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drawings/drawing3.xml" ContentType="application/vnd.openxmlformats-officedocument.drawingml.chartshapes+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drawings/drawing4.xml" ContentType="application/vnd.openxmlformats-officedocument.drawingml.chartshapes+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drawings/drawing5.xml" ContentType="application/vnd.openxmlformats-officedocument.drawing+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date1904="1" showInkAnnotation="0" codeName="ThisWorkbook" autoCompressPictures="0"/>
  <bookViews>
    <workbookView xWindow="580" yWindow="200" windowWidth="36100" windowHeight="22540" tabRatio="805"/>
  </bookViews>
  <sheets>
    <sheet name="Copyright" sheetId="20" r:id="rId1"/>
    <sheet name="State" sheetId="1" r:id="rId2"/>
    <sheet name="County" sheetId="2" r:id="rId3"/>
    <sheet name="Town" sheetId="3" r:id="rId4"/>
    <sheet name="Graphs" sheetId="4" r:id="rId5"/>
    <sheet name="Party" sheetId="5" r:id="rId6"/>
    <sheet name="Statistics" sheetId="7" r:id="rId7"/>
    <sheet name="Candidates" sheetId="8" r:id="rId8"/>
    <sheet name="Notes" sheetId="10" r:id="rId9"/>
    <sheet name="Sources" sheetId="19" r:id="rId10"/>
    <sheet name="Update Log" sheetId="21" r:id="rId11"/>
  </sheets>
  <definedNames>
    <definedName name="HTML_CodePage" hidden="1">1252</definedName>
    <definedName name="HTML_Control" hidden="1">{"'Stats'!$A$1:$AB$32"}</definedName>
    <definedName name="HTML_Description" hidden="1">""</definedName>
    <definedName name="HTML_Email" hidden="1">""</definedName>
    <definedName name="HTML_Header" hidden="1">"1996 Presidential Election Statistics"</definedName>
    <definedName name="HTML_LastUpdate" hidden="1">"12/9/98"</definedName>
    <definedName name="HTML_LineAfter" hidden="1">FALSE</definedName>
    <definedName name="HTML_LineBefore" hidden="1">FALSE</definedName>
    <definedName name="HTML_Name" hidden="1">"David Leip"</definedName>
    <definedName name="HTML_OBDlg2" hidden="1">TRUE</definedName>
    <definedName name="HTML_OBDlg4" hidden="1">TRUE</definedName>
    <definedName name="HTML_OS" hidden="1">1</definedName>
    <definedName name="HTML_PathFileMac" hidden="1">"Bismark:Home:pe96stats.html"</definedName>
    <definedName name="HTML_Title" hidden="1">"1996 Presidential Election Statistics"</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46" i="8" l="1"/>
  <c r="F145" i="8"/>
  <c r="AA1676" i="2"/>
  <c r="Z1676" i="2"/>
  <c r="AJ30" i="1"/>
  <c r="AL30" i="1"/>
  <c r="N1676" i="2"/>
  <c r="L30" i="1"/>
  <c r="O1676" i="2"/>
  <c r="N30" i="1"/>
  <c r="P1676" i="2"/>
  <c r="P30" i="1"/>
  <c r="R30" i="1"/>
  <c r="R1676" i="2"/>
  <c r="T30" i="1"/>
  <c r="X30" i="1"/>
  <c r="V30" i="1"/>
  <c r="W1676" i="2"/>
  <c r="AD30" i="1"/>
  <c r="AB30" i="1"/>
  <c r="AF30" i="1"/>
  <c r="Z30" i="1"/>
  <c r="Y1676" i="2"/>
  <c r="AH30" i="1"/>
  <c r="AR30" i="1"/>
  <c r="AE1676" i="2"/>
  <c r="AT30" i="1"/>
  <c r="AP30" i="1"/>
  <c r="AN30" i="1"/>
  <c r="AV30" i="1"/>
  <c r="C30" i="1"/>
  <c r="M30" i="1"/>
  <c r="O30" i="1"/>
  <c r="Q30" i="1"/>
  <c r="S30" i="1"/>
  <c r="U30" i="1"/>
  <c r="W30" i="1"/>
  <c r="Y30" i="1"/>
  <c r="AA30" i="1"/>
  <c r="AC30" i="1"/>
  <c r="AE30" i="1"/>
  <c r="AG30" i="1"/>
  <c r="AI30" i="1"/>
  <c r="AK30" i="1"/>
  <c r="AM30" i="1"/>
  <c r="AO30" i="1"/>
  <c r="AQ30" i="1"/>
  <c r="AS30" i="1"/>
  <c r="AU30" i="1"/>
  <c r="AW30" i="1"/>
  <c r="I30" i="1"/>
  <c r="F30" i="1"/>
  <c r="P7" i="1"/>
  <c r="I7" i="1"/>
  <c r="F7" i="1"/>
  <c r="P3" i="1"/>
  <c r="I3" i="1"/>
  <c r="F3" i="1"/>
  <c r="P4" i="1"/>
  <c r="I4" i="1"/>
  <c r="F4" i="1"/>
  <c r="P5" i="1"/>
  <c r="I5" i="1"/>
  <c r="F5" i="1"/>
  <c r="P6" i="1"/>
  <c r="I6" i="1"/>
  <c r="F6" i="1"/>
  <c r="P8" i="1"/>
  <c r="I8" i="1"/>
  <c r="F8" i="1"/>
  <c r="P9" i="1"/>
  <c r="I9" i="1"/>
  <c r="F9" i="1"/>
  <c r="AV265" i="2"/>
  <c r="P265" i="2"/>
  <c r="AV266" i="2"/>
  <c r="P266" i="2"/>
  <c r="AV267" i="2"/>
  <c r="P267" i="2"/>
  <c r="AV268" i="2"/>
  <c r="P268" i="2"/>
  <c r="AV269" i="2"/>
  <c r="P269" i="2"/>
  <c r="AV270" i="2"/>
  <c r="P270" i="2"/>
  <c r="AV271" i="2"/>
  <c r="P271" i="2"/>
  <c r="AV272" i="2"/>
  <c r="P272" i="2"/>
  <c r="AV273" i="2"/>
  <c r="P273" i="2"/>
  <c r="AV274" i="2"/>
  <c r="P274" i="2"/>
  <c r="AV275" i="2"/>
  <c r="P275" i="2"/>
  <c r="AV276" i="2"/>
  <c r="P276" i="2"/>
  <c r="AV277" i="2"/>
  <c r="P277" i="2"/>
  <c r="AV278" i="2"/>
  <c r="P278" i="2"/>
  <c r="AV279" i="2"/>
  <c r="P279" i="2"/>
  <c r="AV280" i="2"/>
  <c r="P280" i="2"/>
  <c r="P281" i="2"/>
  <c r="P10" i="1"/>
  <c r="N265" i="2"/>
  <c r="N266" i="2"/>
  <c r="N267" i="2"/>
  <c r="N268" i="2"/>
  <c r="N269" i="2"/>
  <c r="N270" i="2"/>
  <c r="N271" i="2"/>
  <c r="N272" i="2"/>
  <c r="N273" i="2"/>
  <c r="N274" i="2"/>
  <c r="N275" i="2"/>
  <c r="N276" i="2"/>
  <c r="N277" i="2"/>
  <c r="N278" i="2"/>
  <c r="N279" i="2"/>
  <c r="N280" i="2"/>
  <c r="N281" i="2"/>
  <c r="L10" i="1"/>
  <c r="O265" i="2"/>
  <c r="O266" i="2"/>
  <c r="O267" i="2"/>
  <c r="O268" i="2"/>
  <c r="O269" i="2"/>
  <c r="O270" i="2"/>
  <c r="O271" i="2"/>
  <c r="O272" i="2"/>
  <c r="O273" i="2"/>
  <c r="O274" i="2"/>
  <c r="O275" i="2"/>
  <c r="O276" i="2"/>
  <c r="O277" i="2"/>
  <c r="O278" i="2"/>
  <c r="O279" i="2"/>
  <c r="O280" i="2"/>
  <c r="O281" i="2"/>
  <c r="N10" i="1"/>
  <c r="R10" i="1"/>
  <c r="T10" i="1"/>
  <c r="X10" i="1"/>
  <c r="V10" i="1"/>
  <c r="AD10" i="1"/>
  <c r="AJ10" i="1"/>
  <c r="AB10" i="1"/>
  <c r="X265" i="2"/>
  <c r="X266" i="2"/>
  <c r="X267" i="2"/>
  <c r="X268" i="2"/>
  <c r="X269" i="2"/>
  <c r="X270" i="2"/>
  <c r="X271" i="2"/>
  <c r="X272" i="2"/>
  <c r="X273" i="2"/>
  <c r="X274" i="2"/>
  <c r="X275" i="2"/>
  <c r="X276" i="2"/>
  <c r="X277" i="2"/>
  <c r="X278" i="2"/>
  <c r="X279" i="2"/>
  <c r="X280" i="2"/>
  <c r="X281" i="2"/>
  <c r="AF10" i="1"/>
  <c r="Z10" i="1"/>
  <c r="AH10" i="1"/>
  <c r="AR10" i="1"/>
  <c r="AE265" i="2"/>
  <c r="AE266" i="2"/>
  <c r="AE267" i="2"/>
  <c r="AE268" i="2"/>
  <c r="AE269" i="2"/>
  <c r="AE270" i="2"/>
  <c r="AE271" i="2"/>
  <c r="AE272" i="2"/>
  <c r="AE273" i="2"/>
  <c r="AE274" i="2"/>
  <c r="AE275" i="2"/>
  <c r="AE276" i="2"/>
  <c r="AE277" i="2"/>
  <c r="AE278" i="2"/>
  <c r="AE279" i="2"/>
  <c r="AE280" i="2"/>
  <c r="AE281" i="2"/>
  <c r="AT10" i="1"/>
  <c r="AL10" i="1"/>
  <c r="AP10" i="1"/>
  <c r="AN10" i="1"/>
  <c r="AV10" i="1"/>
  <c r="C10" i="1"/>
  <c r="M10" i="1"/>
  <c r="O10" i="1"/>
  <c r="Q10" i="1"/>
  <c r="S10" i="1"/>
  <c r="U10" i="1"/>
  <c r="W10" i="1"/>
  <c r="Y10" i="1"/>
  <c r="AA10" i="1"/>
  <c r="AC10" i="1"/>
  <c r="AE10" i="1"/>
  <c r="AG10" i="1"/>
  <c r="AI10" i="1"/>
  <c r="AK10" i="1"/>
  <c r="AM10" i="1"/>
  <c r="AO10" i="1"/>
  <c r="AQ10" i="1"/>
  <c r="AS10" i="1"/>
  <c r="AU10" i="1"/>
  <c r="AW10" i="1"/>
  <c r="I10" i="1"/>
  <c r="F10" i="1"/>
  <c r="P11" i="1"/>
  <c r="I11" i="1"/>
  <c r="F11" i="1"/>
  <c r="P12" i="1"/>
  <c r="I12" i="1"/>
  <c r="F12" i="1"/>
  <c r="P13" i="1"/>
  <c r="I13" i="1"/>
  <c r="F13" i="1"/>
  <c r="P497" i="2"/>
  <c r="P14" i="1"/>
  <c r="N497" i="2"/>
  <c r="L14" i="1"/>
  <c r="O497" i="2"/>
  <c r="N14" i="1"/>
  <c r="R14" i="1"/>
  <c r="T14" i="1"/>
  <c r="X14" i="1"/>
  <c r="V14" i="1"/>
  <c r="W497" i="2"/>
  <c r="AD14" i="1"/>
  <c r="AJ14" i="1"/>
  <c r="V497" i="2"/>
  <c r="AB14" i="1"/>
  <c r="AF14" i="1"/>
  <c r="Z14" i="1"/>
  <c r="Y497" i="2"/>
  <c r="AH14" i="1"/>
  <c r="AR14" i="1"/>
  <c r="AE497" i="2"/>
  <c r="AT14" i="1"/>
  <c r="AL14" i="1"/>
  <c r="AP14" i="1"/>
  <c r="AN14" i="1"/>
  <c r="AV14" i="1"/>
  <c r="C14" i="1"/>
  <c r="M14" i="1"/>
  <c r="O14" i="1"/>
  <c r="Q14" i="1"/>
  <c r="S14" i="1"/>
  <c r="U14" i="1"/>
  <c r="W14" i="1"/>
  <c r="Y14" i="1"/>
  <c r="AA14" i="1"/>
  <c r="AC14" i="1"/>
  <c r="AE14" i="1"/>
  <c r="AG14" i="1"/>
  <c r="AI14" i="1"/>
  <c r="AK14" i="1"/>
  <c r="AM14" i="1"/>
  <c r="AO14" i="1"/>
  <c r="AQ14" i="1"/>
  <c r="AS14" i="1"/>
  <c r="AU14" i="1"/>
  <c r="AW14" i="1"/>
  <c r="I14" i="1"/>
  <c r="F14" i="1"/>
  <c r="P15" i="1"/>
  <c r="I15" i="1"/>
  <c r="F15" i="1"/>
  <c r="P16" i="1"/>
  <c r="I16" i="1"/>
  <c r="F16" i="1"/>
  <c r="P17" i="1"/>
  <c r="I17" i="1"/>
  <c r="F17" i="1"/>
  <c r="P18" i="1"/>
  <c r="I18" i="1"/>
  <c r="F18" i="1"/>
  <c r="P870" i="2"/>
  <c r="P19" i="1"/>
  <c r="N870" i="2"/>
  <c r="L19" i="1"/>
  <c r="O870" i="2"/>
  <c r="N19" i="1"/>
  <c r="Q870" i="2"/>
  <c r="R19" i="1"/>
  <c r="R870" i="2"/>
  <c r="T19" i="1"/>
  <c r="X19" i="1"/>
  <c r="V19" i="1"/>
  <c r="AD19" i="1"/>
  <c r="AJ19" i="1"/>
  <c r="AB19" i="1"/>
  <c r="AF19" i="1"/>
  <c r="Z19" i="1"/>
  <c r="Y870" i="2"/>
  <c r="AH19" i="1"/>
  <c r="AR19" i="1"/>
  <c r="AE870" i="2"/>
  <c r="AT19" i="1"/>
  <c r="AL19" i="1"/>
  <c r="AP19" i="1"/>
  <c r="AN19" i="1"/>
  <c r="AV19" i="1"/>
  <c r="C19" i="1"/>
  <c r="M19" i="1"/>
  <c r="O19" i="1"/>
  <c r="Q19" i="1"/>
  <c r="S19" i="1"/>
  <c r="U19" i="1"/>
  <c r="W19" i="1"/>
  <c r="Y19" i="1"/>
  <c r="AA19" i="1"/>
  <c r="AC19" i="1"/>
  <c r="AE19" i="1"/>
  <c r="AG19" i="1"/>
  <c r="AI19" i="1"/>
  <c r="AK19" i="1"/>
  <c r="AM19" i="1"/>
  <c r="AO19" i="1"/>
  <c r="AQ19" i="1"/>
  <c r="AS19" i="1"/>
  <c r="AU19" i="1"/>
  <c r="AW19" i="1"/>
  <c r="I19" i="1"/>
  <c r="F19" i="1"/>
  <c r="P20" i="1"/>
  <c r="I20" i="1"/>
  <c r="F20" i="1"/>
  <c r="P21" i="1"/>
  <c r="I21" i="1"/>
  <c r="F21" i="1"/>
  <c r="P992" i="2"/>
  <c r="P22" i="1"/>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L22" i="1"/>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N22" i="1"/>
  <c r="Q992" i="2"/>
  <c r="R22" i="1"/>
  <c r="T22" i="1"/>
  <c r="X22" i="1"/>
  <c r="V22" i="1"/>
  <c r="W992" i="2"/>
  <c r="AD22" i="1"/>
  <c r="AJ22" i="1"/>
  <c r="AB22" i="1"/>
  <c r="AF22" i="1"/>
  <c r="Z22" i="1"/>
  <c r="Y992" i="2"/>
  <c r="AH22" i="1"/>
  <c r="AR22" i="1"/>
  <c r="AE992" i="2"/>
  <c r="AT22" i="1"/>
  <c r="AL22" i="1"/>
  <c r="AP22" i="1"/>
  <c r="AN22" i="1"/>
  <c r="AV22" i="1"/>
  <c r="C22" i="1"/>
  <c r="M22" i="1"/>
  <c r="O22" i="1"/>
  <c r="Q22" i="1"/>
  <c r="S22" i="1"/>
  <c r="U22" i="1"/>
  <c r="W22" i="1"/>
  <c r="Y22" i="1"/>
  <c r="AA22" i="1"/>
  <c r="AC22" i="1"/>
  <c r="AE22" i="1"/>
  <c r="AG22" i="1"/>
  <c r="AI22" i="1"/>
  <c r="AK22" i="1"/>
  <c r="AM22" i="1"/>
  <c r="AO22" i="1"/>
  <c r="AQ22" i="1"/>
  <c r="AS22" i="1"/>
  <c r="AU22" i="1"/>
  <c r="AW22" i="1"/>
  <c r="I22" i="1"/>
  <c r="F22" i="1"/>
  <c r="P23" i="1"/>
  <c r="I23" i="1"/>
  <c r="F23" i="1"/>
  <c r="P24" i="1"/>
  <c r="I24" i="1"/>
  <c r="F24" i="1"/>
  <c r="P1216" i="2"/>
  <c r="P25" i="1"/>
  <c r="N1216" i="2"/>
  <c r="L25" i="1"/>
  <c r="O1216" i="2"/>
  <c r="N25" i="1"/>
  <c r="R25" i="1"/>
  <c r="T25" i="1"/>
  <c r="X25" i="1"/>
  <c r="V25" i="1"/>
  <c r="AD25" i="1"/>
  <c r="AJ25" i="1"/>
  <c r="AB25" i="1"/>
  <c r="AF25" i="1"/>
  <c r="Z25" i="1"/>
  <c r="AH25" i="1"/>
  <c r="AR25" i="1"/>
  <c r="AE1216" i="2"/>
  <c r="AT25" i="1"/>
  <c r="AL25" i="1"/>
  <c r="AP25" i="1"/>
  <c r="AN25" i="1"/>
  <c r="AV25" i="1"/>
  <c r="C25" i="1"/>
  <c r="M25" i="1"/>
  <c r="O25" i="1"/>
  <c r="Q25" i="1"/>
  <c r="S25" i="1"/>
  <c r="U25" i="1"/>
  <c r="W25" i="1"/>
  <c r="Y25" i="1"/>
  <c r="AA25" i="1"/>
  <c r="AC25" i="1"/>
  <c r="AE25" i="1"/>
  <c r="AG25" i="1"/>
  <c r="AI25" i="1"/>
  <c r="AK25" i="1"/>
  <c r="AM25" i="1"/>
  <c r="AO25" i="1"/>
  <c r="AQ25" i="1"/>
  <c r="AS25" i="1"/>
  <c r="AU25" i="1"/>
  <c r="AW25" i="1"/>
  <c r="I25" i="1"/>
  <c r="F25" i="1"/>
  <c r="P26" i="1"/>
  <c r="I26" i="1"/>
  <c r="F26" i="1"/>
  <c r="P27" i="1"/>
  <c r="I27" i="1"/>
  <c r="F27" i="1"/>
  <c r="P1389" i="2"/>
  <c r="P28" i="1"/>
  <c r="N1389" i="2"/>
  <c r="L28" i="1"/>
  <c r="O1389" i="2"/>
  <c r="N28" i="1"/>
  <c r="R28" i="1"/>
  <c r="T28" i="1"/>
  <c r="X28" i="1"/>
  <c r="V28" i="1"/>
  <c r="AD28" i="1"/>
  <c r="Z1389" i="2"/>
  <c r="AJ28" i="1"/>
  <c r="AB28" i="1"/>
  <c r="X1389" i="2"/>
  <c r="AF28" i="1"/>
  <c r="Z28" i="1"/>
  <c r="Y1389" i="2"/>
  <c r="AH28" i="1"/>
  <c r="AR28" i="1"/>
  <c r="AE1389" i="2"/>
  <c r="AT28" i="1"/>
  <c r="AL28" i="1"/>
  <c r="AP28" i="1"/>
  <c r="AN28" i="1"/>
  <c r="AV28" i="1"/>
  <c r="C28" i="1"/>
  <c r="M28" i="1"/>
  <c r="O28" i="1"/>
  <c r="Q28" i="1"/>
  <c r="S28" i="1"/>
  <c r="U28" i="1"/>
  <c r="W28" i="1"/>
  <c r="Y28" i="1"/>
  <c r="AA28" i="1"/>
  <c r="AC28" i="1"/>
  <c r="AE28" i="1"/>
  <c r="AG28" i="1"/>
  <c r="AI28" i="1"/>
  <c r="AK28" i="1"/>
  <c r="AM28" i="1"/>
  <c r="AO28" i="1"/>
  <c r="AQ28" i="1"/>
  <c r="AS28" i="1"/>
  <c r="AU28" i="1"/>
  <c r="AW28" i="1"/>
  <c r="I28" i="1"/>
  <c r="F28" i="1"/>
  <c r="P29" i="1"/>
  <c r="I29" i="1"/>
  <c r="F29" i="1"/>
  <c r="AV1678" i="2"/>
  <c r="P1678" i="2"/>
  <c r="AV1679" i="2"/>
  <c r="P1679" i="2"/>
  <c r="AV1680" i="2"/>
  <c r="P1680" i="2"/>
  <c r="AV1681" i="2"/>
  <c r="P1681" i="2"/>
  <c r="AV1682" i="2"/>
  <c r="P1682" i="2"/>
  <c r="AV1683" i="2"/>
  <c r="P1683" i="2"/>
  <c r="AV1684" i="2"/>
  <c r="P1684" i="2"/>
  <c r="AV1685" i="2"/>
  <c r="P1685" i="2"/>
  <c r="AV1686" i="2"/>
  <c r="P1686" i="2"/>
  <c r="AV1687" i="2"/>
  <c r="P1687" i="2"/>
  <c r="AV1688" i="2"/>
  <c r="P1688" i="2"/>
  <c r="AV1689" i="2"/>
  <c r="P1689" i="2"/>
  <c r="AV1690" i="2"/>
  <c r="P1690" i="2"/>
  <c r="AV1691" i="2"/>
  <c r="P1691" i="2"/>
  <c r="P1692" i="2"/>
  <c r="P31" i="1"/>
  <c r="N1678" i="2"/>
  <c r="N1679" i="2"/>
  <c r="N1680" i="2"/>
  <c r="N1681" i="2"/>
  <c r="N1682" i="2"/>
  <c r="N1683" i="2"/>
  <c r="N1684" i="2"/>
  <c r="N1685" i="2"/>
  <c r="N1686" i="2"/>
  <c r="N1687" i="2"/>
  <c r="N1688" i="2"/>
  <c r="N1689" i="2"/>
  <c r="N1690" i="2"/>
  <c r="N1691" i="2"/>
  <c r="N1692" i="2"/>
  <c r="L31" i="1"/>
  <c r="O1678" i="2"/>
  <c r="O1679" i="2"/>
  <c r="O1680" i="2"/>
  <c r="O1681" i="2"/>
  <c r="O1682" i="2"/>
  <c r="O1683" i="2"/>
  <c r="O1684" i="2"/>
  <c r="O1685" i="2"/>
  <c r="O1686" i="2"/>
  <c r="O1687" i="2"/>
  <c r="O1688" i="2"/>
  <c r="O1689" i="2"/>
  <c r="O1690" i="2"/>
  <c r="O1691" i="2"/>
  <c r="O1692" i="2"/>
  <c r="N31" i="1"/>
  <c r="R31" i="1"/>
  <c r="T31" i="1"/>
  <c r="X31" i="1"/>
  <c r="V31" i="1"/>
  <c r="AD31" i="1"/>
  <c r="Z1678" i="2"/>
  <c r="Z1679" i="2"/>
  <c r="Z1680" i="2"/>
  <c r="Z1681" i="2"/>
  <c r="Z1682" i="2"/>
  <c r="Z1683" i="2"/>
  <c r="Z1684" i="2"/>
  <c r="Z1685" i="2"/>
  <c r="Z1686" i="2"/>
  <c r="Z1687" i="2"/>
  <c r="Z1688" i="2"/>
  <c r="Z1689" i="2"/>
  <c r="Z1690" i="2"/>
  <c r="Z1691" i="2"/>
  <c r="Z1692" i="2"/>
  <c r="AJ31" i="1"/>
  <c r="V1678" i="2"/>
  <c r="V1679" i="2"/>
  <c r="V1680" i="2"/>
  <c r="V1681" i="2"/>
  <c r="V1682" i="2"/>
  <c r="V1683" i="2"/>
  <c r="V1684" i="2"/>
  <c r="V1685" i="2"/>
  <c r="V1686" i="2"/>
  <c r="V1687" i="2"/>
  <c r="V1688" i="2"/>
  <c r="V1689" i="2"/>
  <c r="V1690" i="2"/>
  <c r="V1691" i="2"/>
  <c r="V1692" i="2"/>
  <c r="AB31" i="1"/>
  <c r="X1678" i="2"/>
  <c r="X1679" i="2"/>
  <c r="X1680" i="2"/>
  <c r="X1681" i="2"/>
  <c r="X1682" i="2"/>
  <c r="X1683" i="2"/>
  <c r="X1684" i="2"/>
  <c r="X1685" i="2"/>
  <c r="X1686" i="2"/>
  <c r="X1687" i="2"/>
  <c r="X1688" i="2"/>
  <c r="X1689" i="2"/>
  <c r="X1690" i="2"/>
  <c r="X1691" i="2"/>
  <c r="X1692" i="2"/>
  <c r="AF31" i="1"/>
  <c r="Z31" i="1"/>
  <c r="Y1678" i="2"/>
  <c r="Y1679" i="2"/>
  <c r="Y1680" i="2"/>
  <c r="Y1681" i="2"/>
  <c r="Y1682" i="2"/>
  <c r="Y1683" i="2"/>
  <c r="Y1684" i="2"/>
  <c r="Y1685" i="2"/>
  <c r="Y1686" i="2"/>
  <c r="Y1687" i="2"/>
  <c r="Y1688" i="2"/>
  <c r="Y1689" i="2"/>
  <c r="Y1690" i="2"/>
  <c r="Y1691" i="2"/>
  <c r="Y1692" i="2"/>
  <c r="AH31" i="1"/>
  <c r="AR31" i="1"/>
  <c r="AE1678" i="2"/>
  <c r="AE1679" i="2"/>
  <c r="AE1680" i="2"/>
  <c r="AE1681" i="2"/>
  <c r="AE1682" i="2"/>
  <c r="AE1683" i="2"/>
  <c r="AE1684" i="2"/>
  <c r="AE1685" i="2"/>
  <c r="AE1686" i="2"/>
  <c r="AE1687" i="2"/>
  <c r="AE1688" i="2"/>
  <c r="AE1689" i="2"/>
  <c r="AE1690" i="2"/>
  <c r="AE1691" i="2"/>
  <c r="AE1692" i="2"/>
  <c r="AT31" i="1"/>
  <c r="AA1678" i="2"/>
  <c r="AA1679" i="2"/>
  <c r="AA1680" i="2"/>
  <c r="AA1681" i="2"/>
  <c r="AA1682" i="2"/>
  <c r="AA1683" i="2"/>
  <c r="AA1684" i="2"/>
  <c r="AA1685" i="2"/>
  <c r="AA1686" i="2"/>
  <c r="AA1687" i="2"/>
  <c r="AA1688" i="2"/>
  <c r="AA1689" i="2"/>
  <c r="AA1690" i="2"/>
  <c r="AA1691" i="2"/>
  <c r="AA1692" i="2"/>
  <c r="AL31" i="1"/>
  <c r="AP31" i="1"/>
  <c r="AN31" i="1"/>
  <c r="AV31" i="1"/>
  <c r="C31" i="1"/>
  <c r="M31" i="1"/>
  <c r="O31" i="1"/>
  <c r="Q31" i="1"/>
  <c r="S31" i="1"/>
  <c r="U31" i="1"/>
  <c r="W31" i="1"/>
  <c r="Y31" i="1"/>
  <c r="AA31" i="1"/>
  <c r="AC31" i="1"/>
  <c r="AE31" i="1"/>
  <c r="AG31" i="1"/>
  <c r="AI31" i="1"/>
  <c r="AK31" i="1"/>
  <c r="AM31" i="1"/>
  <c r="AO31" i="1"/>
  <c r="AQ31" i="1"/>
  <c r="AS31" i="1"/>
  <c r="AU31" i="1"/>
  <c r="AW31" i="1"/>
  <c r="I31" i="1"/>
  <c r="F31" i="1"/>
  <c r="P1830" i="2"/>
  <c r="P32" i="1"/>
  <c r="N1830" i="2"/>
  <c r="L32" i="1"/>
  <c r="O1830" i="2"/>
  <c r="N32" i="1"/>
  <c r="R32" i="1"/>
  <c r="T32" i="1"/>
  <c r="X32" i="1"/>
  <c r="V32" i="1"/>
  <c r="AD32" i="1"/>
  <c r="AJ32" i="1"/>
  <c r="AB32" i="1"/>
  <c r="X1830" i="2"/>
  <c r="AF32" i="1"/>
  <c r="Z32" i="1"/>
  <c r="Y1830" i="2"/>
  <c r="AH32" i="1"/>
  <c r="AR32" i="1"/>
  <c r="AE1830" i="2"/>
  <c r="AT32" i="1"/>
  <c r="AL32" i="1"/>
  <c r="AP32" i="1"/>
  <c r="AN32" i="1"/>
  <c r="AV32" i="1"/>
  <c r="C32" i="1"/>
  <c r="M32" i="1"/>
  <c r="O32" i="1"/>
  <c r="Q32" i="1"/>
  <c r="S32" i="1"/>
  <c r="U32" i="1"/>
  <c r="W32" i="1"/>
  <c r="Y32" i="1"/>
  <c r="AA32" i="1"/>
  <c r="AC32" i="1"/>
  <c r="AE32" i="1"/>
  <c r="AG32" i="1"/>
  <c r="AI32" i="1"/>
  <c r="AK32" i="1"/>
  <c r="AM32" i="1"/>
  <c r="AO32" i="1"/>
  <c r="AQ32" i="1"/>
  <c r="AS32" i="1"/>
  <c r="AU32" i="1"/>
  <c r="AW32" i="1"/>
  <c r="I32" i="1"/>
  <c r="F32" i="1"/>
  <c r="P33" i="1"/>
  <c r="I33" i="1"/>
  <c r="F33" i="1"/>
  <c r="P34" i="1"/>
  <c r="I34" i="1"/>
  <c r="F34" i="1"/>
  <c r="P35" i="1"/>
  <c r="I35" i="1"/>
  <c r="F35" i="1"/>
  <c r="P36" i="1"/>
  <c r="I36" i="1"/>
  <c r="F36" i="1"/>
  <c r="F37" i="1"/>
  <c r="P39" i="1"/>
  <c r="I39" i="1"/>
  <c r="F39" i="1"/>
  <c r="F40" i="1"/>
  <c r="H30" i="1"/>
  <c r="E30" i="1"/>
  <c r="O162" i="2"/>
  <c r="N7" i="1"/>
  <c r="N162" i="2"/>
  <c r="L7" i="1"/>
  <c r="X162" i="2"/>
  <c r="AF7" i="1"/>
  <c r="AE162" i="2"/>
  <c r="AT7" i="1"/>
  <c r="R7" i="1"/>
  <c r="T7" i="1"/>
  <c r="X7" i="1"/>
  <c r="V7" i="1"/>
  <c r="AD7" i="1"/>
  <c r="AJ7" i="1"/>
  <c r="AB7" i="1"/>
  <c r="Z7" i="1"/>
  <c r="AH7" i="1"/>
  <c r="AR7" i="1"/>
  <c r="AL7" i="1"/>
  <c r="AP7" i="1"/>
  <c r="AN7" i="1"/>
  <c r="AV7" i="1"/>
  <c r="C7" i="1"/>
  <c r="M7" i="1"/>
  <c r="O7" i="1"/>
  <c r="Q7" i="1"/>
  <c r="S7" i="1"/>
  <c r="U7" i="1"/>
  <c r="W7" i="1"/>
  <c r="Y7" i="1"/>
  <c r="AA7" i="1"/>
  <c r="AC7" i="1"/>
  <c r="AE7" i="1"/>
  <c r="AG7" i="1"/>
  <c r="AI7" i="1"/>
  <c r="AK7" i="1"/>
  <c r="AM7" i="1"/>
  <c r="AO7" i="1"/>
  <c r="AQ7" i="1"/>
  <c r="AS7" i="1"/>
  <c r="AU7" i="1"/>
  <c r="AW7" i="1"/>
  <c r="H7" i="1"/>
  <c r="E7" i="1"/>
  <c r="O18" i="2"/>
  <c r="N3" i="1"/>
  <c r="N18" i="2"/>
  <c r="L3" i="1"/>
  <c r="Q18" i="2"/>
  <c r="R3" i="1"/>
  <c r="T3" i="1"/>
  <c r="X3" i="1"/>
  <c r="V3" i="1"/>
  <c r="AD3" i="1"/>
  <c r="AJ3" i="1"/>
  <c r="AB3" i="1"/>
  <c r="X18" i="2"/>
  <c r="AF3" i="1"/>
  <c r="Z3" i="1"/>
  <c r="AH3" i="1"/>
  <c r="AR3" i="1"/>
  <c r="AE18" i="2"/>
  <c r="AT3" i="1"/>
  <c r="AL3" i="1"/>
  <c r="AP3" i="1"/>
  <c r="AN3" i="1"/>
  <c r="AV3" i="1"/>
  <c r="C3" i="1"/>
  <c r="M3" i="1"/>
  <c r="O3" i="1"/>
  <c r="Q3" i="1"/>
  <c r="S3" i="1"/>
  <c r="U3" i="1"/>
  <c r="W3" i="1"/>
  <c r="Y3" i="1"/>
  <c r="AA3" i="1"/>
  <c r="AC3" i="1"/>
  <c r="AE3" i="1"/>
  <c r="AG3" i="1"/>
  <c r="AI3" i="1"/>
  <c r="AK3" i="1"/>
  <c r="AM3" i="1"/>
  <c r="AO3" i="1"/>
  <c r="AQ3" i="1"/>
  <c r="AS3" i="1"/>
  <c r="AU3" i="1"/>
  <c r="AW3" i="1"/>
  <c r="H3" i="1"/>
  <c r="E3" i="1"/>
  <c r="O78" i="2"/>
  <c r="N4" i="1"/>
  <c r="N78" i="2"/>
  <c r="L4" i="1"/>
  <c r="Q78" i="2"/>
  <c r="R4" i="1"/>
  <c r="R78" i="2"/>
  <c r="T4" i="1"/>
  <c r="T78" i="2"/>
  <c r="X4" i="1"/>
  <c r="S78" i="2"/>
  <c r="V4" i="1"/>
  <c r="AD4" i="1"/>
  <c r="AJ4" i="1"/>
  <c r="AB4" i="1"/>
  <c r="X78" i="2"/>
  <c r="AF4" i="1"/>
  <c r="Z4" i="1"/>
  <c r="AH4" i="1"/>
  <c r="AR4" i="1"/>
  <c r="AE78" i="2"/>
  <c r="AT4" i="1"/>
  <c r="AL4" i="1"/>
  <c r="AP4" i="1"/>
  <c r="AN4" i="1"/>
  <c r="AV4" i="1"/>
  <c r="C4" i="1"/>
  <c r="M4" i="1"/>
  <c r="O4" i="1"/>
  <c r="Q4" i="1"/>
  <c r="S4" i="1"/>
  <c r="U4" i="1"/>
  <c r="W4" i="1"/>
  <c r="Y4" i="1"/>
  <c r="AA4" i="1"/>
  <c r="AC4" i="1"/>
  <c r="AE4" i="1"/>
  <c r="AG4" i="1"/>
  <c r="AI4" i="1"/>
  <c r="AK4" i="1"/>
  <c r="AM4" i="1"/>
  <c r="AO4" i="1"/>
  <c r="AQ4" i="1"/>
  <c r="AS4" i="1"/>
  <c r="AU4" i="1"/>
  <c r="AW4" i="1"/>
  <c r="H4" i="1"/>
  <c r="E4" i="1"/>
  <c r="AV80" i="2"/>
  <c r="O80" i="2"/>
  <c r="AV81" i="2"/>
  <c r="O81" i="2"/>
  <c r="AV82" i="2"/>
  <c r="O82" i="2"/>
  <c r="AV83" i="2"/>
  <c r="O83" i="2"/>
  <c r="AV84" i="2"/>
  <c r="O84" i="2"/>
  <c r="AV85" i="2"/>
  <c r="O85" i="2"/>
  <c r="AV86" i="2"/>
  <c r="O86" i="2"/>
  <c r="AV87" i="2"/>
  <c r="O87" i="2"/>
  <c r="O88" i="2"/>
  <c r="N5" i="1"/>
  <c r="N80" i="2"/>
  <c r="N81" i="2"/>
  <c r="N82" i="2"/>
  <c r="N83" i="2"/>
  <c r="N84" i="2"/>
  <c r="N85" i="2"/>
  <c r="N86" i="2"/>
  <c r="N87" i="2"/>
  <c r="N88" i="2"/>
  <c r="L5" i="1"/>
  <c r="R5" i="1"/>
  <c r="R80" i="2"/>
  <c r="R81" i="2"/>
  <c r="R82" i="2"/>
  <c r="R83" i="2"/>
  <c r="R84" i="2"/>
  <c r="R85" i="2"/>
  <c r="R86" i="2"/>
  <c r="R87" i="2"/>
  <c r="R88" i="2"/>
  <c r="T5" i="1"/>
  <c r="X5" i="1"/>
  <c r="V5" i="1"/>
  <c r="AD5" i="1"/>
  <c r="AJ5" i="1"/>
  <c r="AB5" i="1"/>
  <c r="X88" i="2"/>
  <c r="AF5" i="1"/>
  <c r="Z5" i="1"/>
  <c r="AH5" i="1"/>
  <c r="AR5" i="1"/>
  <c r="AE80" i="2"/>
  <c r="AE81" i="2"/>
  <c r="AE82" i="2"/>
  <c r="AE83" i="2"/>
  <c r="AE84" i="2"/>
  <c r="AE85" i="2"/>
  <c r="AE86" i="2"/>
  <c r="AE87" i="2"/>
  <c r="AE88" i="2"/>
  <c r="AT5" i="1"/>
  <c r="AL5" i="1"/>
  <c r="AP5" i="1"/>
  <c r="AN5" i="1"/>
  <c r="AV5" i="1"/>
  <c r="C5" i="1"/>
  <c r="M5" i="1"/>
  <c r="O5" i="1"/>
  <c r="Q5" i="1"/>
  <c r="S5" i="1"/>
  <c r="U5" i="1"/>
  <c r="W5" i="1"/>
  <c r="Y5" i="1"/>
  <c r="AA5" i="1"/>
  <c r="AC5" i="1"/>
  <c r="AE5" i="1"/>
  <c r="AG5" i="1"/>
  <c r="AI5" i="1"/>
  <c r="AK5" i="1"/>
  <c r="AM5" i="1"/>
  <c r="AO5" i="1"/>
  <c r="AQ5" i="1"/>
  <c r="AS5" i="1"/>
  <c r="AU5" i="1"/>
  <c r="AW5" i="1"/>
  <c r="H5" i="1"/>
  <c r="E5" i="1"/>
  <c r="O91" i="2"/>
  <c r="O93" i="2"/>
  <c r="N6" i="1"/>
  <c r="N91" i="2"/>
  <c r="N93" i="2"/>
  <c r="L6" i="1"/>
  <c r="Q91" i="2"/>
  <c r="Q93" i="2"/>
  <c r="R6" i="1"/>
  <c r="T6" i="1"/>
  <c r="X6" i="1"/>
  <c r="V6" i="1"/>
  <c r="AD6" i="1"/>
  <c r="AJ6" i="1"/>
  <c r="AB6" i="1"/>
  <c r="AF6" i="1"/>
  <c r="Z6" i="1"/>
  <c r="AH6" i="1"/>
  <c r="AR6" i="1"/>
  <c r="AE93" i="2"/>
  <c r="AT6" i="1"/>
  <c r="AL6" i="1"/>
  <c r="AP6" i="1"/>
  <c r="AN6" i="1"/>
  <c r="AV6" i="1"/>
  <c r="C6" i="1"/>
  <c r="M6" i="1"/>
  <c r="O6" i="1"/>
  <c r="Q6" i="1"/>
  <c r="S6" i="1"/>
  <c r="U6" i="1"/>
  <c r="W6" i="1"/>
  <c r="Y6" i="1"/>
  <c r="AA6" i="1"/>
  <c r="AC6" i="1"/>
  <c r="AE6" i="1"/>
  <c r="AG6" i="1"/>
  <c r="AI6" i="1"/>
  <c r="AK6" i="1"/>
  <c r="AM6" i="1"/>
  <c r="AO6" i="1"/>
  <c r="AQ6" i="1"/>
  <c r="AS6" i="1"/>
  <c r="AU6" i="1"/>
  <c r="AW6" i="1"/>
  <c r="H6" i="1"/>
  <c r="E6" i="1"/>
  <c r="O169" i="2"/>
  <c r="N8" i="1"/>
  <c r="N169" i="2"/>
  <c r="L8" i="1"/>
  <c r="Q169" i="2"/>
  <c r="R8" i="1"/>
  <c r="T8" i="1"/>
  <c r="X8" i="1"/>
  <c r="V8" i="1"/>
  <c r="AD8" i="1"/>
  <c r="AJ8" i="1"/>
  <c r="AB8" i="1"/>
  <c r="AF8" i="1"/>
  <c r="Z8" i="1"/>
  <c r="AH8" i="1"/>
  <c r="AR8" i="1"/>
  <c r="AE169" i="2"/>
  <c r="AT8" i="1"/>
  <c r="AL8" i="1"/>
  <c r="AP8" i="1"/>
  <c r="AN8" i="1"/>
  <c r="AV8" i="1"/>
  <c r="C8" i="1"/>
  <c r="M8" i="1"/>
  <c r="O8" i="1"/>
  <c r="Q8" i="1"/>
  <c r="S8" i="1"/>
  <c r="U8" i="1"/>
  <c r="W8" i="1"/>
  <c r="Y8" i="1"/>
  <c r="AA8" i="1"/>
  <c r="AC8" i="1"/>
  <c r="AE8" i="1"/>
  <c r="AG8" i="1"/>
  <c r="AI8" i="1"/>
  <c r="AK8" i="1"/>
  <c r="AM8" i="1"/>
  <c r="AO8" i="1"/>
  <c r="AQ8" i="1"/>
  <c r="AS8" i="1"/>
  <c r="AU8" i="1"/>
  <c r="AW8" i="1"/>
  <c r="H8" i="1"/>
  <c r="E8" i="1"/>
  <c r="N9" i="1"/>
  <c r="N263" i="2"/>
  <c r="L9" i="1"/>
  <c r="Q263" i="2"/>
  <c r="R9" i="1"/>
  <c r="T9" i="1"/>
  <c r="X9" i="1"/>
  <c r="V9" i="1"/>
  <c r="AD9" i="1"/>
  <c r="AJ9" i="1"/>
  <c r="AB9" i="1"/>
  <c r="X263" i="2"/>
  <c r="AF9" i="1"/>
  <c r="U263" i="2"/>
  <c r="Z9" i="1"/>
  <c r="AH9" i="1"/>
  <c r="AR9" i="1"/>
  <c r="AE263" i="2"/>
  <c r="AT9" i="1"/>
  <c r="AL9" i="1"/>
  <c r="AP9" i="1"/>
  <c r="AN9" i="1"/>
  <c r="AV9" i="1"/>
  <c r="C9" i="1"/>
  <c r="M9" i="1"/>
  <c r="O9" i="1"/>
  <c r="Q9" i="1"/>
  <c r="S9" i="1"/>
  <c r="U9" i="1"/>
  <c r="W9" i="1"/>
  <c r="Y9" i="1"/>
  <c r="AA9" i="1"/>
  <c r="AC9" i="1"/>
  <c r="AE9" i="1"/>
  <c r="AG9" i="1"/>
  <c r="AI9" i="1"/>
  <c r="AK9" i="1"/>
  <c r="AM9" i="1"/>
  <c r="AO9" i="1"/>
  <c r="AQ9" i="1"/>
  <c r="AS9" i="1"/>
  <c r="AU9" i="1"/>
  <c r="AW9" i="1"/>
  <c r="H9" i="1"/>
  <c r="E9" i="1"/>
  <c r="H10" i="1"/>
  <c r="E10" i="1"/>
  <c r="O307" i="2"/>
  <c r="N11" i="1"/>
  <c r="N307" i="2"/>
  <c r="L11" i="1"/>
  <c r="R11" i="1"/>
  <c r="T11" i="1"/>
  <c r="X11" i="1"/>
  <c r="V11" i="1"/>
  <c r="AD11" i="1"/>
  <c r="AJ11" i="1"/>
  <c r="AB11" i="1"/>
  <c r="X307" i="2"/>
  <c r="AF11" i="1"/>
  <c r="Z11" i="1"/>
  <c r="AH11" i="1"/>
  <c r="AR11" i="1"/>
  <c r="AE307" i="2"/>
  <c r="AT11" i="1"/>
  <c r="AL11" i="1"/>
  <c r="AP11" i="1"/>
  <c r="AN11" i="1"/>
  <c r="AV11" i="1"/>
  <c r="C11" i="1"/>
  <c r="M11" i="1"/>
  <c r="O11" i="1"/>
  <c r="Q11" i="1"/>
  <c r="S11" i="1"/>
  <c r="U11" i="1"/>
  <c r="W11" i="1"/>
  <c r="Y11" i="1"/>
  <c r="AA11" i="1"/>
  <c r="AC11" i="1"/>
  <c r="AE11" i="1"/>
  <c r="AG11" i="1"/>
  <c r="AI11" i="1"/>
  <c r="AK11" i="1"/>
  <c r="AM11" i="1"/>
  <c r="AO11" i="1"/>
  <c r="AQ11" i="1"/>
  <c r="AS11" i="1"/>
  <c r="AU11" i="1"/>
  <c r="AW11" i="1"/>
  <c r="H11" i="1"/>
  <c r="E11" i="1"/>
  <c r="AV309" i="2"/>
  <c r="O309" i="2"/>
  <c r="AV310" i="2"/>
  <c r="O310" i="2"/>
  <c r="AV311" i="2"/>
  <c r="O311" i="2"/>
  <c r="AV312" i="2"/>
  <c r="O312" i="2"/>
  <c r="AV313" i="2"/>
  <c r="O313" i="2"/>
  <c r="AV314" i="2"/>
  <c r="O314" i="2"/>
  <c r="AV315" i="2"/>
  <c r="O315" i="2"/>
  <c r="AV316" i="2"/>
  <c r="O316" i="2"/>
  <c r="AV317" i="2"/>
  <c r="O317" i="2"/>
  <c r="AV318" i="2"/>
  <c r="O318" i="2"/>
  <c r="AV319" i="2"/>
  <c r="O319" i="2"/>
  <c r="AV320" i="2"/>
  <c r="O320" i="2"/>
  <c r="AV321" i="2"/>
  <c r="O321" i="2"/>
  <c r="AV322" i="2"/>
  <c r="O322" i="2"/>
  <c r="O323" i="2"/>
  <c r="N12" i="1"/>
  <c r="N309" i="2"/>
  <c r="N310" i="2"/>
  <c r="N311" i="2"/>
  <c r="N312" i="2"/>
  <c r="N313" i="2"/>
  <c r="N314" i="2"/>
  <c r="N315" i="2"/>
  <c r="N316" i="2"/>
  <c r="N317" i="2"/>
  <c r="N318" i="2"/>
  <c r="N319" i="2"/>
  <c r="N320" i="2"/>
  <c r="N321" i="2"/>
  <c r="N322" i="2"/>
  <c r="N323" i="2"/>
  <c r="L12" i="1"/>
  <c r="Q309" i="2"/>
  <c r="Q310" i="2"/>
  <c r="Q311" i="2"/>
  <c r="Q312" i="2"/>
  <c r="Q313" i="2"/>
  <c r="Q314" i="2"/>
  <c r="Q315" i="2"/>
  <c r="Q316" i="2"/>
  <c r="Q317" i="2"/>
  <c r="Q318" i="2"/>
  <c r="Q319" i="2"/>
  <c r="Q320" i="2"/>
  <c r="Q321" i="2"/>
  <c r="Q322" i="2"/>
  <c r="Q323" i="2"/>
  <c r="R12" i="1"/>
  <c r="T12" i="1"/>
  <c r="X12" i="1"/>
  <c r="V12" i="1"/>
  <c r="AD12" i="1"/>
  <c r="AJ12" i="1"/>
  <c r="AB12" i="1"/>
  <c r="X309" i="2"/>
  <c r="X310" i="2"/>
  <c r="X311" i="2"/>
  <c r="X312" i="2"/>
  <c r="X313" i="2"/>
  <c r="X314" i="2"/>
  <c r="X315" i="2"/>
  <c r="X316" i="2"/>
  <c r="X317" i="2"/>
  <c r="X318" i="2"/>
  <c r="X319" i="2"/>
  <c r="X320" i="2"/>
  <c r="X321" i="2"/>
  <c r="X322" i="2"/>
  <c r="X323" i="2"/>
  <c r="AF12" i="1"/>
  <c r="Z12" i="1"/>
  <c r="Y309" i="2"/>
  <c r="Y310" i="2"/>
  <c r="Y311" i="2"/>
  <c r="Y312" i="2"/>
  <c r="Y313" i="2"/>
  <c r="Y314" i="2"/>
  <c r="Y315" i="2"/>
  <c r="Y316" i="2"/>
  <c r="Y317" i="2"/>
  <c r="Y318" i="2"/>
  <c r="Y319" i="2"/>
  <c r="Y320" i="2"/>
  <c r="Y321" i="2"/>
  <c r="Y322" i="2"/>
  <c r="Y323" i="2"/>
  <c r="AH12" i="1"/>
  <c r="AR12" i="1"/>
  <c r="AE309" i="2"/>
  <c r="AE310" i="2"/>
  <c r="AE311" i="2"/>
  <c r="AE312" i="2"/>
  <c r="AE313" i="2"/>
  <c r="AE314" i="2"/>
  <c r="AE315" i="2"/>
  <c r="AE316" i="2"/>
  <c r="AE317" i="2"/>
  <c r="AE318" i="2"/>
  <c r="AE319" i="2"/>
  <c r="AE320" i="2"/>
  <c r="AE321" i="2"/>
  <c r="AE322" i="2"/>
  <c r="AE323" i="2"/>
  <c r="AT12" i="1"/>
  <c r="AL12" i="1"/>
  <c r="AP12" i="1"/>
  <c r="AN12" i="1"/>
  <c r="AV12" i="1"/>
  <c r="C12" i="1"/>
  <c r="M12" i="1"/>
  <c r="O12" i="1"/>
  <c r="Q12" i="1"/>
  <c r="S12" i="1"/>
  <c r="U12" i="1"/>
  <c r="W12" i="1"/>
  <c r="Y12" i="1"/>
  <c r="AA12" i="1"/>
  <c r="AC12" i="1"/>
  <c r="AE12" i="1"/>
  <c r="AG12" i="1"/>
  <c r="AI12" i="1"/>
  <c r="AK12" i="1"/>
  <c r="AM12" i="1"/>
  <c r="AO12" i="1"/>
  <c r="AQ12" i="1"/>
  <c r="AS12" i="1"/>
  <c r="AU12" i="1"/>
  <c r="AW12" i="1"/>
  <c r="H12" i="1"/>
  <c r="E12" i="1"/>
  <c r="O408" i="2"/>
  <c r="N13" i="1"/>
  <c r="N408" i="2"/>
  <c r="L13" i="1"/>
  <c r="Q408" i="2"/>
  <c r="R13" i="1"/>
  <c r="T13" i="1"/>
  <c r="X13" i="1"/>
  <c r="V13" i="1"/>
  <c r="AD13" i="1"/>
  <c r="AJ13" i="1"/>
  <c r="V408" i="2"/>
  <c r="AB13" i="1"/>
  <c r="X408" i="2"/>
  <c r="AF13" i="1"/>
  <c r="Z13" i="1"/>
  <c r="Y408" i="2"/>
  <c r="AH13" i="1"/>
  <c r="AR13" i="1"/>
  <c r="AE408" i="2"/>
  <c r="AT13" i="1"/>
  <c r="AL13" i="1"/>
  <c r="AP13" i="1"/>
  <c r="AN13" i="1"/>
  <c r="AV13" i="1"/>
  <c r="C13" i="1"/>
  <c r="M13" i="1"/>
  <c r="O13" i="1"/>
  <c r="Q13" i="1"/>
  <c r="S13" i="1"/>
  <c r="U13" i="1"/>
  <c r="W13" i="1"/>
  <c r="Y13" i="1"/>
  <c r="AA13" i="1"/>
  <c r="AC13" i="1"/>
  <c r="AE13" i="1"/>
  <c r="AG13" i="1"/>
  <c r="AI13" i="1"/>
  <c r="AK13" i="1"/>
  <c r="AM13" i="1"/>
  <c r="AO13" i="1"/>
  <c r="AQ13" i="1"/>
  <c r="AS13" i="1"/>
  <c r="AU13" i="1"/>
  <c r="AW13" i="1"/>
  <c r="H13" i="1"/>
  <c r="E13" i="1"/>
  <c r="H14" i="1"/>
  <c r="E14" i="1"/>
  <c r="O581" i="2"/>
  <c r="N15" i="1"/>
  <c r="N581" i="2"/>
  <c r="L15" i="1"/>
  <c r="R15" i="1"/>
  <c r="T15" i="1"/>
  <c r="X15" i="1"/>
  <c r="V15" i="1"/>
  <c r="AD15" i="1"/>
  <c r="AJ15" i="1"/>
  <c r="AB15" i="1"/>
  <c r="AF15" i="1"/>
  <c r="Z15" i="1"/>
  <c r="AH15" i="1"/>
  <c r="AR15" i="1"/>
  <c r="AE581" i="2"/>
  <c r="AT15" i="1"/>
  <c r="AL15" i="1"/>
  <c r="AP15" i="1"/>
  <c r="AN15" i="1"/>
  <c r="AV15" i="1"/>
  <c r="C15" i="1"/>
  <c r="M15" i="1"/>
  <c r="O15" i="1"/>
  <c r="Q15" i="1"/>
  <c r="S15" i="1"/>
  <c r="U15" i="1"/>
  <c r="W15" i="1"/>
  <c r="Y15" i="1"/>
  <c r="AA15" i="1"/>
  <c r="AC15" i="1"/>
  <c r="AE15" i="1"/>
  <c r="AG15" i="1"/>
  <c r="AI15" i="1"/>
  <c r="AK15" i="1"/>
  <c r="AM15" i="1"/>
  <c r="AO15" i="1"/>
  <c r="AQ15" i="1"/>
  <c r="AS15" i="1"/>
  <c r="AU15" i="1"/>
  <c r="AW15" i="1"/>
  <c r="H15" i="1"/>
  <c r="E15" i="1"/>
  <c r="O630" i="2"/>
  <c r="O698" i="2"/>
  <c r="N16" i="1"/>
  <c r="N630" i="2"/>
  <c r="N698" i="2"/>
  <c r="L16" i="1"/>
  <c r="Q630" i="2"/>
  <c r="Q698" i="2"/>
  <c r="R16" i="1"/>
  <c r="T16" i="1"/>
  <c r="X16" i="1"/>
  <c r="V16" i="1"/>
  <c r="AD16" i="1"/>
  <c r="AJ16" i="1"/>
  <c r="AB16" i="1"/>
  <c r="AF16" i="1"/>
  <c r="Z16" i="1"/>
  <c r="AH16" i="1"/>
  <c r="AR16" i="1"/>
  <c r="AE698" i="2"/>
  <c r="AT16" i="1"/>
  <c r="AL16" i="1"/>
  <c r="AP16" i="1"/>
  <c r="AN16" i="1"/>
  <c r="AV16" i="1"/>
  <c r="C16" i="1"/>
  <c r="M16" i="1"/>
  <c r="O16" i="1"/>
  <c r="Q16" i="1"/>
  <c r="S16" i="1"/>
  <c r="U16" i="1"/>
  <c r="W16" i="1"/>
  <c r="Y16" i="1"/>
  <c r="AA16" i="1"/>
  <c r="AC16" i="1"/>
  <c r="AE16" i="1"/>
  <c r="AG16" i="1"/>
  <c r="AI16" i="1"/>
  <c r="AK16" i="1"/>
  <c r="AM16" i="1"/>
  <c r="AO16" i="1"/>
  <c r="AQ16" i="1"/>
  <c r="AS16" i="1"/>
  <c r="AU16" i="1"/>
  <c r="AW16" i="1"/>
  <c r="H16" i="1"/>
  <c r="E16" i="1"/>
  <c r="O756" i="2"/>
  <c r="N17" i="1"/>
  <c r="N756" i="2"/>
  <c r="L17" i="1"/>
  <c r="R17" i="1"/>
  <c r="T17" i="1"/>
  <c r="X17" i="1"/>
  <c r="V17" i="1"/>
  <c r="AD17" i="1"/>
  <c r="AJ17" i="1"/>
  <c r="AB17" i="1"/>
  <c r="AF17" i="1"/>
  <c r="Z17" i="1"/>
  <c r="AH17" i="1"/>
  <c r="AR17" i="1"/>
  <c r="AE756" i="2"/>
  <c r="AT17" i="1"/>
  <c r="AL17" i="1"/>
  <c r="AP17" i="1"/>
  <c r="AN17" i="1"/>
  <c r="AV17" i="1"/>
  <c r="C17" i="1"/>
  <c r="M17" i="1"/>
  <c r="O17" i="1"/>
  <c r="Q17" i="1"/>
  <c r="S17" i="1"/>
  <c r="U17" i="1"/>
  <c r="W17" i="1"/>
  <c r="Y17" i="1"/>
  <c r="AA17" i="1"/>
  <c r="AC17" i="1"/>
  <c r="AE17" i="1"/>
  <c r="AG17" i="1"/>
  <c r="AI17" i="1"/>
  <c r="AK17" i="1"/>
  <c r="AM17" i="1"/>
  <c r="AO17" i="1"/>
  <c r="AQ17" i="1"/>
  <c r="AS17" i="1"/>
  <c r="AU17" i="1"/>
  <c r="AW17" i="1"/>
  <c r="H17" i="1"/>
  <c r="E17" i="1"/>
  <c r="O851" i="2"/>
  <c r="N18" i="1"/>
  <c r="N851" i="2"/>
  <c r="L18" i="1"/>
  <c r="R18" i="1"/>
  <c r="T18" i="1"/>
  <c r="X18" i="1"/>
  <c r="V18" i="1"/>
  <c r="AD18" i="1"/>
  <c r="AJ18" i="1"/>
  <c r="AB18" i="1"/>
  <c r="X851" i="2"/>
  <c r="AF18" i="1"/>
  <c r="Z18" i="1"/>
  <c r="AH18" i="1"/>
  <c r="AR18" i="1"/>
  <c r="AE851" i="2"/>
  <c r="AT18" i="1"/>
  <c r="AL18" i="1"/>
  <c r="AP18" i="1"/>
  <c r="AN18" i="1"/>
  <c r="AV18" i="1"/>
  <c r="C18" i="1"/>
  <c r="M18" i="1"/>
  <c r="O18" i="1"/>
  <c r="Q18" i="1"/>
  <c r="S18" i="1"/>
  <c r="U18" i="1"/>
  <c r="W18" i="1"/>
  <c r="Y18" i="1"/>
  <c r="AA18" i="1"/>
  <c r="AC18" i="1"/>
  <c r="AE18" i="1"/>
  <c r="AG18" i="1"/>
  <c r="AI18" i="1"/>
  <c r="AK18" i="1"/>
  <c r="AM18" i="1"/>
  <c r="AO18" i="1"/>
  <c r="AQ18" i="1"/>
  <c r="AS18" i="1"/>
  <c r="AU18" i="1"/>
  <c r="AW18" i="1"/>
  <c r="H18" i="1"/>
  <c r="E18" i="1"/>
  <c r="H19" i="1"/>
  <c r="E19" i="1"/>
  <c r="O893" i="2"/>
  <c r="N20" i="1"/>
  <c r="N893" i="2"/>
  <c r="L20" i="1"/>
  <c r="Q893" i="2"/>
  <c r="R20" i="1"/>
  <c r="T20" i="1"/>
  <c r="X20" i="1"/>
  <c r="V20" i="1"/>
  <c r="W893" i="2"/>
  <c r="AD20" i="1"/>
  <c r="Z893" i="2"/>
  <c r="AJ20" i="1"/>
  <c r="V893" i="2"/>
  <c r="AB20" i="1"/>
  <c r="AF20" i="1"/>
  <c r="Z20" i="1"/>
  <c r="Y893" i="2"/>
  <c r="AH20" i="1"/>
  <c r="AR20" i="1"/>
  <c r="AE893" i="2"/>
  <c r="AT20" i="1"/>
  <c r="AA893" i="2"/>
  <c r="AL20" i="1"/>
  <c r="AP20" i="1"/>
  <c r="AB893" i="2"/>
  <c r="AN20" i="1"/>
  <c r="AV20" i="1"/>
  <c r="C20" i="1"/>
  <c r="M20" i="1"/>
  <c r="O20" i="1"/>
  <c r="Q20" i="1"/>
  <c r="S20" i="1"/>
  <c r="U20" i="1"/>
  <c r="W20" i="1"/>
  <c r="Y20" i="1"/>
  <c r="AA20" i="1"/>
  <c r="AC20" i="1"/>
  <c r="AE20" i="1"/>
  <c r="AG20" i="1"/>
  <c r="AI20" i="1"/>
  <c r="AK20" i="1"/>
  <c r="AM20" i="1"/>
  <c r="AO20" i="1"/>
  <c r="AQ20" i="1"/>
  <c r="AS20" i="1"/>
  <c r="AU20" i="1"/>
  <c r="AW20" i="1"/>
  <c r="H20" i="1"/>
  <c r="E20" i="1"/>
  <c r="O928" i="2"/>
  <c r="N21" i="1"/>
  <c r="N928" i="2"/>
  <c r="L21" i="1"/>
  <c r="R21" i="1"/>
  <c r="T21" i="1"/>
  <c r="X21" i="1"/>
  <c r="V21" i="1"/>
  <c r="AD21" i="1"/>
  <c r="AJ21" i="1"/>
  <c r="AB21" i="1"/>
  <c r="X895" i="2"/>
  <c r="X896" i="2"/>
  <c r="X897" i="2"/>
  <c r="X898" i="2"/>
  <c r="X899" i="2"/>
  <c r="X900" i="2"/>
  <c r="X901" i="2"/>
  <c r="X902" i="2"/>
  <c r="X903" i="2"/>
  <c r="X904" i="2"/>
  <c r="X905" i="2"/>
  <c r="X906" i="2"/>
  <c r="X907" i="2"/>
  <c r="X908" i="2"/>
  <c r="X909" i="2"/>
  <c r="X910" i="2"/>
  <c r="X911" i="2"/>
  <c r="X912" i="2"/>
  <c r="X913" i="2"/>
  <c r="X914" i="2"/>
  <c r="X915" i="2"/>
  <c r="X916" i="2"/>
  <c r="X917" i="2"/>
  <c r="X918" i="2"/>
  <c r="X919" i="2"/>
  <c r="X920" i="2"/>
  <c r="X921" i="2"/>
  <c r="X922" i="2"/>
  <c r="X923" i="2"/>
  <c r="X924" i="2"/>
  <c r="X925" i="2"/>
  <c r="X926" i="2"/>
  <c r="X927" i="2"/>
  <c r="X928" i="2"/>
  <c r="AF21" i="1"/>
  <c r="Z21" i="1"/>
  <c r="AH21" i="1"/>
  <c r="AR21" i="1"/>
  <c r="AE928" i="2"/>
  <c r="AT21" i="1"/>
  <c r="AL21" i="1"/>
  <c r="AP21" i="1"/>
  <c r="AN21" i="1"/>
  <c r="AV21" i="1"/>
  <c r="C21" i="1"/>
  <c r="M21" i="1"/>
  <c r="O21" i="1"/>
  <c r="Q21" i="1"/>
  <c r="S21" i="1"/>
  <c r="U21" i="1"/>
  <c r="W21" i="1"/>
  <c r="Y21" i="1"/>
  <c r="AA21" i="1"/>
  <c r="AC21" i="1"/>
  <c r="AE21" i="1"/>
  <c r="AG21" i="1"/>
  <c r="AI21" i="1"/>
  <c r="AK21" i="1"/>
  <c r="AM21" i="1"/>
  <c r="AO21" i="1"/>
  <c r="AQ21" i="1"/>
  <c r="AS21" i="1"/>
  <c r="AU21" i="1"/>
  <c r="AW21" i="1"/>
  <c r="H21" i="1"/>
  <c r="E21" i="1"/>
  <c r="H22" i="1"/>
  <c r="E22" i="1"/>
  <c r="O1047" i="2"/>
  <c r="N23" i="1"/>
  <c r="N1047" i="2"/>
  <c r="L23" i="1"/>
  <c r="R23" i="1"/>
  <c r="T23" i="1"/>
  <c r="X23" i="1"/>
  <c r="V23" i="1"/>
  <c r="AD23" i="1"/>
  <c r="AJ23" i="1"/>
  <c r="AB23" i="1"/>
  <c r="AF23" i="1"/>
  <c r="Z23" i="1"/>
  <c r="AH23" i="1"/>
  <c r="AR23" i="1"/>
  <c r="AE1047" i="2"/>
  <c r="AT23" i="1"/>
  <c r="AL23" i="1"/>
  <c r="AP23" i="1"/>
  <c r="AN23" i="1"/>
  <c r="AV23" i="1"/>
  <c r="C23" i="1"/>
  <c r="M23" i="1"/>
  <c r="O23" i="1"/>
  <c r="Q23" i="1"/>
  <c r="S23" i="1"/>
  <c r="U23" i="1"/>
  <c r="W23" i="1"/>
  <c r="Y23" i="1"/>
  <c r="AA23" i="1"/>
  <c r="AC23" i="1"/>
  <c r="AE23" i="1"/>
  <c r="AG23" i="1"/>
  <c r="AI23" i="1"/>
  <c r="AK23" i="1"/>
  <c r="AM23" i="1"/>
  <c r="AO23" i="1"/>
  <c r="AQ23" i="1"/>
  <c r="AS23" i="1"/>
  <c r="AU23" i="1"/>
  <c r="AW23" i="1"/>
  <c r="H23" i="1"/>
  <c r="E23" i="1"/>
  <c r="O1137" i="2"/>
  <c r="N24" i="1"/>
  <c r="N1137" i="2"/>
  <c r="L24" i="1"/>
  <c r="R24" i="1"/>
  <c r="R1137" i="2"/>
  <c r="T24" i="1"/>
  <c r="X24" i="1"/>
  <c r="V24" i="1"/>
  <c r="W1137" i="2"/>
  <c r="AD24" i="1"/>
  <c r="AJ24" i="1"/>
  <c r="AB24" i="1"/>
  <c r="X1137" i="2"/>
  <c r="AF24" i="1"/>
  <c r="Z24" i="1"/>
  <c r="AH24" i="1"/>
  <c r="AR24" i="1"/>
  <c r="AE1137" i="2"/>
  <c r="AT24" i="1"/>
  <c r="AL24" i="1"/>
  <c r="AP24" i="1"/>
  <c r="AN24" i="1"/>
  <c r="AV24" i="1"/>
  <c r="C24" i="1"/>
  <c r="M24" i="1"/>
  <c r="O24" i="1"/>
  <c r="Q24" i="1"/>
  <c r="S24" i="1"/>
  <c r="U24" i="1"/>
  <c r="W24" i="1"/>
  <c r="Y24" i="1"/>
  <c r="AA24" i="1"/>
  <c r="AC24" i="1"/>
  <c r="AE24" i="1"/>
  <c r="AG24" i="1"/>
  <c r="AI24" i="1"/>
  <c r="AK24" i="1"/>
  <c r="AM24" i="1"/>
  <c r="AO24" i="1"/>
  <c r="AQ24" i="1"/>
  <c r="AS24" i="1"/>
  <c r="AU24" i="1"/>
  <c r="AW24" i="1"/>
  <c r="H24" i="1"/>
  <c r="E24" i="1"/>
  <c r="H25" i="1"/>
  <c r="E25" i="1"/>
  <c r="O1285" i="2"/>
  <c r="N26" i="1"/>
  <c r="N1285" i="2"/>
  <c r="L26" i="1"/>
  <c r="Q1285" i="2"/>
  <c r="R26" i="1"/>
  <c r="T26" i="1"/>
  <c r="X26" i="1"/>
  <c r="V26" i="1"/>
  <c r="AD26" i="1"/>
  <c r="AJ26" i="1"/>
  <c r="AB26" i="1"/>
  <c r="X1285" i="2"/>
  <c r="AF26" i="1"/>
  <c r="Z26" i="1"/>
  <c r="Y1285" i="2"/>
  <c r="AH26" i="1"/>
  <c r="AR26" i="1"/>
  <c r="AE1285" i="2"/>
  <c r="AT26" i="1"/>
  <c r="AL26" i="1"/>
  <c r="AP26" i="1"/>
  <c r="AN26" i="1"/>
  <c r="AV26" i="1"/>
  <c r="C26" i="1"/>
  <c r="M26" i="1"/>
  <c r="O26" i="1"/>
  <c r="Q26" i="1"/>
  <c r="S26" i="1"/>
  <c r="U26" i="1"/>
  <c r="W26" i="1"/>
  <c r="Y26" i="1"/>
  <c r="AA26" i="1"/>
  <c r="AC26" i="1"/>
  <c r="AE26" i="1"/>
  <c r="AG26" i="1"/>
  <c r="AI26" i="1"/>
  <c r="AK26" i="1"/>
  <c r="AM26" i="1"/>
  <c r="AO26" i="1"/>
  <c r="AQ26" i="1"/>
  <c r="AS26" i="1"/>
  <c r="AU26" i="1"/>
  <c r="AW26" i="1"/>
  <c r="H26" i="1"/>
  <c r="E26" i="1"/>
  <c r="AV1287" i="2"/>
  <c r="O1287" i="2"/>
  <c r="AV1288" i="2"/>
  <c r="O1288" i="2"/>
  <c r="AV1289" i="2"/>
  <c r="O1289" i="2"/>
  <c r="AV1290" i="2"/>
  <c r="O1290" i="2"/>
  <c r="AV1291" i="2"/>
  <c r="O1291" i="2"/>
  <c r="O1292" i="2"/>
  <c r="N27" i="1"/>
  <c r="N1287" i="2"/>
  <c r="N1288" i="2"/>
  <c r="N1289" i="2"/>
  <c r="N1290" i="2"/>
  <c r="N1291" i="2"/>
  <c r="N1292" i="2"/>
  <c r="L27" i="1"/>
  <c r="R27" i="1"/>
  <c r="T27" i="1"/>
  <c r="X27" i="1"/>
  <c r="V27" i="1"/>
  <c r="AD27" i="1"/>
  <c r="AJ27" i="1"/>
  <c r="AB27" i="1"/>
  <c r="AF27" i="1"/>
  <c r="Z27" i="1"/>
  <c r="AH27" i="1"/>
  <c r="AR27" i="1"/>
  <c r="AE1287" i="2"/>
  <c r="AE1288" i="2"/>
  <c r="AE1289" i="2"/>
  <c r="AE1290" i="2"/>
  <c r="AE1291" i="2"/>
  <c r="AE1292" i="2"/>
  <c r="AT27" i="1"/>
  <c r="AL27" i="1"/>
  <c r="AP27" i="1"/>
  <c r="AN27" i="1"/>
  <c r="AV27" i="1"/>
  <c r="C27" i="1"/>
  <c r="M27" i="1"/>
  <c r="O27" i="1"/>
  <c r="Q27" i="1"/>
  <c r="S27" i="1"/>
  <c r="U27" i="1"/>
  <c r="W27" i="1"/>
  <c r="Y27" i="1"/>
  <c r="AA27" i="1"/>
  <c r="AC27" i="1"/>
  <c r="AE27" i="1"/>
  <c r="AG27" i="1"/>
  <c r="AI27" i="1"/>
  <c r="AK27" i="1"/>
  <c r="AM27" i="1"/>
  <c r="AO27" i="1"/>
  <c r="AQ27" i="1"/>
  <c r="AS27" i="1"/>
  <c r="AU27" i="1"/>
  <c r="AW27" i="1"/>
  <c r="H27" i="1"/>
  <c r="E27" i="1"/>
  <c r="H28" i="1"/>
  <c r="E28" i="1"/>
  <c r="O1645" i="2"/>
  <c r="N29" i="1"/>
  <c r="N1645" i="2"/>
  <c r="L29" i="1"/>
  <c r="Q1645" i="2"/>
  <c r="R29" i="1"/>
  <c r="T29" i="1"/>
  <c r="X29" i="1"/>
  <c r="V29" i="1"/>
  <c r="AD29" i="1"/>
  <c r="AJ29" i="1"/>
  <c r="AB29" i="1"/>
  <c r="AF29" i="1"/>
  <c r="Z29" i="1"/>
  <c r="AH29" i="1"/>
  <c r="AR29" i="1"/>
  <c r="AE1645" i="2"/>
  <c r="AT29" i="1"/>
  <c r="AL29" i="1"/>
  <c r="AP29" i="1"/>
  <c r="AN29" i="1"/>
  <c r="AV29" i="1"/>
  <c r="C29" i="1"/>
  <c r="M29" i="1"/>
  <c r="O29" i="1"/>
  <c r="Q29" i="1"/>
  <c r="S29" i="1"/>
  <c r="U29" i="1"/>
  <c r="W29" i="1"/>
  <c r="Y29" i="1"/>
  <c r="AA29" i="1"/>
  <c r="AC29" i="1"/>
  <c r="AE29" i="1"/>
  <c r="AG29" i="1"/>
  <c r="AI29" i="1"/>
  <c r="AK29" i="1"/>
  <c r="AM29" i="1"/>
  <c r="AO29" i="1"/>
  <c r="AQ29" i="1"/>
  <c r="AS29" i="1"/>
  <c r="AU29" i="1"/>
  <c r="AW29" i="1"/>
  <c r="H29" i="1"/>
  <c r="E29" i="1"/>
  <c r="H31" i="1"/>
  <c r="E31" i="1"/>
  <c r="H32" i="1"/>
  <c r="E32" i="1"/>
  <c r="O1871" i="2"/>
  <c r="N33" i="1"/>
  <c r="N1871" i="2"/>
  <c r="L33" i="1"/>
  <c r="R33" i="1"/>
  <c r="T33" i="1"/>
  <c r="X33" i="1"/>
  <c r="V33" i="1"/>
  <c r="AD33" i="1"/>
  <c r="AJ33" i="1"/>
  <c r="AB33" i="1"/>
  <c r="AF33" i="1"/>
  <c r="Z33" i="1"/>
  <c r="AH33" i="1"/>
  <c r="AR33" i="1"/>
  <c r="AE1871" i="2"/>
  <c r="AT33" i="1"/>
  <c r="AL33" i="1"/>
  <c r="AP33" i="1"/>
  <c r="AN33" i="1"/>
  <c r="AV33" i="1"/>
  <c r="C33" i="1"/>
  <c r="M33" i="1"/>
  <c r="O33" i="1"/>
  <c r="Q33" i="1"/>
  <c r="S33" i="1"/>
  <c r="U33" i="1"/>
  <c r="W33" i="1"/>
  <c r="Y33" i="1"/>
  <c r="AA33" i="1"/>
  <c r="AC33" i="1"/>
  <c r="AE33" i="1"/>
  <c r="AG33" i="1"/>
  <c r="AI33" i="1"/>
  <c r="AK33" i="1"/>
  <c r="AM33" i="1"/>
  <c r="AO33" i="1"/>
  <c r="AQ33" i="1"/>
  <c r="AS33" i="1"/>
  <c r="AU33" i="1"/>
  <c r="AW33" i="1"/>
  <c r="H33" i="1"/>
  <c r="E33" i="1"/>
  <c r="O1928" i="2"/>
  <c r="N34" i="1"/>
  <c r="N1928" i="2"/>
  <c r="L34" i="1"/>
  <c r="R34" i="1"/>
  <c r="T34" i="1"/>
  <c r="X34" i="1"/>
  <c r="V34" i="1"/>
  <c r="AD34" i="1"/>
  <c r="AJ34" i="1"/>
  <c r="AB34" i="1"/>
  <c r="AF34" i="1"/>
  <c r="Z34" i="1"/>
  <c r="AH34" i="1"/>
  <c r="AR34" i="1"/>
  <c r="AE1928" i="2"/>
  <c r="AT34" i="1"/>
  <c r="AL34" i="1"/>
  <c r="AP34" i="1"/>
  <c r="AN34" i="1"/>
  <c r="AV34" i="1"/>
  <c r="C34" i="1"/>
  <c r="M34" i="1"/>
  <c r="O34" i="1"/>
  <c r="Q34" i="1"/>
  <c r="S34" i="1"/>
  <c r="U34" i="1"/>
  <c r="W34" i="1"/>
  <c r="Y34" i="1"/>
  <c r="AA34" i="1"/>
  <c r="AC34" i="1"/>
  <c r="AE34" i="1"/>
  <c r="AG34" i="1"/>
  <c r="AI34" i="1"/>
  <c r="AK34" i="1"/>
  <c r="AM34" i="1"/>
  <c r="AO34" i="1"/>
  <c r="AQ34" i="1"/>
  <c r="AS34" i="1"/>
  <c r="AU34" i="1"/>
  <c r="AW34" i="1"/>
  <c r="H34" i="1"/>
  <c r="E34" i="1"/>
  <c r="O2002" i="2"/>
  <c r="N35" i="1"/>
  <c r="N2002" i="2"/>
  <c r="L35" i="1"/>
  <c r="Q2002" i="2"/>
  <c r="R35" i="1"/>
  <c r="T35" i="1"/>
  <c r="X35" i="1"/>
  <c r="V35" i="1"/>
  <c r="AD35" i="1"/>
  <c r="AJ35" i="1"/>
  <c r="AB35" i="1"/>
  <c r="AF35" i="1"/>
  <c r="Z35" i="1"/>
  <c r="AH35" i="1"/>
  <c r="AR35" i="1"/>
  <c r="AE2002" i="2"/>
  <c r="AT35" i="1"/>
  <c r="AL35" i="1"/>
  <c r="AP35" i="1"/>
  <c r="AN35" i="1"/>
  <c r="AV35" i="1"/>
  <c r="C35" i="1"/>
  <c r="M35" i="1"/>
  <c r="O35" i="1"/>
  <c r="Q35" i="1"/>
  <c r="S35" i="1"/>
  <c r="U35" i="1"/>
  <c r="W35" i="1"/>
  <c r="Y35" i="1"/>
  <c r="AA35" i="1"/>
  <c r="AC35" i="1"/>
  <c r="AE35" i="1"/>
  <c r="AG35" i="1"/>
  <c r="AI35" i="1"/>
  <c r="AK35" i="1"/>
  <c r="AM35" i="1"/>
  <c r="AO35" i="1"/>
  <c r="AQ35" i="1"/>
  <c r="AS35" i="1"/>
  <c r="AU35" i="1"/>
  <c r="AW35" i="1"/>
  <c r="H35" i="1"/>
  <c r="E35" i="1"/>
  <c r="O2027" i="2"/>
  <c r="N36" i="1"/>
  <c r="N2027" i="2"/>
  <c r="L36" i="1"/>
  <c r="Q2027" i="2"/>
  <c r="R36" i="1"/>
  <c r="T36" i="1"/>
  <c r="X36" i="1"/>
  <c r="V36" i="1"/>
  <c r="AD36" i="1"/>
  <c r="AJ36" i="1"/>
  <c r="AB36" i="1"/>
  <c r="AF36" i="1"/>
  <c r="Z36" i="1"/>
  <c r="AH36" i="1"/>
  <c r="AR36" i="1"/>
  <c r="AE2027" i="2"/>
  <c r="AT36" i="1"/>
  <c r="AL36" i="1"/>
  <c r="AP36" i="1"/>
  <c r="AN36" i="1"/>
  <c r="AV36" i="1"/>
  <c r="C36" i="1"/>
  <c r="M36" i="1"/>
  <c r="O36" i="1"/>
  <c r="Q36" i="1"/>
  <c r="S36" i="1"/>
  <c r="U36" i="1"/>
  <c r="W36" i="1"/>
  <c r="Y36" i="1"/>
  <c r="AA36" i="1"/>
  <c r="AC36" i="1"/>
  <c r="AE36" i="1"/>
  <c r="AG36" i="1"/>
  <c r="AI36" i="1"/>
  <c r="AK36" i="1"/>
  <c r="AM36" i="1"/>
  <c r="AO36" i="1"/>
  <c r="AQ36" i="1"/>
  <c r="AS36" i="1"/>
  <c r="AU36" i="1"/>
  <c r="AW36" i="1"/>
  <c r="H36" i="1"/>
  <c r="E36" i="1"/>
  <c r="E37" i="1"/>
  <c r="O2130" i="2"/>
  <c r="N39" i="1"/>
  <c r="N2130" i="2"/>
  <c r="L39" i="1"/>
  <c r="R39" i="1"/>
  <c r="T39" i="1"/>
  <c r="X39" i="1"/>
  <c r="V39" i="1"/>
  <c r="AD39" i="1"/>
  <c r="Z2130" i="2"/>
  <c r="AJ39" i="1"/>
  <c r="AB39" i="1"/>
  <c r="X2130" i="2"/>
  <c r="AF39" i="1"/>
  <c r="Z39" i="1"/>
  <c r="Y2130" i="2"/>
  <c r="AH39" i="1"/>
  <c r="AD2130" i="2"/>
  <c r="AR39" i="1"/>
  <c r="AE2130" i="2"/>
  <c r="AT39" i="1"/>
  <c r="AA2130" i="2"/>
  <c r="AL39" i="1"/>
  <c r="AC2130" i="2"/>
  <c r="AP39" i="1"/>
  <c r="AB2130" i="2"/>
  <c r="AN39" i="1"/>
  <c r="AV39" i="1"/>
  <c r="C39" i="1"/>
  <c r="M39" i="1"/>
  <c r="O39" i="1"/>
  <c r="Q39" i="1"/>
  <c r="S39" i="1"/>
  <c r="U39" i="1"/>
  <c r="W39" i="1"/>
  <c r="Y39" i="1"/>
  <c r="AA39" i="1"/>
  <c r="AC39" i="1"/>
  <c r="AE39" i="1"/>
  <c r="AG39" i="1"/>
  <c r="AI39" i="1"/>
  <c r="AK39" i="1"/>
  <c r="AM39" i="1"/>
  <c r="AO39" i="1"/>
  <c r="AQ39" i="1"/>
  <c r="AS39" i="1"/>
  <c r="AU39" i="1"/>
  <c r="AW39" i="1"/>
  <c r="H39" i="1"/>
  <c r="E39" i="1"/>
  <c r="E40" i="1"/>
  <c r="G30" i="1"/>
  <c r="D30" i="1"/>
  <c r="G7" i="1"/>
  <c r="D7" i="1"/>
  <c r="G3" i="1"/>
  <c r="D3" i="1"/>
  <c r="G4" i="1"/>
  <c r="D4" i="1"/>
  <c r="G5" i="1"/>
  <c r="D5" i="1"/>
  <c r="G6" i="1"/>
  <c r="D6" i="1"/>
  <c r="G8" i="1"/>
  <c r="D8" i="1"/>
  <c r="G9" i="1"/>
  <c r="D9" i="1"/>
  <c r="G10" i="1"/>
  <c r="D10" i="1"/>
  <c r="G11" i="1"/>
  <c r="D11" i="1"/>
  <c r="G12" i="1"/>
  <c r="D12" i="1"/>
  <c r="G13" i="1"/>
  <c r="D13" i="1"/>
  <c r="G14" i="1"/>
  <c r="D14" i="1"/>
  <c r="G15" i="1"/>
  <c r="D15" i="1"/>
  <c r="G16" i="1"/>
  <c r="D16" i="1"/>
  <c r="G17" i="1"/>
  <c r="D17" i="1"/>
  <c r="G18" i="1"/>
  <c r="D18" i="1"/>
  <c r="G19" i="1"/>
  <c r="D19" i="1"/>
  <c r="G20" i="1"/>
  <c r="D20" i="1"/>
  <c r="G21" i="1"/>
  <c r="D21" i="1"/>
  <c r="G22" i="1"/>
  <c r="D22" i="1"/>
  <c r="G23" i="1"/>
  <c r="D23" i="1"/>
  <c r="G24" i="1"/>
  <c r="D24" i="1"/>
  <c r="G25" i="1"/>
  <c r="D25" i="1"/>
  <c r="G26" i="1"/>
  <c r="D26" i="1"/>
  <c r="G27" i="1"/>
  <c r="D27" i="1"/>
  <c r="G28" i="1"/>
  <c r="D28" i="1"/>
  <c r="G29" i="1"/>
  <c r="D29" i="1"/>
  <c r="G31" i="1"/>
  <c r="D31" i="1"/>
  <c r="G32" i="1"/>
  <c r="D32" i="1"/>
  <c r="G33" i="1"/>
  <c r="D33" i="1"/>
  <c r="G34" i="1"/>
  <c r="D34" i="1"/>
  <c r="G35" i="1"/>
  <c r="D35" i="1"/>
  <c r="G36" i="1"/>
  <c r="D36" i="1"/>
  <c r="D37" i="1"/>
  <c r="G39" i="1"/>
  <c r="D39" i="1"/>
  <c r="D40" i="1"/>
  <c r="BI39" i="1"/>
  <c r="BE39" i="1"/>
  <c r="BD39" i="1"/>
  <c r="BC39" i="1"/>
  <c r="BB39" i="1"/>
  <c r="BA39" i="1"/>
  <c r="AY39" i="1"/>
  <c r="J39" i="1"/>
  <c r="K39" i="1"/>
  <c r="L1" i="1"/>
  <c r="N1" i="1"/>
  <c r="P1" i="1"/>
  <c r="R1" i="1"/>
  <c r="T1" i="1"/>
  <c r="V1" i="1"/>
  <c r="X1" i="1"/>
  <c r="Z1" i="1"/>
  <c r="AB1" i="1"/>
  <c r="AD1" i="1"/>
  <c r="AF1" i="1"/>
  <c r="E13" i="8"/>
  <c r="AH1" i="1"/>
  <c r="E14" i="8"/>
  <c r="AJ1" i="1"/>
  <c r="E15" i="8"/>
  <c r="AL1" i="1"/>
  <c r="E16" i="8"/>
  <c r="AN1" i="1"/>
  <c r="E17" i="8"/>
  <c r="AP1" i="1"/>
  <c r="E18" i="8"/>
  <c r="AR1" i="1"/>
  <c r="E19" i="8"/>
  <c r="AT1" i="1"/>
  <c r="AV1" i="1"/>
  <c r="BB1" i="1"/>
  <c r="BC1" i="1"/>
  <c r="BD1" i="1"/>
  <c r="BE1" i="1"/>
  <c r="L2" i="1"/>
  <c r="G2" i="1"/>
  <c r="N2" i="1"/>
  <c r="H2" i="1"/>
  <c r="P2" i="1"/>
  <c r="I2" i="1"/>
  <c r="R2" i="1"/>
  <c r="T2" i="1"/>
  <c r="V2" i="1"/>
  <c r="X2" i="1"/>
  <c r="Z2" i="1"/>
  <c r="AB2" i="1"/>
  <c r="AD2" i="1"/>
  <c r="AF2" i="1"/>
  <c r="AH2" i="1"/>
  <c r="AJ2" i="1"/>
  <c r="AL2" i="1"/>
  <c r="AN2" i="1"/>
  <c r="AP2" i="1"/>
  <c r="AR2" i="1"/>
  <c r="AT2" i="1"/>
  <c r="AV2" i="1"/>
  <c r="J3" i="1"/>
  <c r="K3" i="1"/>
  <c r="AY3" i="1"/>
  <c r="BA3" i="1"/>
  <c r="BB3" i="1"/>
  <c r="BC3" i="1"/>
  <c r="BD3" i="1"/>
  <c r="BE3" i="1"/>
  <c r="BI3" i="1"/>
  <c r="J4" i="1"/>
  <c r="K4" i="1"/>
  <c r="AY4" i="1"/>
  <c r="BA4" i="1"/>
  <c r="BB4" i="1"/>
  <c r="BC4" i="1"/>
  <c r="BD4" i="1"/>
  <c r="BE4" i="1"/>
  <c r="BI4" i="1"/>
  <c r="AO3" i="3"/>
  <c r="AO4" i="3"/>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O88" i="3"/>
  <c r="AO89" i="3"/>
  <c r="AO90" i="3"/>
  <c r="AO91" i="3"/>
  <c r="AO92" i="3"/>
  <c r="AO93" i="3"/>
  <c r="AO94" i="3"/>
  <c r="AO95" i="3"/>
  <c r="AO96" i="3"/>
  <c r="AO97" i="3"/>
  <c r="AO98" i="3"/>
  <c r="AO99" i="3"/>
  <c r="AO100" i="3"/>
  <c r="AO101" i="3"/>
  <c r="AO102" i="3"/>
  <c r="AO103" i="3"/>
  <c r="AO104" i="3"/>
  <c r="AO105" i="3"/>
  <c r="AO106" i="3"/>
  <c r="AO107" i="3"/>
  <c r="AO108" i="3"/>
  <c r="AO109" i="3"/>
  <c r="AO110" i="3"/>
  <c r="AO111" i="3"/>
  <c r="AO112" i="3"/>
  <c r="AO113" i="3"/>
  <c r="AO114" i="3"/>
  <c r="AO115" i="3"/>
  <c r="AO116" i="3"/>
  <c r="AO117" i="3"/>
  <c r="AO118" i="3"/>
  <c r="AO119" i="3"/>
  <c r="AO120" i="3"/>
  <c r="AO121" i="3"/>
  <c r="AO122" i="3"/>
  <c r="AO123" i="3"/>
  <c r="AO124" i="3"/>
  <c r="AO125" i="3"/>
  <c r="AO126" i="3"/>
  <c r="AO127" i="3"/>
  <c r="AO128" i="3"/>
  <c r="AO129" i="3"/>
  <c r="AO130" i="3"/>
  <c r="AO131" i="3"/>
  <c r="AO132" i="3"/>
  <c r="AO133" i="3"/>
  <c r="AO134" i="3"/>
  <c r="AO135" i="3"/>
  <c r="AO136" i="3"/>
  <c r="AO137" i="3"/>
  <c r="AO138" i="3"/>
  <c r="AO139" i="3"/>
  <c r="AO140" i="3"/>
  <c r="AO141" i="3"/>
  <c r="AO142" i="3"/>
  <c r="AO143" i="3"/>
  <c r="AO144" i="3"/>
  <c r="AO145" i="3"/>
  <c r="AO146" i="3"/>
  <c r="AO147" i="3"/>
  <c r="AO148" i="3"/>
  <c r="AO149" i="3"/>
  <c r="AO150" i="3"/>
  <c r="AO151" i="3"/>
  <c r="AO152" i="3"/>
  <c r="AO153" i="3"/>
  <c r="AO154" i="3"/>
  <c r="AO155" i="3"/>
  <c r="AO156" i="3"/>
  <c r="AO157" i="3"/>
  <c r="AO158" i="3"/>
  <c r="AO159" i="3"/>
  <c r="AO160" i="3"/>
  <c r="AO161" i="3"/>
  <c r="AO162" i="3"/>
  <c r="AO163" i="3"/>
  <c r="AO164" i="3"/>
  <c r="AO165" i="3"/>
  <c r="AO166" i="3"/>
  <c r="AO167" i="3"/>
  <c r="AO168" i="3"/>
  <c r="AO169" i="3"/>
  <c r="AO170" i="3"/>
  <c r="AO171"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J5" i="1"/>
  <c r="K5" i="1"/>
  <c r="AY5" i="1"/>
  <c r="BA5" i="1"/>
  <c r="BB5" i="1"/>
  <c r="BC5" i="1"/>
  <c r="BD5" i="1"/>
  <c r="BE5" i="1"/>
  <c r="BI5" i="1"/>
  <c r="J6" i="1"/>
  <c r="K6" i="1"/>
  <c r="AY6" i="1"/>
  <c r="BA6" i="1"/>
  <c r="BB6" i="1"/>
  <c r="BC6" i="1"/>
  <c r="BD6" i="1"/>
  <c r="BE6" i="1"/>
  <c r="BI6" i="1"/>
  <c r="J7" i="1"/>
  <c r="K7" i="1"/>
  <c r="AY7" i="1"/>
  <c r="BA7" i="1"/>
  <c r="BB7" i="1"/>
  <c r="BC7" i="1"/>
  <c r="BD7" i="1"/>
  <c r="BE7" i="1"/>
  <c r="BI7" i="1"/>
  <c r="J8" i="1"/>
  <c r="K8" i="1"/>
  <c r="AY8" i="1"/>
  <c r="BA8" i="1"/>
  <c r="BB8" i="1"/>
  <c r="BC8" i="1"/>
  <c r="BD8" i="1"/>
  <c r="BE8" i="1"/>
  <c r="BI8" i="1"/>
  <c r="J9" i="1"/>
  <c r="K9" i="1"/>
  <c r="AY9" i="1"/>
  <c r="BA9" i="1"/>
  <c r="BB9" i="1"/>
  <c r="BC9" i="1"/>
  <c r="BD9" i="1"/>
  <c r="BE9" i="1"/>
  <c r="BI9" i="1"/>
  <c r="AO174" i="3"/>
  <c r="AO175" i="3"/>
  <c r="AO176" i="3"/>
  <c r="AO177" i="3"/>
  <c r="AO178" i="3"/>
  <c r="AO179" i="3"/>
  <c r="AO180" i="3"/>
  <c r="AO181" i="3"/>
  <c r="AO182" i="3"/>
  <c r="AO183" i="3"/>
  <c r="AO184" i="3"/>
  <c r="AO185" i="3"/>
  <c r="AO186" i="3"/>
  <c r="AO187" i="3"/>
  <c r="AO188" i="3"/>
  <c r="AO189" i="3"/>
  <c r="AO190" i="3"/>
  <c r="AO191" i="3"/>
  <c r="AO192" i="3"/>
  <c r="AO193" i="3"/>
  <c r="AO194" i="3"/>
  <c r="AO195" i="3"/>
  <c r="AO196" i="3"/>
  <c r="AO197" i="3"/>
  <c r="AO198" i="3"/>
  <c r="AO199" i="3"/>
  <c r="AO200" i="3"/>
  <c r="AO201" i="3"/>
  <c r="AO202" i="3"/>
  <c r="AO203" i="3"/>
  <c r="AO204" i="3"/>
  <c r="AO205" i="3"/>
  <c r="AO206" i="3"/>
  <c r="AO207" i="3"/>
  <c r="AO208" i="3"/>
  <c r="AO209" i="3"/>
  <c r="AO210" i="3"/>
  <c r="AO211" i="3"/>
  <c r="AO212" i="3"/>
  <c r="AO213" i="3"/>
  <c r="AO214" i="3"/>
  <c r="AO215" i="3"/>
  <c r="AO216" i="3"/>
  <c r="AO217" i="3"/>
  <c r="AO218" i="3"/>
  <c r="AO219" i="3"/>
  <c r="AO220" i="3"/>
  <c r="AO221" i="3"/>
  <c r="AO222" i="3"/>
  <c r="AO223" i="3"/>
  <c r="AO224" i="3"/>
  <c r="AO225" i="3"/>
  <c r="AO226" i="3"/>
  <c r="AO227" i="3"/>
  <c r="AO228" i="3"/>
  <c r="AO229" i="3"/>
  <c r="AO230" i="3"/>
  <c r="AO231" i="3"/>
  <c r="AO232" i="3"/>
  <c r="AO233" i="3"/>
  <c r="AO234" i="3"/>
  <c r="AO235" i="3"/>
  <c r="AO236" i="3"/>
  <c r="AO237" i="3"/>
  <c r="AO238" i="3"/>
  <c r="AO239" i="3"/>
  <c r="AO240" i="3"/>
  <c r="AO241" i="3"/>
  <c r="AO242" i="3"/>
  <c r="AO243" i="3"/>
  <c r="AO244" i="3"/>
  <c r="AO245" i="3"/>
  <c r="AO246" i="3"/>
  <c r="AO247" i="3"/>
  <c r="AO248" i="3"/>
  <c r="AO249" i="3"/>
  <c r="AO250" i="3"/>
  <c r="AO251" i="3"/>
  <c r="AO252" i="3"/>
  <c r="AO253" i="3"/>
  <c r="AO254" i="3"/>
  <c r="AO255" i="3"/>
  <c r="AO256" i="3"/>
  <c r="AO257" i="3"/>
  <c r="AO258" i="3"/>
  <c r="AO259" i="3"/>
  <c r="AO260" i="3"/>
  <c r="AO261" i="3"/>
  <c r="AO262" i="3"/>
  <c r="AO263" i="3"/>
  <c r="AO264" i="3"/>
  <c r="AO265" i="3"/>
  <c r="AO266" i="3"/>
  <c r="AO267" i="3"/>
  <c r="AO268" i="3"/>
  <c r="AO269" i="3"/>
  <c r="AO270" i="3"/>
  <c r="AO271" i="3"/>
  <c r="AO272" i="3"/>
  <c r="AO273" i="3"/>
  <c r="AO274" i="3"/>
  <c r="AO275" i="3"/>
  <c r="AO276" i="3"/>
  <c r="AO277" i="3"/>
  <c r="AO278" i="3"/>
  <c r="AO279" i="3"/>
  <c r="AO280" i="3"/>
  <c r="AO281" i="3"/>
  <c r="AO282" i="3"/>
  <c r="AO283" i="3"/>
  <c r="AO284" i="3"/>
  <c r="AO285" i="3"/>
  <c r="AO286" i="3"/>
  <c r="AO287" i="3"/>
  <c r="AO288" i="3"/>
  <c r="AO289" i="3"/>
  <c r="AO290" i="3"/>
  <c r="AO291" i="3"/>
  <c r="AO292" i="3"/>
  <c r="AO293" i="3"/>
  <c r="AO294" i="3"/>
  <c r="AO295" i="3"/>
  <c r="AO296" i="3"/>
  <c r="AO297" i="3"/>
  <c r="AO298" i="3"/>
  <c r="AO299" i="3"/>
  <c r="AO300" i="3"/>
  <c r="AO301" i="3"/>
  <c r="AO302" i="3"/>
  <c r="AO303" i="3"/>
  <c r="AO304" i="3"/>
  <c r="AO305" i="3"/>
  <c r="AO306" i="3"/>
  <c r="AO307" i="3"/>
  <c r="AO308" i="3"/>
  <c r="AO309" i="3"/>
  <c r="AO310" i="3"/>
  <c r="AO311" i="3"/>
  <c r="AO312" i="3"/>
  <c r="AO313" i="3"/>
  <c r="AO314" i="3"/>
  <c r="AO315" i="3"/>
  <c r="AO316" i="3"/>
  <c r="AO317" i="3"/>
  <c r="AO318" i="3"/>
  <c r="AO319" i="3"/>
  <c r="AO320" i="3"/>
  <c r="AO321" i="3"/>
  <c r="AO322" i="3"/>
  <c r="AO323" i="3"/>
  <c r="AO324" i="3"/>
  <c r="AO325" i="3"/>
  <c r="AO326" i="3"/>
  <c r="AO327" i="3"/>
  <c r="AO328" i="3"/>
  <c r="AO329" i="3"/>
  <c r="AO330" i="3"/>
  <c r="AO331" i="3"/>
  <c r="AO332" i="3"/>
  <c r="AO333" i="3"/>
  <c r="AO334" i="3"/>
  <c r="AO335" i="3"/>
  <c r="AO336" i="3"/>
  <c r="AO337" i="3"/>
  <c r="AO338" i="3"/>
  <c r="AO339" i="3"/>
  <c r="AO340" i="3"/>
  <c r="AO341" i="3"/>
  <c r="AO342" i="3"/>
  <c r="AO343" i="3"/>
  <c r="AO344" i="3"/>
  <c r="AO345" i="3"/>
  <c r="AO346" i="3"/>
  <c r="AO347" i="3"/>
  <c r="AO348" i="3"/>
  <c r="AO349" i="3"/>
  <c r="AO350" i="3"/>
  <c r="AO351" i="3"/>
  <c r="AO352" i="3"/>
  <c r="AO353" i="3"/>
  <c r="AO354" i="3"/>
  <c r="AO355" i="3"/>
  <c r="AO356" i="3"/>
  <c r="AO357" i="3"/>
  <c r="AO358" i="3"/>
  <c r="AO359" i="3"/>
  <c r="AO360" i="3"/>
  <c r="AO361" i="3"/>
  <c r="AO362" i="3"/>
  <c r="AO363" i="3"/>
  <c r="AO364" i="3"/>
  <c r="AO365" i="3"/>
  <c r="AO366" i="3"/>
  <c r="AO367" i="3"/>
  <c r="AO368" i="3"/>
  <c r="AO369" i="3"/>
  <c r="AO370" i="3"/>
  <c r="AO371" i="3"/>
  <c r="AO372" i="3"/>
  <c r="AO373" i="3"/>
  <c r="AO374" i="3"/>
  <c r="AO375" i="3"/>
  <c r="AO376" i="3"/>
  <c r="AO377" i="3"/>
  <c r="AO378" i="3"/>
  <c r="AO379" i="3"/>
  <c r="AO380" i="3"/>
  <c r="AO381" i="3"/>
  <c r="AO382" i="3"/>
  <c r="AO383" i="3"/>
  <c r="AO384" i="3"/>
  <c r="AO385" i="3"/>
  <c r="AO386" i="3"/>
  <c r="AO387" i="3"/>
  <c r="AO388" i="3"/>
  <c r="AO389" i="3"/>
  <c r="AO390" i="3"/>
  <c r="AO391" i="3"/>
  <c r="AO392" i="3"/>
  <c r="AO393" i="3"/>
  <c r="AO394" i="3"/>
  <c r="AO395" i="3"/>
  <c r="AO396" i="3"/>
  <c r="AO397" i="3"/>
  <c r="AO398" i="3"/>
  <c r="AO399" i="3"/>
  <c r="AO400" i="3"/>
  <c r="AO401" i="3"/>
  <c r="AO402" i="3"/>
  <c r="AO403" i="3"/>
  <c r="AO404" i="3"/>
  <c r="AO405" i="3"/>
  <c r="AO406" i="3"/>
  <c r="AO407" i="3"/>
  <c r="AO408" i="3"/>
  <c r="AO409" i="3"/>
  <c r="AO410" i="3"/>
  <c r="AO411" i="3"/>
  <c r="AO412" i="3"/>
  <c r="AO413" i="3"/>
  <c r="AO414" i="3"/>
  <c r="AO415" i="3"/>
  <c r="AO416" i="3"/>
  <c r="AO417" i="3"/>
  <c r="AO418" i="3"/>
  <c r="AO419" i="3"/>
  <c r="AO420" i="3"/>
  <c r="AO421" i="3"/>
  <c r="AO422" i="3"/>
  <c r="AO423" i="3"/>
  <c r="AO424" i="3"/>
  <c r="AO425" i="3"/>
  <c r="AO426" i="3"/>
  <c r="AO427" i="3"/>
  <c r="AO428" i="3"/>
  <c r="AO429" i="3"/>
  <c r="AO430" i="3"/>
  <c r="AO431" i="3"/>
  <c r="AO432" i="3"/>
  <c r="AO433" i="3"/>
  <c r="AO434" i="3"/>
  <c r="AO435" i="3"/>
  <c r="AO436" i="3"/>
  <c r="AO437" i="3"/>
  <c r="AO438" i="3"/>
  <c r="AO439" i="3"/>
  <c r="AO440" i="3"/>
  <c r="AO441" i="3"/>
  <c r="AO442" i="3"/>
  <c r="AO443" i="3"/>
  <c r="AO444" i="3"/>
  <c r="AO445" i="3"/>
  <c r="AO446" i="3"/>
  <c r="AO447" i="3"/>
  <c r="AO448" i="3"/>
  <c r="AO449" i="3"/>
  <c r="AO450" i="3"/>
  <c r="AO451" i="3"/>
  <c r="AO452" i="3"/>
  <c r="AO453" i="3"/>
  <c r="AO454" i="3"/>
  <c r="AO455" i="3"/>
  <c r="AO456" i="3"/>
  <c r="AO457" i="3"/>
  <c r="AO458" i="3"/>
  <c r="AO459" i="3"/>
  <c r="AO460" i="3"/>
  <c r="AO461" i="3"/>
  <c r="AO462" i="3"/>
  <c r="AO463" i="3"/>
  <c r="AO464" i="3"/>
  <c r="AO465" i="3"/>
  <c r="AO466" i="3"/>
  <c r="AO467" i="3"/>
  <c r="AO468" i="3"/>
  <c r="AO469" i="3"/>
  <c r="AO470" i="3"/>
  <c r="AO471" i="3"/>
  <c r="AO472" i="3"/>
  <c r="AO473" i="3"/>
  <c r="AO474" i="3"/>
  <c r="AO475" i="3"/>
  <c r="AO476" i="3"/>
  <c r="AO477" i="3"/>
  <c r="AO478" i="3"/>
  <c r="AO479" i="3"/>
  <c r="AO480" i="3"/>
  <c r="AO481" i="3"/>
  <c r="AO482" i="3"/>
  <c r="AO483" i="3"/>
  <c r="AO484" i="3"/>
  <c r="AO485" i="3"/>
  <c r="AO486" i="3"/>
  <c r="AO487" i="3"/>
  <c r="AO488" i="3"/>
  <c r="AO489" i="3"/>
  <c r="AO490" i="3"/>
  <c r="AO491" i="3"/>
  <c r="AO492" i="3"/>
  <c r="AO493" i="3"/>
  <c r="AO494" i="3"/>
  <c r="AO495" i="3"/>
  <c r="AO496" i="3"/>
  <c r="AO497" i="3"/>
  <c r="AO498" i="3"/>
  <c r="AO499" i="3"/>
  <c r="AO500" i="3"/>
  <c r="AO501" i="3"/>
  <c r="AO502" i="3"/>
  <c r="AO503" i="3"/>
  <c r="AO504" i="3"/>
  <c r="AO505" i="3"/>
  <c r="AO506" i="3"/>
  <c r="AO507" i="3"/>
  <c r="AO508" i="3"/>
  <c r="AO509" i="3"/>
  <c r="AO510" i="3"/>
  <c r="AO511" i="3"/>
  <c r="AO512" i="3"/>
  <c r="AO513" i="3"/>
  <c r="AO514" i="3"/>
  <c r="AO515" i="3"/>
  <c r="AO516" i="3"/>
  <c r="AO517" i="3"/>
  <c r="AO518" i="3"/>
  <c r="AO519" i="3"/>
  <c r="AO520" i="3"/>
  <c r="AO521" i="3"/>
  <c r="AO522" i="3"/>
  <c r="AO523" i="3"/>
  <c r="AO524" i="3"/>
  <c r="AO525" i="3"/>
  <c r="AO526" i="3"/>
  <c r="AO527" i="3"/>
  <c r="AO528" i="3"/>
  <c r="AO529" i="3"/>
  <c r="AO530" i="3"/>
  <c r="AO531" i="3"/>
  <c r="AO532" i="3"/>
  <c r="AO533" i="3"/>
  <c r="AO534" i="3"/>
  <c r="AO535" i="3"/>
  <c r="AO536" i="3"/>
  <c r="AO537" i="3"/>
  <c r="AO538" i="3"/>
  <c r="AO539" i="3"/>
  <c r="AO540" i="3"/>
  <c r="AO541" i="3"/>
  <c r="AO542" i="3"/>
  <c r="AO543" i="3"/>
  <c r="AO544" i="3"/>
  <c r="AO545" i="3"/>
  <c r="AO546" i="3"/>
  <c r="AO547" i="3"/>
  <c r="AO548" i="3"/>
  <c r="AO549" i="3"/>
  <c r="AO550" i="3"/>
  <c r="AO551" i="3"/>
  <c r="AO552" i="3"/>
  <c r="AO553" i="3"/>
  <c r="AO554" i="3"/>
  <c r="AO555" i="3"/>
  <c r="AO556" i="3"/>
  <c r="AO557" i="3"/>
  <c r="AO558" i="3"/>
  <c r="AO559" i="3"/>
  <c r="AO560" i="3"/>
  <c r="AO561" i="3"/>
  <c r="AO562" i="3"/>
  <c r="AO563" i="3"/>
  <c r="AO564" i="3"/>
  <c r="AO565" i="3"/>
  <c r="AO566" i="3"/>
  <c r="AO567" i="3"/>
  <c r="AO568" i="3"/>
  <c r="AO569" i="3"/>
  <c r="AO570" i="3"/>
  <c r="AO571" i="3"/>
  <c r="AO572" i="3"/>
  <c r="AO573" i="3"/>
  <c r="AO574" i="3"/>
  <c r="AO575" i="3"/>
  <c r="AO576" i="3"/>
  <c r="AO577" i="3"/>
  <c r="AO578" i="3"/>
  <c r="AO579" i="3"/>
  <c r="AO580" i="3"/>
  <c r="AO581" i="3"/>
  <c r="AO582" i="3"/>
  <c r="AO583" i="3"/>
  <c r="AO584" i="3"/>
  <c r="AO585" i="3"/>
  <c r="AO586" i="3"/>
  <c r="AO587" i="3"/>
  <c r="AO588" i="3"/>
  <c r="AO589" i="3"/>
  <c r="AO590" i="3"/>
  <c r="AO591" i="3"/>
  <c r="AO592" i="3"/>
  <c r="AO593" i="3"/>
  <c r="AO594" i="3"/>
  <c r="AO595" i="3"/>
  <c r="AO596" i="3"/>
  <c r="AO597" i="3"/>
  <c r="AO598" i="3"/>
  <c r="AO599" i="3"/>
  <c r="AO600" i="3"/>
  <c r="AO601" i="3"/>
  <c r="AO602" i="3"/>
  <c r="AO603" i="3"/>
  <c r="AO604" i="3"/>
  <c r="AO605" i="3"/>
  <c r="AO606" i="3"/>
  <c r="AO607" i="3"/>
  <c r="AO608" i="3"/>
  <c r="AO609" i="3"/>
  <c r="AO610" i="3"/>
  <c r="AO611" i="3"/>
  <c r="AO612" i="3"/>
  <c r="AO613" i="3"/>
  <c r="AO614" i="3"/>
  <c r="AO615" i="3"/>
  <c r="AO616" i="3"/>
  <c r="AO617" i="3"/>
  <c r="AO618" i="3"/>
  <c r="AO619" i="3"/>
  <c r="AO620" i="3"/>
  <c r="AO621" i="3"/>
  <c r="AO622" i="3"/>
  <c r="AO623" i="3"/>
  <c r="AO624" i="3"/>
  <c r="AO625" i="3"/>
  <c r="AO626" i="3"/>
  <c r="AO627" i="3"/>
  <c r="AO628" i="3"/>
  <c r="AO629" i="3"/>
  <c r="AO630" i="3"/>
  <c r="AO631" i="3"/>
  <c r="AO632" i="3"/>
  <c r="AO633" i="3"/>
  <c r="AO634" i="3"/>
  <c r="AO635" i="3"/>
  <c r="AO636" i="3"/>
  <c r="AO637" i="3"/>
  <c r="AO638" i="3"/>
  <c r="AO639" i="3"/>
  <c r="AO640" i="3"/>
  <c r="AO641" i="3"/>
  <c r="AO642" i="3"/>
  <c r="AO643" i="3"/>
  <c r="AO644" i="3"/>
  <c r="AO645" i="3"/>
  <c r="AO646" i="3"/>
  <c r="AO647" i="3"/>
  <c r="AO648" i="3"/>
  <c r="AO649" i="3"/>
  <c r="AO650" i="3"/>
  <c r="AO651" i="3"/>
  <c r="AO652" i="3"/>
  <c r="AO653" i="3"/>
  <c r="AO654" i="3"/>
  <c r="AO655" i="3"/>
  <c r="AO656" i="3"/>
  <c r="AO657" i="3"/>
  <c r="AO658" i="3"/>
  <c r="AO659" i="3"/>
  <c r="AO660" i="3"/>
  <c r="AO661" i="3"/>
  <c r="AO662" i="3"/>
  <c r="AO663" i="3"/>
  <c r="AO664" i="3"/>
  <c r="AO665" i="3"/>
  <c r="AO666" i="3"/>
  <c r="AO667" i="3"/>
  <c r="AO668" i="3"/>
  <c r="AO669" i="3"/>
  <c r="AO670" i="3"/>
  <c r="AO671" i="3"/>
  <c r="AO672" i="3"/>
  <c r="AO673" i="3"/>
  <c r="AO674" i="3"/>
  <c r="AO675" i="3"/>
  <c r="AO676" i="3"/>
  <c r="AO677" i="3"/>
  <c r="AO678" i="3"/>
  <c r="AO679" i="3"/>
  <c r="AO680" i="3"/>
  <c r="AO681" i="3"/>
  <c r="AO682" i="3"/>
  <c r="AO683" i="3"/>
  <c r="AO684" i="3"/>
  <c r="AO685" i="3"/>
  <c r="AO686" i="3"/>
  <c r="AO687" i="3"/>
  <c r="AO688" i="3"/>
  <c r="AO689" i="3"/>
  <c r="AO690" i="3"/>
  <c r="AO691" i="3"/>
  <c r="AO692" i="3"/>
  <c r="J10" i="1"/>
  <c r="K10" i="1"/>
  <c r="AY10" i="1"/>
  <c r="BA10" i="1"/>
  <c r="BB10" i="1"/>
  <c r="BC10" i="1"/>
  <c r="BD10" i="1"/>
  <c r="BE10" i="1"/>
  <c r="BI10" i="1"/>
  <c r="J11" i="1"/>
  <c r="K11" i="1"/>
  <c r="AY11" i="1"/>
  <c r="BA11" i="1"/>
  <c r="BB11" i="1"/>
  <c r="BC11" i="1"/>
  <c r="BD11" i="1"/>
  <c r="BE11" i="1"/>
  <c r="BI11" i="1"/>
  <c r="AO695" i="3"/>
  <c r="AO696" i="3"/>
  <c r="AO697" i="3"/>
  <c r="AO698" i="3"/>
  <c r="AO699" i="3"/>
  <c r="AO700" i="3"/>
  <c r="AO701" i="3"/>
  <c r="AO702" i="3"/>
  <c r="AO703" i="3"/>
  <c r="AO704" i="3"/>
  <c r="AO705" i="3"/>
  <c r="AO706" i="3"/>
  <c r="AO707" i="3"/>
  <c r="AO708" i="3"/>
  <c r="AO709" i="3"/>
  <c r="AO710" i="3"/>
  <c r="AO711" i="3"/>
  <c r="AO712" i="3"/>
  <c r="AO713" i="3"/>
  <c r="AO714" i="3"/>
  <c r="AO715" i="3"/>
  <c r="AO716" i="3"/>
  <c r="AO717" i="3"/>
  <c r="AO718" i="3"/>
  <c r="AO719" i="3"/>
  <c r="AO720" i="3"/>
  <c r="AO721" i="3"/>
  <c r="AO722" i="3"/>
  <c r="AO723" i="3"/>
  <c r="AO724" i="3"/>
  <c r="AO725" i="3"/>
  <c r="AO726" i="3"/>
  <c r="AO727" i="3"/>
  <c r="AO728" i="3"/>
  <c r="AO729" i="3"/>
  <c r="AO730" i="3"/>
  <c r="AO731" i="3"/>
  <c r="AO732" i="3"/>
  <c r="AO733" i="3"/>
  <c r="AO734" i="3"/>
  <c r="AO735" i="3"/>
  <c r="AO736" i="3"/>
  <c r="AO737" i="3"/>
  <c r="AO738" i="3"/>
  <c r="AO739" i="3"/>
  <c r="AO740" i="3"/>
  <c r="AO741" i="3"/>
  <c r="AO742" i="3"/>
  <c r="AO743" i="3"/>
  <c r="AO744" i="3"/>
  <c r="AO745" i="3"/>
  <c r="AO746" i="3"/>
  <c r="AO747" i="3"/>
  <c r="AO748" i="3"/>
  <c r="AO749" i="3"/>
  <c r="AO750" i="3"/>
  <c r="AO751" i="3"/>
  <c r="AO752" i="3"/>
  <c r="AO753" i="3"/>
  <c r="AO754" i="3"/>
  <c r="AO755" i="3"/>
  <c r="AO756" i="3"/>
  <c r="AO757" i="3"/>
  <c r="AO758" i="3"/>
  <c r="AO759" i="3"/>
  <c r="AO760" i="3"/>
  <c r="AO761" i="3"/>
  <c r="AO762" i="3"/>
  <c r="AO763" i="3"/>
  <c r="AO764" i="3"/>
  <c r="AO765" i="3"/>
  <c r="AO766" i="3"/>
  <c r="AO767" i="3"/>
  <c r="AO768" i="3"/>
  <c r="AO769" i="3"/>
  <c r="AO770" i="3"/>
  <c r="AO771" i="3"/>
  <c r="AO772" i="3"/>
  <c r="AO773" i="3"/>
  <c r="AO774" i="3"/>
  <c r="AO775" i="3"/>
  <c r="AO776" i="3"/>
  <c r="AO777" i="3"/>
  <c r="AO778" i="3"/>
  <c r="AO779" i="3"/>
  <c r="AO780" i="3"/>
  <c r="AO781" i="3"/>
  <c r="AO782" i="3"/>
  <c r="AO783" i="3"/>
  <c r="AO784" i="3"/>
  <c r="AO785" i="3"/>
  <c r="AO786" i="3"/>
  <c r="AO787" i="3"/>
  <c r="AO788" i="3"/>
  <c r="AO789" i="3"/>
  <c r="AO790" i="3"/>
  <c r="AO791" i="3"/>
  <c r="AO792" i="3"/>
  <c r="AO793" i="3"/>
  <c r="AO794" i="3"/>
  <c r="AO795" i="3"/>
  <c r="AO796" i="3"/>
  <c r="AO797" i="3"/>
  <c r="AO798" i="3"/>
  <c r="AO799" i="3"/>
  <c r="AO800" i="3"/>
  <c r="AO801" i="3"/>
  <c r="AO802" i="3"/>
  <c r="AO803" i="3"/>
  <c r="AO804" i="3"/>
  <c r="AO805" i="3"/>
  <c r="AO806" i="3"/>
  <c r="AO807" i="3"/>
  <c r="AO808" i="3"/>
  <c r="AO809" i="3"/>
  <c r="AO810" i="3"/>
  <c r="AO811" i="3"/>
  <c r="AO812" i="3"/>
  <c r="AO813" i="3"/>
  <c r="AO814" i="3"/>
  <c r="AO815" i="3"/>
  <c r="AO816" i="3"/>
  <c r="AO817" i="3"/>
  <c r="AO818" i="3"/>
  <c r="AO819" i="3"/>
  <c r="AO820" i="3"/>
  <c r="AO821" i="3"/>
  <c r="AO822" i="3"/>
  <c r="AO823" i="3"/>
  <c r="AO824" i="3"/>
  <c r="AO825" i="3"/>
  <c r="AO826" i="3"/>
  <c r="AO827" i="3"/>
  <c r="AO828" i="3"/>
  <c r="AO829" i="3"/>
  <c r="AO830" i="3"/>
  <c r="AO831" i="3"/>
  <c r="AO832" i="3"/>
  <c r="AO833" i="3"/>
  <c r="AO834" i="3"/>
  <c r="AO835" i="3"/>
  <c r="AO836" i="3"/>
  <c r="AO837" i="3"/>
  <c r="AO838" i="3"/>
  <c r="AO839" i="3"/>
  <c r="AO840" i="3"/>
  <c r="AO841" i="3"/>
  <c r="AO842" i="3"/>
  <c r="AO843" i="3"/>
  <c r="AO844" i="3"/>
  <c r="AO845" i="3"/>
  <c r="AO846" i="3"/>
  <c r="AO847" i="3"/>
  <c r="AO848" i="3"/>
  <c r="AO849" i="3"/>
  <c r="AO850" i="3"/>
  <c r="AO851" i="3"/>
  <c r="AO852" i="3"/>
  <c r="AO853" i="3"/>
  <c r="AO854" i="3"/>
  <c r="AO855" i="3"/>
  <c r="AO856" i="3"/>
  <c r="AO857" i="3"/>
  <c r="AO858" i="3"/>
  <c r="AO859" i="3"/>
  <c r="AO860" i="3"/>
  <c r="AO861" i="3"/>
  <c r="AO862" i="3"/>
  <c r="AO863" i="3"/>
  <c r="AO864" i="3"/>
  <c r="AO865" i="3"/>
  <c r="AO866" i="3"/>
  <c r="AO867" i="3"/>
  <c r="AO868" i="3"/>
  <c r="AO869" i="3"/>
  <c r="AO870" i="3"/>
  <c r="AO871" i="3"/>
  <c r="AO872" i="3"/>
  <c r="AO873" i="3"/>
  <c r="AO874" i="3"/>
  <c r="AO875" i="3"/>
  <c r="AO876" i="3"/>
  <c r="AO877" i="3"/>
  <c r="AO878" i="3"/>
  <c r="AO879" i="3"/>
  <c r="AO880" i="3"/>
  <c r="AO881" i="3"/>
  <c r="AO882" i="3"/>
  <c r="AO883" i="3"/>
  <c r="AO884" i="3"/>
  <c r="AO885" i="3"/>
  <c r="AO886" i="3"/>
  <c r="AO887" i="3"/>
  <c r="AO888" i="3"/>
  <c r="AO889" i="3"/>
  <c r="AO890" i="3"/>
  <c r="AO891" i="3"/>
  <c r="AO892" i="3"/>
  <c r="AO893" i="3"/>
  <c r="AO894" i="3"/>
  <c r="AO895" i="3"/>
  <c r="AO896" i="3"/>
  <c r="AO897" i="3"/>
  <c r="AO898" i="3"/>
  <c r="AO899" i="3"/>
  <c r="AO900" i="3"/>
  <c r="AO901" i="3"/>
  <c r="AO902" i="3"/>
  <c r="AO903" i="3"/>
  <c r="AO904" i="3"/>
  <c r="AO905" i="3"/>
  <c r="AO906" i="3"/>
  <c r="AO907" i="3"/>
  <c r="AO908" i="3"/>
  <c r="AO909" i="3"/>
  <c r="AO910" i="3"/>
  <c r="AO911" i="3"/>
  <c r="AO912" i="3"/>
  <c r="AO913" i="3"/>
  <c r="AO914" i="3"/>
  <c r="AO915" i="3"/>
  <c r="AO916" i="3"/>
  <c r="AO917" i="3"/>
  <c r="AO918" i="3"/>
  <c r="AO919" i="3"/>
  <c r="AO920" i="3"/>
  <c r="AO921" i="3"/>
  <c r="AO922" i="3"/>
  <c r="AO923" i="3"/>
  <c r="AO924" i="3"/>
  <c r="AO925" i="3"/>
  <c r="AO926" i="3"/>
  <c r="AO927" i="3"/>
  <c r="AO928" i="3"/>
  <c r="AO929" i="3"/>
  <c r="AO930" i="3"/>
  <c r="AO931" i="3"/>
  <c r="AO932" i="3"/>
  <c r="AO933" i="3"/>
  <c r="AO934" i="3"/>
  <c r="AO935" i="3"/>
  <c r="AO936" i="3"/>
  <c r="AO937" i="3"/>
  <c r="AO938" i="3"/>
  <c r="AO939" i="3"/>
  <c r="AO940" i="3"/>
  <c r="AO941" i="3"/>
  <c r="AO942" i="3"/>
  <c r="AO943" i="3"/>
  <c r="AO944" i="3"/>
  <c r="AO945" i="3"/>
  <c r="AO946" i="3"/>
  <c r="AO947" i="3"/>
  <c r="AO948" i="3"/>
  <c r="AO949" i="3"/>
  <c r="AO950" i="3"/>
  <c r="AO951" i="3"/>
  <c r="AO952" i="3"/>
  <c r="AO953" i="3"/>
  <c r="AO954" i="3"/>
  <c r="AO955" i="3"/>
  <c r="AO956" i="3"/>
  <c r="AO957" i="3"/>
  <c r="AO958" i="3"/>
  <c r="AO959" i="3"/>
  <c r="AO960" i="3"/>
  <c r="AO961" i="3"/>
  <c r="AO962" i="3"/>
  <c r="AO963" i="3"/>
  <c r="AO964" i="3"/>
  <c r="AO965" i="3"/>
  <c r="AO966" i="3"/>
  <c r="AO967" i="3"/>
  <c r="AO968" i="3"/>
  <c r="AO969" i="3"/>
  <c r="AO970" i="3"/>
  <c r="AO971" i="3"/>
  <c r="AO972" i="3"/>
  <c r="AO973" i="3"/>
  <c r="AO974" i="3"/>
  <c r="AO975" i="3"/>
  <c r="AO976" i="3"/>
  <c r="AO977" i="3"/>
  <c r="AO978" i="3"/>
  <c r="AO979" i="3"/>
  <c r="AO980" i="3"/>
  <c r="AO981" i="3"/>
  <c r="AO982" i="3"/>
  <c r="AO983" i="3"/>
  <c r="AO984" i="3"/>
  <c r="AO985" i="3"/>
  <c r="AO986" i="3"/>
  <c r="AO987" i="3"/>
  <c r="AO988" i="3"/>
  <c r="AO989" i="3"/>
  <c r="AO990" i="3"/>
  <c r="AO991" i="3"/>
  <c r="AO992" i="3"/>
  <c r="AO993" i="3"/>
  <c r="AO994" i="3"/>
  <c r="AO995" i="3"/>
  <c r="AO996" i="3"/>
  <c r="AO997" i="3"/>
  <c r="AO998" i="3"/>
  <c r="AO999" i="3"/>
  <c r="AO1000" i="3"/>
  <c r="AO1001" i="3"/>
  <c r="AO1002" i="3"/>
  <c r="AO1003" i="3"/>
  <c r="AO1004" i="3"/>
  <c r="AO1005" i="3"/>
  <c r="AO1006" i="3"/>
  <c r="AO1007" i="3"/>
  <c r="AO1008" i="3"/>
  <c r="AO1009" i="3"/>
  <c r="AO1010" i="3"/>
  <c r="AO1011" i="3"/>
  <c r="AO1012" i="3"/>
  <c r="AO1013" i="3"/>
  <c r="AO1014" i="3"/>
  <c r="AO1015" i="3"/>
  <c r="AO1016" i="3"/>
  <c r="AO1017" i="3"/>
  <c r="AO1018" i="3"/>
  <c r="AO1019" i="3"/>
  <c r="AO1020" i="3"/>
  <c r="AO1021" i="3"/>
  <c r="AO1022" i="3"/>
  <c r="AO1023" i="3"/>
  <c r="AO1024" i="3"/>
  <c r="AO1025" i="3"/>
  <c r="AO1026" i="3"/>
  <c r="AO1027" i="3"/>
  <c r="AO1028" i="3"/>
  <c r="AO1029" i="3"/>
  <c r="AO1030" i="3"/>
  <c r="AO1031" i="3"/>
  <c r="AO1032" i="3"/>
  <c r="AO1033" i="3"/>
  <c r="AO1034" i="3"/>
  <c r="AO1035" i="3"/>
  <c r="AO1036" i="3"/>
  <c r="AO1037" i="3"/>
  <c r="AO1038" i="3"/>
  <c r="AO1039" i="3"/>
  <c r="AO1040" i="3"/>
  <c r="AO1041" i="3"/>
  <c r="AO1042" i="3"/>
  <c r="AO1043" i="3"/>
  <c r="AO1044" i="3"/>
  <c r="AO1045" i="3"/>
  <c r="J12" i="1"/>
  <c r="K12" i="1"/>
  <c r="AY12" i="1"/>
  <c r="BA12" i="1"/>
  <c r="BB12" i="1"/>
  <c r="BC12" i="1"/>
  <c r="BD12" i="1"/>
  <c r="BE12" i="1"/>
  <c r="BI12" i="1"/>
  <c r="J13" i="1"/>
  <c r="K13" i="1"/>
  <c r="AY13" i="1"/>
  <c r="BA13" i="1"/>
  <c r="BB13" i="1"/>
  <c r="BC13" i="1"/>
  <c r="BD13" i="1"/>
  <c r="BE13" i="1"/>
  <c r="BI13" i="1"/>
  <c r="J14" i="1"/>
  <c r="K14" i="1"/>
  <c r="AY14" i="1"/>
  <c r="BA14" i="1"/>
  <c r="BB14" i="1"/>
  <c r="BC14" i="1"/>
  <c r="BD14" i="1"/>
  <c r="BE14" i="1"/>
  <c r="BI14" i="1"/>
  <c r="J15" i="1"/>
  <c r="K15" i="1"/>
  <c r="AY15" i="1"/>
  <c r="BA15" i="1"/>
  <c r="BB15" i="1"/>
  <c r="BC15" i="1"/>
  <c r="BD15" i="1"/>
  <c r="BE15" i="1"/>
  <c r="BI15" i="1"/>
  <c r="J16" i="1"/>
  <c r="K16" i="1"/>
  <c r="AY16" i="1"/>
  <c r="BA16" i="1"/>
  <c r="BB16" i="1"/>
  <c r="BC16" i="1"/>
  <c r="BD16" i="1"/>
  <c r="BE16" i="1"/>
  <c r="BI16" i="1"/>
  <c r="J17" i="1"/>
  <c r="K17" i="1"/>
  <c r="AY17" i="1"/>
  <c r="BA17" i="1"/>
  <c r="BB17" i="1"/>
  <c r="BC17" i="1"/>
  <c r="BD17" i="1"/>
  <c r="BE17" i="1"/>
  <c r="BI17" i="1"/>
  <c r="J18" i="1"/>
  <c r="K18" i="1"/>
  <c r="AY18" i="1"/>
  <c r="BA18" i="1"/>
  <c r="BB18" i="1"/>
  <c r="BC18" i="1"/>
  <c r="BD18" i="1"/>
  <c r="BE18" i="1"/>
  <c r="BI18" i="1"/>
  <c r="J19" i="1"/>
  <c r="K19" i="1"/>
  <c r="AY19" i="1"/>
  <c r="BA19" i="1"/>
  <c r="BB19" i="1"/>
  <c r="BC19" i="1"/>
  <c r="BD19" i="1"/>
  <c r="BE19" i="1"/>
  <c r="BI19" i="1"/>
  <c r="J20" i="1"/>
  <c r="K20" i="1"/>
  <c r="AY20" i="1"/>
  <c r="BA20" i="1"/>
  <c r="BB20" i="1"/>
  <c r="BC20" i="1"/>
  <c r="BD20" i="1"/>
  <c r="BE20" i="1"/>
  <c r="BI20" i="1"/>
  <c r="J21" i="1"/>
  <c r="K21" i="1"/>
  <c r="AY21" i="1"/>
  <c r="BA21" i="1"/>
  <c r="BB21" i="1"/>
  <c r="BC21" i="1"/>
  <c r="BD21" i="1"/>
  <c r="BE21" i="1"/>
  <c r="BI21" i="1"/>
  <c r="J22" i="1"/>
  <c r="K22" i="1"/>
  <c r="AY22" i="1"/>
  <c r="BA22" i="1"/>
  <c r="BB22" i="1"/>
  <c r="BC22" i="1"/>
  <c r="BD22" i="1"/>
  <c r="BE22" i="1"/>
  <c r="AY992" i="2"/>
  <c r="BI22" i="1"/>
  <c r="J23" i="1"/>
  <c r="K23" i="1"/>
  <c r="AY23" i="1"/>
  <c r="BA23" i="1"/>
  <c r="BB23" i="1"/>
  <c r="BC23" i="1"/>
  <c r="BD23" i="1"/>
  <c r="BE23" i="1"/>
  <c r="BI23" i="1"/>
  <c r="J24" i="1"/>
  <c r="K24" i="1"/>
  <c r="AY24" i="1"/>
  <c r="BA24" i="1"/>
  <c r="BB24" i="1"/>
  <c r="BC24" i="1"/>
  <c r="BD24" i="1"/>
  <c r="BE24" i="1"/>
  <c r="BI24" i="1"/>
  <c r="J25" i="1"/>
  <c r="K25" i="1"/>
  <c r="AY25" i="1"/>
  <c r="BA25" i="1"/>
  <c r="BB25" i="1"/>
  <c r="BC25" i="1"/>
  <c r="BD25" i="1"/>
  <c r="BE25" i="1"/>
  <c r="BI25" i="1"/>
  <c r="J26" i="1"/>
  <c r="K26" i="1"/>
  <c r="AY26" i="1"/>
  <c r="BA26" i="1"/>
  <c r="BB26" i="1"/>
  <c r="BC26" i="1"/>
  <c r="BD26" i="1"/>
  <c r="BE26" i="1"/>
  <c r="BI26" i="1"/>
  <c r="AO1048" i="3"/>
  <c r="AO1049" i="3"/>
  <c r="AO1050" i="3"/>
  <c r="AO1051" i="3"/>
  <c r="AO1052" i="3"/>
  <c r="AO1053" i="3"/>
  <c r="AO1054" i="3"/>
  <c r="AO1055" i="3"/>
  <c r="AO1056" i="3"/>
  <c r="AO1057" i="3"/>
  <c r="AO1058" i="3"/>
  <c r="AO1059" i="3"/>
  <c r="AO1060" i="3"/>
  <c r="AO1061" i="3"/>
  <c r="AO1062" i="3"/>
  <c r="AO1063" i="3"/>
  <c r="AO1064" i="3"/>
  <c r="AO1065" i="3"/>
  <c r="AO1066" i="3"/>
  <c r="AO1067" i="3"/>
  <c r="AO1068" i="3"/>
  <c r="AO1069" i="3"/>
  <c r="AO1070" i="3"/>
  <c r="AO1071" i="3"/>
  <c r="AO1072" i="3"/>
  <c r="AO1073" i="3"/>
  <c r="AO1074" i="3"/>
  <c r="AO1075" i="3"/>
  <c r="AO1076" i="3"/>
  <c r="AO1077" i="3"/>
  <c r="AO1078" i="3"/>
  <c r="AO1079" i="3"/>
  <c r="AO1080" i="3"/>
  <c r="AO1081" i="3"/>
  <c r="AO1082" i="3"/>
  <c r="AO1083" i="3"/>
  <c r="AO1084" i="3"/>
  <c r="AO1085" i="3"/>
  <c r="AO1086" i="3"/>
  <c r="J27" i="1"/>
  <c r="K27" i="1"/>
  <c r="AY27" i="1"/>
  <c r="BA27" i="1"/>
  <c r="BB27" i="1"/>
  <c r="BC27" i="1"/>
  <c r="BD27" i="1"/>
  <c r="BE27" i="1"/>
  <c r="BI27" i="1"/>
  <c r="J28" i="1"/>
  <c r="K28" i="1"/>
  <c r="AY28" i="1"/>
  <c r="BA28" i="1"/>
  <c r="BB28" i="1"/>
  <c r="BC28" i="1"/>
  <c r="BD28" i="1"/>
  <c r="BE28" i="1"/>
  <c r="BI28" i="1"/>
  <c r="J29" i="1"/>
  <c r="K29" i="1"/>
  <c r="AY29" i="1"/>
  <c r="BA29" i="1"/>
  <c r="BB29" i="1"/>
  <c r="BC29" i="1"/>
  <c r="BD29" i="1"/>
  <c r="BE29" i="1"/>
  <c r="BI29" i="1"/>
  <c r="J30" i="1"/>
  <c r="K30" i="1"/>
  <c r="AY30" i="1"/>
  <c r="BA30" i="1"/>
  <c r="BB30" i="1"/>
  <c r="BC30" i="1"/>
  <c r="BD30" i="1"/>
  <c r="BE30" i="1"/>
  <c r="BI30" i="1"/>
  <c r="AO1089" i="3"/>
  <c r="AO1090" i="3"/>
  <c r="AO1091" i="3"/>
  <c r="AO1092" i="3"/>
  <c r="AO1093" i="3"/>
  <c r="AO1094" i="3"/>
  <c r="AO1095" i="3"/>
  <c r="AO1096" i="3"/>
  <c r="AO1097" i="3"/>
  <c r="AO1098" i="3"/>
  <c r="AO1099" i="3"/>
  <c r="AO1100" i="3"/>
  <c r="AO1101" i="3"/>
  <c r="AO1102" i="3"/>
  <c r="AO1103" i="3"/>
  <c r="AO1104" i="3"/>
  <c r="AO1105" i="3"/>
  <c r="AO1106" i="3"/>
  <c r="AO1107" i="3"/>
  <c r="AO1108" i="3"/>
  <c r="AO1109" i="3"/>
  <c r="AO1110" i="3"/>
  <c r="AO1111" i="3"/>
  <c r="AO1112" i="3"/>
  <c r="AO1113" i="3"/>
  <c r="AO1114" i="3"/>
  <c r="AO1115" i="3"/>
  <c r="AO1116" i="3"/>
  <c r="AO1117" i="3"/>
  <c r="AO1118" i="3"/>
  <c r="AO1119" i="3"/>
  <c r="AO1120" i="3"/>
  <c r="AO1121" i="3"/>
  <c r="AO1122" i="3"/>
  <c r="AO1123" i="3"/>
  <c r="AO1124" i="3"/>
  <c r="AO1125" i="3"/>
  <c r="AO1126" i="3"/>
  <c r="AO1127" i="3"/>
  <c r="AO1128" i="3"/>
  <c r="AO1129" i="3"/>
  <c r="AO1130" i="3"/>
  <c r="AO1131" i="3"/>
  <c r="AO1132" i="3"/>
  <c r="AO1133" i="3"/>
  <c r="AO1134" i="3"/>
  <c r="AO1135" i="3"/>
  <c r="AO1136" i="3"/>
  <c r="AO1137" i="3"/>
  <c r="AO1138" i="3"/>
  <c r="AO1139" i="3"/>
  <c r="AO1140" i="3"/>
  <c r="AO1141" i="3"/>
  <c r="AO1142" i="3"/>
  <c r="AO1143" i="3"/>
  <c r="AO1144" i="3"/>
  <c r="AO1145" i="3"/>
  <c r="AO1146" i="3"/>
  <c r="AO1147" i="3"/>
  <c r="AO1148" i="3"/>
  <c r="AO1149" i="3"/>
  <c r="AO1150" i="3"/>
  <c r="AO1151" i="3"/>
  <c r="AO1152" i="3"/>
  <c r="AO1153" i="3"/>
  <c r="AO1154" i="3"/>
  <c r="AO1155" i="3"/>
  <c r="AO1156" i="3"/>
  <c r="AO1157" i="3"/>
  <c r="AO1158" i="3"/>
  <c r="AO1159" i="3"/>
  <c r="AO1160" i="3"/>
  <c r="AO1161" i="3"/>
  <c r="AO1162" i="3"/>
  <c r="AO1163" i="3"/>
  <c r="AO1164" i="3"/>
  <c r="AO1165" i="3"/>
  <c r="AO1166" i="3"/>
  <c r="AO1167" i="3"/>
  <c r="AO1168" i="3"/>
  <c r="AO1169" i="3"/>
  <c r="AO1170" i="3"/>
  <c r="AO1171" i="3"/>
  <c r="AO1172" i="3"/>
  <c r="AO1173" i="3"/>
  <c r="AO1174" i="3"/>
  <c r="AO1175" i="3"/>
  <c r="AO1176" i="3"/>
  <c r="AO1177" i="3"/>
  <c r="AO1178" i="3"/>
  <c r="AO1179" i="3"/>
  <c r="AO1180" i="3"/>
  <c r="AO1181" i="3"/>
  <c r="AO1182" i="3"/>
  <c r="AO1183" i="3"/>
  <c r="AO1184" i="3"/>
  <c r="AO1185" i="3"/>
  <c r="AO1186" i="3"/>
  <c r="AO1187" i="3"/>
  <c r="AO1188" i="3"/>
  <c r="AO1189" i="3"/>
  <c r="AO1190" i="3"/>
  <c r="AO1191" i="3"/>
  <c r="AO1192" i="3"/>
  <c r="AO1193" i="3"/>
  <c r="AO1194" i="3"/>
  <c r="AO1195" i="3"/>
  <c r="AO1196" i="3"/>
  <c r="AO1197" i="3"/>
  <c r="AO1198" i="3"/>
  <c r="AO1199" i="3"/>
  <c r="AO1200" i="3"/>
  <c r="AO1201" i="3"/>
  <c r="AO1202" i="3"/>
  <c r="AO1203" i="3"/>
  <c r="AO1204" i="3"/>
  <c r="AO1205" i="3"/>
  <c r="AO1206" i="3"/>
  <c r="AO1207" i="3"/>
  <c r="AO1208" i="3"/>
  <c r="AO1209" i="3"/>
  <c r="AO1210" i="3"/>
  <c r="AO1211" i="3"/>
  <c r="AO1212" i="3"/>
  <c r="AO1213" i="3"/>
  <c r="AO1214" i="3"/>
  <c r="AO1215" i="3"/>
  <c r="AO1216" i="3"/>
  <c r="AO1217" i="3"/>
  <c r="AO1218" i="3"/>
  <c r="AO1219" i="3"/>
  <c r="AO1220" i="3"/>
  <c r="AO1221" i="3"/>
  <c r="AO1222" i="3"/>
  <c r="AO1223" i="3"/>
  <c r="AO1224" i="3"/>
  <c r="AO1225" i="3"/>
  <c r="AO1226" i="3"/>
  <c r="AO1227" i="3"/>
  <c r="AO1228" i="3"/>
  <c r="AO1229" i="3"/>
  <c r="AO1230" i="3"/>
  <c r="AO1231" i="3"/>
  <c r="AO1232" i="3"/>
  <c r="AO1233" i="3"/>
  <c r="AO1234" i="3"/>
  <c r="AO1235" i="3"/>
  <c r="AO1236" i="3"/>
  <c r="AO1237" i="3"/>
  <c r="AO1238" i="3"/>
  <c r="AO1239" i="3"/>
  <c r="AO1240" i="3"/>
  <c r="AO1241" i="3"/>
  <c r="AO1242" i="3"/>
  <c r="AO1243" i="3"/>
  <c r="AO1244" i="3"/>
  <c r="AO1245" i="3"/>
  <c r="AO1246" i="3"/>
  <c r="AO1247" i="3"/>
  <c r="AO1248" i="3"/>
  <c r="AO1249" i="3"/>
  <c r="AO1250" i="3"/>
  <c r="AO1251" i="3"/>
  <c r="AO1252" i="3"/>
  <c r="AO1253" i="3"/>
  <c r="AO1254" i="3"/>
  <c r="AO1255" i="3"/>
  <c r="AO1256" i="3"/>
  <c r="AO1257" i="3"/>
  <c r="AO1258" i="3"/>
  <c r="AO1259" i="3"/>
  <c r="AO1260" i="3"/>
  <c r="AO1261" i="3"/>
  <c r="AO1262" i="3"/>
  <c r="AO1263" i="3"/>
  <c r="AO1264" i="3"/>
  <c r="AO1265" i="3"/>
  <c r="AO1266" i="3"/>
  <c r="AO1267" i="3"/>
  <c r="AO1268" i="3"/>
  <c r="AO1269" i="3"/>
  <c r="AO1270" i="3"/>
  <c r="AO1271" i="3"/>
  <c r="AO1272" i="3"/>
  <c r="AO1273" i="3"/>
  <c r="AO1274" i="3"/>
  <c r="AO1275" i="3"/>
  <c r="AO1276" i="3"/>
  <c r="AO1277" i="3"/>
  <c r="AO1278" i="3"/>
  <c r="AO1279" i="3"/>
  <c r="AO1280" i="3"/>
  <c r="AO1281" i="3"/>
  <c r="AO1282" i="3"/>
  <c r="AO1283" i="3"/>
  <c r="AO1284" i="3"/>
  <c r="AO1285" i="3"/>
  <c r="AO1286" i="3"/>
  <c r="AO1287" i="3"/>
  <c r="AO1288" i="3"/>
  <c r="AO1289" i="3"/>
  <c r="AO1290" i="3"/>
  <c r="AO1291" i="3"/>
  <c r="AO1292" i="3"/>
  <c r="AO1293" i="3"/>
  <c r="AO1294" i="3"/>
  <c r="AO1295" i="3"/>
  <c r="AO1296" i="3"/>
  <c r="AO1297" i="3"/>
  <c r="AO1298" i="3"/>
  <c r="AO1299" i="3"/>
  <c r="AO1300" i="3"/>
  <c r="AO1301" i="3"/>
  <c r="AO1302" i="3"/>
  <c r="AO1303" i="3"/>
  <c r="AO1304" i="3"/>
  <c r="AO1305" i="3"/>
  <c r="AO1306" i="3"/>
  <c r="AO1307" i="3"/>
  <c r="AO1308" i="3"/>
  <c r="AO1309" i="3"/>
  <c r="AO1310" i="3"/>
  <c r="AO1311" i="3"/>
  <c r="AO1312" i="3"/>
  <c r="AO1313" i="3"/>
  <c r="AO1314" i="3"/>
  <c r="AO1315" i="3"/>
  <c r="AO1316" i="3"/>
  <c r="AO1317" i="3"/>
  <c r="AO1318" i="3"/>
  <c r="AO1319" i="3"/>
  <c r="AO1320" i="3"/>
  <c r="AO1321" i="3"/>
  <c r="AO1322" i="3"/>
  <c r="AO1323" i="3"/>
  <c r="AO1324" i="3"/>
  <c r="AO1325" i="3"/>
  <c r="AO1326" i="3"/>
  <c r="AO1327" i="3"/>
  <c r="AO1328" i="3"/>
  <c r="AO1329" i="3"/>
  <c r="AO1330" i="3"/>
  <c r="AO1331" i="3"/>
  <c r="AO1332" i="3"/>
  <c r="AO1333" i="3"/>
  <c r="AO1334" i="3"/>
  <c r="J31" i="1"/>
  <c r="K31" i="1"/>
  <c r="AY31" i="1"/>
  <c r="BA31" i="1"/>
  <c r="BB31" i="1"/>
  <c r="BC31" i="1"/>
  <c r="BD31" i="1"/>
  <c r="BE31" i="1"/>
  <c r="BI31" i="1"/>
  <c r="J32" i="1"/>
  <c r="K32" i="1"/>
  <c r="AY32" i="1"/>
  <c r="BA32" i="1"/>
  <c r="BB32" i="1"/>
  <c r="BC32" i="1"/>
  <c r="BD32" i="1"/>
  <c r="BE32" i="1"/>
  <c r="BI32" i="1"/>
  <c r="J33" i="1"/>
  <c r="K33" i="1"/>
  <c r="AY33" i="1"/>
  <c r="BA33" i="1"/>
  <c r="BB33" i="1"/>
  <c r="BC33" i="1"/>
  <c r="BD33" i="1"/>
  <c r="BE33" i="1"/>
  <c r="BI33" i="1"/>
  <c r="J34" i="1"/>
  <c r="K34" i="1"/>
  <c r="AY34" i="1"/>
  <c r="BA34" i="1"/>
  <c r="BB34" i="1"/>
  <c r="BC34" i="1"/>
  <c r="BD34" i="1"/>
  <c r="BE34" i="1"/>
  <c r="BI34" i="1"/>
  <c r="J35" i="1"/>
  <c r="K35" i="1"/>
  <c r="AY35" i="1"/>
  <c r="BA35" i="1"/>
  <c r="BB35" i="1"/>
  <c r="BC35" i="1"/>
  <c r="BD35" i="1"/>
  <c r="BE35" i="1"/>
  <c r="BI35" i="1"/>
  <c r="J36" i="1"/>
  <c r="K36" i="1"/>
  <c r="AY36" i="1"/>
  <c r="BA36" i="1"/>
  <c r="BB36" i="1"/>
  <c r="BC36" i="1"/>
  <c r="BD36" i="1"/>
  <c r="BE36" i="1"/>
  <c r="BI36" i="1"/>
  <c r="L37" i="1"/>
  <c r="N37" i="1"/>
  <c r="P37" i="1"/>
  <c r="R37" i="1"/>
  <c r="T37" i="1"/>
  <c r="X37" i="1"/>
  <c r="V37" i="1"/>
  <c r="AD37" i="1"/>
  <c r="AJ37" i="1"/>
  <c r="AB37" i="1"/>
  <c r="AF37" i="1"/>
  <c r="Z37" i="1"/>
  <c r="AH37" i="1"/>
  <c r="AR37" i="1"/>
  <c r="AT37" i="1"/>
  <c r="AL37" i="1"/>
  <c r="AP37" i="1"/>
  <c r="AN37" i="1"/>
  <c r="AV37" i="1"/>
  <c r="C37" i="1"/>
  <c r="M37" i="1"/>
  <c r="O37" i="1"/>
  <c r="Q37" i="1"/>
  <c r="S37" i="1"/>
  <c r="U37" i="1"/>
  <c r="W37" i="1"/>
  <c r="Y37" i="1"/>
  <c r="AA37" i="1"/>
  <c r="AC37" i="1"/>
  <c r="AE37" i="1"/>
  <c r="AG37" i="1"/>
  <c r="AI37" i="1"/>
  <c r="AK37" i="1"/>
  <c r="AM37" i="1"/>
  <c r="AO37" i="1"/>
  <c r="AQ37" i="1"/>
  <c r="AS37" i="1"/>
  <c r="AU37" i="1"/>
  <c r="AW37" i="1"/>
  <c r="G37" i="1"/>
  <c r="H37" i="1"/>
  <c r="I37" i="1"/>
  <c r="J37" i="1"/>
  <c r="K37" i="1"/>
  <c r="AY37" i="1"/>
  <c r="BA37" i="1"/>
  <c r="BB37" i="1"/>
  <c r="BC37" i="1"/>
  <c r="BD37" i="1"/>
  <c r="BE37" i="1"/>
  <c r="BI37" i="1"/>
  <c r="N1" i="2"/>
  <c r="D1" i="2"/>
  <c r="O1" i="2"/>
  <c r="E1" i="2"/>
  <c r="P1" i="2"/>
  <c r="F1" i="2"/>
  <c r="J1" i="2"/>
  <c r="K1" i="2"/>
  <c r="L1" i="2"/>
  <c r="Q1" i="2"/>
  <c r="R1" i="2"/>
  <c r="S1" i="2"/>
  <c r="T1" i="2"/>
  <c r="U1" i="2"/>
  <c r="V1" i="2"/>
  <c r="W1" i="2"/>
  <c r="X1" i="2"/>
  <c r="Y1" i="2"/>
  <c r="Z1" i="2"/>
  <c r="AA1" i="2"/>
  <c r="AB1" i="2"/>
  <c r="AC1" i="2"/>
  <c r="AD1" i="2"/>
  <c r="AE1" i="2"/>
  <c r="AG1" i="2"/>
  <c r="AH1" i="2"/>
  <c r="AI1" i="2"/>
  <c r="AJ1" i="2"/>
  <c r="AK1" i="2"/>
  <c r="AL1" i="2"/>
  <c r="AM1" i="2"/>
  <c r="AN1" i="2"/>
  <c r="C3" i="2"/>
  <c r="D3" i="2"/>
  <c r="E3" i="2"/>
  <c r="F3" i="2"/>
  <c r="G3" i="2"/>
  <c r="H3" i="2"/>
  <c r="J3" i="2"/>
  <c r="K3" i="2"/>
  <c r="L3" i="2"/>
  <c r="M3" i="2"/>
  <c r="AG3" i="2"/>
  <c r="AH3" i="2"/>
  <c r="AI3" i="2"/>
  <c r="AJ3" i="2"/>
  <c r="AK3" i="2"/>
  <c r="AL3" i="2"/>
  <c r="AM3" i="2"/>
  <c r="AN3" i="2"/>
  <c r="AV3" i="2"/>
  <c r="C4" i="2"/>
  <c r="D4" i="2"/>
  <c r="E4" i="2"/>
  <c r="F4" i="2"/>
  <c r="G4" i="2"/>
  <c r="H4" i="2"/>
  <c r="J4" i="2"/>
  <c r="K4" i="2"/>
  <c r="L4" i="2"/>
  <c r="M4" i="2"/>
  <c r="AG4" i="2"/>
  <c r="AH4" i="2"/>
  <c r="AI4" i="2"/>
  <c r="AJ4" i="2"/>
  <c r="AK4" i="2"/>
  <c r="AL4" i="2"/>
  <c r="AM4" i="2"/>
  <c r="AN4" i="2"/>
  <c r="AV4" i="2"/>
  <c r="C5" i="2"/>
  <c r="D5" i="2"/>
  <c r="E5" i="2"/>
  <c r="F5" i="2"/>
  <c r="G5" i="2"/>
  <c r="H5" i="2"/>
  <c r="J5" i="2"/>
  <c r="K5" i="2"/>
  <c r="L5" i="2"/>
  <c r="M5" i="2"/>
  <c r="AG5" i="2"/>
  <c r="AH5" i="2"/>
  <c r="AI5" i="2"/>
  <c r="AJ5" i="2"/>
  <c r="AK5" i="2"/>
  <c r="AL5" i="2"/>
  <c r="AM5" i="2"/>
  <c r="AN5" i="2"/>
  <c r="AV5" i="2"/>
  <c r="C6" i="2"/>
  <c r="D6" i="2"/>
  <c r="E6" i="2"/>
  <c r="F6" i="2"/>
  <c r="G6" i="2"/>
  <c r="H6" i="2"/>
  <c r="J6" i="2"/>
  <c r="K6" i="2"/>
  <c r="L6" i="2"/>
  <c r="M6" i="2"/>
  <c r="AG6" i="2"/>
  <c r="AH6" i="2"/>
  <c r="AI6" i="2"/>
  <c r="AJ6" i="2"/>
  <c r="AK6" i="2"/>
  <c r="AL6" i="2"/>
  <c r="AM6" i="2"/>
  <c r="AN6" i="2"/>
  <c r="AV6" i="2"/>
  <c r="C7" i="2"/>
  <c r="D7" i="2"/>
  <c r="E7" i="2"/>
  <c r="F7" i="2"/>
  <c r="G7" i="2"/>
  <c r="H7" i="2"/>
  <c r="J7" i="2"/>
  <c r="K7" i="2"/>
  <c r="L7" i="2"/>
  <c r="M7" i="2"/>
  <c r="AG7" i="2"/>
  <c r="AH7" i="2"/>
  <c r="AI7" i="2"/>
  <c r="AJ7" i="2"/>
  <c r="AK7" i="2"/>
  <c r="AL7" i="2"/>
  <c r="AM7" i="2"/>
  <c r="AN7" i="2"/>
  <c r="AV7" i="2"/>
  <c r="C8" i="2"/>
  <c r="D8" i="2"/>
  <c r="E8" i="2"/>
  <c r="F8" i="2"/>
  <c r="G8" i="2"/>
  <c r="H8" i="2"/>
  <c r="J8" i="2"/>
  <c r="K8" i="2"/>
  <c r="L8" i="2"/>
  <c r="M8" i="2"/>
  <c r="AG8" i="2"/>
  <c r="AH8" i="2"/>
  <c r="AI8" i="2"/>
  <c r="AJ8" i="2"/>
  <c r="AK8" i="2"/>
  <c r="AL8" i="2"/>
  <c r="AM8" i="2"/>
  <c r="AN8" i="2"/>
  <c r="AV8" i="2"/>
  <c r="C9" i="2"/>
  <c r="D9" i="2"/>
  <c r="E9" i="2"/>
  <c r="F9" i="2"/>
  <c r="G9" i="2"/>
  <c r="H9" i="2"/>
  <c r="J9" i="2"/>
  <c r="K9" i="2"/>
  <c r="L9" i="2"/>
  <c r="M9" i="2"/>
  <c r="AG9" i="2"/>
  <c r="AH9" i="2"/>
  <c r="AI9" i="2"/>
  <c r="AJ9" i="2"/>
  <c r="AK9" i="2"/>
  <c r="AL9" i="2"/>
  <c r="AM9" i="2"/>
  <c r="AN9" i="2"/>
  <c r="AV9" i="2"/>
  <c r="C10" i="2"/>
  <c r="D10" i="2"/>
  <c r="E10" i="2"/>
  <c r="F10" i="2"/>
  <c r="G10" i="2"/>
  <c r="H10" i="2"/>
  <c r="J10" i="2"/>
  <c r="K10" i="2"/>
  <c r="L10" i="2"/>
  <c r="M10" i="2"/>
  <c r="AG10" i="2"/>
  <c r="AH10" i="2"/>
  <c r="AI10" i="2"/>
  <c r="AJ10" i="2"/>
  <c r="AK10" i="2"/>
  <c r="AL10" i="2"/>
  <c r="AM10" i="2"/>
  <c r="AN10" i="2"/>
  <c r="AV10" i="2"/>
  <c r="C11" i="2"/>
  <c r="D11" i="2"/>
  <c r="E11" i="2"/>
  <c r="F11" i="2"/>
  <c r="G11" i="2"/>
  <c r="H11" i="2"/>
  <c r="J11" i="2"/>
  <c r="K11" i="2"/>
  <c r="L11" i="2"/>
  <c r="M11" i="2"/>
  <c r="AG11" i="2"/>
  <c r="AH11" i="2"/>
  <c r="AI11" i="2"/>
  <c r="AJ11" i="2"/>
  <c r="AK11" i="2"/>
  <c r="AL11" i="2"/>
  <c r="AM11" i="2"/>
  <c r="AN11" i="2"/>
  <c r="AV11" i="2"/>
  <c r="C12" i="2"/>
  <c r="D12" i="2"/>
  <c r="E12" i="2"/>
  <c r="F12" i="2"/>
  <c r="G12" i="2"/>
  <c r="H12" i="2"/>
  <c r="J12" i="2"/>
  <c r="K12" i="2"/>
  <c r="L12" i="2"/>
  <c r="M12" i="2"/>
  <c r="AG12" i="2"/>
  <c r="AH12" i="2"/>
  <c r="AI12" i="2"/>
  <c r="AJ12" i="2"/>
  <c r="AK12" i="2"/>
  <c r="AL12" i="2"/>
  <c r="AM12" i="2"/>
  <c r="AN12" i="2"/>
  <c r="AV12" i="2"/>
  <c r="C13" i="2"/>
  <c r="D13" i="2"/>
  <c r="E13" i="2"/>
  <c r="F13" i="2"/>
  <c r="G13" i="2"/>
  <c r="H13" i="2"/>
  <c r="J13" i="2"/>
  <c r="K13" i="2"/>
  <c r="L13" i="2"/>
  <c r="M13" i="2"/>
  <c r="AG13" i="2"/>
  <c r="AH13" i="2"/>
  <c r="AI13" i="2"/>
  <c r="AJ13" i="2"/>
  <c r="AK13" i="2"/>
  <c r="AL13" i="2"/>
  <c r="AM13" i="2"/>
  <c r="AN13" i="2"/>
  <c r="AV13" i="2"/>
  <c r="C14" i="2"/>
  <c r="D14" i="2"/>
  <c r="E14" i="2"/>
  <c r="F14" i="2"/>
  <c r="G14" i="2"/>
  <c r="H14" i="2"/>
  <c r="J14" i="2"/>
  <c r="K14" i="2"/>
  <c r="L14" i="2"/>
  <c r="M14" i="2"/>
  <c r="AG14" i="2"/>
  <c r="AH14" i="2"/>
  <c r="AI14" i="2"/>
  <c r="AJ14" i="2"/>
  <c r="AK14" i="2"/>
  <c r="AL14" i="2"/>
  <c r="AM14" i="2"/>
  <c r="AN14" i="2"/>
  <c r="AV14" i="2"/>
  <c r="C15" i="2"/>
  <c r="D15" i="2"/>
  <c r="E15" i="2"/>
  <c r="F15" i="2"/>
  <c r="G15" i="2"/>
  <c r="H15" i="2"/>
  <c r="J15" i="2"/>
  <c r="K15" i="2"/>
  <c r="L15" i="2"/>
  <c r="M15" i="2"/>
  <c r="AG15" i="2"/>
  <c r="AH15" i="2"/>
  <c r="AI15" i="2"/>
  <c r="AJ15" i="2"/>
  <c r="AK15" i="2"/>
  <c r="AL15" i="2"/>
  <c r="AM15" i="2"/>
  <c r="AN15" i="2"/>
  <c r="AV15" i="2"/>
  <c r="C16" i="2"/>
  <c r="D16" i="2"/>
  <c r="E16" i="2"/>
  <c r="F16" i="2"/>
  <c r="G16" i="2"/>
  <c r="H16" i="2"/>
  <c r="J16" i="2"/>
  <c r="K16" i="2"/>
  <c r="L16" i="2"/>
  <c r="M16" i="2"/>
  <c r="AG16" i="2"/>
  <c r="AH16" i="2"/>
  <c r="AI16" i="2"/>
  <c r="AJ16" i="2"/>
  <c r="AK16" i="2"/>
  <c r="AL16" i="2"/>
  <c r="AM16" i="2"/>
  <c r="AN16" i="2"/>
  <c r="AV16" i="2"/>
  <c r="C17" i="2"/>
  <c r="D17" i="2"/>
  <c r="E17" i="2"/>
  <c r="F17" i="2"/>
  <c r="G17" i="2"/>
  <c r="H17" i="2"/>
  <c r="J17" i="2"/>
  <c r="K17" i="2"/>
  <c r="L17" i="2"/>
  <c r="M17" i="2"/>
  <c r="AG17" i="2"/>
  <c r="AH17" i="2"/>
  <c r="AI17" i="2"/>
  <c r="AJ17" i="2"/>
  <c r="AK17" i="2"/>
  <c r="AL17" i="2"/>
  <c r="AM17" i="2"/>
  <c r="AN17" i="2"/>
  <c r="AV17" i="2"/>
  <c r="C18" i="2"/>
  <c r="D18" i="2"/>
  <c r="E18" i="2"/>
  <c r="F18" i="2"/>
  <c r="G18" i="2"/>
  <c r="H18" i="2"/>
  <c r="J18" i="2"/>
  <c r="K18" i="2"/>
  <c r="L18" i="2"/>
  <c r="M18" i="2"/>
  <c r="AG18" i="2"/>
  <c r="AH18" i="2"/>
  <c r="AI18" i="2"/>
  <c r="AJ18" i="2"/>
  <c r="AK18" i="2"/>
  <c r="AL18" i="2"/>
  <c r="AM18" i="2"/>
  <c r="AN18" i="2"/>
  <c r="C20" i="2"/>
  <c r="D20" i="2"/>
  <c r="E20" i="2"/>
  <c r="F20" i="2"/>
  <c r="G20" i="2"/>
  <c r="H20" i="2"/>
  <c r="J20" i="2"/>
  <c r="K20" i="2"/>
  <c r="L20" i="2"/>
  <c r="M20" i="2"/>
  <c r="AG20" i="2"/>
  <c r="AH20" i="2"/>
  <c r="AI20" i="2"/>
  <c r="AJ20" i="2"/>
  <c r="AK20" i="2"/>
  <c r="AL20" i="2"/>
  <c r="AM20" i="2"/>
  <c r="AN20" i="2"/>
  <c r="AV20" i="2"/>
  <c r="C21" i="2"/>
  <c r="D21" i="2"/>
  <c r="E21" i="2"/>
  <c r="F21" i="2"/>
  <c r="G21" i="2"/>
  <c r="H21" i="2"/>
  <c r="J21" i="2"/>
  <c r="K21" i="2"/>
  <c r="L21" i="2"/>
  <c r="M21" i="2"/>
  <c r="AG21" i="2"/>
  <c r="AH21" i="2"/>
  <c r="AI21" i="2"/>
  <c r="AJ21" i="2"/>
  <c r="AK21" i="2"/>
  <c r="AL21" i="2"/>
  <c r="AM21" i="2"/>
  <c r="AN21" i="2"/>
  <c r="AV21" i="2"/>
  <c r="C22" i="2"/>
  <c r="D22" i="2"/>
  <c r="E22" i="2"/>
  <c r="F22" i="2"/>
  <c r="G22" i="2"/>
  <c r="H22" i="2"/>
  <c r="J22" i="2"/>
  <c r="K22" i="2"/>
  <c r="L22" i="2"/>
  <c r="M22" i="2"/>
  <c r="AG22" i="2"/>
  <c r="AH22" i="2"/>
  <c r="AI22" i="2"/>
  <c r="AJ22" i="2"/>
  <c r="AK22" i="2"/>
  <c r="AL22" i="2"/>
  <c r="AM22" i="2"/>
  <c r="AN22" i="2"/>
  <c r="AV22" i="2"/>
  <c r="C23" i="2"/>
  <c r="D23" i="2"/>
  <c r="E23" i="2"/>
  <c r="F23" i="2"/>
  <c r="G23" i="2"/>
  <c r="H23" i="2"/>
  <c r="J23" i="2"/>
  <c r="K23" i="2"/>
  <c r="L23" i="2"/>
  <c r="M23" i="2"/>
  <c r="AG23" i="2"/>
  <c r="AH23" i="2"/>
  <c r="AI23" i="2"/>
  <c r="AJ23" i="2"/>
  <c r="AK23" i="2"/>
  <c r="AL23" i="2"/>
  <c r="AM23" i="2"/>
  <c r="AN23" i="2"/>
  <c r="AV23" i="2"/>
  <c r="C24" i="2"/>
  <c r="D24" i="2"/>
  <c r="E24" i="2"/>
  <c r="F24" i="2"/>
  <c r="G24" i="2"/>
  <c r="H24" i="2"/>
  <c r="J24" i="2"/>
  <c r="K24" i="2"/>
  <c r="L24" i="2"/>
  <c r="M24" i="2"/>
  <c r="AG24" i="2"/>
  <c r="AH24" i="2"/>
  <c r="AI24" i="2"/>
  <c r="AJ24" i="2"/>
  <c r="AK24" i="2"/>
  <c r="AL24" i="2"/>
  <c r="AM24" i="2"/>
  <c r="AN24" i="2"/>
  <c r="AV24" i="2"/>
  <c r="C25" i="2"/>
  <c r="D25" i="2"/>
  <c r="E25" i="2"/>
  <c r="F25" i="2"/>
  <c r="G25" i="2"/>
  <c r="H25" i="2"/>
  <c r="J25" i="2"/>
  <c r="K25" i="2"/>
  <c r="L25" i="2"/>
  <c r="M25" i="2"/>
  <c r="AG25" i="2"/>
  <c r="AH25" i="2"/>
  <c r="AI25" i="2"/>
  <c r="AJ25" i="2"/>
  <c r="AK25" i="2"/>
  <c r="AL25" i="2"/>
  <c r="AM25" i="2"/>
  <c r="AN25" i="2"/>
  <c r="AV25" i="2"/>
  <c r="C26" i="2"/>
  <c r="D26" i="2"/>
  <c r="E26" i="2"/>
  <c r="F26" i="2"/>
  <c r="G26" i="2"/>
  <c r="H26" i="2"/>
  <c r="J26" i="2"/>
  <c r="K26" i="2"/>
  <c r="L26" i="2"/>
  <c r="M26" i="2"/>
  <c r="AG26" i="2"/>
  <c r="AH26" i="2"/>
  <c r="AI26" i="2"/>
  <c r="AJ26" i="2"/>
  <c r="AK26" i="2"/>
  <c r="AL26" i="2"/>
  <c r="AM26" i="2"/>
  <c r="AN26" i="2"/>
  <c r="AV26" i="2"/>
  <c r="C27" i="2"/>
  <c r="D27" i="2"/>
  <c r="E27" i="2"/>
  <c r="F27" i="2"/>
  <c r="G27" i="2"/>
  <c r="H27" i="2"/>
  <c r="J27" i="2"/>
  <c r="K27" i="2"/>
  <c r="L27" i="2"/>
  <c r="M27" i="2"/>
  <c r="AG27" i="2"/>
  <c r="AH27" i="2"/>
  <c r="AI27" i="2"/>
  <c r="AJ27" i="2"/>
  <c r="AK27" i="2"/>
  <c r="AL27" i="2"/>
  <c r="AM27" i="2"/>
  <c r="AN27" i="2"/>
  <c r="AV27" i="2"/>
  <c r="C28" i="2"/>
  <c r="D28" i="2"/>
  <c r="E28" i="2"/>
  <c r="F28" i="2"/>
  <c r="G28" i="2"/>
  <c r="H28" i="2"/>
  <c r="J28" i="2"/>
  <c r="K28" i="2"/>
  <c r="L28" i="2"/>
  <c r="M28" i="2"/>
  <c r="AG28" i="2"/>
  <c r="AH28" i="2"/>
  <c r="AI28" i="2"/>
  <c r="AJ28" i="2"/>
  <c r="AK28" i="2"/>
  <c r="AL28" i="2"/>
  <c r="AM28" i="2"/>
  <c r="AN28" i="2"/>
  <c r="AV28" i="2"/>
  <c r="C29" i="2"/>
  <c r="D29" i="2"/>
  <c r="E29" i="2"/>
  <c r="F29" i="2"/>
  <c r="G29" i="2"/>
  <c r="H29" i="2"/>
  <c r="J29" i="2"/>
  <c r="K29" i="2"/>
  <c r="L29" i="2"/>
  <c r="M29" i="2"/>
  <c r="AG29" i="2"/>
  <c r="AH29" i="2"/>
  <c r="AI29" i="2"/>
  <c r="AJ29" i="2"/>
  <c r="AK29" i="2"/>
  <c r="AL29" i="2"/>
  <c r="AM29" i="2"/>
  <c r="AN29" i="2"/>
  <c r="AV29" i="2"/>
  <c r="C30" i="2"/>
  <c r="D30" i="2"/>
  <c r="E30" i="2"/>
  <c r="F30" i="2"/>
  <c r="G30" i="2"/>
  <c r="H30" i="2"/>
  <c r="J30" i="2"/>
  <c r="K30" i="2"/>
  <c r="L30" i="2"/>
  <c r="M30" i="2"/>
  <c r="AG30" i="2"/>
  <c r="AH30" i="2"/>
  <c r="AI30" i="2"/>
  <c r="AJ30" i="2"/>
  <c r="AK30" i="2"/>
  <c r="AL30" i="2"/>
  <c r="AM30" i="2"/>
  <c r="AN30" i="2"/>
  <c r="AV30" i="2"/>
  <c r="C31" i="2"/>
  <c r="D31" i="2"/>
  <c r="E31" i="2"/>
  <c r="F31" i="2"/>
  <c r="G31" i="2"/>
  <c r="H31" i="2"/>
  <c r="J31" i="2"/>
  <c r="K31" i="2"/>
  <c r="L31" i="2"/>
  <c r="M31" i="2"/>
  <c r="AG31" i="2"/>
  <c r="AH31" i="2"/>
  <c r="AI31" i="2"/>
  <c r="AJ31" i="2"/>
  <c r="AK31" i="2"/>
  <c r="AL31" i="2"/>
  <c r="AM31" i="2"/>
  <c r="AN31" i="2"/>
  <c r="AV31" i="2"/>
  <c r="C32" i="2"/>
  <c r="D32" i="2"/>
  <c r="E32" i="2"/>
  <c r="F32" i="2"/>
  <c r="G32" i="2"/>
  <c r="H32" i="2"/>
  <c r="J32" i="2"/>
  <c r="K32" i="2"/>
  <c r="L32" i="2"/>
  <c r="M32" i="2"/>
  <c r="AG32" i="2"/>
  <c r="AH32" i="2"/>
  <c r="AI32" i="2"/>
  <c r="AJ32" i="2"/>
  <c r="AK32" i="2"/>
  <c r="AL32" i="2"/>
  <c r="AM32" i="2"/>
  <c r="AN32" i="2"/>
  <c r="AV32" i="2"/>
  <c r="C33" i="2"/>
  <c r="D33" i="2"/>
  <c r="E33" i="2"/>
  <c r="F33" i="2"/>
  <c r="G33" i="2"/>
  <c r="H33" i="2"/>
  <c r="J33" i="2"/>
  <c r="K33" i="2"/>
  <c r="L33" i="2"/>
  <c r="M33" i="2"/>
  <c r="AG33" i="2"/>
  <c r="AH33" i="2"/>
  <c r="AI33" i="2"/>
  <c r="AJ33" i="2"/>
  <c r="AK33" i="2"/>
  <c r="AL33" i="2"/>
  <c r="AM33" i="2"/>
  <c r="AN33" i="2"/>
  <c r="AV33" i="2"/>
  <c r="C34" i="2"/>
  <c r="D34" i="2"/>
  <c r="E34" i="2"/>
  <c r="F34" i="2"/>
  <c r="G34" i="2"/>
  <c r="H34" i="2"/>
  <c r="J34" i="2"/>
  <c r="K34" i="2"/>
  <c r="L34" i="2"/>
  <c r="M34" i="2"/>
  <c r="AG34" i="2"/>
  <c r="AH34" i="2"/>
  <c r="AI34" i="2"/>
  <c r="AJ34" i="2"/>
  <c r="AK34" i="2"/>
  <c r="AL34" i="2"/>
  <c r="AM34" i="2"/>
  <c r="AN34" i="2"/>
  <c r="AV34" i="2"/>
  <c r="C35" i="2"/>
  <c r="D35" i="2"/>
  <c r="E35" i="2"/>
  <c r="F35" i="2"/>
  <c r="G35" i="2"/>
  <c r="H35" i="2"/>
  <c r="J35" i="2"/>
  <c r="K35" i="2"/>
  <c r="L35" i="2"/>
  <c r="M35" i="2"/>
  <c r="AG35" i="2"/>
  <c r="AH35" i="2"/>
  <c r="AI35" i="2"/>
  <c r="AJ35" i="2"/>
  <c r="AK35" i="2"/>
  <c r="AL35" i="2"/>
  <c r="AM35" i="2"/>
  <c r="AN35" i="2"/>
  <c r="AV35" i="2"/>
  <c r="C36" i="2"/>
  <c r="D36" i="2"/>
  <c r="E36" i="2"/>
  <c r="F36" i="2"/>
  <c r="G36" i="2"/>
  <c r="H36" i="2"/>
  <c r="J36" i="2"/>
  <c r="K36" i="2"/>
  <c r="L36" i="2"/>
  <c r="M36" i="2"/>
  <c r="AG36" i="2"/>
  <c r="AH36" i="2"/>
  <c r="AI36" i="2"/>
  <c r="AJ36" i="2"/>
  <c r="AK36" i="2"/>
  <c r="AL36" i="2"/>
  <c r="AM36" i="2"/>
  <c r="AN36" i="2"/>
  <c r="AV36" i="2"/>
  <c r="C37" i="2"/>
  <c r="D37" i="2"/>
  <c r="E37" i="2"/>
  <c r="F37" i="2"/>
  <c r="G37" i="2"/>
  <c r="H37" i="2"/>
  <c r="J37" i="2"/>
  <c r="K37" i="2"/>
  <c r="L37" i="2"/>
  <c r="M37" i="2"/>
  <c r="AG37" i="2"/>
  <c r="AH37" i="2"/>
  <c r="AI37" i="2"/>
  <c r="AJ37" i="2"/>
  <c r="AK37" i="2"/>
  <c r="AL37" i="2"/>
  <c r="AM37" i="2"/>
  <c r="AN37" i="2"/>
  <c r="AV37" i="2"/>
  <c r="C38" i="2"/>
  <c r="D38" i="2"/>
  <c r="E38" i="2"/>
  <c r="F38" i="2"/>
  <c r="G38" i="2"/>
  <c r="H38" i="2"/>
  <c r="J38" i="2"/>
  <c r="K38" i="2"/>
  <c r="L38" i="2"/>
  <c r="M38" i="2"/>
  <c r="AG38" i="2"/>
  <c r="AH38" i="2"/>
  <c r="AI38" i="2"/>
  <c r="AJ38" i="2"/>
  <c r="AK38" i="2"/>
  <c r="AL38" i="2"/>
  <c r="AM38" i="2"/>
  <c r="AN38" i="2"/>
  <c r="AV38" i="2"/>
  <c r="C39" i="2"/>
  <c r="D39" i="2"/>
  <c r="E39" i="2"/>
  <c r="F39" i="2"/>
  <c r="G39" i="2"/>
  <c r="H39" i="2"/>
  <c r="J39" i="2"/>
  <c r="K39" i="2"/>
  <c r="L39" i="2"/>
  <c r="M39" i="2"/>
  <c r="AG39" i="2"/>
  <c r="AH39" i="2"/>
  <c r="AI39" i="2"/>
  <c r="AJ39" i="2"/>
  <c r="AK39" i="2"/>
  <c r="AL39" i="2"/>
  <c r="AM39" i="2"/>
  <c r="AN39" i="2"/>
  <c r="AV39" i="2"/>
  <c r="C40" i="2"/>
  <c r="D40" i="2"/>
  <c r="E40" i="2"/>
  <c r="F40" i="2"/>
  <c r="G40" i="2"/>
  <c r="H40" i="2"/>
  <c r="J40" i="2"/>
  <c r="K40" i="2"/>
  <c r="L40" i="2"/>
  <c r="M40" i="2"/>
  <c r="AG40" i="2"/>
  <c r="AH40" i="2"/>
  <c r="AI40" i="2"/>
  <c r="AJ40" i="2"/>
  <c r="AK40" i="2"/>
  <c r="AL40" i="2"/>
  <c r="AM40" i="2"/>
  <c r="AN40" i="2"/>
  <c r="AV40" i="2"/>
  <c r="C41" i="2"/>
  <c r="D41" i="2"/>
  <c r="E41" i="2"/>
  <c r="F41" i="2"/>
  <c r="G41" i="2"/>
  <c r="H41" i="2"/>
  <c r="J41" i="2"/>
  <c r="K41" i="2"/>
  <c r="L41" i="2"/>
  <c r="M41" i="2"/>
  <c r="AG41" i="2"/>
  <c r="AH41" i="2"/>
  <c r="AI41" i="2"/>
  <c r="AJ41" i="2"/>
  <c r="AK41" i="2"/>
  <c r="AL41" i="2"/>
  <c r="AM41" i="2"/>
  <c r="AN41" i="2"/>
  <c r="AV41" i="2"/>
  <c r="C42" i="2"/>
  <c r="D42" i="2"/>
  <c r="E42" i="2"/>
  <c r="F42" i="2"/>
  <c r="G42" i="2"/>
  <c r="H42" i="2"/>
  <c r="J42" i="2"/>
  <c r="K42" i="2"/>
  <c r="L42" i="2"/>
  <c r="M42" i="2"/>
  <c r="AG42" i="2"/>
  <c r="AH42" i="2"/>
  <c r="AI42" i="2"/>
  <c r="AJ42" i="2"/>
  <c r="AK42" i="2"/>
  <c r="AL42" i="2"/>
  <c r="AM42" i="2"/>
  <c r="AN42" i="2"/>
  <c r="AV42" i="2"/>
  <c r="C43" i="2"/>
  <c r="D43" i="2"/>
  <c r="E43" i="2"/>
  <c r="F43" i="2"/>
  <c r="G43" i="2"/>
  <c r="H43" i="2"/>
  <c r="J43" i="2"/>
  <c r="K43" i="2"/>
  <c r="L43" i="2"/>
  <c r="M43" i="2"/>
  <c r="AG43" i="2"/>
  <c r="AH43" i="2"/>
  <c r="AI43" i="2"/>
  <c r="AJ43" i="2"/>
  <c r="AK43" i="2"/>
  <c r="AL43" i="2"/>
  <c r="AM43" i="2"/>
  <c r="AN43" i="2"/>
  <c r="AV43" i="2"/>
  <c r="C44" i="2"/>
  <c r="D44" i="2"/>
  <c r="E44" i="2"/>
  <c r="F44" i="2"/>
  <c r="G44" i="2"/>
  <c r="H44" i="2"/>
  <c r="J44" i="2"/>
  <c r="K44" i="2"/>
  <c r="L44" i="2"/>
  <c r="M44" i="2"/>
  <c r="AG44" i="2"/>
  <c r="AH44" i="2"/>
  <c r="AI44" i="2"/>
  <c r="AJ44" i="2"/>
  <c r="AK44" i="2"/>
  <c r="AL44" i="2"/>
  <c r="AM44" i="2"/>
  <c r="AN44" i="2"/>
  <c r="AV44" i="2"/>
  <c r="C45" i="2"/>
  <c r="D45" i="2"/>
  <c r="E45" i="2"/>
  <c r="F45" i="2"/>
  <c r="G45" i="2"/>
  <c r="H45" i="2"/>
  <c r="J45" i="2"/>
  <c r="K45" i="2"/>
  <c r="L45" i="2"/>
  <c r="M45" i="2"/>
  <c r="AG45" i="2"/>
  <c r="AH45" i="2"/>
  <c r="AI45" i="2"/>
  <c r="AJ45" i="2"/>
  <c r="AK45" i="2"/>
  <c r="AL45" i="2"/>
  <c r="AM45" i="2"/>
  <c r="AN45" i="2"/>
  <c r="AV45" i="2"/>
  <c r="C46" i="2"/>
  <c r="D46" i="2"/>
  <c r="E46" i="2"/>
  <c r="F46" i="2"/>
  <c r="G46" i="2"/>
  <c r="H46" i="2"/>
  <c r="J46" i="2"/>
  <c r="K46" i="2"/>
  <c r="L46" i="2"/>
  <c r="M46" i="2"/>
  <c r="AG46" i="2"/>
  <c r="AH46" i="2"/>
  <c r="AI46" i="2"/>
  <c r="AJ46" i="2"/>
  <c r="AK46" i="2"/>
  <c r="AL46" i="2"/>
  <c r="AM46" i="2"/>
  <c r="AN46" i="2"/>
  <c r="AV46" i="2"/>
  <c r="C47" i="2"/>
  <c r="D47" i="2"/>
  <c r="E47" i="2"/>
  <c r="F47" i="2"/>
  <c r="G47" i="2"/>
  <c r="H47" i="2"/>
  <c r="J47" i="2"/>
  <c r="K47" i="2"/>
  <c r="L47" i="2"/>
  <c r="M47" i="2"/>
  <c r="AG47" i="2"/>
  <c r="AH47" i="2"/>
  <c r="AI47" i="2"/>
  <c r="AJ47" i="2"/>
  <c r="AK47" i="2"/>
  <c r="AL47" i="2"/>
  <c r="AM47" i="2"/>
  <c r="AN47" i="2"/>
  <c r="AV47" i="2"/>
  <c r="C48" i="2"/>
  <c r="D48" i="2"/>
  <c r="E48" i="2"/>
  <c r="F48" i="2"/>
  <c r="G48" i="2"/>
  <c r="H48" i="2"/>
  <c r="J48" i="2"/>
  <c r="K48" i="2"/>
  <c r="L48" i="2"/>
  <c r="M48" i="2"/>
  <c r="AG48" i="2"/>
  <c r="AH48" i="2"/>
  <c r="AI48" i="2"/>
  <c r="AJ48" i="2"/>
  <c r="AK48" i="2"/>
  <c r="AL48" i="2"/>
  <c r="AM48" i="2"/>
  <c r="AN48" i="2"/>
  <c r="AV48" i="2"/>
  <c r="C49" i="2"/>
  <c r="D49" i="2"/>
  <c r="E49" i="2"/>
  <c r="F49" i="2"/>
  <c r="G49" i="2"/>
  <c r="H49" i="2"/>
  <c r="J49" i="2"/>
  <c r="K49" i="2"/>
  <c r="L49" i="2"/>
  <c r="M49" i="2"/>
  <c r="AG49" i="2"/>
  <c r="AH49" i="2"/>
  <c r="AI49" i="2"/>
  <c r="AJ49" i="2"/>
  <c r="AK49" i="2"/>
  <c r="AL49" i="2"/>
  <c r="AM49" i="2"/>
  <c r="AN49" i="2"/>
  <c r="AV49" i="2"/>
  <c r="C50" i="2"/>
  <c r="D50" i="2"/>
  <c r="E50" i="2"/>
  <c r="F50" i="2"/>
  <c r="G50" i="2"/>
  <c r="H50" i="2"/>
  <c r="J50" i="2"/>
  <c r="K50" i="2"/>
  <c r="L50" i="2"/>
  <c r="M50" i="2"/>
  <c r="AG50" i="2"/>
  <c r="AH50" i="2"/>
  <c r="AI50" i="2"/>
  <c r="AJ50" i="2"/>
  <c r="AK50" i="2"/>
  <c r="AL50" i="2"/>
  <c r="AM50" i="2"/>
  <c r="AN50" i="2"/>
  <c r="AV50" i="2"/>
  <c r="C51" i="2"/>
  <c r="D51" i="2"/>
  <c r="E51" i="2"/>
  <c r="F51" i="2"/>
  <c r="G51" i="2"/>
  <c r="H51" i="2"/>
  <c r="J51" i="2"/>
  <c r="K51" i="2"/>
  <c r="L51" i="2"/>
  <c r="M51" i="2"/>
  <c r="AG51" i="2"/>
  <c r="AH51" i="2"/>
  <c r="AI51" i="2"/>
  <c r="AJ51" i="2"/>
  <c r="AK51" i="2"/>
  <c r="AL51" i="2"/>
  <c r="AM51" i="2"/>
  <c r="AN51" i="2"/>
  <c r="AV51" i="2"/>
  <c r="C52" i="2"/>
  <c r="D52" i="2"/>
  <c r="E52" i="2"/>
  <c r="F52" i="2"/>
  <c r="G52" i="2"/>
  <c r="H52" i="2"/>
  <c r="J52" i="2"/>
  <c r="K52" i="2"/>
  <c r="L52" i="2"/>
  <c r="M52" i="2"/>
  <c r="AG52" i="2"/>
  <c r="AH52" i="2"/>
  <c r="AI52" i="2"/>
  <c r="AJ52" i="2"/>
  <c r="AK52" i="2"/>
  <c r="AL52" i="2"/>
  <c r="AM52" i="2"/>
  <c r="AN52" i="2"/>
  <c r="AV52" i="2"/>
  <c r="C53" i="2"/>
  <c r="D53" i="2"/>
  <c r="E53" i="2"/>
  <c r="F53" i="2"/>
  <c r="G53" i="2"/>
  <c r="H53" i="2"/>
  <c r="J53" i="2"/>
  <c r="K53" i="2"/>
  <c r="L53" i="2"/>
  <c r="M53" i="2"/>
  <c r="AG53" i="2"/>
  <c r="AH53" i="2"/>
  <c r="AI53" i="2"/>
  <c r="AJ53" i="2"/>
  <c r="AK53" i="2"/>
  <c r="AL53" i="2"/>
  <c r="AM53" i="2"/>
  <c r="AN53" i="2"/>
  <c r="AV53" i="2"/>
  <c r="C54" i="2"/>
  <c r="D54" i="2"/>
  <c r="E54" i="2"/>
  <c r="F54" i="2"/>
  <c r="G54" i="2"/>
  <c r="H54" i="2"/>
  <c r="J54" i="2"/>
  <c r="K54" i="2"/>
  <c r="L54" i="2"/>
  <c r="M54" i="2"/>
  <c r="AG54" i="2"/>
  <c r="AH54" i="2"/>
  <c r="AI54" i="2"/>
  <c r="AJ54" i="2"/>
  <c r="AK54" i="2"/>
  <c r="AL54" i="2"/>
  <c r="AM54" i="2"/>
  <c r="AN54" i="2"/>
  <c r="AV54" i="2"/>
  <c r="C55" i="2"/>
  <c r="D55" i="2"/>
  <c r="E55" i="2"/>
  <c r="F55" i="2"/>
  <c r="G55" i="2"/>
  <c r="H55" i="2"/>
  <c r="J55" i="2"/>
  <c r="K55" i="2"/>
  <c r="L55" i="2"/>
  <c r="M55" i="2"/>
  <c r="AG55" i="2"/>
  <c r="AH55" i="2"/>
  <c r="AI55" i="2"/>
  <c r="AJ55" i="2"/>
  <c r="AK55" i="2"/>
  <c r="AL55" i="2"/>
  <c r="AM55" i="2"/>
  <c r="AN55" i="2"/>
  <c r="AV55" i="2"/>
  <c r="C56" i="2"/>
  <c r="D56" i="2"/>
  <c r="E56" i="2"/>
  <c r="F56" i="2"/>
  <c r="G56" i="2"/>
  <c r="H56" i="2"/>
  <c r="J56" i="2"/>
  <c r="K56" i="2"/>
  <c r="L56" i="2"/>
  <c r="M56" i="2"/>
  <c r="AG56" i="2"/>
  <c r="AH56" i="2"/>
  <c r="AI56" i="2"/>
  <c r="AJ56" i="2"/>
  <c r="AK56" i="2"/>
  <c r="AL56" i="2"/>
  <c r="AM56" i="2"/>
  <c r="AN56" i="2"/>
  <c r="AV56" i="2"/>
  <c r="C57" i="2"/>
  <c r="D57" i="2"/>
  <c r="E57" i="2"/>
  <c r="F57" i="2"/>
  <c r="G57" i="2"/>
  <c r="H57" i="2"/>
  <c r="J57" i="2"/>
  <c r="K57" i="2"/>
  <c r="L57" i="2"/>
  <c r="M57" i="2"/>
  <c r="AG57" i="2"/>
  <c r="AH57" i="2"/>
  <c r="AI57" i="2"/>
  <c r="AJ57" i="2"/>
  <c r="AK57" i="2"/>
  <c r="AL57" i="2"/>
  <c r="AM57" i="2"/>
  <c r="AN57" i="2"/>
  <c r="AV57" i="2"/>
  <c r="C58" i="2"/>
  <c r="D58" i="2"/>
  <c r="E58" i="2"/>
  <c r="F58" i="2"/>
  <c r="G58" i="2"/>
  <c r="H58" i="2"/>
  <c r="J58" i="2"/>
  <c r="K58" i="2"/>
  <c r="L58" i="2"/>
  <c r="M58" i="2"/>
  <c r="AG58" i="2"/>
  <c r="AH58" i="2"/>
  <c r="AI58" i="2"/>
  <c r="AJ58" i="2"/>
  <c r="AK58" i="2"/>
  <c r="AL58" i="2"/>
  <c r="AM58" i="2"/>
  <c r="AN58" i="2"/>
  <c r="AV58" i="2"/>
  <c r="C59" i="2"/>
  <c r="D59" i="2"/>
  <c r="E59" i="2"/>
  <c r="F59" i="2"/>
  <c r="G59" i="2"/>
  <c r="H59" i="2"/>
  <c r="J59" i="2"/>
  <c r="K59" i="2"/>
  <c r="L59" i="2"/>
  <c r="M59" i="2"/>
  <c r="AG59" i="2"/>
  <c r="AH59" i="2"/>
  <c r="AI59" i="2"/>
  <c r="AJ59" i="2"/>
  <c r="AK59" i="2"/>
  <c r="AL59" i="2"/>
  <c r="AM59" i="2"/>
  <c r="AN59" i="2"/>
  <c r="AV59" i="2"/>
  <c r="C60" i="2"/>
  <c r="D60" i="2"/>
  <c r="E60" i="2"/>
  <c r="F60" i="2"/>
  <c r="G60" i="2"/>
  <c r="H60" i="2"/>
  <c r="J60" i="2"/>
  <c r="K60" i="2"/>
  <c r="L60" i="2"/>
  <c r="M60" i="2"/>
  <c r="AG60" i="2"/>
  <c r="AH60" i="2"/>
  <c r="AI60" i="2"/>
  <c r="AJ60" i="2"/>
  <c r="AK60" i="2"/>
  <c r="AL60" i="2"/>
  <c r="AM60" i="2"/>
  <c r="AN60" i="2"/>
  <c r="AV60" i="2"/>
  <c r="C61" i="2"/>
  <c r="D61" i="2"/>
  <c r="E61" i="2"/>
  <c r="F61" i="2"/>
  <c r="G61" i="2"/>
  <c r="H61" i="2"/>
  <c r="J61" i="2"/>
  <c r="K61" i="2"/>
  <c r="L61" i="2"/>
  <c r="M61" i="2"/>
  <c r="AG61" i="2"/>
  <c r="AH61" i="2"/>
  <c r="AI61" i="2"/>
  <c r="AJ61" i="2"/>
  <c r="AK61" i="2"/>
  <c r="AL61" i="2"/>
  <c r="AM61" i="2"/>
  <c r="AN61" i="2"/>
  <c r="AV61" i="2"/>
  <c r="C62" i="2"/>
  <c r="D62" i="2"/>
  <c r="E62" i="2"/>
  <c r="F62" i="2"/>
  <c r="G62" i="2"/>
  <c r="H62" i="2"/>
  <c r="J62" i="2"/>
  <c r="K62" i="2"/>
  <c r="L62" i="2"/>
  <c r="M62" i="2"/>
  <c r="AG62" i="2"/>
  <c r="AH62" i="2"/>
  <c r="AI62" i="2"/>
  <c r="AJ62" i="2"/>
  <c r="AK62" i="2"/>
  <c r="AL62" i="2"/>
  <c r="AM62" i="2"/>
  <c r="AN62" i="2"/>
  <c r="AV62" i="2"/>
  <c r="C63" i="2"/>
  <c r="D63" i="2"/>
  <c r="E63" i="2"/>
  <c r="F63" i="2"/>
  <c r="G63" i="2"/>
  <c r="H63" i="2"/>
  <c r="J63" i="2"/>
  <c r="K63" i="2"/>
  <c r="L63" i="2"/>
  <c r="M63" i="2"/>
  <c r="AG63" i="2"/>
  <c r="AH63" i="2"/>
  <c r="AI63" i="2"/>
  <c r="AJ63" i="2"/>
  <c r="AK63" i="2"/>
  <c r="AL63" i="2"/>
  <c r="AM63" i="2"/>
  <c r="AN63" i="2"/>
  <c r="AV63" i="2"/>
  <c r="C64" i="2"/>
  <c r="D64" i="2"/>
  <c r="E64" i="2"/>
  <c r="F64" i="2"/>
  <c r="G64" i="2"/>
  <c r="H64" i="2"/>
  <c r="J64" i="2"/>
  <c r="K64" i="2"/>
  <c r="L64" i="2"/>
  <c r="M64" i="2"/>
  <c r="AG64" i="2"/>
  <c r="AH64" i="2"/>
  <c r="AI64" i="2"/>
  <c r="AJ64" i="2"/>
  <c r="AK64" i="2"/>
  <c r="AL64" i="2"/>
  <c r="AM64" i="2"/>
  <c r="AN64" i="2"/>
  <c r="AV64" i="2"/>
  <c r="C65" i="2"/>
  <c r="D65" i="2"/>
  <c r="E65" i="2"/>
  <c r="F65" i="2"/>
  <c r="G65" i="2"/>
  <c r="H65" i="2"/>
  <c r="J65" i="2"/>
  <c r="K65" i="2"/>
  <c r="L65" i="2"/>
  <c r="M65" i="2"/>
  <c r="AG65" i="2"/>
  <c r="AH65" i="2"/>
  <c r="AI65" i="2"/>
  <c r="AJ65" i="2"/>
  <c r="AK65" i="2"/>
  <c r="AL65" i="2"/>
  <c r="AM65" i="2"/>
  <c r="AN65" i="2"/>
  <c r="AV65" i="2"/>
  <c r="C66" i="2"/>
  <c r="D66" i="2"/>
  <c r="E66" i="2"/>
  <c r="F66" i="2"/>
  <c r="G66" i="2"/>
  <c r="H66" i="2"/>
  <c r="J66" i="2"/>
  <c r="K66" i="2"/>
  <c r="L66" i="2"/>
  <c r="M66" i="2"/>
  <c r="AG66" i="2"/>
  <c r="AH66" i="2"/>
  <c r="AI66" i="2"/>
  <c r="AJ66" i="2"/>
  <c r="AK66" i="2"/>
  <c r="AL66" i="2"/>
  <c r="AM66" i="2"/>
  <c r="AN66" i="2"/>
  <c r="AV66" i="2"/>
  <c r="C67" i="2"/>
  <c r="D67" i="2"/>
  <c r="E67" i="2"/>
  <c r="F67" i="2"/>
  <c r="G67" i="2"/>
  <c r="H67" i="2"/>
  <c r="J67" i="2"/>
  <c r="K67" i="2"/>
  <c r="L67" i="2"/>
  <c r="M67" i="2"/>
  <c r="AG67" i="2"/>
  <c r="AH67" i="2"/>
  <c r="AI67" i="2"/>
  <c r="AJ67" i="2"/>
  <c r="AK67" i="2"/>
  <c r="AL67" i="2"/>
  <c r="AM67" i="2"/>
  <c r="AN67" i="2"/>
  <c r="AV67" i="2"/>
  <c r="C68" i="2"/>
  <c r="D68" i="2"/>
  <c r="E68" i="2"/>
  <c r="F68" i="2"/>
  <c r="G68" i="2"/>
  <c r="H68" i="2"/>
  <c r="J68" i="2"/>
  <c r="K68" i="2"/>
  <c r="L68" i="2"/>
  <c r="M68" i="2"/>
  <c r="AG68" i="2"/>
  <c r="AH68" i="2"/>
  <c r="AI68" i="2"/>
  <c r="AJ68" i="2"/>
  <c r="AK68" i="2"/>
  <c r="AL68" i="2"/>
  <c r="AM68" i="2"/>
  <c r="AN68" i="2"/>
  <c r="AV68" i="2"/>
  <c r="C69" i="2"/>
  <c r="D69" i="2"/>
  <c r="E69" i="2"/>
  <c r="F69" i="2"/>
  <c r="G69" i="2"/>
  <c r="H69" i="2"/>
  <c r="J69" i="2"/>
  <c r="K69" i="2"/>
  <c r="L69" i="2"/>
  <c r="M69" i="2"/>
  <c r="AG69" i="2"/>
  <c r="AH69" i="2"/>
  <c r="AI69" i="2"/>
  <c r="AJ69" i="2"/>
  <c r="AK69" i="2"/>
  <c r="AL69" i="2"/>
  <c r="AM69" i="2"/>
  <c r="AN69" i="2"/>
  <c r="AV69" i="2"/>
  <c r="C70" i="2"/>
  <c r="D70" i="2"/>
  <c r="E70" i="2"/>
  <c r="F70" i="2"/>
  <c r="G70" i="2"/>
  <c r="H70" i="2"/>
  <c r="J70" i="2"/>
  <c r="K70" i="2"/>
  <c r="L70" i="2"/>
  <c r="M70" i="2"/>
  <c r="AG70" i="2"/>
  <c r="AH70" i="2"/>
  <c r="AI70" i="2"/>
  <c r="AJ70" i="2"/>
  <c r="AK70" i="2"/>
  <c r="AL70" i="2"/>
  <c r="AM70" i="2"/>
  <c r="AN70" i="2"/>
  <c r="AV70" i="2"/>
  <c r="C71" i="2"/>
  <c r="D71" i="2"/>
  <c r="E71" i="2"/>
  <c r="F71" i="2"/>
  <c r="G71" i="2"/>
  <c r="H71" i="2"/>
  <c r="J71" i="2"/>
  <c r="K71" i="2"/>
  <c r="L71" i="2"/>
  <c r="M71" i="2"/>
  <c r="AG71" i="2"/>
  <c r="AH71" i="2"/>
  <c r="AI71" i="2"/>
  <c r="AJ71" i="2"/>
  <c r="AK71" i="2"/>
  <c r="AL71" i="2"/>
  <c r="AM71" i="2"/>
  <c r="AN71" i="2"/>
  <c r="AV71" i="2"/>
  <c r="C72" i="2"/>
  <c r="D72" i="2"/>
  <c r="E72" i="2"/>
  <c r="F72" i="2"/>
  <c r="G72" i="2"/>
  <c r="H72" i="2"/>
  <c r="J72" i="2"/>
  <c r="K72" i="2"/>
  <c r="L72" i="2"/>
  <c r="M72" i="2"/>
  <c r="AG72" i="2"/>
  <c r="AH72" i="2"/>
  <c r="AI72" i="2"/>
  <c r="AJ72" i="2"/>
  <c r="AK72" i="2"/>
  <c r="AL72" i="2"/>
  <c r="AM72" i="2"/>
  <c r="AN72" i="2"/>
  <c r="AV72" i="2"/>
  <c r="C73" i="2"/>
  <c r="D73" i="2"/>
  <c r="E73" i="2"/>
  <c r="F73" i="2"/>
  <c r="G73" i="2"/>
  <c r="H73" i="2"/>
  <c r="J73" i="2"/>
  <c r="K73" i="2"/>
  <c r="L73" i="2"/>
  <c r="M73" i="2"/>
  <c r="AG73" i="2"/>
  <c r="AH73" i="2"/>
  <c r="AI73" i="2"/>
  <c r="AJ73" i="2"/>
  <c r="AK73" i="2"/>
  <c r="AL73" i="2"/>
  <c r="AM73" i="2"/>
  <c r="AN73" i="2"/>
  <c r="AV73" i="2"/>
  <c r="C74" i="2"/>
  <c r="D74" i="2"/>
  <c r="E74" i="2"/>
  <c r="F74" i="2"/>
  <c r="G74" i="2"/>
  <c r="H74" i="2"/>
  <c r="J74" i="2"/>
  <c r="K74" i="2"/>
  <c r="L74" i="2"/>
  <c r="M74" i="2"/>
  <c r="AG74" i="2"/>
  <c r="AH74" i="2"/>
  <c r="AI74" i="2"/>
  <c r="AJ74" i="2"/>
  <c r="AK74" i="2"/>
  <c r="AL74" i="2"/>
  <c r="AM74" i="2"/>
  <c r="AN74" i="2"/>
  <c r="AV74" i="2"/>
  <c r="C75" i="2"/>
  <c r="D75" i="2"/>
  <c r="E75" i="2"/>
  <c r="F75" i="2"/>
  <c r="G75" i="2"/>
  <c r="H75" i="2"/>
  <c r="J75" i="2"/>
  <c r="K75" i="2"/>
  <c r="L75" i="2"/>
  <c r="M75" i="2"/>
  <c r="AG75" i="2"/>
  <c r="AH75" i="2"/>
  <c r="AI75" i="2"/>
  <c r="AJ75" i="2"/>
  <c r="AK75" i="2"/>
  <c r="AL75" i="2"/>
  <c r="AM75" i="2"/>
  <c r="AN75" i="2"/>
  <c r="AV75" i="2"/>
  <c r="C76" i="2"/>
  <c r="D76" i="2"/>
  <c r="E76" i="2"/>
  <c r="F76" i="2"/>
  <c r="G76" i="2"/>
  <c r="H76" i="2"/>
  <c r="J76" i="2"/>
  <c r="K76" i="2"/>
  <c r="L76" i="2"/>
  <c r="M76" i="2"/>
  <c r="AG76" i="2"/>
  <c r="AH76" i="2"/>
  <c r="AI76" i="2"/>
  <c r="AJ76" i="2"/>
  <c r="AK76" i="2"/>
  <c r="AL76" i="2"/>
  <c r="AM76" i="2"/>
  <c r="AN76" i="2"/>
  <c r="AV76" i="2"/>
  <c r="C77" i="2"/>
  <c r="D77" i="2"/>
  <c r="E77" i="2"/>
  <c r="F77" i="2"/>
  <c r="G77" i="2"/>
  <c r="H77" i="2"/>
  <c r="J77" i="2"/>
  <c r="K77" i="2"/>
  <c r="L77" i="2"/>
  <c r="M77" i="2"/>
  <c r="AG77" i="2"/>
  <c r="AH77" i="2"/>
  <c r="AI77" i="2"/>
  <c r="AJ77" i="2"/>
  <c r="AK77" i="2"/>
  <c r="AL77" i="2"/>
  <c r="AM77" i="2"/>
  <c r="AN77" i="2"/>
  <c r="AV77" i="2"/>
  <c r="C78" i="2"/>
  <c r="D78" i="2"/>
  <c r="E78" i="2"/>
  <c r="F78" i="2"/>
  <c r="G78" i="2"/>
  <c r="H78" i="2"/>
  <c r="J78" i="2"/>
  <c r="K78" i="2"/>
  <c r="L78" i="2"/>
  <c r="M78" i="2"/>
  <c r="AG78" i="2"/>
  <c r="AH78" i="2"/>
  <c r="AI78" i="2"/>
  <c r="AJ78" i="2"/>
  <c r="AK78" i="2"/>
  <c r="AL78" i="2"/>
  <c r="AM78" i="2"/>
  <c r="AN78" i="2"/>
  <c r="C80" i="2"/>
  <c r="D80" i="2"/>
  <c r="E80" i="2"/>
  <c r="F80" i="2"/>
  <c r="G80" i="2"/>
  <c r="H80" i="2"/>
  <c r="J80" i="2"/>
  <c r="K80" i="2"/>
  <c r="L80" i="2"/>
  <c r="M80" i="2"/>
  <c r="AG80" i="2"/>
  <c r="AH80" i="2"/>
  <c r="AI80" i="2"/>
  <c r="AJ80" i="2"/>
  <c r="AK80" i="2"/>
  <c r="AL80" i="2"/>
  <c r="AM80" i="2"/>
  <c r="AN80" i="2"/>
  <c r="BE80" i="2"/>
  <c r="BF80" i="2"/>
  <c r="C81" i="2"/>
  <c r="D81" i="2"/>
  <c r="E81" i="2"/>
  <c r="F81" i="2"/>
  <c r="G81" i="2"/>
  <c r="H81" i="2"/>
  <c r="J81" i="2"/>
  <c r="K81" i="2"/>
  <c r="L81" i="2"/>
  <c r="M81" i="2"/>
  <c r="AG81" i="2"/>
  <c r="AH81" i="2"/>
  <c r="AI81" i="2"/>
  <c r="AJ81" i="2"/>
  <c r="AK81" i="2"/>
  <c r="AL81" i="2"/>
  <c r="AM81" i="2"/>
  <c r="AN81" i="2"/>
  <c r="BE81" i="2"/>
  <c r="BF81" i="2"/>
  <c r="C82" i="2"/>
  <c r="D82" i="2"/>
  <c r="E82" i="2"/>
  <c r="F82" i="2"/>
  <c r="G82" i="2"/>
  <c r="H82" i="2"/>
  <c r="J82" i="2"/>
  <c r="K82" i="2"/>
  <c r="L82" i="2"/>
  <c r="M82" i="2"/>
  <c r="AG82" i="2"/>
  <c r="AH82" i="2"/>
  <c r="AI82" i="2"/>
  <c r="AJ82" i="2"/>
  <c r="AK82" i="2"/>
  <c r="AL82" i="2"/>
  <c r="AM82" i="2"/>
  <c r="AN82" i="2"/>
  <c r="BE82" i="2"/>
  <c r="BF82" i="2"/>
  <c r="C83" i="2"/>
  <c r="D83" i="2"/>
  <c r="E83" i="2"/>
  <c r="F83" i="2"/>
  <c r="G83" i="2"/>
  <c r="H83" i="2"/>
  <c r="J83" i="2"/>
  <c r="K83" i="2"/>
  <c r="L83" i="2"/>
  <c r="M83" i="2"/>
  <c r="AG83" i="2"/>
  <c r="AH83" i="2"/>
  <c r="AI83" i="2"/>
  <c r="AJ83" i="2"/>
  <c r="AK83" i="2"/>
  <c r="AL83" i="2"/>
  <c r="AM83" i="2"/>
  <c r="AN83" i="2"/>
  <c r="BE83" i="2"/>
  <c r="BF83" i="2"/>
  <c r="C84" i="2"/>
  <c r="D84" i="2"/>
  <c r="E84" i="2"/>
  <c r="F84" i="2"/>
  <c r="G84" i="2"/>
  <c r="H84" i="2"/>
  <c r="J84" i="2"/>
  <c r="K84" i="2"/>
  <c r="L84" i="2"/>
  <c r="M84" i="2"/>
  <c r="AG84" i="2"/>
  <c r="AH84" i="2"/>
  <c r="AI84" i="2"/>
  <c r="AJ84" i="2"/>
  <c r="AK84" i="2"/>
  <c r="AL84" i="2"/>
  <c r="AM84" i="2"/>
  <c r="AN84" i="2"/>
  <c r="BE84" i="2"/>
  <c r="BF84" i="2"/>
  <c r="C85" i="2"/>
  <c r="D85" i="2"/>
  <c r="E85" i="2"/>
  <c r="F85" i="2"/>
  <c r="G85" i="2"/>
  <c r="H85" i="2"/>
  <c r="J85" i="2"/>
  <c r="K85" i="2"/>
  <c r="L85" i="2"/>
  <c r="M85" i="2"/>
  <c r="AG85" i="2"/>
  <c r="AH85" i="2"/>
  <c r="AI85" i="2"/>
  <c r="AJ85" i="2"/>
  <c r="AK85" i="2"/>
  <c r="AL85" i="2"/>
  <c r="AM85" i="2"/>
  <c r="AN85" i="2"/>
  <c r="BE85" i="2"/>
  <c r="BF85" i="2"/>
  <c r="C86" i="2"/>
  <c r="D86" i="2"/>
  <c r="E86" i="2"/>
  <c r="F86" i="2"/>
  <c r="G86" i="2"/>
  <c r="H86" i="2"/>
  <c r="J86" i="2"/>
  <c r="K86" i="2"/>
  <c r="L86" i="2"/>
  <c r="M86" i="2"/>
  <c r="AG86" i="2"/>
  <c r="AH86" i="2"/>
  <c r="AI86" i="2"/>
  <c r="AJ86" i="2"/>
  <c r="AK86" i="2"/>
  <c r="AL86" i="2"/>
  <c r="AM86" i="2"/>
  <c r="AN86" i="2"/>
  <c r="BE86" i="2"/>
  <c r="BF86" i="2"/>
  <c r="C87" i="2"/>
  <c r="D87" i="2"/>
  <c r="E87" i="2"/>
  <c r="F87" i="2"/>
  <c r="G87" i="2"/>
  <c r="H87" i="2"/>
  <c r="J87" i="2"/>
  <c r="K87" i="2"/>
  <c r="L87" i="2"/>
  <c r="M87" i="2"/>
  <c r="AG87" i="2"/>
  <c r="AH87" i="2"/>
  <c r="AI87" i="2"/>
  <c r="AJ87" i="2"/>
  <c r="AK87" i="2"/>
  <c r="AL87" i="2"/>
  <c r="AM87" i="2"/>
  <c r="AN87" i="2"/>
  <c r="BE87" i="2"/>
  <c r="BF87" i="2"/>
  <c r="C88" i="2"/>
  <c r="D88" i="2"/>
  <c r="E88" i="2"/>
  <c r="F88" i="2"/>
  <c r="G88" i="2"/>
  <c r="H88" i="2"/>
  <c r="J88" i="2"/>
  <c r="K88" i="2"/>
  <c r="L88" i="2"/>
  <c r="M88" i="2"/>
  <c r="AG88" i="2"/>
  <c r="AH88" i="2"/>
  <c r="AI88" i="2"/>
  <c r="AJ88" i="2"/>
  <c r="AK88" i="2"/>
  <c r="AL88" i="2"/>
  <c r="AM88" i="2"/>
  <c r="AN88" i="2"/>
  <c r="BE88" i="2"/>
  <c r="BF88" i="2"/>
  <c r="C90" i="2"/>
  <c r="D90" i="2"/>
  <c r="E90" i="2"/>
  <c r="F90" i="2"/>
  <c r="G90" i="2"/>
  <c r="H90" i="2"/>
  <c r="J90" i="2"/>
  <c r="K90" i="2"/>
  <c r="L90" i="2"/>
  <c r="M90" i="2"/>
  <c r="AG90" i="2"/>
  <c r="AH90" i="2"/>
  <c r="AI90" i="2"/>
  <c r="AJ90" i="2"/>
  <c r="AK90" i="2"/>
  <c r="AL90" i="2"/>
  <c r="AM90" i="2"/>
  <c r="AN90" i="2"/>
  <c r="AV90" i="2"/>
  <c r="C91" i="2"/>
  <c r="D91" i="2"/>
  <c r="E91" i="2"/>
  <c r="F91" i="2"/>
  <c r="G91" i="2"/>
  <c r="H91" i="2"/>
  <c r="J91" i="2"/>
  <c r="K91" i="2"/>
  <c r="L91" i="2"/>
  <c r="M91" i="2"/>
  <c r="AG91" i="2"/>
  <c r="AH91" i="2"/>
  <c r="AI91" i="2"/>
  <c r="AJ91" i="2"/>
  <c r="AK91" i="2"/>
  <c r="AL91" i="2"/>
  <c r="AM91" i="2"/>
  <c r="AN91" i="2"/>
  <c r="AV91" i="2"/>
  <c r="C92" i="2"/>
  <c r="D92" i="2"/>
  <c r="E92" i="2"/>
  <c r="F92" i="2"/>
  <c r="G92" i="2"/>
  <c r="H92" i="2"/>
  <c r="J92" i="2"/>
  <c r="K92" i="2"/>
  <c r="L92" i="2"/>
  <c r="M92" i="2"/>
  <c r="AG92" i="2"/>
  <c r="AH92" i="2"/>
  <c r="AI92" i="2"/>
  <c r="AJ92" i="2"/>
  <c r="AK92" i="2"/>
  <c r="AL92" i="2"/>
  <c r="AM92" i="2"/>
  <c r="AN92" i="2"/>
  <c r="AV92" i="2"/>
  <c r="C93" i="2"/>
  <c r="D93" i="2"/>
  <c r="E93" i="2"/>
  <c r="F93" i="2"/>
  <c r="G93" i="2"/>
  <c r="H93" i="2"/>
  <c r="J93" i="2"/>
  <c r="K93" i="2"/>
  <c r="L93" i="2"/>
  <c r="M93" i="2"/>
  <c r="AG93" i="2"/>
  <c r="AH93" i="2"/>
  <c r="AI93" i="2"/>
  <c r="AJ93" i="2"/>
  <c r="AK93" i="2"/>
  <c r="AL93" i="2"/>
  <c r="AM93" i="2"/>
  <c r="AN93" i="2"/>
  <c r="C95" i="2"/>
  <c r="D95" i="2"/>
  <c r="E95" i="2"/>
  <c r="F95" i="2"/>
  <c r="G95" i="2"/>
  <c r="H95" i="2"/>
  <c r="J95" i="2"/>
  <c r="K95" i="2"/>
  <c r="L95" i="2"/>
  <c r="M95" i="2"/>
  <c r="AG95" i="2"/>
  <c r="AH95" i="2"/>
  <c r="AI95" i="2"/>
  <c r="AJ95" i="2"/>
  <c r="AK95" i="2"/>
  <c r="AL95" i="2"/>
  <c r="AM95" i="2"/>
  <c r="AN95" i="2"/>
  <c r="AV95" i="2"/>
  <c r="C96" i="2"/>
  <c r="D96" i="2"/>
  <c r="E96" i="2"/>
  <c r="F96" i="2"/>
  <c r="G96" i="2"/>
  <c r="H96" i="2"/>
  <c r="J96" i="2"/>
  <c r="K96" i="2"/>
  <c r="L96" i="2"/>
  <c r="M96" i="2"/>
  <c r="AG96" i="2"/>
  <c r="AH96" i="2"/>
  <c r="AI96" i="2"/>
  <c r="AJ96" i="2"/>
  <c r="AK96" i="2"/>
  <c r="AL96" i="2"/>
  <c r="AM96" i="2"/>
  <c r="AN96" i="2"/>
  <c r="AV96" i="2"/>
  <c r="C97" i="2"/>
  <c r="D97" i="2"/>
  <c r="E97" i="2"/>
  <c r="F97" i="2"/>
  <c r="G97" i="2"/>
  <c r="H97" i="2"/>
  <c r="J97" i="2"/>
  <c r="K97" i="2"/>
  <c r="L97" i="2"/>
  <c r="M97" i="2"/>
  <c r="AG97" i="2"/>
  <c r="AH97" i="2"/>
  <c r="AI97" i="2"/>
  <c r="AJ97" i="2"/>
  <c r="AK97" i="2"/>
  <c r="AL97" i="2"/>
  <c r="AM97" i="2"/>
  <c r="AN97" i="2"/>
  <c r="AV97" i="2"/>
  <c r="C98" i="2"/>
  <c r="D98" i="2"/>
  <c r="E98" i="2"/>
  <c r="F98" i="2"/>
  <c r="G98" i="2"/>
  <c r="H98" i="2"/>
  <c r="J98" i="2"/>
  <c r="K98" i="2"/>
  <c r="L98" i="2"/>
  <c r="M98" i="2"/>
  <c r="AG98" i="2"/>
  <c r="AH98" i="2"/>
  <c r="AI98" i="2"/>
  <c r="AJ98" i="2"/>
  <c r="AK98" i="2"/>
  <c r="AL98" i="2"/>
  <c r="AM98" i="2"/>
  <c r="AN98" i="2"/>
  <c r="AV98" i="2"/>
  <c r="C99" i="2"/>
  <c r="D99" i="2"/>
  <c r="E99" i="2"/>
  <c r="F99" i="2"/>
  <c r="G99" i="2"/>
  <c r="H99" i="2"/>
  <c r="J99" i="2"/>
  <c r="K99" i="2"/>
  <c r="L99" i="2"/>
  <c r="M99" i="2"/>
  <c r="AG99" i="2"/>
  <c r="AH99" i="2"/>
  <c r="AI99" i="2"/>
  <c r="AJ99" i="2"/>
  <c r="AK99" i="2"/>
  <c r="AL99" i="2"/>
  <c r="AM99" i="2"/>
  <c r="AN99" i="2"/>
  <c r="AV99" i="2"/>
  <c r="C100" i="2"/>
  <c r="D100" i="2"/>
  <c r="E100" i="2"/>
  <c r="F100" i="2"/>
  <c r="G100" i="2"/>
  <c r="H100" i="2"/>
  <c r="J100" i="2"/>
  <c r="K100" i="2"/>
  <c r="L100" i="2"/>
  <c r="M100" i="2"/>
  <c r="AG100" i="2"/>
  <c r="AH100" i="2"/>
  <c r="AI100" i="2"/>
  <c r="AJ100" i="2"/>
  <c r="AK100" i="2"/>
  <c r="AL100" i="2"/>
  <c r="AM100" i="2"/>
  <c r="AN100" i="2"/>
  <c r="AV100" i="2"/>
  <c r="C101" i="2"/>
  <c r="D101" i="2"/>
  <c r="E101" i="2"/>
  <c r="F101" i="2"/>
  <c r="G101" i="2"/>
  <c r="H101" i="2"/>
  <c r="J101" i="2"/>
  <c r="K101" i="2"/>
  <c r="L101" i="2"/>
  <c r="M101" i="2"/>
  <c r="AG101" i="2"/>
  <c r="AH101" i="2"/>
  <c r="AI101" i="2"/>
  <c r="AJ101" i="2"/>
  <c r="AK101" i="2"/>
  <c r="AL101" i="2"/>
  <c r="AM101" i="2"/>
  <c r="AN101" i="2"/>
  <c r="AV101" i="2"/>
  <c r="C102" i="2"/>
  <c r="D102" i="2"/>
  <c r="E102" i="2"/>
  <c r="F102" i="2"/>
  <c r="G102" i="2"/>
  <c r="H102" i="2"/>
  <c r="J102" i="2"/>
  <c r="K102" i="2"/>
  <c r="L102" i="2"/>
  <c r="M102" i="2"/>
  <c r="AG102" i="2"/>
  <c r="AH102" i="2"/>
  <c r="AI102" i="2"/>
  <c r="AJ102" i="2"/>
  <c r="AK102" i="2"/>
  <c r="AL102" i="2"/>
  <c r="AM102" i="2"/>
  <c r="AN102" i="2"/>
  <c r="AV102" i="2"/>
  <c r="C103" i="2"/>
  <c r="D103" i="2"/>
  <c r="E103" i="2"/>
  <c r="F103" i="2"/>
  <c r="G103" i="2"/>
  <c r="H103" i="2"/>
  <c r="J103" i="2"/>
  <c r="K103" i="2"/>
  <c r="L103" i="2"/>
  <c r="M103" i="2"/>
  <c r="AG103" i="2"/>
  <c r="AH103" i="2"/>
  <c r="AI103" i="2"/>
  <c r="AJ103" i="2"/>
  <c r="AK103" i="2"/>
  <c r="AL103" i="2"/>
  <c r="AM103" i="2"/>
  <c r="AN103" i="2"/>
  <c r="AV103" i="2"/>
  <c r="C104" i="2"/>
  <c r="D104" i="2"/>
  <c r="E104" i="2"/>
  <c r="F104" i="2"/>
  <c r="G104" i="2"/>
  <c r="H104" i="2"/>
  <c r="J104" i="2"/>
  <c r="K104" i="2"/>
  <c r="L104" i="2"/>
  <c r="M104" i="2"/>
  <c r="AG104" i="2"/>
  <c r="AH104" i="2"/>
  <c r="AI104" i="2"/>
  <c r="AJ104" i="2"/>
  <c r="AK104" i="2"/>
  <c r="AL104" i="2"/>
  <c r="AM104" i="2"/>
  <c r="AN104" i="2"/>
  <c r="AV104" i="2"/>
  <c r="C105" i="2"/>
  <c r="D105" i="2"/>
  <c r="E105" i="2"/>
  <c r="F105" i="2"/>
  <c r="G105" i="2"/>
  <c r="H105" i="2"/>
  <c r="J105" i="2"/>
  <c r="K105" i="2"/>
  <c r="L105" i="2"/>
  <c r="M105" i="2"/>
  <c r="AG105" i="2"/>
  <c r="AH105" i="2"/>
  <c r="AI105" i="2"/>
  <c r="AJ105" i="2"/>
  <c r="AK105" i="2"/>
  <c r="AL105" i="2"/>
  <c r="AM105" i="2"/>
  <c r="AN105" i="2"/>
  <c r="AV105" i="2"/>
  <c r="C106" i="2"/>
  <c r="D106" i="2"/>
  <c r="E106" i="2"/>
  <c r="F106" i="2"/>
  <c r="G106" i="2"/>
  <c r="H106" i="2"/>
  <c r="J106" i="2"/>
  <c r="K106" i="2"/>
  <c r="L106" i="2"/>
  <c r="M106" i="2"/>
  <c r="AG106" i="2"/>
  <c r="AH106" i="2"/>
  <c r="AI106" i="2"/>
  <c r="AJ106" i="2"/>
  <c r="AK106" i="2"/>
  <c r="AL106" i="2"/>
  <c r="AM106" i="2"/>
  <c r="AN106" i="2"/>
  <c r="AV106" i="2"/>
  <c r="C108" i="2"/>
  <c r="D108" i="2"/>
  <c r="E108" i="2"/>
  <c r="F108" i="2"/>
  <c r="G108" i="2"/>
  <c r="H108" i="2"/>
  <c r="J108" i="2"/>
  <c r="K108" i="2"/>
  <c r="L108" i="2"/>
  <c r="M108" i="2"/>
  <c r="AG108" i="2"/>
  <c r="AH108" i="2"/>
  <c r="AI108" i="2"/>
  <c r="AJ108" i="2"/>
  <c r="AK108" i="2"/>
  <c r="AL108" i="2"/>
  <c r="AM108" i="2"/>
  <c r="AN108" i="2"/>
  <c r="AV108" i="2"/>
  <c r="C109" i="2"/>
  <c r="D109" i="2"/>
  <c r="E109" i="2"/>
  <c r="F109" i="2"/>
  <c r="G109" i="2"/>
  <c r="H109" i="2"/>
  <c r="J109" i="2"/>
  <c r="K109" i="2"/>
  <c r="L109" i="2"/>
  <c r="M109" i="2"/>
  <c r="AG109" i="2"/>
  <c r="AH109" i="2"/>
  <c r="AI109" i="2"/>
  <c r="AJ109" i="2"/>
  <c r="AK109" i="2"/>
  <c r="AL109" i="2"/>
  <c r="AM109" i="2"/>
  <c r="AN109" i="2"/>
  <c r="AV109" i="2"/>
  <c r="C110" i="2"/>
  <c r="D110" i="2"/>
  <c r="E110" i="2"/>
  <c r="F110" i="2"/>
  <c r="G110" i="2"/>
  <c r="H110" i="2"/>
  <c r="J110" i="2"/>
  <c r="K110" i="2"/>
  <c r="L110" i="2"/>
  <c r="M110" i="2"/>
  <c r="AG110" i="2"/>
  <c r="AH110" i="2"/>
  <c r="AI110" i="2"/>
  <c r="AJ110" i="2"/>
  <c r="AK110" i="2"/>
  <c r="AL110" i="2"/>
  <c r="AM110" i="2"/>
  <c r="AN110" i="2"/>
  <c r="AV110" i="2"/>
  <c r="C111" i="2"/>
  <c r="D111" i="2"/>
  <c r="E111" i="2"/>
  <c r="F111" i="2"/>
  <c r="G111" i="2"/>
  <c r="H111" i="2"/>
  <c r="J111" i="2"/>
  <c r="K111" i="2"/>
  <c r="L111" i="2"/>
  <c r="M111" i="2"/>
  <c r="AG111" i="2"/>
  <c r="AH111" i="2"/>
  <c r="AI111" i="2"/>
  <c r="AJ111" i="2"/>
  <c r="AK111" i="2"/>
  <c r="AL111" i="2"/>
  <c r="AM111" i="2"/>
  <c r="AN111" i="2"/>
  <c r="AV111" i="2"/>
  <c r="C112" i="2"/>
  <c r="D112" i="2"/>
  <c r="E112" i="2"/>
  <c r="F112" i="2"/>
  <c r="G112" i="2"/>
  <c r="H112" i="2"/>
  <c r="J112" i="2"/>
  <c r="K112" i="2"/>
  <c r="L112" i="2"/>
  <c r="M112" i="2"/>
  <c r="AG112" i="2"/>
  <c r="AH112" i="2"/>
  <c r="AI112" i="2"/>
  <c r="AJ112" i="2"/>
  <c r="AK112" i="2"/>
  <c r="AL112" i="2"/>
  <c r="AM112" i="2"/>
  <c r="AN112" i="2"/>
  <c r="AV112" i="2"/>
  <c r="C113" i="2"/>
  <c r="D113" i="2"/>
  <c r="E113" i="2"/>
  <c r="F113" i="2"/>
  <c r="G113" i="2"/>
  <c r="H113" i="2"/>
  <c r="J113" i="2"/>
  <c r="K113" i="2"/>
  <c r="L113" i="2"/>
  <c r="M113" i="2"/>
  <c r="AG113" i="2"/>
  <c r="AH113" i="2"/>
  <c r="AI113" i="2"/>
  <c r="AJ113" i="2"/>
  <c r="AK113" i="2"/>
  <c r="AL113" i="2"/>
  <c r="AM113" i="2"/>
  <c r="AN113" i="2"/>
  <c r="AV113" i="2"/>
  <c r="C114" i="2"/>
  <c r="D114" i="2"/>
  <c r="E114" i="2"/>
  <c r="F114" i="2"/>
  <c r="G114" i="2"/>
  <c r="H114" i="2"/>
  <c r="J114" i="2"/>
  <c r="K114" i="2"/>
  <c r="L114" i="2"/>
  <c r="M114" i="2"/>
  <c r="AG114" i="2"/>
  <c r="AH114" i="2"/>
  <c r="AI114" i="2"/>
  <c r="AJ114" i="2"/>
  <c r="AK114" i="2"/>
  <c r="AL114" i="2"/>
  <c r="AM114" i="2"/>
  <c r="AN114" i="2"/>
  <c r="AV114" i="2"/>
  <c r="C115" i="2"/>
  <c r="D115" i="2"/>
  <c r="E115" i="2"/>
  <c r="F115" i="2"/>
  <c r="G115" i="2"/>
  <c r="H115" i="2"/>
  <c r="J115" i="2"/>
  <c r="K115" i="2"/>
  <c r="L115" i="2"/>
  <c r="M115" i="2"/>
  <c r="AG115" i="2"/>
  <c r="AH115" i="2"/>
  <c r="AI115" i="2"/>
  <c r="AJ115" i="2"/>
  <c r="AK115" i="2"/>
  <c r="AL115" i="2"/>
  <c r="AM115" i="2"/>
  <c r="AN115" i="2"/>
  <c r="AV115" i="2"/>
  <c r="C116" i="2"/>
  <c r="D116" i="2"/>
  <c r="E116" i="2"/>
  <c r="F116" i="2"/>
  <c r="G116" i="2"/>
  <c r="H116" i="2"/>
  <c r="J116" i="2"/>
  <c r="K116" i="2"/>
  <c r="L116" i="2"/>
  <c r="M116" i="2"/>
  <c r="AG116" i="2"/>
  <c r="AH116" i="2"/>
  <c r="AI116" i="2"/>
  <c r="AJ116" i="2"/>
  <c r="AK116" i="2"/>
  <c r="AL116" i="2"/>
  <c r="AM116" i="2"/>
  <c r="AN116" i="2"/>
  <c r="AV116" i="2"/>
  <c r="C117" i="2"/>
  <c r="D117" i="2"/>
  <c r="E117" i="2"/>
  <c r="F117" i="2"/>
  <c r="G117" i="2"/>
  <c r="H117" i="2"/>
  <c r="J117" i="2"/>
  <c r="K117" i="2"/>
  <c r="L117" i="2"/>
  <c r="M117" i="2"/>
  <c r="AG117" i="2"/>
  <c r="AH117" i="2"/>
  <c r="AI117" i="2"/>
  <c r="AJ117" i="2"/>
  <c r="AK117" i="2"/>
  <c r="AL117" i="2"/>
  <c r="AM117" i="2"/>
  <c r="AN117" i="2"/>
  <c r="AV117" i="2"/>
  <c r="C118" i="2"/>
  <c r="D118" i="2"/>
  <c r="E118" i="2"/>
  <c r="F118" i="2"/>
  <c r="G118" i="2"/>
  <c r="H118" i="2"/>
  <c r="J118" i="2"/>
  <c r="K118" i="2"/>
  <c r="L118" i="2"/>
  <c r="M118" i="2"/>
  <c r="AG118" i="2"/>
  <c r="AH118" i="2"/>
  <c r="AI118" i="2"/>
  <c r="AJ118" i="2"/>
  <c r="AK118" i="2"/>
  <c r="AL118" i="2"/>
  <c r="AM118" i="2"/>
  <c r="AN118" i="2"/>
  <c r="AV118" i="2"/>
  <c r="C119" i="2"/>
  <c r="D119" i="2"/>
  <c r="E119" i="2"/>
  <c r="F119" i="2"/>
  <c r="G119" i="2"/>
  <c r="H119" i="2"/>
  <c r="J119" i="2"/>
  <c r="K119" i="2"/>
  <c r="L119" i="2"/>
  <c r="M119" i="2"/>
  <c r="AG119" i="2"/>
  <c r="AH119" i="2"/>
  <c r="AI119" i="2"/>
  <c r="AJ119" i="2"/>
  <c r="AK119" i="2"/>
  <c r="AL119" i="2"/>
  <c r="AM119" i="2"/>
  <c r="AN119" i="2"/>
  <c r="AV119" i="2"/>
  <c r="C120" i="2"/>
  <c r="D120" i="2"/>
  <c r="E120" i="2"/>
  <c r="F120" i="2"/>
  <c r="G120" i="2"/>
  <c r="H120" i="2"/>
  <c r="J120" i="2"/>
  <c r="K120" i="2"/>
  <c r="L120" i="2"/>
  <c r="M120" i="2"/>
  <c r="AG120" i="2"/>
  <c r="AH120" i="2"/>
  <c r="AI120" i="2"/>
  <c r="AJ120" i="2"/>
  <c r="AK120" i="2"/>
  <c r="AL120" i="2"/>
  <c r="AM120" i="2"/>
  <c r="AN120" i="2"/>
  <c r="AV120" i="2"/>
  <c r="C121" i="2"/>
  <c r="D121" i="2"/>
  <c r="E121" i="2"/>
  <c r="F121" i="2"/>
  <c r="G121" i="2"/>
  <c r="H121" i="2"/>
  <c r="J121" i="2"/>
  <c r="K121" i="2"/>
  <c r="L121" i="2"/>
  <c r="M121" i="2"/>
  <c r="AG121" i="2"/>
  <c r="AH121" i="2"/>
  <c r="AI121" i="2"/>
  <c r="AJ121" i="2"/>
  <c r="AK121" i="2"/>
  <c r="AL121" i="2"/>
  <c r="AM121" i="2"/>
  <c r="AN121" i="2"/>
  <c r="AV121" i="2"/>
  <c r="C122" i="2"/>
  <c r="D122" i="2"/>
  <c r="E122" i="2"/>
  <c r="F122" i="2"/>
  <c r="G122" i="2"/>
  <c r="H122" i="2"/>
  <c r="J122" i="2"/>
  <c r="K122" i="2"/>
  <c r="L122" i="2"/>
  <c r="M122" i="2"/>
  <c r="AG122" i="2"/>
  <c r="AH122" i="2"/>
  <c r="AI122" i="2"/>
  <c r="AJ122" i="2"/>
  <c r="AK122" i="2"/>
  <c r="AL122" i="2"/>
  <c r="AM122" i="2"/>
  <c r="AN122" i="2"/>
  <c r="AV122" i="2"/>
  <c r="C123" i="2"/>
  <c r="D123" i="2"/>
  <c r="E123" i="2"/>
  <c r="F123" i="2"/>
  <c r="G123" i="2"/>
  <c r="H123" i="2"/>
  <c r="J123" i="2"/>
  <c r="K123" i="2"/>
  <c r="L123" i="2"/>
  <c r="M123" i="2"/>
  <c r="AG123" i="2"/>
  <c r="AH123" i="2"/>
  <c r="AI123" i="2"/>
  <c r="AJ123" i="2"/>
  <c r="AK123" i="2"/>
  <c r="AL123" i="2"/>
  <c r="AM123" i="2"/>
  <c r="AN123" i="2"/>
  <c r="AV123" i="2"/>
  <c r="C124" i="2"/>
  <c r="D124" i="2"/>
  <c r="E124" i="2"/>
  <c r="F124" i="2"/>
  <c r="G124" i="2"/>
  <c r="H124" i="2"/>
  <c r="J124" i="2"/>
  <c r="K124" i="2"/>
  <c r="L124" i="2"/>
  <c r="M124" i="2"/>
  <c r="AG124" i="2"/>
  <c r="AH124" i="2"/>
  <c r="AI124" i="2"/>
  <c r="AJ124" i="2"/>
  <c r="AK124" i="2"/>
  <c r="AL124" i="2"/>
  <c r="AM124" i="2"/>
  <c r="AN124" i="2"/>
  <c r="AV124" i="2"/>
  <c r="C125" i="2"/>
  <c r="D125" i="2"/>
  <c r="E125" i="2"/>
  <c r="F125" i="2"/>
  <c r="G125" i="2"/>
  <c r="H125" i="2"/>
  <c r="J125" i="2"/>
  <c r="K125" i="2"/>
  <c r="L125" i="2"/>
  <c r="M125" i="2"/>
  <c r="AG125" i="2"/>
  <c r="AH125" i="2"/>
  <c r="AI125" i="2"/>
  <c r="AJ125" i="2"/>
  <c r="AK125" i="2"/>
  <c r="AL125" i="2"/>
  <c r="AM125" i="2"/>
  <c r="AN125" i="2"/>
  <c r="AV125" i="2"/>
  <c r="C126" i="2"/>
  <c r="D126" i="2"/>
  <c r="E126" i="2"/>
  <c r="F126" i="2"/>
  <c r="G126" i="2"/>
  <c r="H126" i="2"/>
  <c r="J126" i="2"/>
  <c r="K126" i="2"/>
  <c r="L126" i="2"/>
  <c r="M126" i="2"/>
  <c r="AG126" i="2"/>
  <c r="AH126" i="2"/>
  <c r="AI126" i="2"/>
  <c r="AJ126" i="2"/>
  <c r="AK126" i="2"/>
  <c r="AL126" i="2"/>
  <c r="AM126" i="2"/>
  <c r="AN126" i="2"/>
  <c r="AV126" i="2"/>
  <c r="C127" i="2"/>
  <c r="D127" i="2"/>
  <c r="E127" i="2"/>
  <c r="F127" i="2"/>
  <c r="G127" i="2"/>
  <c r="H127" i="2"/>
  <c r="J127" i="2"/>
  <c r="K127" i="2"/>
  <c r="L127" i="2"/>
  <c r="M127" i="2"/>
  <c r="AG127" i="2"/>
  <c r="AH127" i="2"/>
  <c r="AI127" i="2"/>
  <c r="AJ127" i="2"/>
  <c r="AK127" i="2"/>
  <c r="AL127" i="2"/>
  <c r="AM127" i="2"/>
  <c r="AN127" i="2"/>
  <c r="AV127" i="2"/>
  <c r="C128" i="2"/>
  <c r="D128" i="2"/>
  <c r="E128" i="2"/>
  <c r="F128" i="2"/>
  <c r="G128" i="2"/>
  <c r="H128" i="2"/>
  <c r="J128" i="2"/>
  <c r="K128" i="2"/>
  <c r="L128" i="2"/>
  <c r="M128" i="2"/>
  <c r="AG128" i="2"/>
  <c r="AH128" i="2"/>
  <c r="AI128" i="2"/>
  <c r="AJ128" i="2"/>
  <c r="AK128" i="2"/>
  <c r="AL128" i="2"/>
  <c r="AM128" i="2"/>
  <c r="AN128" i="2"/>
  <c r="AV128" i="2"/>
  <c r="C129" i="2"/>
  <c r="D129" i="2"/>
  <c r="E129" i="2"/>
  <c r="F129" i="2"/>
  <c r="G129" i="2"/>
  <c r="H129" i="2"/>
  <c r="J129" i="2"/>
  <c r="K129" i="2"/>
  <c r="L129" i="2"/>
  <c r="M129" i="2"/>
  <c r="AG129" i="2"/>
  <c r="AH129" i="2"/>
  <c r="AI129" i="2"/>
  <c r="AJ129" i="2"/>
  <c r="AK129" i="2"/>
  <c r="AL129" i="2"/>
  <c r="AM129" i="2"/>
  <c r="AN129" i="2"/>
  <c r="AV129" i="2"/>
  <c r="C130" i="2"/>
  <c r="D130" i="2"/>
  <c r="E130" i="2"/>
  <c r="F130" i="2"/>
  <c r="G130" i="2"/>
  <c r="H130" i="2"/>
  <c r="J130" i="2"/>
  <c r="K130" i="2"/>
  <c r="L130" i="2"/>
  <c r="M130" i="2"/>
  <c r="AG130" i="2"/>
  <c r="AH130" i="2"/>
  <c r="AI130" i="2"/>
  <c r="AJ130" i="2"/>
  <c r="AK130" i="2"/>
  <c r="AL130" i="2"/>
  <c r="AM130" i="2"/>
  <c r="AN130" i="2"/>
  <c r="AV130" i="2"/>
  <c r="C131" i="2"/>
  <c r="D131" i="2"/>
  <c r="E131" i="2"/>
  <c r="F131" i="2"/>
  <c r="G131" i="2"/>
  <c r="H131" i="2"/>
  <c r="J131" i="2"/>
  <c r="K131" i="2"/>
  <c r="L131" i="2"/>
  <c r="M131" i="2"/>
  <c r="AG131" i="2"/>
  <c r="AH131" i="2"/>
  <c r="AI131" i="2"/>
  <c r="AJ131" i="2"/>
  <c r="AK131" i="2"/>
  <c r="AL131" i="2"/>
  <c r="AM131" i="2"/>
  <c r="AN131" i="2"/>
  <c r="AV131" i="2"/>
  <c r="C132" i="2"/>
  <c r="D132" i="2"/>
  <c r="E132" i="2"/>
  <c r="F132" i="2"/>
  <c r="G132" i="2"/>
  <c r="H132" i="2"/>
  <c r="J132" i="2"/>
  <c r="K132" i="2"/>
  <c r="L132" i="2"/>
  <c r="M132" i="2"/>
  <c r="AG132" i="2"/>
  <c r="AH132" i="2"/>
  <c r="AI132" i="2"/>
  <c r="AJ132" i="2"/>
  <c r="AK132" i="2"/>
  <c r="AL132" i="2"/>
  <c r="AM132" i="2"/>
  <c r="AN132" i="2"/>
  <c r="AV132" i="2"/>
  <c r="C133" i="2"/>
  <c r="D133" i="2"/>
  <c r="E133" i="2"/>
  <c r="F133" i="2"/>
  <c r="G133" i="2"/>
  <c r="H133" i="2"/>
  <c r="J133" i="2"/>
  <c r="K133" i="2"/>
  <c r="L133" i="2"/>
  <c r="M133" i="2"/>
  <c r="AG133" i="2"/>
  <c r="AH133" i="2"/>
  <c r="AI133" i="2"/>
  <c r="AJ133" i="2"/>
  <c r="AK133" i="2"/>
  <c r="AL133" i="2"/>
  <c r="AM133" i="2"/>
  <c r="AN133" i="2"/>
  <c r="AV133" i="2"/>
  <c r="C134" i="2"/>
  <c r="D134" i="2"/>
  <c r="E134" i="2"/>
  <c r="F134" i="2"/>
  <c r="G134" i="2"/>
  <c r="H134" i="2"/>
  <c r="J134" i="2"/>
  <c r="K134" i="2"/>
  <c r="L134" i="2"/>
  <c r="M134" i="2"/>
  <c r="AG134" i="2"/>
  <c r="AH134" i="2"/>
  <c r="AI134" i="2"/>
  <c r="AJ134" i="2"/>
  <c r="AK134" i="2"/>
  <c r="AL134" i="2"/>
  <c r="AM134" i="2"/>
  <c r="AN134" i="2"/>
  <c r="AV134" i="2"/>
  <c r="C135" i="2"/>
  <c r="D135" i="2"/>
  <c r="E135" i="2"/>
  <c r="F135" i="2"/>
  <c r="G135" i="2"/>
  <c r="H135" i="2"/>
  <c r="J135" i="2"/>
  <c r="K135" i="2"/>
  <c r="L135" i="2"/>
  <c r="M135" i="2"/>
  <c r="AG135" i="2"/>
  <c r="AH135" i="2"/>
  <c r="AI135" i="2"/>
  <c r="AJ135" i="2"/>
  <c r="AK135" i="2"/>
  <c r="AL135" i="2"/>
  <c r="AM135" i="2"/>
  <c r="AN135" i="2"/>
  <c r="AV135" i="2"/>
  <c r="C136" i="2"/>
  <c r="D136" i="2"/>
  <c r="E136" i="2"/>
  <c r="F136" i="2"/>
  <c r="G136" i="2"/>
  <c r="H136" i="2"/>
  <c r="J136" i="2"/>
  <c r="K136" i="2"/>
  <c r="L136" i="2"/>
  <c r="M136" i="2"/>
  <c r="AG136" i="2"/>
  <c r="AH136" i="2"/>
  <c r="AI136" i="2"/>
  <c r="AJ136" i="2"/>
  <c r="AK136" i="2"/>
  <c r="AL136" i="2"/>
  <c r="AM136" i="2"/>
  <c r="AN136" i="2"/>
  <c r="AV136" i="2"/>
  <c r="C137" i="2"/>
  <c r="D137" i="2"/>
  <c r="E137" i="2"/>
  <c r="F137" i="2"/>
  <c r="G137" i="2"/>
  <c r="H137" i="2"/>
  <c r="J137" i="2"/>
  <c r="K137" i="2"/>
  <c r="L137" i="2"/>
  <c r="M137" i="2"/>
  <c r="AG137" i="2"/>
  <c r="AH137" i="2"/>
  <c r="AI137" i="2"/>
  <c r="AJ137" i="2"/>
  <c r="AK137" i="2"/>
  <c r="AL137" i="2"/>
  <c r="AM137" i="2"/>
  <c r="AN137" i="2"/>
  <c r="AV137" i="2"/>
  <c r="C107" i="2"/>
  <c r="D107" i="2"/>
  <c r="E107" i="2"/>
  <c r="F107" i="2"/>
  <c r="G107" i="2"/>
  <c r="H107" i="2"/>
  <c r="J107" i="2"/>
  <c r="K107" i="2"/>
  <c r="L107" i="2"/>
  <c r="M107" i="2"/>
  <c r="AG107" i="2"/>
  <c r="AH107" i="2"/>
  <c r="AI107" i="2"/>
  <c r="AJ107" i="2"/>
  <c r="AK107" i="2"/>
  <c r="AL107" i="2"/>
  <c r="AM107" i="2"/>
  <c r="AN107" i="2"/>
  <c r="AV107" i="2"/>
  <c r="C138" i="2"/>
  <c r="D138" i="2"/>
  <c r="E138" i="2"/>
  <c r="F138" i="2"/>
  <c r="G138" i="2"/>
  <c r="H138" i="2"/>
  <c r="J138" i="2"/>
  <c r="K138" i="2"/>
  <c r="L138" i="2"/>
  <c r="M138" i="2"/>
  <c r="AG138" i="2"/>
  <c r="AH138" i="2"/>
  <c r="AI138" i="2"/>
  <c r="AJ138" i="2"/>
  <c r="AK138" i="2"/>
  <c r="AL138" i="2"/>
  <c r="AM138" i="2"/>
  <c r="AN138" i="2"/>
  <c r="AV138" i="2"/>
  <c r="C139" i="2"/>
  <c r="D139" i="2"/>
  <c r="E139" i="2"/>
  <c r="F139" i="2"/>
  <c r="G139" i="2"/>
  <c r="H139" i="2"/>
  <c r="J139" i="2"/>
  <c r="K139" i="2"/>
  <c r="L139" i="2"/>
  <c r="M139" i="2"/>
  <c r="AG139" i="2"/>
  <c r="AH139" i="2"/>
  <c r="AI139" i="2"/>
  <c r="AJ139" i="2"/>
  <c r="AK139" i="2"/>
  <c r="AL139" i="2"/>
  <c r="AM139" i="2"/>
  <c r="AN139" i="2"/>
  <c r="AV139" i="2"/>
  <c r="C140" i="2"/>
  <c r="D140" i="2"/>
  <c r="E140" i="2"/>
  <c r="F140" i="2"/>
  <c r="G140" i="2"/>
  <c r="H140" i="2"/>
  <c r="J140" i="2"/>
  <c r="K140" i="2"/>
  <c r="L140" i="2"/>
  <c r="M140" i="2"/>
  <c r="AG140" i="2"/>
  <c r="AH140" i="2"/>
  <c r="AI140" i="2"/>
  <c r="AJ140" i="2"/>
  <c r="AK140" i="2"/>
  <c r="AL140" i="2"/>
  <c r="AM140" i="2"/>
  <c r="AN140" i="2"/>
  <c r="AV140" i="2"/>
  <c r="C141" i="2"/>
  <c r="D141" i="2"/>
  <c r="E141" i="2"/>
  <c r="F141" i="2"/>
  <c r="G141" i="2"/>
  <c r="H141" i="2"/>
  <c r="J141" i="2"/>
  <c r="K141" i="2"/>
  <c r="L141" i="2"/>
  <c r="M141" i="2"/>
  <c r="AG141" i="2"/>
  <c r="AH141" i="2"/>
  <c r="AI141" i="2"/>
  <c r="AJ141" i="2"/>
  <c r="AK141" i="2"/>
  <c r="AL141" i="2"/>
  <c r="AM141" i="2"/>
  <c r="AN141" i="2"/>
  <c r="AV141" i="2"/>
  <c r="C142" i="2"/>
  <c r="D142" i="2"/>
  <c r="E142" i="2"/>
  <c r="F142" i="2"/>
  <c r="G142" i="2"/>
  <c r="H142" i="2"/>
  <c r="J142" i="2"/>
  <c r="K142" i="2"/>
  <c r="L142" i="2"/>
  <c r="M142" i="2"/>
  <c r="AG142" i="2"/>
  <c r="AH142" i="2"/>
  <c r="AI142" i="2"/>
  <c r="AJ142" i="2"/>
  <c r="AK142" i="2"/>
  <c r="AL142" i="2"/>
  <c r="AM142" i="2"/>
  <c r="AN142" i="2"/>
  <c r="AV142" i="2"/>
  <c r="C143" i="2"/>
  <c r="D143" i="2"/>
  <c r="E143" i="2"/>
  <c r="F143" i="2"/>
  <c r="G143" i="2"/>
  <c r="H143" i="2"/>
  <c r="J143" i="2"/>
  <c r="K143" i="2"/>
  <c r="L143" i="2"/>
  <c r="M143" i="2"/>
  <c r="AG143" i="2"/>
  <c r="AH143" i="2"/>
  <c r="AI143" i="2"/>
  <c r="AJ143" i="2"/>
  <c r="AK143" i="2"/>
  <c r="AL143" i="2"/>
  <c r="AM143" i="2"/>
  <c r="AN143" i="2"/>
  <c r="AV143" i="2"/>
  <c r="C144" i="2"/>
  <c r="D144" i="2"/>
  <c r="E144" i="2"/>
  <c r="F144" i="2"/>
  <c r="G144" i="2"/>
  <c r="H144" i="2"/>
  <c r="J144" i="2"/>
  <c r="K144" i="2"/>
  <c r="L144" i="2"/>
  <c r="M144" i="2"/>
  <c r="AG144" i="2"/>
  <c r="AH144" i="2"/>
  <c r="AI144" i="2"/>
  <c r="AJ144" i="2"/>
  <c r="AK144" i="2"/>
  <c r="AL144" i="2"/>
  <c r="AM144" i="2"/>
  <c r="AN144" i="2"/>
  <c r="AV144" i="2"/>
  <c r="C145" i="2"/>
  <c r="D145" i="2"/>
  <c r="E145" i="2"/>
  <c r="F145" i="2"/>
  <c r="G145" i="2"/>
  <c r="H145" i="2"/>
  <c r="J145" i="2"/>
  <c r="K145" i="2"/>
  <c r="L145" i="2"/>
  <c r="M145" i="2"/>
  <c r="AG145" i="2"/>
  <c r="AH145" i="2"/>
  <c r="AI145" i="2"/>
  <c r="AJ145" i="2"/>
  <c r="AK145" i="2"/>
  <c r="AL145" i="2"/>
  <c r="AM145" i="2"/>
  <c r="AN145" i="2"/>
  <c r="AV145" i="2"/>
  <c r="C146" i="2"/>
  <c r="D146" i="2"/>
  <c r="E146" i="2"/>
  <c r="F146" i="2"/>
  <c r="G146" i="2"/>
  <c r="H146" i="2"/>
  <c r="J146" i="2"/>
  <c r="K146" i="2"/>
  <c r="L146" i="2"/>
  <c r="M146" i="2"/>
  <c r="AG146" i="2"/>
  <c r="AH146" i="2"/>
  <c r="AI146" i="2"/>
  <c r="AJ146" i="2"/>
  <c r="AK146" i="2"/>
  <c r="AL146" i="2"/>
  <c r="AM146" i="2"/>
  <c r="AN146" i="2"/>
  <c r="AV146" i="2"/>
  <c r="C147" i="2"/>
  <c r="D147" i="2"/>
  <c r="E147" i="2"/>
  <c r="F147" i="2"/>
  <c r="G147" i="2"/>
  <c r="H147" i="2"/>
  <c r="J147" i="2"/>
  <c r="K147" i="2"/>
  <c r="L147" i="2"/>
  <c r="M147" i="2"/>
  <c r="AG147" i="2"/>
  <c r="AH147" i="2"/>
  <c r="AI147" i="2"/>
  <c r="AJ147" i="2"/>
  <c r="AK147" i="2"/>
  <c r="AL147" i="2"/>
  <c r="AM147" i="2"/>
  <c r="AN147" i="2"/>
  <c r="AV147" i="2"/>
  <c r="C148" i="2"/>
  <c r="D148" i="2"/>
  <c r="E148" i="2"/>
  <c r="F148" i="2"/>
  <c r="G148" i="2"/>
  <c r="H148" i="2"/>
  <c r="J148" i="2"/>
  <c r="K148" i="2"/>
  <c r="L148" i="2"/>
  <c r="M148" i="2"/>
  <c r="AG148" i="2"/>
  <c r="AH148" i="2"/>
  <c r="AI148" i="2"/>
  <c r="AJ148" i="2"/>
  <c r="AK148" i="2"/>
  <c r="AL148" i="2"/>
  <c r="AM148" i="2"/>
  <c r="AN148" i="2"/>
  <c r="AV148" i="2"/>
  <c r="C149" i="2"/>
  <c r="D149" i="2"/>
  <c r="E149" i="2"/>
  <c r="F149" i="2"/>
  <c r="G149" i="2"/>
  <c r="H149" i="2"/>
  <c r="J149" i="2"/>
  <c r="K149" i="2"/>
  <c r="L149" i="2"/>
  <c r="M149" i="2"/>
  <c r="AG149" i="2"/>
  <c r="AH149" i="2"/>
  <c r="AI149" i="2"/>
  <c r="AJ149" i="2"/>
  <c r="AK149" i="2"/>
  <c r="AL149" i="2"/>
  <c r="AM149" i="2"/>
  <c r="AN149" i="2"/>
  <c r="AV149" i="2"/>
  <c r="C150" i="2"/>
  <c r="D150" i="2"/>
  <c r="E150" i="2"/>
  <c r="F150" i="2"/>
  <c r="G150" i="2"/>
  <c r="H150" i="2"/>
  <c r="J150" i="2"/>
  <c r="K150" i="2"/>
  <c r="L150" i="2"/>
  <c r="M150" i="2"/>
  <c r="AG150" i="2"/>
  <c r="AH150" i="2"/>
  <c r="AI150" i="2"/>
  <c r="AJ150" i="2"/>
  <c r="AK150" i="2"/>
  <c r="AL150" i="2"/>
  <c r="AM150" i="2"/>
  <c r="AN150" i="2"/>
  <c r="AV150" i="2"/>
  <c r="C151" i="2"/>
  <c r="D151" i="2"/>
  <c r="E151" i="2"/>
  <c r="F151" i="2"/>
  <c r="G151" i="2"/>
  <c r="H151" i="2"/>
  <c r="J151" i="2"/>
  <c r="K151" i="2"/>
  <c r="L151" i="2"/>
  <c r="M151" i="2"/>
  <c r="AG151" i="2"/>
  <c r="AH151" i="2"/>
  <c r="AI151" i="2"/>
  <c r="AJ151" i="2"/>
  <c r="AK151" i="2"/>
  <c r="AL151" i="2"/>
  <c r="AM151" i="2"/>
  <c r="AN151" i="2"/>
  <c r="AV151" i="2"/>
  <c r="C152" i="2"/>
  <c r="D152" i="2"/>
  <c r="E152" i="2"/>
  <c r="F152" i="2"/>
  <c r="G152" i="2"/>
  <c r="H152" i="2"/>
  <c r="J152" i="2"/>
  <c r="K152" i="2"/>
  <c r="L152" i="2"/>
  <c r="M152" i="2"/>
  <c r="AG152" i="2"/>
  <c r="AH152" i="2"/>
  <c r="AI152" i="2"/>
  <c r="AJ152" i="2"/>
  <c r="AK152" i="2"/>
  <c r="AL152" i="2"/>
  <c r="AM152" i="2"/>
  <c r="AN152" i="2"/>
  <c r="AV152" i="2"/>
  <c r="C153" i="2"/>
  <c r="D153" i="2"/>
  <c r="E153" i="2"/>
  <c r="F153" i="2"/>
  <c r="G153" i="2"/>
  <c r="H153" i="2"/>
  <c r="J153" i="2"/>
  <c r="K153" i="2"/>
  <c r="L153" i="2"/>
  <c r="M153" i="2"/>
  <c r="AG153" i="2"/>
  <c r="AH153" i="2"/>
  <c r="AI153" i="2"/>
  <c r="AJ153" i="2"/>
  <c r="AK153" i="2"/>
  <c r="AL153" i="2"/>
  <c r="AM153" i="2"/>
  <c r="AN153" i="2"/>
  <c r="AV153" i="2"/>
  <c r="C154" i="2"/>
  <c r="D154" i="2"/>
  <c r="E154" i="2"/>
  <c r="F154" i="2"/>
  <c r="G154" i="2"/>
  <c r="H154" i="2"/>
  <c r="J154" i="2"/>
  <c r="K154" i="2"/>
  <c r="L154" i="2"/>
  <c r="M154" i="2"/>
  <c r="AG154" i="2"/>
  <c r="AH154" i="2"/>
  <c r="AI154" i="2"/>
  <c r="AJ154" i="2"/>
  <c r="AK154" i="2"/>
  <c r="AL154" i="2"/>
  <c r="AM154" i="2"/>
  <c r="AN154" i="2"/>
  <c r="AV154" i="2"/>
  <c r="C155" i="2"/>
  <c r="D155" i="2"/>
  <c r="E155" i="2"/>
  <c r="F155" i="2"/>
  <c r="G155" i="2"/>
  <c r="H155" i="2"/>
  <c r="J155" i="2"/>
  <c r="K155" i="2"/>
  <c r="L155" i="2"/>
  <c r="M155" i="2"/>
  <c r="AG155" i="2"/>
  <c r="AH155" i="2"/>
  <c r="AI155" i="2"/>
  <c r="AJ155" i="2"/>
  <c r="AK155" i="2"/>
  <c r="AL155" i="2"/>
  <c r="AM155" i="2"/>
  <c r="AN155" i="2"/>
  <c r="AV155" i="2"/>
  <c r="C156" i="2"/>
  <c r="D156" i="2"/>
  <c r="E156" i="2"/>
  <c r="F156" i="2"/>
  <c r="G156" i="2"/>
  <c r="H156" i="2"/>
  <c r="J156" i="2"/>
  <c r="K156" i="2"/>
  <c r="L156" i="2"/>
  <c r="M156" i="2"/>
  <c r="AG156" i="2"/>
  <c r="AH156" i="2"/>
  <c r="AI156" i="2"/>
  <c r="AJ156" i="2"/>
  <c r="AK156" i="2"/>
  <c r="AL156" i="2"/>
  <c r="AM156" i="2"/>
  <c r="AN156" i="2"/>
  <c r="AV156" i="2"/>
  <c r="C157" i="2"/>
  <c r="D157" i="2"/>
  <c r="E157" i="2"/>
  <c r="F157" i="2"/>
  <c r="G157" i="2"/>
  <c r="H157" i="2"/>
  <c r="J157" i="2"/>
  <c r="K157" i="2"/>
  <c r="L157" i="2"/>
  <c r="M157" i="2"/>
  <c r="AG157" i="2"/>
  <c r="AH157" i="2"/>
  <c r="AI157" i="2"/>
  <c r="AJ157" i="2"/>
  <c r="AK157" i="2"/>
  <c r="AL157" i="2"/>
  <c r="AM157" i="2"/>
  <c r="AN157" i="2"/>
  <c r="AV157" i="2"/>
  <c r="C158" i="2"/>
  <c r="D158" i="2"/>
  <c r="E158" i="2"/>
  <c r="F158" i="2"/>
  <c r="G158" i="2"/>
  <c r="H158" i="2"/>
  <c r="J158" i="2"/>
  <c r="K158" i="2"/>
  <c r="L158" i="2"/>
  <c r="M158" i="2"/>
  <c r="AG158" i="2"/>
  <c r="AH158" i="2"/>
  <c r="AI158" i="2"/>
  <c r="AJ158" i="2"/>
  <c r="AK158" i="2"/>
  <c r="AL158" i="2"/>
  <c r="AM158" i="2"/>
  <c r="AN158" i="2"/>
  <c r="AV158" i="2"/>
  <c r="C159" i="2"/>
  <c r="D159" i="2"/>
  <c r="E159" i="2"/>
  <c r="F159" i="2"/>
  <c r="G159" i="2"/>
  <c r="H159" i="2"/>
  <c r="J159" i="2"/>
  <c r="K159" i="2"/>
  <c r="L159" i="2"/>
  <c r="M159" i="2"/>
  <c r="AG159" i="2"/>
  <c r="AH159" i="2"/>
  <c r="AI159" i="2"/>
  <c r="AJ159" i="2"/>
  <c r="AK159" i="2"/>
  <c r="AL159" i="2"/>
  <c r="AM159" i="2"/>
  <c r="AN159" i="2"/>
  <c r="AV159" i="2"/>
  <c r="C160" i="2"/>
  <c r="D160" i="2"/>
  <c r="E160" i="2"/>
  <c r="F160" i="2"/>
  <c r="G160" i="2"/>
  <c r="H160" i="2"/>
  <c r="J160" i="2"/>
  <c r="K160" i="2"/>
  <c r="L160" i="2"/>
  <c r="M160" i="2"/>
  <c r="AG160" i="2"/>
  <c r="AH160" i="2"/>
  <c r="AI160" i="2"/>
  <c r="AJ160" i="2"/>
  <c r="AK160" i="2"/>
  <c r="AL160" i="2"/>
  <c r="AM160" i="2"/>
  <c r="AN160" i="2"/>
  <c r="AV160" i="2"/>
  <c r="C161" i="2"/>
  <c r="D161" i="2"/>
  <c r="E161" i="2"/>
  <c r="F161" i="2"/>
  <c r="G161" i="2"/>
  <c r="H161" i="2"/>
  <c r="J161" i="2"/>
  <c r="K161" i="2"/>
  <c r="L161" i="2"/>
  <c r="M161" i="2"/>
  <c r="AG161" i="2"/>
  <c r="AH161" i="2"/>
  <c r="AI161" i="2"/>
  <c r="AJ161" i="2"/>
  <c r="AK161" i="2"/>
  <c r="AL161" i="2"/>
  <c r="AM161" i="2"/>
  <c r="AN161" i="2"/>
  <c r="AV161" i="2"/>
  <c r="C162" i="2"/>
  <c r="D162" i="2"/>
  <c r="E162" i="2"/>
  <c r="F162" i="2"/>
  <c r="G162" i="2"/>
  <c r="H162" i="2"/>
  <c r="J162" i="2"/>
  <c r="K162" i="2"/>
  <c r="L162" i="2"/>
  <c r="M162" i="2"/>
  <c r="AG162" i="2"/>
  <c r="AH162" i="2"/>
  <c r="AI162" i="2"/>
  <c r="AJ162" i="2"/>
  <c r="AK162" i="2"/>
  <c r="AL162" i="2"/>
  <c r="AM162" i="2"/>
  <c r="AN162" i="2"/>
  <c r="C164" i="2"/>
  <c r="D164" i="2"/>
  <c r="E164" i="2"/>
  <c r="F164" i="2"/>
  <c r="G164" i="2"/>
  <c r="H164" i="2"/>
  <c r="J164" i="2"/>
  <c r="K164" i="2"/>
  <c r="L164" i="2"/>
  <c r="M164" i="2"/>
  <c r="AG164" i="2"/>
  <c r="AH164" i="2"/>
  <c r="AI164" i="2"/>
  <c r="AJ164" i="2"/>
  <c r="AK164" i="2"/>
  <c r="AL164" i="2"/>
  <c r="AM164" i="2"/>
  <c r="AN164" i="2"/>
  <c r="AV164" i="2"/>
  <c r="C165" i="2"/>
  <c r="D165" i="2"/>
  <c r="E165" i="2"/>
  <c r="F165" i="2"/>
  <c r="G165" i="2"/>
  <c r="H165" i="2"/>
  <c r="J165" i="2"/>
  <c r="K165" i="2"/>
  <c r="L165" i="2"/>
  <c r="M165" i="2"/>
  <c r="AG165" i="2"/>
  <c r="AH165" i="2"/>
  <c r="AI165" i="2"/>
  <c r="AJ165" i="2"/>
  <c r="AK165" i="2"/>
  <c r="AL165" i="2"/>
  <c r="AM165" i="2"/>
  <c r="AN165" i="2"/>
  <c r="AV165" i="2"/>
  <c r="C166" i="2"/>
  <c r="D166" i="2"/>
  <c r="E166" i="2"/>
  <c r="F166" i="2"/>
  <c r="G166" i="2"/>
  <c r="H166" i="2"/>
  <c r="J166" i="2"/>
  <c r="K166" i="2"/>
  <c r="L166" i="2"/>
  <c r="M166" i="2"/>
  <c r="AG166" i="2"/>
  <c r="AH166" i="2"/>
  <c r="AI166" i="2"/>
  <c r="AJ166" i="2"/>
  <c r="AK166" i="2"/>
  <c r="AL166" i="2"/>
  <c r="AM166" i="2"/>
  <c r="AN166" i="2"/>
  <c r="AV166" i="2"/>
  <c r="C167" i="2"/>
  <c r="D167" i="2"/>
  <c r="E167" i="2"/>
  <c r="F167" i="2"/>
  <c r="G167" i="2"/>
  <c r="H167" i="2"/>
  <c r="J167" i="2"/>
  <c r="K167" i="2"/>
  <c r="L167" i="2"/>
  <c r="M167" i="2"/>
  <c r="AG167" i="2"/>
  <c r="AH167" i="2"/>
  <c r="AI167" i="2"/>
  <c r="AJ167" i="2"/>
  <c r="AK167" i="2"/>
  <c r="AL167" i="2"/>
  <c r="AM167" i="2"/>
  <c r="AN167" i="2"/>
  <c r="AV167" i="2"/>
  <c r="C168" i="2"/>
  <c r="D168" i="2"/>
  <c r="E168" i="2"/>
  <c r="G168" i="2"/>
  <c r="H168" i="2"/>
  <c r="J168" i="2"/>
  <c r="K168" i="2"/>
  <c r="L168" i="2"/>
  <c r="M168" i="2"/>
  <c r="AK168" i="2"/>
  <c r="AN168" i="2"/>
  <c r="AV168" i="2"/>
  <c r="C169" i="2"/>
  <c r="D169" i="2"/>
  <c r="E169" i="2"/>
  <c r="F169" i="2"/>
  <c r="G169" i="2"/>
  <c r="H169" i="2"/>
  <c r="J169" i="2"/>
  <c r="K169" i="2"/>
  <c r="L169" i="2"/>
  <c r="M169" i="2"/>
  <c r="AG169" i="2"/>
  <c r="AH169" i="2"/>
  <c r="AI169" i="2"/>
  <c r="AJ169" i="2"/>
  <c r="AK169" i="2"/>
  <c r="AL169" i="2"/>
  <c r="AM169" i="2"/>
  <c r="AN169" i="2"/>
  <c r="C171" i="2"/>
  <c r="D171" i="2"/>
  <c r="E171" i="2"/>
  <c r="F171" i="2"/>
  <c r="G171" i="2"/>
  <c r="H171" i="2"/>
  <c r="J171" i="2"/>
  <c r="K171" i="2"/>
  <c r="L171" i="2"/>
  <c r="M171" i="2"/>
  <c r="AG171" i="2"/>
  <c r="AH171" i="2"/>
  <c r="AI171" i="2"/>
  <c r="AJ171" i="2"/>
  <c r="AK171" i="2"/>
  <c r="AL171" i="2"/>
  <c r="AM171" i="2"/>
  <c r="AN171" i="2"/>
  <c r="AV171" i="2"/>
  <c r="C172" i="2"/>
  <c r="D172" i="2"/>
  <c r="E172" i="2"/>
  <c r="F172" i="2"/>
  <c r="G172" i="2"/>
  <c r="H172" i="2"/>
  <c r="J172" i="2"/>
  <c r="K172" i="2"/>
  <c r="L172" i="2"/>
  <c r="M172" i="2"/>
  <c r="AG172" i="2"/>
  <c r="AH172" i="2"/>
  <c r="AI172" i="2"/>
  <c r="AJ172" i="2"/>
  <c r="AK172" i="2"/>
  <c r="AL172" i="2"/>
  <c r="AM172" i="2"/>
  <c r="AN172" i="2"/>
  <c r="AV172" i="2"/>
  <c r="C173" i="2"/>
  <c r="D173" i="2"/>
  <c r="E173" i="2"/>
  <c r="F173" i="2"/>
  <c r="G173" i="2"/>
  <c r="H173" i="2"/>
  <c r="J173" i="2"/>
  <c r="K173" i="2"/>
  <c r="L173" i="2"/>
  <c r="M173" i="2"/>
  <c r="AG173" i="2"/>
  <c r="AH173" i="2"/>
  <c r="AI173" i="2"/>
  <c r="AJ173" i="2"/>
  <c r="AK173" i="2"/>
  <c r="AL173" i="2"/>
  <c r="AM173" i="2"/>
  <c r="AN173" i="2"/>
  <c r="AV173" i="2"/>
  <c r="C174" i="2"/>
  <c r="D174" i="2"/>
  <c r="E174" i="2"/>
  <c r="F174" i="2"/>
  <c r="G174" i="2"/>
  <c r="H174" i="2"/>
  <c r="J174" i="2"/>
  <c r="K174" i="2"/>
  <c r="L174" i="2"/>
  <c r="M174" i="2"/>
  <c r="AG174" i="2"/>
  <c r="AH174" i="2"/>
  <c r="AI174" i="2"/>
  <c r="AJ174" i="2"/>
  <c r="AK174" i="2"/>
  <c r="AL174" i="2"/>
  <c r="AM174" i="2"/>
  <c r="AN174" i="2"/>
  <c r="AV174" i="2"/>
  <c r="C175" i="2"/>
  <c r="D175" i="2"/>
  <c r="E175" i="2"/>
  <c r="F175" i="2"/>
  <c r="G175" i="2"/>
  <c r="H175" i="2"/>
  <c r="J175" i="2"/>
  <c r="K175" i="2"/>
  <c r="L175" i="2"/>
  <c r="M175" i="2"/>
  <c r="AG175" i="2"/>
  <c r="AH175" i="2"/>
  <c r="AI175" i="2"/>
  <c r="AJ175" i="2"/>
  <c r="AK175" i="2"/>
  <c r="AL175" i="2"/>
  <c r="AM175" i="2"/>
  <c r="AN175" i="2"/>
  <c r="AV175" i="2"/>
  <c r="C176" i="2"/>
  <c r="D176" i="2"/>
  <c r="E176" i="2"/>
  <c r="F176" i="2"/>
  <c r="G176" i="2"/>
  <c r="H176" i="2"/>
  <c r="J176" i="2"/>
  <c r="K176" i="2"/>
  <c r="L176" i="2"/>
  <c r="M176" i="2"/>
  <c r="AG176" i="2"/>
  <c r="AH176" i="2"/>
  <c r="AI176" i="2"/>
  <c r="AJ176" i="2"/>
  <c r="AK176" i="2"/>
  <c r="AL176" i="2"/>
  <c r="AM176" i="2"/>
  <c r="AN176" i="2"/>
  <c r="AV176" i="2"/>
  <c r="C177" i="2"/>
  <c r="D177" i="2"/>
  <c r="E177" i="2"/>
  <c r="F177" i="2"/>
  <c r="G177" i="2"/>
  <c r="H177" i="2"/>
  <c r="J177" i="2"/>
  <c r="K177" i="2"/>
  <c r="L177" i="2"/>
  <c r="M177" i="2"/>
  <c r="AG177" i="2"/>
  <c r="AH177" i="2"/>
  <c r="AI177" i="2"/>
  <c r="AJ177" i="2"/>
  <c r="AK177" i="2"/>
  <c r="AL177" i="2"/>
  <c r="AM177" i="2"/>
  <c r="AN177" i="2"/>
  <c r="AV177" i="2"/>
  <c r="C178" i="2"/>
  <c r="D178" i="2"/>
  <c r="E178" i="2"/>
  <c r="F178" i="2"/>
  <c r="G178" i="2"/>
  <c r="H178" i="2"/>
  <c r="J178" i="2"/>
  <c r="K178" i="2"/>
  <c r="L178" i="2"/>
  <c r="M178" i="2"/>
  <c r="AG178" i="2"/>
  <c r="AH178" i="2"/>
  <c r="AI178" i="2"/>
  <c r="AJ178" i="2"/>
  <c r="AK178" i="2"/>
  <c r="AL178" i="2"/>
  <c r="AM178" i="2"/>
  <c r="AN178" i="2"/>
  <c r="AV178" i="2"/>
  <c r="C179" i="2"/>
  <c r="D179" i="2"/>
  <c r="E179" i="2"/>
  <c r="F179" i="2"/>
  <c r="G179" i="2"/>
  <c r="H179" i="2"/>
  <c r="J179" i="2"/>
  <c r="K179" i="2"/>
  <c r="L179" i="2"/>
  <c r="M179" i="2"/>
  <c r="AG179" i="2"/>
  <c r="AH179" i="2"/>
  <c r="AI179" i="2"/>
  <c r="AJ179" i="2"/>
  <c r="AK179" i="2"/>
  <c r="AL179" i="2"/>
  <c r="AM179" i="2"/>
  <c r="AN179" i="2"/>
  <c r="AV179" i="2"/>
  <c r="C180" i="2"/>
  <c r="D180" i="2"/>
  <c r="E180" i="2"/>
  <c r="F180" i="2"/>
  <c r="G180" i="2"/>
  <c r="H180" i="2"/>
  <c r="J180" i="2"/>
  <c r="K180" i="2"/>
  <c r="L180" i="2"/>
  <c r="M180" i="2"/>
  <c r="AG180" i="2"/>
  <c r="AH180" i="2"/>
  <c r="AI180" i="2"/>
  <c r="AJ180" i="2"/>
  <c r="AK180" i="2"/>
  <c r="AL180" i="2"/>
  <c r="AM180" i="2"/>
  <c r="AN180" i="2"/>
  <c r="AV180" i="2"/>
  <c r="C181" i="2"/>
  <c r="D181" i="2"/>
  <c r="E181" i="2"/>
  <c r="F181" i="2"/>
  <c r="G181" i="2"/>
  <c r="H181" i="2"/>
  <c r="J181" i="2"/>
  <c r="K181" i="2"/>
  <c r="L181" i="2"/>
  <c r="M181" i="2"/>
  <c r="AG181" i="2"/>
  <c r="AH181" i="2"/>
  <c r="AI181" i="2"/>
  <c r="AJ181" i="2"/>
  <c r="AK181" i="2"/>
  <c r="AL181" i="2"/>
  <c r="AM181" i="2"/>
  <c r="AN181" i="2"/>
  <c r="AV181" i="2"/>
  <c r="C182" i="2"/>
  <c r="D182" i="2"/>
  <c r="E182" i="2"/>
  <c r="F182" i="2"/>
  <c r="G182" i="2"/>
  <c r="H182" i="2"/>
  <c r="J182" i="2"/>
  <c r="K182" i="2"/>
  <c r="L182" i="2"/>
  <c r="M182" i="2"/>
  <c r="AG182" i="2"/>
  <c r="AH182" i="2"/>
  <c r="AI182" i="2"/>
  <c r="AJ182" i="2"/>
  <c r="AK182" i="2"/>
  <c r="AL182" i="2"/>
  <c r="AM182" i="2"/>
  <c r="AN182" i="2"/>
  <c r="AV182" i="2"/>
  <c r="C183" i="2"/>
  <c r="D183" i="2"/>
  <c r="E183" i="2"/>
  <c r="F183" i="2"/>
  <c r="G183" i="2"/>
  <c r="H183" i="2"/>
  <c r="J183" i="2"/>
  <c r="K183" i="2"/>
  <c r="L183" i="2"/>
  <c r="M183" i="2"/>
  <c r="AG183" i="2"/>
  <c r="AH183" i="2"/>
  <c r="AI183" i="2"/>
  <c r="AJ183" i="2"/>
  <c r="AK183" i="2"/>
  <c r="AL183" i="2"/>
  <c r="AM183" i="2"/>
  <c r="AN183" i="2"/>
  <c r="AV183" i="2"/>
  <c r="C184" i="2"/>
  <c r="D184" i="2"/>
  <c r="E184" i="2"/>
  <c r="F184" i="2"/>
  <c r="G184" i="2"/>
  <c r="H184" i="2"/>
  <c r="J184" i="2"/>
  <c r="K184" i="2"/>
  <c r="L184" i="2"/>
  <c r="M184" i="2"/>
  <c r="AG184" i="2"/>
  <c r="AH184" i="2"/>
  <c r="AI184" i="2"/>
  <c r="AJ184" i="2"/>
  <c r="AK184" i="2"/>
  <c r="AL184" i="2"/>
  <c r="AM184" i="2"/>
  <c r="AN184" i="2"/>
  <c r="AV184" i="2"/>
  <c r="C185" i="2"/>
  <c r="D185" i="2"/>
  <c r="E185" i="2"/>
  <c r="F185" i="2"/>
  <c r="G185" i="2"/>
  <c r="H185" i="2"/>
  <c r="J185" i="2"/>
  <c r="K185" i="2"/>
  <c r="L185" i="2"/>
  <c r="M185" i="2"/>
  <c r="AG185" i="2"/>
  <c r="AH185" i="2"/>
  <c r="AI185" i="2"/>
  <c r="AJ185" i="2"/>
  <c r="AK185" i="2"/>
  <c r="AL185" i="2"/>
  <c r="AM185" i="2"/>
  <c r="AN185" i="2"/>
  <c r="AV185" i="2"/>
  <c r="C186" i="2"/>
  <c r="D186" i="2"/>
  <c r="E186" i="2"/>
  <c r="F186" i="2"/>
  <c r="G186" i="2"/>
  <c r="H186" i="2"/>
  <c r="J186" i="2"/>
  <c r="K186" i="2"/>
  <c r="L186" i="2"/>
  <c r="M186" i="2"/>
  <c r="AG186" i="2"/>
  <c r="AH186" i="2"/>
  <c r="AI186" i="2"/>
  <c r="AJ186" i="2"/>
  <c r="AK186" i="2"/>
  <c r="AL186" i="2"/>
  <c r="AM186" i="2"/>
  <c r="AN186" i="2"/>
  <c r="AV186" i="2"/>
  <c r="C187" i="2"/>
  <c r="D187" i="2"/>
  <c r="E187" i="2"/>
  <c r="F187" i="2"/>
  <c r="G187" i="2"/>
  <c r="H187" i="2"/>
  <c r="J187" i="2"/>
  <c r="K187" i="2"/>
  <c r="L187" i="2"/>
  <c r="M187" i="2"/>
  <c r="AG187" i="2"/>
  <c r="AH187" i="2"/>
  <c r="AI187" i="2"/>
  <c r="AJ187" i="2"/>
  <c r="AK187" i="2"/>
  <c r="AL187" i="2"/>
  <c r="AM187" i="2"/>
  <c r="AN187" i="2"/>
  <c r="AV187" i="2"/>
  <c r="C188" i="2"/>
  <c r="D188" i="2"/>
  <c r="E188" i="2"/>
  <c r="F188" i="2"/>
  <c r="G188" i="2"/>
  <c r="H188" i="2"/>
  <c r="J188" i="2"/>
  <c r="K188" i="2"/>
  <c r="L188" i="2"/>
  <c r="M188" i="2"/>
  <c r="AG188" i="2"/>
  <c r="AH188" i="2"/>
  <c r="AI188" i="2"/>
  <c r="AJ188" i="2"/>
  <c r="AK188" i="2"/>
  <c r="AL188" i="2"/>
  <c r="AM188" i="2"/>
  <c r="AN188" i="2"/>
  <c r="AV188" i="2"/>
  <c r="C189" i="2"/>
  <c r="D189" i="2"/>
  <c r="E189" i="2"/>
  <c r="F189" i="2"/>
  <c r="G189" i="2"/>
  <c r="H189" i="2"/>
  <c r="J189" i="2"/>
  <c r="K189" i="2"/>
  <c r="L189" i="2"/>
  <c r="M189" i="2"/>
  <c r="AG189" i="2"/>
  <c r="AH189" i="2"/>
  <c r="AI189" i="2"/>
  <c r="AJ189" i="2"/>
  <c r="AK189" i="2"/>
  <c r="AL189" i="2"/>
  <c r="AM189" i="2"/>
  <c r="AN189" i="2"/>
  <c r="AV189" i="2"/>
  <c r="C190" i="2"/>
  <c r="D190" i="2"/>
  <c r="E190" i="2"/>
  <c r="F190" i="2"/>
  <c r="G190" i="2"/>
  <c r="H190" i="2"/>
  <c r="J190" i="2"/>
  <c r="K190" i="2"/>
  <c r="L190" i="2"/>
  <c r="M190" i="2"/>
  <c r="AG190" i="2"/>
  <c r="AH190" i="2"/>
  <c r="AI190" i="2"/>
  <c r="AJ190" i="2"/>
  <c r="AK190" i="2"/>
  <c r="AL190" i="2"/>
  <c r="AM190" i="2"/>
  <c r="AN190" i="2"/>
  <c r="AV190" i="2"/>
  <c r="C191" i="2"/>
  <c r="D191" i="2"/>
  <c r="E191" i="2"/>
  <c r="F191" i="2"/>
  <c r="G191" i="2"/>
  <c r="H191" i="2"/>
  <c r="J191" i="2"/>
  <c r="K191" i="2"/>
  <c r="L191" i="2"/>
  <c r="M191" i="2"/>
  <c r="AG191" i="2"/>
  <c r="AH191" i="2"/>
  <c r="AI191" i="2"/>
  <c r="AJ191" i="2"/>
  <c r="AK191" i="2"/>
  <c r="AL191" i="2"/>
  <c r="AM191" i="2"/>
  <c r="AN191" i="2"/>
  <c r="AV191" i="2"/>
  <c r="C192" i="2"/>
  <c r="D192" i="2"/>
  <c r="E192" i="2"/>
  <c r="F192" i="2"/>
  <c r="G192" i="2"/>
  <c r="H192" i="2"/>
  <c r="J192" i="2"/>
  <c r="K192" i="2"/>
  <c r="L192" i="2"/>
  <c r="M192" i="2"/>
  <c r="AG192" i="2"/>
  <c r="AH192" i="2"/>
  <c r="AI192" i="2"/>
  <c r="AJ192" i="2"/>
  <c r="AK192" i="2"/>
  <c r="AL192" i="2"/>
  <c r="AM192" i="2"/>
  <c r="AN192" i="2"/>
  <c r="AV192" i="2"/>
  <c r="C193" i="2"/>
  <c r="D193" i="2"/>
  <c r="E193" i="2"/>
  <c r="F193" i="2"/>
  <c r="G193" i="2"/>
  <c r="H193" i="2"/>
  <c r="J193" i="2"/>
  <c r="K193" i="2"/>
  <c r="L193" i="2"/>
  <c r="M193" i="2"/>
  <c r="AG193" i="2"/>
  <c r="AH193" i="2"/>
  <c r="AI193" i="2"/>
  <c r="AJ193" i="2"/>
  <c r="AK193" i="2"/>
  <c r="AL193" i="2"/>
  <c r="AM193" i="2"/>
  <c r="AN193" i="2"/>
  <c r="AV193" i="2"/>
  <c r="C194" i="2"/>
  <c r="D194" i="2"/>
  <c r="E194" i="2"/>
  <c r="F194" i="2"/>
  <c r="G194" i="2"/>
  <c r="H194" i="2"/>
  <c r="J194" i="2"/>
  <c r="K194" i="2"/>
  <c r="L194" i="2"/>
  <c r="M194" i="2"/>
  <c r="AG194" i="2"/>
  <c r="AH194" i="2"/>
  <c r="AI194" i="2"/>
  <c r="AJ194" i="2"/>
  <c r="AK194" i="2"/>
  <c r="AL194" i="2"/>
  <c r="AM194" i="2"/>
  <c r="AN194" i="2"/>
  <c r="AV194" i="2"/>
  <c r="C195" i="2"/>
  <c r="D195" i="2"/>
  <c r="E195" i="2"/>
  <c r="F195" i="2"/>
  <c r="G195" i="2"/>
  <c r="H195" i="2"/>
  <c r="J195" i="2"/>
  <c r="K195" i="2"/>
  <c r="L195" i="2"/>
  <c r="M195" i="2"/>
  <c r="AG195" i="2"/>
  <c r="AH195" i="2"/>
  <c r="AI195" i="2"/>
  <c r="AJ195" i="2"/>
  <c r="AK195" i="2"/>
  <c r="AL195" i="2"/>
  <c r="AM195" i="2"/>
  <c r="AN195" i="2"/>
  <c r="AV195" i="2"/>
  <c r="C196" i="2"/>
  <c r="D196" i="2"/>
  <c r="E196" i="2"/>
  <c r="F196" i="2"/>
  <c r="G196" i="2"/>
  <c r="H196" i="2"/>
  <c r="J196" i="2"/>
  <c r="K196" i="2"/>
  <c r="L196" i="2"/>
  <c r="M196" i="2"/>
  <c r="AG196" i="2"/>
  <c r="AH196" i="2"/>
  <c r="AI196" i="2"/>
  <c r="AJ196" i="2"/>
  <c r="AK196" i="2"/>
  <c r="AL196" i="2"/>
  <c r="AM196" i="2"/>
  <c r="AN196" i="2"/>
  <c r="AV196" i="2"/>
  <c r="C197" i="2"/>
  <c r="D197" i="2"/>
  <c r="E197" i="2"/>
  <c r="F197" i="2"/>
  <c r="G197" i="2"/>
  <c r="H197" i="2"/>
  <c r="J197" i="2"/>
  <c r="K197" i="2"/>
  <c r="L197" i="2"/>
  <c r="M197" i="2"/>
  <c r="AG197" i="2"/>
  <c r="AH197" i="2"/>
  <c r="AI197" i="2"/>
  <c r="AJ197" i="2"/>
  <c r="AK197" i="2"/>
  <c r="AL197" i="2"/>
  <c r="AM197" i="2"/>
  <c r="AN197" i="2"/>
  <c r="AV197" i="2"/>
  <c r="C198" i="2"/>
  <c r="D198" i="2"/>
  <c r="E198" i="2"/>
  <c r="F198" i="2"/>
  <c r="G198" i="2"/>
  <c r="H198" i="2"/>
  <c r="J198" i="2"/>
  <c r="K198" i="2"/>
  <c r="L198" i="2"/>
  <c r="M198" i="2"/>
  <c r="AG198" i="2"/>
  <c r="AH198" i="2"/>
  <c r="AI198" i="2"/>
  <c r="AJ198" i="2"/>
  <c r="AK198" i="2"/>
  <c r="AL198" i="2"/>
  <c r="AM198" i="2"/>
  <c r="AN198" i="2"/>
  <c r="AV198" i="2"/>
  <c r="C199" i="2"/>
  <c r="D199" i="2"/>
  <c r="E199" i="2"/>
  <c r="F199" i="2"/>
  <c r="G199" i="2"/>
  <c r="H199" i="2"/>
  <c r="J199" i="2"/>
  <c r="K199" i="2"/>
  <c r="L199" i="2"/>
  <c r="M199" i="2"/>
  <c r="AG199" i="2"/>
  <c r="AH199" i="2"/>
  <c r="AI199" i="2"/>
  <c r="AJ199" i="2"/>
  <c r="AK199" i="2"/>
  <c r="AL199" i="2"/>
  <c r="AM199" i="2"/>
  <c r="AN199" i="2"/>
  <c r="AV199" i="2"/>
  <c r="C200" i="2"/>
  <c r="D200" i="2"/>
  <c r="E200" i="2"/>
  <c r="F200" i="2"/>
  <c r="G200" i="2"/>
  <c r="H200" i="2"/>
  <c r="J200" i="2"/>
  <c r="K200" i="2"/>
  <c r="L200" i="2"/>
  <c r="M200" i="2"/>
  <c r="AG200" i="2"/>
  <c r="AH200" i="2"/>
  <c r="AI200" i="2"/>
  <c r="AJ200" i="2"/>
  <c r="AK200" i="2"/>
  <c r="AL200" i="2"/>
  <c r="AM200" i="2"/>
  <c r="AN200" i="2"/>
  <c r="AV200" i="2"/>
  <c r="C201" i="2"/>
  <c r="D201" i="2"/>
  <c r="E201" i="2"/>
  <c r="F201" i="2"/>
  <c r="G201" i="2"/>
  <c r="H201" i="2"/>
  <c r="J201" i="2"/>
  <c r="K201" i="2"/>
  <c r="L201" i="2"/>
  <c r="M201" i="2"/>
  <c r="AG201" i="2"/>
  <c r="AH201" i="2"/>
  <c r="AI201" i="2"/>
  <c r="AJ201" i="2"/>
  <c r="AK201" i="2"/>
  <c r="AL201" i="2"/>
  <c r="AM201" i="2"/>
  <c r="AN201" i="2"/>
  <c r="AV201" i="2"/>
  <c r="C202" i="2"/>
  <c r="D202" i="2"/>
  <c r="E202" i="2"/>
  <c r="F202" i="2"/>
  <c r="G202" i="2"/>
  <c r="H202" i="2"/>
  <c r="J202" i="2"/>
  <c r="K202" i="2"/>
  <c r="L202" i="2"/>
  <c r="M202" i="2"/>
  <c r="AG202" i="2"/>
  <c r="AH202" i="2"/>
  <c r="AI202" i="2"/>
  <c r="AJ202" i="2"/>
  <c r="AK202" i="2"/>
  <c r="AL202" i="2"/>
  <c r="AM202" i="2"/>
  <c r="AN202" i="2"/>
  <c r="AV202" i="2"/>
  <c r="C203" i="2"/>
  <c r="D203" i="2"/>
  <c r="E203" i="2"/>
  <c r="F203" i="2"/>
  <c r="G203" i="2"/>
  <c r="H203" i="2"/>
  <c r="J203" i="2"/>
  <c r="K203" i="2"/>
  <c r="L203" i="2"/>
  <c r="M203" i="2"/>
  <c r="AG203" i="2"/>
  <c r="AH203" i="2"/>
  <c r="AI203" i="2"/>
  <c r="AJ203" i="2"/>
  <c r="AK203" i="2"/>
  <c r="AL203" i="2"/>
  <c r="AM203" i="2"/>
  <c r="AN203" i="2"/>
  <c r="AV203" i="2"/>
  <c r="C204" i="2"/>
  <c r="D204" i="2"/>
  <c r="E204" i="2"/>
  <c r="F204" i="2"/>
  <c r="G204" i="2"/>
  <c r="H204" i="2"/>
  <c r="J204" i="2"/>
  <c r="K204" i="2"/>
  <c r="L204" i="2"/>
  <c r="M204" i="2"/>
  <c r="AG204" i="2"/>
  <c r="AH204" i="2"/>
  <c r="AI204" i="2"/>
  <c r="AJ204" i="2"/>
  <c r="AK204" i="2"/>
  <c r="AL204" i="2"/>
  <c r="AM204" i="2"/>
  <c r="AN204" i="2"/>
  <c r="AV204" i="2"/>
  <c r="C205" i="2"/>
  <c r="D205" i="2"/>
  <c r="E205" i="2"/>
  <c r="F205" i="2"/>
  <c r="G205" i="2"/>
  <c r="H205" i="2"/>
  <c r="J205" i="2"/>
  <c r="K205" i="2"/>
  <c r="L205" i="2"/>
  <c r="M205" i="2"/>
  <c r="AG205" i="2"/>
  <c r="AH205" i="2"/>
  <c r="AI205" i="2"/>
  <c r="AJ205" i="2"/>
  <c r="AK205" i="2"/>
  <c r="AL205" i="2"/>
  <c r="AM205" i="2"/>
  <c r="AN205" i="2"/>
  <c r="AV205" i="2"/>
  <c r="C206" i="2"/>
  <c r="D206" i="2"/>
  <c r="E206" i="2"/>
  <c r="F206" i="2"/>
  <c r="G206" i="2"/>
  <c r="H206" i="2"/>
  <c r="J206" i="2"/>
  <c r="K206" i="2"/>
  <c r="L206" i="2"/>
  <c r="M206" i="2"/>
  <c r="AG206" i="2"/>
  <c r="AH206" i="2"/>
  <c r="AI206" i="2"/>
  <c r="AJ206" i="2"/>
  <c r="AK206" i="2"/>
  <c r="AL206" i="2"/>
  <c r="AM206" i="2"/>
  <c r="AN206" i="2"/>
  <c r="AV206" i="2"/>
  <c r="C207" i="2"/>
  <c r="D207" i="2"/>
  <c r="E207" i="2"/>
  <c r="F207" i="2"/>
  <c r="G207" i="2"/>
  <c r="H207" i="2"/>
  <c r="J207" i="2"/>
  <c r="K207" i="2"/>
  <c r="L207" i="2"/>
  <c r="M207" i="2"/>
  <c r="AG207" i="2"/>
  <c r="AH207" i="2"/>
  <c r="AI207" i="2"/>
  <c r="AJ207" i="2"/>
  <c r="AK207" i="2"/>
  <c r="AL207" i="2"/>
  <c r="AM207" i="2"/>
  <c r="AN207" i="2"/>
  <c r="AV207" i="2"/>
  <c r="C208" i="2"/>
  <c r="D208" i="2"/>
  <c r="E208" i="2"/>
  <c r="F208" i="2"/>
  <c r="G208" i="2"/>
  <c r="H208" i="2"/>
  <c r="J208" i="2"/>
  <c r="K208" i="2"/>
  <c r="L208" i="2"/>
  <c r="M208" i="2"/>
  <c r="AG208" i="2"/>
  <c r="AH208" i="2"/>
  <c r="AI208" i="2"/>
  <c r="AJ208" i="2"/>
  <c r="AK208" i="2"/>
  <c r="AL208" i="2"/>
  <c r="AM208" i="2"/>
  <c r="AN208" i="2"/>
  <c r="AV208" i="2"/>
  <c r="C209" i="2"/>
  <c r="D209" i="2"/>
  <c r="E209" i="2"/>
  <c r="F209" i="2"/>
  <c r="G209" i="2"/>
  <c r="H209" i="2"/>
  <c r="J209" i="2"/>
  <c r="K209" i="2"/>
  <c r="L209" i="2"/>
  <c r="M209" i="2"/>
  <c r="AG209" i="2"/>
  <c r="AH209" i="2"/>
  <c r="AI209" i="2"/>
  <c r="AJ209" i="2"/>
  <c r="AK209" i="2"/>
  <c r="AL209" i="2"/>
  <c r="AM209" i="2"/>
  <c r="AN209" i="2"/>
  <c r="AV209" i="2"/>
  <c r="C210" i="2"/>
  <c r="D210" i="2"/>
  <c r="E210" i="2"/>
  <c r="F210" i="2"/>
  <c r="G210" i="2"/>
  <c r="H210" i="2"/>
  <c r="J210" i="2"/>
  <c r="K210" i="2"/>
  <c r="L210" i="2"/>
  <c r="M210" i="2"/>
  <c r="AG210" i="2"/>
  <c r="AH210" i="2"/>
  <c r="AI210" i="2"/>
  <c r="AJ210" i="2"/>
  <c r="AK210" i="2"/>
  <c r="AL210" i="2"/>
  <c r="AM210" i="2"/>
  <c r="AN210" i="2"/>
  <c r="AV210" i="2"/>
  <c r="C211" i="2"/>
  <c r="D211" i="2"/>
  <c r="E211" i="2"/>
  <c r="F211" i="2"/>
  <c r="G211" i="2"/>
  <c r="H211" i="2"/>
  <c r="J211" i="2"/>
  <c r="K211" i="2"/>
  <c r="L211" i="2"/>
  <c r="M211" i="2"/>
  <c r="AG211" i="2"/>
  <c r="AH211" i="2"/>
  <c r="AI211" i="2"/>
  <c r="AJ211" i="2"/>
  <c r="AK211" i="2"/>
  <c r="AL211" i="2"/>
  <c r="AM211" i="2"/>
  <c r="AN211" i="2"/>
  <c r="AV211" i="2"/>
  <c r="C212" i="2"/>
  <c r="D212" i="2"/>
  <c r="E212" i="2"/>
  <c r="F212" i="2"/>
  <c r="G212" i="2"/>
  <c r="H212" i="2"/>
  <c r="J212" i="2"/>
  <c r="K212" i="2"/>
  <c r="L212" i="2"/>
  <c r="M212" i="2"/>
  <c r="AG212" i="2"/>
  <c r="AH212" i="2"/>
  <c r="AI212" i="2"/>
  <c r="AJ212" i="2"/>
  <c r="AK212" i="2"/>
  <c r="AL212" i="2"/>
  <c r="AM212" i="2"/>
  <c r="AN212" i="2"/>
  <c r="AV212" i="2"/>
  <c r="C213" i="2"/>
  <c r="D213" i="2"/>
  <c r="E213" i="2"/>
  <c r="F213" i="2"/>
  <c r="G213" i="2"/>
  <c r="H213" i="2"/>
  <c r="J213" i="2"/>
  <c r="K213" i="2"/>
  <c r="L213" i="2"/>
  <c r="M213" i="2"/>
  <c r="AG213" i="2"/>
  <c r="AH213" i="2"/>
  <c r="AI213" i="2"/>
  <c r="AJ213" i="2"/>
  <c r="AK213" i="2"/>
  <c r="AL213" i="2"/>
  <c r="AM213" i="2"/>
  <c r="AN213" i="2"/>
  <c r="AV213" i="2"/>
  <c r="C214" i="2"/>
  <c r="D214" i="2"/>
  <c r="E214" i="2"/>
  <c r="F214" i="2"/>
  <c r="G214" i="2"/>
  <c r="H214" i="2"/>
  <c r="J214" i="2"/>
  <c r="K214" i="2"/>
  <c r="L214" i="2"/>
  <c r="M214" i="2"/>
  <c r="AG214" i="2"/>
  <c r="AH214" i="2"/>
  <c r="AI214" i="2"/>
  <c r="AJ214" i="2"/>
  <c r="AK214" i="2"/>
  <c r="AL214" i="2"/>
  <c r="AM214" i="2"/>
  <c r="AN214" i="2"/>
  <c r="AV214" i="2"/>
  <c r="C215" i="2"/>
  <c r="D215" i="2"/>
  <c r="E215" i="2"/>
  <c r="F215" i="2"/>
  <c r="G215" i="2"/>
  <c r="H215" i="2"/>
  <c r="J215" i="2"/>
  <c r="K215" i="2"/>
  <c r="L215" i="2"/>
  <c r="M215" i="2"/>
  <c r="AG215" i="2"/>
  <c r="AH215" i="2"/>
  <c r="AI215" i="2"/>
  <c r="AJ215" i="2"/>
  <c r="AK215" i="2"/>
  <c r="AL215" i="2"/>
  <c r="AM215" i="2"/>
  <c r="AN215" i="2"/>
  <c r="AV215" i="2"/>
  <c r="C216" i="2"/>
  <c r="D216" i="2"/>
  <c r="E216" i="2"/>
  <c r="F216" i="2"/>
  <c r="G216" i="2"/>
  <c r="H216" i="2"/>
  <c r="J216" i="2"/>
  <c r="K216" i="2"/>
  <c r="L216" i="2"/>
  <c r="M216" i="2"/>
  <c r="AG216" i="2"/>
  <c r="AH216" i="2"/>
  <c r="AI216" i="2"/>
  <c r="AJ216" i="2"/>
  <c r="AK216" i="2"/>
  <c r="AL216" i="2"/>
  <c r="AM216" i="2"/>
  <c r="AN216" i="2"/>
  <c r="AV216" i="2"/>
  <c r="C217" i="2"/>
  <c r="D217" i="2"/>
  <c r="E217" i="2"/>
  <c r="F217" i="2"/>
  <c r="G217" i="2"/>
  <c r="H217" i="2"/>
  <c r="J217" i="2"/>
  <c r="K217" i="2"/>
  <c r="L217" i="2"/>
  <c r="M217" i="2"/>
  <c r="AG217" i="2"/>
  <c r="AH217" i="2"/>
  <c r="AI217" i="2"/>
  <c r="AJ217" i="2"/>
  <c r="AK217" i="2"/>
  <c r="AL217" i="2"/>
  <c r="AM217" i="2"/>
  <c r="AN217" i="2"/>
  <c r="AV217" i="2"/>
  <c r="C218" i="2"/>
  <c r="D218" i="2"/>
  <c r="E218" i="2"/>
  <c r="F218" i="2"/>
  <c r="G218" i="2"/>
  <c r="H218" i="2"/>
  <c r="J218" i="2"/>
  <c r="K218" i="2"/>
  <c r="L218" i="2"/>
  <c r="M218" i="2"/>
  <c r="AG218" i="2"/>
  <c r="AH218" i="2"/>
  <c r="AI218" i="2"/>
  <c r="AJ218" i="2"/>
  <c r="AK218" i="2"/>
  <c r="AL218" i="2"/>
  <c r="AM218" i="2"/>
  <c r="AN218" i="2"/>
  <c r="AV218" i="2"/>
  <c r="C219" i="2"/>
  <c r="D219" i="2"/>
  <c r="E219" i="2"/>
  <c r="F219" i="2"/>
  <c r="G219" i="2"/>
  <c r="H219" i="2"/>
  <c r="J219" i="2"/>
  <c r="K219" i="2"/>
  <c r="L219" i="2"/>
  <c r="M219" i="2"/>
  <c r="AG219" i="2"/>
  <c r="AH219" i="2"/>
  <c r="AI219" i="2"/>
  <c r="AJ219" i="2"/>
  <c r="AK219" i="2"/>
  <c r="AL219" i="2"/>
  <c r="AM219" i="2"/>
  <c r="AN219" i="2"/>
  <c r="AV219" i="2"/>
  <c r="C220" i="2"/>
  <c r="D220" i="2"/>
  <c r="E220" i="2"/>
  <c r="F220" i="2"/>
  <c r="G220" i="2"/>
  <c r="H220" i="2"/>
  <c r="J220" i="2"/>
  <c r="K220" i="2"/>
  <c r="L220" i="2"/>
  <c r="M220" i="2"/>
  <c r="AG220" i="2"/>
  <c r="AH220" i="2"/>
  <c r="AI220" i="2"/>
  <c r="AJ220" i="2"/>
  <c r="AK220" i="2"/>
  <c r="AL220" i="2"/>
  <c r="AM220" i="2"/>
  <c r="AN220" i="2"/>
  <c r="AV220" i="2"/>
  <c r="C221" i="2"/>
  <c r="D221" i="2"/>
  <c r="E221" i="2"/>
  <c r="F221" i="2"/>
  <c r="G221" i="2"/>
  <c r="H221" i="2"/>
  <c r="J221" i="2"/>
  <c r="K221" i="2"/>
  <c r="L221" i="2"/>
  <c r="M221" i="2"/>
  <c r="AG221" i="2"/>
  <c r="AH221" i="2"/>
  <c r="AI221" i="2"/>
  <c r="AJ221" i="2"/>
  <c r="AK221" i="2"/>
  <c r="AL221" i="2"/>
  <c r="AM221" i="2"/>
  <c r="AN221" i="2"/>
  <c r="AV221" i="2"/>
  <c r="C222" i="2"/>
  <c r="D222" i="2"/>
  <c r="E222" i="2"/>
  <c r="F222" i="2"/>
  <c r="G222" i="2"/>
  <c r="H222" i="2"/>
  <c r="J222" i="2"/>
  <c r="K222" i="2"/>
  <c r="L222" i="2"/>
  <c r="M222" i="2"/>
  <c r="AG222" i="2"/>
  <c r="AH222" i="2"/>
  <c r="AI222" i="2"/>
  <c r="AJ222" i="2"/>
  <c r="AK222" i="2"/>
  <c r="AL222" i="2"/>
  <c r="AM222" i="2"/>
  <c r="AN222" i="2"/>
  <c r="AV222" i="2"/>
  <c r="C223" i="2"/>
  <c r="D223" i="2"/>
  <c r="E223" i="2"/>
  <c r="F223" i="2"/>
  <c r="G223" i="2"/>
  <c r="H223" i="2"/>
  <c r="J223" i="2"/>
  <c r="K223" i="2"/>
  <c r="L223" i="2"/>
  <c r="M223" i="2"/>
  <c r="AG223" i="2"/>
  <c r="AH223" i="2"/>
  <c r="AI223" i="2"/>
  <c r="AJ223" i="2"/>
  <c r="AK223" i="2"/>
  <c r="AL223" i="2"/>
  <c r="AM223" i="2"/>
  <c r="AN223" i="2"/>
  <c r="AV223" i="2"/>
  <c r="C224" i="2"/>
  <c r="D224" i="2"/>
  <c r="E224" i="2"/>
  <c r="F224" i="2"/>
  <c r="G224" i="2"/>
  <c r="H224" i="2"/>
  <c r="J224" i="2"/>
  <c r="K224" i="2"/>
  <c r="L224" i="2"/>
  <c r="M224" i="2"/>
  <c r="AG224" i="2"/>
  <c r="AH224" i="2"/>
  <c r="AI224" i="2"/>
  <c r="AJ224" i="2"/>
  <c r="AK224" i="2"/>
  <c r="AL224" i="2"/>
  <c r="AM224" i="2"/>
  <c r="AN224" i="2"/>
  <c r="AV224" i="2"/>
  <c r="C225" i="2"/>
  <c r="D225" i="2"/>
  <c r="E225" i="2"/>
  <c r="F225" i="2"/>
  <c r="G225" i="2"/>
  <c r="H225" i="2"/>
  <c r="J225" i="2"/>
  <c r="K225" i="2"/>
  <c r="L225" i="2"/>
  <c r="M225" i="2"/>
  <c r="AG225" i="2"/>
  <c r="AH225" i="2"/>
  <c r="AI225" i="2"/>
  <c r="AJ225" i="2"/>
  <c r="AK225" i="2"/>
  <c r="AL225" i="2"/>
  <c r="AM225" i="2"/>
  <c r="AN225" i="2"/>
  <c r="AV225" i="2"/>
  <c r="C226" i="2"/>
  <c r="D226" i="2"/>
  <c r="E226" i="2"/>
  <c r="F226" i="2"/>
  <c r="G226" i="2"/>
  <c r="H226" i="2"/>
  <c r="J226" i="2"/>
  <c r="K226" i="2"/>
  <c r="L226" i="2"/>
  <c r="M226" i="2"/>
  <c r="AG226" i="2"/>
  <c r="AH226" i="2"/>
  <c r="AI226" i="2"/>
  <c r="AJ226" i="2"/>
  <c r="AK226" i="2"/>
  <c r="AL226" i="2"/>
  <c r="AM226" i="2"/>
  <c r="AN226" i="2"/>
  <c r="AV226" i="2"/>
  <c r="C227" i="2"/>
  <c r="D227" i="2"/>
  <c r="E227" i="2"/>
  <c r="F227" i="2"/>
  <c r="G227" i="2"/>
  <c r="H227" i="2"/>
  <c r="J227" i="2"/>
  <c r="K227" i="2"/>
  <c r="L227" i="2"/>
  <c r="M227" i="2"/>
  <c r="AG227" i="2"/>
  <c r="AH227" i="2"/>
  <c r="AI227" i="2"/>
  <c r="AJ227" i="2"/>
  <c r="AK227" i="2"/>
  <c r="AL227" i="2"/>
  <c r="AM227" i="2"/>
  <c r="AN227" i="2"/>
  <c r="AV227" i="2"/>
  <c r="C228" i="2"/>
  <c r="D228" i="2"/>
  <c r="E228" i="2"/>
  <c r="F228" i="2"/>
  <c r="G228" i="2"/>
  <c r="H228" i="2"/>
  <c r="J228" i="2"/>
  <c r="K228" i="2"/>
  <c r="L228" i="2"/>
  <c r="M228" i="2"/>
  <c r="AG228" i="2"/>
  <c r="AH228" i="2"/>
  <c r="AI228" i="2"/>
  <c r="AJ228" i="2"/>
  <c r="AK228" i="2"/>
  <c r="AL228" i="2"/>
  <c r="AM228" i="2"/>
  <c r="AN228" i="2"/>
  <c r="AV228" i="2"/>
  <c r="C229" i="2"/>
  <c r="D229" i="2"/>
  <c r="E229" i="2"/>
  <c r="F229" i="2"/>
  <c r="G229" i="2"/>
  <c r="H229" i="2"/>
  <c r="J229" i="2"/>
  <c r="K229" i="2"/>
  <c r="L229" i="2"/>
  <c r="M229" i="2"/>
  <c r="AG229" i="2"/>
  <c r="AH229" i="2"/>
  <c r="AI229" i="2"/>
  <c r="AJ229" i="2"/>
  <c r="AK229" i="2"/>
  <c r="AL229" i="2"/>
  <c r="AM229" i="2"/>
  <c r="AN229" i="2"/>
  <c r="AV229" i="2"/>
  <c r="C230" i="2"/>
  <c r="D230" i="2"/>
  <c r="E230" i="2"/>
  <c r="F230" i="2"/>
  <c r="G230" i="2"/>
  <c r="H230" i="2"/>
  <c r="J230" i="2"/>
  <c r="K230" i="2"/>
  <c r="L230" i="2"/>
  <c r="M230" i="2"/>
  <c r="AG230" i="2"/>
  <c r="AH230" i="2"/>
  <c r="AI230" i="2"/>
  <c r="AJ230" i="2"/>
  <c r="AK230" i="2"/>
  <c r="AL230" i="2"/>
  <c r="AM230" i="2"/>
  <c r="AN230" i="2"/>
  <c r="AV230" i="2"/>
  <c r="C231" i="2"/>
  <c r="D231" i="2"/>
  <c r="E231" i="2"/>
  <c r="F231" i="2"/>
  <c r="G231" i="2"/>
  <c r="H231" i="2"/>
  <c r="J231" i="2"/>
  <c r="K231" i="2"/>
  <c r="L231" i="2"/>
  <c r="M231" i="2"/>
  <c r="AG231" i="2"/>
  <c r="AH231" i="2"/>
  <c r="AI231" i="2"/>
  <c r="AJ231" i="2"/>
  <c r="AK231" i="2"/>
  <c r="AL231" i="2"/>
  <c r="AM231" i="2"/>
  <c r="AN231" i="2"/>
  <c r="AV231" i="2"/>
  <c r="C232" i="2"/>
  <c r="D232" i="2"/>
  <c r="E232" i="2"/>
  <c r="F232" i="2"/>
  <c r="G232" i="2"/>
  <c r="H232" i="2"/>
  <c r="J232" i="2"/>
  <c r="K232" i="2"/>
  <c r="L232" i="2"/>
  <c r="M232" i="2"/>
  <c r="AG232" i="2"/>
  <c r="AH232" i="2"/>
  <c r="AI232" i="2"/>
  <c r="AJ232" i="2"/>
  <c r="AK232" i="2"/>
  <c r="AL232" i="2"/>
  <c r="AM232" i="2"/>
  <c r="AN232" i="2"/>
  <c r="AV232" i="2"/>
  <c r="C233" i="2"/>
  <c r="D233" i="2"/>
  <c r="E233" i="2"/>
  <c r="F233" i="2"/>
  <c r="G233" i="2"/>
  <c r="H233" i="2"/>
  <c r="J233" i="2"/>
  <c r="K233" i="2"/>
  <c r="L233" i="2"/>
  <c r="M233" i="2"/>
  <c r="AG233" i="2"/>
  <c r="AH233" i="2"/>
  <c r="AI233" i="2"/>
  <c r="AJ233" i="2"/>
  <c r="AK233" i="2"/>
  <c r="AL233" i="2"/>
  <c r="AM233" i="2"/>
  <c r="AN233" i="2"/>
  <c r="AV233" i="2"/>
  <c r="C234" i="2"/>
  <c r="D234" i="2"/>
  <c r="E234" i="2"/>
  <c r="F234" i="2"/>
  <c r="G234" i="2"/>
  <c r="H234" i="2"/>
  <c r="J234" i="2"/>
  <c r="K234" i="2"/>
  <c r="L234" i="2"/>
  <c r="M234" i="2"/>
  <c r="AG234" i="2"/>
  <c r="AH234" i="2"/>
  <c r="AI234" i="2"/>
  <c r="AJ234" i="2"/>
  <c r="AK234" i="2"/>
  <c r="AL234" i="2"/>
  <c r="AM234" i="2"/>
  <c r="AN234" i="2"/>
  <c r="AV234" i="2"/>
  <c r="C235" i="2"/>
  <c r="D235" i="2"/>
  <c r="E235" i="2"/>
  <c r="F235" i="2"/>
  <c r="G235" i="2"/>
  <c r="H235" i="2"/>
  <c r="J235" i="2"/>
  <c r="K235" i="2"/>
  <c r="L235" i="2"/>
  <c r="M235" i="2"/>
  <c r="AG235" i="2"/>
  <c r="AH235" i="2"/>
  <c r="AI235" i="2"/>
  <c r="AJ235" i="2"/>
  <c r="AK235" i="2"/>
  <c r="AL235" i="2"/>
  <c r="AM235" i="2"/>
  <c r="AN235" i="2"/>
  <c r="AV235" i="2"/>
  <c r="C236" i="2"/>
  <c r="D236" i="2"/>
  <c r="E236" i="2"/>
  <c r="F236" i="2"/>
  <c r="G236" i="2"/>
  <c r="H236" i="2"/>
  <c r="J236" i="2"/>
  <c r="K236" i="2"/>
  <c r="L236" i="2"/>
  <c r="M236" i="2"/>
  <c r="AG236" i="2"/>
  <c r="AH236" i="2"/>
  <c r="AI236" i="2"/>
  <c r="AJ236" i="2"/>
  <c r="AK236" i="2"/>
  <c r="AL236" i="2"/>
  <c r="AM236" i="2"/>
  <c r="AN236" i="2"/>
  <c r="AV236" i="2"/>
  <c r="C237" i="2"/>
  <c r="D237" i="2"/>
  <c r="E237" i="2"/>
  <c r="F237" i="2"/>
  <c r="G237" i="2"/>
  <c r="H237" i="2"/>
  <c r="J237" i="2"/>
  <c r="K237" i="2"/>
  <c r="L237" i="2"/>
  <c r="M237" i="2"/>
  <c r="AG237" i="2"/>
  <c r="AH237" i="2"/>
  <c r="AI237" i="2"/>
  <c r="AJ237" i="2"/>
  <c r="AK237" i="2"/>
  <c r="AL237" i="2"/>
  <c r="AM237" i="2"/>
  <c r="AN237" i="2"/>
  <c r="AV237" i="2"/>
  <c r="C238" i="2"/>
  <c r="D238" i="2"/>
  <c r="E238" i="2"/>
  <c r="F238" i="2"/>
  <c r="G238" i="2"/>
  <c r="H238" i="2"/>
  <c r="J238" i="2"/>
  <c r="K238" i="2"/>
  <c r="L238" i="2"/>
  <c r="M238" i="2"/>
  <c r="AG238" i="2"/>
  <c r="AH238" i="2"/>
  <c r="AI238" i="2"/>
  <c r="AJ238" i="2"/>
  <c r="AK238" i="2"/>
  <c r="AL238" i="2"/>
  <c r="AM238" i="2"/>
  <c r="AN238" i="2"/>
  <c r="AV238" i="2"/>
  <c r="C239" i="2"/>
  <c r="D239" i="2"/>
  <c r="E239" i="2"/>
  <c r="F239" i="2"/>
  <c r="G239" i="2"/>
  <c r="H239" i="2"/>
  <c r="J239" i="2"/>
  <c r="K239" i="2"/>
  <c r="L239" i="2"/>
  <c r="M239" i="2"/>
  <c r="AG239" i="2"/>
  <c r="AH239" i="2"/>
  <c r="AI239" i="2"/>
  <c r="AJ239" i="2"/>
  <c r="AK239" i="2"/>
  <c r="AL239" i="2"/>
  <c r="AM239" i="2"/>
  <c r="AN239" i="2"/>
  <c r="AV239" i="2"/>
  <c r="C240" i="2"/>
  <c r="D240" i="2"/>
  <c r="E240" i="2"/>
  <c r="F240" i="2"/>
  <c r="G240" i="2"/>
  <c r="H240" i="2"/>
  <c r="J240" i="2"/>
  <c r="K240" i="2"/>
  <c r="L240" i="2"/>
  <c r="M240" i="2"/>
  <c r="AG240" i="2"/>
  <c r="AH240" i="2"/>
  <c r="AI240" i="2"/>
  <c r="AJ240" i="2"/>
  <c r="AK240" i="2"/>
  <c r="AL240" i="2"/>
  <c r="AM240" i="2"/>
  <c r="AN240" i="2"/>
  <c r="AV240" i="2"/>
  <c r="C241" i="2"/>
  <c r="D241" i="2"/>
  <c r="E241" i="2"/>
  <c r="F241" i="2"/>
  <c r="G241" i="2"/>
  <c r="H241" i="2"/>
  <c r="J241" i="2"/>
  <c r="K241" i="2"/>
  <c r="L241" i="2"/>
  <c r="M241" i="2"/>
  <c r="AG241" i="2"/>
  <c r="AH241" i="2"/>
  <c r="AI241" i="2"/>
  <c r="AJ241" i="2"/>
  <c r="AK241" i="2"/>
  <c r="AL241" i="2"/>
  <c r="AM241" i="2"/>
  <c r="AN241" i="2"/>
  <c r="AV241" i="2"/>
  <c r="C242" i="2"/>
  <c r="D242" i="2"/>
  <c r="E242" i="2"/>
  <c r="F242" i="2"/>
  <c r="G242" i="2"/>
  <c r="H242" i="2"/>
  <c r="J242" i="2"/>
  <c r="K242" i="2"/>
  <c r="L242" i="2"/>
  <c r="M242" i="2"/>
  <c r="AG242" i="2"/>
  <c r="AH242" i="2"/>
  <c r="AI242" i="2"/>
  <c r="AJ242" i="2"/>
  <c r="AK242" i="2"/>
  <c r="AL242" i="2"/>
  <c r="AM242" i="2"/>
  <c r="AN242" i="2"/>
  <c r="AV242" i="2"/>
  <c r="C243" i="2"/>
  <c r="D243" i="2"/>
  <c r="E243" i="2"/>
  <c r="F243" i="2"/>
  <c r="G243" i="2"/>
  <c r="H243" i="2"/>
  <c r="J243" i="2"/>
  <c r="K243" i="2"/>
  <c r="L243" i="2"/>
  <c r="M243" i="2"/>
  <c r="AG243" i="2"/>
  <c r="AH243" i="2"/>
  <c r="AI243" i="2"/>
  <c r="AJ243" i="2"/>
  <c r="AK243" i="2"/>
  <c r="AL243" i="2"/>
  <c r="AM243" i="2"/>
  <c r="AN243" i="2"/>
  <c r="AV243" i="2"/>
  <c r="C244" i="2"/>
  <c r="D244" i="2"/>
  <c r="E244" i="2"/>
  <c r="F244" i="2"/>
  <c r="G244" i="2"/>
  <c r="H244" i="2"/>
  <c r="J244" i="2"/>
  <c r="K244" i="2"/>
  <c r="L244" i="2"/>
  <c r="M244" i="2"/>
  <c r="AG244" i="2"/>
  <c r="AH244" i="2"/>
  <c r="AI244" i="2"/>
  <c r="AJ244" i="2"/>
  <c r="AK244" i="2"/>
  <c r="AL244" i="2"/>
  <c r="AM244" i="2"/>
  <c r="AN244" i="2"/>
  <c r="AV244" i="2"/>
  <c r="C245" i="2"/>
  <c r="D245" i="2"/>
  <c r="E245" i="2"/>
  <c r="F245" i="2"/>
  <c r="G245" i="2"/>
  <c r="H245" i="2"/>
  <c r="J245" i="2"/>
  <c r="K245" i="2"/>
  <c r="L245" i="2"/>
  <c r="M245" i="2"/>
  <c r="AG245" i="2"/>
  <c r="AH245" i="2"/>
  <c r="AI245" i="2"/>
  <c r="AJ245" i="2"/>
  <c r="AK245" i="2"/>
  <c r="AL245" i="2"/>
  <c r="AM245" i="2"/>
  <c r="AN245" i="2"/>
  <c r="AV245" i="2"/>
  <c r="C246" i="2"/>
  <c r="D246" i="2"/>
  <c r="E246" i="2"/>
  <c r="F246" i="2"/>
  <c r="G246" i="2"/>
  <c r="H246" i="2"/>
  <c r="J246" i="2"/>
  <c r="K246" i="2"/>
  <c r="L246" i="2"/>
  <c r="M246" i="2"/>
  <c r="AG246" i="2"/>
  <c r="AH246" i="2"/>
  <c r="AI246" i="2"/>
  <c r="AJ246" i="2"/>
  <c r="AK246" i="2"/>
  <c r="AL246" i="2"/>
  <c r="AM246" i="2"/>
  <c r="AN246" i="2"/>
  <c r="AV246" i="2"/>
  <c r="C247" i="2"/>
  <c r="D247" i="2"/>
  <c r="E247" i="2"/>
  <c r="F247" i="2"/>
  <c r="G247" i="2"/>
  <c r="H247" i="2"/>
  <c r="J247" i="2"/>
  <c r="K247" i="2"/>
  <c r="L247" i="2"/>
  <c r="M247" i="2"/>
  <c r="AG247" i="2"/>
  <c r="AH247" i="2"/>
  <c r="AI247" i="2"/>
  <c r="AJ247" i="2"/>
  <c r="AK247" i="2"/>
  <c r="AL247" i="2"/>
  <c r="AM247" i="2"/>
  <c r="AN247" i="2"/>
  <c r="AV247" i="2"/>
  <c r="C248" i="2"/>
  <c r="D248" i="2"/>
  <c r="E248" i="2"/>
  <c r="F248" i="2"/>
  <c r="G248" i="2"/>
  <c r="H248" i="2"/>
  <c r="J248" i="2"/>
  <c r="K248" i="2"/>
  <c r="L248" i="2"/>
  <c r="M248" i="2"/>
  <c r="AG248" i="2"/>
  <c r="AH248" i="2"/>
  <c r="AI248" i="2"/>
  <c r="AJ248" i="2"/>
  <c r="AK248" i="2"/>
  <c r="AL248" i="2"/>
  <c r="AM248" i="2"/>
  <c r="AN248" i="2"/>
  <c r="AV248" i="2"/>
  <c r="C249" i="2"/>
  <c r="D249" i="2"/>
  <c r="E249" i="2"/>
  <c r="F249" i="2"/>
  <c r="G249" i="2"/>
  <c r="H249" i="2"/>
  <c r="J249" i="2"/>
  <c r="K249" i="2"/>
  <c r="L249" i="2"/>
  <c r="M249" i="2"/>
  <c r="AG249" i="2"/>
  <c r="AH249" i="2"/>
  <c r="AI249" i="2"/>
  <c r="AJ249" i="2"/>
  <c r="AK249" i="2"/>
  <c r="AL249" i="2"/>
  <c r="AM249" i="2"/>
  <c r="AN249" i="2"/>
  <c r="AV249" i="2"/>
  <c r="C250" i="2"/>
  <c r="D250" i="2"/>
  <c r="E250" i="2"/>
  <c r="F250" i="2"/>
  <c r="G250" i="2"/>
  <c r="H250" i="2"/>
  <c r="J250" i="2"/>
  <c r="K250" i="2"/>
  <c r="L250" i="2"/>
  <c r="M250" i="2"/>
  <c r="AG250" i="2"/>
  <c r="AH250" i="2"/>
  <c r="AI250" i="2"/>
  <c r="AJ250" i="2"/>
  <c r="AK250" i="2"/>
  <c r="AL250" i="2"/>
  <c r="AM250" i="2"/>
  <c r="AN250" i="2"/>
  <c r="AV250" i="2"/>
  <c r="C251" i="2"/>
  <c r="D251" i="2"/>
  <c r="E251" i="2"/>
  <c r="F251" i="2"/>
  <c r="G251" i="2"/>
  <c r="H251" i="2"/>
  <c r="J251" i="2"/>
  <c r="K251" i="2"/>
  <c r="L251" i="2"/>
  <c r="M251" i="2"/>
  <c r="AG251" i="2"/>
  <c r="AH251" i="2"/>
  <c r="AI251" i="2"/>
  <c r="AJ251" i="2"/>
  <c r="AK251" i="2"/>
  <c r="AL251" i="2"/>
  <c r="AM251" i="2"/>
  <c r="AN251" i="2"/>
  <c r="AV251" i="2"/>
  <c r="C252" i="2"/>
  <c r="D252" i="2"/>
  <c r="E252" i="2"/>
  <c r="F252" i="2"/>
  <c r="G252" i="2"/>
  <c r="H252" i="2"/>
  <c r="J252" i="2"/>
  <c r="K252" i="2"/>
  <c r="L252" i="2"/>
  <c r="M252" i="2"/>
  <c r="AG252" i="2"/>
  <c r="AH252" i="2"/>
  <c r="AI252" i="2"/>
  <c r="AJ252" i="2"/>
  <c r="AK252" i="2"/>
  <c r="AL252" i="2"/>
  <c r="AM252" i="2"/>
  <c r="AN252" i="2"/>
  <c r="AV252" i="2"/>
  <c r="C253" i="2"/>
  <c r="D253" i="2"/>
  <c r="E253" i="2"/>
  <c r="F253" i="2"/>
  <c r="G253" i="2"/>
  <c r="H253" i="2"/>
  <c r="J253" i="2"/>
  <c r="K253" i="2"/>
  <c r="L253" i="2"/>
  <c r="M253" i="2"/>
  <c r="AG253" i="2"/>
  <c r="AH253" i="2"/>
  <c r="AI253" i="2"/>
  <c r="AJ253" i="2"/>
  <c r="AK253" i="2"/>
  <c r="AL253" i="2"/>
  <c r="AM253" i="2"/>
  <c r="AN253" i="2"/>
  <c r="AV253" i="2"/>
  <c r="C254" i="2"/>
  <c r="D254" i="2"/>
  <c r="E254" i="2"/>
  <c r="F254" i="2"/>
  <c r="G254" i="2"/>
  <c r="H254" i="2"/>
  <c r="J254" i="2"/>
  <c r="K254" i="2"/>
  <c r="L254" i="2"/>
  <c r="M254" i="2"/>
  <c r="AG254" i="2"/>
  <c r="AH254" i="2"/>
  <c r="AI254" i="2"/>
  <c r="AJ254" i="2"/>
  <c r="AK254" i="2"/>
  <c r="AL254" i="2"/>
  <c r="AM254" i="2"/>
  <c r="AN254" i="2"/>
  <c r="AV254" i="2"/>
  <c r="C255" i="2"/>
  <c r="D255" i="2"/>
  <c r="E255" i="2"/>
  <c r="F255" i="2"/>
  <c r="G255" i="2"/>
  <c r="H255" i="2"/>
  <c r="J255" i="2"/>
  <c r="K255" i="2"/>
  <c r="L255" i="2"/>
  <c r="M255" i="2"/>
  <c r="AG255" i="2"/>
  <c r="AH255" i="2"/>
  <c r="AI255" i="2"/>
  <c r="AJ255" i="2"/>
  <c r="AK255" i="2"/>
  <c r="AL255" i="2"/>
  <c r="AM255" i="2"/>
  <c r="AN255" i="2"/>
  <c r="AV255" i="2"/>
  <c r="C256" i="2"/>
  <c r="D256" i="2"/>
  <c r="E256" i="2"/>
  <c r="F256" i="2"/>
  <c r="G256" i="2"/>
  <c r="H256" i="2"/>
  <c r="J256" i="2"/>
  <c r="K256" i="2"/>
  <c r="L256" i="2"/>
  <c r="M256" i="2"/>
  <c r="AG256" i="2"/>
  <c r="AH256" i="2"/>
  <c r="AI256" i="2"/>
  <c r="AJ256" i="2"/>
  <c r="AK256" i="2"/>
  <c r="AL256" i="2"/>
  <c r="AM256" i="2"/>
  <c r="AN256" i="2"/>
  <c r="AV256" i="2"/>
  <c r="C257" i="2"/>
  <c r="D257" i="2"/>
  <c r="E257" i="2"/>
  <c r="F257" i="2"/>
  <c r="G257" i="2"/>
  <c r="H257" i="2"/>
  <c r="J257" i="2"/>
  <c r="K257" i="2"/>
  <c r="L257" i="2"/>
  <c r="M257" i="2"/>
  <c r="AG257" i="2"/>
  <c r="AH257" i="2"/>
  <c r="AI257" i="2"/>
  <c r="AJ257" i="2"/>
  <c r="AK257" i="2"/>
  <c r="AL257" i="2"/>
  <c r="AM257" i="2"/>
  <c r="AN257" i="2"/>
  <c r="AV257" i="2"/>
  <c r="C258" i="2"/>
  <c r="D258" i="2"/>
  <c r="E258" i="2"/>
  <c r="F258" i="2"/>
  <c r="G258" i="2"/>
  <c r="H258" i="2"/>
  <c r="J258" i="2"/>
  <c r="K258" i="2"/>
  <c r="L258" i="2"/>
  <c r="M258" i="2"/>
  <c r="AG258" i="2"/>
  <c r="AH258" i="2"/>
  <c r="AI258" i="2"/>
  <c r="AJ258" i="2"/>
  <c r="AK258" i="2"/>
  <c r="AL258" i="2"/>
  <c r="AM258" i="2"/>
  <c r="AN258" i="2"/>
  <c r="AV258" i="2"/>
  <c r="C259" i="2"/>
  <c r="D259" i="2"/>
  <c r="E259" i="2"/>
  <c r="F259" i="2"/>
  <c r="G259" i="2"/>
  <c r="H259" i="2"/>
  <c r="J259" i="2"/>
  <c r="K259" i="2"/>
  <c r="L259" i="2"/>
  <c r="M259" i="2"/>
  <c r="AG259" i="2"/>
  <c r="AH259" i="2"/>
  <c r="AI259" i="2"/>
  <c r="AJ259" i="2"/>
  <c r="AK259" i="2"/>
  <c r="AL259" i="2"/>
  <c r="AM259" i="2"/>
  <c r="AN259" i="2"/>
  <c r="AV259" i="2"/>
  <c r="C260" i="2"/>
  <c r="D260" i="2"/>
  <c r="E260" i="2"/>
  <c r="F260" i="2"/>
  <c r="G260" i="2"/>
  <c r="H260" i="2"/>
  <c r="J260" i="2"/>
  <c r="K260" i="2"/>
  <c r="L260" i="2"/>
  <c r="M260" i="2"/>
  <c r="AG260" i="2"/>
  <c r="AH260" i="2"/>
  <c r="AI260" i="2"/>
  <c r="AJ260" i="2"/>
  <c r="AK260" i="2"/>
  <c r="AL260" i="2"/>
  <c r="AM260" i="2"/>
  <c r="AN260" i="2"/>
  <c r="AV260" i="2"/>
  <c r="C261" i="2"/>
  <c r="D261" i="2"/>
  <c r="E261" i="2"/>
  <c r="F261" i="2"/>
  <c r="G261" i="2"/>
  <c r="H261" i="2"/>
  <c r="J261" i="2"/>
  <c r="K261" i="2"/>
  <c r="L261" i="2"/>
  <c r="M261" i="2"/>
  <c r="AG261" i="2"/>
  <c r="AH261" i="2"/>
  <c r="AI261" i="2"/>
  <c r="AJ261" i="2"/>
  <c r="AK261" i="2"/>
  <c r="AL261" i="2"/>
  <c r="AM261" i="2"/>
  <c r="AN261" i="2"/>
  <c r="AV261" i="2"/>
  <c r="C262" i="2"/>
  <c r="D262" i="2"/>
  <c r="E262" i="2"/>
  <c r="F262" i="2"/>
  <c r="G262" i="2"/>
  <c r="H262" i="2"/>
  <c r="J262" i="2"/>
  <c r="K262" i="2"/>
  <c r="L262" i="2"/>
  <c r="M262" i="2"/>
  <c r="AG262" i="2"/>
  <c r="AH262" i="2"/>
  <c r="AI262" i="2"/>
  <c r="AJ262" i="2"/>
  <c r="AK262" i="2"/>
  <c r="AL262" i="2"/>
  <c r="AM262" i="2"/>
  <c r="AN262" i="2"/>
  <c r="AV262" i="2"/>
  <c r="C263" i="2"/>
  <c r="D263" i="2"/>
  <c r="E263" i="2"/>
  <c r="F263" i="2"/>
  <c r="G263" i="2"/>
  <c r="H263" i="2"/>
  <c r="J263" i="2"/>
  <c r="K263" i="2"/>
  <c r="L263" i="2"/>
  <c r="M263" i="2"/>
  <c r="AG263" i="2"/>
  <c r="AH263" i="2"/>
  <c r="AI263" i="2"/>
  <c r="AJ263" i="2"/>
  <c r="AK263" i="2"/>
  <c r="AL263" i="2"/>
  <c r="AM263" i="2"/>
  <c r="AN263" i="2"/>
  <c r="C265" i="2"/>
  <c r="D265" i="2"/>
  <c r="E265" i="2"/>
  <c r="F265" i="2"/>
  <c r="G265" i="2"/>
  <c r="H265" i="2"/>
  <c r="J265" i="2"/>
  <c r="K265" i="2"/>
  <c r="L265" i="2"/>
  <c r="M265" i="2"/>
  <c r="AG265" i="2"/>
  <c r="AH265" i="2"/>
  <c r="AI265" i="2"/>
  <c r="AJ265" i="2"/>
  <c r="AK265" i="2"/>
  <c r="AL265" i="2"/>
  <c r="AM265" i="2"/>
  <c r="AN265" i="2"/>
  <c r="C266" i="2"/>
  <c r="D266" i="2"/>
  <c r="E266" i="2"/>
  <c r="F266" i="2"/>
  <c r="G266" i="2"/>
  <c r="H266" i="2"/>
  <c r="J266" i="2"/>
  <c r="K266" i="2"/>
  <c r="L266" i="2"/>
  <c r="M266" i="2"/>
  <c r="AG266" i="2"/>
  <c r="AH266" i="2"/>
  <c r="AI266" i="2"/>
  <c r="AJ266" i="2"/>
  <c r="AK266" i="2"/>
  <c r="AL266" i="2"/>
  <c r="AM266" i="2"/>
  <c r="AN266" i="2"/>
  <c r="C267" i="2"/>
  <c r="D267" i="2"/>
  <c r="E267" i="2"/>
  <c r="F267" i="2"/>
  <c r="G267" i="2"/>
  <c r="H267" i="2"/>
  <c r="J267" i="2"/>
  <c r="K267" i="2"/>
  <c r="L267" i="2"/>
  <c r="M267" i="2"/>
  <c r="AG267" i="2"/>
  <c r="AH267" i="2"/>
  <c r="AI267" i="2"/>
  <c r="AJ267" i="2"/>
  <c r="AK267" i="2"/>
  <c r="AL267" i="2"/>
  <c r="AM267" i="2"/>
  <c r="AN267" i="2"/>
  <c r="C268" i="2"/>
  <c r="D268" i="2"/>
  <c r="E268" i="2"/>
  <c r="F268" i="2"/>
  <c r="G268" i="2"/>
  <c r="H268" i="2"/>
  <c r="J268" i="2"/>
  <c r="K268" i="2"/>
  <c r="L268" i="2"/>
  <c r="M268" i="2"/>
  <c r="AG268" i="2"/>
  <c r="AH268" i="2"/>
  <c r="AI268" i="2"/>
  <c r="AJ268" i="2"/>
  <c r="AK268" i="2"/>
  <c r="AL268" i="2"/>
  <c r="AM268" i="2"/>
  <c r="AN268" i="2"/>
  <c r="C269" i="2"/>
  <c r="D269" i="2"/>
  <c r="E269" i="2"/>
  <c r="F269" i="2"/>
  <c r="G269" i="2"/>
  <c r="H269" i="2"/>
  <c r="J269" i="2"/>
  <c r="K269" i="2"/>
  <c r="L269" i="2"/>
  <c r="M269" i="2"/>
  <c r="AG269" i="2"/>
  <c r="AH269" i="2"/>
  <c r="AI269" i="2"/>
  <c r="AJ269" i="2"/>
  <c r="AK269" i="2"/>
  <c r="AL269" i="2"/>
  <c r="AM269" i="2"/>
  <c r="AN269" i="2"/>
  <c r="C270" i="2"/>
  <c r="D270" i="2"/>
  <c r="E270" i="2"/>
  <c r="F270" i="2"/>
  <c r="G270" i="2"/>
  <c r="H270" i="2"/>
  <c r="J270" i="2"/>
  <c r="K270" i="2"/>
  <c r="L270" i="2"/>
  <c r="M270" i="2"/>
  <c r="AG270" i="2"/>
  <c r="AH270" i="2"/>
  <c r="AI270" i="2"/>
  <c r="AJ270" i="2"/>
  <c r="AK270" i="2"/>
  <c r="AL270" i="2"/>
  <c r="AM270" i="2"/>
  <c r="AN270" i="2"/>
  <c r="C271" i="2"/>
  <c r="D271" i="2"/>
  <c r="E271" i="2"/>
  <c r="F271" i="2"/>
  <c r="G271" i="2"/>
  <c r="H271" i="2"/>
  <c r="J271" i="2"/>
  <c r="K271" i="2"/>
  <c r="L271" i="2"/>
  <c r="M271" i="2"/>
  <c r="AG271" i="2"/>
  <c r="AH271" i="2"/>
  <c r="AI271" i="2"/>
  <c r="AJ271" i="2"/>
  <c r="AK271" i="2"/>
  <c r="AL271" i="2"/>
  <c r="AM271" i="2"/>
  <c r="AN271" i="2"/>
  <c r="C272" i="2"/>
  <c r="D272" i="2"/>
  <c r="E272" i="2"/>
  <c r="F272" i="2"/>
  <c r="G272" i="2"/>
  <c r="H272" i="2"/>
  <c r="J272" i="2"/>
  <c r="K272" i="2"/>
  <c r="L272" i="2"/>
  <c r="M272" i="2"/>
  <c r="AG272" i="2"/>
  <c r="AH272" i="2"/>
  <c r="AI272" i="2"/>
  <c r="AJ272" i="2"/>
  <c r="AK272" i="2"/>
  <c r="AL272" i="2"/>
  <c r="AM272" i="2"/>
  <c r="AN272" i="2"/>
  <c r="C273" i="2"/>
  <c r="D273" i="2"/>
  <c r="E273" i="2"/>
  <c r="F273" i="2"/>
  <c r="G273" i="2"/>
  <c r="H273" i="2"/>
  <c r="J273" i="2"/>
  <c r="K273" i="2"/>
  <c r="L273" i="2"/>
  <c r="M273" i="2"/>
  <c r="AG273" i="2"/>
  <c r="AH273" i="2"/>
  <c r="AI273" i="2"/>
  <c r="AJ273" i="2"/>
  <c r="AK273" i="2"/>
  <c r="AL273" i="2"/>
  <c r="AM273" i="2"/>
  <c r="AN273" i="2"/>
  <c r="C274" i="2"/>
  <c r="D274" i="2"/>
  <c r="E274" i="2"/>
  <c r="F274" i="2"/>
  <c r="G274" i="2"/>
  <c r="H274" i="2"/>
  <c r="J274" i="2"/>
  <c r="K274" i="2"/>
  <c r="L274" i="2"/>
  <c r="M274" i="2"/>
  <c r="AG274" i="2"/>
  <c r="AH274" i="2"/>
  <c r="AI274" i="2"/>
  <c r="AJ274" i="2"/>
  <c r="AK274" i="2"/>
  <c r="AL274" i="2"/>
  <c r="AM274" i="2"/>
  <c r="AN274" i="2"/>
  <c r="C275" i="2"/>
  <c r="D275" i="2"/>
  <c r="E275" i="2"/>
  <c r="F275" i="2"/>
  <c r="G275" i="2"/>
  <c r="H275" i="2"/>
  <c r="J275" i="2"/>
  <c r="K275" i="2"/>
  <c r="L275" i="2"/>
  <c r="M275" i="2"/>
  <c r="AG275" i="2"/>
  <c r="AH275" i="2"/>
  <c r="AI275" i="2"/>
  <c r="AJ275" i="2"/>
  <c r="AK275" i="2"/>
  <c r="AL275" i="2"/>
  <c r="AM275" i="2"/>
  <c r="AN275" i="2"/>
  <c r="C276" i="2"/>
  <c r="D276" i="2"/>
  <c r="E276" i="2"/>
  <c r="F276" i="2"/>
  <c r="G276" i="2"/>
  <c r="H276" i="2"/>
  <c r="J276" i="2"/>
  <c r="K276" i="2"/>
  <c r="L276" i="2"/>
  <c r="M276" i="2"/>
  <c r="AG276" i="2"/>
  <c r="AH276" i="2"/>
  <c r="AI276" i="2"/>
  <c r="AJ276" i="2"/>
  <c r="AK276" i="2"/>
  <c r="AL276" i="2"/>
  <c r="AM276" i="2"/>
  <c r="AN276" i="2"/>
  <c r="C277" i="2"/>
  <c r="D277" i="2"/>
  <c r="E277" i="2"/>
  <c r="F277" i="2"/>
  <c r="G277" i="2"/>
  <c r="H277" i="2"/>
  <c r="J277" i="2"/>
  <c r="K277" i="2"/>
  <c r="L277" i="2"/>
  <c r="M277" i="2"/>
  <c r="AG277" i="2"/>
  <c r="AH277" i="2"/>
  <c r="AI277" i="2"/>
  <c r="AJ277" i="2"/>
  <c r="AK277" i="2"/>
  <c r="AL277" i="2"/>
  <c r="AM277" i="2"/>
  <c r="AN277" i="2"/>
  <c r="C278" i="2"/>
  <c r="D278" i="2"/>
  <c r="E278" i="2"/>
  <c r="F278" i="2"/>
  <c r="G278" i="2"/>
  <c r="H278" i="2"/>
  <c r="J278" i="2"/>
  <c r="K278" i="2"/>
  <c r="L278" i="2"/>
  <c r="M278" i="2"/>
  <c r="AG278" i="2"/>
  <c r="AH278" i="2"/>
  <c r="AI278" i="2"/>
  <c r="AJ278" i="2"/>
  <c r="AK278" i="2"/>
  <c r="AL278" i="2"/>
  <c r="AM278" i="2"/>
  <c r="AN278" i="2"/>
  <c r="C279" i="2"/>
  <c r="D279" i="2"/>
  <c r="E279" i="2"/>
  <c r="F279" i="2"/>
  <c r="G279" i="2"/>
  <c r="H279" i="2"/>
  <c r="J279" i="2"/>
  <c r="K279" i="2"/>
  <c r="L279" i="2"/>
  <c r="M279" i="2"/>
  <c r="AG279" i="2"/>
  <c r="AH279" i="2"/>
  <c r="AI279" i="2"/>
  <c r="AJ279" i="2"/>
  <c r="AK279" i="2"/>
  <c r="AL279" i="2"/>
  <c r="AM279" i="2"/>
  <c r="AN279" i="2"/>
  <c r="C280" i="2"/>
  <c r="D280" i="2"/>
  <c r="E280" i="2"/>
  <c r="F280" i="2"/>
  <c r="G280" i="2"/>
  <c r="H280" i="2"/>
  <c r="J280" i="2"/>
  <c r="K280" i="2"/>
  <c r="L280" i="2"/>
  <c r="M280" i="2"/>
  <c r="AG280" i="2"/>
  <c r="AH280" i="2"/>
  <c r="AI280" i="2"/>
  <c r="AJ280" i="2"/>
  <c r="AK280" i="2"/>
  <c r="AL280" i="2"/>
  <c r="AM280" i="2"/>
  <c r="AN280" i="2"/>
  <c r="C281" i="2"/>
  <c r="D281" i="2"/>
  <c r="E281" i="2"/>
  <c r="F281" i="2"/>
  <c r="G281" i="2"/>
  <c r="H281" i="2"/>
  <c r="J281" i="2"/>
  <c r="K281" i="2"/>
  <c r="L281" i="2"/>
  <c r="M281" i="2"/>
  <c r="AG281" i="2"/>
  <c r="AH281" i="2"/>
  <c r="AI281" i="2"/>
  <c r="AJ281" i="2"/>
  <c r="AK281" i="2"/>
  <c r="AL281" i="2"/>
  <c r="AM281" i="2"/>
  <c r="AN281" i="2"/>
  <c r="C283" i="2"/>
  <c r="D283" i="2"/>
  <c r="E283" i="2"/>
  <c r="F283" i="2"/>
  <c r="G283" i="2"/>
  <c r="H283" i="2"/>
  <c r="J283" i="2"/>
  <c r="K283" i="2"/>
  <c r="L283" i="2"/>
  <c r="M283" i="2"/>
  <c r="AG283" i="2"/>
  <c r="AH283" i="2"/>
  <c r="AI283" i="2"/>
  <c r="AJ283" i="2"/>
  <c r="AK283" i="2"/>
  <c r="AL283" i="2"/>
  <c r="AM283" i="2"/>
  <c r="AN283" i="2"/>
  <c r="AV283" i="2"/>
  <c r="C284" i="2"/>
  <c r="D284" i="2"/>
  <c r="E284" i="2"/>
  <c r="F284" i="2"/>
  <c r="G284" i="2"/>
  <c r="H284" i="2"/>
  <c r="J284" i="2"/>
  <c r="K284" i="2"/>
  <c r="L284" i="2"/>
  <c r="M284" i="2"/>
  <c r="AG284" i="2"/>
  <c r="AH284" i="2"/>
  <c r="AI284" i="2"/>
  <c r="AJ284" i="2"/>
  <c r="AK284" i="2"/>
  <c r="AL284" i="2"/>
  <c r="AM284" i="2"/>
  <c r="AN284" i="2"/>
  <c r="AV284" i="2"/>
  <c r="C285" i="2"/>
  <c r="D285" i="2"/>
  <c r="E285" i="2"/>
  <c r="F285" i="2"/>
  <c r="G285" i="2"/>
  <c r="H285" i="2"/>
  <c r="J285" i="2"/>
  <c r="K285" i="2"/>
  <c r="L285" i="2"/>
  <c r="M285" i="2"/>
  <c r="AG285" i="2"/>
  <c r="AH285" i="2"/>
  <c r="AI285" i="2"/>
  <c r="AJ285" i="2"/>
  <c r="AK285" i="2"/>
  <c r="AL285" i="2"/>
  <c r="AM285" i="2"/>
  <c r="AN285" i="2"/>
  <c r="AV285" i="2"/>
  <c r="C286" i="2"/>
  <c r="D286" i="2"/>
  <c r="E286" i="2"/>
  <c r="F286" i="2"/>
  <c r="G286" i="2"/>
  <c r="H286" i="2"/>
  <c r="J286" i="2"/>
  <c r="K286" i="2"/>
  <c r="L286" i="2"/>
  <c r="M286" i="2"/>
  <c r="AG286" i="2"/>
  <c r="AH286" i="2"/>
  <c r="AI286" i="2"/>
  <c r="AJ286" i="2"/>
  <c r="AK286" i="2"/>
  <c r="AL286" i="2"/>
  <c r="AM286" i="2"/>
  <c r="AN286" i="2"/>
  <c r="AV286" i="2"/>
  <c r="C287" i="2"/>
  <c r="D287" i="2"/>
  <c r="E287" i="2"/>
  <c r="F287" i="2"/>
  <c r="G287" i="2"/>
  <c r="H287" i="2"/>
  <c r="J287" i="2"/>
  <c r="K287" i="2"/>
  <c r="L287" i="2"/>
  <c r="M287" i="2"/>
  <c r="AG287" i="2"/>
  <c r="AH287" i="2"/>
  <c r="AI287" i="2"/>
  <c r="AJ287" i="2"/>
  <c r="AK287" i="2"/>
  <c r="AL287" i="2"/>
  <c r="AM287" i="2"/>
  <c r="AN287" i="2"/>
  <c r="AV287" i="2"/>
  <c r="C288" i="2"/>
  <c r="D288" i="2"/>
  <c r="E288" i="2"/>
  <c r="F288" i="2"/>
  <c r="G288" i="2"/>
  <c r="H288" i="2"/>
  <c r="J288" i="2"/>
  <c r="K288" i="2"/>
  <c r="L288" i="2"/>
  <c r="M288" i="2"/>
  <c r="AG288" i="2"/>
  <c r="AH288" i="2"/>
  <c r="AI288" i="2"/>
  <c r="AJ288" i="2"/>
  <c r="AK288" i="2"/>
  <c r="AL288" i="2"/>
  <c r="AM288" i="2"/>
  <c r="AN288" i="2"/>
  <c r="AV288" i="2"/>
  <c r="C289" i="2"/>
  <c r="D289" i="2"/>
  <c r="E289" i="2"/>
  <c r="F289" i="2"/>
  <c r="G289" i="2"/>
  <c r="H289" i="2"/>
  <c r="J289" i="2"/>
  <c r="K289" i="2"/>
  <c r="L289" i="2"/>
  <c r="M289" i="2"/>
  <c r="AG289" i="2"/>
  <c r="AH289" i="2"/>
  <c r="AI289" i="2"/>
  <c r="AJ289" i="2"/>
  <c r="AK289" i="2"/>
  <c r="AL289" i="2"/>
  <c r="AM289" i="2"/>
  <c r="AN289" i="2"/>
  <c r="AV289" i="2"/>
  <c r="C290" i="2"/>
  <c r="D290" i="2"/>
  <c r="E290" i="2"/>
  <c r="F290" i="2"/>
  <c r="G290" i="2"/>
  <c r="H290" i="2"/>
  <c r="J290" i="2"/>
  <c r="K290" i="2"/>
  <c r="L290" i="2"/>
  <c r="M290" i="2"/>
  <c r="AG290" i="2"/>
  <c r="AH290" i="2"/>
  <c r="AI290" i="2"/>
  <c r="AJ290" i="2"/>
  <c r="AK290" i="2"/>
  <c r="AL290" i="2"/>
  <c r="AM290" i="2"/>
  <c r="AN290" i="2"/>
  <c r="AV290" i="2"/>
  <c r="C291" i="2"/>
  <c r="D291" i="2"/>
  <c r="E291" i="2"/>
  <c r="F291" i="2"/>
  <c r="G291" i="2"/>
  <c r="H291" i="2"/>
  <c r="J291" i="2"/>
  <c r="K291" i="2"/>
  <c r="L291" i="2"/>
  <c r="M291" i="2"/>
  <c r="AG291" i="2"/>
  <c r="AH291" i="2"/>
  <c r="AI291" i="2"/>
  <c r="AJ291" i="2"/>
  <c r="AK291" i="2"/>
  <c r="AL291" i="2"/>
  <c r="AM291" i="2"/>
  <c r="AN291" i="2"/>
  <c r="AV291" i="2"/>
  <c r="C292" i="2"/>
  <c r="D292" i="2"/>
  <c r="E292" i="2"/>
  <c r="F292" i="2"/>
  <c r="G292" i="2"/>
  <c r="H292" i="2"/>
  <c r="J292" i="2"/>
  <c r="K292" i="2"/>
  <c r="L292" i="2"/>
  <c r="M292" i="2"/>
  <c r="AG292" i="2"/>
  <c r="AH292" i="2"/>
  <c r="AI292" i="2"/>
  <c r="AJ292" i="2"/>
  <c r="AK292" i="2"/>
  <c r="AL292" i="2"/>
  <c r="AM292" i="2"/>
  <c r="AN292" i="2"/>
  <c r="AV292" i="2"/>
  <c r="C293" i="2"/>
  <c r="D293" i="2"/>
  <c r="E293" i="2"/>
  <c r="F293" i="2"/>
  <c r="G293" i="2"/>
  <c r="H293" i="2"/>
  <c r="J293" i="2"/>
  <c r="K293" i="2"/>
  <c r="L293" i="2"/>
  <c r="M293" i="2"/>
  <c r="AG293" i="2"/>
  <c r="AH293" i="2"/>
  <c r="AI293" i="2"/>
  <c r="AJ293" i="2"/>
  <c r="AK293" i="2"/>
  <c r="AL293" i="2"/>
  <c r="AM293" i="2"/>
  <c r="AN293" i="2"/>
  <c r="AV293" i="2"/>
  <c r="C294" i="2"/>
  <c r="D294" i="2"/>
  <c r="E294" i="2"/>
  <c r="F294" i="2"/>
  <c r="G294" i="2"/>
  <c r="H294" i="2"/>
  <c r="J294" i="2"/>
  <c r="K294" i="2"/>
  <c r="L294" i="2"/>
  <c r="M294" i="2"/>
  <c r="AG294" i="2"/>
  <c r="AH294" i="2"/>
  <c r="AI294" i="2"/>
  <c r="AJ294" i="2"/>
  <c r="AK294" i="2"/>
  <c r="AL294" i="2"/>
  <c r="AM294" i="2"/>
  <c r="AN294" i="2"/>
  <c r="AV294" i="2"/>
  <c r="C295" i="2"/>
  <c r="D295" i="2"/>
  <c r="E295" i="2"/>
  <c r="F295" i="2"/>
  <c r="G295" i="2"/>
  <c r="H295" i="2"/>
  <c r="J295" i="2"/>
  <c r="K295" i="2"/>
  <c r="L295" i="2"/>
  <c r="M295" i="2"/>
  <c r="AG295" i="2"/>
  <c r="AH295" i="2"/>
  <c r="AI295" i="2"/>
  <c r="AJ295" i="2"/>
  <c r="AK295" i="2"/>
  <c r="AL295" i="2"/>
  <c r="AM295" i="2"/>
  <c r="AN295" i="2"/>
  <c r="AV295" i="2"/>
  <c r="C296" i="2"/>
  <c r="D296" i="2"/>
  <c r="E296" i="2"/>
  <c r="F296" i="2"/>
  <c r="G296" i="2"/>
  <c r="H296" i="2"/>
  <c r="J296" i="2"/>
  <c r="K296" i="2"/>
  <c r="L296" i="2"/>
  <c r="M296" i="2"/>
  <c r="AG296" i="2"/>
  <c r="AH296" i="2"/>
  <c r="AI296" i="2"/>
  <c r="AJ296" i="2"/>
  <c r="AK296" i="2"/>
  <c r="AL296" i="2"/>
  <c r="AM296" i="2"/>
  <c r="AN296" i="2"/>
  <c r="AV296" i="2"/>
  <c r="C297" i="2"/>
  <c r="D297" i="2"/>
  <c r="E297" i="2"/>
  <c r="F297" i="2"/>
  <c r="G297" i="2"/>
  <c r="H297" i="2"/>
  <c r="J297" i="2"/>
  <c r="K297" i="2"/>
  <c r="L297" i="2"/>
  <c r="M297" i="2"/>
  <c r="AG297" i="2"/>
  <c r="AH297" i="2"/>
  <c r="AI297" i="2"/>
  <c r="AJ297" i="2"/>
  <c r="AK297" i="2"/>
  <c r="AL297" i="2"/>
  <c r="AM297" i="2"/>
  <c r="AN297" i="2"/>
  <c r="AV297" i="2"/>
  <c r="C298" i="2"/>
  <c r="D298" i="2"/>
  <c r="E298" i="2"/>
  <c r="F298" i="2"/>
  <c r="G298" i="2"/>
  <c r="H298" i="2"/>
  <c r="J298" i="2"/>
  <c r="K298" i="2"/>
  <c r="L298" i="2"/>
  <c r="M298" i="2"/>
  <c r="AG298" i="2"/>
  <c r="AH298" i="2"/>
  <c r="AI298" i="2"/>
  <c r="AJ298" i="2"/>
  <c r="AK298" i="2"/>
  <c r="AL298" i="2"/>
  <c r="AM298" i="2"/>
  <c r="AN298" i="2"/>
  <c r="AV298" i="2"/>
  <c r="C299" i="2"/>
  <c r="D299" i="2"/>
  <c r="E299" i="2"/>
  <c r="F299" i="2"/>
  <c r="G299" i="2"/>
  <c r="H299" i="2"/>
  <c r="J299" i="2"/>
  <c r="K299" i="2"/>
  <c r="L299" i="2"/>
  <c r="M299" i="2"/>
  <c r="AG299" i="2"/>
  <c r="AH299" i="2"/>
  <c r="AI299" i="2"/>
  <c r="AJ299" i="2"/>
  <c r="AK299" i="2"/>
  <c r="AL299" i="2"/>
  <c r="AM299" i="2"/>
  <c r="AN299" i="2"/>
  <c r="AV299" i="2"/>
  <c r="C300" i="2"/>
  <c r="D300" i="2"/>
  <c r="E300" i="2"/>
  <c r="F300" i="2"/>
  <c r="G300" i="2"/>
  <c r="H300" i="2"/>
  <c r="J300" i="2"/>
  <c r="K300" i="2"/>
  <c r="L300" i="2"/>
  <c r="M300" i="2"/>
  <c r="AG300" i="2"/>
  <c r="AH300" i="2"/>
  <c r="AI300" i="2"/>
  <c r="AJ300" i="2"/>
  <c r="AK300" i="2"/>
  <c r="AL300" i="2"/>
  <c r="AM300" i="2"/>
  <c r="AN300" i="2"/>
  <c r="AV300" i="2"/>
  <c r="C301" i="2"/>
  <c r="D301" i="2"/>
  <c r="E301" i="2"/>
  <c r="F301" i="2"/>
  <c r="G301" i="2"/>
  <c r="H301" i="2"/>
  <c r="J301" i="2"/>
  <c r="K301" i="2"/>
  <c r="L301" i="2"/>
  <c r="M301" i="2"/>
  <c r="AG301" i="2"/>
  <c r="AH301" i="2"/>
  <c r="AI301" i="2"/>
  <c r="AJ301" i="2"/>
  <c r="AK301" i="2"/>
  <c r="AL301" i="2"/>
  <c r="AM301" i="2"/>
  <c r="AN301" i="2"/>
  <c r="AV301" i="2"/>
  <c r="C302" i="2"/>
  <c r="D302" i="2"/>
  <c r="E302" i="2"/>
  <c r="F302" i="2"/>
  <c r="G302" i="2"/>
  <c r="H302" i="2"/>
  <c r="J302" i="2"/>
  <c r="K302" i="2"/>
  <c r="L302" i="2"/>
  <c r="M302" i="2"/>
  <c r="AG302" i="2"/>
  <c r="AH302" i="2"/>
  <c r="AI302" i="2"/>
  <c r="AJ302" i="2"/>
  <c r="AK302" i="2"/>
  <c r="AL302" i="2"/>
  <c r="AM302" i="2"/>
  <c r="AN302" i="2"/>
  <c r="AV302" i="2"/>
  <c r="C303" i="2"/>
  <c r="D303" i="2"/>
  <c r="E303" i="2"/>
  <c r="F303" i="2"/>
  <c r="G303" i="2"/>
  <c r="H303" i="2"/>
  <c r="J303" i="2"/>
  <c r="K303" i="2"/>
  <c r="L303" i="2"/>
  <c r="M303" i="2"/>
  <c r="AG303" i="2"/>
  <c r="AH303" i="2"/>
  <c r="AI303" i="2"/>
  <c r="AJ303" i="2"/>
  <c r="AK303" i="2"/>
  <c r="AL303" i="2"/>
  <c r="AM303" i="2"/>
  <c r="AN303" i="2"/>
  <c r="AV303" i="2"/>
  <c r="C304" i="2"/>
  <c r="D304" i="2"/>
  <c r="E304" i="2"/>
  <c r="F304" i="2"/>
  <c r="G304" i="2"/>
  <c r="H304" i="2"/>
  <c r="J304" i="2"/>
  <c r="K304" i="2"/>
  <c r="L304" i="2"/>
  <c r="M304" i="2"/>
  <c r="AG304" i="2"/>
  <c r="AH304" i="2"/>
  <c r="AI304" i="2"/>
  <c r="AJ304" i="2"/>
  <c r="AK304" i="2"/>
  <c r="AL304" i="2"/>
  <c r="AM304" i="2"/>
  <c r="AN304" i="2"/>
  <c r="AV304" i="2"/>
  <c r="C305" i="2"/>
  <c r="D305" i="2"/>
  <c r="E305" i="2"/>
  <c r="F305" i="2"/>
  <c r="G305" i="2"/>
  <c r="H305" i="2"/>
  <c r="J305" i="2"/>
  <c r="K305" i="2"/>
  <c r="L305" i="2"/>
  <c r="M305" i="2"/>
  <c r="AG305" i="2"/>
  <c r="AH305" i="2"/>
  <c r="AI305" i="2"/>
  <c r="AJ305" i="2"/>
  <c r="AK305" i="2"/>
  <c r="AL305" i="2"/>
  <c r="AM305" i="2"/>
  <c r="AN305" i="2"/>
  <c r="AV305" i="2"/>
  <c r="C306" i="2"/>
  <c r="D306" i="2"/>
  <c r="E306" i="2"/>
  <c r="F306" i="2"/>
  <c r="G306" i="2"/>
  <c r="H306" i="2"/>
  <c r="J306" i="2"/>
  <c r="K306" i="2"/>
  <c r="L306" i="2"/>
  <c r="M306" i="2"/>
  <c r="AG306" i="2"/>
  <c r="AH306" i="2"/>
  <c r="AI306" i="2"/>
  <c r="AJ306" i="2"/>
  <c r="AK306" i="2"/>
  <c r="AL306" i="2"/>
  <c r="AM306" i="2"/>
  <c r="AN306" i="2"/>
  <c r="AV306" i="2"/>
  <c r="C307" i="2"/>
  <c r="D307" i="2"/>
  <c r="E307" i="2"/>
  <c r="F307" i="2"/>
  <c r="G307" i="2"/>
  <c r="H307" i="2"/>
  <c r="J307" i="2"/>
  <c r="K307" i="2"/>
  <c r="L307" i="2"/>
  <c r="M307" i="2"/>
  <c r="AG307" i="2"/>
  <c r="AH307" i="2"/>
  <c r="AI307" i="2"/>
  <c r="AJ307" i="2"/>
  <c r="AK307" i="2"/>
  <c r="AL307" i="2"/>
  <c r="AM307" i="2"/>
  <c r="AN307" i="2"/>
  <c r="C309" i="2"/>
  <c r="D309" i="2"/>
  <c r="E309" i="2"/>
  <c r="F309" i="2"/>
  <c r="G309" i="2"/>
  <c r="H309" i="2"/>
  <c r="J309" i="2"/>
  <c r="K309" i="2"/>
  <c r="L309" i="2"/>
  <c r="M309" i="2"/>
  <c r="AG309" i="2"/>
  <c r="AH309" i="2"/>
  <c r="AI309" i="2"/>
  <c r="AJ309" i="2"/>
  <c r="AK309" i="2"/>
  <c r="AL309" i="2"/>
  <c r="AM309" i="2"/>
  <c r="AN309" i="2"/>
  <c r="C310" i="2"/>
  <c r="D310" i="2"/>
  <c r="E310" i="2"/>
  <c r="F310" i="2"/>
  <c r="G310" i="2"/>
  <c r="H310" i="2"/>
  <c r="J310" i="2"/>
  <c r="K310" i="2"/>
  <c r="L310" i="2"/>
  <c r="M310" i="2"/>
  <c r="AG310" i="2"/>
  <c r="AH310" i="2"/>
  <c r="AI310" i="2"/>
  <c r="AJ310" i="2"/>
  <c r="AK310" i="2"/>
  <c r="AL310" i="2"/>
  <c r="AM310" i="2"/>
  <c r="AN310" i="2"/>
  <c r="C311" i="2"/>
  <c r="D311" i="2"/>
  <c r="E311" i="2"/>
  <c r="F311" i="2"/>
  <c r="G311" i="2"/>
  <c r="H311" i="2"/>
  <c r="J311" i="2"/>
  <c r="K311" i="2"/>
  <c r="L311" i="2"/>
  <c r="M311" i="2"/>
  <c r="AG311" i="2"/>
  <c r="AH311" i="2"/>
  <c r="AI311" i="2"/>
  <c r="AJ311" i="2"/>
  <c r="AK311" i="2"/>
  <c r="AL311" i="2"/>
  <c r="AM311" i="2"/>
  <c r="AN311" i="2"/>
  <c r="C312" i="2"/>
  <c r="D312" i="2"/>
  <c r="E312" i="2"/>
  <c r="F312" i="2"/>
  <c r="G312" i="2"/>
  <c r="H312" i="2"/>
  <c r="J312" i="2"/>
  <c r="K312" i="2"/>
  <c r="L312" i="2"/>
  <c r="M312" i="2"/>
  <c r="AG312" i="2"/>
  <c r="AH312" i="2"/>
  <c r="AI312" i="2"/>
  <c r="AJ312" i="2"/>
  <c r="AK312" i="2"/>
  <c r="AL312" i="2"/>
  <c r="AM312" i="2"/>
  <c r="AN312" i="2"/>
  <c r="C313" i="2"/>
  <c r="D313" i="2"/>
  <c r="E313" i="2"/>
  <c r="F313" i="2"/>
  <c r="G313" i="2"/>
  <c r="H313" i="2"/>
  <c r="J313" i="2"/>
  <c r="K313" i="2"/>
  <c r="L313" i="2"/>
  <c r="M313" i="2"/>
  <c r="AG313" i="2"/>
  <c r="AH313" i="2"/>
  <c r="AI313" i="2"/>
  <c r="AJ313" i="2"/>
  <c r="AK313" i="2"/>
  <c r="AL313" i="2"/>
  <c r="AM313" i="2"/>
  <c r="AN313" i="2"/>
  <c r="C314" i="2"/>
  <c r="D314" i="2"/>
  <c r="E314" i="2"/>
  <c r="F314" i="2"/>
  <c r="G314" i="2"/>
  <c r="H314" i="2"/>
  <c r="J314" i="2"/>
  <c r="K314" i="2"/>
  <c r="L314" i="2"/>
  <c r="M314" i="2"/>
  <c r="AG314" i="2"/>
  <c r="AH314" i="2"/>
  <c r="AI314" i="2"/>
  <c r="AJ314" i="2"/>
  <c r="AK314" i="2"/>
  <c r="AL314" i="2"/>
  <c r="AM314" i="2"/>
  <c r="AN314" i="2"/>
  <c r="C315" i="2"/>
  <c r="D315" i="2"/>
  <c r="E315" i="2"/>
  <c r="F315" i="2"/>
  <c r="G315" i="2"/>
  <c r="H315" i="2"/>
  <c r="J315" i="2"/>
  <c r="K315" i="2"/>
  <c r="L315" i="2"/>
  <c r="M315" i="2"/>
  <c r="AG315" i="2"/>
  <c r="AH315" i="2"/>
  <c r="AI315" i="2"/>
  <c r="AJ315" i="2"/>
  <c r="AK315" i="2"/>
  <c r="AL315" i="2"/>
  <c r="AM315" i="2"/>
  <c r="AN315" i="2"/>
  <c r="C316" i="2"/>
  <c r="D316" i="2"/>
  <c r="E316" i="2"/>
  <c r="F316" i="2"/>
  <c r="G316" i="2"/>
  <c r="H316" i="2"/>
  <c r="J316" i="2"/>
  <c r="K316" i="2"/>
  <c r="L316" i="2"/>
  <c r="M316" i="2"/>
  <c r="AG316" i="2"/>
  <c r="AH316" i="2"/>
  <c r="AI316" i="2"/>
  <c r="AJ316" i="2"/>
  <c r="AK316" i="2"/>
  <c r="AL316" i="2"/>
  <c r="AM316" i="2"/>
  <c r="AN316" i="2"/>
  <c r="C317" i="2"/>
  <c r="D317" i="2"/>
  <c r="E317" i="2"/>
  <c r="F317" i="2"/>
  <c r="G317" i="2"/>
  <c r="H317" i="2"/>
  <c r="J317" i="2"/>
  <c r="K317" i="2"/>
  <c r="L317" i="2"/>
  <c r="M317" i="2"/>
  <c r="AG317" i="2"/>
  <c r="AH317" i="2"/>
  <c r="AI317" i="2"/>
  <c r="AJ317" i="2"/>
  <c r="AK317" i="2"/>
  <c r="AL317" i="2"/>
  <c r="AM317" i="2"/>
  <c r="AN317" i="2"/>
  <c r="C318" i="2"/>
  <c r="D318" i="2"/>
  <c r="E318" i="2"/>
  <c r="F318" i="2"/>
  <c r="G318" i="2"/>
  <c r="H318" i="2"/>
  <c r="J318" i="2"/>
  <c r="K318" i="2"/>
  <c r="L318" i="2"/>
  <c r="M318" i="2"/>
  <c r="AG318" i="2"/>
  <c r="AH318" i="2"/>
  <c r="AI318" i="2"/>
  <c r="AJ318" i="2"/>
  <c r="AK318" i="2"/>
  <c r="AL318" i="2"/>
  <c r="AM318" i="2"/>
  <c r="AN318" i="2"/>
  <c r="C319" i="2"/>
  <c r="D319" i="2"/>
  <c r="E319" i="2"/>
  <c r="F319" i="2"/>
  <c r="G319" i="2"/>
  <c r="H319" i="2"/>
  <c r="J319" i="2"/>
  <c r="K319" i="2"/>
  <c r="L319" i="2"/>
  <c r="M319" i="2"/>
  <c r="AG319" i="2"/>
  <c r="AH319" i="2"/>
  <c r="AI319" i="2"/>
  <c r="AJ319" i="2"/>
  <c r="AK319" i="2"/>
  <c r="AL319" i="2"/>
  <c r="AM319" i="2"/>
  <c r="AN319" i="2"/>
  <c r="C320" i="2"/>
  <c r="D320" i="2"/>
  <c r="E320" i="2"/>
  <c r="F320" i="2"/>
  <c r="G320" i="2"/>
  <c r="H320" i="2"/>
  <c r="J320" i="2"/>
  <c r="K320" i="2"/>
  <c r="L320" i="2"/>
  <c r="M320" i="2"/>
  <c r="AG320" i="2"/>
  <c r="AH320" i="2"/>
  <c r="AI320" i="2"/>
  <c r="AJ320" i="2"/>
  <c r="AK320" i="2"/>
  <c r="AL320" i="2"/>
  <c r="AM320" i="2"/>
  <c r="AN320" i="2"/>
  <c r="C321" i="2"/>
  <c r="D321" i="2"/>
  <c r="E321" i="2"/>
  <c r="F321" i="2"/>
  <c r="G321" i="2"/>
  <c r="H321" i="2"/>
  <c r="J321" i="2"/>
  <c r="K321" i="2"/>
  <c r="L321" i="2"/>
  <c r="M321" i="2"/>
  <c r="AG321" i="2"/>
  <c r="AH321" i="2"/>
  <c r="AI321" i="2"/>
  <c r="AJ321" i="2"/>
  <c r="AK321" i="2"/>
  <c r="AL321" i="2"/>
  <c r="AM321" i="2"/>
  <c r="AN321" i="2"/>
  <c r="C322" i="2"/>
  <c r="D322" i="2"/>
  <c r="E322" i="2"/>
  <c r="F322" i="2"/>
  <c r="G322" i="2"/>
  <c r="H322" i="2"/>
  <c r="J322" i="2"/>
  <c r="K322" i="2"/>
  <c r="L322" i="2"/>
  <c r="M322" i="2"/>
  <c r="AG322" i="2"/>
  <c r="AH322" i="2"/>
  <c r="AI322" i="2"/>
  <c r="AJ322" i="2"/>
  <c r="AK322" i="2"/>
  <c r="AL322" i="2"/>
  <c r="AM322" i="2"/>
  <c r="AN322" i="2"/>
  <c r="C323" i="2"/>
  <c r="D323" i="2"/>
  <c r="E323" i="2"/>
  <c r="F323" i="2"/>
  <c r="G323" i="2"/>
  <c r="H323" i="2"/>
  <c r="J323" i="2"/>
  <c r="K323" i="2"/>
  <c r="L323" i="2"/>
  <c r="M323" i="2"/>
  <c r="AG323" i="2"/>
  <c r="AH323" i="2"/>
  <c r="AI323" i="2"/>
  <c r="AJ323" i="2"/>
  <c r="AK323" i="2"/>
  <c r="AL323" i="2"/>
  <c r="AM323" i="2"/>
  <c r="AN323" i="2"/>
  <c r="AM324" i="2"/>
  <c r="C325" i="2"/>
  <c r="D325" i="2"/>
  <c r="E325" i="2"/>
  <c r="F325" i="2"/>
  <c r="G325" i="2"/>
  <c r="H325" i="2"/>
  <c r="J325" i="2"/>
  <c r="K325" i="2"/>
  <c r="L325" i="2"/>
  <c r="M325" i="2"/>
  <c r="AG325" i="2"/>
  <c r="AH325" i="2"/>
  <c r="AI325" i="2"/>
  <c r="AJ325" i="2"/>
  <c r="AK325" i="2"/>
  <c r="AL325" i="2"/>
  <c r="AM325" i="2"/>
  <c r="AN325" i="2"/>
  <c r="AV325" i="2"/>
  <c r="C326" i="2"/>
  <c r="D326" i="2"/>
  <c r="E326" i="2"/>
  <c r="F326" i="2"/>
  <c r="G326" i="2"/>
  <c r="H326" i="2"/>
  <c r="J326" i="2"/>
  <c r="K326" i="2"/>
  <c r="L326" i="2"/>
  <c r="M326" i="2"/>
  <c r="AG326" i="2"/>
  <c r="AH326" i="2"/>
  <c r="AI326" i="2"/>
  <c r="AJ326" i="2"/>
  <c r="AK326" i="2"/>
  <c r="AL326" i="2"/>
  <c r="AM326" i="2"/>
  <c r="AN326" i="2"/>
  <c r="AV326" i="2"/>
  <c r="C327" i="2"/>
  <c r="D327" i="2"/>
  <c r="E327" i="2"/>
  <c r="F327" i="2"/>
  <c r="G327" i="2"/>
  <c r="H327" i="2"/>
  <c r="J327" i="2"/>
  <c r="K327" i="2"/>
  <c r="L327" i="2"/>
  <c r="M327" i="2"/>
  <c r="AG327" i="2"/>
  <c r="AH327" i="2"/>
  <c r="AI327" i="2"/>
  <c r="AJ327" i="2"/>
  <c r="AK327" i="2"/>
  <c r="AL327" i="2"/>
  <c r="AM327" i="2"/>
  <c r="AN327" i="2"/>
  <c r="AV327" i="2"/>
  <c r="C328" i="2"/>
  <c r="D328" i="2"/>
  <c r="E328" i="2"/>
  <c r="F328" i="2"/>
  <c r="G328" i="2"/>
  <c r="H328" i="2"/>
  <c r="J328" i="2"/>
  <c r="K328" i="2"/>
  <c r="L328" i="2"/>
  <c r="M328" i="2"/>
  <c r="AG328" i="2"/>
  <c r="AH328" i="2"/>
  <c r="AI328" i="2"/>
  <c r="AJ328" i="2"/>
  <c r="AK328" i="2"/>
  <c r="AL328" i="2"/>
  <c r="AM328" i="2"/>
  <c r="AN328" i="2"/>
  <c r="AV328" i="2"/>
  <c r="C329" i="2"/>
  <c r="D329" i="2"/>
  <c r="E329" i="2"/>
  <c r="F329" i="2"/>
  <c r="G329" i="2"/>
  <c r="H329" i="2"/>
  <c r="J329" i="2"/>
  <c r="K329" i="2"/>
  <c r="L329" i="2"/>
  <c r="M329" i="2"/>
  <c r="AG329" i="2"/>
  <c r="AH329" i="2"/>
  <c r="AI329" i="2"/>
  <c r="AJ329" i="2"/>
  <c r="AK329" i="2"/>
  <c r="AL329" i="2"/>
  <c r="AM329" i="2"/>
  <c r="AN329" i="2"/>
  <c r="AV329" i="2"/>
  <c r="C330" i="2"/>
  <c r="D330" i="2"/>
  <c r="E330" i="2"/>
  <c r="F330" i="2"/>
  <c r="G330" i="2"/>
  <c r="H330" i="2"/>
  <c r="J330" i="2"/>
  <c r="K330" i="2"/>
  <c r="L330" i="2"/>
  <c r="M330" i="2"/>
  <c r="AG330" i="2"/>
  <c r="AH330" i="2"/>
  <c r="AI330" i="2"/>
  <c r="AJ330" i="2"/>
  <c r="AK330" i="2"/>
  <c r="AL330" i="2"/>
  <c r="AM330" i="2"/>
  <c r="AN330" i="2"/>
  <c r="AV330" i="2"/>
  <c r="C331" i="2"/>
  <c r="D331" i="2"/>
  <c r="E331" i="2"/>
  <c r="F331" i="2"/>
  <c r="G331" i="2"/>
  <c r="H331" i="2"/>
  <c r="J331" i="2"/>
  <c r="K331" i="2"/>
  <c r="L331" i="2"/>
  <c r="M331" i="2"/>
  <c r="AG331" i="2"/>
  <c r="AH331" i="2"/>
  <c r="AI331" i="2"/>
  <c r="AJ331" i="2"/>
  <c r="AK331" i="2"/>
  <c r="AL331" i="2"/>
  <c r="AM331" i="2"/>
  <c r="AN331" i="2"/>
  <c r="AV331" i="2"/>
  <c r="C332" i="2"/>
  <c r="D332" i="2"/>
  <c r="E332" i="2"/>
  <c r="F332" i="2"/>
  <c r="G332" i="2"/>
  <c r="H332" i="2"/>
  <c r="J332" i="2"/>
  <c r="K332" i="2"/>
  <c r="L332" i="2"/>
  <c r="M332" i="2"/>
  <c r="AG332" i="2"/>
  <c r="AH332" i="2"/>
  <c r="AI332" i="2"/>
  <c r="AJ332" i="2"/>
  <c r="AK332" i="2"/>
  <c r="AL332" i="2"/>
  <c r="AM332" i="2"/>
  <c r="AN332" i="2"/>
  <c r="AV332" i="2"/>
  <c r="C333" i="2"/>
  <c r="D333" i="2"/>
  <c r="E333" i="2"/>
  <c r="F333" i="2"/>
  <c r="G333" i="2"/>
  <c r="H333" i="2"/>
  <c r="J333" i="2"/>
  <c r="K333" i="2"/>
  <c r="L333" i="2"/>
  <c r="M333" i="2"/>
  <c r="AG333" i="2"/>
  <c r="AH333" i="2"/>
  <c r="AI333" i="2"/>
  <c r="AJ333" i="2"/>
  <c r="AK333" i="2"/>
  <c r="AL333" i="2"/>
  <c r="AM333" i="2"/>
  <c r="AN333" i="2"/>
  <c r="AV333" i="2"/>
  <c r="C334" i="2"/>
  <c r="D334" i="2"/>
  <c r="E334" i="2"/>
  <c r="F334" i="2"/>
  <c r="G334" i="2"/>
  <c r="H334" i="2"/>
  <c r="J334" i="2"/>
  <c r="K334" i="2"/>
  <c r="L334" i="2"/>
  <c r="M334" i="2"/>
  <c r="AG334" i="2"/>
  <c r="AH334" i="2"/>
  <c r="AI334" i="2"/>
  <c r="AJ334" i="2"/>
  <c r="AK334" i="2"/>
  <c r="AL334" i="2"/>
  <c r="AM334" i="2"/>
  <c r="AN334" i="2"/>
  <c r="AV334" i="2"/>
  <c r="C335" i="2"/>
  <c r="D335" i="2"/>
  <c r="E335" i="2"/>
  <c r="F335" i="2"/>
  <c r="G335" i="2"/>
  <c r="H335" i="2"/>
  <c r="J335" i="2"/>
  <c r="K335" i="2"/>
  <c r="L335" i="2"/>
  <c r="M335" i="2"/>
  <c r="AG335" i="2"/>
  <c r="AH335" i="2"/>
  <c r="AI335" i="2"/>
  <c r="AJ335" i="2"/>
  <c r="AK335" i="2"/>
  <c r="AL335" i="2"/>
  <c r="AM335" i="2"/>
  <c r="AN335" i="2"/>
  <c r="AV335" i="2"/>
  <c r="C336" i="2"/>
  <c r="D336" i="2"/>
  <c r="E336" i="2"/>
  <c r="F336" i="2"/>
  <c r="G336" i="2"/>
  <c r="H336" i="2"/>
  <c r="J336" i="2"/>
  <c r="K336" i="2"/>
  <c r="L336" i="2"/>
  <c r="M336" i="2"/>
  <c r="AG336" i="2"/>
  <c r="AH336" i="2"/>
  <c r="AI336" i="2"/>
  <c r="AJ336" i="2"/>
  <c r="AK336" i="2"/>
  <c r="AL336" i="2"/>
  <c r="AM336" i="2"/>
  <c r="AN336" i="2"/>
  <c r="AV336" i="2"/>
  <c r="C337" i="2"/>
  <c r="D337" i="2"/>
  <c r="E337" i="2"/>
  <c r="F337" i="2"/>
  <c r="G337" i="2"/>
  <c r="H337" i="2"/>
  <c r="J337" i="2"/>
  <c r="K337" i="2"/>
  <c r="L337" i="2"/>
  <c r="M337" i="2"/>
  <c r="AG337" i="2"/>
  <c r="AH337" i="2"/>
  <c r="AI337" i="2"/>
  <c r="AJ337" i="2"/>
  <c r="AK337" i="2"/>
  <c r="AL337" i="2"/>
  <c r="AM337" i="2"/>
  <c r="AN337" i="2"/>
  <c r="AV337" i="2"/>
  <c r="C338" i="2"/>
  <c r="D338" i="2"/>
  <c r="E338" i="2"/>
  <c r="F338" i="2"/>
  <c r="G338" i="2"/>
  <c r="H338" i="2"/>
  <c r="J338" i="2"/>
  <c r="K338" i="2"/>
  <c r="L338" i="2"/>
  <c r="M338" i="2"/>
  <c r="AG338" i="2"/>
  <c r="AH338" i="2"/>
  <c r="AI338" i="2"/>
  <c r="AJ338" i="2"/>
  <c r="AK338" i="2"/>
  <c r="AL338" i="2"/>
  <c r="AM338" i="2"/>
  <c r="AN338" i="2"/>
  <c r="AV338" i="2"/>
  <c r="C339" i="2"/>
  <c r="D339" i="2"/>
  <c r="E339" i="2"/>
  <c r="F339" i="2"/>
  <c r="G339" i="2"/>
  <c r="H339" i="2"/>
  <c r="J339" i="2"/>
  <c r="K339" i="2"/>
  <c r="L339" i="2"/>
  <c r="M339" i="2"/>
  <c r="AG339" i="2"/>
  <c r="AH339" i="2"/>
  <c r="AI339" i="2"/>
  <c r="AJ339" i="2"/>
  <c r="AK339" i="2"/>
  <c r="AL339" i="2"/>
  <c r="AM339" i="2"/>
  <c r="AN339" i="2"/>
  <c r="AV339" i="2"/>
  <c r="C340" i="2"/>
  <c r="D340" i="2"/>
  <c r="E340" i="2"/>
  <c r="F340" i="2"/>
  <c r="G340" i="2"/>
  <c r="H340" i="2"/>
  <c r="J340" i="2"/>
  <c r="K340" i="2"/>
  <c r="L340" i="2"/>
  <c r="M340" i="2"/>
  <c r="AG340" i="2"/>
  <c r="AH340" i="2"/>
  <c r="AI340" i="2"/>
  <c r="AJ340" i="2"/>
  <c r="AK340" i="2"/>
  <c r="AL340" i="2"/>
  <c r="AM340" i="2"/>
  <c r="AN340" i="2"/>
  <c r="AV340" i="2"/>
  <c r="C341" i="2"/>
  <c r="D341" i="2"/>
  <c r="E341" i="2"/>
  <c r="F341" i="2"/>
  <c r="G341" i="2"/>
  <c r="H341" i="2"/>
  <c r="J341" i="2"/>
  <c r="K341" i="2"/>
  <c r="L341" i="2"/>
  <c r="M341" i="2"/>
  <c r="AG341" i="2"/>
  <c r="AH341" i="2"/>
  <c r="AI341" i="2"/>
  <c r="AJ341" i="2"/>
  <c r="AK341" i="2"/>
  <c r="AL341" i="2"/>
  <c r="AM341" i="2"/>
  <c r="AN341" i="2"/>
  <c r="AV341" i="2"/>
  <c r="C342" i="2"/>
  <c r="D342" i="2"/>
  <c r="E342" i="2"/>
  <c r="F342" i="2"/>
  <c r="G342" i="2"/>
  <c r="H342" i="2"/>
  <c r="J342" i="2"/>
  <c r="K342" i="2"/>
  <c r="L342" i="2"/>
  <c r="M342" i="2"/>
  <c r="AG342" i="2"/>
  <c r="AH342" i="2"/>
  <c r="AI342" i="2"/>
  <c r="AJ342" i="2"/>
  <c r="AK342" i="2"/>
  <c r="AL342" i="2"/>
  <c r="AM342" i="2"/>
  <c r="AN342" i="2"/>
  <c r="AV342" i="2"/>
  <c r="C343" i="2"/>
  <c r="D343" i="2"/>
  <c r="E343" i="2"/>
  <c r="F343" i="2"/>
  <c r="G343" i="2"/>
  <c r="H343" i="2"/>
  <c r="J343" i="2"/>
  <c r="K343" i="2"/>
  <c r="L343" i="2"/>
  <c r="M343" i="2"/>
  <c r="AG343" i="2"/>
  <c r="AH343" i="2"/>
  <c r="AI343" i="2"/>
  <c r="AJ343" i="2"/>
  <c r="AK343" i="2"/>
  <c r="AL343" i="2"/>
  <c r="AM343" i="2"/>
  <c r="AN343" i="2"/>
  <c r="AV343" i="2"/>
  <c r="C344" i="2"/>
  <c r="D344" i="2"/>
  <c r="E344" i="2"/>
  <c r="F344" i="2"/>
  <c r="G344" i="2"/>
  <c r="H344" i="2"/>
  <c r="J344" i="2"/>
  <c r="K344" i="2"/>
  <c r="L344" i="2"/>
  <c r="M344" i="2"/>
  <c r="AG344" i="2"/>
  <c r="AH344" i="2"/>
  <c r="AI344" i="2"/>
  <c r="AJ344" i="2"/>
  <c r="AK344" i="2"/>
  <c r="AL344" i="2"/>
  <c r="AM344" i="2"/>
  <c r="AN344" i="2"/>
  <c r="AV344" i="2"/>
  <c r="C345" i="2"/>
  <c r="D345" i="2"/>
  <c r="E345" i="2"/>
  <c r="F345" i="2"/>
  <c r="G345" i="2"/>
  <c r="H345" i="2"/>
  <c r="J345" i="2"/>
  <c r="K345" i="2"/>
  <c r="L345" i="2"/>
  <c r="M345" i="2"/>
  <c r="AG345" i="2"/>
  <c r="AH345" i="2"/>
  <c r="AI345" i="2"/>
  <c r="AJ345" i="2"/>
  <c r="AK345" i="2"/>
  <c r="AL345" i="2"/>
  <c r="AM345" i="2"/>
  <c r="AN345" i="2"/>
  <c r="AV345" i="2"/>
  <c r="C346" i="2"/>
  <c r="D346" i="2"/>
  <c r="E346" i="2"/>
  <c r="F346" i="2"/>
  <c r="G346" i="2"/>
  <c r="H346" i="2"/>
  <c r="J346" i="2"/>
  <c r="K346" i="2"/>
  <c r="L346" i="2"/>
  <c r="M346" i="2"/>
  <c r="AG346" i="2"/>
  <c r="AH346" i="2"/>
  <c r="AI346" i="2"/>
  <c r="AJ346" i="2"/>
  <c r="AK346" i="2"/>
  <c r="AL346" i="2"/>
  <c r="AM346" i="2"/>
  <c r="AN346" i="2"/>
  <c r="AV346" i="2"/>
  <c r="C347" i="2"/>
  <c r="D347" i="2"/>
  <c r="E347" i="2"/>
  <c r="F347" i="2"/>
  <c r="G347" i="2"/>
  <c r="H347" i="2"/>
  <c r="J347" i="2"/>
  <c r="K347" i="2"/>
  <c r="L347" i="2"/>
  <c r="M347" i="2"/>
  <c r="AG347" i="2"/>
  <c r="AH347" i="2"/>
  <c r="AI347" i="2"/>
  <c r="AJ347" i="2"/>
  <c r="AK347" i="2"/>
  <c r="AL347" i="2"/>
  <c r="AM347" i="2"/>
  <c r="AN347" i="2"/>
  <c r="AV347" i="2"/>
  <c r="C348" i="2"/>
  <c r="D348" i="2"/>
  <c r="E348" i="2"/>
  <c r="F348" i="2"/>
  <c r="G348" i="2"/>
  <c r="H348" i="2"/>
  <c r="J348" i="2"/>
  <c r="K348" i="2"/>
  <c r="L348" i="2"/>
  <c r="M348" i="2"/>
  <c r="AG348" i="2"/>
  <c r="AH348" i="2"/>
  <c r="AI348" i="2"/>
  <c r="AJ348" i="2"/>
  <c r="AK348" i="2"/>
  <c r="AL348" i="2"/>
  <c r="AM348" i="2"/>
  <c r="AN348" i="2"/>
  <c r="AV348" i="2"/>
  <c r="C349" i="2"/>
  <c r="D349" i="2"/>
  <c r="E349" i="2"/>
  <c r="F349" i="2"/>
  <c r="G349" i="2"/>
  <c r="H349" i="2"/>
  <c r="J349" i="2"/>
  <c r="K349" i="2"/>
  <c r="L349" i="2"/>
  <c r="M349" i="2"/>
  <c r="AG349" i="2"/>
  <c r="AH349" i="2"/>
  <c r="AI349" i="2"/>
  <c r="AJ349" i="2"/>
  <c r="AK349" i="2"/>
  <c r="AL349" i="2"/>
  <c r="AM349" i="2"/>
  <c r="AN349" i="2"/>
  <c r="AV349" i="2"/>
  <c r="C350" i="2"/>
  <c r="D350" i="2"/>
  <c r="E350" i="2"/>
  <c r="F350" i="2"/>
  <c r="G350" i="2"/>
  <c r="H350" i="2"/>
  <c r="J350" i="2"/>
  <c r="K350" i="2"/>
  <c r="L350" i="2"/>
  <c r="M350" i="2"/>
  <c r="AG350" i="2"/>
  <c r="AH350" i="2"/>
  <c r="AI350" i="2"/>
  <c r="AJ350" i="2"/>
  <c r="AK350" i="2"/>
  <c r="AL350" i="2"/>
  <c r="AM350" i="2"/>
  <c r="AN350" i="2"/>
  <c r="AV350" i="2"/>
  <c r="C351" i="2"/>
  <c r="D351" i="2"/>
  <c r="E351" i="2"/>
  <c r="F351" i="2"/>
  <c r="G351" i="2"/>
  <c r="H351" i="2"/>
  <c r="J351" i="2"/>
  <c r="K351" i="2"/>
  <c r="L351" i="2"/>
  <c r="M351" i="2"/>
  <c r="AG351" i="2"/>
  <c r="AH351" i="2"/>
  <c r="AI351" i="2"/>
  <c r="AJ351" i="2"/>
  <c r="AK351" i="2"/>
  <c r="AL351" i="2"/>
  <c r="AM351" i="2"/>
  <c r="AN351" i="2"/>
  <c r="AV351" i="2"/>
  <c r="C352" i="2"/>
  <c r="D352" i="2"/>
  <c r="E352" i="2"/>
  <c r="F352" i="2"/>
  <c r="G352" i="2"/>
  <c r="H352" i="2"/>
  <c r="J352" i="2"/>
  <c r="K352" i="2"/>
  <c r="L352" i="2"/>
  <c r="M352" i="2"/>
  <c r="AG352" i="2"/>
  <c r="AH352" i="2"/>
  <c r="AI352" i="2"/>
  <c r="AJ352" i="2"/>
  <c r="AK352" i="2"/>
  <c r="AL352" i="2"/>
  <c r="AM352" i="2"/>
  <c r="AN352" i="2"/>
  <c r="AV352" i="2"/>
  <c r="C353" i="2"/>
  <c r="D353" i="2"/>
  <c r="E353" i="2"/>
  <c r="F353" i="2"/>
  <c r="G353" i="2"/>
  <c r="H353" i="2"/>
  <c r="J353" i="2"/>
  <c r="K353" i="2"/>
  <c r="L353" i="2"/>
  <c r="M353" i="2"/>
  <c r="AG353" i="2"/>
  <c r="AH353" i="2"/>
  <c r="AI353" i="2"/>
  <c r="AJ353" i="2"/>
  <c r="AK353" i="2"/>
  <c r="AL353" i="2"/>
  <c r="AM353" i="2"/>
  <c r="AN353" i="2"/>
  <c r="AV353" i="2"/>
  <c r="C354" i="2"/>
  <c r="D354" i="2"/>
  <c r="E354" i="2"/>
  <c r="F354" i="2"/>
  <c r="G354" i="2"/>
  <c r="H354" i="2"/>
  <c r="J354" i="2"/>
  <c r="K354" i="2"/>
  <c r="L354" i="2"/>
  <c r="M354" i="2"/>
  <c r="AG354" i="2"/>
  <c r="AH354" i="2"/>
  <c r="AI354" i="2"/>
  <c r="AJ354" i="2"/>
  <c r="AK354" i="2"/>
  <c r="AL354" i="2"/>
  <c r="AM354" i="2"/>
  <c r="AN354" i="2"/>
  <c r="AV354" i="2"/>
  <c r="C355" i="2"/>
  <c r="D355" i="2"/>
  <c r="E355" i="2"/>
  <c r="F355" i="2"/>
  <c r="G355" i="2"/>
  <c r="H355" i="2"/>
  <c r="J355" i="2"/>
  <c r="K355" i="2"/>
  <c r="L355" i="2"/>
  <c r="M355" i="2"/>
  <c r="AG355" i="2"/>
  <c r="AH355" i="2"/>
  <c r="AI355" i="2"/>
  <c r="AJ355" i="2"/>
  <c r="AK355" i="2"/>
  <c r="AL355" i="2"/>
  <c r="AM355" i="2"/>
  <c r="AN355" i="2"/>
  <c r="AV355" i="2"/>
  <c r="C356" i="2"/>
  <c r="D356" i="2"/>
  <c r="E356" i="2"/>
  <c r="F356" i="2"/>
  <c r="G356" i="2"/>
  <c r="H356" i="2"/>
  <c r="J356" i="2"/>
  <c r="K356" i="2"/>
  <c r="L356" i="2"/>
  <c r="M356" i="2"/>
  <c r="AG356" i="2"/>
  <c r="AH356" i="2"/>
  <c r="AI356" i="2"/>
  <c r="AJ356" i="2"/>
  <c r="AK356" i="2"/>
  <c r="AL356" i="2"/>
  <c r="AM356" i="2"/>
  <c r="AN356" i="2"/>
  <c r="AV356" i="2"/>
  <c r="C357" i="2"/>
  <c r="D357" i="2"/>
  <c r="E357" i="2"/>
  <c r="F357" i="2"/>
  <c r="G357" i="2"/>
  <c r="H357" i="2"/>
  <c r="J357" i="2"/>
  <c r="K357" i="2"/>
  <c r="L357" i="2"/>
  <c r="M357" i="2"/>
  <c r="AG357" i="2"/>
  <c r="AH357" i="2"/>
  <c r="AI357" i="2"/>
  <c r="AJ357" i="2"/>
  <c r="AK357" i="2"/>
  <c r="AL357" i="2"/>
  <c r="AM357" i="2"/>
  <c r="AN357" i="2"/>
  <c r="AV357" i="2"/>
  <c r="C358" i="2"/>
  <c r="D358" i="2"/>
  <c r="E358" i="2"/>
  <c r="F358" i="2"/>
  <c r="G358" i="2"/>
  <c r="H358" i="2"/>
  <c r="J358" i="2"/>
  <c r="K358" i="2"/>
  <c r="L358" i="2"/>
  <c r="M358" i="2"/>
  <c r="AG358" i="2"/>
  <c r="AH358" i="2"/>
  <c r="AI358" i="2"/>
  <c r="AJ358" i="2"/>
  <c r="AK358" i="2"/>
  <c r="AL358" i="2"/>
  <c r="AM358" i="2"/>
  <c r="AN358" i="2"/>
  <c r="AV358" i="2"/>
  <c r="C359" i="2"/>
  <c r="D359" i="2"/>
  <c r="E359" i="2"/>
  <c r="F359" i="2"/>
  <c r="G359" i="2"/>
  <c r="H359" i="2"/>
  <c r="J359" i="2"/>
  <c r="K359" i="2"/>
  <c r="L359" i="2"/>
  <c r="M359" i="2"/>
  <c r="AG359" i="2"/>
  <c r="AH359" i="2"/>
  <c r="AI359" i="2"/>
  <c r="AJ359" i="2"/>
  <c r="AK359" i="2"/>
  <c r="AL359" i="2"/>
  <c r="AM359" i="2"/>
  <c r="AN359" i="2"/>
  <c r="AV359" i="2"/>
  <c r="C360" i="2"/>
  <c r="D360" i="2"/>
  <c r="E360" i="2"/>
  <c r="F360" i="2"/>
  <c r="G360" i="2"/>
  <c r="H360" i="2"/>
  <c r="J360" i="2"/>
  <c r="K360" i="2"/>
  <c r="L360" i="2"/>
  <c r="M360" i="2"/>
  <c r="AG360" i="2"/>
  <c r="AH360" i="2"/>
  <c r="AI360" i="2"/>
  <c r="AJ360" i="2"/>
  <c r="AK360" i="2"/>
  <c r="AL360" i="2"/>
  <c r="AM360" i="2"/>
  <c r="AN360" i="2"/>
  <c r="AV360" i="2"/>
  <c r="C361" i="2"/>
  <c r="D361" i="2"/>
  <c r="E361" i="2"/>
  <c r="F361" i="2"/>
  <c r="G361" i="2"/>
  <c r="H361" i="2"/>
  <c r="J361" i="2"/>
  <c r="K361" i="2"/>
  <c r="L361" i="2"/>
  <c r="M361" i="2"/>
  <c r="AG361" i="2"/>
  <c r="AH361" i="2"/>
  <c r="AI361" i="2"/>
  <c r="AJ361" i="2"/>
  <c r="AK361" i="2"/>
  <c r="AL361" i="2"/>
  <c r="AM361" i="2"/>
  <c r="AN361" i="2"/>
  <c r="AV361" i="2"/>
  <c r="C362" i="2"/>
  <c r="D362" i="2"/>
  <c r="E362" i="2"/>
  <c r="F362" i="2"/>
  <c r="G362" i="2"/>
  <c r="H362" i="2"/>
  <c r="J362" i="2"/>
  <c r="K362" i="2"/>
  <c r="L362" i="2"/>
  <c r="M362" i="2"/>
  <c r="AG362" i="2"/>
  <c r="AH362" i="2"/>
  <c r="AI362" i="2"/>
  <c r="AJ362" i="2"/>
  <c r="AK362" i="2"/>
  <c r="AL362" i="2"/>
  <c r="AM362" i="2"/>
  <c r="AN362" i="2"/>
  <c r="AV362" i="2"/>
  <c r="C363" i="2"/>
  <c r="D363" i="2"/>
  <c r="E363" i="2"/>
  <c r="F363" i="2"/>
  <c r="G363" i="2"/>
  <c r="H363" i="2"/>
  <c r="J363" i="2"/>
  <c r="K363" i="2"/>
  <c r="L363" i="2"/>
  <c r="M363" i="2"/>
  <c r="AG363" i="2"/>
  <c r="AH363" i="2"/>
  <c r="AI363" i="2"/>
  <c r="AJ363" i="2"/>
  <c r="AK363" i="2"/>
  <c r="AL363" i="2"/>
  <c r="AM363" i="2"/>
  <c r="AN363" i="2"/>
  <c r="AV363" i="2"/>
  <c r="C364" i="2"/>
  <c r="D364" i="2"/>
  <c r="E364" i="2"/>
  <c r="F364" i="2"/>
  <c r="G364" i="2"/>
  <c r="H364" i="2"/>
  <c r="J364" i="2"/>
  <c r="K364" i="2"/>
  <c r="L364" i="2"/>
  <c r="M364" i="2"/>
  <c r="AG364" i="2"/>
  <c r="AH364" i="2"/>
  <c r="AI364" i="2"/>
  <c r="AJ364" i="2"/>
  <c r="AK364" i="2"/>
  <c r="AL364" i="2"/>
  <c r="AM364" i="2"/>
  <c r="AN364" i="2"/>
  <c r="AV364" i="2"/>
  <c r="C365" i="2"/>
  <c r="D365" i="2"/>
  <c r="E365" i="2"/>
  <c r="F365" i="2"/>
  <c r="G365" i="2"/>
  <c r="H365" i="2"/>
  <c r="J365" i="2"/>
  <c r="K365" i="2"/>
  <c r="L365" i="2"/>
  <c r="M365" i="2"/>
  <c r="AG365" i="2"/>
  <c r="AH365" i="2"/>
  <c r="AI365" i="2"/>
  <c r="AJ365" i="2"/>
  <c r="AK365" i="2"/>
  <c r="AL365" i="2"/>
  <c r="AM365" i="2"/>
  <c r="AN365" i="2"/>
  <c r="AV365" i="2"/>
  <c r="C366" i="2"/>
  <c r="D366" i="2"/>
  <c r="E366" i="2"/>
  <c r="F366" i="2"/>
  <c r="G366" i="2"/>
  <c r="H366" i="2"/>
  <c r="J366" i="2"/>
  <c r="K366" i="2"/>
  <c r="L366" i="2"/>
  <c r="M366" i="2"/>
  <c r="AG366" i="2"/>
  <c r="AH366" i="2"/>
  <c r="AI366" i="2"/>
  <c r="AJ366" i="2"/>
  <c r="AK366" i="2"/>
  <c r="AL366" i="2"/>
  <c r="AM366" i="2"/>
  <c r="AN366" i="2"/>
  <c r="AV366" i="2"/>
  <c r="C367" i="2"/>
  <c r="D367" i="2"/>
  <c r="E367" i="2"/>
  <c r="F367" i="2"/>
  <c r="G367" i="2"/>
  <c r="H367" i="2"/>
  <c r="J367" i="2"/>
  <c r="K367" i="2"/>
  <c r="L367" i="2"/>
  <c r="M367" i="2"/>
  <c r="AG367" i="2"/>
  <c r="AH367" i="2"/>
  <c r="AI367" i="2"/>
  <c r="AJ367" i="2"/>
  <c r="AK367" i="2"/>
  <c r="AL367" i="2"/>
  <c r="AM367" i="2"/>
  <c r="AN367" i="2"/>
  <c r="AV367" i="2"/>
  <c r="C368" i="2"/>
  <c r="D368" i="2"/>
  <c r="E368" i="2"/>
  <c r="F368" i="2"/>
  <c r="G368" i="2"/>
  <c r="H368" i="2"/>
  <c r="J368" i="2"/>
  <c r="K368" i="2"/>
  <c r="L368" i="2"/>
  <c r="M368" i="2"/>
  <c r="AG368" i="2"/>
  <c r="AH368" i="2"/>
  <c r="AI368" i="2"/>
  <c r="AJ368" i="2"/>
  <c r="AK368" i="2"/>
  <c r="AL368" i="2"/>
  <c r="AM368" i="2"/>
  <c r="AN368" i="2"/>
  <c r="AV368" i="2"/>
  <c r="C369" i="2"/>
  <c r="D369" i="2"/>
  <c r="E369" i="2"/>
  <c r="F369" i="2"/>
  <c r="G369" i="2"/>
  <c r="H369" i="2"/>
  <c r="J369" i="2"/>
  <c r="K369" i="2"/>
  <c r="L369" i="2"/>
  <c r="M369" i="2"/>
  <c r="AG369" i="2"/>
  <c r="AH369" i="2"/>
  <c r="AI369" i="2"/>
  <c r="AJ369" i="2"/>
  <c r="AK369" i="2"/>
  <c r="AL369" i="2"/>
  <c r="AM369" i="2"/>
  <c r="AN369" i="2"/>
  <c r="AV369" i="2"/>
  <c r="C370" i="2"/>
  <c r="D370" i="2"/>
  <c r="E370" i="2"/>
  <c r="F370" i="2"/>
  <c r="G370" i="2"/>
  <c r="H370" i="2"/>
  <c r="J370" i="2"/>
  <c r="K370" i="2"/>
  <c r="L370" i="2"/>
  <c r="M370" i="2"/>
  <c r="AG370" i="2"/>
  <c r="AH370" i="2"/>
  <c r="AI370" i="2"/>
  <c r="AJ370" i="2"/>
  <c r="AK370" i="2"/>
  <c r="AL370" i="2"/>
  <c r="AM370" i="2"/>
  <c r="AN370" i="2"/>
  <c r="AV370" i="2"/>
  <c r="C371" i="2"/>
  <c r="D371" i="2"/>
  <c r="E371" i="2"/>
  <c r="F371" i="2"/>
  <c r="G371" i="2"/>
  <c r="H371" i="2"/>
  <c r="J371" i="2"/>
  <c r="K371" i="2"/>
  <c r="L371" i="2"/>
  <c r="M371" i="2"/>
  <c r="AG371" i="2"/>
  <c r="AH371" i="2"/>
  <c r="AI371" i="2"/>
  <c r="AJ371" i="2"/>
  <c r="AK371" i="2"/>
  <c r="AL371" i="2"/>
  <c r="AM371" i="2"/>
  <c r="AN371" i="2"/>
  <c r="AV371" i="2"/>
  <c r="C372" i="2"/>
  <c r="D372" i="2"/>
  <c r="E372" i="2"/>
  <c r="F372" i="2"/>
  <c r="G372" i="2"/>
  <c r="H372" i="2"/>
  <c r="J372" i="2"/>
  <c r="K372" i="2"/>
  <c r="L372" i="2"/>
  <c r="M372" i="2"/>
  <c r="AG372" i="2"/>
  <c r="AH372" i="2"/>
  <c r="AI372" i="2"/>
  <c r="AJ372" i="2"/>
  <c r="AK372" i="2"/>
  <c r="AL372" i="2"/>
  <c r="AM372" i="2"/>
  <c r="AN372" i="2"/>
  <c r="AV372" i="2"/>
  <c r="C373" i="2"/>
  <c r="D373" i="2"/>
  <c r="E373" i="2"/>
  <c r="F373" i="2"/>
  <c r="G373" i="2"/>
  <c r="H373" i="2"/>
  <c r="J373" i="2"/>
  <c r="K373" i="2"/>
  <c r="L373" i="2"/>
  <c r="M373" i="2"/>
  <c r="AG373" i="2"/>
  <c r="AH373" i="2"/>
  <c r="AI373" i="2"/>
  <c r="AJ373" i="2"/>
  <c r="AK373" i="2"/>
  <c r="AL373" i="2"/>
  <c r="AM373" i="2"/>
  <c r="AN373" i="2"/>
  <c r="AV373" i="2"/>
  <c r="C374" i="2"/>
  <c r="D374" i="2"/>
  <c r="E374" i="2"/>
  <c r="F374" i="2"/>
  <c r="G374" i="2"/>
  <c r="H374" i="2"/>
  <c r="J374" i="2"/>
  <c r="K374" i="2"/>
  <c r="L374" i="2"/>
  <c r="M374" i="2"/>
  <c r="AG374" i="2"/>
  <c r="AH374" i="2"/>
  <c r="AI374" i="2"/>
  <c r="AJ374" i="2"/>
  <c r="AK374" i="2"/>
  <c r="AL374" i="2"/>
  <c r="AM374" i="2"/>
  <c r="AN374" i="2"/>
  <c r="AV374" i="2"/>
  <c r="C375" i="2"/>
  <c r="D375" i="2"/>
  <c r="E375" i="2"/>
  <c r="F375" i="2"/>
  <c r="G375" i="2"/>
  <c r="H375" i="2"/>
  <c r="J375" i="2"/>
  <c r="K375" i="2"/>
  <c r="L375" i="2"/>
  <c r="M375" i="2"/>
  <c r="AG375" i="2"/>
  <c r="AH375" i="2"/>
  <c r="AI375" i="2"/>
  <c r="AJ375" i="2"/>
  <c r="AK375" i="2"/>
  <c r="AL375" i="2"/>
  <c r="AM375" i="2"/>
  <c r="AN375" i="2"/>
  <c r="AV375" i="2"/>
  <c r="C376" i="2"/>
  <c r="D376" i="2"/>
  <c r="E376" i="2"/>
  <c r="F376" i="2"/>
  <c r="G376" i="2"/>
  <c r="H376" i="2"/>
  <c r="J376" i="2"/>
  <c r="K376" i="2"/>
  <c r="L376" i="2"/>
  <c r="M376" i="2"/>
  <c r="AG376" i="2"/>
  <c r="AH376" i="2"/>
  <c r="AI376" i="2"/>
  <c r="AJ376" i="2"/>
  <c r="AK376" i="2"/>
  <c r="AL376" i="2"/>
  <c r="AM376" i="2"/>
  <c r="AN376" i="2"/>
  <c r="AV376" i="2"/>
  <c r="C377" i="2"/>
  <c r="D377" i="2"/>
  <c r="E377" i="2"/>
  <c r="F377" i="2"/>
  <c r="G377" i="2"/>
  <c r="H377" i="2"/>
  <c r="J377" i="2"/>
  <c r="K377" i="2"/>
  <c r="L377" i="2"/>
  <c r="M377" i="2"/>
  <c r="AG377" i="2"/>
  <c r="AH377" i="2"/>
  <c r="AI377" i="2"/>
  <c r="AJ377" i="2"/>
  <c r="AK377" i="2"/>
  <c r="AL377" i="2"/>
  <c r="AM377" i="2"/>
  <c r="AN377" i="2"/>
  <c r="AV377" i="2"/>
  <c r="C378" i="2"/>
  <c r="D378" i="2"/>
  <c r="E378" i="2"/>
  <c r="F378" i="2"/>
  <c r="G378" i="2"/>
  <c r="H378" i="2"/>
  <c r="J378" i="2"/>
  <c r="K378" i="2"/>
  <c r="L378" i="2"/>
  <c r="M378" i="2"/>
  <c r="AG378" i="2"/>
  <c r="AH378" i="2"/>
  <c r="AI378" i="2"/>
  <c r="AJ378" i="2"/>
  <c r="AK378" i="2"/>
  <c r="AL378" i="2"/>
  <c r="AM378" i="2"/>
  <c r="AN378" i="2"/>
  <c r="AV378" i="2"/>
  <c r="C379" i="2"/>
  <c r="D379" i="2"/>
  <c r="E379" i="2"/>
  <c r="F379" i="2"/>
  <c r="G379" i="2"/>
  <c r="H379" i="2"/>
  <c r="J379" i="2"/>
  <c r="K379" i="2"/>
  <c r="L379" i="2"/>
  <c r="M379" i="2"/>
  <c r="AG379" i="2"/>
  <c r="AH379" i="2"/>
  <c r="AI379" i="2"/>
  <c r="AJ379" i="2"/>
  <c r="AK379" i="2"/>
  <c r="AL379" i="2"/>
  <c r="AM379" i="2"/>
  <c r="AN379" i="2"/>
  <c r="AV379" i="2"/>
  <c r="C380" i="2"/>
  <c r="D380" i="2"/>
  <c r="E380" i="2"/>
  <c r="F380" i="2"/>
  <c r="G380" i="2"/>
  <c r="H380" i="2"/>
  <c r="J380" i="2"/>
  <c r="K380" i="2"/>
  <c r="L380" i="2"/>
  <c r="M380" i="2"/>
  <c r="AG380" i="2"/>
  <c r="AH380" i="2"/>
  <c r="AI380" i="2"/>
  <c r="AJ380" i="2"/>
  <c r="AK380" i="2"/>
  <c r="AL380" i="2"/>
  <c r="AM380" i="2"/>
  <c r="AN380" i="2"/>
  <c r="AV380" i="2"/>
  <c r="C381" i="2"/>
  <c r="D381" i="2"/>
  <c r="E381" i="2"/>
  <c r="F381" i="2"/>
  <c r="G381" i="2"/>
  <c r="H381" i="2"/>
  <c r="J381" i="2"/>
  <c r="K381" i="2"/>
  <c r="L381" i="2"/>
  <c r="M381" i="2"/>
  <c r="AG381" i="2"/>
  <c r="AH381" i="2"/>
  <c r="AI381" i="2"/>
  <c r="AJ381" i="2"/>
  <c r="AK381" i="2"/>
  <c r="AL381" i="2"/>
  <c r="AM381" i="2"/>
  <c r="AN381" i="2"/>
  <c r="AV381" i="2"/>
  <c r="C382" i="2"/>
  <c r="D382" i="2"/>
  <c r="E382" i="2"/>
  <c r="F382" i="2"/>
  <c r="G382" i="2"/>
  <c r="H382" i="2"/>
  <c r="J382" i="2"/>
  <c r="K382" i="2"/>
  <c r="L382" i="2"/>
  <c r="M382" i="2"/>
  <c r="AG382" i="2"/>
  <c r="AH382" i="2"/>
  <c r="AI382" i="2"/>
  <c r="AJ382" i="2"/>
  <c r="AK382" i="2"/>
  <c r="AL382" i="2"/>
  <c r="AM382" i="2"/>
  <c r="AN382" i="2"/>
  <c r="AV382" i="2"/>
  <c r="C383" i="2"/>
  <c r="D383" i="2"/>
  <c r="E383" i="2"/>
  <c r="F383" i="2"/>
  <c r="G383" i="2"/>
  <c r="H383" i="2"/>
  <c r="J383" i="2"/>
  <c r="K383" i="2"/>
  <c r="L383" i="2"/>
  <c r="M383" i="2"/>
  <c r="AG383" i="2"/>
  <c r="AH383" i="2"/>
  <c r="AI383" i="2"/>
  <c r="AJ383" i="2"/>
  <c r="AK383" i="2"/>
  <c r="AL383" i="2"/>
  <c r="AM383" i="2"/>
  <c r="AN383" i="2"/>
  <c r="AV383" i="2"/>
  <c r="C384" i="2"/>
  <c r="D384" i="2"/>
  <c r="E384" i="2"/>
  <c r="F384" i="2"/>
  <c r="G384" i="2"/>
  <c r="H384" i="2"/>
  <c r="J384" i="2"/>
  <c r="K384" i="2"/>
  <c r="L384" i="2"/>
  <c r="M384" i="2"/>
  <c r="AG384" i="2"/>
  <c r="AH384" i="2"/>
  <c r="AI384" i="2"/>
  <c r="AJ384" i="2"/>
  <c r="AK384" i="2"/>
  <c r="AL384" i="2"/>
  <c r="AM384" i="2"/>
  <c r="AN384" i="2"/>
  <c r="AV384" i="2"/>
  <c r="C385" i="2"/>
  <c r="D385" i="2"/>
  <c r="E385" i="2"/>
  <c r="F385" i="2"/>
  <c r="G385" i="2"/>
  <c r="H385" i="2"/>
  <c r="J385" i="2"/>
  <c r="K385" i="2"/>
  <c r="L385" i="2"/>
  <c r="M385" i="2"/>
  <c r="AG385" i="2"/>
  <c r="AH385" i="2"/>
  <c r="AI385" i="2"/>
  <c r="AJ385" i="2"/>
  <c r="AK385" i="2"/>
  <c r="AL385" i="2"/>
  <c r="AM385" i="2"/>
  <c r="AN385" i="2"/>
  <c r="AV385" i="2"/>
  <c r="C386" i="2"/>
  <c r="D386" i="2"/>
  <c r="E386" i="2"/>
  <c r="F386" i="2"/>
  <c r="G386" i="2"/>
  <c r="H386" i="2"/>
  <c r="J386" i="2"/>
  <c r="K386" i="2"/>
  <c r="L386" i="2"/>
  <c r="M386" i="2"/>
  <c r="AG386" i="2"/>
  <c r="AH386" i="2"/>
  <c r="AI386" i="2"/>
  <c r="AJ386" i="2"/>
  <c r="AK386" i="2"/>
  <c r="AL386" i="2"/>
  <c r="AM386" i="2"/>
  <c r="AN386" i="2"/>
  <c r="AV386" i="2"/>
  <c r="C387" i="2"/>
  <c r="D387" i="2"/>
  <c r="E387" i="2"/>
  <c r="F387" i="2"/>
  <c r="G387" i="2"/>
  <c r="H387" i="2"/>
  <c r="J387" i="2"/>
  <c r="K387" i="2"/>
  <c r="L387" i="2"/>
  <c r="M387" i="2"/>
  <c r="AG387" i="2"/>
  <c r="AH387" i="2"/>
  <c r="AI387" i="2"/>
  <c r="AJ387" i="2"/>
  <c r="AK387" i="2"/>
  <c r="AL387" i="2"/>
  <c r="AM387" i="2"/>
  <c r="AN387" i="2"/>
  <c r="AV387" i="2"/>
  <c r="C388" i="2"/>
  <c r="D388" i="2"/>
  <c r="E388" i="2"/>
  <c r="F388" i="2"/>
  <c r="G388" i="2"/>
  <c r="H388" i="2"/>
  <c r="J388" i="2"/>
  <c r="K388" i="2"/>
  <c r="L388" i="2"/>
  <c r="M388" i="2"/>
  <c r="AG388" i="2"/>
  <c r="AH388" i="2"/>
  <c r="AI388" i="2"/>
  <c r="AJ388" i="2"/>
  <c r="AK388" i="2"/>
  <c r="AL388" i="2"/>
  <c r="AM388" i="2"/>
  <c r="AN388" i="2"/>
  <c r="AV388" i="2"/>
  <c r="C389" i="2"/>
  <c r="D389" i="2"/>
  <c r="E389" i="2"/>
  <c r="F389" i="2"/>
  <c r="G389" i="2"/>
  <c r="H389" i="2"/>
  <c r="J389" i="2"/>
  <c r="K389" i="2"/>
  <c r="L389" i="2"/>
  <c r="M389" i="2"/>
  <c r="AG389" i="2"/>
  <c r="AH389" i="2"/>
  <c r="AI389" i="2"/>
  <c r="AJ389" i="2"/>
  <c r="AK389" i="2"/>
  <c r="AL389" i="2"/>
  <c r="AM389" i="2"/>
  <c r="AN389" i="2"/>
  <c r="AV389" i="2"/>
  <c r="C390" i="2"/>
  <c r="D390" i="2"/>
  <c r="E390" i="2"/>
  <c r="F390" i="2"/>
  <c r="G390" i="2"/>
  <c r="H390" i="2"/>
  <c r="J390" i="2"/>
  <c r="K390" i="2"/>
  <c r="L390" i="2"/>
  <c r="M390" i="2"/>
  <c r="AG390" i="2"/>
  <c r="AH390" i="2"/>
  <c r="AI390" i="2"/>
  <c r="AJ390" i="2"/>
  <c r="AK390" i="2"/>
  <c r="AL390" i="2"/>
  <c r="AM390" i="2"/>
  <c r="AN390" i="2"/>
  <c r="AV390" i="2"/>
  <c r="C391" i="2"/>
  <c r="D391" i="2"/>
  <c r="E391" i="2"/>
  <c r="F391" i="2"/>
  <c r="G391" i="2"/>
  <c r="H391" i="2"/>
  <c r="J391" i="2"/>
  <c r="K391" i="2"/>
  <c r="L391" i="2"/>
  <c r="M391" i="2"/>
  <c r="AG391" i="2"/>
  <c r="AH391" i="2"/>
  <c r="AI391" i="2"/>
  <c r="AJ391" i="2"/>
  <c r="AK391" i="2"/>
  <c r="AL391" i="2"/>
  <c r="AM391" i="2"/>
  <c r="AN391" i="2"/>
  <c r="AV391" i="2"/>
  <c r="C392" i="2"/>
  <c r="D392" i="2"/>
  <c r="E392" i="2"/>
  <c r="F392" i="2"/>
  <c r="G392" i="2"/>
  <c r="H392" i="2"/>
  <c r="J392" i="2"/>
  <c r="K392" i="2"/>
  <c r="L392" i="2"/>
  <c r="M392" i="2"/>
  <c r="AG392" i="2"/>
  <c r="AH392" i="2"/>
  <c r="AI392" i="2"/>
  <c r="AJ392" i="2"/>
  <c r="AK392" i="2"/>
  <c r="AL392" i="2"/>
  <c r="AM392" i="2"/>
  <c r="AN392" i="2"/>
  <c r="AV392" i="2"/>
  <c r="C393" i="2"/>
  <c r="D393" i="2"/>
  <c r="E393" i="2"/>
  <c r="F393" i="2"/>
  <c r="G393" i="2"/>
  <c r="H393" i="2"/>
  <c r="J393" i="2"/>
  <c r="K393" i="2"/>
  <c r="L393" i="2"/>
  <c r="M393" i="2"/>
  <c r="AG393" i="2"/>
  <c r="AH393" i="2"/>
  <c r="AI393" i="2"/>
  <c r="AJ393" i="2"/>
  <c r="AK393" i="2"/>
  <c r="AL393" i="2"/>
  <c r="AM393" i="2"/>
  <c r="AN393" i="2"/>
  <c r="AV393" i="2"/>
  <c r="C394" i="2"/>
  <c r="D394" i="2"/>
  <c r="E394" i="2"/>
  <c r="F394" i="2"/>
  <c r="G394" i="2"/>
  <c r="H394" i="2"/>
  <c r="J394" i="2"/>
  <c r="K394" i="2"/>
  <c r="L394" i="2"/>
  <c r="M394" i="2"/>
  <c r="AG394" i="2"/>
  <c r="AH394" i="2"/>
  <c r="AI394" i="2"/>
  <c r="AJ394" i="2"/>
  <c r="AK394" i="2"/>
  <c r="AL394" i="2"/>
  <c r="AM394" i="2"/>
  <c r="AN394" i="2"/>
  <c r="AV394" i="2"/>
  <c r="C395" i="2"/>
  <c r="D395" i="2"/>
  <c r="E395" i="2"/>
  <c r="F395" i="2"/>
  <c r="G395" i="2"/>
  <c r="H395" i="2"/>
  <c r="J395" i="2"/>
  <c r="K395" i="2"/>
  <c r="L395" i="2"/>
  <c r="M395" i="2"/>
  <c r="AG395" i="2"/>
  <c r="AH395" i="2"/>
  <c r="AI395" i="2"/>
  <c r="AJ395" i="2"/>
  <c r="AK395" i="2"/>
  <c r="AL395" i="2"/>
  <c r="AM395" i="2"/>
  <c r="AN395" i="2"/>
  <c r="AV395" i="2"/>
  <c r="C396" i="2"/>
  <c r="D396" i="2"/>
  <c r="E396" i="2"/>
  <c r="F396" i="2"/>
  <c r="G396" i="2"/>
  <c r="H396" i="2"/>
  <c r="J396" i="2"/>
  <c r="K396" i="2"/>
  <c r="L396" i="2"/>
  <c r="M396" i="2"/>
  <c r="AG396" i="2"/>
  <c r="AH396" i="2"/>
  <c r="AI396" i="2"/>
  <c r="AJ396" i="2"/>
  <c r="AK396" i="2"/>
  <c r="AL396" i="2"/>
  <c r="AM396" i="2"/>
  <c r="AN396" i="2"/>
  <c r="AV396" i="2"/>
  <c r="C397" i="2"/>
  <c r="D397" i="2"/>
  <c r="E397" i="2"/>
  <c r="F397" i="2"/>
  <c r="G397" i="2"/>
  <c r="H397" i="2"/>
  <c r="J397" i="2"/>
  <c r="K397" i="2"/>
  <c r="L397" i="2"/>
  <c r="M397" i="2"/>
  <c r="AG397" i="2"/>
  <c r="AH397" i="2"/>
  <c r="AI397" i="2"/>
  <c r="AJ397" i="2"/>
  <c r="AK397" i="2"/>
  <c r="AL397" i="2"/>
  <c r="AM397" i="2"/>
  <c r="AN397" i="2"/>
  <c r="AV397" i="2"/>
  <c r="C398" i="2"/>
  <c r="D398" i="2"/>
  <c r="E398" i="2"/>
  <c r="F398" i="2"/>
  <c r="G398" i="2"/>
  <c r="H398" i="2"/>
  <c r="J398" i="2"/>
  <c r="K398" i="2"/>
  <c r="L398" i="2"/>
  <c r="M398" i="2"/>
  <c r="AG398" i="2"/>
  <c r="AH398" i="2"/>
  <c r="AI398" i="2"/>
  <c r="AJ398" i="2"/>
  <c r="AK398" i="2"/>
  <c r="AL398" i="2"/>
  <c r="AM398" i="2"/>
  <c r="AN398" i="2"/>
  <c r="AV398" i="2"/>
  <c r="C399" i="2"/>
  <c r="D399" i="2"/>
  <c r="E399" i="2"/>
  <c r="F399" i="2"/>
  <c r="G399" i="2"/>
  <c r="H399" i="2"/>
  <c r="J399" i="2"/>
  <c r="K399" i="2"/>
  <c r="L399" i="2"/>
  <c r="M399" i="2"/>
  <c r="AG399" i="2"/>
  <c r="AH399" i="2"/>
  <c r="AI399" i="2"/>
  <c r="AJ399" i="2"/>
  <c r="AK399" i="2"/>
  <c r="AL399" i="2"/>
  <c r="AM399" i="2"/>
  <c r="AN399" i="2"/>
  <c r="AV399" i="2"/>
  <c r="C400" i="2"/>
  <c r="D400" i="2"/>
  <c r="E400" i="2"/>
  <c r="F400" i="2"/>
  <c r="G400" i="2"/>
  <c r="H400" i="2"/>
  <c r="J400" i="2"/>
  <c r="K400" i="2"/>
  <c r="L400" i="2"/>
  <c r="M400" i="2"/>
  <c r="AG400" i="2"/>
  <c r="AH400" i="2"/>
  <c r="AI400" i="2"/>
  <c r="AJ400" i="2"/>
  <c r="AK400" i="2"/>
  <c r="AL400" i="2"/>
  <c r="AM400" i="2"/>
  <c r="AN400" i="2"/>
  <c r="AV400" i="2"/>
  <c r="C401" i="2"/>
  <c r="D401" i="2"/>
  <c r="E401" i="2"/>
  <c r="F401" i="2"/>
  <c r="G401" i="2"/>
  <c r="H401" i="2"/>
  <c r="J401" i="2"/>
  <c r="K401" i="2"/>
  <c r="L401" i="2"/>
  <c r="M401" i="2"/>
  <c r="AG401" i="2"/>
  <c r="AH401" i="2"/>
  <c r="AI401" i="2"/>
  <c r="AJ401" i="2"/>
  <c r="AK401" i="2"/>
  <c r="AL401" i="2"/>
  <c r="AM401" i="2"/>
  <c r="AN401" i="2"/>
  <c r="AV401" i="2"/>
  <c r="C402" i="2"/>
  <c r="D402" i="2"/>
  <c r="E402" i="2"/>
  <c r="F402" i="2"/>
  <c r="G402" i="2"/>
  <c r="H402" i="2"/>
  <c r="J402" i="2"/>
  <c r="K402" i="2"/>
  <c r="L402" i="2"/>
  <c r="M402" i="2"/>
  <c r="AG402" i="2"/>
  <c r="AH402" i="2"/>
  <c r="AI402" i="2"/>
  <c r="AJ402" i="2"/>
  <c r="AK402" i="2"/>
  <c r="AL402" i="2"/>
  <c r="AM402" i="2"/>
  <c r="AN402" i="2"/>
  <c r="AV402" i="2"/>
  <c r="C403" i="2"/>
  <c r="D403" i="2"/>
  <c r="E403" i="2"/>
  <c r="F403" i="2"/>
  <c r="G403" i="2"/>
  <c r="H403" i="2"/>
  <c r="J403" i="2"/>
  <c r="K403" i="2"/>
  <c r="L403" i="2"/>
  <c r="M403" i="2"/>
  <c r="AG403" i="2"/>
  <c r="AH403" i="2"/>
  <c r="AI403" i="2"/>
  <c r="AJ403" i="2"/>
  <c r="AK403" i="2"/>
  <c r="AL403" i="2"/>
  <c r="AM403" i="2"/>
  <c r="AN403" i="2"/>
  <c r="AV403" i="2"/>
  <c r="C404" i="2"/>
  <c r="D404" i="2"/>
  <c r="E404" i="2"/>
  <c r="F404" i="2"/>
  <c r="G404" i="2"/>
  <c r="H404" i="2"/>
  <c r="J404" i="2"/>
  <c r="K404" i="2"/>
  <c r="L404" i="2"/>
  <c r="M404" i="2"/>
  <c r="AG404" i="2"/>
  <c r="AH404" i="2"/>
  <c r="AI404" i="2"/>
  <c r="AJ404" i="2"/>
  <c r="AK404" i="2"/>
  <c r="AL404" i="2"/>
  <c r="AM404" i="2"/>
  <c r="AN404" i="2"/>
  <c r="AV404" i="2"/>
  <c r="C405" i="2"/>
  <c r="D405" i="2"/>
  <c r="E405" i="2"/>
  <c r="F405" i="2"/>
  <c r="G405" i="2"/>
  <c r="H405" i="2"/>
  <c r="J405" i="2"/>
  <c r="K405" i="2"/>
  <c r="L405" i="2"/>
  <c r="M405" i="2"/>
  <c r="AG405" i="2"/>
  <c r="AH405" i="2"/>
  <c r="AI405" i="2"/>
  <c r="AJ405" i="2"/>
  <c r="AK405" i="2"/>
  <c r="AL405" i="2"/>
  <c r="AM405" i="2"/>
  <c r="AN405" i="2"/>
  <c r="AV405" i="2"/>
  <c r="C406" i="2"/>
  <c r="D406" i="2"/>
  <c r="E406" i="2"/>
  <c r="F406" i="2"/>
  <c r="G406" i="2"/>
  <c r="H406" i="2"/>
  <c r="J406" i="2"/>
  <c r="K406" i="2"/>
  <c r="L406" i="2"/>
  <c r="M406" i="2"/>
  <c r="AG406" i="2"/>
  <c r="AH406" i="2"/>
  <c r="AI406" i="2"/>
  <c r="AJ406" i="2"/>
  <c r="AK406" i="2"/>
  <c r="AL406" i="2"/>
  <c r="AM406" i="2"/>
  <c r="AN406" i="2"/>
  <c r="AV406" i="2"/>
  <c r="C407" i="2"/>
  <c r="D407" i="2"/>
  <c r="E407" i="2"/>
  <c r="F407" i="2"/>
  <c r="G407" i="2"/>
  <c r="H407" i="2"/>
  <c r="J407" i="2"/>
  <c r="K407" i="2"/>
  <c r="L407" i="2"/>
  <c r="M407" i="2"/>
  <c r="AG407" i="2"/>
  <c r="AH407" i="2"/>
  <c r="AI407" i="2"/>
  <c r="AJ407" i="2"/>
  <c r="AK407" i="2"/>
  <c r="AL407" i="2"/>
  <c r="AM407" i="2"/>
  <c r="AN407" i="2"/>
  <c r="AV407" i="2"/>
  <c r="C408" i="2"/>
  <c r="D408" i="2"/>
  <c r="E408" i="2"/>
  <c r="F408" i="2"/>
  <c r="G408" i="2"/>
  <c r="H408" i="2"/>
  <c r="J408" i="2"/>
  <c r="K408" i="2"/>
  <c r="L408" i="2"/>
  <c r="M408" i="2"/>
  <c r="AG408" i="2"/>
  <c r="AH408" i="2"/>
  <c r="AI408" i="2"/>
  <c r="AJ408" i="2"/>
  <c r="AK408" i="2"/>
  <c r="AL408" i="2"/>
  <c r="AM408" i="2"/>
  <c r="AN408" i="2"/>
  <c r="C410" i="2"/>
  <c r="D410" i="2"/>
  <c r="E410" i="2"/>
  <c r="F410" i="2"/>
  <c r="G410" i="2"/>
  <c r="H410" i="2"/>
  <c r="J410" i="2"/>
  <c r="K410" i="2"/>
  <c r="L410" i="2"/>
  <c r="M410" i="2"/>
  <c r="AG410" i="2"/>
  <c r="AH410" i="2"/>
  <c r="AI410" i="2"/>
  <c r="AJ410" i="2"/>
  <c r="AK410" i="2"/>
  <c r="AL410" i="2"/>
  <c r="AM410" i="2"/>
  <c r="AN410" i="2"/>
  <c r="AV410" i="2"/>
  <c r="C411" i="2"/>
  <c r="D411" i="2"/>
  <c r="E411" i="2"/>
  <c r="F411" i="2"/>
  <c r="G411" i="2"/>
  <c r="H411" i="2"/>
  <c r="J411" i="2"/>
  <c r="K411" i="2"/>
  <c r="L411" i="2"/>
  <c r="M411" i="2"/>
  <c r="AG411" i="2"/>
  <c r="AH411" i="2"/>
  <c r="AI411" i="2"/>
  <c r="AJ411" i="2"/>
  <c r="AK411" i="2"/>
  <c r="AL411" i="2"/>
  <c r="AM411" i="2"/>
  <c r="AN411" i="2"/>
  <c r="AV411" i="2"/>
  <c r="C412" i="2"/>
  <c r="D412" i="2"/>
  <c r="E412" i="2"/>
  <c r="F412" i="2"/>
  <c r="G412" i="2"/>
  <c r="H412" i="2"/>
  <c r="J412" i="2"/>
  <c r="K412" i="2"/>
  <c r="L412" i="2"/>
  <c r="M412" i="2"/>
  <c r="AG412" i="2"/>
  <c r="AH412" i="2"/>
  <c r="AI412" i="2"/>
  <c r="AJ412" i="2"/>
  <c r="AK412" i="2"/>
  <c r="AL412" i="2"/>
  <c r="AM412" i="2"/>
  <c r="AN412" i="2"/>
  <c r="AV412" i="2"/>
  <c r="C413" i="2"/>
  <c r="D413" i="2"/>
  <c r="E413" i="2"/>
  <c r="F413" i="2"/>
  <c r="G413" i="2"/>
  <c r="H413" i="2"/>
  <c r="J413" i="2"/>
  <c r="K413" i="2"/>
  <c r="L413" i="2"/>
  <c r="M413" i="2"/>
  <c r="AG413" i="2"/>
  <c r="AH413" i="2"/>
  <c r="AI413" i="2"/>
  <c r="AJ413" i="2"/>
  <c r="AK413" i="2"/>
  <c r="AL413" i="2"/>
  <c r="AM413" i="2"/>
  <c r="AN413" i="2"/>
  <c r="AV413" i="2"/>
  <c r="C414" i="2"/>
  <c r="D414" i="2"/>
  <c r="E414" i="2"/>
  <c r="F414" i="2"/>
  <c r="G414" i="2"/>
  <c r="H414" i="2"/>
  <c r="J414" i="2"/>
  <c r="K414" i="2"/>
  <c r="L414" i="2"/>
  <c r="M414" i="2"/>
  <c r="AG414" i="2"/>
  <c r="AH414" i="2"/>
  <c r="AI414" i="2"/>
  <c r="AJ414" i="2"/>
  <c r="AK414" i="2"/>
  <c r="AL414" i="2"/>
  <c r="AM414" i="2"/>
  <c r="AN414" i="2"/>
  <c r="AV414" i="2"/>
  <c r="C415" i="2"/>
  <c r="D415" i="2"/>
  <c r="E415" i="2"/>
  <c r="F415" i="2"/>
  <c r="G415" i="2"/>
  <c r="H415" i="2"/>
  <c r="J415" i="2"/>
  <c r="K415" i="2"/>
  <c r="L415" i="2"/>
  <c r="M415" i="2"/>
  <c r="AG415" i="2"/>
  <c r="AH415" i="2"/>
  <c r="AI415" i="2"/>
  <c r="AJ415" i="2"/>
  <c r="AK415" i="2"/>
  <c r="AL415" i="2"/>
  <c r="AM415" i="2"/>
  <c r="AN415" i="2"/>
  <c r="AV415" i="2"/>
  <c r="C416" i="2"/>
  <c r="D416" i="2"/>
  <c r="E416" i="2"/>
  <c r="F416" i="2"/>
  <c r="G416" i="2"/>
  <c r="H416" i="2"/>
  <c r="J416" i="2"/>
  <c r="K416" i="2"/>
  <c r="L416" i="2"/>
  <c r="M416" i="2"/>
  <c r="AG416" i="2"/>
  <c r="AH416" i="2"/>
  <c r="AI416" i="2"/>
  <c r="AJ416" i="2"/>
  <c r="AK416" i="2"/>
  <c r="AL416" i="2"/>
  <c r="AM416" i="2"/>
  <c r="AN416" i="2"/>
  <c r="AV416" i="2"/>
  <c r="C417" i="2"/>
  <c r="D417" i="2"/>
  <c r="E417" i="2"/>
  <c r="F417" i="2"/>
  <c r="G417" i="2"/>
  <c r="H417" i="2"/>
  <c r="J417" i="2"/>
  <c r="K417" i="2"/>
  <c r="L417" i="2"/>
  <c r="M417" i="2"/>
  <c r="AG417" i="2"/>
  <c r="AH417" i="2"/>
  <c r="AI417" i="2"/>
  <c r="AJ417" i="2"/>
  <c r="AK417" i="2"/>
  <c r="AL417" i="2"/>
  <c r="AM417" i="2"/>
  <c r="AN417" i="2"/>
  <c r="AV417" i="2"/>
  <c r="C418" i="2"/>
  <c r="D418" i="2"/>
  <c r="E418" i="2"/>
  <c r="F418" i="2"/>
  <c r="G418" i="2"/>
  <c r="H418" i="2"/>
  <c r="J418" i="2"/>
  <c r="K418" i="2"/>
  <c r="L418" i="2"/>
  <c r="M418" i="2"/>
  <c r="AG418" i="2"/>
  <c r="AH418" i="2"/>
  <c r="AI418" i="2"/>
  <c r="AJ418" i="2"/>
  <c r="AK418" i="2"/>
  <c r="AL418" i="2"/>
  <c r="AM418" i="2"/>
  <c r="AN418" i="2"/>
  <c r="AV418" i="2"/>
  <c r="C419" i="2"/>
  <c r="D419" i="2"/>
  <c r="E419" i="2"/>
  <c r="F419" i="2"/>
  <c r="G419" i="2"/>
  <c r="H419" i="2"/>
  <c r="J419" i="2"/>
  <c r="K419" i="2"/>
  <c r="L419" i="2"/>
  <c r="M419" i="2"/>
  <c r="AG419" i="2"/>
  <c r="AH419" i="2"/>
  <c r="AI419" i="2"/>
  <c r="AJ419" i="2"/>
  <c r="AK419" i="2"/>
  <c r="AL419" i="2"/>
  <c r="AM419" i="2"/>
  <c r="AN419" i="2"/>
  <c r="AV419" i="2"/>
  <c r="C420" i="2"/>
  <c r="D420" i="2"/>
  <c r="E420" i="2"/>
  <c r="F420" i="2"/>
  <c r="G420" i="2"/>
  <c r="H420" i="2"/>
  <c r="J420" i="2"/>
  <c r="K420" i="2"/>
  <c r="L420" i="2"/>
  <c r="M420" i="2"/>
  <c r="AG420" i="2"/>
  <c r="AH420" i="2"/>
  <c r="AI420" i="2"/>
  <c r="AJ420" i="2"/>
  <c r="AK420" i="2"/>
  <c r="AL420" i="2"/>
  <c r="AM420" i="2"/>
  <c r="AN420" i="2"/>
  <c r="AV420" i="2"/>
  <c r="C421" i="2"/>
  <c r="D421" i="2"/>
  <c r="E421" i="2"/>
  <c r="F421" i="2"/>
  <c r="G421" i="2"/>
  <c r="H421" i="2"/>
  <c r="J421" i="2"/>
  <c r="K421" i="2"/>
  <c r="L421" i="2"/>
  <c r="M421" i="2"/>
  <c r="AG421" i="2"/>
  <c r="AH421" i="2"/>
  <c r="AI421" i="2"/>
  <c r="AJ421" i="2"/>
  <c r="AK421" i="2"/>
  <c r="AL421" i="2"/>
  <c r="AM421" i="2"/>
  <c r="AN421" i="2"/>
  <c r="AV421" i="2"/>
  <c r="C422" i="2"/>
  <c r="D422" i="2"/>
  <c r="E422" i="2"/>
  <c r="F422" i="2"/>
  <c r="G422" i="2"/>
  <c r="H422" i="2"/>
  <c r="J422" i="2"/>
  <c r="K422" i="2"/>
  <c r="L422" i="2"/>
  <c r="M422" i="2"/>
  <c r="AG422" i="2"/>
  <c r="AH422" i="2"/>
  <c r="AI422" i="2"/>
  <c r="AJ422" i="2"/>
  <c r="AK422" i="2"/>
  <c r="AL422" i="2"/>
  <c r="AM422" i="2"/>
  <c r="AN422" i="2"/>
  <c r="AV422" i="2"/>
  <c r="C423" i="2"/>
  <c r="D423" i="2"/>
  <c r="E423" i="2"/>
  <c r="F423" i="2"/>
  <c r="G423" i="2"/>
  <c r="H423" i="2"/>
  <c r="J423" i="2"/>
  <c r="K423" i="2"/>
  <c r="L423" i="2"/>
  <c r="M423" i="2"/>
  <c r="AG423" i="2"/>
  <c r="AH423" i="2"/>
  <c r="AI423" i="2"/>
  <c r="AJ423" i="2"/>
  <c r="AK423" i="2"/>
  <c r="AL423" i="2"/>
  <c r="AM423" i="2"/>
  <c r="AN423" i="2"/>
  <c r="AV423" i="2"/>
  <c r="C424" i="2"/>
  <c r="D424" i="2"/>
  <c r="E424" i="2"/>
  <c r="F424" i="2"/>
  <c r="G424" i="2"/>
  <c r="H424" i="2"/>
  <c r="J424" i="2"/>
  <c r="K424" i="2"/>
  <c r="L424" i="2"/>
  <c r="M424" i="2"/>
  <c r="AG424" i="2"/>
  <c r="AH424" i="2"/>
  <c r="AI424" i="2"/>
  <c r="AJ424" i="2"/>
  <c r="AK424" i="2"/>
  <c r="AL424" i="2"/>
  <c r="AM424" i="2"/>
  <c r="AN424" i="2"/>
  <c r="AV424" i="2"/>
  <c r="C425" i="2"/>
  <c r="D425" i="2"/>
  <c r="E425" i="2"/>
  <c r="F425" i="2"/>
  <c r="G425" i="2"/>
  <c r="H425" i="2"/>
  <c r="J425" i="2"/>
  <c r="K425" i="2"/>
  <c r="L425" i="2"/>
  <c r="M425" i="2"/>
  <c r="AG425" i="2"/>
  <c r="AH425" i="2"/>
  <c r="AI425" i="2"/>
  <c r="AJ425" i="2"/>
  <c r="AK425" i="2"/>
  <c r="AL425" i="2"/>
  <c r="AM425" i="2"/>
  <c r="AN425" i="2"/>
  <c r="AV425" i="2"/>
  <c r="C426" i="2"/>
  <c r="D426" i="2"/>
  <c r="E426" i="2"/>
  <c r="F426" i="2"/>
  <c r="G426" i="2"/>
  <c r="H426" i="2"/>
  <c r="J426" i="2"/>
  <c r="K426" i="2"/>
  <c r="L426" i="2"/>
  <c r="M426" i="2"/>
  <c r="AG426" i="2"/>
  <c r="AH426" i="2"/>
  <c r="AI426" i="2"/>
  <c r="AJ426" i="2"/>
  <c r="AK426" i="2"/>
  <c r="AL426" i="2"/>
  <c r="AM426" i="2"/>
  <c r="AN426" i="2"/>
  <c r="AV426" i="2"/>
  <c r="C427" i="2"/>
  <c r="D427" i="2"/>
  <c r="E427" i="2"/>
  <c r="F427" i="2"/>
  <c r="G427" i="2"/>
  <c r="H427" i="2"/>
  <c r="J427" i="2"/>
  <c r="K427" i="2"/>
  <c r="L427" i="2"/>
  <c r="M427" i="2"/>
  <c r="AG427" i="2"/>
  <c r="AH427" i="2"/>
  <c r="AI427" i="2"/>
  <c r="AJ427" i="2"/>
  <c r="AK427" i="2"/>
  <c r="AL427" i="2"/>
  <c r="AM427" i="2"/>
  <c r="AN427" i="2"/>
  <c r="AV427" i="2"/>
  <c r="C428" i="2"/>
  <c r="D428" i="2"/>
  <c r="E428" i="2"/>
  <c r="F428" i="2"/>
  <c r="G428" i="2"/>
  <c r="H428" i="2"/>
  <c r="J428" i="2"/>
  <c r="K428" i="2"/>
  <c r="L428" i="2"/>
  <c r="M428" i="2"/>
  <c r="AG428" i="2"/>
  <c r="AH428" i="2"/>
  <c r="AI428" i="2"/>
  <c r="AJ428" i="2"/>
  <c r="AK428" i="2"/>
  <c r="AL428" i="2"/>
  <c r="AM428" i="2"/>
  <c r="AN428" i="2"/>
  <c r="AV428" i="2"/>
  <c r="C429" i="2"/>
  <c r="D429" i="2"/>
  <c r="E429" i="2"/>
  <c r="F429" i="2"/>
  <c r="G429" i="2"/>
  <c r="H429" i="2"/>
  <c r="J429" i="2"/>
  <c r="K429" i="2"/>
  <c r="L429" i="2"/>
  <c r="M429" i="2"/>
  <c r="AG429" i="2"/>
  <c r="AH429" i="2"/>
  <c r="AI429" i="2"/>
  <c r="AJ429" i="2"/>
  <c r="AK429" i="2"/>
  <c r="AL429" i="2"/>
  <c r="AM429" i="2"/>
  <c r="AN429" i="2"/>
  <c r="AV429" i="2"/>
  <c r="C430" i="2"/>
  <c r="D430" i="2"/>
  <c r="E430" i="2"/>
  <c r="F430" i="2"/>
  <c r="G430" i="2"/>
  <c r="H430" i="2"/>
  <c r="J430" i="2"/>
  <c r="K430" i="2"/>
  <c r="L430" i="2"/>
  <c r="M430" i="2"/>
  <c r="AG430" i="2"/>
  <c r="AH430" i="2"/>
  <c r="AI430" i="2"/>
  <c r="AJ430" i="2"/>
  <c r="AK430" i="2"/>
  <c r="AL430" i="2"/>
  <c r="AM430" i="2"/>
  <c r="AN430" i="2"/>
  <c r="AV430" i="2"/>
  <c r="C431" i="2"/>
  <c r="D431" i="2"/>
  <c r="E431" i="2"/>
  <c r="F431" i="2"/>
  <c r="G431" i="2"/>
  <c r="H431" i="2"/>
  <c r="J431" i="2"/>
  <c r="K431" i="2"/>
  <c r="L431" i="2"/>
  <c r="M431" i="2"/>
  <c r="AG431" i="2"/>
  <c r="AH431" i="2"/>
  <c r="AI431" i="2"/>
  <c r="AJ431" i="2"/>
  <c r="AK431" i="2"/>
  <c r="AL431" i="2"/>
  <c r="AM431" i="2"/>
  <c r="AN431" i="2"/>
  <c r="AV431" i="2"/>
  <c r="C432" i="2"/>
  <c r="D432" i="2"/>
  <c r="E432" i="2"/>
  <c r="F432" i="2"/>
  <c r="G432" i="2"/>
  <c r="H432" i="2"/>
  <c r="J432" i="2"/>
  <c r="K432" i="2"/>
  <c r="L432" i="2"/>
  <c r="M432" i="2"/>
  <c r="AG432" i="2"/>
  <c r="AH432" i="2"/>
  <c r="AI432" i="2"/>
  <c r="AJ432" i="2"/>
  <c r="AK432" i="2"/>
  <c r="AL432" i="2"/>
  <c r="AM432" i="2"/>
  <c r="AN432" i="2"/>
  <c r="AV432" i="2"/>
  <c r="C433" i="2"/>
  <c r="D433" i="2"/>
  <c r="E433" i="2"/>
  <c r="F433" i="2"/>
  <c r="G433" i="2"/>
  <c r="H433" i="2"/>
  <c r="J433" i="2"/>
  <c r="K433" i="2"/>
  <c r="L433" i="2"/>
  <c r="M433" i="2"/>
  <c r="AG433" i="2"/>
  <c r="AH433" i="2"/>
  <c r="AI433" i="2"/>
  <c r="AJ433" i="2"/>
  <c r="AK433" i="2"/>
  <c r="AL433" i="2"/>
  <c r="AM433" i="2"/>
  <c r="AN433" i="2"/>
  <c r="AV433" i="2"/>
  <c r="C434" i="2"/>
  <c r="D434" i="2"/>
  <c r="E434" i="2"/>
  <c r="F434" i="2"/>
  <c r="G434" i="2"/>
  <c r="H434" i="2"/>
  <c r="J434" i="2"/>
  <c r="K434" i="2"/>
  <c r="L434" i="2"/>
  <c r="M434" i="2"/>
  <c r="AG434" i="2"/>
  <c r="AH434" i="2"/>
  <c r="AI434" i="2"/>
  <c r="AJ434" i="2"/>
  <c r="AK434" i="2"/>
  <c r="AL434" i="2"/>
  <c r="AM434" i="2"/>
  <c r="AN434" i="2"/>
  <c r="AV434" i="2"/>
  <c r="C435" i="2"/>
  <c r="D435" i="2"/>
  <c r="E435" i="2"/>
  <c r="F435" i="2"/>
  <c r="G435" i="2"/>
  <c r="H435" i="2"/>
  <c r="J435" i="2"/>
  <c r="K435" i="2"/>
  <c r="L435" i="2"/>
  <c r="M435" i="2"/>
  <c r="AG435" i="2"/>
  <c r="AH435" i="2"/>
  <c r="AI435" i="2"/>
  <c r="AJ435" i="2"/>
  <c r="AK435" i="2"/>
  <c r="AL435" i="2"/>
  <c r="AM435" i="2"/>
  <c r="AN435" i="2"/>
  <c r="AV435" i="2"/>
  <c r="C436" i="2"/>
  <c r="D436" i="2"/>
  <c r="E436" i="2"/>
  <c r="F436" i="2"/>
  <c r="G436" i="2"/>
  <c r="H436" i="2"/>
  <c r="J436" i="2"/>
  <c r="K436" i="2"/>
  <c r="L436" i="2"/>
  <c r="M436" i="2"/>
  <c r="AG436" i="2"/>
  <c r="AH436" i="2"/>
  <c r="AI436" i="2"/>
  <c r="AJ436" i="2"/>
  <c r="AK436" i="2"/>
  <c r="AL436" i="2"/>
  <c r="AM436" i="2"/>
  <c r="AN436" i="2"/>
  <c r="AV436" i="2"/>
  <c r="C437" i="2"/>
  <c r="D437" i="2"/>
  <c r="E437" i="2"/>
  <c r="F437" i="2"/>
  <c r="G437" i="2"/>
  <c r="H437" i="2"/>
  <c r="J437" i="2"/>
  <c r="K437" i="2"/>
  <c r="L437" i="2"/>
  <c r="M437" i="2"/>
  <c r="AG437" i="2"/>
  <c r="AH437" i="2"/>
  <c r="AI437" i="2"/>
  <c r="AJ437" i="2"/>
  <c r="AK437" i="2"/>
  <c r="AL437" i="2"/>
  <c r="AM437" i="2"/>
  <c r="AN437" i="2"/>
  <c r="AV437" i="2"/>
  <c r="C438" i="2"/>
  <c r="D438" i="2"/>
  <c r="E438" i="2"/>
  <c r="F438" i="2"/>
  <c r="G438" i="2"/>
  <c r="H438" i="2"/>
  <c r="J438" i="2"/>
  <c r="K438" i="2"/>
  <c r="L438" i="2"/>
  <c r="M438" i="2"/>
  <c r="AG438" i="2"/>
  <c r="AH438" i="2"/>
  <c r="AI438" i="2"/>
  <c r="AJ438" i="2"/>
  <c r="AK438" i="2"/>
  <c r="AL438" i="2"/>
  <c r="AM438" i="2"/>
  <c r="AN438" i="2"/>
  <c r="AV438" i="2"/>
  <c r="C439" i="2"/>
  <c r="D439" i="2"/>
  <c r="E439" i="2"/>
  <c r="F439" i="2"/>
  <c r="G439" i="2"/>
  <c r="H439" i="2"/>
  <c r="J439" i="2"/>
  <c r="K439" i="2"/>
  <c r="L439" i="2"/>
  <c r="M439" i="2"/>
  <c r="AG439" i="2"/>
  <c r="AH439" i="2"/>
  <c r="AI439" i="2"/>
  <c r="AJ439" i="2"/>
  <c r="AK439" i="2"/>
  <c r="AL439" i="2"/>
  <c r="AM439" i="2"/>
  <c r="AN439" i="2"/>
  <c r="AV439" i="2"/>
  <c r="C440" i="2"/>
  <c r="D440" i="2"/>
  <c r="E440" i="2"/>
  <c r="F440" i="2"/>
  <c r="G440" i="2"/>
  <c r="H440" i="2"/>
  <c r="J440" i="2"/>
  <c r="K440" i="2"/>
  <c r="L440" i="2"/>
  <c r="M440" i="2"/>
  <c r="AG440" i="2"/>
  <c r="AH440" i="2"/>
  <c r="AI440" i="2"/>
  <c r="AJ440" i="2"/>
  <c r="AK440" i="2"/>
  <c r="AL440" i="2"/>
  <c r="AM440" i="2"/>
  <c r="AN440" i="2"/>
  <c r="AV440" i="2"/>
  <c r="C441" i="2"/>
  <c r="D441" i="2"/>
  <c r="E441" i="2"/>
  <c r="F441" i="2"/>
  <c r="G441" i="2"/>
  <c r="H441" i="2"/>
  <c r="J441" i="2"/>
  <c r="K441" i="2"/>
  <c r="L441" i="2"/>
  <c r="M441" i="2"/>
  <c r="AG441" i="2"/>
  <c r="AH441" i="2"/>
  <c r="AI441" i="2"/>
  <c r="AJ441" i="2"/>
  <c r="AK441" i="2"/>
  <c r="AL441" i="2"/>
  <c r="AM441" i="2"/>
  <c r="AN441" i="2"/>
  <c r="AV441" i="2"/>
  <c r="C442" i="2"/>
  <c r="D442" i="2"/>
  <c r="E442" i="2"/>
  <c r="F442" i="2"/>
  <c r="G442" i="2"/>
  <c r="H442" i="2"/>
  <c r="J442" i="2"/>
  <c r="K442" i="2"/>
  <c r="L442" i="2"/>
  <c r="M442" i="2"/>
  <c r="AG442" i="2"/>
  <c r="AH442" i="2"/>
  <c r="AI442" i="2"/>
  <c r="AJ442" i="2"/>
  <c r="AK442" i="2"/>
  <c r="AL442" i="2"/>
  <c r="AM442" i="2"/>
  <c r="AN442" i="2"/>
  <c r="AV442" i="2"/>
  <c r="C443" i="2"/>
  <c r="D443" i="2"/>
  <c r="E443" i="2"/>
  <c r="F443" i="2"/>
  <c r="G443" i="2"/>
  <c r="H443" i="2"/>
  <c r="J443" i="2"/>
  <c r="K443" i="2"/>
  <c r="L443" i="2"/>
  <c r="M443" i="2"/>
  <c r="AG443" i="2"/>
  <c r="AH443" i="2"/>
  <c r="AI443" i="2"/>
  <c r="AJ443" i="2"/>
  <c r="AK443" i="2"/>
  <c r="AL443" i="2"/>
  <c r="AM443" i="2"/>
  <c r="AN443" i="2"/>
  <c r="AV443" i="2"/>
  <c r="C444" i="2"/>
  <c r="D444" i="2"/>
  <c r="E444" i="2"/>
  <c r="F444" i="2"/>
  <c r="G444" i="2"/>
  <c r="H444" i="2"/>
  <c r="J444" i="2"/>
  <c r="K444" i="2"/>
  <c r="L444" i="2"/>
  <c r="M444" i="2"/>
  <c r="AG444" i="2"/>
  <c r="AH444" i="2"/>
  <c r="AI444" i="2"/>
  <c r="AJ444" i="2"/>
  <c r="AK444" i="2"/>
  <c r="AL444" i="2"/>
  <c r="AM444" i="2"/>
  <c r="AN444" i="2"/>
  <c r="AV444" i="2"/>
  <c r="C445" i="2"/>
  <c r="D445" i="2"/>
  <c r="E445" i="2"/>
  <c r="F445" i="2"/>
  <c r="G445" i="2"/>
  <c r="H445" i="2"/>
  <c r="J445" i="2"/>
  <c r="K445" i="2"/>
  <c r="L445" i="2"/>
  <c r="M445" i="2"/>
  <c r="AG445" i="2"/>
  <c r="AH445" i="2"/>
  <c r="AI445" i="2"/>
  <c r="AJ445" i="2"/>
  <c r="AK445" i="2"/>
  <c r="AL445" i="2"/>
  <c r="AM445" i="2"/>
  <c r="AN445" i="2"/>
  <c r="AV445" i="2"/>
  <c r="C446" i="2"/>
  <c r="D446" i="2"/>
  <c r="E446" i="2"/>
  <c r="F446" i="2"/>
  <c r="G446" i="2"/>
  <c r="H446" i="2"/>
  <c r="J446" i="2"/>
  <c r="K446" i="2"/>
  <c r="L446" i="2"/>
  <c r="M446" i="2"/>
  <c r="AG446" i="2"/>
  <c r="AH446" i="2"/>
  <c r="AI446" i="2"/>
  <c r="AJ446" i="2"/>
  <c r="AK446" i="2"/>
  <c r="AL446" i="2"/>
  <c r="AM446" i="2"/>
  <c r="AN446" i="2"/>
  <c r="AV446" i="2"/>
  <c r="C447" i="2"/>
  <c r="D447" i="2"/>
  <c r="E447" i="2"/>
  <c r="F447" i="2"/>
  <c r="G447" i="2"/>
  <c r="H447" i="2"/>
  <c r="J447" i="2"/>
  <c r="K447" i="2"/>
  <c r="L447" i="2"/>
  <c r="M447" i="2"/>
  <c r="AG447" i="2"/>
  <c r="AH447" i="2"/>
  <c r="AI447" i="2"/>
  <c r="AJ447" i="2"/>
  <c r="AK447" i="2"/>
  <c r="AL447" i="2"/>
  <c r="AM447" i="2"/>
  <c r="AN447" i="2"/>
  <c r="AV447" i="2"/>
  <c r="C448" i="2"/>
  <c r="D448" i="2"/>
  <c r="E448" i="2"/>
  <c r="F448" i="2"/>
  <c r="G448" i="2"/>
  <c r="H448" i="2"/>
  <c r="J448" i="2"/>
  <c r="K448" i="2"/>
  <c r="L448" i="2"/>
  <c r="M448" i="2"/>
  <c r="AG448" i="2"/>
  <c r="AH448" i="2"/>
  <c r="AI448" i="2"/>
  <c r="AJ448" i="2"/>
  <c r="AK448" i="2"/>
  <c r="AL448" i="2"/>
  <c r="AM448" i="2"/>
  <c r="AN448" i="2"/>
  <c r="AV448" i="2"/>
  <c r="C449" i="2"/>
  <c r="D449" i="2"/>
  <c r="E449" i="2"/>
  <c r="F449" i="2"/>
  <c r="G449" i="2"/>
  <c r="H449" i="2"/>
  <c r="J449" i="2"/>
  <c r="K449" i="2"/>
  <c r="L449" i="2"/>
  <c r="M449" i="2"/>
  <c r="AG449" i="2"/>
  <c r="AH449" i="2"/>
  <c r="AI449" i="2"/>
  <c r="AJ449" i="2"/>
  <c r="AK449" i="2"/>
  <c r="AL449" i="2"/>
  <c r="AM449" i="2"/>
  <c r="AN449" i="2"/>
  <c r="AV449" i="2"/>
  <c r="C450" i="2"/>
  <c r="D450" i="2"/>
  <c r="E450" i="2"/>
  <c r="F450" i="2"/>
  <c r="G450" i="2"/>
  <c r="H450" i="2"/>
  <c r="J450" i="2"/>
  <c r="K450" i="2"/>
  <c r="L450" i="2"/>
  <c r="M450" i="2"/>
  <c r="AG450" i="2"/>
  <c r="AH450" i="2"/>
  <c r="AI450" i="2"/>
  <c r="AJ450" i="2"/>
  <c r="AK450" i="2"/>
  <c r="AL450" i="2"/>
  <c r="AM450" i="2"/>
  <c r="AN450" i="2"/>
  <c r="AV450" i="2"/>
  <c r="C451" i="2"/>
  <c r="D451" i="2"/>
  <c r="E451" i="2"/>
  <c r="F451" i="2"/>
  <c r="G451" i="2"/>
  <c r="H451" i="2"/>
  <c r="J451" i="2"/>
  <c r="K451" i="2"/>
  <c r="L451" i="2"/>
  <c r="M451" i="2"/>
  <c r="AG451" i="2"/>
  <c r="AH451" i="2"/>
  <c r="AI451" i="2"/>
  <c r="AJ451" i="2"/>
  <c r="AK451" i="2"/>
  <c r="AL451" i="2"/>
  <c r="AM451" i="2"/>
  <c r="AN451" i="2"/>
  <c r="AV451" i="2"/>
  <c r="C452" i="2"/>
  <c r="D452" i="2"/>
  <c r="E452" i="2"/>
  <c r="F452" i="2"/>
  <c r="G452" i="2"/>
  <c r="H452" i="2"/>
  <c r="J452" i="2"/>
  <c r="K452" i="2"/>
  <c r="L452" i="2"/>
  <c r="M452" i="2"/>
  <c r="AG452" i="2"/>
  <c r="AH452" i="2"/>
  <c r="AI452" i="2"/>
  <c r="AJ452" i="2"/>
  <c r="AK452" i="2"/>
  <c r="AL452" i="2"/>
  <c r="AM452" i="2"/>
  <c r="AN452" i="2"/>
  <c r="AV452" i="2"/>
  <c r="C453" i="2"/>
  <c r="D453" i="2"/>
  <c r="E453" i="2"/>
  <c r="F453" i="2"/>
  <c r="G453" i="2"/>
  <c r="H453" i="2"/>
  <c r="J453" i="2"/>
  <c r="K453" i="2"/>
  <c r="L453" i="2"/>
  <c r="M453" i="2"/>
  <c r="AG453" i="2"/>
  <c r="AH453" i="2"/>
  <c r="AI453" i="2"/>
  <c r="AJ453" i="2"/>
  <c r="AK453" i="2"/>
  <c r="AL453" i="2"/>
  <c r="AM453" i="2"/>
  <c r="AN453" i="2"/>
  <c r="AV453" i="2"/>
  <c r="C454" i="2"/>
  <c r="D454" i="2"/>
  <c r="E454" i="2"/>
  <c r="F454" i="2"/>
  <c r="G454" i="2"/>
  <c r="H454" i="2"/>
  <c r="J454" i="2"/>
  <c r="K454" i="2"/>
  <c r="L454" i="2"/>
  <c r="M454" i="2"/>
  <c r="AG454" i="2"/>
  <c r="AH454" i="2"/>
  <c r="AI454" i="2"/>
  <c r="AJ454" i="2"/>
  <c r="AK454" i="2"/>
  <c r="AL454" i="2"/>
  <c r="AM454" i="2"/>
  <c r="AN454" i="2"/>
  <c r="AV454" i="2"/>
  <c r="C455" i="2"/>
  <c r="D455" i="2"/>
  <c r="E455" i="2"/>
  <c r="F455" i="2"/>
  <c r="G455" i="2"/>
  <c r="H455" i="2"/>
  <c r="J455" i="2"/>
  <c r="K455" i="2"/>
  <c r="L455" i="2"/>
  <c r="M455" i="2"/>
  <c r="AG455" i="2"/>
  <c r="AH455" i="2"/>
  <c r="AI455" i="2"/>
  <c r="AJ455" i="2"/>
  <c r="AK455" i="2"/>
  <c r="AL455" i="2"/>
  <c r="AM455" i="2"/>
  <c r="AN455" i="2"/>
  <c r="AV455" i="2"/>
  <c r="C456" i="2"/>
  <c r="D456" i="2"/>
  <c r="E456" i="2"/>
  <c r="F456" i="2"/>
  <c r="G456" i="2"/>
  <c r="H456" i="2"/>
  <c r="J456" i="2"/>
  <c r="K456" i="2"/>
  <c r="L456" i="2"/>
  <c r="M456" i="2"/>
  <c r="AG456" i="2"/>
  <c r="AH456" i="2"/>
  <c r="AI456" i="2"/>
  <c r="AJ456" i="2"/>
  <c r="AK456" i="2"/>
  <c r="AL456" i="2"/>
  <c r="AM456" i="2"/>
  <c r="AN456" i="2"/>
  <c r="AV456" i="2"/>
  <c r="C457" i="2"/>
  <c r="D457" i="2"/>
  <c r="E457" i="2"/>
  <c r="F457" i="2"/>
  <c r="G457" i="2"/>
  <c r="H457" i="2"/>
  <c r="J457" i="2"/>
  <c r="K457" i="2"/>
  <c r="L457" i="2"/>
  <c r="M457" i="2"/>
  <c r="AG457" i="2"/>
  <c r="AH457" i="2"/>
  <c r="AI457" i="2"/>
  <c r="AJ457" i="2"/>
  <c r="AK457" i="2"/>
  <c r="AL457" i="2"/>
  <c r="AM457" i="2"/>
  <c r="AN457" i="2"/>
  <c r="AV457" i="2"/>
  <c r="C458" i="2"/>
  <c r="D458" i="2"/>
  <c r="E458" i="2"/>
  <c r="F458" i="2"/>
  <c r="G458" i="2"/>
  <c r="H458" i="2"/>
  <c r="J458" i="2"/>
  <c r="K458" i="2"/>
  <c r="L458" i="2"/>
  <c r="M458" i="2"/>
  <c r="AG458" i="2"/>
  <c r="AH458" i="2"/>
  <c r="AI458" i="2"/>
  <c r="AJ458" i="2"/>
  <c r="AK458" i="2"/>
  <c r="AL458" i="2"/>
  <c r="AM458" i="2"/>
  <c r="AN458" i="2"/>
  <c r="AV458" i="2"/>
  <c r="C459" i="2"/>
  <c r="D459" i="2"/>
  <c r="E459" i="2"/>
  <c r="F459" i="2"/>
  <c r="G459" i="2"/>
  <c r="H459" i="2"/>
  <c r="J459" i="2"/>
  <c r="K459" i="2"/>
  <c r="L459" i="2"/>
  <c r="M459" i="2"/>
  <c r="AG459" i="2"/>
  <c r="AH459" i="2"/>
  <c r="AI459" i="2"/>
  <c r="AJ459" i="2"/>
  <c r="AK459" i="2"/>
  <c r="AL459" i="2"/>
  <c r="AM459" i="2"/>
  <c r="AN459" i="2"/>
  <c r="AV459" i="2"/>
  <c r="C460" i="2"/>
  <c r="D460" i="2"/>
  <c r="E460" i="2"/>
  <c r="F460" i="2"/>
  <c r="G460" i="2"/>
  <c r="H460" i="2"/>
  <c r="J460" i="2"/>
  <c r="K460" i="2"/>
  <c r="L460" i="2"/>
  <c r="M460" i="2"/>
  <c r="AG460" i="2"/>
  <c r="AH460" i="2"/>
  <c r="AI460" i="2"/>
  <c r="AJ460" i="2"/>
  <c r="AK460" i="2"/>
  <c r="AL460" i="2"/>
  <c r="AM460" i="2"/>
  <c r="AN460" i="2"/>
  <c r="AV460" i="2"/>
  <c r="C461" i="2"/>
  <c r="D461" i="2"/>
  <c r="E461" i="2"/>
  <c r="F461" i="2"/>
  <c r="G461" i="2"/>
  <c r="H461" i="2"/>
  <c r="J461" i="2"/>
  <c r="K461" i="2"/>
  <c r="L461" i="2"/>
  <c r="M461" i="2"/>
  <c r="AG461" i="2"/>
  <c r="AH461" i="2"/>
  <c r="AI461" i="2"/>
  <c r="AJ461" i="2"/>
  <c r="AK461" i="2"/>
  <c r="AL461" i="2"/>
  <c r="AM461" i="2"/>
  <c r="AN461" i="2"/>
  <c r="AV461" i="2"/>
  <c r="C462" i="2"/>
  <c r="D462" i="2"/>
  <c r="E462" i="2"/>
  <c r="F462" i="2"/>
  <c r="G462" i="2"/>
  <c r="H462" i="2"/>
  <c r="J462" i="2"/>
  <c r="K462" i="2"/>
  <c r="L462" i="2"/>
  <c r="M462" i="2"/>
  <c r="AG462" i="2"/>
  <c r="AH462" i="2"/>
  <c r="AI462" i="2"/>
  <c r="AJ462" i="2"/>
  <c r="AK462" i="2"/>
  <c r="AL462" i="2"/>
  <c r="AM462" i="2"/>
  <c r="AN462" i="2"/>
  <c r="AV462" i="2"/>
  <c r="C463" i="2"/>
  <c r="D463" i="2"/>
  <c r="E463" i="2"/>
  <c r="F463" i="2"/>
  <c r="G463" i="2"/>
  <c r="H463" i="2"/>
  <c r="J463" i="2"/>
  <c r="K463" i="2"/>
  <c r="L463" i="2"/>
  <c r="M463" i="2"/>
  <c r="AG463" i="2"/>
  <c r="AH463" i="2"/>
  <c r="AI463" i="2"/>
  <c r="AJ463" i="2"/>
  <c r="AK463" i="2"/>
  <c r="AL463" i="2"/>
  <c r="AM463" i="2"/>
  <c r="AN463" i="2"/>
  <c r="AV463" i="2"/>
  <c r="C464" i="2"/>
  <c r="D464" i="2"/>
  <c r="E464" i="2"/>
  <c r="F464" i="2"/>
  <c r="G464" i="2"/>
  <c r="H464" i="2"/>
  <c r="J464" i="2"/>
  <c r="K464" i="2"/>
  <c r="L464" i="2"/>
  <c r="M464" i="2"/>
  <c r="AG464" i="2"/>
  <c r="AH464" i="2"/>
  <c r="AI464" i="2"/>
  <c r="AJ464" i="2"/>
  <c r="AK464" i="2"/>
  <c r="AL464" i="2"/>
  <c r="AM464" i="2"/>
  <c r="AN464" i="2"/>
  <c r="AV464" i="2"/>
  <c r="C465" i="2"/>
  <c r="D465" i="2"/>
  <c r="E465" i="2"/>
  <c r="F465" i="2"/>
  <c r="G465" i="2"/>
  <c r="H465" i="2"/>
  <c r="J465" i="2"/>
  <c r="K465" i="2"/>
  <c r="L465" i="2"/>
  <c r="M465" i="2"/>
  <c r="AG465" i="2"/>
  <c r="AH465" i="2"/>
  <c r="AI465" i="2"/>
  <c r="AJ465" i="2"/>
  <c r="AK465" i="2"/>
  <c r="AL465" i="2"/>
  <c r="AM465" i="2"/>
  <c r="AN465" i="2"/>
  <c r="AV465" i="2"/>
  <c r="C466" i="2"/>
  <c r="D466" i="2"/>
  <c r="E466" i="2"/>
  <c r="F466" i="2"/>
  <c r="G466" i="2"/>
  <c r="H466" i="2"/>
  <c r="J466" i="2"/>
  <c r="K466" i="2"/>
  <c r="L466" i="2"/>
  <c r="M466" i="2"/>
  <c r="AG466" i="2"/>
  <c r="AH466" i="2"/>
  <c r="AI466" i="2"/>
  <c r="AJ466" i="2"/>
  <c r="AK466" i="2"/>
  <c r="AL466" i="2"/>
  <c r="AM466" i="2"/>
  <c r="AN466" i="2"/>
  <c r="AV466" i="2"/>
  <c r="C467" i="2"/>
  <c r="D467" i="2"/>
  <c r="E467" i="2"/>
  <c r="F467" i="2"/>
  <c r="G467" i="2"/>
  <c r="H467" i="2"/>
  <c r="J467" i="2"/>
  <c r="K467" i="2"/>
  <c r="L467" i="2"/>
  <c r="M467" i="2"/>
  <c r="AG467" i="2"/>
  <c r="AH467" i="2"/>
  <c r="AI467" i="2"/>
  <c r="AJ467" i="2"/>
  <c r="AK467" i="2"/>
  <c r="AL467" i="2"/>
  <c r="AM467" i="2"/>
  <c r="AN467" i="2"/>
  <c r="AV467" i="2"/>
  <c r="C468" i="2"/>
  <c r="D468" i="2"/>
  <c r="E468" i="2"/>
  <c r="F468" i="2"/>
  <c r="G468" i="2"/>
  <c r="H468" i="2"/>
  <c r="J468" i="2"/>
  <c r="K468" i="2"/>
  <c r="L468" i="2"/>
  <c r="M468" i="2"/>
  <c r="AG468" i="2"/>
  <c r="AH468" i="2"/>
  <c r="AI468" i="2"/>
  <c r="AJ468" i="2"/>
  <c r="AK468" i="2"/>
  <c r="AL468" i="2"/>
  <c r="AM468" i="2"/>
  <c r="AN468" i="2"/>
  <c r="AV468" i="2"/>
  <c r="C469" i="2"/>
  <c r="D469" i="2"/>
  <c r="E469" i="2"/>
  <c r="F469" i="2"/>
  <c r="G469" i="2"/>
  <c r="H469" i="2"/>
  <c r="J469" i="2"/>
  <c r="K469" i="2"/>
  <c r="L469" i="2"/>
  <c r="M469" i="2"/>
  <c r="AG469" i="2"/>
  <c r="AH469" i="2"/>
  <c r="AI469" i="2"/>
  <c r="AJ469" i="2"/>
  <c r="AK469" i="2"/>
  <c r="AL469" i="2"/>
  <c r="AM469" i="2"/>
  <c r="AN469" i="2"/>
  <c r="AV469" i="2"/>
  <c r="C470" i="2"/>
  <c r="D470" i="2"/>
  <c r="E470" i="2"/>
  <c r="F470" i="2"/>
  <c r="G470" i="2"/>
  <c r="H470" i="2"/>
  <c r="J470" i="2"/>
  <c r="K470" i="2"/>
  <c r="L470" i="2"/>
  <c r="M470" i="2"/>
  <c r="AG470" i="2"/>
  <c r="AH470" i="2"/>
  <c r="AI470" i="2"/>
  <c r="AJ470" i="2"/>
  <c r="AK470" i="2"/>
  <c r="AL470" i="2"/>
  <c r="AM470" i="2"/>
  <c r="AN470" i="2"/>
  <c r="AV470" i="2"/>
  <c r="C471" i="2"/>
  <c r="D471" i="2"/>
  <c r="E471" i="2"/>
  <c r="F471" i="2"/>
  <c r="G471" i="2"/>
  <c r="H471" i="2"/>
  <c r="J471" i="2"/>
  <c r="K471" i="2"/>
  <c r="L471" i="2"/>
  <c r="M471" i="2"/>
  <c r="AG471" i="2"/>
  <c r="AH471" i="2"/>
  <c r="AI471" i="2"/>
  <c r="AJ471" i="2"/>
  <c r="AK471" i="2"/>
  <c r="AL471" i="2"/>
  <c r="AM471" i="2"/>
  <c r="AN471" i="2"/>
  <c r="AV471" i="2"/>
  <c r="C472" i="2"/>
  <c r="D472" i="2"/>
  <c r="E472" i="2"/>
  <c r="F472" i="2"/>
  <c r="G472" i="2"/>
  <c r="H472" i="2"/>
  <c r="J472" i="2"/>
  <c r="K472" i="2"/>
  <c r="L472" i="2"/>
  <c r="M472" i="2"/>
  <c r="AG472" i="2"/>
  <c r="AH472" i="2"/>
  <c r="AI472" i="2"/>
  <c r="AJ472" i="2"/>
  <c r="AK472" i="2"/>
  <c r="AL472" i="2"/>
  <c r="AM472" i="2"/>
  <c r="AN472" i="2"/>
  <c r="AV472" i="2"/>
  <c r="C473" i="2"/>
  <c r="D473" i="2"/>
  <c r="E473" i="2"/>
  <c r="F473" i="2"/>
  <c r="G473" i="2"/>
  <c r="H473" i="2"/>
  <c r="J473" i="2"/>
  <c r="K473" i="2"/>
  <c r="L473" i="2"/>
  <c r="M473" i="2"/>
  <c r="AG473" i="2"/>
  <c r="AH473" i="2"/>
  <c r="AI473" i="2"/>
  <c r="AJ473" i="2"/>
  <c r="AK473" i="2"/>
  <c r="AL473" i="2"/>
  <c r="AM473" i="2"/>
  <c r="AN473" i="2"/>
  <c r="AV473" i="2"/>
  <c r="C474" i="2"/>
  <c r="D474" i="2"/>
  <c r="E474" i="2"/>
  <c r="F474" i="2"/>
  <c r="G474" i="2"/>
  <c r="H474" i="2"/>
  <c r="J474" i="2"/>
  <c r="K474" i="2"/>
  <c r="L474" i="2"/>
  <c r="M474" i="2"/>
  <c r="AG474" i="2"/>
  <c r="AH474" i="2"/>
  <c r="AI474" i="2"/>
  <c r="AJ474" i="2"/>
  <c r="AK474" i="2"/>
  <c r="AL474" i="2"/>
  <c r="AM474" i="2"/>
  <c r="AN474" i="2"/>
  <c r="AV474" i="2"/>
  <c r="C475" i="2"/>
  <c r="D475" i="2"/>
  <c r="E475" i="2"/>
  <c r="F475" i="2"/>
  <c r="G475" i="2"/>
  <c r="H475" i="2"/>
  <c r="J475" i="2"/>
  <c r="K475" i="2"/>
  <c r="L475" i="2"/>
  <c r="M475" i="2"/>
  <c r="AG475" i="2"/>
  <c r="AH475" i="2"/>
  <c r="AI475" i="2"/>
  <c r="AJ475" i="2"/>
  <c r="AK475" i="2"/>
  <c r="AL475" i="2"/>
  <c r="AM475" i="2"/>
  <c r="AN475" i="2"/>
  <c r="AV475" i="2"/>
  <c r="C476" i="2"/>
  <c r="D476" i="2"/>
  <c r="E476" i="2"/>
  <c r="F476" i="2"/>
  <c r="G476" i="2"/>
  <c r="H476" i="2"/>
  <c r="J476" i="2"/>
  <c r="K476" i="2"/>
  <c r="L476" i="2"/>
  <c r="M476" i="2"/>
  <c r="AG476" i="2"/>
  <c r="AH476" i="2"/>
  <c r="AI476" i="2"/>
  <c r="AJ476" i="2"/>
  <c r="AK476" i="2"/>
  <c r="AL476" i="2"/>
  <c r="AM476" i="2"/>
  <c r="AN476" i="2"/>
  <c r="AV476" i="2"/>
  <c r="C477" i="2"/>
  <c r="D477" i="2"/>
  <c r="E477" i="2"/>
  <c r="F477" i="2"/>
  <c r="G477" i="2"/>
  <c r="H477" i="2"/>
  <c r="J477" i="2"/>
  <c r="K477" i="2"/>
  <c r="L477" i="2"/>
  <c r="M477" i="2"/>
  <c r="AG477" i="2"/>
  <c r="AH477" i="2"/>
  <c r="AI477" i="2"/>
  <c r="AJ477" i="2"/>
  <c r="AK477" i="2"/>
  <c r="AL477" i="2"/>
  <c r="AM477" i="2"/>
  <c r="AN477" i="2"/>
  <c r="AV477" i="2"/>
  <c r="C478" i="2"/>
  <c r="D478" i="2"/>
  <c r="E478" i="2"/>
  <c r="F478" i="2"/>
  <c r="G478" i="2"/>
  <c r="H478" i="2"/>
  <c r="J478" i="2"/>
  <c r="K478" i="2"/>
  <c r="L478" i="2"/>
  <c r="M478" i="2"/>
  <c r="AG478" i="2"/>
  <c r="AH478" i="2"/>
  <c r="AI478" i="2"/>
  <c r="AJ478" i="2"/>
  <c r="AK478" i="2"/>
  <c r="AL478" i="2"/>
  <c r="AM478" i="2"/>
  <c r="AN478" i="2"/>
  <c r="AV478" i="2"/>
  <c r="C479" i="2"/>
  <c r="D479" i="2"/>
  <c r="E479" i="2"/>
  <c r="F479" i="2"/>
  <c r="G479" i="2"/>
  <c r="H479" i="2"/>
  <c r="J479" i="2"/>
  <c r="K479" i="2"/>
  <c r="L479" i="2"/>
  <c r="M479" i="2"/>
  <c r="AG479" i="2"/>
  <c r="AH479" i="2"/>
  <c r="AI479" i="2"/>
  <c r="AJ479" i="2"/>
  <c r="AK479" i="2"/>
  <c r="AL479" i="2"/>
  <c r="AM479" i="2"/>
  <c r="AN479" i="2"/>
  <c r="AV479" i="2"/>
  <c r="C480" i="2"/>
  <c r="D480" i="2"/>
  <c r="E480" i="2"/>
  <c r="F480" i="2"/>
  <c r="G480" i="2"/>
  <c r="H480" i="2"/>
  <c r="J480" i="2"/>
  <c r="K480" i="2"/>
  <c r="L480" i="2"/>
  <c r="M480" i="2"/>
  <c r="AG480" i="2"/>
  <c r="AH480" i="2"/>
  <c r="AI480" i="2"/>
  <c r="AJ480" i="2"/>
  <c r="AK480" i="2"/>
  <c r="AL480" i="2"/>
  <c r="AM480" i="2"/>
  <c r="AN480" i="2"/>
  <c r="AV480" i="2"/>
  <c r="C481" i="2"/>
  <c r="D481" i="2"/>
  <c r="E481" i="2"/>
  <c r="F481" i="2"/>
  <c r="G481" i="2"/>
  <c r="H481" i="2"/>
  <c r="J481" i="2"/>
  <c r="K481" i="2"/>
  <c r="L481" i="2"/>
  <c r="M481" i="2"/>
  <c r="AG481" i="2"/>
  <c r="AH481" i="2"/>
  <c r="AI481" i="2"/>
  <c r="AJ481" i="2"/>
  <c r="AK481" i="2"/>
  <c r="AL481" i="2"/>
  <c r="AM481" i="2"/>
  <c r="AN481" i="2"/>
  <c r="AV481" i="2"/>
  <c r="C482" i="2"/>
  <c r="D482" i="2"/>
  <c r="E482" i="2"/>
  <c r="F482" i="2"/>
  <c r="G482" i="2"/>
  <c r="H482" i="2"/>
  <c r="J482" i="2"/>
  <c r="K482" i="2"/>
  <c r="L482" i="2"/>
  <c r="M482" i="2"/>
  <c r="AG482" i="2"/>
  <c r="AH482" i="2"/>
  <c r="AI482" i="2"/>
  <c r="AJ482" i="2"/>
  <c r="AK482" i="2"/>
  <c r="AL482" i="2"/>
  <c r="AM482" i="2"/>
  <c r="AN482" i="2"/>
  <c r="AV482" i="2"/>
  <c r="C483" i="2"/>
  <c r="D483" i="2"/>
  <c r="E483" i="2"/>
  <c r="F483" i="2"/>
  <c r="G483" i="2"/>
  <c r="H483" i="2"/>
  <c r="J483" i="2"/>
  <c r="K483" i="2"/>
  <c r="L483" i="2"/>
  <c r="M483" i="2"/>
  <c r="AG483" i="2"/>
  <c r="AH483" i="2"/>
  <c r="AI483" i="2"/>
  <c r="AJ483" i="2"/>
  <c r="AK483" i="2"/>
  <c r="AL483" i="2"/>
  <c r="AM483" i="2"/>
  <c r="AN483" i="2"/>
  <c r="AV483" i="2"/>
  <c r="C484" i="2"/>
  <c r="D484" i="2"/>
  <c r="E484" i="2"/>
  <c r="F484" i="2"/>
  <c r="G484" i="2"/>
  <c r="H484" i="2"/>
  <c r="J484" i="2"/>
  <c r="K484" i="2"/>
  <c r="L484" i="2"/>
  <c r="M484" i="2"/>
  <c r="AG484" i="2"/>
  <c r="AH484" i="2"/>
  <c r="AI484" i="2"/>
  <c r="AJ484" i="2"/>
  <c r="AK484" i="2"/>
  <c r="AL484" i="2"/>
  <c r="AM484" i="2"/>
  <c r="AN484" i="2"/>
  <c r="AV484" i="2"/>
  <c r="C485" i="2"/>
  <c r="D485" i="2"/>
  <c r="E485" i="2"/>
  <c r="F485" i="2"/>
  <c r="G485" i="2"/>
  <c r="H485" i="2"/>
  <c r="J485" i="2"/>
  <c r="K485" i="2"/>
  <c r="L485" i="2"/>
  <c r="M485" i="2"/>
  <c r="AG485" i="2"/>
  <c r="AH485" i="2"/>
  <c r="AI485" i="2"/>
  <c r="AJ485" i="2"/>
  <c r="AK485" i="2"/>
  <c r="AL485" i="2"/>
  <c r="AM485" i="2"/>
  <c r="AN485" i="2"/>
  <c r="AV485" i="2"/>
  <c r="C486" i="2"/>
  <c r="D486" i="2"/>
  <c r="E486" i="2"/>
  <c r="F486" i="2"/>
  <c r="G486" i="2"/>
  <c r="H486" i="2"/>
  <c r="J486" i="2"/>
  <c r="K486" i="2"/>
  <c r="L486" i="2"/>
  <c r="M486" i="2"/>
  <c r="AG486" i="2"/>
  <c r="AH486" i="2"/>
  <c r="AI486" i="2"/>
  <c r="AJ486" i="2"/>
  <c r="AK486" i="2"/>
  <c r="AL486" i="2"/>
  <c r="AM486" i="2"/>
  <c r="AN486" i="2"/>
  <c r="AV486" i="2"/>
  <c r="C487" i="2"/>
  <c r="D487" i="2"/>
  <c r="E487" i="2"/>
  <c r="F487" i="2"/>
  <c r="G487" i="2"/>
  <c r="H487" i="2"/>
  <c r="J487" i="2"/>
  <c r="K487" i="2"/>
  <c r="L487" i="2"/>
  <c r="M487" i="2"/>
  <c r="AG487" i="2"/>
  <c r="AH487" i="2"/>
  <c r="AI487" i="2"/>
  <c r="AJ487" i="2"/>
  <c r="AK487" i="2"/>
  <c r="AL487" i="2"/>
  <c r="AM487" i="2"/>
  <c r="AN487" i="2"/>
  <c r="AV487" i="2"/>
  <c r="C488" i="2"/>
  <c r="D488" i="2"/>
  <c r="E488" i="2"/>
  <c r="F488" i="2"/>
  <c r="G488" i="2"/>
  <c r="H488" i="2"/>
  <c r="J488" i="2"/>
  <c r="K488" i="2"/>
  <c r="L488" i="2"/>
  <c r="M488" i="2"/>
  <c r="AG488" i="2"/>
  <c r="AH488" i="2"/>
  <c r="AI488" i="2"/>
  <c r="AJ488" i="2"/>
  <c r="AK488" i="2"/>
  <c r="AL488" i="2"/>
  <c r="AM488" i="2"/>
  <c r="AN488" i="2"/>
  <c r="AV488" i="2"/>
  <c r="C489" i="2"/>
  <c r="D489" i="2"/>
  <c r="E489" i="2"/>
  <c r="F489" i="2"/>
  <c r="G489" i="2"/>
  <c r="H489" i="2"/>
  <c r="J489" i="2"/>
  <c r="K489" i="2"/>
  <c r="L489" i="2"/>
  <c r="M489" i="2"/>
  <c r="AG489" i="2"/>
  <c r="AH489" i="2"/>
  <c r="AI489" i="2"/>
  <c r="AJ489" i="2"/>
  <c r="AK489" i="2"/>
  <c r="AL489" i="2"/>
  <c r="AM489" i="2"/>
  <c r="AN489" i="2"/>
  <c r="AV489" i="2"/>
  <c r="C490" i="2"/>
  <c r="D490" i="2"/>
  <c r="E490" i="2"/>
  <c r="F490" i="2"/>
  <c r="G490" i="2"/>
  <c r="H490" i="2"/>
  <c r="J490" i="2"/>
  <c r="K490" i="2"/>
  <c r="L490" i="2"/>
  <c r="M490" i="2"/>
  <c r="AG490" i="2"/>
  <c r="AH490" i="2"/>
  <c r="AI490" i="2"/>
  <c r="AJ490" i="2"/>
  <c r="AK490" i="2"/>
  <c r="AL490" i="2"/>
  <c r="AM490" i="2"/>
  <c r="AN490" i="2"/>
  <c r="AV490" i="2"/>
  <c r="C491" i="2"/>
  <c r="D491" i="2"/>
  <c r="E491" i="2"/>
  <c r="F491" i="2"/>
  <c r="G491" i="2"/>
  <c r="H491" i="2"/>
  <c r="J491" i="2"/>
  <c r="K491" i="2"/>
  <c r="L491" i="2"/>
  <c r="M491" i="2"/>
  <c r="AG491" i="2"/>
  <c r="AH491" i="2"/>
  <c r="AI491" i="2"/>
  <c r="AJ491" i="2"/>
  <c r="AK491" i="2"/>
  <c r="AL491" i="2"/>
  <c r="AM491" i="2"/>
  <c r="AN491" i="2"/>
  <c r="AV491" i="2"/>
  <c r="C492" i="2"/>
  <c r="D492" i="2"/>
  <c r="E492" i="2"/>
  <c r="F492" i="2"/>
  <c r="G492" i="2"/>
  <c r="H492" i="2"/>
  <c r="J492" i="2"/>
  <c r="K492" i="2"/>
  <c r="L492" i="2"/>
  <c r="M492" i="2"/>
  <c r="AG492" i="2"/>
  <c r="AH492" i="2"/>
  <c r="AI492" i="2"/>
  <c r="AJ492" i="2"/>
  <c r="AK492" i="2"/>
  <c r="AL492" i="2"/>
  <c r="AM492" i="2"/>
  <c r="AN492" i="2"/>
  <c r="AV492" i="2"/>
  <c r="C493" i="2"/>
  <c r="D493" i="2"/>
  <c r="E493" i="2"/>
  <c r="F493" i="2"/>
  <c r="G493" i="2"/>
  <c r="H493" i="2"/>
  <c r="J493" i="2"/>
  <c r="K493" i="2"/>
  <c r="L493" i="2"/>
  <c r="M493" i="2"/>
  <c r="AG493" i="2"/>
  <c r="AH493" i="2"/>
  <c r="AI493" i="2"/>
  <c r="AJ493" i="2"/>
  <c r="AK493" i="2"/>
  <c r="AL493" i="2"/>
  <c r="AM493" i="2"/>
  <c r="AN493" i="2"/>
  <c r="AV493" i="2"/>
  <c r="C494" i="2"/>
  <c r="D494" i="2"/>
  <c r="E494" i="2"/>
  <c r="F494" i="2"/>
  <c r="G494" i="2"/>
  <c r="H494" i="2"/>
  <c r="J494" i="2"/>
  <c r="K494" i="2"/>
  <c r="L494" i="2"/>
  <c r="M494" i="2"/>
  <c r="AG494" i="2"/>
  <c r="AH494" i="2"/>
  <c r="AI494" i="2"/>
  <c r="AJ494" i="2"/>
  <c r="AK494" i="2"/>
  <c r="AL494" i="2"/>
  <c r="AM494" i="2"/>
  <c r="AN494" i="2"/>
  <c r="AV494" i="2"/>
  <c r="C495" i="2"/>
  <c r="D495" i="2"/>
  <c r="E495" i="2"/>
  <c r="F495" i="2"/>
  <c r="G495" i="2"/>
  <c r="H495" i="2"/>
  <c r="J495" i="2"/>
  <c r="K495" i="2"/>
  <c r="L495" i="2"/>
  <c r="M495" i="2"/>
  <c r="AG495" i="2"/>
  <c r="AH495" i="2"/>
  <c r="AI495" i="2"/>
  <c r="AJ495" i="2"/>
  <c r="AK495" i="2"/>
  <c r="AL495" i="2"/>
  <c r="AM495" i="2"/>
  <c r="AN495" i="2"/>
  <c r="AV495" i="2"/>
  <c r="C496" i="2"/>
  <c r="D496" i="2"/>
  <c r="E496" i="2"/>
  <c r="F496" i="2"/>
  <c r="G496" i="2"/>
  <c r="H496" i="2"/>
  <c r="J496" i="2"/>
  <c r="K496" i="2"/>
  <c r="L496" i="2"/>
  <c r="M496" i="2"/>
  <c r="AG496" i="2"/>
  <c r="AH496" i="2"/>
  <c r="AI496" i="2"/>
  <c r="AJ496" i="2"/>
  <c r="AK496" i="2"/>
  <c r="AL496" i="2"/>
  <c r="AM496" i="2"/>
  <c r="AN496" i="2"/>
  <c r="AV496" i="2"/>
  <c r="C497" i="2"/>
  <c r="D497" i="2"/>
  <c r="E497" i="2"/>
  <c r="F497" i="2"/>
  <c r="G497" i="2"/>
  <c r="H497" i="2"/>
  <c r="J497" i="2"/>
  <c r="K497" i="2"/>
  <c r="L497" i="2"/>
  <c r="M497" i="2"/>
  <c r="AG497" i="2"/>
  <c r="AH497" i="2"/>
  <c r="AI497" i="2"/>
  <c r="AJ497" i="2"/>
  <c r="AK497" i="2"/>
  <c r="AL497" i="2"/>
  <c r="AM497" i="2"/>
  <c r="AN497" i="2"/>
  <c r="C499" i="2"/>
  <c r="D499" i="2"/>
  <c r="E499" i="2"/>
  <c r="F499" i="2"/>
  <c r="G499" i="2"/>
  <c r="H499" i="2"/>
  <c r="J499" i="2"/>
  <c r="K499" i="2"/>
  <c r="L499" i="2"/>
  <c r="M499" i="2"/>
  <c r="AG499" i="2"/>
  <c r="AH499" i="2"/>
  <c r="AI499" i="2"/>
  <c r="AJ499" i="2"/>
  <c r="AK499" i="2"/>
  <c r="AL499" i="2"/>
  <c r="AM499" i="2"/>
  <c r="AN499" i="2"/>
  <c r="AV499" i="2"/>
  <c r="C500" i="2"/>
  <c r="D500" i="2"/>
  <c r="E500" i="2"/>
  <c r="F500" i="2"/>
  <c r="G500" i="2"/>
  <c r="H500" i="2"/>
  <c r="J500" i="2"/>
  <c r="K500" i="2"/>
  <c r="L500" i="2"/>
  <c r="M500" i="2"/>
  <c r="AG500" i="2"/>
  <c r="AH500" i="2"/>
  <c r="AI500" i="2"/>
  <c r="AJ500" i="2"/>
  <c r="AK500" i="2"/>
  <c r="AL500" i="2"/>
  <c r="AM500" i="2"/>
  <c r="AN500" i="2"/>
  <c r="AV500" i="2"/>
  <c r="C501" i="2"/>
  <c r="D501" i="2"/>
  <c r="E501" i="2"/>
  <c r="F501" i="2"/>
  <c r="G501" i="2"/>
  <c r="H501" i="2"/>
  <c r="J501" i="2"/>
  <c r="K501" i="2"/>
  <c r="L501" i="2"/>
  <c r="M501" i="2"/>
  <c r="AG501" i="2"/>
  <c r="AH501" i="2"/>
  <c r="AI501" i="2"/>
  <c r="AJ501" i="2"/>
  <c r="AK501" i="2"/>
  <c r="AL501" i="2"/>
  <c r="AM501" i="2"/>
  <c r="AN501" i="2"/>
  <c r="AV501" i="2"/>
  <c r="C502" i="2"/>
  <c r="D502" i="2"/>
  <c r="E502" i="2"/>
  <c r="F502" i="2"/>
  <c r="G502" i="2"/>
  <c r="H502" i="2"/>
  <c r="J502" i="2"/>
  <c r="K502" i="2"/>
  <c r="L502" i="2"/>
  <c r="M502" i="2"/>
  <c r="AG502" i="2"/>
  <c r="AH502" i="2"/>
  <c r="AI502" i="2"/>
  <c r="AJ502" i="2"/>
  <c r="AK502" i="2"/>
  <c r="AL502" i="2"/>
  <c r="AM502" i="2"/>
  <c r="AN502" i="2"/>
  <c r="AV502" i="2"/>
  <c r="C503" i="2"/>
  <c r="D503" i="2"/>
  <c r="E503" i="2"/>
  <c r="F503" i="2"/>
  <c r="G503" i="2"/>
  <c r="H503" i="2"/>
  <c r="J503" i="2"/>
  <c r="K503" i="2"/>
  <c r="L503" i="2"/>
  <c r="M503" i="2"/>
  <c r="AG503" i="2"/>
  <c r="AH503" i="2"/>
  <c r="AI503" i="2"/>
  <c r="AJ503" i="2"/>
  <c r="AK503" i="2"/>
  <c r="AL503" i="2"/>
  <c r="AM503" i="2"/>
  <c r="AN503" i="2"/>
  <c r="AV503" i="2"/>
  <c r="C504" i="2"/>
  <c r="D504" i="2"/>
  <c r="E504" i="2"/>
  <c r="F504" i="2"/>
  <c r="G504" i="2"/>
  <c r="H504" i="2"/>
  <c r="J504" i="2"/>
  <c r="K504" i="2"/>
  <c r="L504" i="2"/>
  <c r="M504" i="2"/>
  <c r="AG504" i="2"/>
  <c r="AH504" i="2"/>
  <c r="AI504" i="2"/>
  <c r="AJ504" i="2"/>
  <c r="AK504" i="2"/>
  <c r="AL504" i="2"/>
  <c r="AM504" i="2"/>
  <c r="AN504" i="2"/>
  <c r="AV504" i="2"/>
  <c r="C505" i="2"/>
  <c r="D505" i="2"/>
  <c r="E505" i="2"/>
  <c r="F505" i="2"/>
  <c r="G505" i="2"/>
  <c r="H505" i="2"/>
  <c r="J505" i="2"/>
  <c r="K505" i="2"/>
  <c r="L505" i="2"/>
  <c r="M505" i="2"/>
  <c r="AG505" i="2"/>
  <c r="AH505" i="2"/>
  <c r="AI505" i="2"/>
  <c r="AJ505" i="2"/>
  <c r="AK505" i="2"/>
  <c r="AL505" i="2"/>
  <c r="AM505" i="2"/>
  <c r="AN505" i="2"/>
  <c r="AV505" i="2"/>
  <c r="C506" i="2"/>
  <c r="D506" i="2"/>
  <c r="E506" i="2"/>
  <c r="F506" i="2"/>
  <c r="G506" i="2"/>
  <c r="H506" i="2"/>
  <c r="J506" i="2"/>
  <c r="K506" i="2"/>
  <c r="L506" i="2"/>
  <c r="M506" i="2"/>
  <c r="AG506" i="2"/>
  <c r="AH506" i="2"/>
  <c r="AI506" i="2"/>
  <c r="AJ506" i="2"/>
  <c r="AK506" i="2"/>
  <c r="AL506" i="2"/>
  <c r="AM506" i="2"/>
  <c r="AN506" i="2"/>
  <c r="AV506" i="2"/>
  <c r="C507" i="2"/>
  <c r="D507" i="2"/>
  <c r="E507" i="2"/>
  <c r="F507" i="2"/>
  <c r="G507" i="2"/>
  <c r="H507" i="2"/>
  <c r="J507" i="2"/>
  <c r="K507" i="2"/>
  <c r="L507" i="2"/>
  <c r="M507" i="2"/>
  <c r="AG507" i="2"/>
  <c r="AH507" i="2"/>
  <c r="AI507" i="2"/>
  <c r="AJ507" i="2"/>
  <c r="AK507" i="2"/>
  <c r="AL507" i="2"/>
  <c r="AM507" i="2"/>
  <c r="AN507" i="2"/>
  <c r="AV507" i="2"/>
  <c r="C508" i="2"/>
  <c r="D508" i="2"/>
  <c r="E508" i="2"/>
  <c r="F508" i="2"/>
  <c r="G508" i="2"/>
  <c r="H508" i="2"/>
  <c r="J508" i="2"/>
  <c r="K508" i="2"/>
  <c r="L508" i="2"/>
  <c r="M508" i="2"/>
  <c r="AG508" i="2"/>
  <c r="AH508" i="2"/>
  <c r="AI508" i="2"/>
  <c r="AJ508" i="2"/>
  <c r="AK508" i="2"/>
  <c r="AL508" i="2"/>
  <c r="AM508" i="2"/>
  <c r="AN508" i="2"/>
  <c r="AV508" i="2"/>
  <c r="C509" i="2"/>
  <c r="D509" i="2"/>
  <c r="E509" i="2"/>
  <c r="F509" i="2"/>
  <c r="G509" i="2"/>
  <c r="H509" i="2"/>
  <c r="J509" i="2"/>
  <c r="K509" i="2"/>
  <c r="L509" i="2"/>
  <c r="M509" i="2"/>
  <c r="AG509" i="2"/>
  <c r="AH509" i="2"/>
  <c r="AI509" i="2"/>
  <c r="AJ509" i="2"/>
  <c r="AK509" i="2"/>
  <c r="AL509" i="2"/>
  <c r="AM509" i="2"/>
  <c r="AN509" i="2"/>
  <c r="AV509" i="2"/>
  <c r="C510" i="2"/>
  <c r="D510" i="2"/>
  <c r="E510" i="2"/>
  <c r="F510" i="2"/>
  <c r="G510" i="2"/>
  <c r="H510" i="2"/>
  <c r="J510" i="2"/>
  <c r="K510" i="2"/>
  <c r="L510" i="2"/>
  <c r="M510" i="2"/>
  <c r="AG510" i="2"/>
  <c r="AH510" i="2"/>
  <c r="AI510" i="2"/>
  <c r="AJ510" i="2"/>
  <c r="AK510" i="2"/>
  <c r="AL510" i="2"/>
  <c r="AM510" i="2"/>
  <c r="AN510" i="2"/>
  <c r="AV510" i="2"/>
  <c r="C511" i="2"/>
  <c r="D511" i="2"/>
  <c r="E511" i="2"/>
  <c r="F511" i="2"/>
  <c r="G511" i="2"/>
  <c r="H511" i="2"/>
  <c r="J511" i="2"/>
  <c r="K511" i="2"/>
  <c r="L511" i="2"/>
  <c r="M511" i="2"/>
  <c r="AG511" i="2"/>
  <c r="AH511" i="2"/>
  <c r="AI511" i="2"/>
  <c r="AJ511" i="2"/>
  <c r="AK511" i="2"/>
  <c r="AL511" i="2"/>
  <c r="AM511" i="2"/>
  <c r="AN511" i="2"/>
  <c r="AV511" i="2"/>
  <c r="C512" i="2"/>
  <c r="D512" i="2"/>
  <c r="E512" i="2"/>
  <c r="F512" i="2"/>
  <c r="G512" i="2"/>
  <c r="H512" i="2"/>
  <c r="J512" i="2"/>
  <c r="K512" i="2"/>
  <c r="L512" i="2"/>
  <c r="M512" i="2"/>
  <c r="AG512" i="2"/>
  <c r="AH512" i="2"/>
  <c r="AI512" i="2"/>
  <c r="AJ512" i="2"/>
  <c r="AK512" i="2"/>
  <c r="AL512" i="2"/>
  <c r="AM512" i="2"/>
  <c r="AN512" i="2"/>
  <c r="AV512" i="2"/>
  <c r="C513" i="2"/>
  <c r="D513" i="2"/>
  <c r="E513" i="2"/>
  <c r="F513" i="2"/>
  <c r="G513" i="2"/>
  <c r="H513" i="2"/>
  <c r="J513" i="2"/>
  <c r="K513" i="2"/>
  <c r="L513" i="2"/>
  <c r="M513" i="2"/>
  <c r="AG513" i="2"/>
  <c r="AH513" i="2"/>
  <c r="AI513" i="2"/>
  <c r="AJ513" i="2"/>
  <c r="AK513" i="2"/>
  <c r="AL513" i="2"/>
  <c r="AM513" i="2"/>
  <c r="AN513" i="2"/>
  <c r="AV513" i="2"/>
  <c r="C514" i="2"/>
  <c r="D514" i="2"/>
  <c r="E514" i="2"/>
  <c r="F514" i="2"/>
  <c r="G514" i="2"/>
  <c r="H514" i="2"/>
  <c r="J514" i="2"/>
  <c r="K514" i="2"/>
  <c r="L514" i="2"/>
  <c r="M514" i="2"/>
  <c r="AG514" i="2"/>
  <c r="AH514" i="2"/>
  <c r="AI514" i="2"/>
  <c r="AJ514" i="2"/>
  <c r="AK514" i="2"/>
  <c r="AL514" i="2"/>
  <c r="AM514" i="2"/>
  <c r="AN514" i="2"/>
  <c r="AV514" i="2"/>
  <c r="C515" i="2"/>
  <c r="D515" i="2"/>
  <c r="E515" i="2"/>
  <c r="F515" i="2"/>
  <c r="G515" i="2"/>
  <c r="H515" i="2"/>
  <c r="J515" i="2"/>
  <c r="K515" i="2"/>
  <c r="L515" i="2"/>
  <c r="M515" i="2"/>
  <c r="AG515" i="2"/>
  <c r="AH515" i="2"/>
  <c r="AI515" i="2"/>
  <c r="AJ515" i="2"/>
  <c r="AK515" i="2"/>
  <c r="AL515" i="2"/>
  <c r="AM515" i="2"/>
  <c r="AN515" i="2"/>
  <c r="AV515" i="2"/>
  <c r="C516" i="2"/>
  <c r="D516" i="2"/>
  <c r="E516" i="2"/>
  <c r="F516" i="2"/>
  <c r="G516" i="2"/>
  <c r="H516" i="2"/>
  <c r="J516" i="2"/>
  <c r="K516" i="2"/>
  <c r="L516" i="2"/>
  <c r="M516" i="2"/>
  <c r="AG516" i="2"/>
  <c r="AH516" i="2"/>
  <c r="AI516" i="2"/>
  <c r="AJ516" i="2"/>
  <c r="AK516" i="2"/>
  <c r="AL516" i="2"/>
  <c r="AM516" i="2"/>
  <c r="AN516" i="2"/>
  <c r="AV516" i="2"/>
  <c r="C517" i="2"/>
  <c r="D517" i="2"/>
  <c r="E517" i="2"/>
  <c r="F517" i="2"/>
  <c r="G517" i="2"/>
  <c r="H517" i="2"/>
  <c r="J517" i="2"/>
  <c r="K517" i="2"/>
  <c r="L517" i="2"/>
  <c r="M517" i="2"/>
  <c r="AG517" i="2"/>
  <c r="AH517" i="2"/>
  <c r="AI517" i="2"/>
  <c r="AJ517" i="2"/>
  <c r="AK517" i="2"/>
  <c r="AL517" i="2"/>
  <c r="AM517" i="2"/>
  <c r="AN517" i="2"/>
  <c r="AV517" i="2"/>
  <c r="C518" i="2"/>
  <c r="D518" i="2"/>
  <c r="E518" i="2"/>
  <c r="F518" i="2"/>
  <c r="G518" i="2"/>
  <c r="H518" i="2"/>
  <c r="J518" i="2"/>
  <c r="K518" i="2"/>
  <c r="L518" i="2"/>
  <c r="M518" i="2"/>
  <c r="AG518" i="2"/>
  <c r="AH518" i="2"/>
  <c r="AI518" i="2"/>
  <c r="AJ518" i="2"/>
  <c r="AK518" i="2"/>
  <c r="AL518" i="2"/>
  <c r="AM518" i="2"/>
  <c r="AN518" i="2"/>
  <c r="AV518" i="2"/>
  <c r="C519" i="2"/>
  <c r="D519" i="2"/>
  <c r="E519" i="2"/>
  <c r="F519" i="2"/>
  <c r="G519" i="2"/>
  <c r="H519" i="2"/>
  <c r="J519" i="2"/>
  <c r="K519" i="2"/>
  <c r="L519" i="2"/>
  <c r="M519" i="2"/>
  <c r="AG519" i="2"/>
  <c r="AH519" i="2"/>
  <c r="AI519" i="2"/>
  <c r="AJ519" i="2"/>
  <c r="AK519" i="2"/>
  <c r="AL519" i="2"/>
  <c r="AM519" i="2"/>
  <c r="AN519" i="2"/>
  <c r="AV519" i="2"/>
  <c r="C520" i="2"/>
  <c r="D520" i="2"/>
  <c r="E520" i="2"/>
  <c r="F520" i="2"/>
  <c r="G520" i="2"/>
  <c r="H520" i="2"/>
  <c r="J520" i="2"/>
  <c r="K520" i="2"/>
  <c r="L520" i="2"/>
  <c r="M520" i="2"/>
  <c r="AG520" i="2"/>
  <c r="AH520" i="2"/>
  <c r="AI520" i="2"/>
  <c r="AJ520" i="2"/>
  <c r="AK520" i="2"/>
  <c r="AL520" i="2"/>
  <c r="AM520" i="2"/>
  <c r="AN520" i="2"/>
  <c r="AV520" i="2"/>
  <c r="C521" i="2"/>
  <c r="D521" i="2"/>
  <c r="E521" i="2"/>
  <c r="F521" i="2"/>
  <c r="G521" i="2"/>
  <c r="H521" i="2"/>
  <c r="J521" i="2"/>
  <c r="K521" i="2"/>
  <c r="L521" i="2"/>
  <c r="M521" i="2"/>
  <c r="AG521" i="2"/>
  <c r="AH521" i="2"/>
  <c r="AI521" i="2"/>
  <c r="AJ521" i="2"/>
  <c r="AK521" i="2"/>
  <c r="AL521" i="2"/>
  <c r="AM521" i="2"/>
  <c r="AN521" i="2"/>
  <c r="AV521" i="2"/>
  <c r="C522" i="2"/>
  <c r="D522" i="2"/>
  <c r="E522" i="2"/>
  <c r="F522" i="2"/>
  <c r="G522" i="2"/>
  <c r="H522" i="2"/>
  <c r="J522" i="2"/>
  <c r="K522" i="2"/>
  <c r="L522" i="2"/>
  <c r="M522" i="2"/>
  <c r="AG522" i="2"/>
  <c r="AH522" i="2"/>
  <c r="AI522" i="2"/>
  <c r="AJ522" i="2"/>
  <c r="AK522" i="2"/>
  <c r="AL522" i="2"/>
  <c r="AM522" i="2"/>
  <c r="AN522" i="2"/>
  <c r="AV522" i="2"/>
  <c r="C523" i="2"/>
  <c r="D523" i="2"/>
  <c r="E523" i="2"/>
  <c r="F523" i="2"/>
  <c r="G523" i="2"/>
  <c r="H523" i="2"/>
  <c r="J523" i="2"/>
  <c r="K523" i="2"/>
  <c r="L523" i="2"/>
  <c r="M523" i="2"/>
  <c r="AG523" i="2"/>
  <c r="AH523" i="2"/>
  <c r="AI523" i="2"/>
  <c r="AJ523" i="2"/>
  <c r="AK523" i="2"/>
  <c r="AL523" i="2"/>
  <c r="AM523" i="2"/>
  <c r="AN523" i="2"/>
  <c r="AV523" i="2"/>
  <c r="C524" i="2"/>
  <c r="D524" i="2"/>
  <c r="E524" i="2"/>
  <c r="F524" i="2"/>
  <c r="G524" i="2"/>
  <c r="H524" i="2"/>
  <c r="J524" i="2"/>
  <c r="K524" i="2"/>
  <c r="L524" i="2"/>
  <c r="M524" i="2"/>
  <c r="AG524" i="2"/>
  <c r="AH524" i="2"/>
  <c r="AI524" i="2"/>
  <c r="AJ524" i="2"/>
  <c r="AK524" i="2"/>
  <c r="AL524" i="2"/>
  <c r="AM524" i="2"/>
  <c r="AN524" i="2"/>
  <c r="AV524" i="2"/>
  <c r="C525" i="2"/>
  <c r="D525" i="2"/>
  <c r="E525" i="2"/>
  <c r="F525" i="2"/>
  <c r="G525" i="2"/>
  <c r="H525" i="2"/>
  <c r="J525" i="2"/>
  <c r="K525" i="2"/>
  <c r="L525" i="2"/>
  <c r="M525" i="2"/>
  <c r="AG525" i="2"/>
  <c r="AH525" i="2"/>
  <c r="AI525" i="2"/>
  <c r="AJ525" i="2"/>
  <c r="AK525" i="2"/>
  <c r="AL525" i="2"/>
  <c r="AM525" i="2"/>
  <c r="AN525" i="2"/>
  <c r="AV525" i="2"/>
  <c r="C526" i="2"/>
  <c r="D526" i="2"/>
  <c r="E526" i="2"/>
  <c r="F526" i="2"/>
  <c r="G526" i="2"/>
  <c r="H526" i="2"/>
  <c r="J526" i="2"/>
  <c r="K526" i="2"/>
  <c r="L526" i="2"/>
  <c r="M526" i="2"/>
  <c r="AG526" i="2"/>
  <c r="AH526" i="2"/>
  <c r="AI526" i="2"/>
  <c r="AJ526" i="2"/>
  <c r="AK526" i="2"/>
  <c r="AL526" i="2"/>
  <c r="AM526" i="2"/>
  <c r="AN526" i="2"/>
  <c r="AV526" i="2"/>
  <c r="C527" i="2"/>
  <c r="D527" i="2"/>
  <c r="E527" i="2"/>
  <c r="F527" i="2"/>
  <c r="G527" i="2"/>
  <c r="H527" i="2"/>
  <c r="J527" i="2"/>
  <c r="K527" i="2"/>
  <c r="L527" i="2"/>
  <c r="M527" i="2"/>
  <c r="AG527" i="2"/>
  <c r="AH527" i="2"/>
  <c r="AI527" i="2"/>
  <c r="AJ527" i="2"/>
  <c r="AK527" i="2"/>
  <c r="AL527" i="2"/>
  <c r="AM527" i="2"/>
  <c r="AN527" i="2"/>
  <c r="AV527" i="2"/>
  <c r="C528" i="2"/>
  <c r="D528" i="2"/>
  <c r="E528" i="2"/>
  <c r="F528" i="2"/>
  <c r="G528" i="2"/>
  <c r="H528" i="2"/>
  <c r="J528" i="2"/>
  <c r="K528" i="2"/>
  <c r="L528" i="2"/>
  <c r="M528" i="2"/>
  <c r="AG528" i="2"/>
  <c r="AH528" i="2"/>
  <c r="AI528" i="2"/>
  <c r="AJ528" i="2"/>
  <c r="AK528" i="2"/>
  <c r="AL528" i="2"/>
  <c r="AM528" i="2"/>
  <c r="AN528" i="2"/>
  <c r="AV528" i="2"/>
  <c r="C529" i="2"/>
  <c r="D529" i="2"/>
  <c r="E529" i="2"/>
  <c r="F529" i="2"/>
  <c r="G529" i="2"/>
  <c r="H529" i="2"/>
  <c r="J529" i="2"/>
  <c r="K529" i="2"/>
  <c r="L529" i="2"/>
  <c r="M529" i="2"/>
  <c r="AG529" i="2"/>
  <c r="AH529" i="2"/>
  <c r="AI529" i="2"/>
  <c r="AJ529" i="2"/>
  <c r="AK529" i="2"/>
  <c r="AL529" i="2"/>
  <c r="AM529" i="2"/>
  <c r="AN529" i="2"/>
  <c r="AV529" i="2"/>
  <c r="C530" i="2"/>
  <c r="D530" i="2"/>
  <c r="E530" i="2"/>
  <c r="F530" i="2"/>
  <c r="G530" i="2"/>
  <c r="H530" i="2"/>
  <c r="J530" i="2"/>
  <c r="K530" i="2"/>
  <c r="L530" i="2"/>
  <c r="M530" i="2"/>
  <c r="AG530" i="2"/>
  <c r="AH530" i="2"/>
  <c r="AI530" i="2"/>
  <c r="AJ530" i="2"/>
  <c r="AK530" i="2"/>
  <c r="AL530" i="2"/>
  <c r="AM530" i="2"/>
  <c r="AN530" i="2"/>
  <c r="AV530" i="2"/>
  <c r="C531" i="2"/>
  <c r="D531" i="2"/>
  <c r="E531" i="2"/>
  <c r="F531" i="2"/>
  <c r="G531" i="2"/>
  <c r="H531" i="2"/>
  <c r="J531" i="2"/>
  <c r="K531" i="2"/>
  <c r="L531" i="2"/>
  <c r="M531" i="2"/>
  <c r="AG531" i="2"/>
  <c r="AH531" i="2"/>
  <c r="AI531" i="2"/>
  <c r="AJ531" i="2"/>
  <c r="AK531" i="2"/>
  <c r="AL531" i="2"/>
  <c r="AM531" i="2"/>
  <c r="AN531" i="2"/>
  <c r="AV531" i="2"/>
  <c r="C532" i="2"/>
  <c r="D532" i="2"/>
  <c r="E532" i="2"/>
  <c r="F532" i="2"/>
  <c r="G532" i="2"/>
  <c r="H532" i="2"/>
  <c r="J532" i="2"/>
  <c r="K532" i="2"/>
  <c r="L532" i="2"/>
  <c r="M532" i="2"/>
  <c r="AG532" i="2"/>
  <c r="AH532" i="2"/>
  <c r="AI532" i="2"/>
  <c r="AJ532" i="2"/>
  <c r="AK532" i="2"/>
  <c r="AL532" i="2"/>
  <c r="AM532" i="2"/>
  <c r="AN532" i="2"/>
  <c r="AV532" i="2"/>
  <c r="C533" i="2"/>
  <c r="D533" i="2"/>
  <c r="E533" i="2"/>
  <c r="F533" i="2"/>
  <c r="G533" i="2"/>
  <c r="H533" i="2"/>
  <c r="J533" i="2"/>
  <c r="K533" i="2"/>
  <c r="L533" i="2"/>
  <c r="M533" i="2"/>
  <c r="AG533" i="2"/>
  <c r="AH533" i="2"/>
  <c r="AI533" i="2"/>
  <c r="AJ533" i="2"/>
  <c r="AK533" i="2"/>
  <c r="AL533" i="2"/>
  <c r="AM533" i="2"/>
  <c r="AN533" i="2"/>
  <c r="AV533" i="2"/>
  <c r="C534" i="2"/>
  <c r="D534" i="2"/>
  <c r="E534" i="2"/>
  <c r="F534" i="2"/>
  <c r="G534" i="2"/>
  <c r="H534" i="2"/>
  <c r="J534" i="2"/>
  <c r="K534" i="2"/>
  <c r="L534" i="2"/>
  <c r="M534" i="2"/>
  <c r="AG534" i="2"/>
  <c r="AH534" i="2"/>
  <c r="AI534" i="2"/>
  <c r="AJ534" i="2"/>
  <c r="AK534" i="2"/>
  <c r="AL534" i="2"/>
  <c r="AM534" i="2"/>
  <c r="AN534" i="2"/>
  <c r="AV534" i="2"/>
  <c r="C535" i="2"/>
  <c r="D535" i="2"/>
  <c r="E535" i="2"/>
  <c r="F535" i="2"/>
  <c r="G535" i="2"/>
  <c r="H535" i="2"/>
  <c r="J535" i="2"/>
  <c r="K535" i="2"/>
  <c r="L535" i="2"/>
  <c r="M535" i="2"/>
  <c r="AG535" i="2"/>
  <c r="AH535" i="2"/>
  <c r="AI535" i="2"/>
  <c r="AJ535" i="2"/>
  <c r="AK535" i="2"/>
  <c r="AL535" i="2"/>
  <c r="AM535" i="2"/>
  <c r="AN535" i="2"/>
  <c r="AV535" i="2"/>
  <c r="C536" i="2"/>
  <c r="D536" i="2"/>
  <c r="E536" i="2"/>
  <c r="F536" i="2"/>
  <c r="G536" i="2"/>
  <c r="H536" i="2"/>
  <c r="J536" i="2"/>
  <c r="K536" i="2"/>
  <c r="L536" i="2"/>
  <c r="M536" i="2"/>
  <c r="AG536" i="2"/>
  <c r="AH536" i="2"/>
  <c r="AI536" i="2"/>
  <c r="AJ536" i="2"/>
  <c r="AK536" i="2"/>
  <c r="AL536" i="2"/>
  <c r="AM536" i="2"/>
  <c r="AN536" i="2"/>
  <c r="AV536" i="2"/>
  <c r="C537" i="2"/>
  <c r="D537" i="2"/>
  <c r="E537" i="2"/>
  <c r="F537" i="2"/>
  <c r="G537" i="2"/>
  <c r="H537" i="2"/>
  <c r="J537" i="2"/>
  <c r="K537" i="2"/>
  <c r="L537" i="2"/>
  <c r="M537" i="2"/>
  <c r="AG537" i="2"/>
  <c r="AH537" i="2"/>
  <c r="AI537" i="2"/>
  <c r="AJ537" i="2"/>
  <c r="AK537" i="2"/>
  <c r="AL537" i="2"/>
  <c r="AM537" i="2"/>
  <c r="AN537" i="2"/>
  <c r="AV537" i="2"/>
  <c r="C538" i="2"/>
  <c r="D538" i="2"/>
  <c r="E538" i="2"/>
  <c r="F538" i="2"/>
  <c r="G538" i="2"/>
  <c r="H538" i="2"/>
  <c r="J538" i="2"/>
  <c r="K538" i="2"/>
  <c r="L538" i="2"/>
  <c r="M538" i="2"/>
  <c r="AG538" i="2"/>
  <c r="AH538" i="2"/>
  <c r="AI538" i="2"/>
  <c r="AJ538" i="2"/>
  <c r="AK538" i="2"/>
  <c r="AL538" i="2"/>
  <c r="AM538" i="2"/>
  <c r="AN538" i="2"/>
  <c r="AV538" i="2"/>
  <c r="C539" i="2"/>
  <c r="D539" i="2"/>
  <c r="E539" i="2"/>
  <c r="F539" i="2"/>
  <c r="G539" i="2"/>
  <c r="H539" i="2"/>
  <c r="J539" i="2"/>
  <c r="K539" i="2"/>
  <c r="L539" i="2"/>
  <c r="M539" i="2"/>
  <c r="AG539" i="2"/>
  <c r="AH539" i="2"/>
  <c r="AI539" i="2"/>
  <c r="AJ539" i="2"/>
  <c r="AK539" i="2"/>
  <c r="AL539" i="2"/>
  <c r="AM539" i="2"/>
  <c r="AN539" i="2"/>
  <c r="AV539" i="2"/>
  <c r="C540" i="2"/>
  <c r="D540" i="2"/>
  <c r="E540" i="2"/>
  <c r="F540" i="2"/>
  <c r="G540" i="2"/>
  <c r="H540" i="2"/>
  <c r="J540" i="2"/>
  <c r="K540" i="2"/>
  <c r="L540" i="2"/>
  <c r="M540" i="2"/>
  <c r="AG540" i="2"/>
  <c r="AH540" i="2"/>
  <c r="AI540" i="2"/>
  <c r="AJ540" i="2"/>
  <c r="AK540" i="2"/>
  <c r="AL540" i="2"/>
  <c r="AM540" i="2"/>
  <c r="AN540" i="2"/>
  <c r="AV540" i="2"/>
  <c r="C541" i="2"/>
  <c r="D541" i="2"/>
  <c r="E541" i="2"/>
  <c r="F541" i="2"/>
  <c r="G541" i="2"/>
  <c r="H541" i="2"/>
  <c r="J541" i="2"/>
  <c r="K541" i="2"/>
  <c r="L541" i="2"/>
  <c r="M541" i="2"/>
  <c r="AG541" i="2"/>
  <c r="AH541" i="2"/>
  <c r="AI541" i="2"/>
  <c r="AJ541" i="2"/>
  <c r="AK541" i="2"/>
  <c r="AL541" i="2"/>
  <c r="AM541" i="2"/>
  <c r="AN541" i="2"/>
  <c r="AV541" i="2"/>
  <c r="C542" i="2"/>
  <c r="D542" i="2"/>
  <c r="E542" i="2"/>
  <c r="F542" i="2"/>
  <c r="G542" i="2"/>
  <c r="H542" i="2"/>
  <c r="J542" i="2"/>
  <c r="K542" i="2"/>
  <c r="L542" i="2"/>
  <c r="M542" i="2"/>
  <c r="AG542" i="2"/>
  <c r="AH542" i="2"/>
  <c r="AI542" i="2"/>
  <c r="AJ542" i="2"/>
  <c r="AK542" i="2"/>
  <c r="AL542" i="2"/>
  <c r="AM542" i="2"/>
  <c r="AN542" i="2"/>
  <c r="AV542" i="2"/>
  <c r="C543" i="2"/>
  <c r="D543" i="2"/>
  <c r="E543" i="2"/>
  <c r="F543" i="2"/>
  <c r="G543" i="2"/>
  <c r="H543" i="2"/>
  <c r="J543" i="2"/>
  <c r="K543" i="2"/>
  <c r="L543" i="2"/>
  <c r="M543" i="2"/>
  <c r="AG543" i="2"/>
  <c r="AH543" i="2"/>
  <c r="AI543" i="2"/>
  <c r="AJ543" i="2"/>
  <c r="AK543" i="2"/>
  <c r="AL543" i="2"/>
  <c r="AM543" i="2"/>
  <c r="AN543" i="2"/>
  <c r="AV543" i="2"/>
  <c r="C544" i="2"/>
  <c r="D544" i="2"/>
  <c r="E544" i="2"/>
  <c r="F544" i="2"/>
  <c r="G544" i="2"/>
  <c r="H544" i="2"/>
  <c r="J544" i="2"/>
  <c r="K544" i="2"/>
  <c r="L544" i="2"/>
  <c r="M544" i="2"/>
  <c r="AG544" i="2"/>
  <c r="AH544" i="2"/>
  <c r="AI544" i="2"/>
  <c r="AJ544" i="2"/>
  <c r="AK544" i="2"/>
  <c r="AL544" i="2"/>
  <c r="AM544" i="2"/>
  <c r="AN544" i="2"/>
  <c r="AV544" i="2"/>
  <c r="C545" i="2"/>
  <c r="D545" i="2"/>
  <c r="E545" i="2"/>
  <c r="F545" i="2"/>
  <c r="G545" i="2"/>
  <c r="H545" i="2"/>
  <c r="J545" i="2"/>
  <c r="K545" i="2"/>
  <c r="L545" i="2"/>
  <c r="M545" i="2"/>
  <c r="AG545" i="2"/>
  <c r="AH545" i="2"/>
  <c r="AI545" i="2"/>
  <c r="AJ545" i="2"/>
  <c r="AK545" i="2"/>
  <c r="AL545" i="2"/>
  <c r="AM545" i="2"/>
  <c r="AN545" i="2"/>
  <c r="AV545" i="2"/>
  <c r="C546" i="2"/>
  <c r="D546" i="2"/>
  <c r="E546" i="2"/>
  <c r="F546" i="2"/>
  <c r="G546" i="2"/>
  <c r="H546" i="2"/>
  <c r="J546" i="2"/>
  <c r="K546" i="2"/>
  <c r="L546" i="2"/>
  <c r="M546" i="2"/>
  <c r="AG546" i="2"/>
  <c r="AH546" i="2"/>
  <c r="AI546" i="2"/>
  <c r="AJ546" i="2"/>
  <c r="AK546" i="2"/>
  <c r="AL546" i="2"/>
  <c r="AM546" i="2"/>
  <c r="AN546" i="2"/>
  <c r="AV546" i="2"/>
  <c r="C547" i="2"/>
  <c r="D547" i="2"/>
  <c r="E547" i="2"/>
  <c r="F547" i="2"/>
  <c r="G547" i="2"/>
  <c r="H547" i="2"/>
  <c r="J547" i="2"/>
  <c r="K547" i="2"/>
  <c r="L547" i="2"/>
  <c r="M547" i="2"/>
  <c r="AG547" i="2"/>
  <c r="AH547" i="2"/>
  <c r="AI547" i="2"/>
  <c r="AJ547" i="2"/>
  <c r="AK547" i="2"/>
  <c r="AL547" i="2"/>
  <c r="AM547" i="2"/>
  <c r="AN547" i="2"/>
  <c r="AV547" i="2"/>
  <c r="C548" i="2"/>
  <c r="D548" i="2"/>
  <c r="E548" i="2"/>
  <c r="F548" i="2"/>
  <c r="G548" i="2"/>
  <c r="H548" i="2"/>
  <c r="J548" i="2"/>
  <c r="K548" i="2"/>
  <c r="L548" i="2"/>
  <c r="M548" i="2"/>
  <c r="AG548" i="2"/>
  <c r="AH548" i="2"/>
  <c r="AI548" i="2"/>
  <c r="AJ548" i="2"/>
  <c r="AK548" i="2"/>
  <c r="AL548" i="2"/>
  <c r="AM548" i="2"/>
  <c r="AN548" i="2"/>
  <c r="AV548" i="2"/>
  <c r="C549" i="2"/>
  <c r="D549" i="2"/>
  <c r="E549" i="2"/>
  <c r="F549" i="2"/>
  <c r="G549" i="2"/>
  <c r="H549" i="2"/>
  <c r="J549" i="2"/>
  <c r="K549" i="2"/>
  <c r="L549" i="2"/>
  <c r="M549" i="2"/>
  <c r="AG549" i="2"/>
  <c r="AH549" i="2"/>
  <c r="AI549" i="2"/>
  <c r="AJ549" i="2"/>
  <c r="AK549" i="2"/>
  <c r="AL549" i="2"/>
  <c r="AM549" i="2"/>
  <c r="AN549" i="2"/>
  <c r="AV549" i="2"/>
  <c r="C550" i="2"/>
  <c r="D550" i="2"/>
  <c r="E550" i="2"/>
  <c r="F550" i="2"/>
  <c r="G550" i="2"/>
  <c r="H550" i="2"/>
  <c r="J550" i="2"/>
  <c r="K550" i="2"/>
  <c r="L550" i="2"/>
  <c r="M550" i="2"/>
  <c r="AG550" i="2"/>
  <c r="AH550" i="2"/>
  <c r="AI550" i="2"/>
  <c r="AJ550" i="2"/>
  <c r="AK550" i="2"/>
  <c r="AL550" i="2"/>
  <c r="AM550" i="2"/>
  <c r="AN550" i="2"/>
  <c r="AV550" i="2"/>
  <c r="C551" i="2"/>
  <c r="D551" i="2"/>
  <c r="E551" i="2"/>
  <c r="F551" i="2"/>
  <c r="G551" i="2"/>
  <c r="H551" i="2"/>
  <c r="J551" i="2"/>
  <c r="K551" i="2"/>
  <c r="L551" i="2"/>
  <c r="M551" i="2"/>
  <c r="AG551" i="2"/>
  <c r="AH551" i="2"/>
  <c r="AI551" i="2"/>
  <c r="AJ551" i="2"/>
  <c r="AK551" i="2"/>
  <c r="AL551" i="2"/>
  <c r="AM551" i="2"/>
  <c r="AN551" i="2"/>
  <c r="AV551" i="2"/>
  <c r="C552" i="2"/>
  <c r="D552" i="2"/>
  <c r="E552" i="2"/>
  <c r="F552" i="2"/>
  <c r="G552" i="2"/>
  <c r="H552" i="2"/>
  <c r="J552" i="2"/>
  <c r="K552" i="2"/>
  <c r="L552" i="2"/>
  <c r="M552" i="2"/>
  <c r="AG552" i="2"/>
  <c r="AH552" i="2"/>
  <c r="AI552" i="2"/>
  <c r="AJ552" i="2"/>
  <c r="AK552" i="2"/>
  <c r="AL552" i="2"/>
  <c r="AM552" i="2"/>
  <c r="AN552" i="2"/>
  <c r="AV552" i="2"/>
  <c r="C553" i="2"/>
  <c r="D553" i="2"/>
  <c r="E553" i="2"/>
  <c r="F553" i="2"/>
  <c r="G553" i="2"/>
  <c r="H553" i="2"/>
  <c r="J553" i="2"/>
  <c r="K553" i="2"/>
  <c r="L553" i="2"/>
  <c r="M553" i="2"/>
  <c r="AG553" i="2"/>
  <c r="AH553" i="2"/>
  <c r="AI553" i="2"/>
  <c r="AJ553" i="2"/>
  <c r="AK553" i="2"/>
  <c r="AL553" i="2"/>
  <c r="AM553" i="2"/>
  <c r="AN553" i="2"/>
  <c r="AV553" i="2"/>
  <c r="C554" i="2"/>
  <c r="D554" i="2"/>
  <c r="E554" i="2"/>
  <c r="F554" i="2"/>
  <c r="G554" i="2"/>
  <c r="H554" i="2"/>
  <c r="J554" i="2"/>
  <c r="K554" i="2"/>
  <c r="L554" i="2"/>
  <c r="M554" i="2"/>
  <c r="AG554" i="2"/>
  <c r="AH554" i="2"/>
  <c r="AI554" i="2"/>
  <c r="AJ554" i="2"/>
  <c r="AK554" i="2"/>
  <c r="AL554" i="2"/>
  <c r="AM554" i="2"/>
  <c r="AN554" i="2"/>
  <c r="AV554" i="2"/>
  <c r="C555" i="2"/>
  <c r="D555" i="2"/>
  <c r="E555" i="2"/>
  <c r="F555" i="2"/>
  <c r="G555" i="2"/>
  <c r="H555" i="2"/>
  <c r="J555" i="2"/>
  <c r="K555" i="2"/>
  <c r="L555" i="2"/>
  <c r="M555" i="2"/>
  <c r="AG555" i="2"/>
  <c r="AH555" i="2"/>
  <c r="AI555" i="2"/>
  <c r="AJ555" i="2"/>
  <c r="AK555" i="2"/>
  <c r="AL555" i="2"/>
  <c r="AM555" i="2"/>
  <c r="AN555" i="2"/>
  <c r="AV555" i="2"/>
  <c r="C556" i="2"/>
  <c r="D556" i="2"/>
  <c r="E556" i="2"/>
  <c r="F556" i="2"/>
  <c r="G556" i="2"/>
  <c r="H556" i="2"/>
  <c r="J556" i="2"/>
  <c r="K556" i="2"/>
  <c r="L556" i="2"/>
  <c r="M556" i="2"/>
  <c r="AG556" i="2"/>
  <c r="AH556" i="2"/>
  <c r="AI556" i="2"/>
  <c r="AJ556" i="2"/>
  <c r="AK556" i="2"/>
  <c r="AL556" i="2"/>
  <c r="AM556" i="2"/>
  <c r="AN556" i="2"/>
  <c r="AV556" i="2"/>
  <c r="C557" i="2"/>
  <c r="D557" i="2"/>
  <c r="E557" i="2"/>
  <c r="F557" i="2"/>
  <c r="G557" i="2"/>
  <c r="H557" i="2"/>
  <c r="J557" i="2"/>
  <c r="K557" i="2"/>
  <c r="L557" i="2"/>
  <c r="M557" i="2"/>
  <c r="AG557" i="2"/>
  <c r="AH557" i="2"/>
  <c r="AI557" i="2"/>
  <c r="AJ557" i="2"/>
  <c r="AK557" i="2"/>
  <c r="AL557" i="2"/>
  <c r="AM557" i="2"/>
  <c r="AN557" i="2"/>
  <c r="AV557" i="2"/>
  <c r="C558" i="2"/>
  <c r="D558" i="2"/>
  <c r="E558" i="2"/>
  <c r="F558" i="2"/>
  <c r="G558" i="2"/>
  <c r="H558" i="2"/>
  <c r="J558" i="2"/>
  <c r="K558" i="2"/>
  <c r="L558" i="2"/>
  <c r="M558" i="2"/>
  <c r="AG558" i="2"/>
  <c r="AH558" i="2"/>
  <c r="AI558" i="2"/>
  <c r="AJ558" i="2"/>
  <c r="AK558" i="2"/>
  <c r="AL558" i="2"/>
  <c r="AM558" i="2"/>
  <c r="AN558" i="2"/>
  <c r="AV558" i="2"/>
  <c r="C559" i="2"/>
  <c r="D559" i="2"/>
  <c r="E559" i="2"/>
  <c r="F559" i="2"/>
  <c r="G559" i="2"/>
  <c r="H559" i="2"/>
  <c r="J559" i="2"/>
  <c r="K559" i="2"/>
  <c r="L559" i="2"/>
  <c r="M559" i="2"/>
  <c r="AG559" i="2"/>
  <c r="AH559" i="2"/>
  <c r="AI559" i="2"/>
  <c r="AJ559" i="2"/>
  <c r="AK559" i="2"/>
  <c r="AL559" i="2"/>
  <c r="AM559" i="2"/>
  <c r="AN559" i="2"/>
  <c r="AV559" i="2"/>
  <c r="C560" i="2"/>
  <c r="D560" i="2"/>
  <c r="E560" i="2"/>
  <c r="F560" i="2"/>
  <c r="G560" i="2"/>
  <c r="H560" i="2"/>
  <c r="J560" i="2"/>
  <c r="K560" i="2"/>
  <c r="L560" i="2"/>
  <c r="M560" i="2"/>
  <c r="AG560" i="2"/>
  <c r="AH560" i="2"/>
  <c r="AI560" i="2"/>
  <c r="AJ560" i="2"/>
  <c r="AK560" i="2"/>
  <c r="AL560" i="2"/>
  <c r="AM560" i="2"/>
  <c r="AN560" i="2"/>
  <c r="AV560" i="2"/>
  <c r="C561" i="2"/>
  <c r="D561" i="2"/>
  <c r="E561" i="2"/>
  <c r="F561" i="2"/>
  <c r="G561" i="2"/>
  <c r="H561" i="2"/>
  <c r="J561" i="2"/>
  <c r="K561" i="2"/>
  <c r="L561" i="2"/>
  <c r="M561" i="2"/>
  <c r="AG561" i="2"/>
  <c r="AH561" i="2"/>
  <c r="AI561" i="2"/>
  <c r="AJ561" i="2"/>
  <c r="AK561" i="2"/>
  <c r="AL561" i="2"/>
  <c r="AM561" i="2"/>
  <c r="AN561" i="2"/>
  <c r="AV561" i="2"/>
  <c r="C562" i="2"/>
  <c r="D562" i="2"/>
  <c r="E562" i="2"/>
  <c r="F562" i="2"/>
  <c r="G562" i="2"/>
  <c r="H562" i="2"/>
  <c r="J562" i="2"/>
  <c r="K562" i="2"/>
  <c r="L562" i="2"/>
  <c r="M562" i="2"/>
  <c r="AG562" i="2"/>
  <c r="AH562" i="2"/>
  <c r="AI562" i="2"/>
  <c r="AJ562" i="2"/>
  <c r="AK562" i="2"/>
  <c r="AL562" i="2"/>
  <c r="AM562" i="2"/>
  <c r="AN562" i="2"/>
  <c r="AV562" i="2"/>
  <c r="C563" i="2"/>
  <c r="D563" i="2"/>
  <c r="E563" i="2"/>
  <c r="F563" i="2"/>
  <c r="G563" i="2"/>
  <c r="H563" i="2"/>
  <c r="J563" i="2"/>
  <c r="K563" i="2"/>
  <c r="L563" i="2"/>
  <c r="M563" i="2"/>
  <c r="AG563" i="2"/>
  <c r="AH563" i="2"/>
  <c r="AI563" i="2"/>
  <c r="AJ563" i="2"/>
  <c r="AK563" i="2"/>
  <c r="AL563" i="2"/>
  <c r="AM563" i="2"/>
  <c r="AN563" i="2"/>
  <c r="AV563" i="2"/>
  <c r="C564" i="2"/>
  <c r="D564" i="2"/>
  <c r="E564" i="2"/>
  <c r="F564" i="2"/>
  <c r="G564" i="2"/>
  <c r="H564" i="2"/>
  <c r="J564" i="2"/>
  <c r="K564" i="2"/>
  <c r="L564" i="2"/>
  <c r="M564" i="2"/>
  <c r="AG564" i="2"/>
  <c r="AH564" i="2"/>
  <c r="AI564" i="2"/>
  <c r="AJ564" i="2"/>
  <c r="AK564" i="2"/>
  <c r="AL564" i="2"/>
  <c r="AM564" i="2"/>
  <c r="AN564" i="2"/>
  <c r="AV564" i="2"/>
  <c r="C565" i="2"/>
  <c r="D565" i="2"/>
  <c r="E565" i="2"/>
  <c r="F565" i="2"/>
  <c r="G565" i="2"/>
  <c r="H565" i="2"/>
  <c r="J565" i="2"/>
  <c r="K565" i="2"/>
  <c r="L565" i="2"/>
  <c r="M565" i="2"/>
  <c r="AG565" i="2"/>
  <c r="AH565" i="2"/>
  <c r="AI565" i="2"/>
  <c r="AJ565" i="2"/>
  <c r="AK565" i="2"/>
  <c r="AL565" i="2"/>
  <c r="AM565" i="2"/>
  <c r="AN565" i="2"/>
  <c r="AV565" i="2"/>
  <c r="C566" i="2"/>
  <c r="D566" i="2"/>
  <c r="E566" i="2"/>
  <c r="F566" i="2"/>
  <c r="G566" i="2"/>
  <c r="H566" i="2"/>
  <c r="J566" i="2"/>
  <c r="K566" i="2"/>
  <c r="L566" i="2"/>
  <c r="M566" i="2"/>
  <c r="AG566" i="2"/>
  <c r="AH566" i="2"/>
  <c r="AI566" i="2"/>
  <c r="AJ566" i="2"/>
  <c r="AK566" i="2"/>
  <c r="AL566" i="2"/>
  <c r="AM566" i="2"/>
  <c r="AN566" i="2"/>
  <c r="AV566" i="2"/>
  <c r="C567" i="2"/>
  <c r="D567" i="2"/>
  <c r="E567" i="2"/>
  <c r="F567" i="2"/>
  <c r="G567" i="2"/>
  <c r="H567" i="2"/>
  <c r="J567" i="2"/>
  <c r="K567" i="2"/>
  <c r="L567" i="2"/>
  <c r="M567" i="2"/>
  <c r="AG567" i="2"/>
  <c r="AH567" i="2"/>
  <c r="AI567" i="2"/>
  <c r="AJ567" i="2"/>
  <c r="AK567" i="2"/>
  <c r="AL567" i="2"/>
  <c r="AM567" i="2"/>
  <c r="AN567" i="2"/>
  <c r="AV567" i="2"/>
  <c r="C568" i="2"/>
  <c r="D568" i="2"/>
  <c r="E568" i="2"/>
  <c r="F568" i="2"/>
  <c r="G568" i="2"/>
  <c r="H568" i="2"/>
  <c r="J568" i="2"/>
  <c r="K568" i="2"/>
  <c r="L568" i="2"/>
  <c r="M568" i="2"/>
  <c r="AG568" i="2"/>
  <c r="AH568" i="2"/>
  <c r="AI568" i="2"/>
  <c r="AJ568" i="2"/>
  <c r="AK568" i="2"/>
  <c r="AL568" i="2"/>
  <c r="AM568" i="2"/>
  <c r="AN568" i="2"/>
  <c r="AV568" i="2"/>
  <c r="C569" i="2"/>
  <c r="D569" i="2"/>
  <c r="E569" i="2"/>
  <c r="F569" i="2"/>
  <c r="G569" i="2"/>
  <c r="H569" i="2"/>
  <c r="J569" i="2"/>
  <c r="K569" i="2"/>
  <c r="L569" i="2"/>
  <c r="M569" i="2"/>
  <c r="AG569" i="2"/>
  <c r="AH569" i="2"/>
  <c r="AI569" i="2"/>
  <c r="AJ569" i="2"/>
  <c r="AK569" i="2"/>
  <c r="AL569" i="2"/>
  <c r="AM569" i="2"/>
  <c r="AN569" i="2"/>
  <c r="AV569" i="2"/>
  <c r="C570" i="2"/>
  <c r="D570" i="2"/>
  <c r="E570" i="2"/>
  <c r="F570" i="2"/>
  <c r="G570" i="2"/>
  <c r="H570" i="2"/>
  <c r="J570" i="2"/>
  <c r="K570" i="2"/>
  <c r="L570" i="2"/>
  <c r="M570" i="2"/>
  <c r="AG570" i="2"/>
  <c r="AH570" i="2"/>
  <c r="AI570" i="2"/>
  <c r="AJ570" i="2"/>
  <c r="AK570" i="2"/>
  <c r="AL570" i="2"/>
  <c r="AM570" i="2"/>
  <c r="AN570" i="2"/>
  <c r="AV570" i="2"/>
  <c r="C571" i="2"/>
  <c r="D571" i="2"/>
  <c r="E571" i="2"/>
  <c r="F571" i="2"/>
  <c r="G571" i="2"/>
  <c r="H571" i="2"/>
  <c r="J571" i="2"/>
  <c r="K571" i="2"/>
  <c r="L571" i="2"/>
  <c r="M571" i="2"/>
  <c r="AG571" i="2"/>
  <c r="AH571" i="2"/>
  <c r="AI571" i="2"/>
  <c r="AJ571" i="2"/>
  <c r="AK571" i="2"/>
  <c r="AL571" i="2"/>
  <c r="AM571" i="2"/>
  <c r="AN571" i="2"/>
  <c r="AV571" i="2"/>
  <c r="C572" i="2"/>
  <c r="D572" i="2"/>
  <c r="E572" i="2"/>
  <c r="F572" i="2"/>
  <c r="G572" i="2"/>
  <c r="H572" i="2"/>
  <c r="J572" i="2"/>
  <c r="K572" i="2"/>
  <c r="L572" i="2"/>
  <c r="M572" i="2"/>
  <c r="AG572" i="2"/>
  <c r="AH572" i="2"/>
  <c r="AI572" i="2"/>
  <c r="AJ572" i="2"/>
  <c r="AK572" i="2"/>
  <c r="AL572" i="2"/>
  <c r="AM572" i="2"/>
  <c r="AN572" i="2"/>
  <c r="AV572" i="2"/>
  <c r="C573" i="2"/>
  <c r="D573" i="2"/>
  <c r="E573" i="2"/>
  <c r="F573" i="2"/>
  <c r="G573" i="2"/>
  <c r="H573" i="2"/>
  <c r="J573" i="2"/>
  <c r="K573" i="2"/>
  <c r="L573" i="2"/>
  <c r="M573" i="2"/>
  <c r="AG573" i="2"/>
  <c r="AH573" i="2"/>
  <c r="AI573" i="2"/>
  <c r="AJ573" i="2"/>
  <c r="AK573" i="2"/>
  <c r="AL573" i="2"/>
  <c r="AM573" i="2"/>
  <c r="AN573" i="2"/>
  <c r="AV573" i="2"/>
  <c r="C574" i="2"/>
  <c r="D574" i="2"/>
  <c r="E574" i="2"/>
  <c r="F574" i="2"/>
  <c r="G574" i="2"/>
  <c r="H574" i="2"/>
  <c r="J574" i="2"/>
  <c r="K574" i="2"/>
  <c r="L574" i="2"/>
  <c r="M574" i="2"/>
  <c r="AG574" i="2"/>
  <c r="AH574" i="2"/>
  <c r="AI574" i="2"/>
  <c r="AJ574" i="2"/>
  <c r="AK574" i="2"/>
  <c r="AL574" i="2"/>
  <c r="AM574" i="2"/>
  <c r="AN574" i="2"/>
  <c r="AV574" i="2"/>
  <c r="C575" i="2"/>
  <c r="D575" i="2"/>
  <c r="E575" i="2"/>
  <c r="F575" i="2"/>
  <c r="G575" i="2"/>
  <c r="H575" i="2"/>
  <c r="J575" i="2"/>
  <c r="K575" i="2"/>
  <c r="L575" i="2"/>
  <c r="M575" i="2"/>
  <c r="AG575" i="2"/>
  <c r="AH575" i="2"/>
  <c r="AI575" i="2"/>
  <c r="AJ575" i="2"/>
  <c r="AK575" i="2"/>
  <c r="AL575" i="2"/>
  <c r="AM575" i="2"/>
  <c r="AN575" i="2"/>
  <c r="AV575" i="2"/>
  <c r="C576" i="2"/>
  <c r="D576" i="2"/>
  <c r="E576" i="2"/>
  <c r="F576" i="2"/>
  <c r="G576" i="2"/>
  <c r="H576" i="2"/>
  <c r="J576" i="2"/>
  <c r="K576" i="2"/>
  <c r="L576" i="2"/>
  <c r="M576" i="2"/>
  <c r="AG576" i="2"/>
  <c r="AH576" i="2"/>
  <c r="AI576" i="2"/>
  <c r="AJ576" i="2"/>
  <c r="AK576" i="2"/>
  <c r="AL576" i="2"/>
  <c r="AM576" i="2"/>
  <c r="AN576" i="2"/>
  <c r="AV576" i="2"/>
  <c r="C577" i="2"/>
  <c r="D577" i="2"/>
  <c r="E577" i="2"/>
  <c r="F577" i="2"/>
  <c r="G577" i="2"/>
  <c r="H577" i="2"/>
  <c r="J577" i="2"/>
  <c r="K577" i="2"/>
  <c r="L577" i="2"/>
  <c r="M577" i="2"/>
  <c r="AG577" i="2"/>
  <c r="AH577" i="2"/>
  <c r="AI577" i="2"/>
  <c r="AJ577" i="2"/>
  <c r="AK577" i="2"/>
  <c r="AL577" i="2"/>
  <c r="AM577" i="2"/>
  <c r="AN577" i="2"/>
  <c r="AV577" i="2"/>
  <c r="C578" i="2"/>
  <c r="D578" i="2"/>
  <c r="E578" i="2"/>
  <c r="F578" i="2"/>
  <c r="G578" i="2"/>
  <c r="H578" i="2"/>
  <c r="J578" i="2"/>
  <c r="K578" i="2"/>
  <c r="L578" i="2"/>
  <c r="M578" i="2"/>
  <c r="AG578" i="2"/>
  <c r="AH578" i="2"/>
  <c r="AI578" i="2"/>
  <c r="AJ578" i="2"/>
  <c r="AK578" i="2"/>
  <c r="AL578" i="2"/>
  <c r="AM578" i="2"/>
  <c r="AN578" i="2"/>
  <c r="AV578" i="2"/>
  <c r="C579" i="2"/>
  <c r="D579" i="2"/>
  <c r="E579" i="2"/>
  <c r="F579" i="2"/>
  <c r="G579" i="2"/>
  <c r="H579" i="2"/>
  <c r="J579" i="2"/>
  <c r="K579" i="2"/>
  <c r="L579" i="2"/>
  <c r="M579" i="2"/>
  <c r="AG579" i="2"/>
  <c r="AH579" i="2"/>
  <c r="AI579" i="2"/>
  <c r="AJ579" i="2"/>
  <c r="AK579" i="2"/>
  <c r="AL579" i="2"/>
  <c r="AM579" i="2"/>
  <c r="AN579" i="2"/>
  <c r="AV579" i="2"/>
  <c r="C580" i="2"/>
  <c r="D580" i="2"/>
  <c r="E580" i="2"/>
  <c r="F580" i="2"/>
  <c r="G580" i="2"/>
  <c r="H580" i="2"/>
  <c r="J580" i="2"/>
  <c r="K580" i="2"/>
  <c r="L580" i="2"/>
  <c r="M580" i="2"/>
  <c r="AG580" i="2"/>
  <c r="AH580" i="2"/>
  <c r="AI580" i="2"/>
  <c r="AJ580" i="2"/>
  <c r="AK580" i="2"/>
  <c r="AL580" i="2"/>
  <c r="AM580" i="2"/>
  <c r="AN580" i="2"/>
  <c r="AV580" i="2"/>
  <c r="C581" i="2"/>
  <c r="D581" i="2"/>
  <c r="E581" i="2"/>
  <c r="F581" i="2"/>
  <c r="G581" i="2"/>
  <c r="H581" i="2"/>
  <c r="J581" i="2"/>
  <c r="K581" i="2"/>
  <c r="L581" i="2"/>
  <c r="M581" i="2"/>
  <c r="AG581" i="2"/>
  <c r="AH581" i="2"/>
  <c r="AI581" i="2"/>
  <c r="AJ581" i="2"/>
  <c r="AK581" i="2"/>
  <c r="AL581" i="2"/>
  <c r="AM581" i="2"/>
  <c r="AN581" i="2"/>
  <c r="C583" i="2"/>
  <c r="D583" i="2"/>
  <c r="E583" i="2"/>
  <c r="F583" i="2"/>
  <c r="G583" i="2"/>
  <c r="H583" i="2"/>
  <c r="J583" i="2"/>
  <c r="K583" i="2"/>
  <c r="L583" i="2"/>
  <c r="M583" i="2"/>
  <c r="AG583" i="2"/>
  <c r="AH583" i="2"/>
  <c r="AI583" i="2"/>
  <c r="AJ583" i="2"/>
  <c r="AK583" i="2"/>
  <c r="AL583" i="2"/>
  <c r="AM583" i="2"/>
  <c r="AN583" i="2"/>
  <c r="AV583" i="2"/>
  <c r="C584" i="2"/>
  <c r="D584" i="2"/>
  <c r="E584" i="2"/>
  <c r="F584" i="2"/>
  <c r="G584" i="2"/>
  <c r="H584" i="2"/>
  <c r="J584" i="2"/>
  <c r="K584" i="2"/>
  <c r="L584" i="2"/>
  <c r="M584" i="2"/>
  <c r="AG584" i="2"/>
  <c r="AH584" i="2"/>
  <c r="AI584" i="2"/>
  <c r="AJ584" i="2"/>
  <c r="AK584" i="2"/>
  <c r="AL584" i="2"/>
  <c r="AM584" i="2"/>
  <c r="AN584" i="2"/>
  <c r="AV584" i="2"/>
  <c r="C585" i="2"/>
  <c r="D585" i="2"/>
  <c r="E585" i="2"/>
  <c r="F585" i="2"/>
  <c r="G585" i="2"/>
  <c r="H585" i="2"/>
  <c r="J585" i="2"/>
  <c r="K585" i="2"/>
  <c r="L585" i="2"/>
  <c r="M585" i="2"/>
  <c r="AG585" i="2"/>
  <c r="AH585" i="2"/>
  <c r="AI585" i="2"/>
  <c r="AJ585" i="2"/>
  <c r="AK585" i="2"/>
  <c r="AL585" i="2"/>
  <c r="AM585" i="2"/>
  <c r="AN585" i="2"/>
  <c r="AV585" i="2"/>
  <c r="C586" i="2"/>
  <c r="D586" i="2"/>
  <c r="E586" i="2"/>
  <c r="F586" i="2"/>
  <c r="G586" i="2"/>
  <c r="H586" i="2"/>
  <c r="J586" i="2"/>
  <c r="K586" i="2"/>
  <c r="L586" i="2"/>
  <c r="M586" i="2"/>
  <c r="AG586" i="2"/>
  <c r="AH586" i="2"/>
  <c r="AI586" i="2"/>
  <c r="AJ586" i="2"/>
  <c r="AK586" i="2"/>
  <c r="AL586" i="2"/>
  <c r="AM586" i="2"/>
  <c r="AN586" i="2"/>
  <c r="AV586" i="2"/>
  <c r="C587" i="2"/>
  <c r="D587" i="2"/>
  <c r="E587" i="2"/>
  <c r="F587" i="2"/>
  <c r="G587" i="2"/>
  <c r="H587" i="2"/>
  <c r="J587" i="2"/>
  <c r="K587" i="2"/>
  <c r="L587" i="2"/>
  <c r="M587" i="2"/>
  <c r="AG587" i="2"/>
  <c r="AH587" i="2"/>
  <c r="AI587" i="2"/>
  <c r="AJ587" i="2"/>
  <c r="AK587" i="2"/>
  <c r="AL587" i="2"/>
  <c r="AM587" i="2"/>
  <c r="AN587" i="2"/>
  <c r="AV587" i="2"/>
  <c r="C588" i="2"/>
  <c r="D588" i="2"/>
  <c r="E588" i="2"/>
  <c r="F588" i="2"/>
  <c r="G588" i="2"/>
  <c r="H588" i="2"/>
  <c r="J588" i="2"/>
  <c r="K588" i="2"/>
  <c r="L588" i="2"/>
  <c r="M588" i="2"/>
  <c r="AG588" i="2"/>
  <c r="AH588" i="2"/>
  <c r="AI588" i="2"/>
  <c r="AJ588" i="2"/>
  <c r="AK588" i="2"/>
  <c r="AL588" i="2"/>
  <c r="AM588" i="2"/>
  <c r="AN588" i="2"/>
  <c r="AV588" i="2"/>
  <c r="C589" i="2"/>
  <c r="D589" i="2"/>
  <c r="E589" i="2"/>
  <c r="F589" i="2"/>
  <c r="G589" i="2"/>
  <c r="H589" i="2"/>
  <c r="J589" i="2"/>
  <c r="K589" i="2"/>
  <c r="L589" i="2"/>
  <c r="M589" i="2"/>
  <c r="AG589" i="2"/>
  <c r="AH589" i="2"/>
  <c r="AI589" i="2"/>
  <c r="AJ589" i="2"/>
  <c r="AK589" i="2"/>
  <c r="AL589" i="2"/>
  <c r="AM589" i="2"/>
  <c r="AN589" i="2"/>
  <c r="AV589" i="2"/>
  <c r="C590" i="2"/>
  <c r="D590" i="2"/>
  <c r="E590" i="2"/>
  <c r="F590" i="2"/>
  <c r="G590" i="2"/>
  <c r="H590" i="2"/>
  <c r="J590" i="2"/>
  <c r="K590" i="2"/>
  <c r="L590" i="2"/>
  <c r="M590" i="2"/>
  <c r="AG590" i="2"/>
  <c r="AH590" i="2"/>
  <c r="AI590" i="2"/>
  <c r="AJ590" i="2"/>
  <c r="AK590" i="2"/>
  <c r="AL590" i="2"/>
  <c r="AM590" i="2"/>
  <c r="AN590" i="2"/>
  <c r="AV590" i="2"/>
  <c r="C591" i="2"/>
  <c r="D591" i="2"/>
  <c r="E591" i="2"/>
  <c r="F591" i="2"/>
  <c r="G591" i="2"/>
  <c r="H591" i="2"/>
  <c r="J591" i="2"/>
  <c r="K591" i="2"/>
  <c r="L591" i="2"/>
  <c r="M591" i="2"/>
  <c r="AG591" i="2"/>
  <c r="AH591" i="2"/>
  <c r="AI591" i="2"/>
  <c r="AJ591" i="2"/>
  <c r="AK591" i="2"/>
  <c r="AL591" i="2"/>
  <c r="AM591" i="2"/>
  <c r="AN591" i="2"/>
  <c r="AV591" i="2"/>
  <c r="C592" i="2"/>
  <c r="D592" i="2"/>
  <c r="E592" i="2"/>
  <c r="F592" i="2"/>
  <c r="G592" i="2"/>
  <c r="H592" i="2"/>
  <c r="J592" i="2"/>
  <c r="K592" i="2"/>
  <c r="L592" i="2"/>
  <c r="M592" i="2"/>
  <c r="AG592" i="2"/>
  <c r="AH592" i="2"/>
  <c r="AI592" i="2"/>
  <c r="AJ592" i="2"/>
  <c r="AK592" i="2"/>
  <c r="AL592" i="2"/>
  <c r="AM592" i="2"/>
  <c r="AN592" i="2"/>
  <c r="AV592" i="2"/>
  <c r="C593" i="2"/>
  <c r="D593" i="2"/>
  <c r="E593" i="2"/>
  <c r="F593" i="2"/>
  <c r="G593" i="2"/>
  <c r="H593" i="2"/>
  <c r="J593" i="2"/>
  <c r="K593" i="2"/>
  <c r="L593" i="2"/>
  <c r="M593" i="2"/>
  <c r="AG593" i="2"/>
  <c r="AH593" i="2"/>
  <c r="AI593" i="2"/>
  <c r="AJ593" i="2"/>
  <c r="AK593" i="2"/>
  <c r="AL593" i="2"/>
  <c r="AM593" i="2"/>
  <c r="AN593" i="2"/>
  <c r="AV593" i="2"/>
  <c r="C594" i="2"/>
  <c r="D594" i="2"/>
  <c r="E594" i="2"/>
  <c r="F594" i="2"/>
  <c r="G594" i="2"/>
  <c r="H594" i="2"/>
  <c r="J594" i="2"/>
  <c r="K594" i="2"/>
  <c r="L594" i="2"/>
  <c r="M594" i="2"/>
  <c r="AG594" i="2"/>
  <c r="AH594" i="2"/>
  <c r="AI594" i="2"/>
  <c r="AJ594" i="2"/>
  <c r="AK594" i="2"/>
  <c r="AL594" i="2"/>
  <c r="AM594" i="2"/>
  <c r="AN594" i="2"/>
  <c r="AV594" i="2"/>
  <c r="C595" i="2"/>
  <c r="D595" i="2"/>
  <c r="E595" i="2"/>
  <c r="F595" i="2"/>
  <c r="G595" i="2"/>
  <c r="H595" i="2"/>
  <c r="J595" i="2"/>
  <c r="K595" i="2"/>
  <c r="L595" i="2"/>
  <c r="M595" i="2"/>
  <c r="AG595" i="2"/>
  <c r="AH595" i="2"/>
  <c r="AI595" i="2"/>
  <c r="AJ595" i="2"/>
  <c r="AK595" i="2"/>
  <c r="AL595" i="2"/>
  <c r="AM595" i="2"/>
  <c r="AN595" i="2"/>
  <c r="AV595" i="2"/>
  <c r="C596" i="2"/>
  <c r="D596" i="2"/>
  <c r="E596" i="2"/>
  <c r="F596" i="2"/>
  <c r="G596" i="2"/>
  <c r="H596" i="2"/>
  <c r="J596" i="2"/>
  <c r="K596" i="2"/>
  <c r="L596" i="2"/>
  <c r="M596" i="2"/>
  <c r="AG596" i="2"/>
  <c r="AH596" i="2"/>
  <c r="AI596" i="2"/>
  <c r="AJ596" i="2"/>
  <c r="AK596" i="2"/>
  <c r="AL596" i="2"/>
  <c r="AM596" i="2"/>
  <c r="AN596" i="2"/>
  <c r="AV596" i="2"/>
  <c r="C597" i="2"/>
  <c r="D597" i="2"/>
  <c r="E597" i="2"/>
  <c r="F597" i="2"/>
  <c r="G597" i="2"/>
  <c r="H597" i="2"/>
  <c r="J597" i="2"/>
  <c r="K597" i="2"/>
  <c r="L597" i="2"/>
  <c r="M597" i="2"/>
  <c r="AG597" i="2"/>
  <c r="AH597" i="2"/>
  <c r="AI597" i="2"/>
  <c r="AJ597" i="2"/>
  <c r="AK597" i="2"/>
  <c r="AL597" i="2"/>
  <c r="AM597" i="2"/>
  <c r="AN597" i="2"/>
  <c r="AV597" i="2"/>
  <c r="C598" i="2"/>
  <c r="D598" i="2"/>
  <c r="E598" i="2"/>
  <c r="F598" i="2"/>
  <c r="G598" i="2"/>
  <c r="H598" i="2"/>
  <c r="J598" i="2"/>
  <c r="K598" i="2"/>
  <c r="L598" i="2"/>
  <c r="M598" i="2"/>
  <c r="AG598" i="2"/>
  <c r="AH598" i="2"/>
  <c r="AI598" i="2"/>
  <c r="AJ598" i="2"/>
  <c r="AK598" i="2"/>
  <c r="AL598" i="2"/>
  <c r="AM598" i="2"/>
  <c r="AN598" i="2"/>
  <c r="AV598" i="2"/>
  <c r="C599" i="2"/>
  <c r="D599" i="2"/>
  <c r="E599" i="2"/>
  <c r="F599" i="2"/>
  <c r="G599" i="2"/>
  <c r="H599" i="2"/>
  <c r="J599" i="2"/>
  <c r="K599" i="2"/>
  <c r="L599" i="2"/>
  <c r="M599" i="2"/>
  <c r="AG599" i="2"/>
  <c r="AH599" i="2"/>
  <c r="AI599" i="2"/>
  <c r="AJ599" i="2"/>
  <c r="AK599" i="2"/>
  <c r="AL599" i="2"/>
  <c r="AM599" i="2"/>
  <c r="AN599" i="2"/>
  <c r="AV599" i="2"/>
  <c r="C600" i="2"/>
  <c r="D600" i="2"/>
  <c r="E600" i="2"/>
  <c r="F600" i="2"/>
  <c r="G600" i="2"/>
  <c r="H600" i="2"/>
  <c r="J600" i="2"/>
  <c r="K600" i="2"/>
  <c r="L600" i="2"/>
  <c r="M600" i="2"/>
  <c r="AG600" i="2"/>
  <c r="AH600" i="2"/>
  <c r="AI600" i="2"/>
  <c r="AJ600" i="2"/>
  <c r="AK600" i="2"/>
  <c r="AL600" i="2"/>
  <c r="AM600" i="2"/>
  <c r="AN600" i="2"/>
  <c r="AV600" i="2"/>
  <c r="C601" i="2"/>
  <c r="D601" i="2"/>
  <c r="E601" i="2"/>
  <c r="F601" i="2"/>
  <c r="G601" i="2"/>
  <c r="H601" i="2"/>
  <c r="J601" i="2"/>
  <c r="K601" i="2"/>
  <c r="L601" i="2"/>
  <c r="M601" i="2"/>
  <c r="AG601" i="2"/>
  <c r="AH601" i="2"/>
  <c r="AI601" i="2"/>
  <c r="AJ601" i="2"/>
  <c r="AK601" i="2"/>
  <c r="AL601" i="2"/>
  <c r="AM601" i="2"/>
  <c r="AN601" i="2"/>
  <c r="AV601" i="2"/>
  <c r="C602" i="2"/>
  <c r="D602" i="2"/>
  <c r="E602" i="2"/>
  <c r="F602" i="2"/>
  <c r="G602" i="2"/>
  <c r="H602" i="2"/>
  <c r="J602" i="2"/>
  <c r="K602" i="2"/>
  <c r="L602" i="2"/>
  <c r="M602" i="2"/>
  <c r="AG602" i="2"/>
  <c r="AH602" i="2"/>
  <c r="AI602" i="2"/>
  <c r="AJ602" i="2"/>
  <c r="AK602" i="2"/>
  <c r="AL602" i="2"/>
  <c r="AM602" i="2"/>
  <c r="AN602" i="2"/>
  <c r="AV602" i="2"/>
  <c r="C603" i="2"/>
  <c r="D603" i="2"/>
  <c r="E603" i="2"/>
  <c r="F603" i="2"/>
  <c r="G603" i="2"/>
  <c r="H603" i="2"/>
  <c r="J603" i="2"/>
  <c r="K603" i="2"/>
  <c r="L603" i="2"/>
  <c r="M603" i="2"/>
  <c r="AG603" i="2"/>
  <c r="AH603" i="2"/>
  <c r="AI603" i="2"/>
  <c r="AJ603" i="2"/>
  <c r="AK603" i="2"/>
  <c r="AL603" i="2"/>
  <c r="AM603" i="2"/>
  <c r="AN603" i="2"/>
  <c r="AV603" i="2"/>
  <c r="C604" i="2"/>
  <c r="D604" i="2"/>
  <c r="E604" i="2"/>
  <c r="F604" i="2"/>
  <c r="G604" i="2"/>
  <c r="H604" i="2"/>
  <c r="J604" i="2"/>
  <c r="K604" i="2"/>
  <c r="L604" i="2"/>
  <c r="M604" i="2"/>
  <c r="AG604" i="2"/>
  <c r="AH604" i="2"/>
  <c r="AI604" i="2"/>
  <c r="AJ604" i="2"/>
  <c r="AK604" i="2"/>
  <c r="AL604" i="2"/>
  <c r="AM604" i="2"/>
  <c r="AN604" i="2"/>
  <c r="AV604" i="2"/>
  <c r="C605" i="2"/>
  <c r="D605" i="2"/>
  <c r="E605" i="2"/>
  <c r="F605" i="2"/>
  <c r="G605" i="2"/>
  <c r="H605" i="2"/>
  <c r="J605" i="2"/>
  <c r="K605" i="2"/>
  <c r="L605" i="2"/>
  <c r="M605" i="2"/>
  <c r="AG605" i="2"/>
  <c r="AH605" i="2"/>
  <c r="AI605" i="2"/>
  <c r="AJ605" i="2"/>
  <c r="AK605" i="2"/>
  <c r="AL605" i="2"/>
  <c r="AM605" i="2"/>
  <c r="AN605" i="2"/>
  <c r="AV605" i="2"/>
  <c r="C606" i="2"/>
  <c r="D606" i="2"/>
  <c r="E606" i="2"/>
  <c r="F606" i="2"/>
  <c r="G606" i="2"/>
  <c r="H606" i="2"/>
  <c r="J606" i="2"/>
  <c r="K606" i="2"/>
  <c r="L606" i="2"/>
  <c r="M606" i="2"/>
  <c r="AG606" i="2"/>
  <c r="AH606" i="2"/>
  <c r="AI606" i="2"/>
  <c r="AJ606" i="2"/>
  <c r="AK606" i="2"/>
  <c r="AL606" i="2"/>
  <c r="AM606" i="2"/>
  <c r="AN606" i="2"/>
  <c r="AV606" i="2"/>
  <c r="C607" i="2"/>
  <c r="D607" i="2"/>
  <c r="E607" i="2"/>
  <c r="F607" i="2"/>
  <c r="G607" i="2"/>
  <c r="H607" i="2"/>
  <c r="J607" i="2"/>
  <c r="K607" i="2"/>
  <c r="L607" i="2"/>
  <c r="M607" i="2"/>
  <c r="AG607" i="2"/>
  <c r="AH607" i="2"/>
  <c r="AI607" i="2"/>
  <c r="AJ607" i="2"/>
  <c r="AK607" i="2"/>
  <c r="AL607" i="2"/>
  <c r="AM607" i="2"/>
  <c r="AN607" i="2"/>
  <c r="AV607" i="2"/>
  <c r="C608" i="2"/>
  <c r="D608" i="2"/>
  <c r="E608" i="2"/>
  <c r="F608" i="2"/>
  <c r="G608" i="2"/>
  <c r="H608" i="2"/>
  <c r="J608" i="2"/>
  <c r="K608" i="2"/>
  <c r="L608" i="2"/>
  <c r="M608" i="2"/>
  <c r="AG608" i="2"/>
  <c r="AH608" i="2"/>
  <c r="AI608" i="2"/>
  <c r="AJ608" i="2"/>
  <c r="AK608" i="2"/>
  <c r="AL608" i="2"/>
  <c r="AM608" i="2"/>
  <c r="AN608" i="2"/>
  <c r="AV608" i="2"/>
  <c r="C609" i="2"/>
  <c r="D609" i="2"/>
  <c r="E609" i="2"/>
  <c r="F609" i="2"/>
  <c r="G609" i="2"/>
  <c r="H609" i="2"/>
  <c r="J609" i="2"/>
  <c r="K609" i="2"/>
  <c r="L609" i="2"/>
  <c r="M609" i="2"/>
  <c r="AG609" i="2"/>
  <c r="AH609" i="2"/>
  <c r="AI609" i="2"/>
  <c r="AJ609" i="2"/>
  <c r="AK609" i="2"/>
  <c r="AL609" i="2"/>
  <c r="AM609" i="2"/>
  <c r="AN609" i="2"/>
  <c r="AV609" i="2"/>
  <c r="C610" i="2"/>
  <c r="D610" i="2"/>
  <c r="E610" i="2"/>
  <c r="F610" i="2"/>
  <c r="G610" i="2"/>
  <c r="H610" i="2"/>
  <c r="J610" i="2"/>
  <c r="K610" i="2"/>
  <c r="L610" i="2"/>
  <c r="M610" i="2"/>
  <c r="AG610" i="2"/>
  <c r="AH610" i="2"/>
  <c r="AI610" i="2"/>
  <c r="AJ610" i="2"/>
  <c r="AK610" i="2"/>
  <c r="AL610" i="2"/>
  <c r="AM610" i="2"/>
  <c r="AN610" i="2"/>
  <c r="AV610" i="2"/>
  <c r="C611" i="2"/>
  <c r="D611" i="2"/>
  <c r="E611" i="2"/>
  <c r="F611" i="2"/>
  <c r="G611" i="2"/>
  <c r="H611" i="2"/>
  <c r="J611" i="2"/>
  <c r="K611" i="2"/>
  <c r="L611" i="2"/>
  <c r="M611" i="2"/>
  <c r="AG611" i="2"/>
  <c r="AH611" i="2"/>
  <c r="AI611" i="2"/>
  <c r="AJ611" i="2"/>
  <c r="AK611" i="2"/>
  <c r="AL611" i="2"/>
  <c r="AM611" i="2"/>
  <c r="AN611" i="2"/>
  <c r="AV611" i="2"/>
  <c r="C612" i="2"/>
  <c r="D612" i="2"/>
  <c r="E612" i="2"/>
  <c r="F612" i="2"/>
  <c r="G612" i="2"/>
  <c r="H612" i="2"/>
  <c r="J612" i="2"/>
  <c r="K612" i="2"/>
  <c r="L612" i="2"/>
  <c r="M612" i="2"/>
  <c r="AG612" i="2"/>
  <c r="AH612" i="2"/>
  <c r="AI612" i="2"/>
  <c r="AJ612" i="2"/>
  <c r="AK612" i="2"/>
  <c r="AL612" i="2"/>
  <c r="AM612" i="2"/>
  <c r="AN612" i="2"/>
  <c r="AV612" i="2"/>
  <c r="C613" i="2"/>
  <c r="D613" i="2"/>
  <c r="E613" i="2"/>
  <c r="F613" i="2"/>
  <c r="G613" i="2"/>
  <c r="H613" i="2"/>
  <c r="J613" i="2"/>
  <c r="K613" i="2"/>
  <c r="L613" i="2"/>
  <c r="M613" i="2"/>
  <c r="AG613" i="2"/>
  <c r="AH613" i="2"/>
  <c r="AI613" i="2"/>
  <c r="AJ613" i="2"/>
  <c r="AK613" i="2"/>
  <c r="AL613" i="2"/>
  <c r="AM613" i="2"/>
  <c r="AN613" i="2"/>
  <c r="AV613" i="2"/>
  <c r="C614" i="2"/>
  <c r="D614" i="2"/>
  <c r="E614" i="2"/>
  <c r="F614" i="2"/>
  <c r="G614" i="2"/>
  <c r="H614" i="2"/>
  <c r="J614" i="2"/>
  <c r="K614" i="2"/>
  <c r="L614" i="2"/>
  <c r="M614" i="2"/>
  <c r="AG614" i="2"/>
  <c r="AH614" i="2"/>
  <c r="AI614" i="2"/>
  <c r="AJ614" i="2"/>
  <c r="AK614" i="2"/>
  <c r="AL614" i="2"/>
  <c r="AM614" i="2"/>
  <c r="AN614" i="2"/>
  <c r="AV614" i="2"/>
  <c r="C615" i="2"/>
  <c r="D615" i="2"/>
  <c r="E615" i="2"/>
  <c r="F615" i="2"/>
  <c r="G615" i="2"/>
  <c r="H615" i="2"/>
  <c r="J615" i="2"/>
  <c r="K615" i="2"/>
  <c r="L615" i="2"/>
  <c r="M615" i="2"/>
  <c r="AG615" i="2"/>
  <c r="AH615" i="2"/>
  <c r="AI615" i="2"/>
  <c r="AJ615" i="2"/>
  <c r="AK615" i="2"/>
  <c r="AL615" i="2"/>
  <c r="AM615" i="2"/>
  <c r="AN615" i="2"/>
  <c r="AV615" i="2"/>
  <c r="C616" i="2"/>
  <c r="D616" i="2"/>
  <c r="E616" i="2"/>
  <c r="F616" i="2"/>
  <c r="G616" i="2"/>
  <c r="H616" i="2"/>
  <c r="J616" i="2"/>
  <c r="K616" i="2"/>
  <c r="L616" i="2"/>
  <c r="M616" i="2"/>
  <c r="AG616" i="2"/>
  <c r="AH616" i="2"/>
  <c r="AI616" i="2"/>
  <c r="AJ616" i="2"/>
  <c r="AK616" i="2"/>
  <c r="AL616" i="2"/>
  <c r="AM616" i="2"/>
  <c r="AN616" i="2"/>
  <c r="AV616" i="2"/>
  <c r="C617" i="2"/>
  <c r="D617" i="2"/>
  <c r="E617" i="2"/>
  <c r="F617" i="2"/>
  <c r="G617" i="2"/>
  <c r="H617" i="2"/>
  <c r="J617" i="2"/>
  <c r="K617" i="2"/>
  <c r="L617" i="2"/>
  <c r="M617" i="2"/>
  <c r="AG617" i="2"/>
  <c r="AH617" i="2"/>
  <c r="AI617" i="2"/>
  <c r="AJ617" i="2"/>
  <c r="AK617" i="2"/>
  <c r="AL617" i="2"/>
  <c r="AM617" i="2"/>
  <c r="AN617" i="2"/>
  <c r="AV617" i="2"/>
  <c r="C618" i="2"/>
  <c r="D618" i="2"/>
  <c r="E618" i="2"/>
  <c r="F618" i="2"/>
  <c r="G618" i="2"/>
  <c r="H618" i="2"/>
  <c r="J618" i="2"/>
  <c r="K618" i="2"/>
  <c r="L618" i="2"/>
  <c r="M618" i="2"/>
  <c r="AG618" i="2"/>
  <c r="AH618" i="2"/>
  <c r="AI618" i="2"/>
  <c r="AJ618" i="2"/>
  <c r="AK618" i="2"/>
  <c r="AL618" i="2"/>
  <c r="AM618" i="2"/>
  <c r="AN618" i="2"/>
  <c r="AV618" i="2"/>
  <c r="C619" i="2"/>
  <c r="D619" i="2"/>
  <c r="E619" i="2"/>
  <c r="F619" i="2"/>
  <c r="G619" i="2"/>
  <c r="H619" i="2"/>
  <c r="J619" i="2"/>
  <c r="K619" i="2"/>
  <c r="L619" i="2"/>
  <c r="M619" i="2"/>
  <c r="AG619" i="2"/>
  <c r="AH619" i="2"/>
  <c r="AI619" i="2"/>
  <c r="AJ619" i="2"/>
  <c r="AK619" i="2"/>
  <c r="AL619" i="2"/>
  <c r="AM619" i="2"/>
  <c r="AN619" i="2"/>
  <c r="AV619" i="2"/>
  <c r="C620" i="2"/>
  <c r="D620" i="2"/>
  <c r="E620" i="2"/>
  <c r="F620" i="2"/>
  <c r="G620" i="2"/>
  <c r="H620" i="2"/>
  <c r="J620" i="2"/>
  <c r="K620" i="2"/>
  <c r="L620" i="2"/>
  <c r="M620" i="2"/>
  <c r="AG620" i="2"/>
  <c r="AH620" i="2"/>
  <c r="AI620" i="2"/>
  <c r="AJ620" i="2"/>
  <c r="AK620" i="2"/>
  <c r="AL620" i="2"/>
  <c r="AM620" i="2"/>
  <c r="AN620" i="2"/>
  <c r="AV620" i="2"/>
  <c r="C621" i="2"/>
  <c r="D621" i="2"/>
  <c r="E621" i="2"/>
  <c r="F621" i="2"/>
  <c r="G621" i="2"/>
  <c r="H621" i="2"/>
  <c r="J621" i="2"/>
  <c r="K621" i="2"/>
  <c r="L621" i="2"/>
  <c r="M621" i="2"/>
  <c r="AG621" i="2"/>
  <c r="AH621" i="2"/>
  <c r="AI621" i="2"/>
  <c r="AJ621" i="2"/>
  <c r="AK621" i="2"/>
  <c r="AL621" i="2"/>
  <c r="AM621" i="2"/>
  <c r="AN621" i="2"/>
  <c r="AV621" i="2"/>
  <c r="C622" i="2"/>
  <c r="D622" i="2"/>
  <c r="E622" i="2"/>
  <c r="F622" i="2"/>
  <c r="G622" i="2"/>
  <c r="H622" i="2"/>
  <c r="J622" i="2"/>
  <c r="K622" i="2"/>
  <c r="L622" i="2"/>
  <c r="M622" i="2"/>
  <c r="AG622" i="2"/>
  <c r="AH622" i="2"/>
  <c r="AI622" i="2"/>
  <c r="AJ622" i="2"/>
  <c r="AK622" i="2"/>
  <c r="AL622" i="2"/>
  <c r="AM622" i="2"/>
  <c r="AN622" i="2"/>
  <c r="AV622" i="2"/>
  <c r="C623" i="2"/>
  <c r="D623" i="2"/>
  <c r="E623" i="2"/>
  <c r="F623" i="2"/>
  <c r="G623" i="2"/>
  <c r="H623" i="2"/>
  <c r="J623" i="2"/>
  <c r="K623" i="2"/>
  <c r="L623" i="2"/>
  <c r="M623" i="2"/>
  <c r="AG623" i="2"/>
  <c r="AH623" i="2"/>
  <c r="AI623" i="2"/>
  <c r="AJ623" i="2"/>
  <c r="AK623" i="2"/>
  <c r="AL623" i="2"/>
  <c r="AM623" i="2"/>
  <c r="AN623" i="2"/>
  <c r="AV623" i="2"/>
  <c r="C624" i="2"/>
  <c r="D624" i="2"/>
  <c r="E624" i="2"/>
  <c r="F624" i="2"/>
  <c r="G624" i="2"/>
  <c r="H624" i="2"/>
  <c r="J624" i="2"/>
  <c r="K624" i="2"/>
  <c r="L624" i="2"/>
  <c r="M624" i="2"/>
  <c r="AG624" i="2"/>
  <c r="AH624" i="2"/>
  <c r="AI624" i="2"/>
  <c r="AJ624" i="2"/>
  <c r="AK624" i="2"/>
  <c r="AL624" i="2"/>
  <c r="AM624" i="2"/>
  <c r="AN624" i="2"/>
  <c r="AV624" i="2"/>
  <c r="C625" i="2"/>
  <c r="D625" i="2"/>
  <c r="E625" i="2"/>
  <c r="F625" i="2"/>
  <c r="G625" i="2"/>
  <c r="H625" i="2"/>
  <c r="J625" i="2"/>
  <c r="K625" i="2"/>
  <c r="L625" i="2"/>
  <c r="M625" i="2"/>
  <c r="AG625" i="2"/>
  <c r="AH625" i="2"/>
  <c r="AI625" i="2"/>
  <c r="AJ625" i="2"/>
  <c r="AK625" i="2"/>
  <c r="AL625" i="2"/>
  <c r="AM625" i="2"/>
  <c r="AN625" i="2"/>
  <c r="AV625" i="2"/>
  <c r="C626" i="2"/>
  <c r="D626" i="2"/>
  <c r="E626" i="2"/>
  <c r="F626" i="2"/>
  <c r="G626" i="2"/>
  <c r="H626" i="2"/>
  <c r="J626" i="2"/>
  <c r="K626" i="2"/>
  <c r="L626" i="2"/>
  <c r="M626" i="2"/>
  <c r="AG626" i="2"/>
  <c r="AH626" i="2"/>
  <c r="AI626" i="2"/>
  <c r="AJ626" i="2"/>
  <c r="AK626" i="2"/>
  <c r="AL626" i="2"/>
  <c r="AM626" i="2"/>
  <c r="AN626" i="2"/>
  <c r="AV626" i="2"/>
  <c r="C627" i="2"/>
  <c r="D627" i="2"/>
  <c r="E627" i="2"/>
  <c r="F627" i="2"/>
  <c r="G627" i="2"/>
  <c r="H627" i="2"/>
  <c r="J627" i="2"/>
  <c r="K627" i="2"/>
  <c r="L627" i="2"/>
  <c r="M627" i="2"/>
  <c r="AG627" i="2"/>
  <c r="AH627" i="2"/>
  <c r="AI627" i="2"/>
  <c r="AJ627" i="2"/>
  <c r="AK627" i="2"/>
  <c r="AL627" i="2"/>
  <c r="AM627" i="2"/>
  <c r="AN627" i="2"/>
  <c r="AV627" i="2"/>
  <c r="C628" i="2"/>
  <c r="D628" i="2"/>
  <c r="E628" i="2"/>
  <c r="F628" i="2"/>
  <c r="G628" i="2"/>
  <c r="H628" i="2"/>
  <c r="J628" i="2"/>
  <c r="K628" i="2"/>
  <c r="L628" i="2"/>
  <c r="M628" i="2"/>
  <c r="AG628" i="2"/>
  <c r="AH628" i="2"/>
  <c r="AI628" i="2"/>
  <c r="AJ628" i="2"/>
  <c r="AK628" i="2"/>
  <c r="AL628" i="2"/>
  <c r="AM628" i="2"/>
  <c r="AN628" i="2"/>
  <c r="AV628" i="2"/>
  <c r="C629" i="2"/>
  <c r="D629" i="2"/>
  <c r="E629" i="2"/>
  <c r="F629" i="2"/>
  <c r="G629" i="2"/>
  <c r="H629" i="2"/>
  <c r="J629" i="2"/>
  <c r="K629" i="2"/>
  <c r="L629" i="2"/>
  <c r="M629" i="2"/>
  <c r="AG629" i="2"/>
  <c r="AH629" i="2"/>
  <c r="AI629" i="2"/>
  <c r="AJ629" i="2"/>
  <c r="AK629" i="2"/>
  <c r="AL629" i="2"/>
  <c r="AM629" i="2"/>
  <c r="AN629" i="2"/>
  <c r="AV629" i="2"/>
  <c r="C630" i="2"/>
  <c r="D630" i="2"/>
  <c r="E630" i="2"/>
  <c r="F630" i="2"/>
  <c r="G630" i="2"/>
  <c r="H630" i="2"/>
  <c r="J630" i="2"/>
  <c r="K630" i="2"/>
  <c r="L630" i="2"/>
  <c r="M630" i="2"/>
  <c r="AG630" i="2"/>
  <c r="AH630" i="2"/>
  <c r="AI630" i="2"/>
  <c r="AJ630" i="2"/>
  <c r="AK630" i="2"/>
  <c r="AL630" i="2"/>
  <c r="AM630" i="2"/>
  <c r="AN630" i="2"/>
  <c r="AV630" i="2"/>
  <c r="C631" i="2"/>
  <c r="D631" i="2"/>
  <c r="E631" i="2"/>
  <c r="F631" i="2"/>
  <c r="G631" i="2"/>
  <c r="H631" i="2"/>
  <c r="J631" i="2"/>
  <c r="K631" i="2"/>
  <c r="L631" i="2"/>
  <c r="M631" i="2"/>
  <c r="AG631" i="2"/>
  <c r="AH631" i="2"/>
  <c r="AI631" i="2"/>
  <c r="AJ631" i="2"/>
  <c r="AK631" i="2"/>
  <c r="AL631" i="2"/>
  <c r="AM631" i="2"/>
  <c r="AN631" i="2"/>
  <c r="AV631" i="2"/>
  <c r="C632" i="2"/>
  <c r="D632" i="2"/>
  <c r="E632" i="2"/>
  <c r="F632" i="2"/>
  <c r="G632" i="2"/>
  <c r="H632" i="2"/>
  <c r="J632" i="2"/>
  <c r="K632" i="2"/>
  <c r="L632" i="2"/>
  <c r="M632" i="2"/>
  <c r="AG632" i="2"/>
  <c r="AH632" i="2"/>
  <c r="AI632" i="2"/>
  <c r="AJ632" i="2"/>
  <c r="AK632" i="2"/>
  <c r="AL632" i="2"/>
  <c r="AM632" i="2"/>
  <c r="AN632" i="2"/>
  <c r="AV632" i="2"/>
  <c r="C633" i="2"/>
  <c r="D633" i="2"/>
  <c r="E633" i="2"/>
  <c r="F633" i="2"/>
  <c r="G633" i="2"/>
  <c r="H633" i="2"/>
  <c r="J633" i="2"/>
  <c r="K633" i="2"/>
  <c r="L633" i="2"/>
  <c r="M633" i="2"/>
  <c r="AG633" i="2"/>
  <c r="AH633" i="2"/>
  <c r="AI633" i="2"/>
  <c r="AJ633" i="2"/>
  <c r="AK633" i="2"/>
  <c r="AL633" i="2"/>
  <c r="AM633" i="2"/>
  <c r="AN633" i="2"/>
  <c r="AV633" i="2"/>
  <c r="C634" i="2"/>
  <c r="D634" i="2"/>
  <c r="E634" i="2"/>
  <c r="F634" i="2"/>
  <c r="G634" i="2"/>
  <c r="H634" i="2"/>
  <c r="J634" i="2"/>
  <c r="K634" i="2"/>
  <c r="L634" i="2"/>
  <c r="M634" i="2"/>
  <c r="AG634" i="2"/>
  <c r="AH634" i="2"/>
  <c r="AI634" i="2"/>
  <c r="AJ634" i="2"/>
  <c r="AK634" i="2"/>
  <c r="AL634" i="2"/>
  <c r="AM634" i="2"/>
  <c r="AN634" i="2"/>
  <c r="AV634" i="2"/>
  <c r="C635" i="2"/>
  <c r="D635" i="2"/>
  <c r="E635" i="2"/>
  <c r="F635" i="2"/>
  <c r="G635" i="2"/>
  <c r="H635" i="2"/>
  <c r="J635" i="2"/>
  <c r="K635" i="2"/>
  <c r="L635" i="2"/>
  <c r="M635" i="2"/>
  <c r="AG635" i="2"/>
  <c r="AH635" i="2"/>
  <c r="AI635" i="2"/>
  <c r="AJ635" i="2"/>
  <c r="AK635" i="2"/>
  <c r="AL635" i="2"/>
  <c r="AM635" i="2"/>
  <c r="AN635" i="2"/>
  <c r="AV635" i="2"/>
  <c r="C636" i="2"/>
  <c r="D636" i="2"/>
  <c r="E636" i="2"/>
  <c r="F636" i="2"/>
  <c r="G636" i="2"/>
  <c r="H636" i="2"/>
  <c r="J636" i="2"/>
  <c r="K636" i="2"/>
  <c r="L636" i="2"/>
  <c r="M636" i="2"/>
  <c r="AG636" i="2"/>
  <c r="AH636" i="2"/>
  <c r="AI636" i="2"/>
  <c r="AJ636" i="2"/>
  <c r="AK636" i="2"/>
  <c r="AL636" i="2"/>
  <c r="AM636" i="2"/>
  <c r="AN636" i="2"/>
  <c r="AV636" i="2"/>
  <c r="C637" i="2"/>
  <c r="D637" i="2"/>
  <c r="E637" i="2"/>
  <c r="F637" i="2"/>
  <c r="G637" i="2"/>
  <c r="H637" i="2"/>
  <c r="J637" i="2"/>
  <c r="K637" i="2"/>
  <c r="L637" i="2"/>
  <c r="M637" i="2"/>
  <c r="AG637" i="2"/>
  <c r="AH637" i="2"/>
  <c r="AI637" i="2"/>
  <c r="AJ637" i="2"/>
  <c r="AK637" i="2"/>
  <c r="AL637" i="2"/>
  <c r="AM637" i="2"/>
  <c r="AN637" i="2"/>
  <c r="AV637" i="2"/>
  <c r="C638" i="2"/>
  <c r="D638" i="2"/>
  <c r="E638" i="2"/>
  <c r="F638" i="2"/>
  <c r="G638" i="2"/>
  <c r="H638" i="2"/>
  <c r="J638" i="2"/>
  <c r="K638" i="2"/>
  <c r="L638" i="2"/>
  <c r="M638" i="2"/>
  <c r="AG638" i="2"/>
  <c r="AH638" i="2"/>
  <c r="AI638" i="2"/>
  <c r="AJ638" i="2"/>
  <c r="AK638" i="2"/>
  <c r="AL638" i="2"/>
  <c r="AM638" i="2"/>
  <c r="AN638" i="2"/>
  <c r="AV638" i="2"/>
  <c r="C639" i="2"/>
  <c r="D639" i="2"/>
  <c r="E639" i="2"/>
  <c r="F639" i="2"/>
  <c r="G639" i="2"/>
  <c r="H639" i="2"/>
  <c r="J639" i="2"/>
  <c r="K639" i="2"/>
  <c r="L639" i="2"/>
  <c r="M639" i="2"/>
  <c r="AG639" i="2"/>
  <c r="AH639" i="2"/>
  <c r="AI639" i="2"/>
  <c r="AJ639" i="2"/>
  <c r="AK639" i="2"/>
  <c r="AL639" i="2"/>
  <c r="AM639" i="2"/>
  <c r="AN639" i="2"/>
  <c r="AV639" i="2"/>
  <c r="C640" i="2"/>
  <c r="D640" i="2"/>
  <c r="E640" i="2"/>
  <c r="F640" i="2"/>
  <c r="G640" i="2"/>
  <c r="H640" i="2"/>
  <c r="J640" i="2"/>
  <c r="K640" i="2"/>
  <c r="L640" i="2"/>
  <c r="M640" i="2"/>
  <c r="AG640" i="2"/>
  <c r="AH640" i="2"/>
  <c r="AI640" i="2"/>
  <c r="AJ640" i="2"/>
  <c r="AK640" i="2"/>
  <c r="AL640" i="2"/>
  <c r="AM640" i="2"/>
  <c r="AN640" i="2"/>
  <c r="AV640" i="2"/>
  <c r="C641" i="2"/>
  <c r="D641" i="2"/>
  <c r="E641" i="2"/>
  <c r="F641" i="2"/>
  <c r="G641" i="2"/>
  <c r="H641" i="2"/>
  <c r="J641" i="2"/>
  <c r="K641" i="2"/>
  <c r="L641" i="2"/>
  <c r="M641" i="2"/>
  <c r="AG641" i="2"/>
  <c r="AH641" i="2"/>
  <c r="AI641" i="2"/>
  <c r="AJ641" i="2"/>
  <c r="AK641" i="2"/>
  <c r="AL641" i="2"/>
  <c r="AM641" i="2"/>
  <c r="AN641" i="2"/>
  <c r="AV641" i="2"/>
  <c r="C642" i="2"/>
  <c r="D642" i="2"/>
  <c r="E642" i="2"/>
  <c r="F642" i="2"/>
  <c r="G642" i="2"/>
  <c r="H642" i="2"/>
  <c r="J642" i="2"/>
  <c r="K642" i="2"/>
  <c r="L642" i="2"/>
  <c r="M642" i="2"/>
  <c r="AG642" i="2"/>
  <c r="AH642" i="2"/>
  <c r="AI642" i="2"/>
  <c r="AJ642" i="2"/>
  <c r="AK642" i="2"/>
  <c r="AL642" i="2"/>
  <c r="AM642" i="2"/>
  <c r="AN642" i="2"/>
  <c r="AV642" i="2"/>
  <c r="C643" i="2"/>
  <c r="D643" i="2"/>
  <c r="E643" i="2"/>
  <c r="F643" i="2"/>
  <c r="G643" i="2"/>
  <c r="H643" i="2"/>
  <c r="J643" i="2"/>
  <c r="K643" i="2"/>
  <c r="L643" i="2"/>
  <c r="M643" i="2"/>
  <c r="AG643" i="2"/>
  <c r="AH643" i="2"/>
  <c r="AI643" i="2"/>
  <c r="AJ643" i="2"/>
  <c r="AK643" i="2"/>
  <c r="AL643" i="2"/>
  <c r="AM643" i="2"/>
  <c r="AN643" i="2"/>
  <c r="AV643" i="2"/>
  <c r="C644" i="2"/>
  <c r="D644" i="2"/>
  <c r="E644" i="2"/>
  <c r="F644" i="2"/>
  <c r="G644" i="2"/>
  <c r="H644" i="2"/>
  <c r="J644" i="2"/>
  <c r="K644" i="2"/>
  <c r="L644" i="2"/>
  <c r="M644" i="2"/>
  <c r="AG644" i="2"/>
  <c r="AH644" i="2"/>
  <c r="AI644" i="2"/>
  <c r="AJ644" i="2"/>
  <c r="AK644" i="2"/>
  <c r="AL644" i="2"/>
  <c r="AM644" i="2"/>
  <c r="AN644" i="2"/>
  <c r="AV644" i="2"/>
  <c r="C645" i="2"/>
  <c r="D645" i="2"/>
  <c r="E645" i="2"/>
  <c r="F645" i="2"/>
  <c r="G645" i="2"/>
  <c r="H645" i="2"/>
  <c r="J645" i="2"/>
  <c r="K645" i="2"/>
  <c r="L645" i="2"/>
  <c r="M645" i="2"/>
  <c r="AG645" i="2"/>
  <c r="AH645" i="2"/>
  <c r="AI645" i="2"/>
  <c r="AJ645" i="2"/>
  <c r="AK645" i="2"/>
  <c r="AL645" i="2"/>
  <c r="AM645" i="2"/>
  <c r="AN645" i="2"/>
  <c r="AV645" i="2"/>
  <c r="C646" i="2"/>
  <c r="D646" i="2"/>
  <c r="E646" i="2"/>
  <c r="F646" i="2"/>
  <c r="G646" i="2"/>
  <c r="H646" i="2"/>
  <c r="J646" i="2"/>
  <c r="K646" i="2"/>
  <c r="L646" i="2"/>
  <c r="M646" i="2"/>
  <c r="AG646" i="2"/>
  <c r="AH646" i="2"/>
  <c r="AI646" i="2"/>
  <c r="AJ646" i="2"/>
  <c r="AK646" i="2"/>
  <c r="AL646" i="2"/>
  <c r="AM646" i="2"/>
  <c r="AN646" i="2"/>
  <c r="AV646" i="2"/>
  <c r="C647" i="2"/>
  <c r="D647" i="2"/>
  <c r="E647" i="2"/>
  <c r="F647" i="2"/>
  <c r="G647" i="2"/>
  <c r="H647" i="2"/>
  <c r="J647" i="2"/>
  <c r="K647" i="2"/>
  <c r="L647" i="2"/>
  <c r="M647" i="2"/>
  <c r="AG647" i="2"/>
  <c r="AH647" i="2"/>
  <c r="AI647" i="2"/>
  <c r="AJ647" i="2"/>
  <c r="AK647" i="2"/>
  <c r="AL647" i="2"/>
  <c r="AM647" i="2"/>
  <c r="AN647" i="2"/>
  <c r="AV647" i="2"/>
  <c r="C648" i="2"/>
  <c r="D648" i="2"/>
  <c r="E648" i="2"/>
  <c r="F648" i="2"/>
  <c r="G648" i="2"/>
  <c r="H648" i="2"/>
  <c r="J648" i="2"/>
  <c r="K648" i="2"/>
  <c r="L648" i="2"/>
  <c r="M648" i="2"/>
  <c r="AG648" i="2"/>
  <c r="AH648" i="2"/>
  <c r="AI648" i="2"/>
  <c r="AJ648" i="2"/>
  <c r="AK648" i="2"/>
  <c r="AL648" i="2"/>
  <c r="AM648" i="2"/>
  <c r="AN648" i="2"/>
  <c r="AV648" i="2"/>
  <c r="C649" i="2"/>
  <c r="D649" i="2"/>
  <c r="E649" i="2"/>
  <c r="F649" i="2"/>
  <c r="G649" i="2"/>
  <c r="H649" i="2"/>
  <c r="J649" i="2"/>
  <c r="K649" i="2"/>
  <c r="L649" i="2"/>
  <c r="M649" i="2"/>
  <c r="AG649" i="2"/>
  <c r="AH649" i="2"/>
  <c r="AI649" i="2"/>
  <c r="AJ649" i="2"/>
  <c r="AK649" i="2"/>
  <c r="AL649" i="2"/>
  <c r="AM649" i="2"/>
  <c r="AN649" i="2"/>
  <c r="AV649" i="2"/>
  <c r="C650" i="2"/>
  <c r="D650" i="2"/>
  <c r="E650" i="2"/>
  <c r="F650" i="2"/>
  <c r="G650" i="2"/>
  <c r="H650" i="2"/>
  <c r="J650" i="2"/>
  <c r="K650" i="2"/>
  <c r="L650" i="2"/>
  <c r="M650" i="2"/>
  <c r="AG650" i="2"/>
  <c r="AH650" i="2"/>
  <c r="AI650" i="2"/>
  <c r="AJ650" i="2"/>
  <c r="AK650" i="2"/>
  <c r="AL650" i="2"/>
  <c r="AM650" i="2"/>
  <c r="AN650" i="2"/>
  <c r="AV650" i="2"/>
  <c r="C651" i="2"/>
  <c r="D651" i="2"/>
  <c r="E651" i="2"/>
  <c r="F651" i="2"/>
  <c r="G651" i="2"/>
  <c r="H651" i="2"/>
  <c r="J651" i="2"/>
  <c r="K651" i="2"/>
  <c r="L651" i="2"/>
  <c r="M651" i="2"/>
  <c r="AG651" i="2"/>
  <c r="AH651" i="2"/>
  <c r="AI651" i="2"/>
  <c r="AJ651" i="2"/>
  <c r="AK651" i="2"/>
  <c r="AL651" i="2"/>
  <c r="AM651" i="2"/>
  <c r="AN651" i="2"/>
  <c r="AV651" i="2"/>
  <c r="C652" i="2"/>
  <c r="D652" i="2"/>
  <c r="E652" i="2"/>
  <c r="F652" i="2"/>
  <c r="G652" i="2"/>
  <c r="H652" i="2"/>
  <c r="J652" i="2"/>
  <c r="K652" i="2"/>
  <c r="L652" i="2"/>
  <c r="M652" i="2"/>
  <c r="AG652" i="2"/>
  <c r="AH652" i="2"/>
  <c r="AI652" i="2"/>
  <c r="AJ652" i="2"/>
  <c r="AK652" i="2"/>
  <c r="AL652" i="2"/>
  <c r="AM652" i="2"/>
  <c r="AN652" i="2"/>
  <c r="AV652" i="2"/>
  <c r="C653" i="2"/>
  <c r="D653" i="2"/>
  <c r="E653" i="2"/>
  <c r="F653" i="2"/>
  <c r="G653" i="2"/>
  <c r="H653" i="2"/>
  <c r="J653" i="2"/>
  <c r="K653" i="2"/>
  <c r="L653" i="2"/>
  <c r="M653" i="2"/>
  <c r="AG653" i="2"/>
  <c r="AH653" i="2"/>
  <c r="AI653" i="2"/>
  <c r="AJ653" i="2"/>
  <c r="AK653" i="2"/>
  <c r="AL653" i="2"/>
  <c r="AM653" i="2"/>
  <c r="AN653" i="2"/>
  <c r="AV653" i="2"/>
  <c r="C654" i="2"/>
  <c r="D654" i="2"/>
  <c r="E654" i="2"/>
  <c r="F654" i="2"/>
  <c r="G654" i="2"/>
  <c r="H654" i="2"/>
  <c r="J654" i="2"/>
  <c r="K654" i="2"/>
  <c r="L654" i="2"/>
  <c r="M654" i="2"/>
  <c r="AG654" i="2"/>
  <c r="AH654" i="2"/>
  <c r="AI654" i="2"/>
  <c r="AJ654" i="2"/>
  <c r="AK654" i="2"/>
  <c r="AL654" i="2"/>
  <c r="AM654" i="2"/>
  <c r="AN654" i="2"/>
  <c r="AV654" i="2"/>
  <c r="C655" i="2"/>
  <c r="D655" i="2"/>
  <c r="E655" i="2"/>
  <c r="F655" i="2"/>
  <c r="G655" i="2"/>
  <c r="H655" i="2"/>
  <c r="J655" i="2"/>
  <c r="K655" i="2"/>
  <c r="L655" i="2"/>
  <c r="M655" i="2"/>
  <c r="AG655" i="2"/>
  <c r="AH655" i="2"/>
  <c r="AI655" i="2"/>
  <c r="AJ655" i="2"/>
  <c r="AK655" i="2"/>
  <c r="AL655" i="2"/>
  <c r="AM655" i="2"/>
  <c r="AN655" i="2"/>
  <c r="AV655" i="2"/>
  <c r="C656" i="2"/>
  <c r="D656" i="2"/>
  <c r="E656" i="2"/>
  <c r="F656" i="2"/>
  <c r="G656" i="2"/>
  <c r="H656" i="2"/>
  <c r="J656" i="2"/>
  <c r="K656" i="2"/>
  <c r="L656" i="2"/>
  <c r="M656" i="2"/>
  <c r="AG656" i="2"/>
  <c r="AH656" i="2"/>
  <c r="AI656" i="2"/>
  <c r="AJ656" i="2"/>
  <c r="AK656" i="2"/>
  <c r="AL656" i="2"/>
  <c r="AM656" i="2"/>
  <c r="AN656" i="2"/>
  <c r="AV656" i="2"/>
  <c r="C657" i="2"/>
  <c r="D657" i="2"/>
  <c r="E657" i="2"/>
  <c r="F657" i="2"/>
  <c r="G657" i="2"/>
  <c r="H657" i="2"/>
  <c r="J657" i="2"/>
  <c r="K657" i="2"/>
  <c r="L657" i="2"/>
  <c r="M657" i="2"/>
  <c r="AG657" i="2"/>
  <c r="AH657" i="2"/>
  <c r="AI657" i="2"/>
  <c r="AJ657" i="2"/>
  <c r="AK657" i="2"/>
  <c r="AL657" i="2"/>
  <c r="AM657" i="2"/>
  <c r="AN657" i="2"/>
  <c r="AV657" i="2"/>
  <c r="C658" i="2"/>
  <c r="D658" i="2"/>
  <c r="E658" i="2"/>
  <c r="F658" i="2"/>
  <c r="G658" i="2"/>
  <c r="H658" i="2"/>
  <c r="J658" i="2"/>
  <c r="K658" i="2"/>
  <c r="L658" i="2"/>
  <c r="M658" i="2"/>
  <c r="AG658" i="2"/>
  <c r="AH658" i="2"/>
  <c r="AI658" i="2"/>
  <c r="AJ658" i="2"/>
  <c r="AK658" i="2"/>
  <c r="AL658" i="2"/>
  <c r="AM658" i="2"/>
  <c r="AN658" i="2"/>
  <c r="AV658" i="2"/>
  <c r="C659" i="2"/>
  <c r="D659" i="2"/>
  <c r="E659" i="2"/>
  <c r="F659" i="2"/>
  <c r="G659" i="2"/>
  <c r="H659" i="2"/>
  <c r="J659" i="2"/>
  <c r="K659" i="2"/>
  <c r="L659" i="2"/>
  <c r="M659" i="2"/>
  <c r="AG659" i="2"/>
  <c r="AH659" i="2"/>
  <c r="AI659" i="2"/>
  <c r="AJ659" i="2"/>
  <c r="AK659" i="2"/>
  <c r="AL659" i="2"/>
  <c r="AM659" i="2"/>
  <c r="AN659" i="2"/>
  <c r="AV659" i="2"/>
  <c r="C660" i="2"/>
  <c r="D660" i="2"/>
  <c r="E660" i="2"/>
  <c r="F660" i="2"/>
  <c r="G660" i="2"/>
  <c r="H660" i="2"/>
  <c r="J660" i="2"/>
  <c r="K660" i="2"/>
  <c r="L660" i="2"/>
  <c r="M660" i="2"/>
  <c r="AG660" i="2"/>
  <c r="AH660" i="2"/>
  <c r="AI660" i="2"/>
  <c r="AJ660" i="2"/>
  <c r="AK660" i="2"/>
  <c r="AL660" i="2"/>
  <c r="AM660" i="2"/>
  <c r="AN660" i="2"/>
  <c r="AV660" i="2"/>
  <c r="C661" i="2"/>
  <c r="D661" i="2"/>
  <c r="E661" i="2"/>
  <c r="F661" i="2"/>
  <c r="G661" i="2"/>
  <c r="H661" i="2"/>
  <c r="J661" i="2"/>
  <c r="K661" i="2"/>
  <c r="L661" i="2"/>
  <c r="M661" i="2"/>
  <c r="AG661" i="2"/>
  <c r="AH661" i="2"/>
  <c r="AI661" i="2"/>
  <c r="AJ661" i="2"/>
  <c r="AK661" i="2"/>
  <c r="AL661" i="2"/>
  <c r="AM661" i="2"/>
  <c r="AN661" i="2"/>
  <c r="AV661" i="2"/>
  <c r="C662" i="2"/>
  <c r="D662" i="2"/>
  <c r="E662" i="2"/>
  <c r="F662" i="2"/>
  <c r="G662" i="2"/>
  <c r="H662" i="2"/>
  <c r="J662" i="2"/>
  <c r="K662" i="2"/>
  <c r="L662" i="2"/>
  <c r="M662" i="2"/>
  <c r="AG662" i="2"/>
  <c r="AH662" i="2"/>
  <c r="AI662" i="2"/>
  <c r="AJ662" i="2"/>
  <c r="AK662" i="2"/>
  <c r="AL662" i="2"/>
  <c r="AM662" i="2"/>
  <c r="AN662" i="2"/>
  <c r="AV662" i="2"/>
  <c r="C663" i="2"/>
  <c r="D663" i="2"/>
  <c r="E663" i="2"/>
  <c r="F663" i="2"/>
  <c r="G663" i="2"/>
  <c r="H663" i="2"/>
  <c r="J663" i="2"/>
  <c r="K663" i="2"/>
  <c r="L663" i="2"/>
  <c r="M663" i="2"/>
  <c r="AG663" i="2"/>
  <c r="AH663" i="2"/>
  <c r="AI663" i="2"/>
  <c r="AJ663" i="2"/>
  <c r="AK663" i="2"/>
  <c r="AL663" i="2"/>
  <c r="AM663" i="2"/>
  <c r="AN663" i="2"/>
  <c r="AV663" i="2"/>
  <c r="C664" i="2"/>
  <c r="D664" i="2"/>
  <c r="E664" i="2"/>
  <c r="F664" i="2"/>
  <c r="G664" i="2"/>
  <c r="H664" i="2"/>
  <c r="J664" i="2"/>
  <c r="K664" i="2"/>
  <c r="L664" i="2"/>
  <c r="M664" i="2"/>
  <c r="AG664" i="2"/>
  <c r="AH664" i="2"/>
  <c r="AI664" i="2"/>
  <c r="AJ664" i="2"/>
  <c r="AK664" i="2"/>
  <c r="AL664" i="2"/>
  <c r="AM664" i="2"/>
  <c r="AN664" i="2"/>
  <c r="AV664" i="2"/>
  <c r="C665" i="2"/>
  <c r="D665" i="2"/>
  <c r="E665" i="2"/>
  <c r="F665" i="2"/>
  <c r="G665" i="2"/>
  <c r="H665" i="2"/>
  <c r="J665" i="2"/>
  <c r="K665" i="2"/>
  <c r="L665" i="2"/>
  <c r="M665" i="2"/>
  <c r="AG665" i="2"/>
  <c r="AH665" i="2"/>
  <c r="AI665" i="2"/>
  <c r="AJ665" i="2"/>
  <c r="AK665" i="2"/>
  <c r="AL665" i="2"/>
  <c r="AM665" i="2"/>
  <c r="AN665" i="2"/>
  <c r="AV665" i="2"/>
  <c r="C666" i="2"/>
  <c r="D666" i="2"/>
  <c r="E666" i="2"/>
  <c r="F666" i="2"/>
  <c r="G666" i="2"/>
  <c r="H666" i="2"/>
  <c r="J666" i="2"/>
  <c r="K666" i="2"/>
  <c r="L666" i="2"/>
  <c r="M666" i="2"/>
  <c r="AG666" i="2"/>
  <c r="AH666" i="2"/>
  <c r="AI666" i="2"/>
  <c r="AJ666" i="2"/>
  <c r="AK666" i="2"/>
  <c r="AL666" i="2"/>
  <c r="AM666" i="2"/>
  <c r="AN666" i="2"/>
  <c r="AV666" i="2"/>
  <c r="C667" i="2"/>
  <c r="D667" i="2"/>
  <c r="E667" i="2"/>
  <c r="F667" i="2"/>
  <c r="G667" i="2"/>
  <c r="H667" i="2"/>
  <c r="J667" i="2"/>
  <c r="K667" i="2"/>
  <c r="L667" i="2"/>
  <c r="M667" i="2"/>
  <c r="AG667" i="2"/>
  <c r="AH667" i="2"/>
  <c r="AI667" i="2"/>
  <c r="AJ667" i="2"/>
  <c r="AK667" i="2"/>
  <c r="AL667" i="2"/>
  <c r="AM667" i="2"/>
  <c r="AN667" i="2"/>
  <c r="AV667" i="2"/>
  <c r="C668" i="2"/>
  <c r="D668" i="2"/>
  <c r="E668" i="2"/>
  <c r="F668" i="2"/>
  <c r="G668" i="2"/>
  <c r="H668" i="2"/>
  <c r="J668" i="2"/>
  <c r="K668" i="2"/>
  <c r="L668" i="2"/>
  <c r="M668" i="2"/>
  <c r="AG668" i="2"/>
  <c r="AH668" i="2"/>
  <c r="AI668" i="2"/>
  <c r="AJ668" i="2"/>
  <c r="AK668" i="2"/>
  <c r="AL668" i="2"/>
  <c r="AM668" i="2"/>
  <c r="AN668" i="2"/>
  <c r="AV668" i="2"/>
  <c r="C669" i="2"/>
  <c r="D669" i="2"/>
  <c r="E669" i="2"/>
  <c r="F669" i="2"/>
  <c r="G669" i="2"/>
  <c r="H669" i="2"/>
  <c r="J669" i="2"/>
  <c r="K669" i="2"/>
  <c r="L669" i="2"/>
  <c r="M669" i="2"/>
  <c r="AG669" i="2"/>
  <c r="AH669" i="2"/>
  <c r="AI669" i="2"/>
  <c r="AJ669" i="2"/>
  <c r="AK669" i="2"/>
  <c r="AL669" i="2"/>
  <c r="AM669" i="2"/>
  <c r="AN669" i="2"/>
  <c r="AV669" i="2"/>
  <c r="C670" i="2"/>
  <c r="D670" i="2"/>
  <c r="E670" i="2"/>
  <c r="F670" i="2"/>
  <c r="G670" i="2"/>
  <c r="H670" i="2"/>
  <c r="J670" i="2"/>
  <c r="K670" i="2"/>
  <c r="L670" i="2"/>
  <c r="M670" i="2"/>
  <c r="AG670" i="2"/>
  <c r="AH670" i="2"/>
  <c r="AI670" i="2"/>
  <c r="AJ670" i="2"/>
  <c r="AK670" i="2"/>
  <c r="AL670" i="2"/>
  <c r="AM670" i="2"/>
  <c r="AN670" i="2"/>
  <c r="AV670" i="2"/>
  <c r="C671" i="2"/>
  <c r="D671" i="2"/>
  <c r="E671" i="2"/>
  <c r="F671" i="2"/>
  <c r="G671" i="2"/>
  <c r="H671" i="2"/>
  <c r="J671" i="2"/>
  <c r="K671" i="2"/>
  <c r="L671" i="2"/>
  <c r="M671" i="2"/>
  <c r="AG671" i="2"/>
  <c r="AH671" i="2"/>
  <c r="AI671" i="2"/>
  <c r="AJ671" i="2"/>
  <c r="AK671" i="2"/>
  <c r="AL671" i="2"/>
  <c r="AM671" i="2"/>
  <c r="AN671" i="2"/>
  <c r="AV671" i="2"/>
  <c r="C672" i="2"/>
  <c r="D672" i="2"/>
  <c r="E672" i="2"/>
  <c r="F672" i="2"/>
  <c r="G672" i="2"/>
  <c r="H672" i="2"/>
  <c r="J672" i="2"/>
  <c r="K672" i="2"/>
  <c r="L672" i="2"/>
  <c r="M672" i="2"/>
  <c r="AG672" i="2"/>
  <c r="AH672" i="2"/>
  <c r="AI672" i="2"/>
  <c r="AJ672" i="2"/>
  <c r="AK672" i="2"/>
  <c r="AL672" i="2"/>
  <c r="AM672" i="2"/>
  <c r="AN672" i="2"/>
  <c r="AV672" i="2"/>
  <c r="C673" i="2"/>
  <c r="D673" i="2"/>
  <c r="E673" i="2"/>
  <c r="F673" i="2"/>
  <c r="G673" i="2"/>
  <c r="H673" i="2"/>
  <c r="J673" i="2"/>
  <c r="K673" i="2"/>
  <c r="L673" i="2"/>
  <c r="M673" i="2"/>
  <c r="AG673" i="2"/>
  <c r="AH673" i="2"/>
  <c r="AI673" i="2"/>
  <c r="AJ673" i="2"/>
  <c r="AK673" i="2"/>
  <c r="AL673" i="2"/>
  <c r="AM673" i="2"/>
  <c r="AN673" i="2"/>
  <c r="AV673" i="2"/>
  <c r="C674" i="2"/>
  <c r="D674" i="2"/>
  <c r="E674" i="2"/>
  <c r="F674" i="2"/>
  <c r="G674" i="2"/>
  <c r="H674" i="2"/>
  <c r="J674" i="2"/>
  <c r="K674" i="2"/>
  <c r="L674" i="2"/>
  <c r="M674" i="2"/>
  <c r="AG674" i="2"/>
  <c r="AH674" i="2"/>
  <c r="AI674" i="2"/>
  <c r="AJ674" i="2"/>
  <c r="AK674" i="2"/>
  <c r="AL674" i="2"/>
  <c r="AM674" i="2"/>
  <c r="AN674" i="2"/>
  <c r="AV674" i="2"/>
  <c r="C675" i="2"/>
  <c r="D675" i="2"/>
  <c r="E675" i="2"/>
  <c r="F675" i="2"/>
  <c r="G675" i="2"/>
  <c r="H675" i="2"/>
  <c r="J675" i="2"/>
  <c r="K675" i="2"/>
  <c r="L675" i="2"/>
  <c r="M675" i="2"/>
  <c r="AG675" i="2"/>
  <c r="AH675" i="2"/>
  <c r="AI675" i="2"/>
  <c r="AJ675" i="2"/>
  <c r="AK675" i="2"/>
  <c r="AL675" i="2"/>
  <c r="AM675" i="2"/>
  <c r="AN675" i="2"/>
  <c r="AV675" i="2"/>
  <c r="C676" i="2"/>
  <c r="D676" i="2"/>
  <c r="E676" i="2"/>
  <c r="F676" i="2"/>
  <c r="G676" i="2"/>
  <c r="H676" i="2"/>
  <c r="J676" i="2"/>
  <c r="K676" i="2"/>
  <c r="L676" i="2"/>
  <c r="M676" i="2"/>
  <c r="AG676" i="2"/>
  <c r="AH676" i="2"/>
  <c r="AI676" i="2"/>
  <c r="AJ676" i="2"/>
  <c r="AK676" i="2"/>
  <c r="AL676" i="2"/>
  <c r="AM676" i="2"/>
  <c r="AN676" i="2"/>
  <c r="AV676" i="2"/>
  <c r="C677" i="2"/>
  <c r="D677" i="2"/>
  <c r="E677" i="2"/>
  <c r="F677" i="2"/>
  <c r="G677" i="2"/>
  <c r="H677" i="2"/>
  <c r="J677" i="2"/>
  <c r="K677" i="2"/>
  <c r="L677" i="2"/>
  <c r="M677" i="2"/>
  <c r="AG677" i="2"/>
  <c r="AH677" i="2"/>
  <c r="AI677" i="2"/>
  <c r="AJ677" i="2"/>
  <c r="AK677" i="2"/>
  <c r="AL677" i="2"/>
  <c r="AM677" i="2"/>
  <c r="AN677" i="2"/>
  <c r="AV677" i="2"/>
  <c r="C678" i="2"/>
  <c r="D678" i="2"/>
  <c r="E678" i="2"/>
  <c r="F678" i="2"/>
  <c r="G678" i="2"/>
  <c r="H678" i="2"/>
  <c r="J678" i="2"/>
  <c r="K678" i="2"/>
  <c r="L678" i="2"/>
  <c r="M678" i="2"/>
  <c r="AG678" i="2"/>
  <c r="AH678" i="2"/>
  <c r="AI678" i="2"/>
  <c r="AJ678" i="2"/>
  <c r="AK678" i="2"/>
  <c r="AL678" i="2"/>
  <c r="AM678" i="2"/>
  <c r="AN678" i="2"/>
  <c r="AV678" i="2"/>
  <c r="C679" i="2"/>
  <c r="D679" i="2"/>
  <c r="E679" i="2"/>
  <c r="F679" i="2"/>
  <c r="G679" i="2"/>
  <c r="H679" i="2"/>
  <c r="J679" i="2"/>
  <c r="K679" i="2"/>
  <c r="L679" i="2"/>
  <c r="M679" i="2"/>
  <c r="AG679" i="2"/>
  <c r="AH679" i="2"/>
  <c r="AI679" i="2"/>
  <c r="AJ679" i="2"/>
  <c r="AK679" i="2"/>
  <c r="AL679" i="2"/>
  <c r="AM679" i="2"/>
  <c r="AN679" i="2"/>
  <c r="AV679" i="2"/>
  <c r="C680" i="2"/>
  <c r="D680" i="2"/>
  <c r="E680" i="2"/>
  <c r="F680" i="2"/>
  <c r="G680" i="2"/>
  <c r="H680" i="2"/>
  <c r="J680" i="2"/>
  <c r="K680" i="2"/>
  <c r="L680" i="2"/>
  <c r="M680" i="2"/>
  <c r="AG680" i="2"/>
  <c r="AH680" i="2"/>
  <c r="AI680" i="2"/>
  <c r="AJ680" i="2"/>
  <c r="AK680" i="2"/>
  <c r="AL680" i="2"/>
  <c r="AM680" i="2"/>
  <c r="AN680" i="2"/>
  <c r="AV680" i="2"/>
  <c r="C681" i="2"/>
  <c r="D681" i="2"/>
  <c r="E681" i="2"/>
  <c r="F681" i="2"/>
  <c r="G681" i="2"/>
  <c r="H681" i="2"/>
  <c r="J681" i="2"/>
  <c r="K681" i="2"/>
  <c r="L681" i="2"/>
  <c r="M681" i="2"/>
  <c r="AG681" i="2"/>
  <c r="AH681" i="2"/>
  <c r="AI681" i="2"/>
  <c r="AJ681" i="2"/>
  <c r="AK681" i="2"/>
  <c r="AL681" i="2"/>
  <c r="AM681" i="2"/>
  <c r="AN681" i="2"/>
  <c r="AV681" i="2"/>
  <c r="C682" i="2"/>
  <c r="D682" i="2"/>
  <c r="E682" i="2"/>
  <c r="F682" i="2"/>
  <c r="G682" i="2"/>
  <c r="H682" i="2"/>
  <c r="J682" i="2"/>
  <c r="K682" i="2"/>
  <c r="L682" i="2"/>
  <c r="M682" i="2"/>
  <c r="AG682" i="2"/>
  <c r="AH682" i="2"/>
  <c r="AI682" i="2"/>
  <c r="AJ682" i="2"/>
  <c r="AK682" i="2"/>
  <c r="AL682" i="2"/>
  <c r="AM682" i="2"/>
  <c r="AN682" i="2"/>
  <c r="AV682" i="2"/>
  <c r="C683" i="2"/>
  <c r="D683" i="2"/>
  <c r="E683" i="2"/>
  <c r="F683" i="2"/>
  <c r="G683" i="2"/>
  <c r="H683" i="2"/>
  <c r="J683" i="2"/>
  <c r="K683" i="2"/>
  <c r="L683" i="2"/>
  <c r="M683" i="2"/>
  <c r="AG683" i="2"/>
  <c r="AH683" i="2"/>
  <c r="AI683" i="2"/>
  <c r="AJ683" i="2"/>
  <c r="AK683" i="2"/>
  <c r="AL683" i="2"/>
  <c r="AM683" i="2"/>
  <c r="AN683" i="2"/>
  <c r="AV683" i="2"/>
  <c r="C684" i="2"/>
  <c r="D684" i="2"/>
  <c r="E684" i="2"/>
  <c r="F684" i="2"/>
  <c r="G684" i="2"/>
  <c r="H684" i="2"/>
  <c r="J684" i="2"/>
  <c r="K684" i="2"/>
  <c r="L684" i="2"/>
  <c r="M684" i="2"/>
  <c r="AG684" i="2"/>
  <c r="AH684" i="2"/>
  <c r="AI684" i="2"/>
  <c r="AJ684" i="2"/>
  <c r="AK684" i="2"/>
  <c r="AL684" i="2"/>
  <c r="AM684" i="2"/>
  <c r="AN684" i="2"/>
  <c r="AV684" i="2"/>
  <c r="C685" i="2"/>
  <c r="D685" i="2"/>
  <c r="E685" i="2"/>
  <c r="F685" i="2"/>
  <c r="G685" i="2"/>
  <c r="H685" i="2"/>
  <c r="J685" i="2"/>
  <c r="K685" i="2"/>
  <c r="L685" i="2"/>
  <c r="M685" i="2"/>
  <c r="AG685" i="2"/>
  <c r="AH685" i="2"/>
  <c r="AI685" i="2"/>
  <c r="AJ685" i="2"/>
  <c r="AK685" i="2"/>
  <c r="AL685" i="2"/>
  <c r="AM685" i="2"/>
  <c r="AN685" i="2"/>
  <c r="AV685" i="2"/>
  <c r="C686" i="2"/>
  <c r="D686" i="2"/>
  <c r="E686" i="2"/>
  <c r="F686" i="2"/>
  <c r="G686" i="2"/>
  <c r="H686" i="2"/>
  <c r="J686" i="2"/>
  <c r="K686" i="2"/>
  <c r="L686" i="2"/>
  <c r="M686" i="2"/>
  <c r="AG686" i="2"/>
  <c r="AH686" i="2"/>
  <c r="AI686" i="2"/>
  <c r="AJ686" i="2"/>
  <c r="AK686" i="2"/>
  <c r="AL686" i="2"/>
  <c r="AM686" i="2"/>
  <c r="AN686" i="2"/>
  <c r="AV686" i="2"/>
  <c r="C687" i="2"/>
  <c r="D687" i="2"/>
  <c r="E687" i="2"/>
  <c r="F687" i="2"/>
  <c r="G687" i="2"/>
  <c r="H687" i="2"/>
  <c r="J687" i="2"/>
  <c r="K687" i="2"/>
  <c r="L687" i="2"/>
  <c r="M687" i="2"/>
  <c r="AG687" i="2"/>
  <c r="AH687" i="2"/>
  <c r="AI687" i="2"/>
  <c r="AJ687" i="2"/>
  <c r="AK687" i="2"/>
  <c r="AL687" i="2"/>
  <c r="AM687" i="2"/>
  <c r="AN687" i="2"/>
  <c r="AV687" i="2"/>
  <c r="C688" i="2"/>
  <c r="D688" i="2"/>
  <c r="E688" i="2"/>
  <c r="F688" i="2"/>
  <c r="G688" i="2"/>
  <c r="H688" i="2"/>
  <c r="J688" i="2"/>
  <c r="K688" i="2"/>
  <c r="L688" i="2"/>
  <c r="M688" i="2"/>
  <c r="AG688" i="2"/>
  <c r="AH688" i="2"/>
  <c r="AI688" i="2"/>
  <c r="AJ688" i="2"/>
  <c r="AK688" i="2"/>
  <c r="AL688" i="2"/>
  <c r="AM688" i="2"/>
  <c r="AN688" i="2"/>
  <c r="AV688" i="2"/>
  <c r="C689" i="2"/>
  <c r="D689" i="2"/>
  <c r="E689" i="2"/>
  <c r="F689" i="2"/>
  <c r="G689" i="2"/>
  <c r="H689" i="2"/>
  <c r="J689" i="2"/>
  <c r="K689" i="2"/>
  <c r="L689" i="2"/>
  <c r="M689" i="2"/>
  <c r="AG689" i="2"/>
  <c r="AH689" i="2"/>
  <c r="AI689" i="2"/>
  <c r="AJ689" i="2"/>
  <c r="AK689" i="2"/>
  <c r="AL689" i="2"/>
  <c r="AM689" i="2"/>
  <c r="AN689" i="2"/>
  <c r="AV689" i="2"/>
  <c r="C690" i="2"/>
  <c r="D690" i="2"/>
  <c r="E690" i="2"/>
  <c r="F690" i="2"/>
  <c r="G690" i="2"/>
  <c r="H690" i="2"/>
  <c r="J690" i="2"/>
  <c r="K690" i="2"/>
  <c r="L690" i="2"/>
  <c r="M690" i="2"/>
  <c r="AG690" i="2"/>
  <c r="AH690" i="2"/>
  <c r="AI690" i="2"/>
  <c r="AJ690" i="2"/>
  <c r="AK690" i="2"/>
  <c r="AL690" i="2"/>
  <c r="AM690" i="2"/>
  <c r="AN690" i="2"/>
  <c r="AV690" i="2"/>
  <c r="C691" i="2"/>
  <c r="D691" i="2"/>
  <c r="E691" i="2"/>
  <c r="F691" i="2"/>
  <c r="G691" i="2"/>
  <c r="H691" i="2"/>
  <c r="J691" i="2"/>
  <c r="K691" i="2"/>
  <c r="L691" i="2"/>
  <c r="M691" i="2"/>
  <c r="AG691" i="2"/>
  <c r="AH691" i="2"/>
  <c r="AI691" i="2"/>
  <c r="AJ691" i="2"/>
  <c r="AK691" i="2"/>
  <c r="AL691" i="2"/>
  <c r="AM691" i="2"/>
  <c r="AN691" i="2"/>
  <c r="AV691" i="2"/>
  <c r="C692" i="2"/>
  <c r="D692" i="2"/>
  <c r="E692" i="2"/>
  <c r="F692" i="2"/>
  <c r="G692" i="2"/>
  <c r="H692" i="2"/>
  <c r="J692" i="2"/>
  <c r="K692" i="2"/>
  <c r="L692" i="2"/>
  <c r="M692" i="2"/>
  <c r="AG692" i="2"/>
  <c r="AH692" i="2"/>
  <c r="AI692" i="2"/>
  <c r="AJ692" i="2"/>
  <c r="AK692" i="2"/>
  <c r="AL692" i="2"/>
  <c r="AM692" i="2"/>
  <c r="AN692" i="2"/>
  <c r="AV692" i="2"/>
  <c r="C693" i="2"/>
  <c r="D693" i="2"/>
  <c r="E693" i="2"/>
  <c r="F693" i="2"/>
  <c r="G693" i="2"/>
  <c r="H693" i="2"/>
  <c r="J693" i="2"/>
  <c r="K693" i="2"/>
  <c r="L693" i="2"/>
  <c r="M693" i="2"/>
  <c r="AG693" i="2"/>
  <c r="AH693" i="2"/>
  <c r="AI693" i="2"/>
  <c r="AJ693" i="2"/>
  <c r="AK693" i="2"/>
  <c r="AL693" i="2"/>
  <c r="AM693" i="2"/>
  <c r="AN693" i="2"/>
  <c r="AV693" i="2"/>
  <c r="C694" i="2"/>
  <c r="D694" i="2"/>
  <c r="E694" i="2"/>
  <c r="F694" i="2"/>
  <c r="G694" i="2"/>
  <c r="H694" i="2"/>
  <c r="J694" i="2"/>
  <c r="K694" i="2"/>
  <c r="L694" i="2"/>
  <c r="M694" i="2"/>
  <c r="AG694" i="2"/>
  <c r="AH694" i="2"/>
  <c r="AI694" i="2"/>
  <c r="AJ694" i="2"/>
  <c r="AK694" i="2"/>
  <c r="AL694" i="2"/>
  <c r="AM694" i="2"/>
  <c r="AN694" i="2"/>
  <c r="AV694" i="2"/>
  <c r="C695" i="2"/>
  <c r="D695" i="2"/>
  <c r="E695" i="2"/>
  <c r="F695" i="2"/>
  <c r="G695" i="2"/>
  <c r="H695" i="2"/>
  <c r="J695" i="2"/>
  <c r="K695" i="2"/>
  <c r="L695" i="2"/>
  <c r="M695" i="2"/>
  <c r="AG695" i="2"/>
  <c r="AH695" i="2"/>
  <c r="AI695" i="2"/>
  <c r="AJ695" i="2"/>
  <c r="AK695" i="2"/>
  <c r="AL695" i="2"/>
  <c r="AM695" i="2"/>
  <c r="AN695" i="2"/>
  <c r="AV695" i="2"/>
  <c r="C696" i="2"/>
  <c r="D696" i="2"/>
  <c r="E696" i="2"/>
  <c r="F696" i="2"/>
  <c r="G696" i="2"/>
  <c r="H696" i="2"/>
  <c r="J696" i="2"/>
  <c r="K696" i="2"/>
  <c r="L696" i="2"/>
  <c r="M696" i="2"/>
  <c r="AG696" i="2"/>
  <c r="AH696" i="2"/>
  <c r="AI696" i="2"/>
  <c r="AJ696" i="2"/>
  <c r="AK696" i="2"/>
  <c r="AL696" i="2"/>
  <c r="AM696" i="2"/>
  <c r="AN696" i="2"/>
  <c r="AV696" i="2"/>
  <c r="C697" i="2"/>
  <c r="D697" i="2"/>
  <c r="E697" i="2"/>
  <c r="F697" i="2"/>
  <c r="G697" i="2"/>
  <c r="H697" i="2"/>
  <c r="J697" i="2"/>
  <c r="K697" i="2"/>
  <c r="L697" i="2"/>
  <c r="M697" i="2"/>
  <c r="AG697" i="2"/>
  <c r="AH697" i="2"/>
  <c r="AI697" i="2"/>
  <c r="AJ697" i="2"/>
  <c r="AK697" i="2"/>
  <c r="AL697" i="2"/>
  <c r="AM697" i="2"/>
  <c r="AN697" i="2"/>
  <c r="AV697" i="2"/>
  <c r="C698" i="2"/>
  <c r="D698" i="2"/>
  <c r="E698" i="2"/>
  <c r="F698" i="2"/>
  <c r="G698" i="2"/>
  <c r="H698" i="2"/>
  <c r="J698" i="2"/>
  <c r="K698" i="2"/>
  <c r="L698" i="2"/>
  <c r="M698" i="2"/>
  <c r="AG698" i="2"/>
  <c r="AH698" i="2"/>
  <c r="AI698" i="2"/>
  <c r="AJ698" i="2"/>
  <c r="AK698" i="2"/>
  <c r="AL698" i="2"/>
  <c r="AM698" i="2"/>
  <c r="AN698" i="2"/>
  <c r="C700" i="2"/>
  <c r="D700" i="2"/>
  <c r="E700" i="2"/>
  <c r="F700" i="2"/>
  <c r="G700" i="2"/>
  <c r="H700" i="2"/>
  <c r="J700" i="2"/>
  <c r="K700" i="2"/>
  <c r="L700" i="2"/>
  <c r="M700" i="2"/>
  <c r="AG700" i="2"/>
  <c r="AH700" i="2"/>
  <c r="AI700" i="2"/>
  <c r="AJ700" i="2"/>
  <c r="AK700" i="2"/>
  <c r="AL700" i="2"/>
  <c r="AM700" i="2"/>
  <c r="AN700" i="2"/>
  <c r="AV700" i="2"/>
  <c r="C701" i="2"/>
  <c r="D701" i="2"/>
  <c r="E701" i="2"/>
  <c r="F701" i="2"/>
  <c r="G701" i="2"/>
  <c r="H701" i="2"/>
  <c r="J701" i="2"/>
  <c r="K701" i="2"/>
  <c r="L701" i="2"/>
  <c r="M701" i="2"/>
  <c r="AG701" i="2"/>
  <c r="AH701" i="2"/>
  <c r="AI701" i="2"/>
  <c r="AJ701" i="2"/>
  <c r="AK701" i="2"/>
  <c r="AL701" i="2"/>
  <c r="AM701" i="2"/>
  <c r="AN701" i="2"/>
  <c r="AV701" i="2"/>
  <c r="C702" i="2"/>
  <c r="D702" i="2"/>
  <c r="E702" i="2"/>
  <c r="F702" i="2"/>
  <c r="G702" i="2"/>
  <c r="H702" i="2"/>
  <c r="J702" i="2"/>
  <c r="K702" i="2"/>
  <c r="L702" i="2"/>
  <c r="M702" i="2"/>
  <c r="AG702" i="2"/>
  <c r="AH702" i="2"/>
  <c r="AI702" i="2"/>
  <c r="AJ702" i="2"/>
  <c r="AK702" i="2"/>
  <c r="AL702" i="2"/>
  <c r="AM702" i="2"/>
  <c r="AN702" i="2"/>
  <c r="AV702" i="2"/>
  <c r="C703" i="2"/>
  <c r="D703" i="2"/>
  <c r="E703" i="2"/>
  <c r="F703" i="2"/>
  <c r="G703" i="2"/>
  <c r="H703" i="2"/>
  <c r="J703" i="2"/>
  <c r="K703" i="2"/>
  <c r="L703" i="2"/>
  <c r="M703" i="2"/>
  <c r="AG703" i="2"/>
  <c r="AH703" i="2"/>
  <c r="AI703" i="2"/>
  <c r="AJ703" i="2"/>
  <c r="AK703" i="2"/>
  <c r="AL703" i="2"/>
  <c r="AM703" i="2"/>
  <c r="AN703" i="2"/>
  <c r="AV703" i="2"/>
  <c r="C704" i="2"/>
  <c r="D704" i="2"/>
  <c r="E704" i="2"/>
  <c r="F704" i="2"/>
  <c r="G704" i="2"/>
  <c r="H704" i="2"/>
  <c r="J704" i="2"/>
  <c r="K704" i="2"/>
  <c r="L704" i="2"/>
  <c r="M704" i="2"/>
  <c r="AG704" i="2"/>
  <c r="AH704" i="2"/>
  <c r="AI704" i="2"/>
  <c r="AJ704" i="2"/>
  <c r="AK704" i="2"/>
  <c r="AL704" i="2"/>
  <c r="AM704" i="2"/>
  <c r="AN704" i="2"/>
  <c r="AV704" i="2"/>
  <c r="C705" i="2"/>
  <c r="D705" i="2"/>
  <c r="E705" i="2"/>
  <c r="F705" i="2"/>
  <c r="G705" i="2"/>
  <c r="H705" i="2"/>
  <c r="J705" i="2"/>
  <c r="K705" i="2"/>
  <c r="L705" i="2"/>
  <c r="M705" i="2"/>
  <c r="AG705" i="2"/>
  <c r="AH705" i="2"/>
  <c r="AI705" i="2"/>
  <c r="AJ705" i="2"/>
  <c r="AK705" i="2"/>
  <c r="AL705" i="2"/>
  <c r="AM705" i="2"/>
  <c r="AN705" i="2"/>
  <c r="AV705" i="2"/>
  <c r="C706" i="2"/>
  <c r="D706" i="2"/>
  <c r="E706" i="2"/>
  <c r="F706" i="2"/>
  <c r="G706" i="2"/>
  <c r="H706" i="2"/>
  <c r="J706" i="2"/>
  <c r="K706" i="2"/>
  <c r="L706" i="2"/>
  <c r="M706" i="2"/>
  <c r="AG706" i="2"/>
  <c r="AH706" i="2"/>
  <c r="AI706" i="2"/>
  <c r="AJ706" i="2"/>
  <c r="AK706" i="2"/>
  <c r="AL706" i="2"/>
  <c r="AM706" i="2"/>
  <c r="AN706" i="2"/>
  <c r="AV706" i="2"/>
  <c r="C707" i="2"/>
  <c r="D707" i="2"/>
  <c r="E707" i="2"/>
  <c r="F707" i="2"/>
  <c r="G707" i="2"/>
  <c r="H707" i="2"/>
  <c r="J707" i="2"/>
  <c r="K707" i="2"/>
  <c r="L707" i="2"/>
  <c r="M707" i="2"/>
  <c r="AG707" i="2"/>
  <c r="AH707" i="2"/>
  <c r="AI707" i="2"/>
  <c r="AJ707" i="2"/>
  <c r="AK707" i="2"/>
  <c r="AL707" i="2"/>
  <c r="AM707" i="2"/>
  <c r="AN707" i="2"/>
  <c r="AV707" i="2"/>
  <c r="C708" i="2"/>
  <c r="D708" i="2"/>
  <c r="E708" i="2"/>
  <c r="F708" i="2"/>
  <c r="G708" i="2"/>
  <c r="H708" i="2"/>
  <c r="J708" i="2"/>
  <c r="K708" i="2"/>
  <c r="L708" i="2"/>
  <c r="M708" i="2"/>
  <c r="AG708" i="2"/>
  <c r="AH708" i="2"/>
  <c r="AI708" i="2"/>
  <c r="AJ708" i="2"/>
  <c r="AK708" i="2"/>
  <c r="AL708" i="2"/>
  <c r="AM708" i="2"/>
  <c r="AN708" i="2"/>
  <c r="AV708" i="2"/>
  <c r="C709" i="2"/>
  <c r="D709" i="2"/>
  <c r="E709" i="2"/>
  <c r="F709" i="2"/>
  <c r="G709" i="2"/>
  <c r="H709" i="2"/>
  <c r="J709" i="2"/>
  <c r="K709" i="2"/>
  <c r="L709" i="2"/>
  <c r="M709" i="2"/>
  <c r="AG709" i="2"/>
  <c r="AH709" i="2"/>
  <c r="AI709" i="2"/>
  <c r="AJ709" i="2"/>
  <c r="AK709" i="2"/>
  <c r="AL709" i="2"/>
  <c r="AM709" i="2"/>
  <c r="AN709" i="2"/>
  <c r="AV709" i="2"/>
  <c r="C710" i="2"/>
  <c r="D710" i="2"/>
  <c r="E710" i="2"/>
  <c r="F710" i="2"/>
  <c r="G710" i="2"/>
  <c r="H710" i="2"/>
  <c r="J710" i="2"/>
  <c r="K710" i="2"/>
  <c r="L710" i="2"/>
  <c r="M710" i="2"/>
  <c r="AG710" i="2"/>
  <c r="AH710" i="2"/>
  <c r="AI710" i="2"/>
  <c r="AJ710" i="2"/>
  <c r="AK710" i="2"/>
  <c r="AL710" i="2"/>
  <c r="AM710" i="2"/>
  <c r="AN710" i="2"/>
  <c r="AV710" i="2"/>
  <c r="C711" i="2"/>
  <c r="D711" i="2"/>
  <c r="E711" i="2"/>
  <c r="F711" i="2"/>
  <c r="G711" i="2"/>
  <c r="H711" i="2"/>
  <c r="J711" i="2"/>
  <c r="K711" i="2"/>
  <c r="L711" i="2"/>
  <c r="M711" i="2"/>
  <c r="AG711" i="2"/>
  <c r="AH711" i="2"/>
  <c r="AI711" i="2"/>
  <c r="AJ711" i="2"/>
  <c r="AK711" i="2"/>
  <c r="AL711" i="2"/>
  <c r="AM711" i="2"/>
  <c r="AN711" i="2"/>
  <c r="AV711" i="2"/>
  <c r="C712" i="2"/>
  <c r="D712" i="2"/>
  <c r="E712" i="2"/>
  <c r="F712" i="2"/>
  <c r="G712" i="2"/>
  <c r="H712" i="2"/>
  <c r="J712" i="2"/>
  <c r="K712" i="2"/>
  <c r="L712" i="2"/>
  <c r="M712" i="2"/>
  <c r="AG712" i="2"/>
  <c r="AH712" i="2"/>
  <c r="AI712" i="2"/>
  <c r="AJ712" i="2"/>
  <c r="AK712" i="2"/>
  <c r="AL712" i="2"/>
  <c r="AM712" i="2"/>
  <c r="AN712" i="2"/>
  <c r="AV712" i="2"/>
  <c r="C713" i="2"/>
  <c r="D713" i="2"/>
  <c r="E713" i="2"/>
  <c r="F713" i="2"/>
  <c r="G713" i="2"/>
  <c r="H713" i="2"/>
  <c r="J713" i="2"/>
  <c r="K713" i="2"/>
  <c r="L713" i="2"/>
  <c r="M713" i="2"/>
  <c r="AG713" i="2"/>
  <c r="AH713" i="2"/>
  <c r="AI713" i="2"/>
  <c r="AJ713" i="2"/>
  <c r="AK713" i="2"/>
  <c r="AL713" i="2"/>
  <c r="AM713" i="2"/>
  <c r="AN713" i="2"/>
  <c r="AV713" i="2"/>
  <c r="C714" i="2"/>
  <c r="D714" i="2"/>
  <c r="E714" i="2"/>
  <c r="F714" i="2"/>
  <c r="G714" i="2"/>
  <c r="H714" i="2"/>
  <c r="J714" i="2"/>
  <c r="K714" i="2"/>
  <c r="L714" i="2"/>
  <c r="M714" i="2"/>
  <c r="AG714" i="2"/>
  <c r="AH714" i="2"/>
  <c r="AI714" i="2"/>
  <c r="AJ714" i="2"/>
  <c r="AK714" i="2"/>
  <c r="AL714" i="2"/>
  <c r="AM714" i="2"/>
  <c r="AN714" i="2"/>
  <c r="AV714" i="2"/>
  <c r="C715" i="2"/>
  <c r="D715" i="2"/>
  <c r="E715" i="2"/>
  <c r="F715" i="2"/>
  <c r="G715" i="2"/>
  <c r="H715" i="2"/>
  <c r="J715" i="2"/>
  <c r="K715" i="2"/>
  <c r="L715" i="2"/>
  <c r="M715" i="2"/>
  <c r="AG715" i="2"/>
  <c r="AH715" i="2"/>
  <c r="AI715" i="2"/>
  <c r="AJ715" i="2"/>
  <c r="AK715" i="2"/>
  <c r="AL715" i="2"/>
  <c r="AM715" i="2"/>
  <c r="AN715" i="2"/>
  <c r="AV715" i="2"/>
  <c r="C716" i="2"/>
  <c r="D716" i="2"/>
  <c r="E716" i="2"/>
  <c r="F716" i="2"/>
  <c r="G716" i="2"/>
  <c r="H716" i="2"/>
  <c r="J716" i="2"/>
  <c r="K716" i="2"/>
  <c r="L716" i="2"/>
  <c r="M716" i="2"/>
  <c r="AG716" i="2"/>
  <c r="AH716" i="2"/>
  <c r="AI716" i="2"/>
  <c r="AJ716" i="2"/>
  <c r="AK716" i="2"/>
  <c r="AL716" i="2"/>
  <c r="AM716" i="2"/>
  <c r="AN716" i="2"/>
  <c r="AV716" i="2"/>
  <c r="C717" i="2"/>
  <c r="D717" i="2"/>
  <c r="E717" i="2"/>
  <c r="F717" i="2"/>
  <c r="G717" i="2"/>
  <c r="H717" i="2"/>
  <c r="J717" i="2"/>
  <c r="K717" i="2"/>
  <c r="L717" i="2"/>
  <c r="M717" i="2"/>
  <c r="AG717" i="2"/>
  <c r="AH717" i="2"/>
  <c r="AI717" i="2"/>
  <c r="AJ717" i="2"/>
  <c r="AK717" i="2"/>
  <c r="AL717" i="2"/>
  <c r="AM717" i="2"/>
  <c r="AN717" i="2"/>
  <c r="AV717" i="2"/>
  <c r="C718" i="2"/>
  <c r="D718" i="2"/>
  <c r="E718" i="2"/>
  <c r="F718" i="2"/>
  <c r="G718" i="2"/>
  <c r="H718" i="2"/>
  <c r="J718" i="2"/>
  <c r="K718" i="2"/>
  <c r="L718" i="2"/>
  <c r="M718" i="2"/>
  <c r="AG718" i="2"/>
  <c r="AH718" i="2"/>
  <c r="AI718" i="2"/>
  <c r="AJ718" i="2"/>
  <c r="AK718" i="2"/>
  <c r="AL718" i="2"/>
  <c r="AM718" i="2"/>
  <c r="AN718" i="2"/>
  <c r="AV718" i="2"/>
  <c r="C719" i="2"/>
  <c r="D719" i="2"/>
  <c r="E719" i="2"/>
  <c r="F719" i="2"/>
  <c r="G719" i="2"/>
  <c r="H719" i="2"/>
  <c r="J719" i="2"/>
  <c r="K719" i="2"/>
  <c r="L719" i="2"/>
  <c r="M719" i="2"/>
  <c r="AG719" i="2"/>
  <c r="AH719" i="2"/>
  <c r="AI719" i="2"/>
  <c r="AJ719" i="2"/>
  <c r="AK719" i="2"/>
  <c r="AL719" i="2"/>
  <c r="AM719" i="2"/>
  <c r="AN719" i="2"/>
  <c r="AV719" i="2"/>
  <c r="C720" i="2"/>
  <c r="D720" i="2"/>
  <c r="E720" i="2"/>
  <c r="F720" i="2"/>
  <c r="G720" i="2"/>
  <c r="H720" i="2"/>
  <c r="J720" i="2"/>
  <c r="K720" i="2"/>
  <c r="L720" i="2"/>
  <c r="M720" i="2"/>
  <c r="AG720" i="2"/>
  <c r="AH720" i="2"/>
  <c r="AI720" i="2"/>
  <c r="AJ720" i="2"/>
  <c r="AK720" i="2"/>
  <c r="AL720" i="2"/>
  <c r="AM720" i="2"/>
  <c r="AN720" i="2"/>
  <c r="AV720" i="2"/>
  <c r="C721" i="2"/>
  <c r="D721" i="2"/>
  <c r="E721" i="2"/>
  <c r="F721" i="2"/>
  <c r="G721" i="2"/>
  <c r="H721" i="2"/>
  <c r="J721" i="2"/>
  <c r="K721" i="2"/>
  <c r="L721" i="2"/>
  <c r="M721" i="2"/>
  <c r="AG721" i="2"/>
  <c r="AH721" i="2"/>
  <c r="AI721" i="2"/>
  <c r="AJ721" i="2"/>
  <c r="AK721" i="2"/>
  <c r="AL721" i="2"/>
  <c r="AM721" i="2"/>
  <c r="AN721" i="2"/>
  <c r="AV721" i="2"/>
  <c r="C722" i="2"/>
  <c r="D722" i="2"/>
  <c r="E722" i="2"/>
  <c r="F722" i="2"/>
  <c r="G722" i="2"/>
  <c r="H722" i="2"/>
  <c r="J722" i="2"/>
  <c r="K722" i="2"/>
  <c r="L722" i="2"/>
  <c r="M722" i="2"/>
  <c r="AG722" i="2"/>
  <c r="AH722" i="2"/>
  <c r="AI722" i="2"/>
  <c r="AJ722" i="2"/>
  <c r="AK722" i="2"/>
  <c r="AL722" i="2"/>
  <c r="AM722" i="2"/>
  <c r="AN722" i="2"/>
  <c r="AV722" i="2"/>
  <c r="C723" i="2"/>
  <c r="D723" i="2"/>
  <c r="E723" i="2"/>
  <c r="F723" i="2"/>
  <c r="G723" i="2"/>
  <c r="H723" i="2"/>
  <c r="J723" i="2"/>
  <c r="K723" i="2"/>
  <c r="L723" i="2"/>
  <c r="M723" i="2"/>
  <c r="AG723" i="2"/>
  <c r="AH723" i="2"/>
  <c r="AI723" i="2"/>
  <c r="AJ723" i="2"/>
  <c r="AK723" i="2"/>
  <c r="AL723" i="2"/>
  <c r="AM723" i="2"/>
  <c r="AN723" i="2"/>
  <c r="AV723" i="2"/>
  <c r="C724" i="2"/>
  <c r="D724" i="2"/>
  <c r="E724" i="2"/>
  <c r="F724" i="2"/>
  <c r="G724" i="2"/>
  <c r="H724" i="2"/>
  <c r="J724" i="2"/>
  <c r="K724" i="2"/>
  <c r="L724" i="2"/>
  <c r="M724" i="2"/>
  <c r="AG724" i="2"/>
  <c r="AH724" i="2"/>
  <c r="AI724" i="2"/>
  <c r="AJ724" i="2"/>
  <c r="AK724" i="2"/>
  <c r="AL724" i="2"/>
  <c r="AM724" i="2"/>
  <c r="AN724" i="2"/>
  <c r="AV724" i="2"/>
  <c r="C725" i="2"/>
  <c r="D725" i="2"/>
  <c r="E725" i="2"/>
  <c r="F725" i="2"/>
  <c r="G725" i="2"/>
  <c r="H725" i="2"/>
  <c r="J725" i="2"/>
  <c r="K725" i="2"/>
  <c r="L725" i="2"/>
  <c r="M725" i="2"/>
  <c r="AG725" i="2"/>
  <c r="AH725" i="2"/>
  <c r="AI725" i="2"/>
  <c r="AJ725" i="2"/>
  <c r="AK725" i="2"/>
  <c r="AL725" i="2"/>
  <c r="AM725" i="2"/>
  <c r="AN725" i="2"/>
  <c r="AV725" i="2"/>
  <c r="C726" i="2"/>
  <c r="D726" i="2"/>
  <c r="E726" i="2"/>
  <c r="F726" i="2"/>
  <c r="G726" i="2"/>
  <c r="H726" i="2"/>
  <c r="J726" i="2"/>
  <c r="K726" i="2"/>
  <c r="L726" i="2"/>
  <c r="M726" i="2"/>
  <c r="AG726" i="2"/>
  <c r="AH726" i="2"/>
  <c r="AI726" i="2"/>
  <c r="AJ726" i="2"/>
  <c r="AK726" i="2"/>
  <c r="AL726" i="2"/>
  <c r="AM726" i="2"/>
  <c r="AN726" i="2"/>
  <c r="AV726" i="2"/>
  <c r="C727" i="2"/>
  <c r="D727" i="2"/>
  <c r="E727" i="2"/>
  <c r="F727" i="2"/>
  <c r="G727" i="2"/>
  <c r="H727" i="2"/>
  <c r="J727" i="2"/>
  <c r="K727" i="2"/>
  <c r="L727" i="2"/>
  <c r="M727" i="2"/>
  <c r="AG727" i="2"/>
  <c r="AH727" i="2"/>
  <c r="AI727" i="2"/>
  <c r="AJ727" i="2"/>
  <c r="AK727" i="2"/>
  <c r="AL727" i="2"/>
  <c r="AM727" i="2"/>
  <c r="AN727" i="2"/>
  <c r="AV727" i="2"/>
  <c r="C728" i="2"/>
  <c r="D728" i="2"/>
  <c r="E728" i="2"/>
  <c r="F728" i="2"/>
  <c r="G728" i="2"/>
  <c r="H728" i="2"/>
  <c r="J728" i="2"/>
  <c r="K728" i="2"/>
  <c r="L728" i="2"/>
  <c r="M728" i="2"/>
  <c r="AG728" i="2"/>
  <c r="AH728" i="2"/>
  <c r="AI728" i="2"/>
  <c r="AJ728" i="2"/>
  <c r="AK728" i="2"/>
  <c r="AL728" i="2"/>
  <c r="AM728" i="2"/>
  <c r="AN728" i="2"/>
  <c r="AV728" i="2"/>
  <c r="C729" i="2"/>
  <c r="D729" i="2"/>
  <c r="E729" i="2"/>
  <c r="F729" i="2"/>
  <c r="G729" i="2"/>
  <c r="H729" i="2"/>
  <c r="J729" i="2"/>
  <c r="K729" i="2"/>
  <c r="L729" i="2"/>
  <c r="M729" i="2"/>
  <c r="AG729" i="2"/>
  <c r="AH729" i="2"/>
  <c r="AI729" i="2"/>
  <c r="AJ729" i="2"/>
  <c r="AK729" i="2"/>
  <c r="AL729" i="2"/>
  <c r="AM729" i="2"/>
  <c r="AN729" i="2"/>
  <c r="AV729" i="2"/>
  <c r="C730" i="2"/>
  <c r="D730" i="2"/>
  <c r="E730" i="2"/>
  <c r="F730" i="2"/>
  <c r="G730" i="2"/>
  <c r="H730" i="2"/>
  <c r="J730" i="2"/>
  <c r="K730" i="2"/>
  <c r="L730" i="2"/>
  <c r="M730" i="2"/>
  <c r="AG730" i="2"/>
  <c r="AH730" i="2"/>
  <c r="AI730" i="2"/>
  <c r="AJ730" i="2"/>
  <c r="AK730" i="2"/>
  <c r="AL730" i="2"/>
  <c r="AM730" i="2"/>
  <c r="AN730" i="2"/>
  <c r="AV730" i="2"/>
  <c r="C731" i="2"/>
  <c r="D731" i="2"/>
  <c r="E731" i="2"/>
  <c r="F731" i="2"/>
  <c r="G731" i="2"/>
  <c r="H731" i="2"/>
  <c r="J731" i="2"/>
  <c r="K731" i="2"/>
  <c r="L731" i="2"/>
  <c r="M731" i="2"/>
  <c r="AG731" i="2"/>
  <c r="AH731" i="2"/>
  <c r="AI731" i="2"/>
  <c r="AJ731" i="2"/>
  <c r="AK731" i="2"/>
  <c r="AL731" i="2"/>
  <c r="AM731" i="2"/>
  <c r="AN731" i="2"/>
  <c r="AV731" i="2"/>
  <c r="C732" i="2"/>
  <c r="D732" i="2"/>
  <c r="E732" i="2"/>
  <c r="F732" i="2"/>
  <c r="G732" i="2"/>
  <c r="H732" i="2"/>
  <c r="J732" i="2"/>
  <c r="K732" i="2"/>
  <c r="L732" i="2"/>
  <c r="M732" i="2"/>
  <c r="AG732" i="2"/>
  <c r="AH732" i="2"/>
  <c r="AI732" i="2"/>
  <c r="AJ732" i="2"/>
  <c r="AK732" i="2"/>
  <c r="AL732" i="2"/>
  <c r="AM732" i="2"/>
  <c r="AN732" i="2"/>
  <c r="AV732" i="2"/>
  <c r="C733" i="2"/>
  <c r="D733" i="2"/>
  <c r="E733" i="2"/>
  <c r="F733" i="2"/>
  <c r="G733" i="2"/>
  <c r="H733" i="2"/>
  <c r="J733" i="2"/>
  <c r="K733" i="2"/>
  <c r="L733" i="2"/>
  <c r="M733" i="2"/>
  <c r="AG733" i="2"/>
  <c r="AH733" i="2"/>
  <c r="AI733" i="2"/>
  <c r="AJ733" i="2"/>
  <c r="AK733" i="2"/>
  <c r="AL733" i="2"/>
  <c r="AM733" i="2"/>
  <c r="AN733" i="2"/>
  <c r="AV733" i="2"/>
  <c r="C734" i="2"/>
  <c r="D734" i="2"/>
  <c r="E734" i="2"/>
  <c r="F734" i="2"/>
  <c r="G734" i="2"/>
  <c r="H734" i="2"/>
  <c r="J734" i="2"/>
  <c r="K734" i="2"/>
  <c r="L734" i="2"/>
  <c r="M734" i="2"/>
  <c r="AG734" i="2"/>
  <c r="AH734" i="2"/>
  <c r="AI734" i="2"/>
  <c r="AJ734" i="2"/>
  <c r="AK734" i="2"/>
  <c r="AL734" i="2"/>
  <c r="AM734" i="2"/>
  <c r="AN734" i="2"/>
  <c r="AV734" i="2"/>
  <c r="C735" i="2"/>
  <c r="D735" i="2"/>
  <c r="E735" i="2"/>
  <c r="F735" i="2"/>
  <c r="G735" i="2"/>
  <c r="H735" i="2"/>
  <c r="J735" i="2"/>
  <c r="K735" i="2"/>
  <c r="L735" i="2"/>
  <c r="M735" i="2"/>
  <c r="AG735" i="2"/>
  <c r="AH735" i="2"/>
  <c r="AI735" i="2"/>
  <c r="AJ735" i="2"/>
  <c r="AK735" i="2"/>
  <c r="AL735" i="2"/>
  <c r="AM735" i="2"/>
  <c r="AN735" i="2"/>
  <c r="AV735" i="2"/>
  <c r="C736" i="2"/>
  <c r="D736" i="2"/>
  <c r="E736" i="2"/>
  <c r="F736" i="2"/>
  <c r="G736" i="2"/>
  <c r="H736" i="2"/>
  <c r="J736" i="2"/>
  <c r="K736" i="2"/>
  <c r="L736" i="2"/>
  <c r="M736" i="2"/>
  <c r="AG736" i="2"/>
  <c r="AH736" i="2"/>
  <c r="AI736" i="2"/>
  <c r="AJ736" i="2"/>
  <c r="AK736" i="2"/>
  <c r="AL736" i="2"/>
  <c r="AM736" i="2"/>
  <c r="AN736" i="2"/>
  <c r="AV736" i="2"/>
  <c r="C737" i="2"/>
  <c r="D737" i="2"/>
  <c r="E737" i="2"/>
  <c r="F737" i="2"/>
  <c r="G737" i="2"/>
  <c r="H737" i="2"/>
  <c r="J737" i="2"/>
  <c r="K737" i="2"/>
  <c r="L737" i="2"/>
  <c r="M737" i="2"/>
  <c r="AG737" i="2"/>
  <c r="AH737" i="2"/>
  <c r="AI737" i="2"/>
  <c r="AJ737" i="2"/>
  <c r="AK737" i="2"/>
  <c r="AL737" i="2"/>
  <c r="AM737" i="2"/>
  <c r="AN737" i="2"/>
  <c r="AV737" i="2"/>
  <c r="C738" i="2"/>
  <c r="D738" i="2"/>
  <c r="E738" i="2"/>
  <c r="F738" i="2"/>
  <c r="G738" i="2"/>
  <c r="H738" i="2"/>
  <c r="J738" i="2"/>
  <c r="K738" i="2"/>
  <c r="L738" i="2"/>
  <c r="M738" i="2"/>
  <c r="AG738" i="2"/>
  <c r="AH738" i="2"/>
  <c r="AI738" i="2"/>
  <c r="AJ738" i="2"/>
  <c r="AK738" i="2"/>
  <c r="AL738" i="2"/>
  <c r="AM738" i="2"/>
  <c r="AN738" i="2"/>
  <c r="AV738" i="2"/>
  <c r="C739" i="2"/>
  <c r="D739" i="2"/>
  <c r="E739" i="2"/>
  <c r="F739" i="2"/>
  <c r="G739" i="2"/>
  <c r="H739" i="2"/>
  <c r="J739" i="2"/>
  <c r="K739" i="2"/>
  <c r="L739" i="2"/>
  <c r="M739" i="2"/>
  <c r="AG739" i="2"/>
  <c r="AH739" i="2"/>
  <c r="AI739" i="2"/>
  <c r="AJ739" i="2"/>
  <c r="AK739" i="2"/>
  <c r="AL739" i="2"/>
  <c r="AM739" i="2"/>
  <c r="AN739" i="2"/>
  <c r="AV739" i="2"/>
  <c r="C740" i="2"/>
  <c r="D740" i="2"/>
  <c r="E740" i="2"/>
  <c r="F740" i="2"/>
  <c r="G740" i="2"/>
  <c r="H740" i="2"/>
  <c r="J740" i="2"/>
  <c r="K740" i="2"/>
  <c r="L740" i="2"/>
  <c r="M740" i="2"/>
  <c r="AG740" i="2"/>
  <c r="AH740" i="2"/>
  <c r="AI740" i="2"/>
  <c r="AJ740" i="2"/>
  <c r="AK740" i="2"/>
  <c r="AL740" i="2"/>
  <c r="AM740" i="2"/>
  <c r="AN740" i="2"/>
  <c r="AV740" i="2"/>
  <c r="C741" i="2"/>
  <c r="D741" i="2"/>
  <c r="E741" i="2"/>
  <c r="F741" i="2"/>
  <c r="G741" i="2"/>
  <c r="H741" i="2"/>
  <c r="J741" i="2"/>
  <c r="K741" i="2"/>
  <c r="L741" i="2"/>
  <c r="M741" i="2"/>
  <c r="AG741" i="2"/>
  <c r="AH741" i="2"/>
  <c r="AI741" i="2"/>
  <c r="AJ741" i="2"/>
  <c r="AK741" i="2"/>
  <c r="AL741" i="2"/>
  <c r="AM741" i="2"/>
  <c r="AN741" i="2"/>
  <c r="AV741" i="2"/>
  <c r="C742" i="2"/>
  <c r="D742" i="2"/>
  <c r="E742" i="2"/>
  <c r="F742" i="2"/>
  <c r="G742" i="2"/>
  <c r="H742" i="2"/>
  <c r="J742" i="2"/>
  <c r="K742" i="2"/>
  <c r="L742" i="2"/>
  <c r="M742" i="2"/>
  <c r="AG742" i="2"/>
  <c r="AH742" i="2"/>
  <c r="AI742" i="2"/>
  <c r="AJ742" i="2"/>
  <c r="AK742" i="2"/>
  <c r="AL742" i="2"/>
  <c r="AM742" i="2"/>
  <c r="AN742" i="2"/>
  <c r="AV742" i="2"/>
  <c r="C743" i="2"/>
  <c r="D743" i="2"/>
  <c r="E743" i="2"/>
  <c r="F743" i="2"/>
  <c r="G743" i="2"/>
  <c r="H743" i="2"/>
  <c r="J743" i="2"/>
  <c r="K743" i="2"/>
  <c r="L743" i="2"/>
  <c r="M743" i="2"/>
  <c r="AG743" i="2"/>
  <c r="AH743" i="2"/>
  <c r="AI743" i="2"/>
  <c r="AJ743" i="2"/>
  <c r="AK743" i="2"/>
  <c r="AL743" i="2"/>
  <c r="AM743" i="2"/>
  <c r="AN743" i="2"/>
  <c r="AV743" i="2"/>
  <c r="C744" i="2"/>
  <c r="D744" i="2"/>
  <c r="E744" i="2"/>
  <c r="F744" i="2"/>
  <c r="G744" i="2"/>
  <c r="H744" i="2"/>
  <c r="J744" i="2"/>
  <c r="K744" i="2"/>
  <c r="L744" i="2"/>
  <c r="M744" i="2"/>
  <c r="AG744" i="2"/>
  <c r="AH744" i="2"/>
  <c r="AI744" i="2"/>
  <c r="AJ744" i="2"/>
  <c r="AK744" i="2"/>
  <c r="AL744" i="2"/>
  <c r="AM744" i="2"/>
  <c r="AN744" i="2"/>
  <c r="AV744" i="2"/>
  <c r="C745" i="2"/>
  <c r="D745" i="2"/>
  <c r="E745" i="2"/>
  <c r="F745" i="2"/>
  <c r="G745" i="2"/>
  <c r="H745" i="2"/>
  <c r="J745" i="2"/>
  <c r="K745" i="2"/>
  <c r="L745" i="2"/>
  <c r="M745" i="2"/>
  <c r="AG745" i="2"/>
  <c r="AH745" i="2"/>
  <c r="AI745" i="2"/>
  <c r="AJ745" i="2"/>
  <c r="AK745" i="2"/>
  <c r="AL745" i="2"/>
  <c r="AM745" i="2"/>
  <c r="AN745" i="2"/>
  <c r="AV745" i="2"/>
  <c r="C746" i="2"/>
  <c r="D746" i="2"/>
  <c r="E746" i="2"/>
  <c r="F746" i="2"/>
  <c r="G746" i="2"/>
  <c r="H746" i="2"/>
  <c r="J746" i="2"/>
  <c r="K746" i="2"/>
  <c r="L746" i="2"/>
  <c r="M746" i="2"/>
  <c r="AG746" i="2"/>
  <c r="AH746" i="2"/>
  <c r="AI746" i="2"/>
  <c r="AJ746" i="2"/>
  <c r="AK746" i="2"/>
  <c r="AL746" i="2"/>
  <c r="AM746" i="2"/>
  <c r="AN746" i="2"/>
  <c r="AV746" i="2"/>
  <c r="C747" i="2"/>
  <c r="D747" i="2"/>
  <c r="E747" i="2"/>
  <c r="F747" i="2"/>
  <c r="G747" i="2"/>
  <c r="H747" i="2"/>
  <c r="J747" i="2"/>
  <c r="K747" i="2"/>
  <c r="L747" i="2"/>
  <c r="M747" i="2"/>
  <c r="AG747" i="2"/>
  <c r="AH747" i="2"/>
  <c r="AI747" i="2"/>
  <c r="AJ747" i="2"/>
  <c r="AK747" i="2"/>
  <c r="AL747" i="2"/>
  <c r="AM747" i="2"/>
  <c r="AN747" i="2"/>
  <c r="AV747" i="2"/>
  <c r="C748" i="2"/>
  <c r="D748" i="2"/>
  <c r="E748" i="2"/>
  <c r="F748" i="2"/>
  <c r="G748" i="2"/>
  <c r="H748" i="2"/>
  <c r="J748" i="2"/>
  <c r="K748" i="2"/>
  <c r="L748" i="2"/>
  <c r="M748" i="2"/>
  <c r="AG748" i="2"/>
  <c r="AH748" i="2"/>
  <c r="AI748" i="2"/>
  <c r="AJ748" i="2"/>
  <c r="AK748" i="2"/>
  <c r="AL748" i="2"/>
  <c r="AM748" i="2"/>
  <c r="AN748" i="2"/>
  <c r="AV748" i="2"/>
  <c r="C749" i="2"/>
  <c r="D749" i="2"/>
  <c r="E749" i="2"/>
  <c r="F749" i="2"/>
  <c r="G749" i="2"/>
  <c r="H749" i="2"/>
  <c r="J749" i="2"/>
  <c r="K749" i="2"/>
  <c r="L749" i="2"/>
  <c r="M749" i="2"/>
  <c r="AG749" i="2"/>
  <c r="AH749" i="2"/>
  <c r="AI749" i="2"/>
  <c r="AJ749" i="2"/>
  <c r="AK749" i="2"/>
  <c r="AL749" i="2"/>
  <c r="AM749" i="2"/>
  <c r="AN749" i="2"/>
  <c r="AV749" i="2"/>
  <c r="C750" i="2"/>
  <c r="D750" i="2"/>
  <c r="E750" i="2"/>
  <c r="F750" i="2"/>
  <c r="G750" i="2"/>
  <c r="H750" i="2"/>
  <c r="J750" i="2"/>
  <c r="K750" i="2"/>
  <c r="L750" i="2"/>
  <c r="M750" i="2"/>
  <c r="AG750" i="2"/>
  <c r="AH750" i="2"/>
  <c r="AI750" i="2"/>
  <c r="AJ750" i="2"/>
  <c r="AK750" i="2"/>
  <c r="AL750" i="2"/>
  <c r="AM750" i="2"/>
  <c r="AN750" i="2"/>
  <c r="AV750" i="2"/>
  <c r="C751" i="2"/>
  <c r="D751" i="2"/>
  <c r="E751" i="2"/>
  <c r="F751" i="2"/>
  <c r="G751" i="2"/>
  <c r="H751" i="2"/>
  <c r="J751" i="2"/>
  <c r="K751" i="2"/>
  <c r="L751" i="2"/>
  <c r="M751" i="2"/>
  <c r="AG751" i="2"/>
  <c r="AH751" i="2"/>
  <c r="AI751" i="2"/>
  <c r="AJ751" i="2"/>
  <c r="AK751" i="2"/>
  <c r="AL751" i="2"/>
  <c r="AM751" i="2"/>
  <c r="AN751" i="2"/>
  <c r="AV751" i="2"/>
  <c r="C752" i="2"/>
  <c r="D752" i="2"/>
  <c r="E752" i="2"/>
  <c r="F752" i="2"/>
  <c r="G752" i="2"/>
  <c r="H752" i="2"/>
  <c r="J752" i="2"/>
  <c r="K752" i="2"/>
  <c r="L752" i="2"/>
  <c r="M752" i="2"/>
  <c r="AG752" i="2"/>
  <c r="AH752" i="2"/>
  <c r="AI752" i="2"/>
  <c r="AJ752" i="2"/>
  <c r="AK752" i="2"/>
  <c r="AL752" i="2"/>
  <c r="AM752" i="2"/>
  <c r="AN752" i="2"/>
  <c r="AV752" i="2"/>
  <c r="C753" i="2"/>
  <c r="D753" i="2"/>
  <c r="E753" i="2"/>
  <c r="F753" i="2"/>
  <c r="G753" i="2"/>
  <c r="H753" i="2"/>
  <c r="J753" i="2"/>
  <c r="K753" i="2"/>
  <c r="L753" i="2"/>
  <c r="M753" i="2"/>
  <c r="AG753" i="2"/>
  <c r="AH753" i="2"/>
  <c r="AI753" i="2"/>
  <c r="AJ753" i="2"/>
  <c r="AK753" i="2"/>
  <c r="AL753" i="2"/>
  <c r="AM753" i="2"/>
  <c r="AN753" i="2"/>
  <c r="AV753" i="2"/>
  <c r="C754" i="2"/>
  <c r="D754" i="2"/>
  <c r="E754" i="2"/>
  <c r="F754" i="2"/>
  <c r="G754" i="2"/>
  <c r="H754" i="2"/>
  <c r="J754" i="2"/>
  <c r="K754" i="2"/>
  <c r="L754" i="2"/>
  <c r="M754" i="2"/>
  <c r="AG754" i="2"/>
  <c r="AH754" i="2"/>
  <c r="AI754" i="2"/>
  <c r="AJ754" i="2"/>
  <c r="AK754" i="2"/>
  <c r="AL754" i="2"/>
  <c r="AM754" i="2"/>
  <c r="AN754" i="2"/>
  <c r="AV754" i="2"/>
  <c r="C755" i="2"/>
  <c r="D755" i="2"/>
  <c r="E755" i="2"/>
  <c r="F755" i="2"/>
  <c r="G755" i="2"/>
  <c r="H755" i="2"/>
  <c r="J755" i="2"/>
  <c r="K755" i="2"/>
  <c r="L755" i="2"/>
  <c r="M755" i="2"/>
  <c r="AG755" i="2"/>
  <c r="AH755" i="2"/>
  <c r="AI755" i="2"/>
  <c r="AJ755" i="2"/>
  <c r="AK755" i="2"/>
  <c r="AL755" i="2"/>
  <c r="AM755" i="2"/>
  <c r="AN755" i="2"/>
  <c r="AV755" i="2"/>
  <c r="C756" i="2"/>
  <c r="D756" i="2"/>
  <c r="E756" i="2"/>
  <c r="F756" i="2"/>
  <c r="G756" i="2"/>
  <c r="H756" i="2"/>
  <c r="J756" i="2"/>
  <c r="K756" i="2"/>
  <c r="L756" i="2"/>
  <c r="M756" i="2"/>
  <c r="AG756" i="2"/>
  <c r="AH756" i="2"/>
  <c r="AI756" i="2"/>
  <c r="AJ756" i="2"/>
  <c r="AK756" i="2"/>
  <c r="AL756" i="2"/>
  <c r="AM756" i="2"/>
  <c r="AN756" i="2"/>
  <c r="C758" i="2"/>
  <c r="D758" i="2"/>
  <c r="E758" i="2"/>
  <c r="F758" i="2"/>
  <c r="G758" i="2"/>
  <c r="H758" i="2"/>
  <c r="J758" i="2"/>
  <c r="K758" i="2"/>
  <c r="L758" i="2"/>
  <c r="M758" i="2"/>
  <c r="AG758" i="2"/>
  <c r="AH758" i="2"/>
  <c r="AI758" i="2"/>
  <c r="AJ758" i="2"/>
  <c r="AK758" i="2"/>
  <c r="AL758" i="2"/>
  <c r="AM758" i="2"/>
  <c r="AN758" i="2"/>
  <c r="AV758" i="2"/>
  <c r="C759" i="2"/>
  <c r="D759" i="2"/>
  <c r="E759" i="2"/>
  <c r="F759" i="2"/>
  <c r="G759" i="2"/>
  <c r="H759" i="2"/>
  <c r="J759" i="2"/>
  <c r="K759" i="2"/>
  <c r="L759" i="2"/>
  <c r="M759" i="2"/>
  <c r="AG759" i="2"/>
  <c r="AH759" i="2"/>
  <c r="AI759" i="2"/>
  <c r="AJ759" i="2"/>
  <c r="AK759" i="2"/>
  <c r="AL759" i="2"/>
  <c r="AM759" i="2"/>
  <c r="AN759" i="2"/>
  <c r="AV759" i="2"/>
  <c r="C760" i="2"/>
  <c r="D760" i="2"/>
  <c r="E760" i="2"/>
  <c r="F760" i="2"/>
  <c r="G760" i="2"/>
  <c r="H760" i="2"/>
  <c r="J760" i="2"/>
  <c r="K760" i="2"/>
  <c r="L760" i="2"/>
  <c r="M760" i="2"/>
  <c r="AG760" i="2"/>
  <c r="AH760" i="2"/>
  <c r="AI760" i="2"/>
  <c r="AJ760" i="2"/>
  <c r="AK760" i="2"/>
  <c r="AL760" i="2"/>
  <c r="AM760" i="2"/>
  <c r="AN760" i="2"/>
  <c r="AV760" i="2"/>
  <c r="C761" i="2"/>
  <c r="D761" i="2"/>
  <c r="E761" i="2"/>
  <c r="F761" i="2"/>
  <c r="G761" i="2"/>
  <c r="H761" i="2"/>
  <c r="J761" i="2"/>
  <c r="K761" i="2"/>
  <c r="L761" i="2"/>
  <c r="M761" i="2"/>
  <c r="AG761" i="2"/>
  <c r="AH761" i="2"/>
  <c r="AI761" i="2"/>
  <c r="AJ761" i="2"/>
  <c r="AK761" i="2"/>
  <c r="AL761" i="2"/>
  <c r="AM761" i="2"/>
  <c r="AN761" i="2"/>
  <c r="AV761" i="2"/>
  <c r="C762" i="2"/>
  <c r="D762" i="2"/>
  <c r="E762" i="2"/>
  <c r="F762" i="2"/>
  <c r="G762" i="2"/>
  <c r="H762" i="2"/>
  <c r="J762" i="2"/>
  <c r="K762" i="2"/>
  <c r="L762" i="2"/>
  <c r="M762" i="2"/>
  <c r="AG762" i="2"/>
  <c r="AH762" i="2"/>
  <c r="AI762" i="2"/>
  <c r="AJ762" i="2"/>
  <c r="AK762" i="2"/>
  <c r="AL762" i="2"/>
  <c r="AM762" i="2"/>
  <c r="AN762" i="2"/>
  <c r="AV762" i="2"/>
  <c r="C763" i="2"/>
  <c r="D763" i="2"/>
  <c r="E763" i="2"/>
  <c r="F763" i="2"/>
  <c r="G763" i="2"/>
  <c r="H763" i="2"/>
  <c r="J763" i="2"/>
  <c r="K763" i="2"/>
  <c r="L763" i="2"/>
  <c r="M763" i="2"/>
  <c r="AG763" i="2"/>
  <c r="AH763" i="2"/>
  <c r="AI763" i="2"/>
  <c r="AJ763" i="2"/>
  <c r="AK763" i="2"/>
  <c r="AL763" i="2"/>
  <c r="AM763" i="2"/>
  <c r="AN763" i="2"/>
  <c r="AV763" i="2"/>
  <c r="C764" i="2"/>
  <c r="D764" i="2"/>
  <c r="E764" i="2"/>
  <c r="F764" i="2"/>
  <c r="G764" i="2"/>
  <c r="H764" i="2"/>
  <c r="J764" i="2"/>
  <c r="K764" i="2"/>
  <c r="L764" i="2"/>
  <c r="M764" i="2"/>
  <c r="AG764" i="2"/>
  <c r="AH764" i="2"/>
  <c r="AI764" i="2"/>
  <c r="AJ764" i="2"/>
  <c r="AK764" i="2"/>
  <c r="AL764" i="2"/>
  <c r="AM764" i="2"/>
  <c r="AN764" i="2"/>
  <c r="AV764" i="2"/>
  <c r="C765" i="2"/>
  <c r="D765" i="2"/>
  <c r="E765" i="2"/>
  <c r="F765" i="2"/>
  <c r="G765" i="2"/>
  <c r="H765" i="2"/>
  <c r="J765" i="2"/>
  <c r="K765" i="2"/>
  <c r="L765" i="2"/>
  <c r="M765" i="2"/>
  <c r="AG765" i="2"/>
  <c r="AH765" i="2"/>
  <c r="AI765" i="2"/>
  <c r="AJ765" i="2"/>
  <c r="AK765" i="2"/>
  <c r="AL765" i="2"/>
  <c r="AM765" i="2"/>
  <c r="AN765" i="2"/>
  <c r="AV765" i="2"/>
  <c r="C766" i="2"/>
  <c r="D766" i="2"/>
  <c r="E766" i="2"/>
  <c r="F766" i="2"/>
  <c r="G766" i="2"/>
  <c r="H766" i="2"/>
  <c r="J766" i="2"/>
  <c r="K766" i="2"/>
  <c r="L766" i="2"/>
  <c r="M766" i="2"/>
  <c r="AG766" i="2"/>
  <c r="AH766" i="2"/>
  <c r="AI766" i="2"/>
  <c r="AJ766" i="2"/>
  <c r="AK766" i="2"/>
  <c r="AL766" i="2"/>
  <c r="AM766" i="2"/>
  <c r="AN766" i="2"/>
  <c r="AV766" i="2"/>
  <c r="C767" i="2"/>
  <c r="D767" i="2"/>
  <c r="E767" i="2"/>
  <c r="F767" i="2"/>
  <c r="G767" i="2"/>
  <c r="H767" i="2"/>
  <c r="J767" i="2"/>
  <c r="K767" i="2"/>
  <c r="L767" i="2"/>
  <c r="M767" i="2"/>
  <c r="AG767" i="2"/>
  <c r="AH767" i="2"/>
  <c r="AI767" i="2"/>
  <c r="AJ767" i="2"/>
  <c r="AK767" i="2"/>
  <c r="AL767" i="2"/>
  <c r="AM767" i="2"/>
  <c r="AN767" i="2"/>
  <c r="AV767" i="2"/>
  <c r="C768" i="2"/>
  <c r="D768" i="2"/>
  <c r="E768" i="2"/>
  <c r="F768" i="2"/>
  <c r="G768" i="2"/>
  <c r="H768" i="2"/>
  <c r="J768" i="2"/>
  <c r="K768" i="2"/>
  <c r="L768" i="2"/>
  <c r="M768" i="2"/>
  <c r="AG768" i="2"/>
  <c r="AH768" i="2"/>
  <c r="AI768" i="2"/>
  <c r="AJ768" i="2"/>
  <c r="AK768" i="2"/>
  <c r="AL768" i="2"/>
  <c r="AM768" i="2"/>
  <c r="AN768" i="2"/>
  <c r="AV768" i="2"/>
  <c r="C769" i="2"/>
  <c r="D769" i="2"/>
  <c r="E769" i="2"/>
  <c r="F769" i="2"/>
  <c r="G769" i="2"/>
  <c r="H769" i="2"/>
  <c r="J769" i="2"/>
  <c r="K769" i="2"/>
  <c r="L769" i="2"/>
  <c r="M769" i="2"/>
  <c r="AG769" i="2"/>
  <c r="AH769" i="2"/>
  <c r="AI769" i="2"/>
  <c r="AJ769" i="2"/>
  <c r="AK769" i="2"/>
  <c r="AL769" i="2"/>
  <c r="AM769" i="2"/>
  <c r="AN769" i="2"/>
  <c r="AV769" i="2"/>
  <c r="C770" i="2"/>
  <c r="D770" i="2"/>
  <c r="E770" i="2"/>
  <c r="F770" i="2"/>
  <c r="G770" i="2"/>
  <c r="H770" i="2"/>
  <c r="J770" i="2"/>
  <c r="K770" i="2"/>
  <c r="L770" i="2"/>
  <c r="M770" i="2"/>
  <c r="AG770" i="2"/>
  <c r="AH770" i="2"/>
  <c r="AI770" i="2"/>
  <c r="AJ770" i="2"/>
  <c r="AK770" i="2"/>
  <c r="AL770" i="2"/>
  <c r="AM770" i="2"/>
  <c r="AN770" i="2"/>
  <c r="AV770" i="2"/>
  <c r="C771" i="2"/>
  <c r="D771" i="2"/>
  <c r="E771" i="2"/>
  <c r="F771" i="2"/>
  <c r="G771" i="2"/>
  <c r="H771" i="2"/>
  <c r="J771" i="2"/>
  <c r="K771" i="2"/>
  <c r="L771" i="2"/>
  <c r="M771" i="2"/>
  <c r="AG771" i="2"/>
  <c r="AH771" i="2"/>
  <c r="AI771" i="2"/>
  <c r="AJ771" i="2"/>
  <c r="AK771" i="2"/>
  <c r="AL771" i="2"/>
  <c r="AM771" i="2"/>
  <c r="AN771" i="2"/>
  <c r="AV771" i="2"/>
  <c r="C772" i="2"/>
  <c r="D772" i="2"/>
  <c r="E772" i="2"/>
  <c r="F772" i="2"/>
  <c r="G772" i="2"/>
  <c r="H772" i="2"/>
  <c r="J772" i="2"/>
  <c r="K772" i="2"/>
  <c r="L772" i="2"/>
  <c r="M772" i="2"/>
  <c r="AG772" i="2"/>
  <c r="AH772" i="2"/>
  <c r="AI772" i="2"/>
  <c r="AJ772" i="2"/>
  <c r="AK772" i="2"/>
  <c r="AL772" i="2"/>
  <c r="AM772" i="2"/>
  <c r="AN772" i="2"/>
  <c r="AV772" i="2"/>
  <c r="C773" i="2"/>
  <c r="D773" i="2"/>
  <c r="E773" i="2"/>
  <c r="F773" i="2"/>
  <c r="G773" i="2"/>
  <c r="H773" i="2"/>
  <c r="J773" i="2"/>
  <c r="K773" i="2"/>
  <c r="L773" i="2"/>
  <c r="M773" i="2"/>
  <c r="AG773" i="2"/>
  <c r="AH773" i="2"/>
  <c r="AI773" i="2"/>
  <c r="AJ773" i="2"/>
  <c r="AK773" i="2"/>
  <c r="AL773" i="2"/>
  <c r="AM773" i="2"/>
  <c r="AN773" i="2"/>
  <c r="AV773" i="2"/>
  <c r="C774" i="2"/>
  <c r="D774" i="2"/>
  <c r="E774" i="2"/>
  <c r="F774" i="2"/>
  <c r="G774" i="2"/>
  <c r="H774" i="2"/>
  <c r="J774" i="2"/>
  <c r="K774" i="2"/>
  <c r="L774" i="2"/>
  <c r="M774" i="2"/>
  <c r="AG774" i="2"/>
  <c r="AH774" i="2"/>
  <c r="AI774" i="2"/>
  <c r="AJ774" i="2"/>
  <c r="AK774" i="2"/>
  <c r="AL774" i="2"/>
  <c r="AM774" i="2"/>
  <c r="AN774" i="2"/>
  <c r="AV774" i="2"/>
  <c r="C775" i="2"/>
  <c r="D775" i="2"/>
  <c r="E775" i="2"/>
  <c r="F775" i="2"/>
  <c r="G775" i="2"/>
  <c r="H775" i="2"/>
  <c r="J775" i="2"/>
  <c r="K775" i="2"/>
  <c r="L775" i="2"/>
  <c r="M775" i="2"/>
  <c r="AG775" i="2"/>
  <c r="AH775" i="2"/>
  <c r="AI775" i="2"/>
  <c r="AJ775" i="2"/>
  <c r="AK775" i="2"/>
  <c r="AL775" i="2"/>
  <c r="AM775" i="2"/>
  <c r="AN775" i="2"/>
  <c r="AV775" i="2"/>
  <c r="C776" i="2"/>
  <c r="D776" i="2"/>
  <c r="E776" i="2"/>
  <c r="F776" i="2"/>
  <c r="G776" i="2"/>
  <c r="H776" i="2"/>
  <c r="J776" i="2"/>
  <c r="K776" i="2"/>
  <c r="L776" i="2"/>
  <c r="M776" i="2"/>
  <c r="AG776" i="2"/>
  <c r="AH776" i="2"/>
  <c r="AI776" i="2"/>
  <c r="AJ776" i="2"/>
  <c r="AK776" i="2"/>
  <c r="AL776" i="2"/>
  <c r="AM776" i="2"/>
  <c r="AN776" i="2"/>
  <c r="AV776" i="2"/>
  <c r="C777" i="2"/>
  <c r="D777" i="2"/>
  <c r="E777" i="2"/>
  <c r="F777" i="2"/>
  <c r="G777" i="2"/>
  <c r="H777" i="2"/>
  <c r="J777" i="2"/>
  <c r="K777" i="2"/>
  <c r="L777" i="2"/>
  <c r="M777" i="2"/>
  <c r="AG777" i="2"/>
  <c r="AH777" i="2"/>
  <c r="AI777" i="2"/>
  <c r="AJ777" i="2"/>
  <c r="AK777" i="2"/>
  <c r="AL777" i="2"/>
  <c r="AM777" i="2"/>
  <c r="AN777" i="2"/>
  <c r="AV777" i="2"/>
  <c r="C778" i="2"/>
  <c r="D778" i="2"/>
  <c r="E778" i="2"/>
  <c r="F778" i="2"/>
  <c r="G778" i="2"/>
  <c r="H778" i="2"/>
  <c r="J778" i="2"/>
  <c r="K778" i="2"/>
  <c r="L778" i="2"/>
  <c r="M778" i="2"/>
  <c r="AG778" i="2"/>
  <c r="AH778" i="2"/>
  <c r="AI778" i="2"/>
  <c r="AJ778" i="2"/>
  <c r="AK778" i="2"/>
  <c r="AL778" i="2"/>
  <c r="AM778" i="2"/>
  <c r="AN778" i="2"/>
  <c r="AV778" i="2"/>
  <c r="C779" i="2"/>
  <c r="D779" i="2"/>
  <c r="E779" i="2"/>
  <c r="F779" i="2"/>
  <c r="G779" i="2"/>
  <c r="H779" i="2"/>
  <c r="J779" i="2"/>
  <c r="K779" i="2"/>
  <c r="L779" i="2"/>
  <c r="M779" i="2"/>
  <c r="AG779" i="2"/>
  <c r="AH779" i="2"/>
  <c r="AI779" i="2"/>
  <c r="AJ779" i="2"/>
  <c r="AK779" i="2"/>
  <c r="AL779" i="2"/>
  <c r="AM779" i="2"/>
  <c r="AN779" i="2"/>
  <c r="AV779" i="2"/>
  <c r="C780" i="2"/>
  <c r="D780" i="2"/>
  <c r="E780" i="2"/>
  <c r="F780" i="2"/>
  <c r="G780" i="2"/>
  <c r="H780" i="2"/>
  <c r="J780" i="2"/>
  <c r="K780" i="2"/>
  <c r="L780" i="2"/>
  <c r="M780" i="2"/>
  <c r="AG780" i="2"/>
  <c r="AH780" i="2"/>
  <c r="AI780" i="2"/>
  <c r="AJ780" i="2"/>
  <c r="AK780" i="2"/>
  <c r="AL780" i="2"/>
  <c r="AM780" i="2"/>
  <c r="AN780" i="2"/>
  <c r="AV780" i="2"/>
  <c r="C781" i="2"/>
  <c r="D781" i="2"/>
  <c r="E781" i="2"/>
  <c r="F781" i="2"/>
  <c r="G781" i="2"/>
  <c r="H781" i="2"/>
  <c r="J781" i="2"/>
  <c r="K781" i="2"/>
  <c r="L781" i="2"/>
  <c r="M781" i="2"/>
  <c r="AG781" i="2"/>
  <c r="AH781" i="2"/>
  <c r="AI781" i="2"/>
  <c r="AJ781" i="2"/>
  <c r="AK781" i="2"/>
  <c r="AL781" i="2"/>
  <c r="AM781" i="2"/>
  <c r="AN781" i="2"/>
  <c r="AV781" i="2"/>
  <c r="C782" i="2"/>
  <c r="D782" i="2"/>
  <c r="E782" i="2"/>
  <c r="F782" i="2"/>
  <c r="G782" i="2"/>
  <c r="H782" i="2"/>
  <c r="J782" i="2"/>
  <c r="K782" i="2"/>
  <c r="L782" i="2"/>
  <c r="M782" i="2"/>
  <c r="AG782" i="2"/>
  <c r="AH782" i="2"/>
  <c r="AI782" i="2"/>
  <c r="AJ782" i="2"/>
  <c r="AK782" i="2"/>
  <c r="AL782" i="2"/>
  <c r="AM782" i="2"/>
  <c r="AN782" i="2"/>
  <c r="AV782" i="2"/>
  <c r="C783" i="2"/>
  <c r="D783" i="2"/>
  <c r="E783" i="2"/>
  <c r="F783" i="2"/>
  <c r="G783" i="2"/>
  <c r="H783" i="2"/>
  <c r="J783" i="2"/>
  <c r="K783" i="2"/>
  <c r="L783" i="2"/>
  <c r="M783" i="2"/>
  <c r="AG783" i="2"/>
  <c r="AH783" i="2"/>
  <c r="AI783" i="2"/>
  <c r="AJ783" i="2"/>
  <c r="AK783" i="2"/>
  <c r="AL783" i="2"/>
  <c r="AM783" i="2"/>
  <c r="AN783" i="2"/>
  <c r="AV783" i="2"/>
  <c r="C784" i="2"/>
  <c r="D784" i="2"/>
  <c r="E784" i="2"/>
  <c r="F784" i="2"/>
  <c r="G784" i="2"/>
  <c r="H784" i="2"/>
  <c r="J784" i="2"/>
  <c r="K784" i="2"/>
  <c r="L784" i="2"/>
  <c r="M784" i="2"/>
  <c r="AG784" i="2"/>
  <c r="AH784" i="2"/>
  <c r="AI784" i="2"/>
  <c r="AJ784" i="2"/>
  <c r="AK784" i="2"/>
  <c r="AL784" i="2"/>
  <c r="AM784" i="2"/>
  <c r="AN784" i="2"/>
  <c r="AV784" i="2"/>
  <c r="C785" i="2"/>
  <c r="D785" i="2"/>
  <c r="E785" i="2"/>
  <c r="F785" i="2"/>
  <c r="G785" i="2"/>
  <c r="H785" i="2"/>
  <c r="J785" i="2"/>
  <c r="K785" i="2"/>
  <c r="L785" i="2"/>
  <c r="M785" i="2"/>
  <c r="AG785" i="2"/>
  <c r="AH785" i="2"/>
  <c r="AI785" i="2"/>
  <c r="AJ785" i="2"/>
  <c r="AK785" i="2"/>
  <c r="AL785" i="2"/>
  <c r="AM785" i="2"/>
  <c r="AN785" i="2"/>
  <c r="AV785" i="2"/>
  <c r="C786" i="2"/>
  <c r="D786" i="2"/>
  <c r="E786" i="2"/>
  <c r="F786" i="2"/>
  <c r="G786" i="2"/>
  <c r="H786" i="2"/>
  <c r="J786" i="2"/>
  <c r="K786" i="2"/>
  <c r="L786" i="2"/>
  <c r="M786" i="2"/>
  <c r="AG786" i="2"/>
  <c r="AH786" i="2"/>
  <c r="AI786" i="2"/>
  <c r="AJ786" i="2"/>
  <c r="AK786" i="2"/>
  <c r="AL786" i="2"/>
  <c r="AM786" i="2"/>
  <c r="AN786" i="2"/>
  <c r="AV786" i="2"/>
  <c r="C787" i="2"/>
  <c r="D787" i="2"/>
  <c r="E787" i="2"/>
  <c r="F787" i="2"/>
  <c r="G787" i="2"/>
  <c r="H787" i="2"/>
  <c r="J787" i="2"/>
  <c r="K787" i="2"/>
  <c r="L787" i="2"/>
  <c r="M787" i="2"/>
  <c r="AG787" i="2"/>
  <c r="AH787" i="2"/>
  <c r="AI787" i="2"/>
  <c r="AJ787" i="2"/>
  <c r="AK787" i="2"/>
  <c r="AL787" i="2"/>
  <c r="AM787" i="2"/>
  <c r="AN787" i="2"/>
  <c r="AV787" i="2"/>
  <c r="C788" i="2"/>
  <c r="D788" i="2"/>
  <c r="E788" i="2"/>
  <c r="F788" i="2"/>
  <c r="G788" i="2"/>
  <c r="H788" i="2"/>
  <c r="J788" i="2"/>
  <c r="K788" i="2"/>
  <c r="L788" i="2"/>
  <c r="M788" i="2"/>
  <c r="AG788" i="2"/>
  <c r="AH788" i="2"/>
  <c r="AI788" i="2"/>
  <c r="AJ788" i="2"/>
  <c r="AK788" i="2"/>
  <c r="AL788" i="2"/>
  <c r="AM788" i="2"/>
  <c r="AN788" i="2"/>
  <c r="AV788" i="2"/>
  <c r="C789" i="2"/>
  <c r="D789" i="2"/>
  <c r="E789" i="2"/>
  <c r="F789" i="2"/>
  <c r="G789" i="2"/>
  <c r="H789" i="2"/>
  <c r="J789" i="2"/>
  <c r="K789" i="2"/>
  <c r="L789" i="2"/>
  <c r="M789" i="2"/>
  <c r="AG789" i="2"/>
  <c r="AH789" i="2"/>
  <c r="AI789" i="2"/>
  <c r="AJ789" i="2"/>
  <c r="AK789" i="2"/>
  <c r="AL789" i="2"/>
  <c r="AM789" i="2"/>
  <c r="AN789" i="2"/>
  <c r="AV789" i="2"/>
  <c r="C790" i="2"/>
  <c r="D790" i="2"/>
  <c r="E790" i="2"/>
  <c r="F790" i="2"/>
  <c r="G790" i="2"/>
  <c r="H790" i="2"/>
  <c r="J790" i="2"/>
  <c r="K790" i="2"/>
  <c r="L790" i="2"/>
  <c r="M790" i="2"/>
  <c r="AG790" i="2"/>
  <c r="AH790" i="2"/>
  <c r="AI790" i="2"/>
  <c r="AJ790" i="2"/>
  <c r="AK790" i="2"/>
  <c r="AL790" i="2"/>
  <c r="AM790" i="2"/>
  <c r="AN790" i="2"/>
  <c r="AV790" i="2"/>
  <c r="C791" i="2"/>
  <c r="D791" i="2"/>
  <c r="E791" i="2"/>
  <c r="F791" i="2"/>
  <c r="G791" i="2"/>
  <c r="H791" i="2"/>
  <c r="J791" i="2"/>
  <c r="K791" i="2"/>
  <c r="L791" i="2"/>
  <c r="M791" i="2"/>
  <c r="AG791" i="2"/>
  <c r="AH791" i="2"/>
  <c r="AI791" i="2"/>
  <c r="AJ791" i="2"/>
  <c r="AK791" i="2"/>
  <c r="AL791" i="2"/>
  <c r="AM791" i="2"/>
  <c r="AN791" i="2"/>
  <c r="AV791" i="2"/>
  <c r="C792" i="2"/>
  <c r="D792" i="2"/>
  <c r="E792" i="2"/>
  <c r="F792" i="2"/>
  <c r="G792" i="2"/>
  <c r="H792" i="2"/>
  <c r="J792" i="2"/>
  <c r="K792" i="2"/>
  <c r="L792" i="2"/>
  <c r="M792" i="2"/>
  <c r="AG792" i="2"/>
  <c r="AH792" i="2"/>
  <c r="AI792" i="2"/>
  <c r="AJ792" i="2"/>
  <c r="AK792" i="2"/>
  <c r="AL792" i="2"/>
  <c r="AM792" i="2"/>
  <c r="AN792" i="2"/>
  <c r="AV792" i="2"/>
  <c r="C793" i="2"/>
  <c r="D793" i="2"/>
  <c r="E793" i="2"/>
  <c r="F793" i="2"/>
  <c r="G793" i="2"/>
  <c r="H793" i="2"/>
  <c r="J793" i="2"/>
  <c r="K793" i="2"/>
  <c r="L793" i="2"/>
  <c r="M793" i="2"/>
  <c r="AG793" i="2"/>
  <c r="AH793" i="2"/>
  <c r="AI793" i="2"/>
  <c r="AJ793" i="2"/>
  <c r="AK793" i="2"/>
  <c r="AL793" i="2"/>
  <c r="AM793" i="2"/>
  <c r="AN793" i="2"/>
  <c r="AV793" i="2"/>
  <c r="C794" i="2"/>
  <c r="D794" i="2"/>
  <c r="E794" i="2"/>
  <c r="F794" i="2"/>
  <c r="G794" i="2"/>
  <c r="H794" i="2"/>
  <c r="J794" i="2"/>
  <c r="K794" i="2"/>
  <c r="L794" i="2"/>
  <c r="M794" i="2"/>
  <c r="AG794" i="2"/>
  <c r="AH794" i="2"/>
  <c r="AI794" i="2"/>
  <c r="AJ794" i="2"/>
  <c r="AK794" i="2"/>
  <c r="AL794" i="2"/>
  <c r="AM794" i="2"/>
  <c r="AN794" i="2"/>
  <c r="AV794" i="2"/>
  <c r="C795" i="2"/>
  <c r="D795" i="2"/>
  <c r="E795" i="2"/>
  <c r="F795" i="2"/>
  <c r="G795" i="2"/>
  <c r="H795" i="2"/>
  <c r="J795" i="2"/>
  <c r="K795" i="2"/>
  <c r="L795" i="2"/>
  <c r="M795" i="2"/>
  <c r="AG795" i="2"/>
  <c r="AH795" i="2"/>
  <c r="AI795" i="2"/>
  <c r="AJ795" i="2"/>
  <c r="AK795" i="2"/>
  <c r="AL795" i="2"/>
  <c r="AM795" i="2"/>
  <c r="AN795" i="2"/>
  <c r="AV795" i="2"/>
  <c r="C796" i="2"/>
  <c r="D796" i="2"/>
  <c r="E796" i="2"/>
  <c r="F796" i="2"/>
  <c r="G796" i="2"/>
  <c r="H796" i="2"/>
  <c r="J796" i="2"/>
  <c r="K796" i="2"/>
  <c r="L796" i="2"/>
  <c r="M796" i="2"/>
  <c r="AG796" i="2"/>
  <c r="AH796" i="2"/>
  <c r="AI796" i="2"/>
  <c r="AJ796" i="2"/>
  <c r="AK796" i="2"/>
  <c r="AL796" i="2"/>
  <c r="AM796" i="2"/>
  <c r="AN796" i="2"/>
  <c r="AV796" i="2"/>
  <c r="C797" i="2"/>
  <c r="D797" i="2"/>
  <c r="E797" i="2"/>
  <c r="F797" i="2"/>
  <c r="G797" i="2"/>
  <c r="H797" i="2"/>
  <c r="J797" i="2"/>
  <c r="K797" i="2"/>
  <c r="L797" i="2"/>
  <c r="M797" i="2"/>
  <c r="AG797" i="2"/>
  <c r="AH797" i="2"/>
  <c r="AI797" i="2"/>
  <c r="AJ797" i="2"/>
  <c r="AK797" i="2"/>
  <c r="AL797" i="2"/>
  <c r="AM797" i="2"/>
  <c r="AN797" i="2"/>
  <c r="AV797" i="2"/>
  <c r="C798" i="2"/>
  <c r="D798" i="2"/>
  <c r="E798" i="2"/>
  <c r="F798" i="2"/>
  <c r="G798" i="2"/>
  <c r="H798" i="2"/>
  <c r="J798" i="2"/>
  <c r="K798" i="2"/>
  <c r="L798" i="2"/>
  <c r="M798" i="2"/>
  <c r="AG798" i="2"/>
  <c r="AH798" i="2"/>
  <c r="AI798" i="2"/>
  <c r="AJ798" i="2"/>
  <c r="AK798" i="2"/>
  <c r="AL798" i="2"/>
  <c r="AM798" i="2"/>
  <c r="AN798" i="2"/>
  <c r="AV798" i="2"/>
  <c r="C799" i="2"/>
  <c r="D799" i="2"/>
  <c r="E799" i="2"/>
  <c r="F799" i="2"/>
  <c r="G799" i="2"/>
  <c r="H799" i="2"/>
  <c r="J799" i="2"/>
  <c r="K799" i="2"/>
  <c r="L799" i="2"/>
  <c r="M799" i="2"/>
  <c r="AG799" i="2"/>
  <c r="AH799" i="2"/>
  <c r="AI799" i="2"/>
  <c r="AJ799" i="2"/>
  <c r="AK799" i="2"/>
  <c r="AL799" i="2"/>
  <c r="AM799" i="2"/>
  <c r="AN799" i="2"/>
  <c r="AV799" i="2"/>
  <c r="C800" i="2"/>
  <c r="D800" i="2"/>
  <c r="E800" i="2"/>
  <c r="F800" i="2"/>
  <c r="G800" i="2"/>
  <c r="H800" i="2"/>
  <c r="J800" i="2"/>
  <c r="K800" i="2"/>
  <c r="L800" i="2"/>
  <c r="M800" i="2"/>
  <c r="AG800" i="2"/>
  <c r="AH800" i="2"/>
  <c r="AI800" i="2"/>
  <c r="AJ800" i="2"/>
  <c r="AK800" i="2"/>
  <c r="AL800" i="2"/>
  <c r="AM800" i="2"/>
  <c r="AN800" i="2"/>
  <c r="AV800" i="2"/>
  <c r="C801" i="2"/>
  <c r="D801" i="2"/>
  <c r="E801" i="2"/>
  <c r="F801" i="2"/>
  <c r="G801" i="2"/>
  <c r="H801" i="2"/>
  <c r="J801" i="2"/>
  <c r="K801" i="2"/>
  <c r="L801" i="2"/>
  <c r="M801" i="2"/>
  <c r="AG801" i="2"/>
  <c r="AH801" i="2"/>
  <c r="AI801" i="2"/>
  <c r="AJ801" i="2"/>
  <c r="AK801" i="2"/>
  <c r="AL801" i="2"/>
  <c r="AM801" i="2"/>
  <c r="AN801" i="2"/>
  <c r="AV801" i="2"/>
  <c r="C802" i="2"/>
  <c r="D802" i="2"/>
  <c r="E802" i="2"/>
  <c r="F802" i="2"/>
  <c r="G802" i="2"/>
  <c r="H802" i="2"/>
  <c r="J802" i="2"/>
  <c r="K802" i="2"/>
  <c r="L802" i="2"/>
  <c r="M802" i="2"/>
  <c r="AG802" i="2"/>
  <c r="AH802" i="2"/>
  <c r="AI802" i="2"/>
  <c r="AJ802" i="2"/>
  <c r="AK802" i="2"/>
  <c r="AL802" i="2"/>
  <c r="AM802" i="2"/>
  <c r="AN802" i="2"/>
  <c r="AV802" i="2"/>
  <c r="C803" i="2"/>
  <c r="D803" i="2"/>
  <c r="E803" i="2"/>
  <c r="F803" i="2"/>
  <c r="G803" i="2"/>
  <c r="H803" i="2"/>
  <c r="J803" i="2"/>
  <c r="K803" i="2"/>
  <c r="L803" i="2"/>
  <c r="M803" i="2"/>
  <c r="AG803" i="2"/>
  <c r="AH803" i="2"/>
  <c r="AI803" i="2"/>
  <c r="AJ803" i="2"/>
  <c r="AK803" i="2"/>
  <c r="AL803" i="2"/>
  <c r="AM803" i="2"/>
  <c r="AN803" i="2"/>
  <c r="AV803" i="2"/>
  <c r="C804" i="2"/>
  <c r="D804" i="2"/>
  <c r="E804" i="2"/>
  <c r="F804" i="2"/>
  <c r="G804" i="2"/>
  <c r="H804" i="2"/>
  <c r="J804" i="2"/>
  <c r="K804" i="2"/>
  <c r="L804" i="2"/>
  <c r="M804" i="2"/>
  <c r="AG804" i="2"/>
  <c r="AH804" i="2"/>
  <c r="AI804" i="2"/>
  <c r="AJ804" i="2"/>
  <c r="AK804" i="2"/>
  <c r="AL804" i="2"/>
  <c r="AM804" i="2"/>
  <c r="AN804" i="2"/>
  <c r="AV804" i="2"/>
  <c r="C805" i="2"/>
  <c r="D805" i="2"/>
  <c r="E805" i="2"/>
  <c r="F805" i="2"/>
  <c r="G805" i="2"/>
  <c r="H805" i="2"/>
  <c r="J805" i="2"/>
  <c r="K805" i="2"/>
  <c r="L805" i="2"/>
  <c r="M805" i="2"/>
  <c r="AG805" i="2"/>
  <c r="AH805" i="2"/>
  <c r="AI805" i="2"/>
  <c r="AJ805" i="2"/>
  <c r="AK805" i="2"/>
  <c r="AL805" i="2"/>
  <c r="AM805" i="2"/>
  <c r="AN805" i="2"/>
  <c r="AV805" i="2"/>
  <c r="C806" i="2"/>
  <c r="D806" i="2"/>
  <c r="E806" i="2"/>
  <c r="F806" i="2"/>
  <c r="G806" i="2"/>
  <c r="H806" i="2"/>
  <c r="J806" i="2"/>
  <c r="K806" i="2"/>
  <c r="L806" i="2"/>
  <c r="M806" i="2"/>
  <c r="AG806" i="2"/>
  <c r="AH806" i="2"/>
  <c r="AI806" i="2"/>
  <c r="AJ806" i="2"/>
  <c r="AK806" i="2"/>
  <c r="AL806" i="2"/>
  <c r="AM806" i="2"/>
  <c r="AN806" i="2"/>
  <c r="AV806" i="2"/>
  <c r="C807" i="2"/>
  <c r="D807" i="2"/>
  <c r="E807" i="2"/>
  <c r="F807" i="2"/>
  <c r="G807" i="2"/>
  <c r="H807" i="2"/>
  <c r="J807" i="2"/>
  <c r="K807" i="2"/>
  <c r="L807" i="2"/>
  <c r="M807" i="2"/>
  <c r="AG807" i="2"/>
  <c r="AH807" i="2"/>
  <c r="AI807" i="2"/>
  <c r="AJ807" i="2"/>
  <c r="AK807" i="2"/>
  <c r="AL807" i="2"/>
  <c r="AM807" i="2"/>
  <c r="AN807" i="2"/>
  <c r="AV807" i="2"/>
  <c r="C808" i="2"/>
  <c r="D808" i="2"/>
  <c r="E808" i="2"/>
  <c r="F808" i="2"/>
  <c r="G808" i="2"/>
  <c r="H808" i="2"/>
  <c r="J808" i="2"/>
  <c r="K808" i="2"/>
  <c r="L808" i="2"/>
  <c r="M808" i="2"/>
  <c r="AG808" i="2"/>
  <c r="AH808" i="2"/>
  <c r="AI808" i="2"/>
  <c r="AJ808" i="2"/>
  <c r="AK808" i="2"/>
  <c r="AL808" i="2"/>
  <c r="AM808" i="2"/>
  <c r="AN808" i="2"/>
  <c r="AV808" i="2"/>
  <c r="C809" i="2"/>
  <c r="D809" i="2"/>
  <c r="E809" i="2"/>
  <c r="F809" i="2"/>
  <c r="G809" i="2"/>
  <c r="H809" i="2"/>
  <c r="J809" i="2"/>
  <c r="K809" i="2"/>
  <c r="L809" i="2"/>
  <c r="M809" i="2"/>
  <c r="AG809" i="2"/>
  <c r="AH809" i="2"/>
  <c r="AI809" i="2"/>
  <c r="AJ809" i="2"/>
  <c r="AK809" i="2"/>
  <c r="AL809" i="2"/>
  <c r="AM809" i="2"/>
  <c r="AN809" i="2"/>
  <c r="AV809" i="2"/>
  <c r="C810" i="2"/>
  <c r="D810" i="2"/>
  <c r="E810" i="2"/>
  <c r="F810" i="2"/>
  <c r="G810" i="2"/>
  <c r="H810" i="2"/>
  <c r="J810" i="2"/>
  <c r="K810" i="2"/>
  <c r="L810" i="2"/>
  <c r="M810" i="2"/>
  <c r="AG810" i="2"/>
  <c r="AH810" i="2"/>
  <c r="AI810" i="2"/>
  <c r="AJ810" i="2"/>
  <c r="AK810" i="2"/>
  <c r="AL810" i="2"/>
  <c r="AM810" i="2"/>
  <c r="AN810" i="2"/>
  <c r="AV810" i="2"/>
  <c r="C811" i="2"/>
  <c r="D811" i="2"/>
  <c r="E811" i="2"/>
  <c r="F811" i="2"/>
  <c r="G811" i="2"/>
  <c r="H811" i="2"/>
  <c r="J811" i="2"/>
  <c r="K811" i="2"/>
  <c r="L811" i="2"/>
  <c r="M811" i="2"/>
  <c r="AG811" i="2"/>
  <c r="AH811" i="2"/>
  <c r="AI811" i="2"/>
  <c r="AJ811" i="2"/>
  <c r="AK811" i="2"/>
  <c r="AL811" i="2"/>
  <c r="AM811" i="2"/>
  <c r="AN811" i="2"/>
  <c r="AV811" i="2"/>
  <c r="C812" i="2"/>
  <c r="D812" i="2"/>
  <c r="E812" i="2"/>
  <c r="F812" i="2"/>
  <c r="G812" i="2"/>
  <c r="H812" i="2"/>
  <c r="J812" i="2"/>
  <c r="K812" i="2"/>
  <c r="L812" i="2"/>
  <c r="M812" i="2"/>
  <c r="AG812" i="2"/>
  <c r="AH812" i="2"/>
  <c r="AI812" i="2"/>
  <c r="AJ812" i="2"/>
  <c r="AK812" i="2"/>
  <c r="AL812" i="2"/>
  <c r="AM812" i="2"/>
  <c r="AN812" i="2"/>
  <c r="AV812" i="2"/>
  <c r="C813" i="2"/>
  <c r="D813" i="2"/>
  <c r="E813" i="2"/>
  <c r="F813" i="2"/>
  <c r="G813" i="2"/>
  <c r="H813" i="2"/>
  <c r="J813" i="2"/>
  <c r="K813" i="2"/>
  <c r="L813" i="2"/>
  <c r="M813" i="2"/>
  <c r="AG813" i="2"/>
  <c r="AH813" i="2"/>
  <c r="AI813" i="2"/>
  <c r="AJ813" i="2"/>
  <c r="AK813" i="2"/>
  <c r="AL813" i="2"/>
  <c r="AM813" i="2"/>
  <c r="AN813" i="2"/>
  <c r="AV813" i="2"/>
  <c r="C814" i="2"/>
  <c r="D814" i="2"/>
  <c r="E814" i="2"/>
  <c r="F814" i="2"/>
  <c r="G814" i="2"/>
  <c r="H814" i="2"/>
  <c r="J814" i="2"/>
  <c r="K814" i="2"/>
  <c r="L814" i="2"/>
  <c r="M814" i="2"/>
  <c r="AG814" i="2"/>
  <c r="AH814" i="2"/>
  <c r="AI814" i="2"/>
  <c r="AJ814" i="2"/>
  <c r="AK814" i="2"/>
  <c r="AL814" i="2"/>
  <c r="AM814" i="2"/>
  <c r="AN814" i="2"/>
  <c r="AV814" i="2"/>
  <c r="C815" i="2"/>
  <c r="D815" i="2"/>
  <c r="E815" i="2"/>
  <c r="F815" i="2"/>
  <c r="G815" i="2"/>
  <c r="H815" i="2"/>
  <c r="J815" i="2"/>
  <c r="K815" i="2"/>
  <c r="L815" i="2"/>
  <c r="M815" i="2"/>
  <c r="AG815" i="2"/>
  <c r="AH815" i="2"/>
  <c r="AI815" i="2"/>
  <c r="AJ815" i="2"/>
  <c r="AK815" i="2"/>
  <c r="AL815" i="2"/>
  <c r="AM815" i="2"/>
  <c r="AN815" i="2"/>
  <c r="AV815" i="2"/>
  <c r="C816" i="2"/>
  <c r="D816" i="2"/>
  <c r="E816" i="2"/>
  <c r="F816" i="2"/>
  <c r="G816" i="2"/>
  <c r="H816" i="2"/>
  <c r="J816" i="2"/>
  <c r="K816" i="2"/>
  <c r="L816" i="2"/>
  <c r="M816" i="2"/>
  <c r="AG816" i="2"/>
  <c r="AH816" i="2"/>
  <c r="AI816" i="2"/>
  <c r="AJ816" i="2"/>
  <c r="AK816" i="2"/>
  <c r="AL816" i="2"/>
  <c r="AM816" i="2"/>
  <c r="AN816" i="2"/>
  <c r="AV816" i="2"/>
  <c r="C817" i="2"/>
  <c r="D817" i="2"/>
  <c r="E817" i="2"/>
  <c r="F817" i="2"/>
  <c r="G817" i="2"/>
  <c r="H817" i="2"/>
  <c r="J817" i="2"/>
  <c r="K817" i="2"/>
  <c r="L817" i="2"/>
  <c r="M817" i="2"/>
  <c r="AG817" i="2"/>
  <c r="AH817" i="2"/>
  <c r="AI817" i="2"/>
  <c r="AJ817" i="2"/>
  <c r="AK817" i="2"/>
  <c r="AL817" i="2"/>
  <c r="AM817" i="2"/>
  <c r="AN817" i="2"/>
  <c r="AV817" i="2"/>
  <c r="C818" i="2"/>
  <c r="D818" i="2"/>
  <c r="E818" i="2"/>
  <c r="F818" i="2"/>
  <c r="G818" i="2"/>
  <c r="H818" i="2"/>
  <c r="J818" i="2"/>
  <c r="K818" i="2"/>
  <c r="L818" i="2"/>
  <c r="M818" i="2"/>
  <c r="AG818" i="2"/>
  <c r="AH818" i="2"/>
  <c r="AI818" i="2"/>
  <c r="AJ818" i="2"/>
  <c r="AK818" i="2"/>
  <c r="AL818" i="2"/>
  <c r="AM818" i="2"/>
  <c r="AN818" i="2"/>
  <c r="AV818" i="2"/>
  <c r="C819" i="2"/>
  <c r="D819" i="2"/>
  <c r="E819" i="2"/>
  <c r="F819" i="2"/>
  <c r="G819" i="2"/>
  <c r="H819" i="2"/>
  <c r="J819" i="2"/>
  <c r="K819" i="2"/>
  <c r="L819" i="2"/>
  <c r="M819" i="2"/>
  <c r="AG819" i="2"/>
  <c r="AH819" i="2"/>
  <c r="AI819" i="2"/>
  <c r="AJ819" i="2"/>
  <c r="AK819" i="2"/>
  <c r="AL819" i="2"/>
  <c r="AM819" i="2"/>
  <c r="AN819" i="2"/>
  <c r="AV819" i="2"/>
  <c r="C820" i="2"/>
  <c r="D820" i="2"/>
  <c r="E820" i="2"/>
  <c r="F820" i="2"/>
  <c r="G820" i="2"/>
  <c r="H820" i="2"/>
  <c r="J820" i="2"/>
  <c r="K820" i="2"/>
  <c r="L820" i="2"/>
  <c r="M820" i="2"/>
  <c r="AG820" i="2"/>
  <c r="AH820" i="2"/>
  <c r="AI820" i="2"/>
  <c r="AJ820" i="2"/>
  <c r="AK820" i="2"/>
  <c r="AL820" i="2"/>
  <c r="AM820" i="2"/>
  <c r="AN820" i="2"/>
  <c r="AV820" i="2"/>
  <c r="C821" i="2"/>
  <c r="D821" i="2"/>
  <c r="E821" i="2"/>
  <c r="F821" i="2"/>
  <c r="G821" i="2"/>
  <c r="H821" i="2"/>
  <c r="J821" i="2"/>
  <c r="K821" i="2"/>
  <c r="L821" i="2"/>
  <c r="M821" i="2"/>
  <c r="AG821" i="2"/>
  <c r="AH821" i="2"/>
  <c r="AI821" i="2"/>
  <c r="AJ821" i="2"/>
  <c r="AK821" i="2"/>
  <c r="AL821" i="2"/>
  <c r="AM821" i="2"/>
  <c r="AN821" i="2"/>
  <c r="AV821" i="2"/>
  <c r="C822" i="2"/>
  <c r="D822" i="2"/>
  <c r="E822" i="2"/>
  <c r="F822" i="2"/>
  <c r="G822" i="2"/>
  <c r="H822" i="2"/>
  <c r="J822" i="2"/>
  <c r="K822" i="2"/>
  <c r="L822" i="2"/>
  <c r="M822" i="2"/>
  <c r="AG822" i="2"/>
  <c r="AH822" i="2"/>
  <c r="AI822" i="2"/>
  <c r="AJ822" i="2"/>
  <c r="AK822" i="2"/>
  <c r="AL822" i="2"/>
  <c r="AM822" i="2"/>
  <c r="AN822" i="2"/>
  <c r="AV822" i="2"/>
  <c r="C823" i="2"/>
  <c r="D823" i="2"/>
  <c r="E823" i="2"/>
  <c r="F823" i="2"/>
  <c r="G823" i="2"/>
  <c r="H823" i="2"/>
  <c r="J823" i="2"/>
  <c r="K823" i="2"/>
  <c r="L823" i="2"/>
  <c r="M823" i="2"/>
  <c r="AG823" i="2"/>
  <c r="AH823" i="2"/>
  <c r="AI823" i="2"/>
  <c r="AJ823" i="2"/>
  <c r="AK823" i="2"/>
  <c r="AL823" i="2"/>
  <c r="AM823" i="2"/>
  <c r="AN823" i="2"/>
  <c r="AV823" i="2"/>
  <c r="C824" i="2"/>
  <c r="D824" i="2"/>
  <c r="E824" i="2"/>
  <c r="F824" i="2"/>
  <c r="G824" i="2"/>
  <c r="H824" i="2"/>
  <c r="J824" i="2"/>
  <c r="K824" i="2"/>
  <c r="L824" i="2"/>
  <c r="M824" i="2"/>
  <c r="AG824" i="2"/>
  <c r="AH824" i="2"/>
  <c r="AI824" i="2"/>
  <c r="AJ824" i="2"/>
  <c r="AK824" i="2"/>
  <c r="AL824" i="2"/>
  <c r="AM824" i="2"/>
  <c r="AN824" i="2"/>
  <c r="AV824" i="2"/>
  <c r="C825" i="2"/>
  <c r="D825" i="2"/>
  <c r="E825" i="2"/>
  <c r="F825" i="2"/>
  <c r="G825" i="2"/>
  <c r="H825" i="2"/>
  <c r="J825" i="2"/>
  <c r="K825" i="2"/>
  <c r="L825" i="2"/>
  <c r="M825" i="2"/>
  <c r="AG825" i="2"/>
  <c r="AH825" i="2"/>
  <c r="AI825" i="2"/>
  <c r="AJ825" i="2"/>
  <c r="AK825" i="2"/>
  <c r="AL825" i="2"/>
  <c r="AM825" i="2"/>
  <c r="AN825" i="2"/>
  <c r="AV825" i="2"/>
  <c r="C826" i="2"/>
  <c r="D826" i="2"/>
  <c r="E826" i="2"/>
  <c r="F826" i="2"/>
  <c r="G826" i="2"/>
  <c r="H826" i="2"/>
  <c r="J826" i="2"/>
  <c r="K826" i="2"/>
  <c r="L826" i="2"/>
  <c r="M826" i="2"/>
  <c r="AG826" i="2"/>
  <c r="AH826" i="2"/>
  <c r="AI826" i="2"/>
  <c r="AJ826" i="2"/>
  <c r="AK826" i="2"/>
  <c r="AL826" i="2"/>
  <c r="AM826" i="2"/>
  <c r="AN826" i="2"/>
  <c r="AV826" i="2"/>
  <c r="C827" i="2"/>
  <c r="D827" i="2"/>
  <c r="E827" i="2"/>
  <c r="F827" i="2"/>
  <c r="G827" i="2"/>
  <c r="H827" i="2"/>
  <c r="J827" i="2"/>
  <c r="K827" i="2"/>
  <c r="L827" i="2"/>
  <c r="M827" i="2"/>
  <c r="AG827" i="2"/>
  <c r="AH827" i="2"/>
  <c r="AI827" i="2"/>
  <c r="AJ827" i="2"/>
  <c r="AK827" i="2"/>
  <c r="AL827" i="2"/>
  <c r="AM827" i="2"/>
  <c r="AN827" i="2"/>
  <c r="AV827" i="2"/>
  <c r="C828" i="2"/>
  <c r="D828" i="2"/>
  <c r="E828" i="2"/>
  <c r="F828" i="2"/>
  <c r="G828" i="2"/>
  <c r="H828" i="2"/>
  <c r="J828" i="2"/>
  <c r="K828" i="2"/>
  <c r="L828" i="2"/>
  <c r="M828" i="2"/>
  <c r="AG828" i="2"/>
  <c r="AH828" i="2"/>
  <c r="AI828" i="2"/>
  <c r="AJ828" i="2"/>
  <c r="AK828" i="2"/>
  <c r="AL828" i="2"/>
  <c r="AM828" i="2"/>
  <c r="AN828" i="2"/>
  <c r="AV828" i="2"/>
  <c r="C829" i="2"/>
  <c r="D829" i="2"/>
  <c r="E829" i="2"/>
  <c r="F829" i="2"/>
  <c r="G829" i="2"/>
  <c r="H829" i="2"/>
  <c r="J829" i="2"/>
  <c r="K829" i="2"/>
  <c r="L829" i="2"/>
  <c r="M829" i="2"/>
  <c r="AG829" i="2"/>
  <c r="AH829" i="2"/>
  <c r="AI829" i="2"/>
  <c r="AJ829" i="2"/>
  <c r="AK829" i="2"/>
  <c r="AL829" i="2"/>
  <c r="AM829" i="2"/>
  <c r="AN829" i="2"/>
  <c r="AV829" i="2"/>
  <c r="C830" i="2"/>
  <c r="D830" i="2"/>
  <c r="E830" i="2"/>
  <c r="F830" i="2"/>
  <c r="G830" i="2"/>
  <c r="H830" i="2"/>
  <c r="J830" i="2"/>
  <c r="K830" i="2"/>
  <c r="L830" i="2"/>
  <c r="M830" i="2"/>
  <c r="AG830" i="2"/>
  <c r="AH830" i="2"/>
  <c r="AI830" i="2"/>
  <c r="AJ830" i="2"/>
  <c r="AK830" i="2"/>
  <c r="AL830" i="2"/>
  <c r="AM830" i="2"/>
  <c r="AN830" i="2"/>
  <c r="AV830" i="2"/>
  <c r="C831" i="2"/>
  <c r="D831" i="2"/>
  <c r="E831" i="2"/>
  <c r="F831" i="2"/>
  <c r="G831" i="2"/>
  <c r="H831" i="2"/>
  <c r="J831" i="2"/>
  <c r="K831" i="2"/>
  <c r="L831" i="2"/>
  <c r="M831" i="2"/>
  <c r="AG831" i="2"/>
  <c r="AH831" i="2"/>
  <c r="AI831" i="2"/>
  <c r="AJ831" i="2"/>
  <c r="AK831" i="2"/>
  <c r="AL831" i="2"/>
  <c r="AM831" i="2"/>
  <c r="AN831" i="2"/>
  <c r="AV831" i="2"/>
  <c r="C832" i="2"/>
  <c r="D832" i="2"/>
  <c r="E832" i="2"/>
  <c r="F832" i="2"/>
  <c r="G832" i="2"/>
  <c r="H832" i="2"/>
  <c r="J832" i="2"/>
  <c r="K832" i="2"/>
  <c r="L832" i="2"/>
  <c r="M832" i="2"/>
  <c r="AG832" i="2"/>
  <c r="AH832" i="2"/>
  <c r="AI832" i="2"/>
  <c r="AJ832" i="2"/>
  <c r="AK832" i="2"/>
  <c r="AL832" i="2"/>
  <c r="AM832" i="2"/>
  <c r="AN832" i="2"/>
  <c r="AV832" i="2"/>
  <c r="C833" i="2"/>
  <c r="D833" i="2"/>
  <c r="E833" i="2"/>
  <c r="F833" i="2"/>
  <c r="G833" i="2"/>
  <c r="H833" i="2"/>
  <c r="J833" i="2"/>
  <c r="K833" i="2"/>
  <c r="L833" i="2"/>
  <c r="M833" i="2"/>
  <c r="AG833" i="2"/>
  <c r="AH833" i="2"/>
  <c r="AI833" i="2"/>
  <c r="AJ833" i="2"/>
  <c r="AK833" i="2"/>
  <c r="AL833" i="2"/>
  <c r="AM833" i="2"/>
  <c r="AN833" i="2"/>
  <c r="AV833" i="2"/>
  <c r="C834" i="2"/>
  <c r="D834" i="2"/>
  <c r="E834" i="2"/>
  <c r="F834" i="2"/>
  <c r="G834" i="2"/>
  <c r="H834" i="2"/>
  <c r="J834" i="2"/>
  <c r="K834" i="2"/>
  <c r="L834" i="2"/>
  <c r="M834" i="2"/>
  <c r="AG834" i="2"/>
  <c r="AH834" i="2"/>
  <c r="AI834" i="2"/>
  <c r="AJ834" i="2"/>
  <c r="AK834" i="2"/>
  <c r="AL834" i="2"/>
  <c r="AM834" i="2"/>
  <c r="AN834" i="2"/>
  <c r="AV834" i="2"/>
  <c r="C835" i="2"/>
  <c r="D835" i="2"/>
  <c r="E835" i="2"/>
  <c r="F835" i="2"/>
  <c r="G835" i="2"/>
  <c r="H835" i="2"/>
  <c r="J835" i="2"/>
  <c r="K835" i="2"/>
  <c r="L835" i="2"/>
  <c r="M835" i="2"/>
  <c r="AG835" i="2"/>
  <c r="AH835" i="2"/>
  <c r="AI835" i="2"/>
  <c r="AJ835" i="2"/>
  <c r="AK835" i="2"/>
  <c r="AL835" i="2"/>
  <c r="AM835" i="2"/>
  <c r="AN835" i="2"/>
  <c r="AV835" i="2"/>
  <c r="C836" i="2"/>
  <c r="D836" i="2"/>
  <c r="E836" i="2"/>
  <c r="F836" i="2"/>
  <c r="G836" i="2"/>
  <c r="H836" i="2"/>
  <c r="J836" i="2"/>
  <c r="K836" i="2"/>
  <c r="L836" i="2"/>
  <c r="M836" i="2"/>
  <c r="AG836" i="2"/>
  <c r="AH836" i="2"/>
  <c r="AI836" i="2"/>
  <c r="AJ836" i="2"/>
  <c r="AK836" i="2"/>
  <c r="AL836" i="2"/>
  <c r="AM836" i="2"/>
  <c r="AN836" i="2"/>
  <c r="AV836" i="2"/>
  <c r="C837" i="2"/>
  <c r="D837" i="2"/>
  <c r="E837" i="2"/>
  <c r="F837" i="2"/>
  <c r="G837" i="2"/>
  <c r="H837" i="2"/>
  <c r="J837" i="2"/>
  <c r="K837" i="2"/>
  <c r="L837" i="2"/>
  <c r="M837" i="2"/>
  <c r="AG837" i="2"/>
  <c r="AH837" i="2"/>
  <c r="AI837" i="2"/>
  <c r="AJ837" i="2"/>
  <c r="AK837" i="2"/>
  <c r="AL837" i="2"/>
  <c r="AM837" i="2"/>
  <c r="AN837" i="2"/>
  <c r="AV837" i="2"/>
  <c r="C838" i="2"/>
  <c r="D838" i="2"/>
  <c r="E838" i="2"/>
  <c r="F838" i="2"/>
  <c r="G838" i="2"/>
  <c r="H838" i="2"/>
  <c r="J838" i="2"/>
  <c r="K838" i="2"/>
  <c r="L838" i="2"/>
  <c r="M838" i="2"/>
  <c r="AG838" i="2"/>
  <c r="AH838" i="2"/>
  <c r="AI838" i="2"/>
  <c r="AJ838" i="2"/>
  <c r="AK838" i="2"/>
  <c r="AL838" i="2"/>
  <c r="AM838" i="2"/>
  <c r="AN838" i="2"/>
  <c r="AV838" i="2"/>
  <c r="C839" i="2"/>
  <c r="D839" i="2"/>
  <c r="E839" i="2"/>
  <c r="F839" i="2"/>
  <c r="G839" i="2"/>
  <c r="H839" i="2"/>
  <c r="J839" i="2"/>
  <c r="K839" i="2"/>
  <c r="L839" i="2"/>
  <c r="M839" i="2"/>
  <c r="AG839" i="2"/>
  <c r="AH839" i="2"/>
  <c r="AI839" i="2"/>
  <c r="AJ839" i="2"/>
  <c r="AK839" i="2"/>
  <c r="AL839" i="2"/>
  <c r="AM839" i="2"/>
  <c r="AN839" i="2"/>
  <c r="AV839" i="2"/>
  <c r="C840" i="2"/>
  <c r="D840" i="2"/>
  <c r="E840" i="2"/>
  <c r="F840" i="2"/>
  <c r="G840" i="2"/>
  <c r="H840" i="2"/>
  <c r="J840" i="2"/>
  <c r="K840" i="2"/>
  <c r="L840" i="2"/>
  <c r="M840" i="2"/>
  <c r="AG840" i="2"/>
  <c r="AH840" i="2"/>
  <c r="AI840" i="2"/>
  <c r="AJ840" i="2"/>
  <c r="AK840" i="2"/>
  <c r="AL840" i="2"/>
  <c r="AM840" i="2"/>
  <c r="AN840" i="2"/>
  <c r="AV840" i="2"/>
  <c r="C841" i="2"/>
  <c r="D841" i="2"/>
  <c r="E841" i="2"/>
  <c r="F841" i="2"/>
  <c r="G841" i="2"/>
  <c r="H841" i="2"/>
  <c r="J841" i="2"/>
  <c r="K841" i="2"/>
  <c r="L841" i="2"/>
  <c r="M841" i="2"/>
  <c r="AG841" i="2"/>
  <c r="AH841" i="2"/>
  <c r="AI841" i="2"/>
  <c r="AJ841" i="2"/>
  <c r="AK841" i="2"/>
  <c r="AL841" i="2"/>
  <c r="AM841" i="2"/>
  <c r="AN841" i="2"/>
  <c r="AV841" i="2"/>
  <c r="C842" i="2"/>
  <c r="D842" i="2"/>
  <c r="E842" i="2"/>
  <c r="F842" i="2"/>
  <c r="G842" i="2"/>
  <c r="H842" i="2"/>
  <c r="J842" i="2"/>
  <c r="K842" i="2"/>
  <c r="L842" i="2"/>
  <c r="M842" i="2"/>
  <c r="AG842" i="2"/>
  <c r="AH842" i="2"/>
  <c r="AI842" i="2"/>
  <c r="AJ842" i="2"/>
  <c r="AK842" i="2"/>
  <c r="AL842" i="2"/>
  <c r="AM842" i="2"/>
  <c r="AN842" i="2"/>
  <c r="AV842" i="2"/>
  <c r="C843" i="2"/>
  <c r="D843" i="2"/>
  <c r="E843" i="2"/>
  <c r="F843" i="2"/>
  <c r="G843" i="2"/>
  <c r="H843" i="2"/>
  <c r="J843" i="2"/>
  <c r="K843" i="2"/>
  <c r="L843" i="2"/>
  <c r="M843" i="2"/>
  <c r="AG843" i="2"/>
  <c r="AH843" i="2"/>
  <c r="AI843" i="2"/>
  <c r="AJ843" i="2"/>
  <c r="AK843" i="2"/>
  <c r="AL843" i="2"/>
  <c r="AM843" i="2"/>
  <c r="AN843" i="2"/>
  <c r="AV843" i="2"/>
  <c r="C844" i="2"/>
  <c r="D844" i="2"/>
  <c r="E844" i="2"/>
  <c r="F844" i="2"/>
  <c r="G844" i="2"/>
  <c r="H844" i="2"/>
  <c r="J844" i="2"/>
  <c r="K844" i="2"/>
  <c r="L844" i="2"/>
  <c r="M844" i="2"/>
  <c r="AG844" i="2"/>
  <c r="AH844" i="2"/>
  <c r="AI844" i="2"/>
  <c r="AJ844" i="2"/>
  <c r="AK844" i="2"/>
  <c r="AL844" i="2"/>
  <c r="AM844" i="2"/>
  <c r="AN844" i="2"/>
  <c r="AV844" i="2"/>
  <c r="C845" i="2"/>
  <c r="D845" i="2"/>
  <c r="E845" i="2"/>
  <c r="F845" i="2"/>
  <c r="G845" i="2"/>
  <c r="H845" i="2"/>
  <c r="J845" i="2"/>
  <c r="K845" i="2"/>
  <c r="L845" i="2"/>
  <c r="M845" i="2"/>
  <c r="AG845" i="2"/>
  <c r="AH845" i="2"/>
  <c r="AI845" i="2"/>
  <c r="AJ845" i="2"/>
  <c r="AK845" i="2"/>
  <c r="AL845" i="2"/>
  <c r="AM845" i="2"/>
  <c r="AN845" i="2"/>
  <c r="AV845" i="2"/>
  <c r="C846" i="2"/>
  <c r="D846" i="2"/>
  <c r="E846" i="2"/>
  <c r="F846" i="2"/>
  <c r="G846" i="2"/>
  <c r="H846" i="2"/>
  <c r="J846" i="2"/>
  <c r="K846" i="2"/>
  <c r="L846" i="2"/>
  <c r="M846" i="2"/>
  <c r="AG846" i="2"/>
  <c r="AH846" i="2"/>
  <c r="AI846" i="2"/>
  <c r="AJ846" i="2"/>
  <c r="AK846" i="2"/>
  <c r="AL846" i="2"/>
  <c r="AM846" i="2"/>
  <c r="AN846" i="2"/>
  <c r="AV846" i="2"/>
  <c r="C847" i="2"/>
  <c r="D847" i="2"/>
  <c r="E847" i="2"/>
  <c r="F847" i="2"/>
  <c r="G847" i="2"/>
  <c r="H847" i="2"/>
  <c r="J847" i="2"/>
  <c r="K847" i="2"/>
  <c r="L847" i="2"/>
  <c r="M847" i="2"/>
  <c r="AG847" i="2"/>
  <c r="AH847" i="2"/>
  <c r="AI847" i="2"/>
  <c r="AJ847" i="2"/>
  <c r="AK847" i="2"/>
  <c r="AL847" i="2"/>
  <c r="AM847" i="2"/>
  <c r="AN847" i="2"/>
  <c r="AV847" i="2"/>
  <c r="C848" i="2"/>
  <c r="D848" i="2"/>
  <c r="E848" i="2"/>
  <c r="F848" i="2"/>
  <c r="G848" i="2"/>
  <c r="H848" i="2"/>
  <c r="J848" i="2"/>
  <c r="K848" i="2"/>
  <c r="L848" i="2"/>
  <c r="M848" i="2"/>
  <c r="AG848" i="2"/>
  <c r="AH848" i="2"/>
  <c r="AI848" i="2"/>
  <c r="AJ848" i="2"/>
  <c r="AK848" i="2"/>
  <c r="AL848" i="2"/>
  <c r="AM848" i="2"/>
  <c r="AN848" i="2"/>
  <c r="AV848" i="2"/>
  <c r="C849" i="2"/>
  <c r="D849" i="2"/>
  <c r="E849" i="2"/>
  <c r="F849" i="2"/>
  <c r="G849" i="2"/>
  <c r="H849" i="2"/>
  <c r="J849" i="2"/>
  <c r="K849" i="2"/>
  <c r="L849" i="2"/>
  <c r="M849" i="2"/>
  <c r="AG849" i="2"/>
  <c r="AH849" i="2"/>
  <c r="AI849" i="2"/>
  <c r="AJ849" i="2"/>
  <c r="AK849" i="2"/>
  <c r="AL849" i="2"/>
  <c r="AM849" i="2"/>
  <c r="AN849" i="2"/>
  <c r="AV849" i="2"/>
  <c r="C850" i="2"/>
  <c r="D850" i="2"/>
  <c r="E850" i="2"/>
  <c r="F850" i="2"/>
  <c r="G850" i="2"/>
  <c r="H850" i="2"/>
  <c r="J850" i="2"/>
  <c r="K850" i="2"/>
  <c r="L850" i="2"/>
  <c r="M850" i="2"/>
  <c r="AG850" i="2"/>
  <c r="AH850" i="2"/>
  <c r="AI850" i="2"/>
  <c r="AJ850" i="2"/>
  <c r="AK850" i="2"/>
  <c r="AL850" i="2"/>
  <c r="AM850" i="2"/>
  <c r="AN850" i="2"/>
  <c r="AV850" i="2"/>
  <c r="C851" i="2"/>
  <c r="D851" i="2"/>
  <c r="E851" i="2"/>
  <c r="F851" i="2"/>
  <c r="G851" i="2"/>
  <c r="H851" i="2"/>
  <c r="J851" i="2"/>
  <c r="K851" i="2"/>
  <c r="L851" i="2"/>
  <c r="M851" i="2"/>
  <c r="AG851" i="2"/>
  <c r="AH851" i="2"/>
  <c r="AI851" i="2"/>
  <c r="AJ851" i="2"/>
  <c r="AK851" i="2"/>
  <c r="AL851" i="2"/>
  <c r="AM851" i="2"/>
  <c r="AN851" i="2"/>
  <c r="C853" i="2"/>
  <c r="D853" i="2"/>
  <c r="E853" i="2"/>
  <c r="F853" i="2"/>
  <c r="G853" i="2"/>
  <c r="H853" i="2"/>
  <c r="J853" i="2"/>
  <c r="K853" i="2"/>
  <c r="L853" i="2"/>
  <c r="M853" i="2"/>
  <c r="AG853" i="2"/>
  <c r="AH853" i="2"/>
  <c r="AI853" i="2"/>
  <c r="AJ853" i="2"/>
  <c r="AK853" i="2"/>
  <c r="AL853" i="2"/>
  <c r="AM853" i="2"/>
  <c r="AN853" i="2"/>
  <c r="AV853" i="2"/>
  <c r="C854" i="2"/>
  <c r="D854" i="2"/>
  <c r="E854" i="2"/>
  <c r="F854" i="2"/>
  <c r="G854" i="2"/>
  <c r="H854" i="2"/>
  <c r="J854" i="2"/>
  <c r="K854" i="2"/>
  <c r="L854" i="2"/>
  <c r="M854" i="2"/>
  <c r="AG854" i="2"/>
  <c r="AH854" i="2"/>
  <c r="AI854" i="2"/>
  <c r="AJ854" i="2"/>
  <c r="AK854" i="2"/>
  <c r="AL854" i="2"/>
  <c r="AM854" i="2"/>
  <c r="AN854" i="2"/>
  <c r="AV854" i="2"/>
  <c r="C855" i="2"/>
  <c r="D855" i="2"/>
  <c r="E855" i="2"/>
  <c r="F855" i="2"/>
  <c r="G855" i="2"/>
  <c r="H855" i="2"/>
  <c r="J855" i="2"/>
  <c r="K855" i="2"/>
  <c r="L855" i="2"/>
  <c r="M855" i="2"/>
  <c r="AG855" i="2"/>
  <c r="AH855" i="2"/>
  <c r="AI855" i="2"/>
  <c r="AJ855" i="2"/>
  <c r="AK855" i="2"/>
  <c r="AL855" i="2"/>
  <c r="AM855" i="2"/>
  <c r="AN855" i="2"/>
  <c r="AV855" i="2"/>
  <c r="C856" i="2"/>
  <c r="D856" i="2"/>
  <c r="E856" i="2"/>
  <c r="F856" i="2"/>
  <c r="G856" i="2"/>
  <c r="H856" i="2"/>
  <c r="J856" i="2"/>
  <c r="K856" i="2"/>
  <c r="L856" i="2"/>
  <c r="M856" i="2"/>
  <c r="AG856" i="2"/>
  <c r="AH856" i="2"/>
  <c r="AI856" i="2"/>
  <c r="AJ856" i="2"/>
  <c r="AK856" i="2"/>
  <c r="AL856" i="2"/>
  <c r="AM856" i="2"/>
  <c r="AN856" i="2"/>
  <c r="AV856" i="2"/>
  <c r="C857" i="2"/>
  <c r="D857" i="2"/>
  <c r="E857" i="2"/>
  <c r="F857" i="2"/>
  <c r="G857" i="2"/>
  <c r="H857" i="2"/>
  <c r="J857" i="2"/>
  <c r="K857" i="2"/>
  <c r="L857" i="2"/>
  <c r="M857" i="2"/>
  <c r="AG857" i="2"/>
  <c r="AH857" i="2"/>
  <c r="AI857" i="2"/>
  <c r="AJ857" i="2"/>
  <c r="AK857" i="2"/>
  <c r="AL857" i="2"/>
  <c r="AM857" i="2"/>
  <c r="AN857" i="2"/>
  <c r="AV857" i="2"/>
  <c r="C858" i="2"/>
  <c r="D858" i="2"/>
  <c r="E858" i="2"/>
  <c r="F858" i="2"/>
  <c r="G858" i="2"/>
  <c r="H858" i="2"/>
  <c r="J858" i="2"/>
  <c r="K858" i="2"/>
  <c r="L858" i="2"/>
  <c r="M858" i="2"/>
  <c r="AG858" i="2"/>
  <c r="AH858" i="2"/>
  <c r="AI858" i="2"/>
  <c r="AJ858" i="2"/>
  <c r="AK858" i="2"/>
  <c r="AL858" i="2"/>
  <c r="AM858" i="2"/>
  <c r="AN858" i="2"/>
  <c r="AV858" i="2"/>
  <c r="C859" i="2"/>
  <c r="D859" i="2"/>
  <c r="E859" i="2"/>
  <c r="F859" i="2"/>
  <c r="G859" i="2"/>
  <c r="H859" i="2"/>
  <c r="J859" i="2"/>
  <c r="K859" i="2"/>
  <c r="L859" i="2"/>
  <c r="M859" i="2"/>
  <c r="AG859" i="2"/>
  <c r="AH859" i="2"/>
  <c r="AI859" i="2"/>
  <c r="AJ859" i="2"/>
  <c r="AK859" i="2"/>
  <c r="AL859" i="2"/>
  <c r="AM859" i="2"/>
  <c r="AN859" i="2"/>
  <c r="AV859" i="2"/>
  <c r="C860" i="2"/>
  <c r="D860" i="2"/>
  <c r="E860" i="2"/>
  <c r="F860" i="2"/>
  <c r="G860" i="2"/>
  <c r="H860" i="2"/>
  <c r="J860" i="2"/>
  <c r="K860" i="2"/>
  <c r="L860" i="2"/>
  <c r="M860" i="2"/>
  <c r="AG860" i="2"/>
  <c r="AH860" i="2"/>
  <c r="AI860" i="2"/>
  <c r="AJ860" i="2"/>
  <c r="AK860" i="2"/>
  <c r="AL860" i="2"/>
  <c r="AM860" i="2"/>
  <c r="AN860" i="2"/>
  <c r="AV860" i="2"/>
  <c r="C861" i="2"/>
  <c r="D861" i="2"/>
  <c r="E861" i="2"/>
  <c r="F861" i="2"/>
  <c r="G861" i="2"/>
  <c r="H861" i="2"/>
  <c r="J861" i="2"/>
  <c r="K861" i="2"/>
  <c r="L861" i="2"/>
  <c r="M861" i="2"/>
  <c r="AG861" i="2"/>
  <c r="AH861" i="2"/>
  <c r="AI861" i="2"/>
  <c r="AJ861" i="2"/>
  <c r="AK861" i="2"/>
  <c r="AL861" i="2"/>
  <c r="AM861" i="2"/>
  <c r="AN861" i="2"/>
  <c r="AV861" i="2"/>
  <c r="C862" i="2"/>
  <c r="D862" i="2"/>
  <c r="E862" i="2"/>
  <c r="F862" i="2"/>
  <c r="G862" i="2"/>
  <c r="H862" i="2"/>
  <c r="J862" i="2"/>
  <c r="K862" i="2"/>
  <c r="L862" i="2"/>
  <c r="M862" i="2"/>
  <c r="AG862" i="2"/>
  <c r="AH862" i="2"/>
  <c r="AI862" i="2"/>
  <c r="AJ862" i="2"/>
  <c r="AK862" i="2"/>
  <c r="AL862" i="2"/>
  <c r="AM862" i="2"/>
  <c r="AN862" i="2"/>
  <c r="AV862" i="2"/>
  <c r="C863" i="2"/>
  <c r="D863" i="2"/>
  <c r="E863" i="2"/>
  <c r="F863" i="2"/>
  <c r="G863" i="2"/>
  <c r="H863" i="2"/>
  <c r="J863" i="2"/>
  <c r="K863" i="2"/>
  <c r="L863" i="2"/>
  <c r="M863" i="2"/>
  <c r="AG863" i="2"/>
  <c r="AH863" i="2"/>
  <c r="AI863" i="2"/>
  <c r="AJ863" i="2"/>
  <c r="AK863" i="2"/>
  <c r="AL863" i="2"/>
  <c r="AM863" i="2"/>
  <c r="AN863" i="2"/>
  <c r="AV863" i="2"/>
  <c r="C864" i="2"/>
  <c r="D864" i="2"/>
  <c r="E864" i="2"/>
  <c r="F864" i="2"/>
  <c r="G864" i="2"/>
  <c r="H864" i="2"/>
  <c r="J864" i="2"/>
  <c r="K864" i="2"/>
  <c r="L864" i="2"/>
  <c r="M864" i="2"/>
  <c r="AG864" i="2"/>
  <c r="AH864" i="2"/>
  <c r="AI864" i="2"/>
  <c r="AJ864" i="2"/>
  <c r="AK864" i="2"/>
  <c r="AL864" i="2"/>
  <c r="AM864" i="2"/>
  <c r="AN864" i="2"/>
  <c r="AV864" i="2"/>
  <c r="C865" i="2"/>
  <c r="D865" i="2"/>
  <c r="E865" i="2"/>
  <c r="F865" i="2"/>
  <c r="G865" i="2"/>
  <c r="H865" i="2"/>
  <c r="J865" i="2"/>
  <c r="K865" i="2"/>
  <c r="L865" i="2"/>
  <c r="M865" i="2"/>
  <c r="AG865" i="2"/>
  <c r="AH865" i="2"/>
  <c r="AI865" i="2"/>
  <c r="AJ865" i="2"/>
  <c r="AK865" i="2"/>
  <c r="AL865" i="2"/>
  <c r="AM865" i="2"/>
  <c r="AN865" i="2"/>
  <c r="AV865" i="2"/>
  <c r="C866" i="2"/>
  <c r="D866" i="2"/>
  <c r="E866" i="2"/>
  <c r="F866" i="2"/>
  <c r="G866" i="2"/>
  <c r="H866" i="2"/>
  <c r="J866" i="2"/>
  <c r="K866" i="2"/>
  <c r="L866" i="2"/>
  <c r="M866" i="2"/>
  <c r="AG866" i="2"/>
  <c r="AH866" i="2"/>
  <c r="AI866" i="2"/>
  <c r="AJ866" i="2"/>
  <c r="AK866" i="2"/>
  <c r="AL866" i="2"/>
  <c r="AM866" i="2"/>
  <c r="AN866" i="2"/>
  <c r="AV866" i="2"/>
  <c r="C867" i="2"/>
  <c r="D867" i="2"/>
  <c r="E867" i="2"/>
  <c r="F867" i="2"/>
  <c r="G867" i="2"/>
  <c r="H867" i="2"/>
  <c r="J867" i="2"/>
  <c r="K867" i="2"/>
  <c r="L867" i="2"/>
  <c r="M867" i="2"/>
  <c r="AG867" i="2"/>
  <c r="AH867" i="2"/>
  <c r="AI867" i="2"/>
  <c r="AJ867" i="2"/>
  <c r="AK867" i="2"/>
  <c r="AL867" i="2"/>
  <c r="AM867" i="2"/>
  <c r="AN867" i="2"/>
  <c r="AV867" i="2"/>
  <c r="C868" i="2"/>
  <c r="D868" i="2"/>
  <c r="E868" i="2"/>
  <c r="F868" i="2"/>
  <c r="G868" i="2"/>
  <c r="H868" i="2"/>
  <c r="J868" i="2"/>
  <c r="K868" i="2"/>
  <c r="L868" i="2"/>
  <c r="M868" i="2"/>
  <c r="AG868" i="2"/>
  <c r="AH868" i="2"/>
  <c r="AI868" i="2"/>
  <c r="AJ868" i="2"/>
  <c r="AK868" i="2"/>
  <c r="AL868" i="2"/>
  <c r="AM868" i="2"/>
  <c r="AN868" i="2"/>
  <c r="AV868" i="2"/>
  <c r="C869" i="2"/>
  <c r="D869" i="2"/>
  <c r="E869" i="2"/>
  <c r="F869" i="2"/>
  <c r="G869" i="2"/>
  <c r="H869" i="2"/>
  <c r="J869" i="2"/>
  <c r="K869" i="2"/>
  <c r="L869" i="2"/>
  <c r="M869" i="2"/>
  <c r="AG869" i="2"/>
  <c r="AH869" i="2"/>
  <c r="AI869" i="2"/>
  <c r="AJ869" i="2"/>
  <c r="AK869" i="2"/>
  <c r="AL869" i="2"/>
  <c r="AM869" i="2"/>
  <c r="AN869" i="2"/>
  <c r="AV869" i="2"/>
  <c r="C870" i="2"/>
  <c r="D870" i="2"/>
  <c r="E870" i="2"/>
  <c r="F870" i="2"/>
  <c r="G870" i="2"/>
  <c r="H870" i="2"/>
  <c r="J870" i="2"/>
  <c r="K870" i="2"/>
  <c r="L870" i="2"/>
  <c r="M870" i="2"/>
  <c r="AG870" i="2"/>
  <c r="AH870" i="2"/>
  <c r="AI870" i="2"/>
  <c r="AJ870" i="2"/>
  <c r="AK870" i="2"/>
  <c r="AL870" i="2"/>
  <c r="AM870" i="2"/>
  <c r="AN870" i="2"/>
  <c r="C872" i="2"/>
  <c r="D872" i="2"/>
  <c r="E872" i="2"/>
  <c r="F872" i="2"/>
  <c r="G872" i="2"/>
  <c r="H872" i="2"/>
  <c r="J872" i="2"/>
  <c r="K872" i="2"/>
  <c r="L872" i="2"/>
  <c r="M872" i="2"/>
  <c r="AG872" i="2"/>
  <c r="AH872" i="2"/>
  <c r="AI872" i="2"/>
  <c r="AJ872" i="2"/>
  <c r="AK872" i="2"/>
  <c r="AL872" i="2"/>
  <c r="AM872" i="2"/>
  <c r="AN872" i="2"/>
  <c r="AV872" i="2"/>
  <c r="C873" i="2"/>
  <c r="D873" i="2"/>
  <c r="E873" i="2"/>
  <c r="F873" i="2"/>
  <c r="G873" i="2"/>
  <c r="H873" i="2"/>
  <c r="J873" i="2"/>
  <c r="K873" i="2"/>
  <c r="L873" i="2"/>
  <c r="M873" i="2"/>
  <c r="AG873" i="2"/>
  <c r="AH873" i="2"/>
  <c r="AI873" i="2"/>
  <c r="AJ873" i="2"/>
  <c r="AK873" i="2"/>
  <c r="AL873" i="2"/>
  <c r="AM873" i="2"/>
  <c r="AN873" i="2"/>
  <c r="AV873" i="2"/>
  <c r="C874" i="2"/>
  <c r="D874" i="2"/>
  <c r="E874" i="2"/>
  <c r="F874" i="2"/>
  <c r="G874" i="2"/>
  <c r="H874" i="2"/>
  <c r="J874" i="2"/>
  <c r="K874" i="2"/>
  <c r="L874" i="2"/>
  <c r="M874" i="2"/>
  <c r="AG874" i="2"/>
  <c r="AH874" i="2"/>
  <c r="AI874" i="2"/>
  <c r="AJ874" i="2"/>
  <c r="AK874" i="2"/>
  <c r="AL874" i="2"/>
  <c r="AM874" i="2"/>
  <c r="AN874" i="2"/>
  <c r="AV874" i="2"/>
  <c r="C875" i="2"/>
  <c r="D875" i="2"/>
  <c r="E875" i="2"/>
  <c r="F875" i="2"/>
  <c r="G875" i="2"/>
  <c r="H875" i="2"/>
  <c r="J875" i="2"/>
  <c r="K875" i="2"/>
  <c r="L875" i="2"/>
  <c r="M875" i="2"/>
  <c r="AG875" i="2"/>
  <c r="AH875" i="2"/>
  <c r="AI875" i="2"/>
  <c r="AJ875" i="2"/>
  <c r="AK875" i="2"/>
  <c r="AL875" i="2"/>
  <c r="AM875" i="2"/>
  <c r="AN875" i="2"/>
  <c r="AV875" i="2"/>
  <c r="C876" i="2"/>
  <c r="D876" i="2"/>
  <c r="E876" i="2"/>
  <c r="F876" i="2"/>
  <c r="G876" i="2"/>
  <c r="H876" i="2"/>
  <c r="J876" i="2"/>
  <c r="K876" i="2"/>
  <c r="L876" i="2"/>
  <c r="M876" i="2"/>
  <c r="AG876" i="2"/>
  <c r="AH876" i="2"/>
  <c r="AI876" i="2"/>
  <c r="AJ876" i="2"/>
  <c r="AK876" i="2"/>
  <c r="AL876" i="2"/>
  <c r="AM876" i="2"/>
  <c r="AN876" i="2"/>
  <c r="AV876" i="2"/>
  <c r="C877" i="2"/>
  <c r="D877" i="2"/>
  <c r="E877" i="2"/>
  <c r="F877" i="2"/>
  <c r="G877" i="2"/>
  <c r="H877" i="2"/>
  <c r="J877" i="2"/>
  <c r="K877" i="2"/>
  <c r="L877" i="2"/>
  <c r="M877" i="2"/>
  <c r="AG877" i="2"/>
  <c r="AH877" i="2"/>
  <c r="AI877" i="2"/>
  <c r="AJ877" i="2"/>
  <c r="AK877" i="2"/>
  <c r="AL877" i="2"/>
  <c r="AM877" i="2"/>
  <c r="AN877" i="2"/>
  <c r="AV877" i="2"/>
  <c r="C878" i="2"/>
  <c r="D878" i="2"/>
  <c r="E878" i="2"/>
  <c r="F878" i="2"/>
  <c r="G878" i="2"/>
  <c r="H878" i="2"/>
  <c r="J878" i="2"/>
  <c r="K878" i="2"/>
  <c r="L878" i="2"/>
  <c r="M878" i="2"/>
  <c r="AG878" i="2"/>
  <c r="AH878" i="2"/>
  <c r="AI878" i="2"/>
  <c r="AJ878" i="2"/>
  <c r="AK878" i="2"/>
  <c r="AL878" i="2"/>
  <c r="AM878" i="2"/>
  <c r="AN878" i="2"/>
  <c r="AV878" i="2"/>
  <c r="C879" i="2"/>
  <c r="D879" i="2"/>
  <c r="E879" i="2"/>
  <c r="F879" i="2"/>
  <c r="G879" i="2"/>
  <c r="H879" i="2"/>
  <c r="J879" i="2"/>
  <c r="K879" i="2"/>
  <c r="L879" i="2"/>
  <c r="M879" i="2"/>
  <c r="AG879" i="2"/>
  <c r="AH879" i="2"/>
  <c r="AI879" i="2"/>
  <c r="AJ879" i="2"/>
  <c r="AK879" i="2"/>
  <c r="AL879" i="2"/>
  <c r="AM879" i="2"/>
  <c r="AN879" i="2"/>
  <c r="AV879" i="2"/>
  <c r="C880" i="2"/>
  <c r="D880" i="2"/>
  <c r="E880" i="2"/>
  <c r="F880" i="2"/>
  <c r="G880" i="2"/>
  <c r="H880" i="2"/>
  <c r="J880" i="2"/>
  <c r="K880" i="2"/>
  <c r="L880" i="2"/>
  <c r="M880" i="2"/>
  <c r="AG880" i="2"/>
  <c r="AH880" i="2"/>
  <c r="AI880" i="2"/>
  <c r="AJ880" i="2"/>
  <c r="AK880" i="2"/>
  <c r="AL880" i="2"/>
  <c r="AM880" i="2"/>
  <c r="AN880" i="2"/>
  <c r="AV880" i="2"/>
  <c r="C881" i="2"/>
  <c r="D881" i="2"/>
  <c r="E881" i="2"/>
  <c r="F881" i="2"/>
  <c r="G881" i="2"/>
  <c r="H881" i="2"/>
  <c r="J881" i="2"/>
  <c r="K881" i="2"/>
  <c r="L881" i="2"/>
  <c r="M881" i="2"/>
  <c r="AG881" i="2"/>
  <c r="AH881" i="2"/>
  <c r="AI881" i="2"/>
  <c r="AJ881" i="2"/>
  <c r="AK881" i="2"/>
  <c r="AL881" i="2"/>
  <c r="AM881" i="2"/>
  <c r="AN881" i="2"/>
  <c r="AV881" i="2"/>
  <c r="C882" i="2"/>
  <c r="D882" i="2"/>
  <c r="E882" i="2"/>
  <c r="F882" i="2"/>
  <c r="G882" i="2"/>
  <c r="H882" i="2"/>
  <c r="J882" i="2"/>
  <c r="K882" i="2"/>
  <c r="L882" i="2"/>
  <c r="M882" i="2"/>
  <c r="AG882" i="2"/>
  <c r="AH882" i="2"/>
  <c r="AI882" i="2"/>
  <c r="AJ882" i="2"/>
  <c r="AK882" i="2"/>
  <c r="AL882" i="2"/>
  <c r="AM882" i="2"/>
  <c r="AN882" i="2"/>
  <c r="AV882" i="2"/>
  <c r="C883" i="2"/>
  <c r="D883" i="2"/>
  <c r="E883" i="2"/>
  <c r="F883" i="2"/>
  <c r="G883" i="2"/>
  <c r="H883" i="2"/>
  <c r="J883" i="2"/>
  <c r="K883" i="2"/>
  <c r="L883" i="2"/>
  <c r="M883" i="2"/>
  <c r="AG883" i="2"/>
  <c r="AH883" i="2"/>
  <c r="AI883" i="2"/>
  <c r="AJ883" i="2"/>
  <c r="AK883" i="2"/>
  <c r="AL883" i="2"/>
  <c r="AM883" i="2"/>
  <c r="AN883" i="2"/>
  <c r="AV883" i="2"/>
  <c r="C884" i="2"/>
  <c r="D884" i="2"/>
  <c r="E884" i="2"/>
  <c r="F884" i="2"/>
  <c r="G884" i="2"/>
  <c r="H884" i="2"/>
  <c r="J884" i="2"/>
  <c r="K884" i="2"/>
  <c r="L884" i="2"/>
  <c r="M884" i="2"/>
  <c r="AG884" i="2"/>
  <c r="AH884" i="2"/>
  <c r="AI884" i="2"/>
  <c r="AJ884" i="2"/>
  <c r="AK884" i="2"/>
  <c r="AL884" i="2"/>
  <c r="AM884" i="2"/>
  <c r="AN884" i="2"/>
  <c r="AV884" i="2"/>
  <c r="C885" i="2"/>
  <c r="D885" i="2"/>
  <c r="E885" i="2"/>
  <c r="F885" i="2"/>
  <c r="G885" i="2"/>
  <c r="H885" i="2"/>
  <c r="J885" i="2"/>
  <c r="K885" i="2"/>
  <c r="L885" i="2"/>
  <c r="M885" i="2"/>
  <c r="AG885" i="2"/>
  <c r="AH885" i="2"/>
  <c r="AI885" i="2"/>
  <c r="AJ885" i="2"/>
  <c r="AK885" i="2"/>
  <c r="AL885" i="2"/>
  <c r="AM885" i="2"/>
  <c r="AN885" i="2"/>
  <c r="AV885" i="2"/>
  <c r="C886" i="2"/>
  <c r="D886" i="2"/>
  <c r="E886" i="2"/>
  <c r="F886" i="2"/>
  <c r="G886" i="2"/>
  <c r="H886" i="2"/>
  <c r="J886" i="2"/>
  <c r="K886" i="2"/>
  <c r="L886" i="2"/>
  <c r="M886" i="2"/>
  <c r="AG886" i="2"/>
  <c r="AH886" i="2"/>
  <c r="AI886" i="2"/>
  <c r="AJ886" i="2"/>
  <c r="AK886" i="2"/>
  <c r="AL886" i="2"/>
  <c r="AM886" i="2"/>
  <c r="AN886" i="2"/>
  <c r="AV886" i="2"/>
  <c r="C887" i="2"/>
  <c r="D887" i="2"/>
  <c r="E887" i="2"/>
  <c r="F887" i="2"/>
  <c r="G887" i="2"/>
  <c r="H887" i="2"/>
  <c r="J887" i="2"/>
  <c r="K887" i="2"/>
  <c r="L887" i="2"/>
  <c r="M887" i="2"/>
  <c r="AG887" i="2"/>
  <c r="AH887" i="2"/>
  <c r="AI887" i="2"/>
  <c r="AJ887" i="2"/>
  <c r="AK887" i="2"/>
  <c r="AL887" i="2"/>
  <c r="AM887" i="2"/>
  <c r="AN887" i="2"/>
  <c r="AV887" i="2"/>
  <c r="C888" i="2"/>
  <c r="D888" i="2"/>
  <c r="E888" i="2"/>
  <c r="F888" i="2"/>
  <c r="G888" i="2"/>
  <c r="H888" i="2"/>
  <c r="J888" i="2"/>
  <c r="K888" i="2"/>
  <c r="L888" i="2"/>
  <c r="M888" i="2"/>
  <c r="AG888" i="2"/>
  <c r="AH888" i="2"/>
  <c r="AI888" i="2"/>
  <c r="AJ888" i="2"/>
  <c r="AK888" i="2"/>
  <c r="AL888" i="2"/>
  <c r="AM888" i="2"/>
  <c r="AN888" i="2"/>
  <c r="AV888" i="2"/>
  <c r="C889" i="2"/>
  <c r="D889" i="2"/>
  <c r="E889" i="2"/>
  <c r="F889" i="2"/>
  <c r="G889" i="2"/>
  <c r="H889" i="2"/>
  <c r="J889" i="2"/>
  <c r="K889" i="2"/>
  <c r="L889" i="2"/>
  <c r="M889" i="2"/>
  <c r="AG889" i="2"/>
  <c r="AH889" i="2"/>
  <c r="AI889" i="2"/>
  <c r="AJ889" i="2"/>
  <c r="AK889" i="2"/>
  <c r="AL889" i="2"/>
  <c r="AM889" i="2"/>
  <c r="AN889" i="2"/>
  <c r="AV889" i="2"/>
  <c r="C890" i="2"/>
  <c r="D890" i="2"/>
  <c r="E890" i="2"/>
  <c r="F890" i="2"/>
  <c r="G890" i="2"/>
  <c r="H890" i="2"/>
  <c r="J890" i="2"/>
  <c r="K890" i="2"/>
  <c r="L890" i="2"/>
  <c r="M890" i="2"/>
  <c r="AG890" i="2"/>
  <c r="AH890" i="2"/>
  <c r="AI890" i="2"/>
  <c r="AJ890" i="2"/>
  <c r="AK890" i="2"/>
  <c r="AL890" i="2"/>
  <c r="AM890" i="2"/>
  <c r="AN890" i="2"/>
  <c r="AV890" i="2"/>
  <c r="C891" i="2"/>
  <c r="D891" i="2"/>
  <c r="E891" i="2"/>
  <c r="F891" i="2"/>
  <c r="G891" i="2"/>
  <c r="H891" i="2"/>
  <c r="J891" i="2"/>
  <c r="K891" i="2"/>
  <c r="L891" i="2"/>
  <c r="M891" i="2"/>
  <c r="AG891" i="2"/>
  <c r="AH891" i="2"/>
  <c r="AI891" i="2"/>
  <c r="AJ891" i="2"/>
  <c r="AK891" i="2"/>
  <c r="AL891" i="2"/>
  <c r="AM891" i="2"/>
  <c r="AN891" i="2"/>
  <c r="AV891" i="2"/>
  <c r="C892" i="2"/>
  <c r="D892" i="2"/>
  <c r="E892" i="2"/>
  <c r="F892" i="2"/>
  <c r="G892" i="2"/>
  <c r="H892" i="2"/>
  <c r="J892" i="2"/>
  <c r="K892" i="2"/>
  <c r="L892" i="2"/>
  <c r="M892" i="2"/>
  <c r="AG892" i="2"/>
  <c r="AH892" i="2"/>
  <c r="AI892" i="2"/>
  <c r="AJ892" i="2"/>
  <c r="AK892" i="2"/>
  <c r="AL892" i="2"/>
  <c r="AM892" i="2"/>
  <c r="AN892" i="2"/>
  <c r="AV892" i="2"/>
  <c r="C893" i="2"/>
  <c r="D893" i="2"/>
  <c r="E893" i="2"/>
  <c r="F893" i="2"/>
  <c r="G893" i="2"/>
  <c r="H893" i="2"/>
  <c r="J893" i="2"/>
  <c r="K893" i="2"/>
  <c r="L893" i="2"/>
  <c r="M893" i="2"/>
  <c r="AG893" i="2"/>
  <c r="AH893" i="2"/>
  <c r="AI893" i="2"/>
  <c r="AJ893" i="2"/>
  <c r="AK893" i="2"/>
  <c r="AL893" i="2"/>
  <c r="AM893" i="2"/>
  <c r="AN893" i="2"/>
  <c r="C895" i="2"/>
  <c r="D895" i="2"/>
  <c r="E895" i="2"/>
  <c r="F895" i="2"/>
  <c r="G895" i="2"/>
  <c r="H895" i="2"/>
  <c r="J895" i="2"/>
  <c r="K895" i="2"/>
  <c r="L895" i="2"/>
  <c r="M895" i="2"/>
  <c r="AG895" i="2"/>
  <c r="AH895" i="2"/>
  <c r="AI895" i="2"/>
  <c r="AJ895" i="2"/>
  <c r="AK895" i="2"/>
  <c r="AL895" i="2"/>
  <c r="AM895" i="2"/>
  <c r="AN895" i="2"/>
  <c r="AV895" i="2"/>
  <c r="C896" i="2"/>
  <c r="D896" i="2"/>
  <c r="E896" i="2"/>
  <c r="F896" i="2"/>
  <c r="G896" i="2"/>
  <c r="H896" i="2"/>
  <c r="J896" i="2"/>
  <c r="K896" i="2"/>
  <c r="L896" i="2"/>
  <c r="M896" i="2"/>
  <c r="AG896" i="2"/>
  <c r="AH896" i="2"/>
  <c r="AI896" i="2"/>
  <c r="AJ896" i="2"/>
  <c r="AK896" i="2"/>
  <c r="AL896" i="2"/>
  <c r="AM896" i="2"/>
  <c r="AN896" i="2"/>
  <c r="AV896" i="2"/>
  <c r="C897" i="2"/>
  <c r="D897" i="2"/>
  <c r="E897" i="2"/>
  <c r="F897" i="2"/>
  <c r="G897" i="2"/>
  <c r="H897" i="2"/>
  <c r="J897" i="2"/>
  <c r="K897" i="2"/>
  <c r="L897" i="2"/>
  <c r="M897" i="2"/>
  <c r="AG897" i="2"/>
  <c r="AH897" i="2"/>
  <c r="AI897" i="2"/>
  <c r="AJ897" i="2"/>
  <c r="AK897" i="2"/>
  <c r="AL897" i="2"/>
  <c r="AM897" i="2"/>
  <c r="AN897" i="2"/>
  <c r="AV897" i="2"/>
  <c r="C898" i="2"/>
  <c r="D898" i="2"/>
  <c r="E898" i="2"/>
  <c r="F898" i="2"/>
  <c r="G898" i="2"/>
  <c r="H898" i="2"/>
  <c r="J898" i="2"/>
  <c r="K898" i="2"/>
  <c r="L898" i="2"/>
  <c r="M898" i="2"/>
  <c r="AG898" i="2"/>
  <c r="AH898" i="2"/>
  <c r="AI898" i="2"/>
  <c r="AJ898" i="2"/>
  <c r="AK898" i="2"/>
  <c r="AL898" i="2"/>
  <c r="AM898" i="2"/>
  <c r="AN898" i="2"/>
  <c r="AV898" i="2"/>
  <c r="C899" i="2"/>
  <c r="D899" i="2"/>
  <c r="E899" i="2"/>
  <c r="F899" i="2"/>
  <c r="G899" i="2"/>
  <c r="H899" i="2"/>
  <c r="J899" i="2"/>
  <c r="K899" i="2"/>
  <c r="L899" i="2"/>
  <c r="M899" i="2"/>
  <c r="AG899" i="2"/>
  <c r="AH899" i="2"/>
  <c r="AI899" i="2"/>
  <c r="AJ899" i="2"/>
  <c r="AK899" i="2"/>
  <c r="AL899" i="2"/>
  <c r="AM899" i="2"/>
  <c r="AN899" i="2"/>
  <c r="AV899" i="2"/>
  <c r="C900" i="2"/>
  <c r="D900" i="2"/>
  <c r="E900" i="2"/>
  <c r="F900" i="2"/>
  <c r="G900" i="2"/>
  <c r="H900" i="2"/>
  <c r="J900" i="2"/>
  <c r="K900" i="2"/>
  <c r="L900" i="2"/>
  <c r="M900" i="2"/>
  <c r="AG900" i="2"/>
  <c r="AH900" i="2"/>
  <c r="AI900" i="2"/>
  <c r="AJ900" i="2"/>
  <c r="AK900" i="2"/>
  <c r="AL900" i="2"/>
  <c r="AM900" i="2"/>
  <c r="AN900" i="2"/>
  <c r="AV900" i="2"/>
  <c r="C901" i="2"/>
  <c r="D901" i="2"/>
  <c r="E901" i="2"/>
  <c r="F901" i="2"/>
  <c r="G901" i="2"/>
  <c r="H901" i="2"/>
  <c r="J901" i="2"/>
  <c r="K901" i="2"/>
  <c r="L901" i="2"/>
  <c r="M901" i="2"/>
  <c r="AG901" i="2"/>
  <c r="AH901" i="2"/>
  <c r="AI901" i="2"/>
  <c r="AJ901" i="2"/>
  <c r="AK901" i="2"/>
  <c r="AL901" i="2"/>
  <c r="AM901" i="2"/>
  <c r="AN901" i="2"/>
  <c r="AV901" i="2"/>
  <c r="C902" i="2"/>
  <c r="D902" i="2"/>
  <c r="E902" i="2"/>
  <c r="F902" i="2"/>
  <c r="G902" i="2"/>
  <c r="H902" i="2"/>
  <c r="J902" i="2"/>
  <c r="K902" i="2"/>
  <c r="L902" i="2"/>
  <c r="M902" i="2"/>
  <c r="AG902" i="2"/>
  <c r="AH902" i="2"/>
  <c r="AI902" i="2"/>
  <c r="AJ902" i="2"/>
  <c r="AK902" i="2"/>
  <c r="AL902" i="2"/>
  <c r="AM902" i="2"/>
  <c r="AN902" i="2"/>
  <c r="AV902" i="2"/>
  <c r="C903" i="2"/>
  <c r="D903" i="2"/>
  <c r="E903" i="2"/>
  <c r="F903" i="2"/>
  <c r="G903" i="2"/>
  <c r="H903" i="2"/>
  <c r="J903" i="2"/>
  <c r="K903" i="2"/>
  <c r="L903" i="2"/>
  <c r="M903" i="2"/>
  <c r="AG903" i="2"/>
  <c r="AH903" i="2"/>
  <c r="AI903" i="2"/>
  <c r="AJ903" i="2"/>
  <c r="AK903" i="2"/>
  <c r="AL903" i="2"/>
  <c r="AM903" i="2"/>
  <c r="AN903" i="2"/>
  <c r="AV903" i="2"/>
  <c r="C904" i="2"/>
  <c r="D904" i="2"/>
  <c r="E904" i="2"/>
  <c r="F904" i="2"/>
  <c r="G904" i="2"/>
  <c r="H904" i="2"/>
  <c r="J904" i="2"/>
  <c r="K904" i="2"/>
  <c r="L904" i="2"/>
  <c r="M904" i="2"/>
  <c r="AG904" i="2"/>
  <c r="AH904" i="2"/>
  <c r="AI904" i="2"/>
  <c r="AJ904" i="2"/>
  <c r="AK904" i="2"/>
  <c r="AL904" i="2"/>
  <c r="AM904" i="2"/>
  <c r="AN904" i="2"/>
  <c r="AV904" i="2"/>
  <c r="C905" i="2"/>
  <c r="D905" i="2"/>
  <c r="E905" i="2"/>
  <c r="F905" i="2"/>
  <c r="G905" i="2"/>
  <c r="H905" i="2"/>
  <c r="J905" i="2"/>
  <c r="K905" i="2"/>
  <c r="L905" i="2"/>
  <c r="M905" i="2"/>
  <c r="AG905" i="2"/>
  <c r="AH905" i="2"/>
  <c r="AI905" i="2"/>
  <c r="AJ905" i="2"/>
  <c r="AK905" i="2"/>
  <c r="AL905" i="2"/>
  <c r="AM905" i="2"/>
  <c r="AN905" i="2"/>
  <c r="AV905" i="2"/>
  <c r="C906" i="2"/>
  <c r="D906" i="2"/>
  <c r="E906" i="2"/>
  <c r="F906" i="2"/>
  <c r="G906" i="2"/>
  <c r="H906" i="2"/>
  <c r="J906" i="2"/>
  <c r="K906" i="2"/>
  <c r="L906" i="2"/>
  <c r="M906" i="2"/>
  <c r="AG906" i="2"/>
  <c r="AH906" i="2"/>
  <c r="AI906" i="2"/>
  <c r="AJ906" i="2"/>
  <c r="AK906" i="2"/>
  <c r="AL906" i="2"/>
  <c r="AM906" i="2"/>
  <c r="AN906" i="2"/>
  <c r="AV906" i="2"/>
  <c r="C907" i="2"/>
  <c r="D907" i="2"/>
  <c r="E907" i="2"/>
  <c r="F907" i="2"/>
  <c r="G907" i="2"/>
  <c r="H907" i="2"/>
  <c r="J907" i="2"/>
  <c r="K907" i="2"/>
  <c r="L907" i="2"/>
  <c r="M907" i="2"/>
  <c r="AG907" i="2"/>
  <c r="AH907" i="2"/>
  <c r="AI907" i="2"/>
  <c r="AJ907" i="2"/>
  <c r="AK907" i="2"/>
  <c r="AL907" i="2"/>
  <c r="AM907" i="2"/>
  <c r="AN907" i="2"/>
  <c r="AV907" i="2"/>
  <c r="C908" i="2"/>
  <c r="D908" i="2"/>
  <c r="E908" i="2"/>
  <c r="F908" i="2"/>
  <c r="G908" i="2"/>
  <c r="H908" i="2"/>
  <c r="J908" i="2"/>
  <c r="K908" i="2"/>
  <c r="L908" i="2"/>
  <c r="M908" i="2"/>
  <c r="AG908" i="2"/>
  <c r="AH908" i="2"/>
  <c r="AI908" i="2"/>
  <c r="AJ908" i="2"/>
  <c r="AK908" i="2"/>
  <c r="AL908" i="2"/>
  <c r="AM908" i="2"/>
  <c r="AN908" i="2"/>
  <c r="AV908" i="2"/>
  <c r="C909" i="2"/>
  <c r="D909" i="2"/>
  <c r="E909" i="2"/>
  <c r="F909" i="2"/>
  <c r="G909" i="2"/>
  <c r="H909" i="2"/>
  <c r="J909" i="2"/>
  <c r="K909" i="2"/>
  <c r="L909" i="2"/>
  <c r="M909" i="2"/>
  <c r="AG909" i="2"/>
  <c r="AH909" i="2"/>
  <c r="AI909" i="2"/>
  <c r="AJ909" i="2"/>
  <c r="AK909" i="2"/>
  <c r="AL909" i="2"/>
  <c r="AM909" i="2"/>
  <c r="AN909" i="2"/>
  <c r="AV909" i="2"/>
  <c r="C910" i="2"/>
  <c r="D910" i="2"/>
  <c r="E910" i="2"/>
  <c r="F910" i="2"/>
  <c r="G910" i="2"/>
  <c r="H910" i="2"/>
  <c r="J910" i="2"/>
  <c r="K910" i="2"/>
  <c r="L910" i="2"/>
  <c r="M910" i="2"/>
  <c r="AG910" i="2"/>
  <c r="AH910" i="2"/>
  <c r="AI910" i="2"/>
  <c r="AJ910" i="2"/>
  <c r="AK910" i="2"/>
  <c r="AL910" i="2"/>
  <c r="AM910" i="2"/>
  <c r="AN910" i="2"/>
  <c r="AV910" i="2"/>
  <c r="C911" i="2"/>
  <c r="D911" i="2"/>
  <c r="E911" i="2"/>
  <c r="F911" i="2"/>
  <c r="G911" i="2"/>
  <c r="H911" i="2"/>
  <c r="J911" i="2"/>
  <c r="K911" i="2"/>
  <c r="L911" i="2"/>
  <c r="M911" i="2"/>
  <c r="AG911" i="2"/>
  <c r="AH911" i="2"/>
  <c r="AI911" i="2"/>
  <c r="AJ911" i="2"/>
  <c r="AK911" i="2"/>
  <c r="AL911" i="2"/>
  <c r="AM911" i="2"/>
  <c r="AN911" i="2"/>
  <c r="AV911" i="2"/>
  <c r="C912" i="2"/>
  <c r="D912" i="2"/>
  <c r="E912" i="2"/>
  <c r="F912" i="2"/>
  <c r="G912" i="2"/>
  <c r="H912" i="2"/>
  <c r="J912" i="2"/>
  <c r="K912" i="2"/>
  <c r="L912" i="2"/>
  <c r="M912" i="2"/>
  <c r="AG912" i="2"/>
  <c r="AH912" i="2"/>
  <c r="AI912" i="2"/>
  <c r="AJ912" i="2"/>
  <c r="AK912" i="2"/>
  <c r="AL912" i="2"/>
  <c r="AM912" i="2"/>
  <c r="AN912" i="2"/>
  <c r="AV912" i="2"/>
  <c r="C913" i="2"/>
  <c r="D913" i="2"/>
  <c r="E913" i="2"/>
  <c r="F913" i="2"/>
  <c r="G913" i="2"/>
  <c r="H913" i="2"/>
  <c r="J913" i="2"/>
  <c r="K913" i="2"/>
  <c r="L913" i="2"/>
  <c r="M913" i="2"/>
  <c r="AG913" i="2"/>
  <c r="AH913" i="2"/>
  <c r="AI913" i="2"/>
  <c r="AJ913" i="2"/>
  <c r="AK913" i="2"/>
  <c r="AL913" i="2"/>
  <c r="AM913" i="2"/>
  <c r="AN913" i="2"/>
  <c r="AV913" i="2"/>
  <c r="C914" i="2"/>
  <c r="D914" i="2"/>
  <c r="E914" i="2"/>
  <c r="F914" i="2"/>
  <c r="G914" i="2"/>
  <c r="H914" i="2"/>
  <c r="J914" i="2"/>
  <c r="K914" i="2"/>
  <c r="L914" i="2"/>
  <c r="M914" i="2"/>
  <c r="AG914" i="2"/>
  <c r="AH914" i="2"/>
  <c r="AI914" i="2"/>
  <c r="AJ914" i="2"/>
  <c r="AK914" i="2"/>
  <c r="AL914" i="2"/>
  <c r="AM914" i="2"/>
  <c r="AN914" i="2"/>
  <c r="AV914" i="2"/>
  <c r="C915" i="2"/>
  <c r="D915" i="2"/>
  <c r="E915" i="2"/>
  <c r="F915" i="2"/>
  <c r="G915" i="2"/>
  <c r="H915" i="2"/>
  <c r="J915" i="2"/>
  <c r="K915" i="2"/>
  <c r="L915" i="2"/>
  <c r="M915" i="2"/>
  <c r="AG915" i="2"/>
  <c r="AH915" i="2"/>
  <c r="AI915" i="2"/>
  <c r="AJ915" i="2"/>
  <c r="AK915" i="2"/>
  <c r="AL915" i="2"/>
  <c r="AM915" i="2"/>
  <c r="AN915" i="2"/>
  <c r="AV915" i="2"/>
  <c r="C916" i="2"/>
  <c r="D916" i="2"/>
  <c r="E916" i="2"/>
  <c r="F916" i="2"/>
  <c r="G916" i="2"/>
  <c r="H916" i="2"/>
  <c r="J916" i="2"/>
  <c r="K916" i="2"/>
  <c r="L916" i="2"/>
  <c r="M916" i="2"/>
  <c r="AG916" i="2"/>
  <c r="AH916" i="2"/>
  <c r="AI916" i="2"/>
  <c r="AJ916" i="2"/>
  <c r="AK916" i="2"/>
  <c r="AL916" i="2"/>
  <c r="AM916" i="2"/>
  <c r="AN916" i="2"/>
  <c r="AV916" i="2"/>
  <c r="C917" i="2"/>
  <c r="D917" i="2"/>
  <c r="E917" i="2"/>
  <c r="F917" i="2"/>
  <c r="G917" i="2"/>
  <c r="H917" i="2"/>
  <c r="J917" i="2"/>
  <c r="K917" i="2"/>
  <c r="L917" i="2"/>
  <c r="M917" i="2"/>
  <c r="AG917" i="2"/>
  <c r="AH917" i="2"/>
  <c r="AI917" i="2"/>
  <c r="AJ917" i="2"/>
  <c r="AK917" i="2"/>
  <c r="AL917" i="2"/>
  <c r="AM917" i="2"/>
  <c r="AN917" i="2"/>
  <c r="AV917" i="2"/>
  <c r="C918" i="2"/>
  <c r="D918" i="2"/>
  <c r="E918" i="2"/>
  <c r="F918" i="2"/>
  <c r="G918" i="2"/>
  <c r="H918" i="2"/>
  <c r="J918" i="2"/>
  <c r="K918" i="2"/>
  <c r="L918" i="2"/>
  <c r="M918" i="2"/>
  <c r="AG918" i="2"/>
  <c r="AH918" i="2"/>
  <c r="AI918" i="2"/>
  <c r="AJ918" i="2"/>
  <c r="AK918" i="2"/>
  <c r="AL918" i="2"/>
  <c r="AM918" i="2"/>
  <c r="AN918" i="2"/>
  <c r="AV918" i="2"/>
  <c r="C919" i="2"/>
  <c r="D919" i="2"/>
  <c r="E919" i="2"/>
  <c r="F919" i="2"/>
  <c r="G919" i="2"/>
  <c r="H919" i="2"/>
  <c r="J919" i="2"/>
  <c r="K919" i="2"/>
  <c r="L919" i="2"/>
  <c r="M919" i="2"/>
  <c r="AG919" i="2"/>
  <c r="AH919" i="2"/>
  <c r="AI919" i="2"/>
  <c r="AJ919" i="2"/>
  <c r="AK919" i="2"/>
  <c r="AL919" i="2"/>
  <c r="AM919" i="2"/>
  <c r="AN919" i="2"/>
  <c r="AV919" i="2"/>
  <c r="C920" i="2"/>
  <c r="D920" i="2"/>
  <c r="E920" i="2"/>
  <c r="F920" i="2"/>
  <c r="G920" i="2"/>
  <c r="H920" i="2"/>
  <c r="J920" i="2"/>
  <c r="K920" i="2"/>
  <c r="L920" i="2"/>
  <c r="M920" i="2"/>
  <c r="AG920" i="2"/>
  <c r="AH920" i="2"/>
  <c r="AI920" i="2"/>
  <c r="AJ920" i="2"/>
  <c r="AK920" i="2"/>
  <c r="AL920" i="2"/>
  <c r="AM920" i="2"/>
  <c r="AN920" i="2"/>
  <c r="AV920" i="2"/>
  <c r="C921" i="2"/>
  <c r="D921" i="2"/>
  <c r="E921" i="2"/>
  <c r="F921" i="2"/>
  <c r="G921" i="2"/>
  <c r="H921" i="2"/>
  <c r="J921" i="2"/>
  <c r="K921" i="2"/>
  <c r="L921" i="2"/>
  <c r="M921" i="2"/>
  <c r="AG921" i="2"/>
  <c r="AH921" i="2"/>
  <c r="AI921" i="2"/>
  <c r="AJ921" i="2"/>
  <c r="AK921" i="2"/>
  <c r="AL921" i="2"/>
  <c r="AM921" i="2"/>
  <c r="AN921" i="2"/>
  <c r="AV921" i="2"/>
  <c r="C922" i="2"/>
  <c r="D922" i="2"/>
  <c r="E922" i="2"/>
  <c r="F922" i="2"/>
  <c r="G922" i="2"/>
  <c r="H922" i="2"/>
  <c r="J922" i="2"/>
  <c r="K922" i="2"/>
  <c r="L922" i="2"/>
  <c r="M922" i="2"/>
  <c r="AG922" i="2"/>
  <c r="AH922" i="2"/>
  <c r="AI922" i="2"/>
  <c r="AJ922" i="2"/>
  <c r="AK922" i="2"/>
  <c r="AL922" i="2"/>
  <c r="AM922" i="2"/>
  <c r="AN922" i="2"/>
  <c r="AV922" i="2"/>
  <c r="C923" i="2"/>
  <c r="D923" i="2"/>
  <c r="E923" i="2"/>
  <c r="F923" i="2"/>
  <c r="G923" i="2"/>
  <c r="H923" i="2"/>
  <c r="J923" i="2"/>
  <c r="K923" i="2"/>
  <c r="L923" i="2"/>
  <c r="M923" i="2"/>
  <c r="AG923" i="2"/>
  <c r="AH923" i="2"/>
  <c r="AI923" i="2"/>
  <c r="AJ923" i="2"/>
  <c r="AK923" i="2"/>
  <c r="AL923" i="2"/>
  <c r="AM923" i="2"/>
  <c r="AN923" i="2"/>
  <c r="AV923" i="2"/>
  <c r="C924" i="2"/>
  <c r="D924" i="2"/>
  <c r="E924" i="2"/>
  <c r="F924" i="2"/>
  <c r="G924" i="2"/>
  <c r="H924" i="2"/>
  <c r="J924" i="2"/>
  <c r="K924" i="2"/>
  <c r="L924" i="2"/>
  <c r="M924" i="2"/>
  <c r="AG924" i="2"/>
  <c r="AH924" i="2"/>
  <c r="AI924" i="2"/>
  <c r="AJ924" i="2"/>
  <c r="AK924" i="2"/>
  <c r="AL924" i="2"/>
  <c r="AM924" i="2"/>
  <c r="AN924" i="2"/>
  <c r="AV924" i="2"/>
  <c r="C925" i="2"/>
  <c r="D925" i="2"/>
  <c r="E925" i="2"/>
  <c r="F925" i="2"/>
  <c r="G925" i="2"/>
  <c r="H925" i="2"/>
  <c r="J925" i="2"/>
  <c r="K925" i="2"/>
  <c r="L925" i="2"/>
  <c r="M925" i="2"/>
  <c r="AG925" i="2"/>
  <c r="AH925" i="2"/>
  <c r="AI925" i="2"/>
  <c r="AJ925" i="2"/>
  <c r="AK925" i="2"/>
  <c r="AL925" i="2"/>
  <c r="AM925" i="2"/>
  <c r="AN925" i="2"/>
  <c r="AV925" i="2"/>
  <c r="C926" i="2"/>
  <c r="D926" i="2"/>
  <c r="E926" i="2"/>
  <c r="F926" i="2"/>
  <c r="G926" i="2"/>
  <c r="H926" i="2"/>
  <c r="J926" i="2"/>
  <c r="K926" i="2"/>
  <c r="L926" i="2"/>
  <c r="M926" i="2"/>
  <c r="AG926" i="2"/>
  <c r="AH926" i="2"/>
  <c r="AI926" i="2"/>
  <c r="AJ926" i="2"/>
  <c r="AK926" i="2"/>
  <c r="AL926" i="2"/>
  <c r="AM926" i="2"/>
  <c r="AN926" i="2"/>
  <c r="AV926" i="2"/>
  <c r="C927" i="2"/>
  <c r="D927" i="2"/>
  <c r="E927" i="2"/>
  <c r="F927" i="2"/>
  <c r="G927" i="2"/>
  <c r="H927" i="2"/>
  <c r="J927" i="2"/>
  <c r="K927" i="2"/>
  <c r="L927" i="2"/>
  <c r="M927" i="2"/>
  <c r="AG927" i="2"/>
  <c r="AH927" i="2"/>
  <c r="AI927" i="2"/>
  <c r="AJ927" i="2"/>
  <c r="AK927" i="2"/>
  <c r="AL927" i="2"/>
  <c r="AM927" i="2"/>
  <c r="AN927" i="2"/>
  <c r="AV927" i="2"/>
  <c r="C928" i="2"/>
  <c r="D928" i="2"/>
  <c r="E928" i="2"/>
  <c r="F928" i="2"/>
  <c r="G928" i="2"/>
  <c r="H928" i="2"/>
  <c r="J928" i="2"/>
  <c r="K928" i="2"/>
  <c r="L928" i="2"/>
  <c r="M928" i="2"/>
  <c r="AG928" i="2"/>
  <c r="AH928" i="2"/>
  <c r="AI928" i="2"/>
  <c r="AJ928" i="2"/>
  <c r="AK928" i="2"/>
  <c r="AL928" i="2"/>
  <c r="AM928" i="2"/>
  <c r="AN928" i="2"/>
  <c r="BB928" i="2"/>
  <c r="BC928" i="2"/>
  <c r="C930" i="2"/>
  <c r="D930" i="2"/>
  <c r="E930" i="2"/>
  <c r="F930" i="2"/>
  <c r="G930" i="2"/>
  <c r="H930" i="2"/>
  <c r="J930" i="2"/>
  <c r="K930" i="2"/>
  <c r="L930" i="2"/>
  <c r="M930" i="2"/>
  <c r="AG930" i="2"/>
  <c r="AH930" i="2"/>
  <c r="AI930" i="2"/>
  <c r="AJ930" i="2"/>
  <c r="AK930" i="2"/>
  <c r="AL930" i="2"/>
  <c r="AM930" i="2"/>
  <c r="AN930" i="2"/>
  <c r="AV930" i="2"/>
  <c r="C931" i="2"/>
  <c r="D931" i="2"/>
  <c r="E931" i="2"/>
  <c r="F931" i="2"/>
  <c r="G931" i="2"/>
  <c r="H931" i="2"/>
  <c r="J931" i="2"/>
  <c r="K931" i="2"/>
  <c r="L931" i="2"/>
  <c r="M931" i="2"/>
  <c r="AG931" i="2"/>
  <c r="AH931" i="2"/>
  <c r="AI931" i="2"/>
  <c r="AJ931" i="2"/>
  <c r="AK931" i="2"/>
  <c r="AL931" i="2"/>
  <c r="AM931" i="2"/>
  <c r="AN931" i="2"/>
  <c r="AV931" i="2"/>
  <c r="C932" i="2"/>
  <c r="D932" i="2"/>
  <c r="E932" i="2"/>
  <c r="F932" i="2"/>
  <c r="G932" i="2"/>
  <c r="H932" i="2"/>
  <c r="J932" i="2"/>
  <c r="K932" i="2"/>
  <c r="L932" i="2"/>
  <c r="M932" i="2"/>
  <c r="AG932" i="2"/>
  <c r="AH932" i="2"/>
  <c r="AI932" i="2"/>
  <c r="AJ932" i="2"/>
  <c r="AK932" i="2"/>
  <c r="AL932" i="2"/>
  <c r="AM932" i="2"/>
  <c r="AN932" i="2"/>
  <c r="AV932" i="2"/>
  <c r="C933" i="2"/>
  <c r="D933" i="2"/>
  <c r="E933" i="2"/>
  <c r="F933" i="2"/>
  <c r="G933" i="2"/>
  <c r="H933" i="2"/>
  <c r="J933" i="2"/>
  <c r="K933" i="2"/>
  <c r="L933" i="2"/>
  <c r="M933" i="2"/>
  <c r="AG933" i="2"/>
  <c r="AH933" i="2"/>
  <c r="AI933" i="2"/>
  <c r="AJ933" i="2"/>
  <c r="AK933" i="2"/>
  <c r="AL933" i="2"/>
  <c r="AM933" i="2"/>
  <c r="AN933" i="2"/>
  <c r="AV933" i="2"/>
  <c r="C934" i="2"/>
  <c r="D934" i="2"/>
  <c r="E934" i="2"/>
  <c r="F934" i="2"/>
  <c r="G934" i="2"/>
  <c r="H934" i="2"/>
  <c r="J934" i="2"/>
  <c r="K934" i="2"/>
  <c r="L934" i="2"/>
  <c r="M934" i="2"/>
  <c r="AG934" i="2"/>
  <c r="AH934" i="2"/>
  <c r="AI934" i="2"/>
  <c r="AJ934" i="2"/>
  <c r="AK934" i="2"/>
  <c r="AL934" i="2"/>
  <c r="AM934" i="2"/>
  <c r="AN934" i="2"/>
  <c r="AV934" i="2"/>
  <c r="C935" i="2"/>
  <c r="D935" i="2"/>
  <c r="E935" i="2"/>
  <c r="F935" i="2"/>
  <c r="G935" i="2"/>
  <c r="H935" i="2"/>
  <c r="J935" i="2"/>
  <c r="K935" i="2"/>
  <c r="L935" i="2"/>
  <c r="M935" i="2"/>
  <c r="AG935" i="2"/>
  <c r="AH935" i="2"/>
  <c r="AI935" i="2"/>
  <c r="AJ935" i="2"/>
  <c r="AK935" i="2"/>
  <c r="AL935" i="2"/>
  <c r="AM935" i="2"/>
  <c r="AN935" i="2"/>
  <c r="AV935" i="2"/>
  <c r="C936" i="2"/>
  <c r="D936" i="2"/>
  <c r="E936" i="2"/>
  <c r="F936" i="2"/>
  <c r="G936" i="2"/>
  <c r="H936" i="2"/>
  <c r="J936" i="2"/>
  <c r="K936" i="2"/>
  <c r="L936" i="2"/>
  <c r="M936" i="2"/>
  <c r="AG936" i="2"/>
  <c r="AH936" i="2"/>
  <c r="AI936" i="2"/>
  <c r="AJ936" i="2"/>
  <c r="AK936" i="2"/>
  <c r="AL936" i="2"/>
  <c r="AM936" i="2"/>
  <c r="AN936" i="2"/>
  <c r="AV936" i="2"/>
  <c r="C937" i="2"/>
  <c r="D937" i="2"/>
  <c r="E937" i="2"/>
  <c r="F937" i="2"/>
  <c r="G937" i="2"/>
  <c r="H937" i="2"/>
  <c r="J937" i="2"/>
  <c r="K937" i="2"/>
  <c r="L937" i="2"/>
  <c r="M937" i="2"/>
  <c r="AG937" i="2"/>
  <c r="AH937" i="2"/>
  <c r="AI937" i="2"/>
  <c r="AJ937" i="2"/>
  <c r="AK937" i="2"/>
  <c r="AL937" i="2"/>
  <c r="AM937" i="2"/>
  <c r="AN937" i="2"/>
  <c r="AV937" i="2"/>
  <c r="C938" i="2"/>
  <c r="D938" i="2"/>
  <c r="E938" i="2"/>
  <c r="F938" i="2"/>
  <c r="G938" i="2"/>
  <c r="H938" i="2"/>
  <c r="J938" i="2"/>
  <c r="K938" i="2"/>
  <c r="L938" i="2"/>
  <c r="M938" i="2"/>
  <c r="AG938" i="2"/>
  <c r="AH938" i="2"/>
  <c r="AI938" i="2"/>
  <c r="AJ938" i="2"/>
  <c r="AK938" i="2"/>
  <c r="AL938" i="2"/>
  <c r="AM938" i="2"/>
  <c r="AN938" i="2"/>
  <c r="AV938" i="2"/>
  <c r="C939" i="2"/>
  <c r="D939" i="2"/>
  <c r="E939" i="2"/>
  <c r="F939" i="2"/>
  <c r="G939" i="2"/>
  <c r="H939" i="2"/>
  <c r="J939" i="2"/>
  <c r="K939" i="2"/>
  <c r="L939" i="2"/>
  <c r="M939" i="2"/>
  <c r="AG939" i="2"/>
  <c r="AH939" i="2"/>
  <c r="AI939" i="2"/>
  <c r="AJ939" i="2"/>
  <c r="AK939" i="2"/>
  <c r="AL939" i="2"/>
  <c r="AM939" i="2"/>
  <c r="AN939" i="2"/>
  <c r="AV939" i="2"/>
  <c r="C940" i="2"/>
  <c r="D940" i="2"/>
  <c r="E940" i="2"/>
  <c r="F940" i="2"/>
  <c r="G940" i="2"/>
  <c r="H940" i="2"/>
  <c r="J940" i="2"/>
  <c r="K940" i="2"/>
  <c r="L940" i="2"/>
  <c r="M940" i="2"/>
  <c r="AG940" i="2"/>
  <c r="AH940" i="2"/>
  <c r="AI940" i="2"/>
  <c r="AJ940" i="2"/>
  <c r="AK940" i="2"/>
  <c r="AL940" i="2"/>
  <c r="AM940" i="2"/>
  <c r="AN940" i="2"/>
  <c r="AV940" i="2"/>
  <c r="C941" i="2"/>
  <c r="D941" i="2"/>
  <c r="E941" i="2"/>
  <c r="F941" i="2"/>
  <c r="G941" i="2"/>
  <c r="H941" i="2"/>
  <c r="J941" i="2"/>
  <c r="K941" i="2"/>
  <c r="L941" i="2"/>
  <c r="M941" i="2"/>
  <c r="AG941" i="2"/>
  <c r="AH941" i="2"/>
  <c r="AI941" i="2"/>
  <c r="AJ941" i="2"/>
  <c r="AK941" i="2"/>
  <c r="AL941" i="2"/>
  <c r="AM941" i="2"/>
  <c r="AN941" i="2"/>
  <c r="AV941" i="2"/>
  <c r="C942" i="2"/>
  <c r="D942" i="2"/>
  <c r="E942" i="2"/>
  <c r="F942" i="2"/>
  <c r="G942" i="2"/>
  <c r="H942" i="2"/>
  <c r="J942" i="2"/>
  <c r="K942" i="2"/>
  <c r="L942" i="2"/>
  <c r="M942" i="2"/>
  <c r="AG942" i="2"/>
  <c r="AH942" i="2"/>
  <c r="AI942" i="2"/>
  <c r="AJ942" i="2"/>
  <c r="AK942" i="2"/>
  <c r="AL942" i="2"/>
  <c r="AM942" i="2"/>
  <c r="AN942" i="2"/>
  <c r="AV942" i="2"/>
  <c r="C943" i="2"/>
  <c r="D943" i="2"/>
  <c r="E943" i="2"/>
  <c r="F943" i="2"/>
  <c r="G943" i="2"/>
  <c r="H943" i="2"/>
  <c r="J943" i="2"/>
  <c r="K943" i="2"/>
  <c r="L943" i="2"/>
  <c r="M943" i="2"/>
  <c r="AG943" i="2"/>
  <c r="AH943" i="2"/>
  <c r="AI943" i="2"/>
  <c r="AJ943" i="2"/>
  <c r="AK943" i="2"/>
  <c r="AL943" i="2"/>
  <c r="AM943" i="2"/>
  <c r="AN943" i="2"/>
  <c r="AV943" i="2"/>
  <c r="C944" i="2"/>
  <c r="D944" i="2"/>
  <c r="E944" i="2"/>
  <c r="F944" i="2"/>
  <c r="G944" i="2"/>
  <c r="H944" i="2"/>
  <c r="J944" i="2"/>
  <c r="K944" i="2"/>
  <c r="L944" i="2"/>
  <c r="M944" i="2"/>
  <c r="AG944" i="2"/>
  <c r="AH944" i="2"/>
  <c r="AI944" i="2"/>
  <c r="AJ944" i="2"/>
  <c r="AK944" i="2"/>
  <c r="AL944" i="2"/>
  <c r="AM944" i="2"/>
  <c r="AN944" i="2"/>
  <c r="AV944" i="2"/>
  <c r="C945" i="2"/>
  <c r="D945" i="2"/>
  <c r="E945" i="2"/>
  <c r="F945" i="2"/>
  <c r="G945" i="2"/>
  <c r="H945" i="2"/>
  <c r="J945" i="2"/>
  <c r="K945" i="2"/>
  <c r="L945" i="2"/>
  <c r="M945" i="2"/>
  <c r="AG945" i="2"/>
  <c r="AH945" i="2"/>
  <c r="AI945" i="2"/>
  <c r="AJ945" i="2"/>
  <c r="AK945" i="2"/>
  <c r="AL945" i="2"/>
  <c r="AM945" i="2"/>
  <c r="AN945" i="2"/>
  <c r="AV945" i="2"/>
  <c r="C946" i="2"/>
  <c r="D946" i="2"/>
  <c r="E946" i="2"/>
  <c r="F946" i="2"/>
  <c r="G946" i="2"/>
  <c r="H946" i="2"/>
  <c r="J946" i="2"/>
  <c r="K946" i="2"/>
  <c r="L946" i="2"/>
  <c r="M946" i="2"/>
  <c r="AG946" i="2"/>
  <c r="AH946" i="2"/>
  <c r="AI946" i="2"/>
  <c r="AJ946" i="2"/>
  <c r="AK946" i="2"/>
  <c r="AL946" i="2"/>
  <c r="AM946" i="2"/>
  <c r="AN946" i="2"/>
  <c r="AV946" i="2"/>
  <c r="C947" i="2"/>
  <c r="D947" i="2"/>
  <c r="E947" i="2"/>
  <c r="F947" i="2"/>
  <c r="G947" i="2"/>
  <c r="H947" i="2"/>
  <c r="J947" i="2"/>
  <c r="K947" i="2"/>
  <c r="L947" i="2"/>
  <c r="M947" i="2"/>
  <c r="AG947" i="2"/>
  <c r="AH947" i="2"/>
  <c r="AI947" i="2"/>
  <c r="AJ947" i="2"/>
  <c r="AK947" i="2"/>
  <c r="AL947" i="2"/>
  <c r="AM947" i="2"/>
  <c r="AN947" i="2"/>
  <c r="AV947" i="2"/>
  <c r="C948" i="2"/>
  <c r="D948" i="2"/>
  <c r="E948" i="2"/>
  <c r="F948" i="2"/>
  <c r="G948" i="2"/>
  <c r="H948" i="2"/>
  <c r="J948" i="2"/>
  <c r="K948" i="2"/>
  <c r="L948" i="2"/>
  <c r="M948" i="2"/>
  <c r="AG948" i="2"/>
  <c r="AH948" i="2"/>
  <c r="AI948" i="2"/>
  <c r="AJ948" i="2"/>
  <c r="AK948" i="2"/>
  <c r="AL948" i="2"/>
  <c r="AM948" i="2"/>
  <c r="AN948" i="2"/>
  <c r="AV948" i="2"/>
  <c r="C949" i="2"/>
  <c r="D949" i="2"/>
  <c r="E949" i="2"/>
  <c r="F949" i="2"/>
  <c r="G949" i="2"/>
  <c r="H949" i="2"/>
  <c r="J949" i="2"/>
  <c r="K949" i="2"/>
  <c r="L949" i="2"/>
  <c r="M949" i="2"/>
  <c r="AG949" i="2"/>
  <c r="AH949" i="2"/>
  <c r="AI949" i="2"/>
  <c r="AJ949" i="2"/>
  <c r="AK949" i="2"/>
  <c r="AL949" i="2"/>
  <c r="AM949" i="2"/>
  <c r="AN949" i="2"/>
  <c r="AV949" i="2"/>
  <c r="C950" i="2"/>
  <c r="D950" i="2"/>
  <c r="E950" i="2"/>
  <c r="F950" i="2"/>
  <c r="G950" i="2"/>
  <c r="H950" i="2"/>
  <c r="J950" i="2"/>
  <c r="K950" i="2"/>
  <c r="L950" i="2"/>
  <c r="M950" i="2"/>
  <c r="AG950" i="2"/>
  <c r="AH950" i="2"/>
  <c r="AI950" i="2"/>
  <c r="AJ950" i="2"/>
  <c r="AK950" i="2"/>
  <c r="AL950" i="2"/>
  <c r="AM950" i="2"/>
  <c r="AN950" i="2"/>
  <c r="AV950" i="2"/>
  <c r="C951" i="2"/>
  <c r="D951" i="2"/>
  <c r="E951" i="2"/>
  <c r="F951" i="2"/>
  <c r="G951" i="2"/>
  <c r="H951" i="2"/>
  <c r="J951" i="2"/>
  <c r="K951" i="2"/>
  <c r="L951" i="2"/>
  <c r="M951" i="2"/>
  <c r="AG951" i="2"/>
  <c r="AH951" i="2"/>
  <c r="AI951" i="2"/>
  <c r="AJ951" i="2"/>
  <c r="AK951" i="2"/>
  <c r="AL951" i="2"/>
  <c r="AM951" i="2"/>
  <c r="AN951" i="2"/>
  <c r="AV951" i="2"/>
  <c r="C952" i="2"/>
  <c r="D952" i="2"/>
  <c r="E952" i="2"/>
  <c r="F952" i="2"/>
  <c r="G952" i="2"/>
  <c r="H952" i="2"/>
  <c r="J952" i="2"/>
  <c r="K952" i="2"/>
  <c r="L952" i="2"/>
  <c r="M952" i="2"/>
  <c r="AG952" i="2"/>
  <c r="AH952" i="2"/>
  <c r="AI952" i="2"/>
  <c r="AJ952" i="2"/>
  <c r="AK952" i="2"/>
  <c r="AL952" i="2"/>
  <c r="AM952" i="2"/>
  <c r="AN952" i="2"/>
  <c r="AV952" i="2"/>
  <c r="C953" i="2"/>
  <c r="D953" i="2"/>
  <c r="E953" i="2"/>
  <c r="F953" i="2"/>
  <c r="G953" i="2"/>
  <c r="H953" i="2"/>
  <c r="J953" i="2"/>
  <c r="K953" i="2"/>
  <c r="L953" i="2"/>
  <c r="M953" i="2"/>
  <c r="AG953" i="2"/>
  <c r="AH953" i="2"/>
  <c r="AI953" i="2"/>
  <c r="AJ953" i="2"/>
  <c r="AK953" i="2"/>
  <c r="AL953" i="2"/>
  <c r="AM953" i="2"/>
  <c r="AN953" i="2"/>
  <c r="AV953" i="2"/>
  <c r="C954" i="2"/>
  <c r="D954" i="2"/>
  <c r="E954" i="2"/>
  <c r="F954" i="2"/>
  <c r="G954" i="2"/>
  <c r="H954" i="2"/>
  <c r="J954" i="2"/>
  <c r="K954" i="2"/>
  <c r="L954" i="2"/>
  <c r="M954" i="2"/>
  <c r="AG954" i="2"/>
  <c r="AH954" i="2"/>
  <c r="AI954" i="2"/>
  <c r="AJ954" i="2"/>
  <c r="AK954" i="2"/>
  <c r="AL954" i="2"/>
  <c r="AM954" i="2"/>
  <c r="AN954" i="2"/>
  <c r="AV954" i="2"/>
  <c r="C955" i="2"/>
  <c r="D955" i="2"/>
  <c r="E955" i="2"/>
  <c r="F955" i="2"/>
  <c r="G955" i="2"/>
  <c r="H955" i="2"/>
  <c r="J955" i="2"/>
  <c r="K955" i="2"/>
  <c r="L955" i="2"/>
  <c r="M955" i="2"/>
  <c r="AG955" i="2"/>
  <c r="AH955" i="2"/>
  <c r="AI955" i="2"/>
  <c r="AJ955" i="2"/>
  <c r="AK955" i="2"/>
  <c r="AL955" i="2"/>
  <c r="AM955" i="2"/>
  <c r="AN955" i="2"/>
  <c r="AV955" i="2"/>
  <c r="C956" i="2"/>
  <c r="D956" i="2"/>
  <c r="E956" i="2"/>
  <c r="F956" i="2"/>
  <c r="G956" i="2"/>
  <c r="H956" i="2"/>
  <c r="J956" i="2"/>
  <c r="K956" i="2"/>
  <c r="L956" i="2"/>
  <c r="M956" i="2"/>
  <c r="AG956" i="2"/>
  <c r="AH956" i="2"/>
  <c r="AI956" i="2"/>
  <c r="AJ956" i="2"/>
  <c r="AK956" i="2"/>
  <c r="AL956" i="2"/>
  <c r="AM956" i="2"/>
  <c r="AN956" i="2"/>
  <c r="AV956" i="2"/>
  <c r="C957" i="2"/>
  <c r="D957" i="2"/>
  <c r="E957" i="2"/>
  <c r="F957" i="2"/>
  <c r="G957" i="2"/>
  <c r="H957" i="2"/>
  <c r="J957" i="2"/>
  <c r="K957" i="2"/>
  <c r="L957" i="2"/>
  <c r="M957" i="2"/>
  <c r="AG957" i="2"/>
  <c r="AH957" i="2"/>
  <c r="AI957" i="2"/>
  <c r="AJ957" i="2"/>
  <c r="AK957" i="2"/>
  <c r="AL957" i="2"/>
  <c r="AM957" i="2"/>
  <c r="AN957" i="2"/>
  <c r="AV957" i="2"/>
  <c r="C958" i="2"/>
  <c r="D958" i="2"/>
  <c r="E958" i="2"/>
  <c r="F958" i="2"/>
  <c r="G958" i="2"/>
  <c r="H958" i="2"/>
  <c r="J958" i="2"/>
  <c r="K958" i="2"/>
  <c r="L958" i="2"/>
  <c r="M958" i="2"/>
  <c r="AG958" i="2"/>
  <c r="AH958" i="2"/>
  <c r="AI958" i="2"/>
  <c r="AJ958" i="2"/>
  <c r="AK958" i="2"/>
  <c r="AL958" i="2"/>
  <c r="AM958" i="2"/>
  <c r="AN958" i="2"/>
  <c r="AV958" i="2"/>
  <c r="C959" i="2"/>
  <c r="D959" i="2"/>
  <c r="E959" i="2"/>
  <c r="F959" i="2"/>
  <c r="G959" i="2"/>
  <c r="H959" i="2"/>
  <c r="J959" i="2"/>
  <c r="K959" i="2"/>
  <c r="L959" i="2"/>
  <c r="M959" i="2"/>
  <c r="AG959" i="2"/>
  <c r="AH959" i="2"/>
  <c r="AI959" i="2"/>
  <c r="AJ959" i="2"/>
  <c r="AK959" i="2"/>
  <c r="AL959" i="2"/>
  <c r="AM959" i="2"/>
  <c r="AN959" i="2"/>
  <c r="AV959" i="2"/>
  <c r="C960" i="2"/>
  <c r="D960" i="2"/>
  <c r="E960" i="2"/>
  <c r="F960" i="2"/>
  <c r="G960" i="2"/>
  <c r="H960" i="2"/>
  <c r="J960" i="2"/>
  <c r="K960" i="2"/>
  <c r="L960" i="2"/>
  <c r="M960" i="2"/>
  <c r="AG960" i="2"/>
  <c r="AH960" i="2"/>
  <c r="AI960" i="2"/>
  <c r="AJ960" i="2"/>
  <c r="AK960" i="2"/>
  <c r="AL960" i="2"/>
  <c r="AM960" i="2"/>
  <c r="AN960" i="2"/>
  <c r="AV960" i="2"/>
  <c r="C961" i="2"/>
  <c r="D961" i="2"/>
  <c r="E961" i="2"/>
  <c r="F961" i="2"/>
  <c r="G961" i="2"/>
  <c r="H961" i="2"/>
  <c r="J961" i="2"/>
  <c r="K961" i="2"/>
  <c r="L961" i="2"/>
  <c r="M961" i="2"/>
  <c r="AG961" i="2"/>
  <c r="AH961" i="2"/>
  <c r="AI961" i="2"/>
  <c r="AJ961" i="2"/>
  <c r="AK961" i="2"/>
  <c r="AL961" i="2"/>
  <c r="AM961" i="2"/>
  <c r="AN961" i="2"/>
  <c r="AV961" i="2"/>
  <c r="C962" i="2"/>
  <c r="D962" i="2"/>
  <c r="E962" i="2"/>
  <c r="F962" i="2"/>
  <c r="G962" i="2"/>
  <c r="H962" i="2"/>
  <c r="J962" i="2"/>
  <c r="K962" i="2"/>
  <c r="L962" i="2"/>
  <c r="M962" i="2"/>
  <c r="AG962" i="2"/>
  <c r="AH962" i="2"/>
  <c r="AI962" i="2"/>
  <c r="AJ962" i="2"/>
  <c r="AK962" i="2"/>
  <c r="AL962" i="2"/>
  <c r="AM962" i="2"/>
  <c r="AN962" i="2"/>
  <c r="AV962" i="2"/>
  <c r="C963" i="2"/>
  <c r="D963" i="2"/>
  <c r="E963" i="2"/>
  <c r="F963" i="2"/>
  <c r="G963" i="2"/>
  <c r="H963" i="2"/>
  <c r="J963" i="2"/>
  <c r="K963" i="2"/>
  <c r="L963" i="2"/>
  <c r="M963" i="2"/>
  <c r="AG963" i="2"/>
  <c r="AH963" i="2"/>
  <c r="AI963" i="2"/>
  <c r="AJ963" i="2"/>
  <c r="AK963" i="2"/>
  <c r="AL963" i="2"/>
  <c r="AM963" i="2"/>
  <c r="AN963" i="2"/>
  <c r="AV963" i="2"/>
  <c r="C964" i="2"/>
  <c r="D964" i="2"/>
  <c r="E964" i="2"/>
  <c r="F964" i="2"/>
  <c r="G964" i="2"/>
  <c r="H964" i="2"/>
  <c r="J964" i="2"/>
  <c r="K964" i="2"/>
  <c r="L964" i="2"/>
  <c r="M964" i="2"/>
  <c r="AG964" i="2"/>
  <c r="AH964" i="2"/>
  <c r="AI964" i="2"/>
  <c r="AJ964" i="2"/>
  <c r="AK964" i="2"/>
  <c r="AL964" i="2"/>
  <c r="AM964" i="2"/>
  <c r="AN964" i="2"/>
  <c r="AV964" i="2"/>
  <c r="C965" i="2"/>
  <c r="D965" i="2"/>
  <c r="E965" i="2"/>
  <c r="F965" i="2"/>
  <c r="G965" i="2"/>
  <c r="H965" i="2"/>
  <c r="J965" i="2"/>
  <c r="K965" i="2"/>
  <c r="L965" i="2"/>
  <c r="M965" i="2"/>
  <c r="AG965" i="2"/>
  <c r="AH965" i="2"/>
  <c r="AI965" i="2"/>
  <c r="AJ965" i="2"/>
  <c r="AK965" i="2"/>
  <c r="AL965" i="2"/>
  <c r="AM965" i="2"/>
  <c r="AN965" i="2"/>
  <c r="AV965" i="2"/>
  <c r="C966" i="2"/>
  <c r="D966" i="2"/>
  <c r="E966" i="2"/>
  <c r="F966" i="2"/>
  <c r="G966" i="2"/>
  <c r="H966" i="2"/>
  <c r="J966" i="2"/>
  <c r="K966" i="2"/>
  <c r="L966" i="2"/>
  <c r="M966" i="2"/>
  <c r="AG966" i="2"/>
  <c r="AH966" i="2"/>
  <c r="AI966" i="2"/>
  <c r="AJ966" i="2"/>
  <c r="AK966" i="2"/>
  <c r="AL966" i="2"/>
  <c r="AM966" i="2"/>
  <c r="AN966" i="2"/>
  <c r="AV966" i="2"/>
  <c r="C967" i="2"/>
  <c r="D967" i="2"/>
  <c r="E967" i="2"/>
  <c r="F967" i="2"/>
  <c r="G967" i="2"/>
  <c r="H967" i="2"/>
  <c r="J967" i="2"/>
  <c r="K967" i="2"/>
  <c r="L967" i="2"/>
  <c r="M967" i="2"/>
  <c r="AG967" i="2"/>
  <c r="AH967" i="2"/>
  <c r="AI967" i="2"/>
  <c r="AJ967" i="2"/>
  <c r="AK967" i="2"/>
  <c r="AL967" i="2"/>
  <c r="AM967" i="2"/>
  <c r="AN967" i="2"/>
  <c r="AV967" i="2"/>
  <c r="C968" i="2"/>
  <c r="D968" i="2"/>
  <c r="E968" i="2"/>
  <c r="F968" i="2"/>
  <c r="G968" i="2"/>
  <c r="H968" i="2"/>
  <c r="J968" i="2"/>
  <c r="K968" i="2"/>
  <c r="L968" i="2"/>
  <c r="M968" i="2"/>
  <c r="AG968" i="2"/>
  <c r="AH968" i="2"/>
  <c r="AI968" i="2"/>
  <c r="AJ968" i="2"/>
  <c r="AK968" i="2"/>
  <c r="AL968" i="2"/>
  <c r="AM968" i="2"/>
  <c r="AN968" i="2"/>
  <c r="AV968" i="2"/>
  <c r="C969" i="2"/>
  <c r="D969" i="2"/>
  <c r="E969" i="2"/>
  <c r="F969" i="2"/>
  <c r="G969" i="2"/>
  <c r="H969" i="2"/>
  <c r="J969" i="2"/>
  <c r="K969" i="2"/>
  <c r="L969" i="2"/>
  <c r="M969" i="2"/>
  <c r="AG969" i="2"/>
  <c r="AH969" i="2"/>
  <c r="AI969" i="2"/>
  <c r="AJ969" i="2"/>
  <c r="AK969" i="2"/>
  <c r="AL969" i="2"/>
  <c r="AM969" i="2"/>
  <c r="AN969" i="2"/>
  <c r="AV969" i="2"/>
  <c r="C970" i="2"/>
  <c r="D970" i="2"/>
  <c r="E970" i="2"/>
  <c r="F970" i="2"/>
  <c r="G970" i="2"/>
  <c r="H970" i="2"/>
  <c r="J970" i="2"/>
  <c r="K970" i="2"/>
  <c r="L970" i="2"/>
  <c r="M970" i="2"/>
  <c r="AG970" i="2"/>
  <c r="AH970" i="2"/>
  <c r="AI970" i="2"/>
  <c r="AJ970" i="2"/>
  <c r="AK970" i="2"/>
  <c r="AL970" i="2"/>
  <c r="AM970" i="2"/>
  <c r="AN970" i="2"/>
  <c r="AV970" i="2"/>
  <c r="C971" i="2"/>
  <c r="D971" i="2"/>
  <c r="E971" i="2"/>
  <c r="F971" i="2"/>
  <c r="G971" i="2"/>
  <c r="H971" i="2"/>
  <c r="J971" i="2"/>
  <c r="K971" i="2"/>
  <c r="L971" i="2"/>
  <c r="M971" i="2"/>
  <c r="AG971" i="2"/>
  <c r="AH971" i="2"/>
  <c r="AI971" i="2"/>
  <c r="AJ971" i="2"/>
  <c r="AK971" i="2"/>
  <c r="AL971" i="2"/>
  <c r="AM971" i="2"/>
  <c r="AN971" i="2"/>
  <c r="AV971" i="2"/>
  <c r="C972" i="2"/>
  <c r="D972" i="2"/>
  <c r="E972" i="2"/>
  <c r="F972" i="2"/>
  <c r="G972" i="2"/>
  <c r="H972" i="2"/>
  <c r="J972" i="2"/>
  <c r="K972" i="2"/>
  <c r="L972" i="2"/>
  <c r="M972" i="2"/>
  <c r="AG972" i="2"/>
  <c r="AH972" i="2"/>
  <c r="AI972" i="2"/>
  <c r="AJ972" i="2"/>
  <c r="AK972" i="2"/>
  <c r="AL972" i="2"/>
  <c r="AM972" i="2"/>
  <c r="AN972" i="2"/>
  <c r="AV972" i="2"/>
  <c r="C973" i="2"/>
  <c r="D973" i="2"/>
  <c r="E973" i="2"/>
  <c r="F973" i="2"/>
  <c r="G973" i="2"/>
  <c r="H973" i="2"/>
  <c r="J973" i="2"/>
  <c r="K973" i="2"/>
  <c r="L973" i="2"/>
  <c r="M973" i="2"/>
  <c r="AG973" i="2"/>
  <c r="AH973" i="2"/>
  <c r="AI973" i="2"/>
  <c r="AJ973" i="2"/>
  <c r="AK973" i="2"/>
  <c r="AL973" i="2"/>
  <c r="AM973" i="2"/>
  <c r="AN973" i="2"/>
  <c r="AV973" i="2"/>
  <c r="C974" i="2"/>
  <c r="D974" i="2"/>
  <c r="E974" i="2"/>
  <c r="F974" i="2"/>
  <c r="G974" i="2"/>
  <c r="H974" i="2"/>
  <c r="J974" i="2"/>
  <c r="K974" i="2"/>
  <c r="L974" i="2"/>
  <c r="M974" i="2"/>
  <c r="AG974" i="2"/>
  <c r="AH974" i="2"/>
  <c r="AI974" i="2"/>
  <c r="AJ974" i="2"/>
  <c r="AK974" i="2"/>
  <c r="AL974" i="2"/>
  <c r="AM974" i="2"/>
  <c r="AN974" i="2"/>
  <c r="AV974" i="2"/>
  <c r="C975" i="2"/>
  <c r="D975" i="2"/>
  <c r="E975" i="2"/>
  <c r="F975" i="2"/>
  <c r="G975" i="2"/>
  <c r="H975" i="2"/>
  <c r="J975" i="2"/>
  <c r="K975" i="2"/>
  <c r="L975" i="2"/>
  <c r="M975" i="2"/>
  <c r="AG975" i="2"/>
  <c r="AH975" i="2"/>
  <c r="AI975" i="2"/>
  <c r="AJ975" i="2"/>
  <c r="AK975" i="2"/>
  <c r="AL975" i="2"/>
  <c r="AM975" i="2"/>
  <c r="AN975" i="2"/>
  <c r="AV975" i="2"/>
  <c r="C976" i="2"/>
  <c r="D976" i="2"/>
  <c r="E976" i="2"/>
  <c r="F976" i="2"/>
  <c r="G976" i="2"/>
  <c r="H976" i="2"/>
  <c r="J976" i="2"/>
  <c r="K976" i="2"/>
  <c r="L976" i="2"/>
  <c r="M976" i="2"/>
  <c r="AG976" i="2"/>
  <c r="AH976" i="2"/>
  <c r="AI976" i="2"/>
  <c r="AJ976" i="2"/>
  <c r="AK976" i="2"/>
  <c r="AL976" i="2"/>
  <c r="AM976" i="2"/>
  <c r="AN976" i="2"/>
  <c r="AV976" i="2"/>
  <c r="C977" i="2"/>
  <c r="D977" i="2"/>
  <c r="E977" i="2"/>
  <c r="F977" i="2"/>
  <c r="G977" i="2"/>
  <c r="H977" i="2"/>
  <c r="J977" i="2"/>
  <c r="K977" i="2"/>
  <c r="L977" i="2"/>
  <c r="M977" i="2"/>
  <c r="AG977" i="2"/>
  <c r="AH977" i="2"/>
  <c r="AI977" i="2"/>
  <c r="AJ977" i="2"/>
  <c r="AK977" i="2"/>
  <c r="AL977" i="2"/>
  <c r="AM977" i="2"/>
  <c r="AN977" i="2"/>
  <c r="AV977" i="2"/>
  <c r="C978" i="2"/>
  <c r="D978" i="2"/>
  <c r="E978" i="2"/>
  <c r="F978" i="2"/>
  <c r="G978" i="2"/>
  <c r="H978" i="2"/>
  <c r="J978" i="2"/>
  <c r="K978" i="2"/>
  <c r="L978" i="2"/>
  <c r="M978" i="2"/>
  <c r="AG978" i="2"/>
  <c r="AH978" i="2"/>
  <c r="AI978" i="2"/>
  <c r="AJ978" i="2"/>
  <c r="AK978" i="2"/>
  <c r="AL978" i="2"/>
  <c r="AM978" i="2"/>
  <c r="AN978" i="2"/>
  <c r="AV978" i="2"/>
  <c r="C979" i="2"/>
  <c r="D979" i="2"/>
  <c r="E979" i="2"/>
  <c r="F979" i="2"/>
  <c r="G979" i="2"/>
  <c r="H979" i="2"/>
  <c r="J979" i="2"/>
  <c r="K979" i="2"/>
  <c r="L979" i="2"/>
  <c r="M979" i="2"/>
  <c r="AG979" i="2"/>
  <c r="AH979" i="2"/>
  <c r="AI979" i="2"/>
  <c r="AJ979" i="2"/>
  <c r="AK979" i="2"/>
  <c r="AL979" i="2"/>
  <c r="AM979" i="2"/>
  <c r="AN979" i="2"/>
  <c r="AV979" i="2"/>
  <c r="C980" i="2"/>
  <c r="D980" i="2"/>
  <c r="E980" i="2"/>
  <c r="F980" i="2"/>
  <c r="G980" i="2"/>
  <c r="H980" i="2"/>
  <c r="J980" i="2"/>
  <c r="K980" i="2"/>
  <c r="L980" i="2"/>
  <c r="M980" i="2"/>
  <c r="AG980" i="2"/>
  <c r="AH980" i="2"/>
  <c r="AI980" i="2"/>
  <c r="AJ980" i="2"/>
  <c r="AK980" i="2"/>
  <c r="AL980" i="2"/>
  <c r="AM980" i="2"/>
  <c r="AN980" i="2"/>
  <c r="AV980" i="2"/>
  <c r="C981" i="2"/>
  <c r="D981" i="2"/>
  <c r="E981" i="2"/>
  <c r="F981" i="2"/>
  <c r="G981" i="2"/>
  <c r="H981" i="2"/>
  <c r="J981" i="2"/>
  <c r="K981" i="2"/>
  <c r="L981" i="2"/>
  <c r="M981" i="2"/>
  <c r="AG981" i="2"/>
  <c r="AH981" i="2"/>
  <c r="AI981" i="2"/>
  <c r="AJ981" i="2"/>
  <c r="AK981" i="2"/>
  <c r="AL981" i="2"/>
  <c r="AM981" i="2"/>
  <c r="AN981" i="2"/>
  <c r="AV981" i="2"/>
  <c r="C982" i="2"/>
  <c r="D982" i="2"/>
  <c r="E982" i="2"/>
  <c r="F982" i="2"/>
  <c r="G982" i="2"/>
  <c r="H982" i="2"/>
  <c r="J982" i="2"/>
  <c r="K982" i="2"/>
  <c r="L982" i="2"/>
  <c r="M982" i="2"/>
  <c r="AG982" i="2"/>
  <c r="AH982" i="2"/>
  <c r="AI982" i="2"/>
  <c r="AJ982" i="2"/>
  <c r="AK982" i="2"/>
  <c r="AL982" i="2"/>
  <c r="AM982" i="2"/>
  <c r="AN982" i="2"/>
  <c r="AV982" i="2"/>
  <c r="C983" i="2"/>
  <c r="D983" i="2"/>
  <c r="E983" i="2"/>
  <c r="F983" i="2"/>
  <c r="G983" i="2"/>
  <c r="H983" i="2"/>
  <c r="J983" i="2"/>
  <c r="K983" i="2"/>
  <c r="L983" i="2"/>
  <c r="M983" i="2"/>
  <c r="AG983" i="2"/>
  <c r="AH983" i="2"/>
  <c r="AI983" i="2"/>
  <c r="AJ983" i="2"/>
  <c r="AK983" i="2"/>
  <c r="AL983" i="2"/>
  <c r="AM983" i="2"/>
  <c r="AN983" i="2"/>
  <c r="AV983" i="2"/>
  <c r="C984" i="2"/>
  <c r="D984" i="2"/>
  <c r="E984" i="2"/>
  <c r="F984" i="2"/>
  <c r="G984" i="2"/>
  <c r="H984" i="2"/>
  <c r="J984" i="2"/>
  <c r="K984" i="2"/>
  <c r="L984" i="2"/>
  <c r="M984" i="2"/>
  <c r="AG984" i="2"/>
  <c r="AH984" i="2"/>
  <c r="AI984" i="2"/>
  <c r="AJ984" i="2"/>
  <c r="AK984" i="2"/>
  <c r="AL984" i="2"/>
  <c r="AM984" i="2"/>
  <c r="AN984" i="2"/>
  <c r="AV984" i="2"/>
  <c r="C985" i="2"/>
  <c r="D985" i="2"/>
  <c r="E985" i="2"/>
  <c r="F985" i="2"/>
  <c r="G985" i="2"/>
  <c r="H985" i="2"/>
  <c r="J985" i="2"/>
  <c r="K985" i="2"/>
  <c r="L985" i="2"/>
  <c r="M985" i="2"/>
  <c r="AG985" i="2"/>
  <c r="AH985" i="2"/>
  <c r="AI985" i="2"/>
  <c r="AJ985" i="2"/>
  <c r="AK985" i="2"/>
  <c r="AL985" i="2"/>
  <c r="AM985" i="2"/>
  <c r="AN985" i="2"/>
  <c r="AV985" i="2"/>
  <c r="C986" i="2"/>
  <c r="D986" i="2"/>
  <c r="E986" i="2"/>
  <c r="F986" i="2"/>
  <c r="G986" i="2"/>
  <c r="H986" i="2"/>
  <c r="J986" i="2"/>
  <c r="K986" i="2"/>
  <c r="L986" i="2"/>
  <c r="M986" i="2"/>
  <c r="AG986" i="2"/>
  <c r="AH986" i="2"/>
  <c r="AI986" i="2"/>
  <c r="AJ986" i="2"/>
  <c r="AK986" i="2"/>
  <c r="AL986" i="2"/>
  <c r="AM986" i="2"/>
  <c r="AN986" i="2"/>
  <c r="AV986" i="2"/>
  <c r="C987" i="2"/>
  <c r="D987" i="2"/>
  <c r="E987" i="2"/>
  <c r="F987" i="2"/>
  <c r="G987" i="2"/>
  <c r="H987" i="2"/>
  <c r="J987" i="2"/>
  <c r="K987" i="2"/>
  <c r="L987" i="2"/>
  <c r="M987" i="2"/>
  <c r="AG987" i="2"/>
  <c r="AH987" i="2"/>
  <c r="AI987" i="2"/>
  <c r="AJ987" i="2"/>
  <c r="AK987" i="2"/>
  <c r="AL987" i="2"/>
  <c r="AM987" i="2"/>
  <c r="AN987" i="2"/>
  <c r="AV987" i="2"/>
  <c r="C988" i="2"/>
  <c r="D988" i="2"/>
  <c r="E988" i="2"/>
  <c r="F988" i="2"/>
  <c r="G988" i="2"/>
  <c r="H988" i="2"/>
  <c r="J988" i="2"/>
  <c r="K988" i="2"/>
  <c r="L988" i="2"/>
  <c r="M988" i="2"/>
  <c r="AG988" i="2"/>
  <c r="AH988" i="2"/>
  <c r="AI988" i="2"/>
  <c r="AJ988" i="2"/>
  <c r="AK988" i="2"/>
  <c r="AL988" i="2"/>
  <c r="AM988" i="2"/>
  <c r="AN988" i="2"/>
  <c r="AV988" i="2"/>
  <c r="C989" i="2"/>
  <c r="D989" i="2"/>
  <c r="E989" i="2"/>
  <c r="F989" i="2"/>
  <c r="G989" i="2"/>
  <c r="H989" i="2"/>
  <c r="J989" i="2"/>
  <c r="K989" i="2"/>
  <c r="L989" i="2"/>
  <c r="M989" i="2"/>
  <c r="AG989" i="2"/>
  <c r="AH989" i="2"/>
  <c r="AI989" i="2"/>
  <c r="AJ989" i="2"/>
  <c r="AK989" i="2"/>
  <c r="AL989" i="2"/>
  <c r="AM989" i="2"/>
  <c r="AN989" i="2"/>
  <c r="AV989" i="2"/>
  <c r="C990" i="2"/>
  <c r="D990" i="2"/>
  <c r="E990" i="2"/>
  <c r="F990" i="2"/>
  <c r="G990" i="2"/>
  <c r="H990" i="2"/>
  <c r="J990" i="2"/>
  <c r="K990" i="2"/>
  <c r="L990" i="2"/>
  <c r="M990" i="2"/>
  <c r="AG990" i="2"/>
  <c r="AH990" i="2"/>
  <c r="AI990" i="2"/>
  <c r="AJ990" i="2"/>
  <c r="AK990" i="2"/>
  <c r="AL990" i="2"/>
  <c r="AM990" i="2"/>
  <c r="AN990" i="2"/>
  <c r="AV990" i="2"/>
  <c r="C991" i="2"/>
  <c r="D991" i="2"/>
  <c r="E991" i="2"/>
  <c r="F991" i="2"/>
  <c r="G991" i="2"/>
  <c r="H991" i="2"/>
  <c r="J991" i="2"/>
  <c r="K991" i="2"/>
  <c r="L991" i="2"/>
  <c r="M991" i="2"/>
  <c r="AG991" i="2"/>
  <c r="AH991" i="2"/>
  <c r="AI991" i="2"/>
  <c r="AJ991" i="2"/>
  <c r="AK991" i="2"/>
  <c r="AL991" i="2"/>
  <c r="AM991" i="2"/>
  <c r="AN991" i="2"/>
  <c r="AV991" i="2"/>
  <c r="C992" i="2"/>
  <c r="D992" i="2"/>
  <c r="E992" i="2"/>
  <c r="F992" i="2"/>
  <c r="G992" i="2"/>
  <c r="H992" i="2"/>
  <c r="J992" i="2"/>
  <c r="K992" i="2"/>
  <c r="L992" i="2"/>
  <c r="M992" i="2"/>
  <c r="AG992" i="2"/>
  <c r="AH992" i="2"/>
  <c r="AI992" i="2"/>
  <c r="AJ992" i="2"/>
  <c r="AK992" i="2"/>
  <c r="AL992" i="2"/>
  <c r="AM992" i="2"/>
  <c r="AN992" i="2"/>
  <c r="BE992" i="2"/>
  <c r="BF992" i="2"/>
  <c r="BG992" i="2"/>
  <c r="BH992" i="2"/>
  <c r="AM993" i="2"/>
  <c r="C994" i="2"/>
  <c r="D994" i="2"/>
  <c r="E994" i="2"/>
  <c r="F994" i="2"/>
  <c r="G994" i="2"/>
  <c r="H994" i="2"/>
  <c r="J994" i="2"/>
  <c r="K994" i="2"/>
  <c r="L994" i="2"/>
  <c r="M994" i="2"/>
  <c r="AG994" i="2"/>
  <c r="AH994" i="2"/>
  <c r="AI994" i="2"/>
  <c r="AJ994" i="2"/>
  <c r="AK994" i="2"/>
  <c r="AL994" i="2"/>
  <c r="AM994" i="2"/>
  <c r="AN994" i="2"/>
  <c r="AV994" i="2"/>
  <c r="C995" i="2"/>
  <c r="D995" i="2"/>
  <c r="E995" i="2"/>
  <c r="F995" i="2"/>
  <c r="G995" i="2"/>
  <c r="H995" i="2"/>
  <c r="J995" i="2"/>
  <c r="K995" i="2"/>
  <c r="L995" i="2"/>
  <c r="M995" i="2"/>
  <c r="AG995" i="2"/>
  <c r="AH995" i="2"/>
  <c r="AI995" i="2"/>
  <c r="AJ995" i="2"/>
  <c r="AK995" i="2"/>
  <c r="AL995" i="2"/>
  <c r="AM995" i="2"/>
  <c r="AN995" i="2"/>
  <c r="AV995" i="2"/>
  <c r="C996" i="2"/>
  <c r="D996" i="2"/>
  <c r="E996" i="2"/>
  <c r="F996" i="2"/>
  <c r="G996" i="2"/>
  <c r="H996" i="2"/>
  <c r="J996" i="2"/>
  <c r="K996" i="2"/>
  <c r="L996" i="2"/>
  <c r="M996" i="2"/>
  <c r="AG996" i="2"/>
  <c r="AH996" i="2"/>
  <c r="AI996" i="2"/>
  <c r="AJ996" i="2"/>
  <c r="AK996" i="2"/>
  <c r="AL996" i="2"/>
  <c r="AM996" i="2"/>
  <c r="AN996" i="2"/>
  <c r="AV996" i="2"/>
  <c r="C997" i="2"/>
  <c r="D997" i="2"/>
  <c r="E997" i="2"/>
  <c r="F997" i="2"/>
  <c r="G997" i="2"/>
  <c r="H997" i="2"/>
  <c r="J997" i="2"/>
  <c r="K997" i="2"/>
  <c r="L997" i="2"/>
  <c r="M997" i="2"/>
  <c r="AG997" i="2"/>
  <c r="AH997" i="2"/>
  <c r="AI997" i="2"/>
  <c r="AJ997" i="2"/>
  <c r="AK997" i="2"/>
  <c r="AL997" i="2"/>
  <c r="AM997" i="2"/>
  <c r="AN997" i="2"/>
  <c r="AV997" i="2"/>
  <c r="C998" i="2"/>
  <c r="D998" i="2"/>
  <c r="E998" i="2"/>
  <c r="F998" i="2"/>
  <c r="G998" i="2"/>
  <c r="H998" i="2"/>
  <c r="J998" i="2"/>
  <c r="K998" i="2"/>
  <c r="L998" i="2"/>
  <c r="M998" i="2"/>
  <c r="AG998" i="2"/>
  <c r="AH998" i="2"/>
  <c r="AI998" i="2"/>
  <c r="AJ998" i="2"/>
  <c r="AK998" i="2"/>
  <c r="AL998" i="2"/>
  <c r="AM998" i="2"/>
  <c r="AN998" i="2"/>
  <c r="AV998" i="2"/>
  <c r="C999" i="2"/>
  <c r="D999" i="2"/>
  <c r="E999" i="2"/>
  <c r="F999" i="2"/>
  <c r="G999" i="2"/>
  <c r="H999" i="2"/>
  <c r="J999" i="2"/>
  <c r="K999" i="2"/>
  <c r="L999" i="2"/>
  <c r="M999" i="2"/>
  <c r="AG999" i="2"/>
  <c r="AH999" i="2"/>
  <c r="AI999" i="2"/>
  <c r="AJ999" i="2"/>
  <c r="AK999" i="2"/>
  <c r="AL999" i="2"/>
  <c r="AM999" i="2"/>
  <c r="AN999" i="2"/>
  <c r="AV999" i="2"/>
  <c r="C1000" i="2"/>
  <c r="D1000" i="2"/>
  <c r="E1000" i="2"/>
  <c r="F1000" i="2"/>
  <c r="G1000" i="2"/>
  <c r="H1000" i="2"/>
  <c r="J1000" i="2"/>
  <c r="K1000" i="2"/>
  <c r="L1000" i="2"/>
  <c r="M1000" i="2"/>
  <c r="AG1000" i="2"/>
  <c r="AH1000" i="2"/>
  <c r="AI1000" i="2"/>
  <c r="AJ1000" i="2"/>
  <c r="AK1000" i="2"/>
  <c r="AL1000" i="2"/>
  <c r="AM1000" i="2"/>
  <c r="AN1000" i="2"/>
  <c r="AV1000" i="2"/>
  <c r="C1001" i="2"/>
  <c r="D1001" i="2"/>
  <c r="E1001" i="2"/>
  <c r="F1001" i="2"/>
  <c r="G1001" i="2"/>
  <c r="H1001" i="2"/>
  <c r="J1001" i="2"/>
  <c r="K1001" i="2"/>
  <c r="L1001" i="2"/>
  <c r="M1001" i="2"/>
  <c r="AG1001" i="2"/>
  <c r="AH1001" i="2"/>
  <c r="AI1001" i="2"/>
  <c r="AJ1001" i="2"/>
  <c r="AK1001" i="2"/>
  <c r="AL1001" i="2"/>
  <c r="AM1001" i="2"/>
  <c r="AN1001" i="2"/>
  <c r="AV1001" i="2"/>
  <c r="C1002" i="2"/>
  <c r="D1002" i="2"/>
  <c r="E1002" i="2"/>
  <c r="F1002" i="2"/>
  <c r="G1002" i="2"/>
  <c r="H1002" i="2"/>
  <c r="J1002" i="2"/>
  <c r="K1002" i="2"/>
  <c r="L1002" i="2"/>
  <c r="M1002" i="2"/>
  <c r="AG1002" i="2"/>
  <c r="AH1002" i="2"/>
  <c r="AI1002" i="2"/>
  <c r="AJ1002" i="2"/>
  <c r="AK1002" i="2"/>
  <c r="AL1002" i="2"/>
  <c r="AM1002" i="2"/>
  <c r="AN1002" i="2"/>
  <c r="AV1002" i="2"/>
  <c r="C1003" i="2"/>
  <c r="D1003" i="2"/>
  <c r="E1003" i="2"/>
  <c r="F1003" i="2"/>
  <c r="G1003" i="2"/>
  <c r="H1003" i="2"/>
  <c r="J1003" i="2"/>
  <c r="K1003" i="2"/>
  <c r="L1003" i="2"/>
  <c r="M1003" i="2"/>
  <c r="AG1003" i="2"/>
  <c r="AH1003" i="2"/>
  <c r="AI1003" i="2"/>
  <c r="AJ1003" i="2"/>
  <c r="AK1003" i="2"/>
  <c r="AL1003" i="2"/>
  <c r="AM1003" i="2"/>
  <c r="AN1003" i="2"/>
  <c r="AV1003" i="2"/>
  <c r="C1004" i="2"/>
  <c r="D1004" i="2"/>
  <c r="E1004" i="2"/>
  <c r="F1004" i="2"/>
  <c r="G1004" i="2"/>
  <c r="H1004" i="2"/>
  <c r="J1004" i="2"/>
  <c r="K1004" i="2"/>
  <c r="L1004" i="2"/>
  <c r="M1004" i="2"/>
  <c r="AG1004" i="2"/>
  <c r="AH1004" i="2"/>
  <c r="AI1004" i="2"/>
  <c r="AJ1004" i="2"/>
  <c r="AK1004" i="2"/>
  <c r="AL1004" i="2"/>
  <c r="AM1004" i="2"/>
  <c r="AN1004" i="2"/>
  <c r="AV1004" i="2"/>
  <c r="C1005" i="2"/>
  <c r="D1005" i="2"/>
  <c r="E1005" i="2"/>
  <c r="F1005" i="2"/>
  <c r="G1005" i="2"/>
  <c r="H1005" i="2"/>
  <c r="J1005" i="2"/>
  <c r="K1005" i="2"/>
  <c r="L1005" i="2"/>
  <c r="M1005" i="2"/>
  <c r="AG1005" i="2"/>
  <c r="AH1005" i="2"/>
  <c r="AI1005" i="2"/>
  <c r="AJ1005" i="2"/>
  <c r="AK1005" i="2"/>
  <c r="AL1005" i="2"/>
  <c r="AM1005" i="2"/>
  <c r="AN1005" i="2"/>
  <c r="AV1005" i="2"/>
  <c r="C1006" i="2"/>
  <c r="D1006" i="2"/>
  <c r="E1006" i="2"/>
  <c r="F1006" i="2"/>
  <c r="G1006" i="2"/>
  <c r="H1006" i="2"/>
  <c r="J1006" i="2"/>
  <c r="K1006" i="2"/>
  <c r="L1006" i="2"/>
  <c r="M1006" i="2"/>
  <c r="AG1006" i="2"/>
  <c r="AH1006" i="2"/>
  <c r="AI1006" i="2"/>
  <c r="AJ1006" i="2"/>
  <c r="AK1006" i="2"/>
  <c r="AL1006" i="2"/>
  <c r="AM1006" i="2"/>
  <c r="AN1006" i="2"/>
  <c r="AV1006" i="2"/>
  <c r="C1007" i="2"/>
  <c r="D1007" i="2"/>
  <c r="E1007" i="2"/>
  <c r="F1007" i="2"/>
  <c r="G1007" i="2"/>
  <c r="H1007" i="2"/>
  <c r="J1007" i="2"/>
  <c r="K1007" i="2"/>
  <c r="L1007" i="2"/>
  <c r="M1007" i="2"/>
  <c r="AG1007" i="2"/>
  <c r="AH1007" i="2"/>
  <c r="AI1007" i="2"/>
  <c r="AJ1007" i="2"/>
  <c r="AK1007" i="2"/>
  <c r="AL1007" i="2"/>
  <c r="AM1007" i="2"/>
  <c r="AN1007" i="2"/>
  <c r="AV1007" i="2"/>
  <c r="C1008" i="2"/>
  <c r="D1008" i="2"/>
  <c r="E1008" i="2"/>
  <c r="F1008" i="2"/>
  <c r="G1008" i="2"/>
  <c r="H1008" i="2"/>
  <c r="J1008" i="2"/>
  <c r="K1008" i="2"/>
  <c r="L1008" i="2"/>
  <c r="M1008" i="2"/>
  <c r="AG1008" i="2"/>
  <c r="AH1008" i="2"/>
  <c r="AI1008" i="2"/>
  <c r="AJ1008" i="2"/>
  <c r="AK1008" i="2"/>
  <c r="AL1008" i="2"/>
  <c r="AM1008" i="2"/>
  <c r="AN1008" i="2"/>
  <c r="AV1008" i="2"/>
  <c r="C1009" i="2"/>
  <c r="D1009" i="2"/>
  <c r="E1009" i="2"/>
  <c r="F1009" i="2"/>
  <c r="G1009" i="2"/>
  <c r="H1009" i="2"/>
  <c r="J1009" i="2"/>
  <c r="K1009" i="2"/>
  <c r="L1009" i="2"/>
  <c r="M1009" i="2"/>
  <c r="AG1009" i="2"/>
  <c r="AH1009" i="2"/>
  <c r="AI1009" i="2"/>
  <c r="AJ1009" i="2"/>
  <c r="AK1009" i="2"/>
  <c r="AL1009" i="2"/>
  <c r="AM1009" i="2"/>
  <c r="AN1009" i="2"/>
  <c r="AV1009" i="2"/>
  <c r="C1010" i="2"/>
  <c r="D1010" i="2"/>
  <c r="E1010" i="2"/>
  <c r="F1010" i="2"/>
  <c r="G1010" i="2"/>
  <c r="H1010" i="2"/>
  <c r="J1010" i="2"/>
  <c r="K1010" i="2"/>
  <c r="L1010" i="2"/>
  <c r="M1010" i="2"/>
  <c r="AG1010" i="2"/>
  <c r="AH1010" i="2"/>
  <c r="AI1010" i="2"/>
  <c r="AJ1010" i="2"/>
  <c r="AK1010" i="2"/>
  <c r="AL1010" i="2"/>
  <c r="AM1010" i="2"/>
  <c r="AN1010" i="2"/>
  <c r="AV1010" i="2"/>
  <c r="C1011" i="2"/>
  <c r="D1011" i="2"/>
  <c r="E1011" i="2"/>
  <c r="F1011" i="2"/>
  <c r="G1011" i="2"/>
  <c r="H1011" i="2"/>
  <c r="J1011" i="2"/>
  <c r="K1011" i="2"/>
  <c r="L1011" i="2"/>
  <c r="M1011" i="2"/>
  <c r="AG1011" i="2"/>
  <c r="AH1011" i="2"/>
  <c r="AI1011" i="2"/>
  <c r="AJ1011" i="2"/>
  <c r="AK1011" i="2"/>
  <c r="AL1011" i="2"/>
  <c r="AM1011" i="2"/>
  <c r="AN1011" i="2"/>
  <c r="AV1011" i="2"/>
  <c r="C1012" i="2"/>
  <c r="D1012" i="2"/>
  <c r="E1012" i="2"/>
  <c r="F1012" i="2"/>
  <c r="G1012" i="2"/>
  <c r="H1012" i="2"/>
  <c r="J1012" i="2"/>
  <c r="K1012" i="2"/>
  <c r="L1012" i="2"/>
  <c r="M1012" i="2"/>
  <c r="AG1012" i="2"/>
  <c r="AH1012" i="2"/>
  <c r="AI1012" i="2"/>
  <c r="AJ1012" i="2"/>
  <c r="AK1012" i="2"/>
  <c r="AL1012" i="2"/>
  <c r="AM1012" i="2"/>
  <c r="AN1012" i="2"/>
  <c r="AV1012" i="2"/>
  <c r="C1013" i="2"/>
  <c r="D1013" i="2"/>
  <c r="E1013" i="2"/>
  <c r="F1013" i="2"/>
  <c r="G1013" i="2"/>
  <c r="H1013" i="2"/>
  <c r="J1013" i="2"/>
  <c r="K1013" i="2"/>
  <c r="L1013" i="2"/>
  <c r="M1013" i="2"/>
  <c r="AG1013" i="2"/>
  <c r="AH1013" i="2"/>
  <c r="AI1013" i="2"/>
  <c r="AJ1013" i="2"/>
  <c r="AK1013" i="2"/>
  <c r="AL1013" i="2"/>
  <c r="AM1013" i="2"/>
  <c r="AN1013" i="2"/>
  <c r="AV1013" i="2"/>
  <c r="C1014" i="2"/>
  <c r="D1014" i="2"/>
  <c r="E1014" i="2"/>
  <c r="F1014" i="2"/>
  <c r="G1014" i="2"/>
  <c r="H1014" i="2"/>
  <c r="J1014" i="2"/>
  <c r="K1014" i="2"/>
  <c r="L1014" i="2"/>
  <c r="M1014" i="2"/>
  <c r="AG1014" i="2"/>
  <c r="AH1014" i="2"/>
  <c r="AI1014" i="2"/>
  <c r="AJ1014" i="2"/>
  <c r="AK1014" i="2"/>
  <c r="AL1014" i="2"/>
  <c r="AM1014" i="2"/>
  <c r="AN1014" i="2"/>
  <c r="AV1014" i="2"/>
  <c r="C1015" i="2"/>
  <c r="D1015" i="2"/>
  <c r="E1015" i="2"/>
  <c r="F1015" i="2"/>
  <c r="G1015" i="2"/>
  <c r="H1015" i="2"/>
  <c r="J1015" i="2"/>
  <c r="K1015" i="2"/>
  <c r="L1015" i="2"/>
  <c r="M1015" i="2"/>
  <c r="AG1015" i="2"/>
  <c r="AH1015" i="2"/>
  <c r="AI1015" i="2"/>
  <c r="AJ1015" i="2"/>
  <c r="AK1015" i="2"/>
  <c r="AL1015" i="2"/>
  <c r="AM1015" i="2"/>
  <c r="AN1015" i="2"/>
  <c r="AV1015" i="2"/>
  <c r="C1016" i="2"/>
  <c r="D1016" i="2"/>
  <c r="E1016" i="2"/>
  <c r="F1016" i="2"/>
  <c r="G1016" i="2"/>
  <c r="H1016" i="2"/>
  <c r="J1016" i="2"/>
  <c r="K1016" i="2"/>
  <c r="L1016" i="2"/>
  <c r="M1016" i="2"/>
  <c r="AG1016" i="2"/>
  <c r="AH1016" i="2"/>
  <c r="AI1016" i="2"/>
  <c r="AJ1016" i="2"/>
  <c r="AK1016" i="2"/>
  <c r="AL1016" i="2"/>
  <c r="AM1016" i="2"/>
  <c r="AN1016" i="2"/>
  <c r="AV1016" i="2"/>
  <c r="C1017" i="2"/>
  <c r="D1017" i="2"/>
  <c r="E1017" i="2"/>
  <c r="F1017" i="2"/>
  <c r="G1017" i="2"/>
  <c r="H1017" i="2"/>
  <c r="J1017" i="2"/>
  <c r="K1017" i="2"/>
  <c r="L1017" i="2"/>
  <c r="M1017" i="2"/>
  <c r="AG1017" i="2"/>
  <c r="AH1017" i="2"/>
  <c r="AI1017" i="2"/>
  <c r="AJ1017" i="2"/>
  <c r="AK1017" i="2"/>
  <c r="AL1017" i="2"/>
  <c r="AM1017" i="2"/>
  <c r="AN1017" i="2"/>
  <c r="AV1017" i="2"/>
  <c r="C1018" i="2"/>
  <c r="D1018" i="2"/>
  <c r="E1018" i="2"/>
  <c r="F1018" i="2"/>
  <c r="G1018" i="2"/>
  <c r="H1018" i="2"/>
  <c r="J1018" i="2"/>
  <c r="K1018" i="2"/>
  <c r="L1018" i="2"/>
  <c r="M1018" i="2"/>
  <c r="AG1018" i="2"/>
  <c r="AH1018" i="2"/>
  <c r="AI1018" i="2"/>
  <c r="AJ1018" i="2"/>
  <c r="AK1018" i="2"/>
  <c r="AL1018" i="2"/>
  <c r="AM1018" i="2"/>
  <c r="AN1018" i="2"/>
  <c r="AV1018" i="2"/>
  <c r="C1019" i="2"/>
  <c r="D1019" i="2"/>
  <c r="E1019" i="2"/>
  <c r="F1019" i="2"/>
  <c r="G1019" i="2"/>
  <c r="H1019" i="2"/>
  <c r="J1019" i="2"/>
  <c r="K1019" i="2"/>
  <c r="L1019" i="2"/>
  <c r="M1019" i="2"/>
  <c r="AG1019" i="2"/>
  <c r="AH1019" i="2"/>
  <c r="AI1019" i="2"/>
  <c r="AJ1019" i="2"/>
  <c r="AK1019" i="2"/>
  <c r="AL1019" i="2"/>
  <c r="AM1019" i="2"/>
  <c r="AN1019" i="2"/>
  <c r="AV1019" i="2"/>
  <c r="C1020" i="2"/>
  <c r="D1020" i="2"/>
  <c r="E1020" i="2"/>
  <c r="F1020" i="2"/>
  <c r="G1020" i="2"/>
  <c r="H1020" i="2"/>
  <c r="J1020" i="2"/>
  <c r="K1020" i="2"/>
  <c r="L1020" i="2"/>
  <c r="M1020" i="2"/>
  <c r="AG1020" i="2"/>
  <c r="AH1020" i="2"/>
  <c r="AI1020" i="2"/>
  <c r="AJ1020" i="2"/>
  <c r="AK1020" i="2"/>
  <c r="AL1020" i="2"/>
  <c r="AM1020" i="2"/>
  <c r="AN1020" i="2"/>
  <c r="AV1020" i="2"/>
  <c r="C1021" i="2"/>
  <c r="D1021" i="2"/>
  <c r="E1021" i="2"/>
  <c r="F1021" i="2"/>
  <c r="G1021" i="2"/>
  <c r="H1021" i="2"/>
  <c r="J1021" i="2"/>
  <c r="K1021" i="2"/>
  <c r="L1021" i="2"/>
  <c r="M1021" i="2"/>
  <c r="AG1021" i="2"/>
  <c r="AH1021" i="2"/>
  <c r="AI1021" i="2"/>
  <c r="AJ1021" i="2"/>
  <c r="AK1021" i="2"/>
  <c r="AL1021" i="2"/>
  <c r="AM1021" i="2"/>
  <c r="AN1021" i="2"/>
  <c r="AV1021" i="2"/>
  <c r="C1022" i="2"/>
  <c r="D1022" i="2"/>
  <c r="E1022" i="2"/>
  <c r="F1022" i="2"/>
  <c r="G1022" i="2"/>
  <c r="H1022" i="2"/>
  <c r="J1022" i="2"/>
  <c r="K1022" i="2"/>
  <c r="L1022" i="2"/>
  <c r="M1022" i="2"/>
  <c r="AG1022" i="2"/>
  <c r="AH1022" i="2"/>
  <c r="AI1022" i="2"/>
  <c r="AJ1022" i="2"/>
  <c r="AK1022" i="2"/>
  <c r="AL1022" i="2"/>
  <c r="AM1022" i="2"/>
  <c r="AN1022" i="2"/>
  <c r="AV1022" i="2"/>
  <c r="C1023" i="2"/>
  <c r="D1023" i="2"/>
  <c r="E1023" i="2"/>
  <c r="F1023" i="2"/>
  <c r="G1023" i="2"/>
  <c r="H1023" i="2"/>
  <c r="J1023" i="2"/>
  <c r="K1023" i="2"/>
  <c r="L1023" i="2"/>
  <c r="M1023" i="2"/>
  <c r="AG1023" i="2"/>
  <c r="AH1023" i="2"/>
  <c r="AI1023" i="2"/>
  <c r="AJ1023" i="2"/>
  <c r="AK1023" i="2"/>
  <c r="AL1023" i="2"/>
  <c r="AM1023" i="2"/>
  <c r="AN1023" i="2"/>
  <c r="AV1023" i="2"/>
  <c r="C1024" i="2"/>
  <c r="D1024" i="2"/>
  <c r="E1024" i="2"/>
  <c r="F1024" i="2"/>
  <c r="G1024" i="2"/>
  <c r="H1024" i="2"/>
  <c r="J1024" i="2"/>
  <c r="K1024" i="2"/>
  <c r="L1024" i="2"/>
  <c r="M1024" i="2"/>
  <c r="AG1024" i="2"/>
  <c r="AH1024" i="2"/>
  <c r="AI1024" i="2"/>
  <c r="AJ1024" i="2"/>
  <c r="AK1024" i="2"/>
  <c r="AL1024" i="2"/>
  <c r="AM1024" i="2"/>
  <c r="AN1024" i="2"/>
  <c r="AV1024" i="2"/>
  <c r="C1025" i="2"/>
  <c r="D1025" i="2"/>
  <c r="E1025" i="2"/>
  <c r="F1025" i="2"/>
  <c r="G1025" i="2"/>
  <c r="H1025" i="2"/>
  <c r="J1025" i="2"/>
  <c r="K1025" i="2"/>
  <c r="L1025" i="2"/>
  <c r="M1025" i="2"/>
  <c r="AG1025" i="2"/>
  <c r="AH1025" i="2"/>
  <c r="AI1025" i="2"/>
  <c r="AJ1025" i="2"/>
  <c r="AK1025" i="2"/>
  <c r="AL1025" i="2"/>
  <c r="AM1025" i="2"/>
  <c r="AN1025" i="2"/>
  <c r="AV1025" i="2"/>
  <c r="C1026" i="2"/>
  <c r="D1026" i="2"/>
  <c r="E1026" i="2"/>
  <c r="F1026" i="2"/>
  <c r="G1026" i="2"/>
  <c r="H1026" i="2"/>
  <c r="J1026" i="2"/>
  <c r="K1026" i="2"/>
  <c r="L1026" i="2"/>
  <c r="M1026" i="2"/>
  <c r="AG1026" i="2"/>
  <c r="AH1026" i="2"/>
  <c r="AI1026" i="2"/>
  <c r="AJ1026" i="2"/>
  <c r="AK1026" i="2"/>
  <c r="AL1026" i="2"/>
  <c r="AM1026" i="2"/>
  <c r="AN1026" i="2"/>
  <c r="AV1026" i="2"/>
  <c r="C1027" i="2"/>
  <c r="D1027" i="2"/>
  <c r="E1027" i="2"/>
  <c r="F1027" i="2"/>
  <c r="G1027" i="2"/>
  <c r="H1027" i="2"/>
  <c r="J1027" i="2"/>
  <c r="K1027" i="2"/>
  <c r="L1027" i="2"/>
  <c r="M1027" i="2"/>
  <c r="AG1027" i="2"/>
  <c r="AH1027" i="2"/>
  <c r="AI1027" i="2"/>
  <c r="AJ1027" i="2"/>
  <c r="AK1027" i="2"/>
  <c r="AL1027" i="2"/>
  <c r="AM1027" i="2"/>
  <c r="AN1027" i="2"/>
  <c r="AV1027" i="2"/>
  <c r="C1028" i="2"/>
  <c r="D1028" i="2"/>
  <c r="E1028" i="2"/>
  <c r="F1028" i="2"/>
  <c r="G1028" i="2"/>
  <c r="H1028" i="2"/>
  <c r="J1028" i="2"/>
  <c r="K1028" i="2"/>
  <c r="L1028" i="2"/>
  <c r="M1028" i="2"/>
  <c r="AG1028" i="2"/>
  <c r="AH1028" i="2"/>
  <c r="AI1028" i="2"/>
  <c r="AJ1028" i="2"/>
  <c r="AK1028" i="2"/>
  <c r="AL1028" i="2"/>
  <c r="AM1028" i="2"/>
  <c r="AN1028" i="2"/>
  <c r="AV1028" i="2"/>
  <c r="C1029" i="2"/>
  <c r="D1029" i="2"/>
  <c r="E1029" i="2"/>
  <c r="F1029" i="2"/>
  <c r="G1029" i="2"/>
  <c r="H1029" i="2"/>
  <c r="J1029" i="2"/>
  <c r="K1029" i="2"/>
  <c r="L1029" i="2"/>
  <c r="M1029" i="2"/>
  <c r="AG1029" i="2"/>
  <c r="AH1029" i="2"/>
  <c r="AI1029" i="2"/>
  <c r="AJ1029" i="2"/>
  <c r="AK1029" i="2"/>
  <c r="AL1029" i="2"/>
  <c r="AM1029" i="2"/>
  <c r="AN1029" i="2"/>
  <c r="AV1029" i="2"/>
  <c r="C1030" i="2"/>
  <c r="D1030" i="2"/>
  <c r="E1030" i="2"/>
  <c r="F1030" i="2"/>
  <c r="G1030" i="2"/>
  <c r="H1030" i="2"/>
  <c r="J1030" i="2"/>
  <c r="K1030" i="2"/>
  <c r="L1030" i="2"/>
  <c r="M1030" i="2"/>
  <c r="AG1030" i="2"/>
  <c r="AH1030" i="2"/>
  <c r="AI1030" i="2"/>
  <c r="AJ1030" i="2"/>
  <c r="AK1030" i="2"/>
  <c r="AL1030" i="2"/>
  <c r="AM1030" i="2"/>
  <c r="AN1030" i="2"/>
  <c r="AV1030" i="2"/>
  <c r="C1031" i="2"/>
  <c r="D1031" i="2"/>
  <c r="E1031" i="2"/>
  <c r="F1031" i="2"/>
  <c r="G1031" i="2"/>
  <c r="H1031" i="2"/>
  <c r="J1031" i="2"/>
  <c r="K1031" i="2"/>
  <c r="L1031" i="2"/>
  <c r="M1031" i="2"/>
  <c r="AG1031" i="2"/>
  <c r="AH1031" i="2"/>
  <c r="AI1031" i="2"/>
  <c r="AJ1031" i="2"/>
  <c r="AK1031" i="2"/>
  <c r="AL1031" i="2"/>
  <c r="AM1031" i="2"/>
  <c r="AN1031" i="2"/>
  <c r="AV1031" i="2"/>
  <c r="C1032" i="2"/>
  <c r="D1032" i="2"/>
  <c r="E1032" i="2"/>
  <c r="F1032" i="2"/>
  <c r="G1032" i="2"/>
  <c r="H1032" i="2"/>
  <c r="J1032" i="2"/>
  <c r="K1032" i="2"/>
  <c r="L1032" i="2"/>
  <c r="M1032" i="2"/>
  <c r="AG1032" i="2"/>
  <c r="AH1032" i="2"/>
  <c r="AI1032" i="2"/>
  <c r="AJ1032" i="2"/>
  <c r="AK1032" i="2"/>
  <c r="AL1032" i="2"/>
  <c r="AM1032" i="2"/>
  <c r="AN1032" i="2"/>
  <c r="AV1032" i="2"/>
  <c r="C1033" i="2"/>
  <c r="D1033" i="2"/>
  <c r="E1033" i="2"/>
  <c r="F1033" i="2"/>
  <c r="G1033" i="2"/>
  <c r="H1033" i="2"/>
  <c r="J1033" i="2"/>
  <c r="K1033" i="2"/>
  <c r="L1033" i="2"/>
  <c r="M1033" i="2"/>
  <c r="AG1033" i="2"/>
  <c r="AH1033" i="2"/>
  <c r="AI1033" i="2"/>
  <c r="AJ1033" i="2"/>
  <c r="AK1033" i="2"/>
  <c r="AL1033" i="2"/>
  <c r="AM1033" i="2"/>
  <c r="AN1033" i="2"/>
  <c r="AV1033" i="2"/>
  <c r="C1034" i="2"/>
  <c r="D1034" i="2"/>
  <c r="E1034" i="2"/>
  <c r="F1034" i="2"/>
  <c r="G1034" i="2"/>
  <c r="H1034" i="2"/>
  <c r="J1034" i="2"/>
  <c r="K1034" i="2"/>
  <c r="L1034" i="2"/>
  <c r="M1034" i="2"/>
  <c r="AG1034" i="2"/>
  <c r="AH1034" i="2"/>
  <c r="AI1034" i="2"/>
  <c r="AJ1034" i="2"/>
  <c r="AK1034" i="2"/>
  <c r="AL1034" i="2"/>
  <c r="AM1034" i="2"/>
  <c r="AN1034" i="2"/>
  <c r="AV1034" i="2"/>
  <c r="C1035" i="2"/>
  <c r="D1035" i="2"/>
  <c r="E1035" i="2"/>
  <c r="F1035" i="2"/>
  <c r="G1035" i="2"/>
  <c r="H1035" i="2"/>
  <c r="J1035" i="2"/>
  <c r="K1035" i="2"/>
  <c r="L1035" i="2"/>
  <c r="M1035" i="2"/>
  <c r="AG1035" i="2"/>
  <c r="AH1035" i="2"/>
  <c r="AI1035" i="2"/>
  <c r="AJ1035" i="2"/>
  <c r="AK1035" i="2"/>
  <c r="AL1035" i="2"/>
  <c r="AM1035" i="2"/>
  <c r="AN1035" i="2"/>
  <c r="AV1035" i="2"/>
  <c r="C1036" i="2"/>
  <c r="D1036" i="2"/>
  <c r="E1036" i="2"/>
  <c r="F1036" i="2"/>
  <c r="G1036" i="2"/>
  <c r="H1036" i="2"/>
  <c r="J1036" i="2"/>
  <c r="K1036" i="2"/>
  <c r="L1036" i="2"/>
  <c r="M1036" i="2"/>
  <c r="AG1036" i="2"/>
  <c r="AH1036" i="2"/>
  <c r="AI1036" i="2"/>
  <c r="AJ1036" i="2"/>
  <c r="AK1036" i="2"/>
  <c r="AL1036" i="2"/>
  <c r="AM1036" i="2"/>
  <c r="AN1036" i="2"/>
  <c r="AV1036" i="2"/>
  <c r="C1037" i="2"/>
  <c r="D1037" i="2"/>
  <c r="E1037" i="2"/>
  <c r="F1037" i="2"/>
  <c r="G1037" i="2"/>
  <c r="H1037" i="2"/>
  <c r="J1037" i="2"/>
  <c r="K1037" i="2"/>
  <c r="L1037" i="2"/>
  <c r="M1037" i="2"/>
  <c r="AG1037" i="2"/>
  <c r="AH1037" i="2"/>
  <c r="AI1037" i="2"/>
  <c r="AJ1037" i="2"/>
  <c r="AK1037" i="2"/>
  <c r="AL1037" i="2"/>
  <c r="AM1037" i="2"/>
  <c r="AN1037" i="2"/>
  <c r="AV1037" i="2"/>
  <c r="C1038" i="2"/>
  <c r="D1038" i="2"/>
  <c r="E1038" i="2"/>
  <c r="F1038" i="2"/>
  <c r="G1038" i="2"/>
  <c r="H1038" i="2"/>
  <c r="J1038" i="2"/>
  <c r="K1038" i="2"/>
  <c r="L1038" i="2"/>
  <c r="M1038" i="2"/>
  <c r="AG1038" i="2"/>
  <c r="AH1038" i="2"/>
  <c r="AI1038" i="2"/>
  <c r="AJ1038" i="2"/>
  <c r="AK1038" i="2"/>
  <c r="AL1038" i="2"/>
  <c r="AM1038" i="2"/>
  <c r="AN1038" i="2"/>
  <c r="AV1038" i="2"/>
  <c r="C1039" i="2"/>
  <c r="D1039" i="2"/>
  <c r="E1039" i="2"/>
  <c r="F1039" i="2"/>
  <c r="G1039" i="2"/>
  <c r="H1039" i="2"/>
  <c r="J1039" i="2"/>
  <c r="K1039" i="2"/>
  <c r="L1039" i="2"/>
  <c r="M1039" i="2"/>
  <c r="AG1039" i="2"/>
  <c r="AH1039" i="2"/>
  <c r="AI1039" i="2"/>
  <c r="AJ1039" i="2"/>
  <c r="AK1039" i="2"/>
  <c r="AL1039" i="2"/>
  <c r="AM1039" i="2"/>
  <c r="AN1039" i="2"/>
  <c r="AV1039" i="2"/>
  <c r="C1040" i="2"/>
  <c r="D1040" i="2"/>
  <c r="E1040" i="2"/>
  <c r="F1040" i="2"/>
  <c r="G1040" i="2"/>
  <c r="H1040" i="2"/>
  <c r="J1040" i="2"/>
  <c r="K1040" i="2"/>
  <c r="L1040" i="2"/>
  <c r="M1040" i="2"/>
  <c r="AG1040" i="2"/>
  <c r="AH1040" i="2"/>
  <c r="AI1040" i="2"/>
  <c r="AJ1040" i="2"/>
  <c r="AK1040" i="2"/>
  <c r="AL1040" i="2"/>
  <c r="AM1040" i="2"/>
  <c r="AN1040" i="2"/>
  <c r="AV1040" i="2"/>
  <c r="C1041" i="2"/>
  <c r="D1041" i="2"/>
  <c r="E1041" i="2"/>
  <c r="F1041" i="2"/>
  <c r="G1041" i="2"/>
  <c r="H1041" i="2"/>
  <c r="J1041" i="2"/>
  <c r="K1041" i="2"/>
  <c r="L1041" i="2"/>
  <c r="M1041" i="2"/>
  <c r="AG1041" i="2"/>
  <c r="AH1041" i="2"/>
  <c r="AI1041" i="2"/>
  <c r="AJ1041" i="2"/>
  <c r="AK1041" i="2"/>
  <c r="AL1041" i="2"/>
  <c r="AM1041" i="2"/>
  <c r="AN1041" i="2"/>
  <c r="AV1041" i="2"/>
  <c r="C1042" i="2"/>
  <c r="D1042" i="2"/>
  <c r="E1042" i="2"/>
  <c r="F1042" i="2"/>
  <c r="G1042" i="2"/>
  <c r="H1042" i="2"/>
  <c r="J1042" i="2"/>
  <c r="K1042" i="2"/>
  <c r="L1042" i="2"/>
  <c r="M1042" i="2"/>
  <c r="AG1042" i="2"/>
  <c r="AH1042" i="2"/>
  <c r="AI1042" i="2"/>
  <c r="AJ1042" i="2"/>
  <c r="AK1042" i="2"/>
  <c r="AL1042" i="2"/>
  <c r="AM1042" i="2"/>
  <c r="AN1042" i="2"/>
  <c r="AV1042" i="2"/>
  <c r="C1043" i="2"/>
  <c r="D1043" i="2"/>
  <c r="E1043" i="2"/>
  <c r="F1043" i="2"/>
  <c r="G1043" i="2"/>
  <c r="H1043" i="2"/>
  <c r="J1043" i="2"/>
  <c r="K1043" i="2"/>
  <c r="L1043" i="2"/>
  <c r="M1043" i="2"/>
  <c r="AG1043" i="2"/>
  <c r="AH1043" i="2"/>
  <c r="AI1043" i="2"/>
  <c r="AJ1043" i="2"/>
  <c r="AK1043" i="2"/>
  <c r="AL1043" i="2"/>
  <c r="AM1043" i="2"/>
  <c r="AN1043" i="2"/>
  <c r="AV1043" i="2"/>
  <c r="C1044" i="2"/>
  <c r="D1044" i="2"/>
  <c r="E1044" i="2"/>
  <c r="F1044" i="2"/>
  <c r="G1044" i="2"/>
  <c r="H1044" i="2"/>
  <c r="J1044" i="2"/>
  <c r="K1044" i="2"/>
  <c r="L1044" i="2"/>
  <c r="M1044" i="2"/>
  <c r="AG1044" i="2"/>
  <c r="AH1044" i="2"/>
  <c r="AI1044" i="2"/>
  <c r="AJ1044" i="2"/>
  <c r="AK1044" i="2"/>
  <c r="AL1044" i="2"/>
  <c r="AM1044" i="2"/>
  <c r="AN1044" i="2"/>
  <c r="AV1044" i="2"/>
  <c r="C1045" i="2"/>
  <c r="D1045" i="2"/>
  <c r="E1045" i="2"/>
  <c r="F1045" i="2"/>
  <c r="G1045" i="2"/>
  <c r="H1045" i="2"/>
  <c r="J1045" i="2"/>
  <c r="K1045" i="2"/>
  <c r="L1045" i="2"/>
  <c r="M1045" i="2"/>
  <c r="AG1045" i="2"/>
  <c r="AH1045" i="2"/>
  <c r="AI1045" i="2"/>
  <c r="AJ1045" i="2"/>
  <c r="AK1045" i="2"/>
  <c r="AL1045" i="2"/>
  <c r="AM1045" i="2"/>
  <c r="AN1045" i="2"/>
  <c r="AV1045" i="2"/>
  <c r="C1046" i="2"/>
  <c r="D1046" i="2"/>
  <c r="E1046" i="2"/>
  <c r="F1046" i="2"/>
  <c r="G1046" i="2"/>
  <c r="H1046" i="2"/>
  <c r="J1046" i="2"/>
  <c r="K1046" i="2"/>
  <c r="L1046" i="2"/>
  <c r="M1046" i="2"/>
  <c r="AG1046" i="2"/>
  <c r="AH1046" i="2"/>
  <c r="AI1046" i="2"/>
  <c r="AJ1046" i="2"/>
  <c r="AK1046" i="2"/>
  <c r="AL1046" i="2"/>
  <c r="AM1046" i="2"/>
  <c r="AN1046" i="2"/>
  <c r="AV1046" i="2"/>
  <c r="C1047" i="2"/>
  <c r="D1047" i="2"/>
  <c r="E1047" i="2"/>
  <c r="F1047" i="2"/>
  <c r="G1047" i="2"/>
  <c r="H1047" i="2"/>
  <c r="J1047" i="2"/>
  <c r="K1047" i="2"/>
  <c r="L1047" i="2"/>
  <c r="M1047" i="2"/>
  <c r="AG1047" i="2"/>
  <c r="AH1047" i="2"/>
  <c r="AI1047" i="2"/>
  <c r="AJ1047" i="2"/>
  <c r="AK1047" i="2"/>
  <c r="AL1047" i="2"/>
  <c r="AM1047" i="2"/>
  <c r="AN1047" i="2"/>
  <c r="C1049" i="2"/>
  <c r="D1049" i="2"/>
  <c r="E1049" i="2"/>
  <c r="F1049" i="2"/>
  <c r="G1049" i="2"/>
  <c r="H1049" i="2"/>
  <c r="J1049" i="2"/>
  <c r="K1049" i="2"/>
  <c r="L1049" i="2"/>
  <c r="M1049" i="2"/>
  <c r="AG1049" i="2"/>
  <c r="AH1049" i="2"/>
  <c r="AI1049" i="2"/>
  <c r="AJ1049" i="2"/>
  <c r="AK1049" i="2"/>
  <c r="AL1049" i="2"/>
  <c r="AM1049" i="2"/>
  <c r="AN1049" i="2"/>
  <c r="AV1049" i="2"/>
  <c r="C1050" i="2"/>
  <c r="D1050" i="2"/>
  <c r="E1050" i="2"/>
  <c r="F1050" i="2"/>
  <c r="G1050" i="2"/>
  <c r="H1050" i="2"/>
  <c r="J1050" i="2"/>
  <c r="K1050" i="2"/>
  <c r="L1050" i="2"/>
  <c r="M1050" i="2"/>
  <c r="AG1050" i="2"/>
  <c r="AH1050" i="2"/>
  <c r="AI1050" i="2"/>
  <c r="AJ1050" i="2"/>
  <c r="AK1050" i="2"/>
  <c r="AL1050" i="2"/>
  <c r="AM1050" i="2"/>
  <c r="AN1050" i="2"/>
  <c r="AV1050" i="2"/>
  <c r="C1051" i="2"/>
  <c r="D1051" i="2"/>
  <c r="E1051" i="2"/>
  <c r="F1051" i="2"/>
  <c r="G1051" i="2"/>
  <c r="H1051" i="2"/>
  <c r="J1051" i="2"/>
  <c r="K1051" i="2"/>
  <c r="L1051" i="2"/>
  <c r="M1051" i="2"/>
  <c r="AG1051" i="2"/>
  <c r="AH1051" i="2"/>
  <c r="AI1051" i="2"/>
  <c r="AJ1051" i="2"/>
  <c r="AK1051" i="2"/>
  <c r="AL1051" i="2"/>
  <c r="AM1051" i="2"/>
  <c r="AN1051" i="2"/>
  <c r="AV1051" i="2"/>
  <c r="C1052" i="2"/>
  <c r="D1052" i="2"/>
  <c r="E1052" i="2"/>
  <c r="F1052" i="2"/>
  <c r="G1052" i="2"/>
  <c r="H1052" i="2"/>
  <c r="J1052" i="2"/>
  <c r="K1052" i="2"/>
  <c r="L1052" i="2"/>
  <c r="M1052" i="2"/>
  <c r="AG1052" i="2"/>
  <c r="AH1052" i="2"/>
  <c r="AI1052" i="2"/>
  <c r="AJ1052" i="2"/>
  <c r="AK1052" i="2"/>
  <c r="AL1052" i="2"/>
  <c r="AM1052" i="2"/>
  <c r="AN1052" i="2"/>
  <c r="AV1052" i="2"/>
  <c r="C1053" i="2"/>
  <c r="D1053" i="2"/>
  <c r="E1053" i="2"/>
  <c r="F1053" i="2"/>
  <c r="G1053" i="2"/>
  <c r="H1053" i="2"/>
  <c r="J1053" i="2"/>
  <c r="K1053" i="2"/>
  <c r="L1053" i="2"/>
  <c r="M1053" i="2"/>
  <c r="AG1053" i="2"/>
  <c r="AH1053" i="2"/>
  <c r="AI1053" i="2"/>
  <c r="AJ1053" i="2"/>
  <c r="AK1053" i="2"/>
  <c r="AL1053" i="2"/>
  <c r="AM1053" i="2"/>
  <c r="AN1053" i="2"/>
  <c r="AV1053" i="2"/>
  <c r="C1054" i="2"/>
  <c r="D1054" i="2"/>
  <c r="E1054" i="2"/>
  <c r="F1054" i="2"/>
  <c r="G1054" i="2"/>
  <c r="H1054" i="2"/>
  <c r="J1054" i="2"/>
  <c r="K1054" i="2"/>
  <c r="L1054" i="2"/>
  <c r="M1054" i="2"/>
  <c r="AG1054" i="2"/>
  <c r="AH1054" i="2"/>
  <c r="AI1054" i="2"/>
  <c r="AJ1054" i="2"/>
  <c r="AK1054" i="2"/>
  <c r="AL1054" i="2"/>
  <c r="AM1054" i="2"/>
  <c r="AN1054" i="2"/>
  <c r="AV1054" i="2"/>
  <c r="C1055" i="2"/>
  <c r="D1055" i="2"/>
  <c r="E1055" i="2"/>
  <c r="F1055" i="2"/>
  <c r="G1055" i="2"/>
  <c r="H1055" i="2"/>
  <c r="J1055" i="2"/>
  <c r="K1055" i="2"/>
  <c r="L1055" i="2"/>
  <c r="M1055" i="2"/>
  <c r="AG1055" i="2"/>
  <c r="AH1055" i="2"/>
  <c r="AI1055" i="2"/>
  <c r="AJ1055" i="2"/>
  <c r="AK1055" i="2"/>
  <c r="AL1055" i="2"/>
  <c r="AM1055" i="2"/>
  <c r="AN1055" i="2"/>
  <c r="AV1055" i="2"/>
  <c r="C1056" i="2"/>
  <c r="D1056" i="2"/>
  <c r="E1056" i="2"/>
  <c r="F1056" i="2"/>
  <c r="G1056" i="2"/>
  <c r="H1056" i="2"/>
  <c r="J1056" i="2"/>
  <c r="K1056" i="2"/>
  <c r="L1056" i="2"/>
  <c r="M1056" i="2"/>
  <c r="AG1056" i="2"/>
  <c r="AH1056" i="2"/>
  <c r="AI1056" i="2"/>
  <c r="AJ1056" i="2"/>
  <c r="AK1056" i="2"/>
  <c r="AL1056" i="2"/>
  <c r="AM1056" i="2"/>
  <c r="AN1056" i="2"/>
  <c r="AV1056" i="2"/>
  <c r="C1057" i="2"/>
  <c r="D1057" i="2"/>
  <c r="E1057" i="2"/>
  <c r="F1057" i="2"/>
  <c r="G1057" i="2"/>
  <c r="H1057" i="2"/>
  <c r="J1057" i="2"/>
  <c r="K1057" i="2"/>
  <c r="L1057" i="2"/>
  <c r="M1057" i="2"/>
  <c r="AG1057" i="2"/>
  <c r="AH1057" i="2"/>
  <c r="AI1057" i="2"/>
  <c r="AJ1057" i="2"/>
  <c r="AK1057" i="2"/>
  <c r="AL1057" i="2"/>
  <c r="AM1057" i="2"/>
  <c r="AN1057" i="2"/>
  <c r="AV1057" i="2"/>
  <c r="C1058" i="2"/>
  <c r="D1058" i="2"/>
  <c r="E1058" i="2"/>
  <c r="F1058" i="2"/>
  <c r="G1058" i="2"/>
  <c r="H1058" i="2"/>
  <c r="J1058" i="2"/>
  <c r="K1058" i="2"/>
  <c r="L1058" i="2"/>
  <c r="M1058" i="2"/>
  <c r="AG1058" i="2"/>
  <c r="AH1058" i="2"/>
  <c r="AI1058" i="2"/>
  <c r="AJ1058" i="2"/>
  <c r="AK1058" i="2"/>
  <c r="AL1058" i="2"/>
  <c r="AM1058" i="2"/>
  <c r="AN1058" i="2"/>
  <c r="AV1058" i="2"/>
  <c r="C1059" i="2"/>
  <c r="D1059" i="2"/>
  <c r="E1059" i="2"/>
  <c r="F1059" i="2"/>
  <c r="G1059" i="2"/>
  <c r="H1059" i="2"/>
  <c r="J1059" i="2"/>
  <c r="K1059" i="2"/>
  <c r="L1059" i="2"/>
  <c r="M1059" i="2"/>
  <c r="AG1059" i="2"/>
  <c r="AH1059" i="2"/>
  <c r="AI1059" i="2"/>
  <c r="AJ1059" i="2"/>
  <c r="AK1059" i="2"/>
  <c r="AL1059" i="2"/>
  <c r="AM1059" i="2"/>
  <c r="AN1059" i="2"/>
  <c r="AV1059" i="2"/>
  <c r="C1060" i="2"/>
  <c r="D1060" i="2"/>
  <c r="E1060" i="2"/>
  <c r="F1060" i="2"/>
  <c r="G1060" i="2"/>
  <c r="H1060" i="2"/>
  <c r="J1060" i="2"/>
  <c r="K1060" i="2"/>
  <c r="L1060" i="2"/>
  <c r="M1060" i="2"/>
  <c r="AG1060" i="2"/>
  <c r="AH1060" i="2"/>
  <c r="AI1060" i="2"/>
  <c r="AJ1060" i="2"/>
  <c r="AK1060" i="2"/>
  <c r="AL1060" i="2"/>
  <c r="AM1060" i="2"/>
  <c r="AN1060" i="2"/>
  <c r="AV1060" i="2"/>
  <c r="C1061" i="2"/>
  <c r="D1061" i="2"/>
  <c r="E1061" i="2"/>
  <c r="F1061" i="2"/>
  <c r="G1061" i="2"/>
  <c r="H1061" i="2"/>
  <c r="J1061" i="2"/>
  <c r="K1061" i="2"/>
  <c r="L1061" i="2"/>
  <c r="M1061" i="2"/>
  <c r="AG1061" i="2"/>
  <c r="AH1061" i="2"/>
  <c r="AI1061" i="2"/>
  <c r="AJ1061" i="2"/>
  <c r="AK1061" i="2"/>
  <c r="AL1061" i="2"/>
  <c r="AM1061" i="2"/>
  <c r="AN1061" i="2"/>
  <c r="AV1061" i="2"/>
  <c r="C1062" i="2"/>
  <c r="D1062" i="2"/>
  <c r="E1062" i="2"/>
  <c r="F1062" i="2"/>
  <c r="G1062" i="2"/>
  <c r="H1062" i="2"/>
  <c r="J1062" i="2"/>
  <c r="K1062" i="2"/>
  <c r="L1062" i="2"/>
  <c r="M1062" i="2"/>
  <c r="AG1062" i="2"/>
  <c r="AH1062" i="2"/>
  <c r="AI1062" i="2"/>
  <c r="AJ1062" i="2"/>
  <c r="AK1062" i="2"/>
  <c r="AL1062" i="2"/>
  <c r="AM1062" i="2"/>
  <c r="AN1062" i="2"/>
  <c r="AV1062" i="2"/>
  <c r="C1063" i="2"/>
  <c r="D1063" i="2"/>
  <c r="E1063" i="2"/>
  <c r="F1063" i="2"/>
  <c r="G1063" i="2"/>
  <c r="H1063" i="2"/>
  <c r="J1063" i="2"/>
  <c r="K1063" i="2"/>
  <c r="L1063" i="2"/>
  <c r="M1063" i="2"/>
  <c r="AG1063" i="2"/>
  <c r="AH1063" i="2"/>
  <c r="AI1063" i="2"/>
  <c r="AJ1063" i="2"/>
  <c r="AK1063" i="2"/>
  <c r="AL1063" i="2"/>
  <c r="AM1063" i="2"/>
  <c r="AN1063" i="2"/>
  <c r="AV1063" i="2"/>
  <c r="C1064" i="2"/>
  <c r="D1064" i="2"/>
  <c r="E1064" i="2"/>
  <c r="F1064" i="2"/>
  <c r="G1064" i="2"/>
  <c r="H1064" i="2"/>
  <c r="J1064" i="2"/>
  <c r="K1064" i="2"/>
  <c r="L1064" i="2"/>
  <c r="M1064" i="2"/>
  <c r="AG1064" i="2"/>
  <c r="AH1064" i="2"/>
  <c r="AI1064" i="2"/>
  <c r="AJ1064" i="2"/>
  <c r="AK1064" i="2"/>
  <c r="AL1064" i="2"/>
  <c r="AM1064" i="2"/>
  <c r="AN1064" i="2"/>
  <c r="AV1064" i="2"/>
  <c r="C1065" i="2"/>
  <c r="D1065" i="2"/>
  <c r="E1065" i="2"/>
  <c r="F1065" i="2"/>
  <c r="G1065" i="2"/>
  <c r="H1065" i="2"/>
  <c r="J1065" i="2"/>
  <c r="K1065" i="2"/>
  <c r="L1065" i="2"/>
  <c r="M1065" i="2"/>
  <c r="AG1065" i="2"/>
  <c r="AH1065" i="2"/>
  <c r="AI1065" i="2"/>
  <c r="AJ1065" i="2"/>
  <c r="AK1065" i="2"/>
  <c r="AL1065" i="2"/>
  <c r="AM1065" i="2"/>
  <c r="AN1065" i="2"/>
  <c r="AV1065" i="2"/>
  <c r="C1066" i="2"/>
  <c r="D1066" i="2"/>
  <c r="E1066" i="2"/>
  <c r="F1066" i="2"/>
  <c r="G1066" i="2"/>
  <c r="H1066" i="2"/>
  <c r="J1066" i="2"/>
  <c r="K1066" i="2"/>
  <c r="L1066" i="2"/>
  <c r="M1066" i="2"/>
  <c r="AG1066" i="2"/>
  <c r="AH1066" i="2"/>
  <c r="AI1066" i="2"/>
  <c r="AJ1066" i="2"/>
  <c r="AK1066" i="2"/>
  <c r="AL1066" i="2"/>
  <c r="AM1066" i="2"/>
  <c r="AN1066" i="2"/>
  <c r="AV1066" i="2"/>
  <c r="C1067" i="2"/>
  <c r="D1067" i="2"/>
  <c r="E1067" i="2"/>
  <c r="F1067" i="2"/>
  <c r="G1067" i="2"/>
  <c r="H1067" i="2"/>
  <c r="J1067" i="2"/>
  <c r="K1067" i="2"/>
  <c r="L1067" i="2"/>
  <c r="M1067" i="2"/>
  <c r="AG1067" i="2"/>
  <c r="AH1067" i="2"/>
  <c r="AI1067" i="2"/>
  <c r="AJ1067" i="2"/>
  <c r="AK1067" i="2"/>
  <c r="AL1067" i="2"/>
  <c r="AM1067" i="2"/>
  <c r="AN1067" i="2"/>
  <c r="AV1067" i="2"/>
  <c r="C1068" i="2"/>
  <c r="D1068" i="2"/>
  <c r="E1068" i="2"/>
  <c r="F1068" i="2"/>
  <c r="G1068" i="2"/>
  <c r="H1068" i="2"/>
  <c r="J1068" i="2"/>
  <c r="K1068" i="2"/>
  <c r="L1068" i="2"/>
  <c r="M1068" i="2"/>
  <c r="AG1068" i="2"/>
  <c r="AH1068" i="2"/>
  <c r="AI1068" i="2"/>
  <c r="AJ1068" i="2"/>
  <c r="AK1068" i="2"/>
  <c r="AL1068" i="2"/>
  <c r="AM1068" i="2"/>
  <c r="AN1068" i="2"/>
  <c r="AV1068" i="2"/>
  <c r="C1069" i="2"/>
  <c r="D1069" i="2"/>
  <c r="E1069" i="2"/>
  <c r="F1069" i="2"/>
  <c r="G1069" i="2"/>
  <c r="H1069" i="2"/>
  <c r="J1069" i="2"/>
  <c r="K1069" i="2"/>
  <c r="L1069" i="2"/>
  <c r="M1069" i="2"/>
  <c r="AG1069" i="2"/>
  <c r="AH1069" i="2"/>
  <c r="AI1069" i="2"/>
  <c r="AJ1069" i="2"/>
  <c r="AK1069" i="2"/>
  <c r="AL1069" i="2"/>
  <c r="AM1069" i="2"/>
  <c r="AN1069" i="2"/>
  <c r="AV1069" i="2"/>
  <c r="C1070" i="2"/>
  <c r="D1070" i="2"/>
  <c r="E1070" i="2"/>
  <c r="F1070" i="2"/>
  <c r="G1070" i="2"/>
  <c r="H1070" i="2"/>
  <c r="J1070" i="2"/>
  <c r="K1070" i="2"/>
  <c r="L1070" i="2"/>
  <c r="M1070" i="2"/>
  <c r="AG1070" i="2"/>
  <c r="AH1070" i="2"/>
  <c r="AI1070" i="2"/>
  <c r="AJ1070" i="2"/>
  <c r="AK1070" i="2"/>
  <c r="AL1070" i="2"/>
  <c r="AM1070" i="2"/>
  <c r="AN1070" i="2"/>
  <c r="AV1070" i="2"/>
  <c r="C1071" i="2"/>
  <c r="D1071" i="2"/>
  <c r="E1071" i="2"/>
  <c r="F1071" i="2"/>
  <c r="G1071" i="2"/>
  <c r="H1071" i="2"/>
  <c r="J1071" i="2"/>
  <c r="K1071" i="2"/>
  <c r="L1071" i="2"/>
  <c r="M1071" i="2"/>
  <c r="AG1071" i="2"/>
  <c r="AH1071" i="2"/>
  <c r="AI1071" i="2"/>
  <c r="AJ1071" i="2"/>
  <c r="AK1071" i="2"/>
  <c r="AL1071" i="2"/>
  <c r="AM1071" i="2"/>
  <c r="AN1071" i="2"/>
  <c r="AV1071" i="2"/>
  <c r="C1072" i="2"/>
  <c r="D1072" i="2"/>
  <c r="E1072" i="2"/>
  <c r="F1072" i="2"/>
  <c r="G1072" i="2"/>
  <c r="H1072" i="2"/>
  <c r="J1072" i="2"/>
  <c r="K1072" i="2"/>
  <c r="L1072" i="2"/>
  <c r="M1072" i="2"/>
  <c r="AG1072" i="2"/>
  <c r="AH1072" i="2"/>
  <c r="AI1072" i="2"/>
  <c r="AJ1072" i="2"/>
  <c r="AK1072" i="2"/>
  <c r="AL1072" i="2"/>
  <c r="AM1072" i="2"/>
  <c r="AN1072" i="2"/>
  <c r="AV1072" i="2"/>
  <c r="C1073" i="2"/>
  <c r="D1073" i="2"/>
  <c r="E1073" i="2"/>
  <c r="F1073" i="2"/>
  <c r="G1073" i="2"/>
  <c r="H1073" i="2"/>
  <c r="J1073" i="2"/>
  <c r="K1073" i="2"/>
  <c r="L1073" i="2"/>
  <c r="M1073" i="2"/>
  <c r="AG1073" i="2"/>
  <c r="AH1073" i="2"/>
  <c r="AI1073" i="2"/>
  <c r="AJ1073" i="2"/>
  <c r="AK1073" i="2"/>
  <c r="AL1073" i="2"/>
  <c r="AM1073" i="2"/>
  <c r="AN1073" i="2"/>
  <c r="AV1073" i="2"/>
  <c r="C1074" i="2"/>
  <c r="D1074" i="2"/>
  <c r="E1074" i="2"/>
  <c r="F1074" i="2"/>
  <c r="G1074" i="2"/>
  <c r="H1074" i="2"/>
  <c r="J1074" i="2"/>
  <c r="K1074" i="2"/>
  <c r="L1074" i="2"/>
  <c r="M1074" i="2"/>
  <c r="AG1074" i="2"/>
  <c r="AH1074" i="2"/>
  <c r="AI1074" i="2"/>
  <c r="AJ1074" i="2"/>
  <c r="AK1074" i="2"/>
  <c r="AL1074" i="2"/>
  <c r="AM1074" i="2"/>
  <c r="AN1074" i="2"/>
  <c r="AV1074" i="2"/>
  <c r="C1075" i="2"/>
  <c r="D1075" i="2"/>
  <c r="E1075" i="2"/>
  <c r="F1075" i="2"/>
  <c r="G1075" i="2"/>
  <c r="H1075" i="2"/>
  <c r="J1075" i="2"/>
  <c r="K1075" i="2"/>
  <c r="L1075" i="2"/>
  <c r="M1075" i="2"/>
  <c r="AG1075" i="2"/>
  <c r="AH1075" i="2"/>
  <c r="AI1075" i="2"/>
  <c r="AJ1075" i="2"/>
  <c r="AK1075" i="2"/>
  <c r="AL1075" i="2"/>
  <c r="AM1075" i="2"/>
  <c r="AN1075" i="2"/>
  <c r="AV1075" i="2"/>
  <c r="C1076" i="2"/>
  <c r="D1076" i="2"/>
  <c r="E1076" i="2"/>
  <c r="F1076" i="2"/>
  <c r="G1076" i="2"/>
  <c r="H1076" i="2"/>
  <c r="J1076" i="2"/>
  <c r="K1076" i="2"/>
  <c r="L1076" i="2"/>
  <c r="M1076" i="2"/>
  <c r="AG1076" i="2"/>
  <c r="AH1076" i="2"/>
  <c r="AI1076" i="2"/>
  <c r="AJ1076" i="2"/>
  <c r="AK1076" i="2"/>
  <c r="AL1076" i="2"/>
  <c r="AM1076" i="2"/>
  <c r="AN1076" i="2"/>
  <c r="AV1076" i="2"/>
  <c r="C1077" i="2"/>
  <c r="D1077" i="2"/>
  <c r="E1077" i="2"/>
  <c r="F1077" i="2"/>
  <c r="G1077" i="2"/>
  <c r="H1077" i="2"/>
  <c r="J1077" i="2"/>
  <c r="K1077" i="2"/>
  <c r="L1077" i="2"/>
  <c r="M1077" i="2"/>
  <c r="AG1077" i="2"/>
  <c r="AH1077" i="2"/>
  <c r="AI1077" i="2"/>
  <c r="AJ1077" i="2"/>
  <c r="AK1077" i="2"/>
  <c r="AL1077" i="2"/>
  <c r="AM1077" i="2"/>
  <c r="AN1077" i="2"/>
  <c r="AV1077" i="2"/>
  <c r="C1078" i="2"/>
  <c r="D1078" i="2"/>
  <c r="E1078" i="2"/>
  <c r="F1078" i="2"/>
  <c r="G1078" i="2"/>
  <c r="H1078" i="2"/>
  <c r="J1078" i="2"/>
  <c r="K1078" i="2"/>
  <c r="L1078" i="2"/>
  <c r="M1078" i="2"/>
  <c r="AG1078" i="2"/>
  <c r="AH1078" i="2"/>
  <c r="AI1078" i="2"/>
  <c r="AJ1078" i="2"/>
  <c r="AK1078" i="2"/>
  <c r="AL1078" i="2"/>
  <c r="AM1078" i="2"/>
  <c r="AN1078" i="2"/>
  <c r="AV1078" i="2"/>
  <c r="C1079" i="2"/>
  <c r="D1079" i="2"/>
  <c r="E1079" i="2"/>
  <c r="F1079" i="2"/>
  <c r="G1079" i="2"/>
  <c r="H1079" i="2"/>
  <c r="J1079" i="2"/>
  <c r="K1079" i="2"/>
  <c r="L1079" i="2"/>
  <c r="M1079" i="2"/>
  <c r="AG1079" i="2"/>
  <c r="AH1079" i="2"/>
  <c r="AI1079" i="2"/>
  <c r="AJ1079" i="2"/>
  <c r="AK1079" i="2"/>
  <c r="AL1079" i="2"/>
  <c r="AM1079" i="2"/>
  <c r="AN1079" i="2"/>
  <c r="AV1079" i="2"/>
  <c r="C1080" i="2"/>
  <c r="D1080" i="2"/>
  <c r="E1080" i="2"/>
  <c r="F1080" i="2"/>
  <c r="G1080" i="2"/>
  <c r="H1080" i="2"/>
  <c r="J1080" i="2"/>
  <c r="K1080" i="2"/>
  <c r="L1080" i="2"/>
  <c r="M1080" i="2"/>
  <c r="AG1080" i="2"/>
  <c r="AH1080" i="2"/>
  <c r="AI1080" i="2"/>
  <c r="AJ1080" i="2"/>
  <c r="AK1080" i="2"/>
  <c r="AL1080" i="2"/>
  <c r="AM1080" i="2"/>
  <c r="AN1080" i="2"/>
  <c r="AV1080" i="2"/>
  <c r="C1081" i="2"/>
  <c r="D1081" i="2"/>
  <c r="E1081" i="2"/>
  <c r="F1081" i="2"/>
  <c r="G1081" i="2"/>
  <c r="H1081" i="2"/>
  <c r="J1081" i="2"/>
  <c r="K1081" i="2"/>
  <c r="L1081" i="2"/>
  <c r="M1081" i="2"/>
  <c r="AG1081" i="2"/>
  <c r="AH1081" i="2"/>
  <c r="AI1081" i="2"/>
  <c r="AJ1081" i="2"/>
  <c r="AK1081" i="2"/>
  <c r="AL1081" i="2"/>
  <c r="AM1081" i="2"/>
  <c r="AN1081" i="2"/>
  <c r="AV1081" i="2"/>
  <c r="C1082" i="2"/>
  <c r="D1082" i="2"/>
  <c r="E1082" i="2"/>
  <c r="F1082" i="2"/>
  <c r="G1082" i="2"/>
  <c r="H1082" i="2"/>
  <c r="J1082" i="2"/>
  <c r="K1082" i="2"/>
  <c r="L1082" i="2"/>
  <c r="M1082" i="2"/>
  <c r="AG1082" i="2"/>
  <c r="AH1082" i="2"/>
  <c r="AI1082" i="2"/>
  <c r="AJ1082" i="2"/>
  <c r="AK1082" i="2"/>
  <c r="AL1082" i="2"/>
  <c r="AM1082" i="2"/>
  <c r="AN1082" i="2"/>
  <c r="AV1082" i="2"/>
  <c r="C1083" i="2"/>
  <c r="D1083" i="2"/>
  <c r="E1083" i="2"/>
  <c r="F1083" i="2"/>
  <c r="G1083" i="2"/>
  <c r="H1083" i="2"/>
  <c r="J1083" i="2"/>
  <c r="K1083" i="2"/>
  <c r="L1083" i="2"/>
  <c r="M1083" i="2"/>
  <c r="AG1083" i="2"/>
  <c r="AH1083" i="2"/>
  <c r="AI1083" i="2"/>
  <c r="AJ1083" i="2"/>
  <c r="AK1083" i="2"/>
  <c r="AL1083" i="2"/>
  <c r="AM1083" i="2"/>
  <c r="AN1083" i="2"/>
  <c r="AV1083" i="2"/>
  <c r="C1084" i="2"/>
  <c r="D1084" i="2"/>
  <c r="E1084" i="2"/>
  <c r="F1084" i="2"/>
  <c r="G1084" i="2"/>
  <c r="H1084" i="2"/>
  <c r="J1084" i="2"/>
  <c r="K1084" i="2"/>
  <c r="L1084" i="2"/>
  <c r="M1084" i="2"/>
  <c r="AG1084" i="2"/>
  <c r="AH1084" i="2"/>
  <c r="AI1084" i="2"/>
  <c r="AJ1084" i="2"/>
  <c r="AK1084" i="2"/>
  <c r="AL1084" i="2"/>
  <c r="AM1084" i="2"/>
  <c r="AN1084" i="2"/>
  <c r="AV1084" i="2"/>
  <c r="C1085" i="2"/>
  <c r="D1085" i="2"/>
  <c r="E1085" i="2"/>
  <c r="F1085" i="2"/>
  <c r="G1085" i="2"/>
  <c r="H1085" i="2"/>
  <c r="J1085" i="2"/>
  <c r="K1085" i="2"/>
  <c r="L1085" i="2"/>
  <c r="M1085" i="2"/>
  <c r="AG1085" i="2"/>
  <c r="AH1085" i="2"/>
  <c r="AI1085" i="2"/>
  <c r="AJ1085" i="2"/>
  <c r="AK1085" i="2"/>
  <c r="AL1085" i="2"/>
  <c r="AM1085" i="2"/>
  <c r="AN1085" i="2"/>
  <c r="AV1085" i="2"/>
  <c r="C1086" i="2"/>
  <c r="D1086" i="2"/>
  <c r="E1086" i="2"/>
  <c r="F1086" i="2"/>
  <c r="G1086" i="2"/>
  <c r="H1086" i="2"/>
  <c r="J1086" i="2"/>
  <c r="K1086" i="2"/>
  <c r="L1086" i="2"/>
  <c r="M1086" i="2"/>
  <c r="AG1086" i="2"/>
  <c r="AH1086" i="2"/>
  <c r="AI1086" i="2"/>
  <c r="AJ1086" i="2"/>
  <c r="AK1086" i="2"/>
  <c r="AL1086" i="2"/>
  <c r="AM1086" i="2"/>
  <c r="AN1086" i="2"/>
  <c r="AV1086" i="2"/>
  <c r="C1087" i="2"/>
  <c r="D1087" i="2"/>
  <c r="E1087" i="2"/>
  <c r="F1087" i="2"/>
  <c r="G1087" i="2"/>
  <c r="H1087" i="2"/>
  <c r="J1087" i="2"/>
  <c r="K1087" i="2"/>
  <c r="L1087" i="2"/>
  <c r="M1087" i="2"/>
  <c r="AG1087" i="2"/>
  <c r="AH1087" i="2"/>
  <c r="AI1087" i="2"/>
  <c r="AJ1087" i="2"/>
  <c r="AK1087" i="2"/>
  <c r="AL1087" i="2"/>
  <c r="AM1087" i="2"/>
  <c r="AN1087" i="2"/>
  <c r="AV1087" i="2"/>
  <c r="C1088" i="2"/>
  <c r="D1088" i="2"/>
  <c r="E1088" i="2"/>
  <c r="F1088" i="2"/>
  <c r="G1088" i="2"/>
  <c r="H1088" i="2"/>
  <c r="J1088" i="2"/>
  <c r="K1088" i="2"/>
  <c r="L1088" i="2"/>
  <c r="M1088" i="2"/>
  <c r="AG1088" i="2"/>
  <c r="AH1088" i="2"/>
  <c r="AI1088" i="2"/>
  <c r="AJ1088" i="2"/>
  <c r="AK1088" i="2"/>
  <c r="AL1088" i="2"/>
  <c r="AM1088" i="2"/>
  <c r="AN1088" i="2"/>
  <c r="AV1088" i="2"/>
  <c r="C1089" i="2"/>
  <c r="D1089" i="2"/>
  <c r="E1089" i="2"/>
  <c r="F1089" i="2"/>
  <c r="G1089" i="2"/>
  <c r="H1089" i="2"/>
  <c r="J1089" i="2"/>
  <c r="K1089" i="2"/>
  <c r="L1089" i="2"/>
  <c r="M1089" i="2"/>
  <c r="AG1089" i="2"/>
  <c r="AH1089" i="2"/>
  <c r="AI1089" i="2"/>
  <c r="AJ1089" i="2"/>
  <c r="AK1089" i="2"/>
  <c r="AL1089" i="2"/>
  <c r="AM1089" i="2"/>
  <c r="AN1089" i="2"/>
  <c r="AV1089" i="2"/>
  <c r="C1090" i="2"/>
  <c r="D1090" i="2"/>
  <c r="E1090" i="2"/>
  <c r="F1090" i="2"/>
  <c r="G1090" i="2"/>
  <c r="H1090" i="2"/>
  <c r="J1090" i="2"/>
  <c r="K1090" i="2"/>
  <c r="L1090" i="2"/>
  <c r="M1090" i="2"/>
  <c r="AG1090" i="2"/>
  <c r="AH1090" i="2"/>
  <c r="AI1090" i="2"/>
  <c r="AJ1090" i="2"/>
  <c r="AK1090" i="2"/>
  <c r="AL1090" i="2"/>
  <c r="AM1090" i="2"/>
  <c r="AN1090" i="2"/>
  <c r="AV1090" i="2"/>
  <c r="C1091" i="2"/>
  <c r="D1091" i="2"/>
  <c r="E1091" i="2"/>
  <c r="F1091" i="2"/>
  <c r="G1091" i="2"/>
  <c r="H1091" i="2"/>
  <c r="J1091" i="2"/>
  <c r="K1091" i="2"/>
  <c r="L1091" i="2"/>
  <c r="M1091" i="2"/>
  <c r="AG1091" i="2"/>
  <c r="AH1091" i="2"/>
  <c r="AI1091" i="2"/>
  <c r="AJ1091" i="2"/>
  <c r="AK1091" i="2"/>
  <c r="AL1091" i="2"/>
  <c r="AM1091" i="2"/>
  <c r="AN1091" i="2"/>
  <c r="AV1091" i="2"/>
  <c r="C1092" i="2"/>
  <c r="D1092" i="2"/>
  <c r="E1092" i="2"/>
  <c r="F1092" i="2"/>
  <c r="G1092" i="2"/>
  <c r="H1092" i="2"/>
  <c r="J1092" i="2"/>
  <c r="K1092" i="2"/>
  <c r="L1092" i="2"/>
  <c r="M1092" i="2"/>
  <c r="AG1092" i="2"/>
  <c r="AH1092" i="2"/>
  <c r="AI1092" i="2"/>
  <c r="AJ1092" i="2"/>
  <c r="AK1092" i="2"/>
  <c r="AL1092" i="2"/>
  <c r="AM1092" i="2"/>
  <c r="AN1092" i="2"/>
  <c r="AV1092" i="2"/>
  <c r="C1093" i="2"/>
  <c r="D1093" i="2"/>
  <c r="E1093" i="2"/>
  <c r="F1093" i="2"/>
  <c r="G1093" i="2"/>
  <c r="H1093" i="2"/>
  <c r="J1093" i="2"/>
  <c r="K1093" i="2"/>
  <c r="L1093" i="2"/>
  <c r="M1093" i="2"/>
  <c r="AG1093" i="2"/>
  <c r="AH1093" i="2"/>
  <c r="AI1093" i="2"/>
  <c r="AJ1093" i="2"/>
  <c r="AK1093" i="2"/>
  <c r="AL1093" i="2"/>
  <c r="AM1093" i="2"/>
  <c r="AN1093" i="2"/>
  <c r="AV1093" i="2"/>
  <c r="C1094" i="2"/>
  <c r="D1094" i="2"/>
  <c r="E1094" i="2"/>
  <c r="F1094" i="2"/>
  <c r="G1094" i="2"/>
  <c r="H1094" i="2"/>
  <c r="J1094" i="2"/>
  <c r="K1094" i="2"/>
  <c r="L1094" i="2"/>
  <c r="M1094" i="2"/>
  <c r="AG1094" i="2"/>
  <c r="AH1094" i="2"/>
  <c r="AI1094" i="2"/>
  <c r="AJ1094" i="2"/>
  <c r="AK1094" i="2"/>
  <c r="AL1094" i="2"/>
  <c r="AM1094" i="2"/>
  <c r="AN1094" i="2"/>
  <c r="AV1094" i="2"/>
  <c r="C1095" i="2"/>
  <c r="D1095" i="2"/>
  <c r="E1095" i="2"/>
  <c r="F1095" i="2"/>
  <c r="G1095" i="2"/>
  <c r="H1095" i="2"/>
  <c r="J1095" i="2"/>
  <c r="K1095" i="2"/>
  <c r="L1095" i="2"/>
  <c r="M1095" i="2"/>
  <c r="AG1095" i="2"/>
  <c r="AH1095" i="2"/>
  <c r="AI1095" i="2"/>
  <c r="AJ1095" i="2"/>
  <c r="AK1095" i="2"/>
  <c r="AL1095" i="2"/>
  <c r="AM1095" i="2"/>
  <c r="AN1095" i="2"/>
  <c r="AV1095" i="2"/>
  <c r="C1096" i="2"/>
  <c r="D1096" i="2"/>
  <c r="E1096" i="2"/>
  <c r="F1096" i="2"/>
  <c r="G1096" i="2"/>
  <c r="H1096" i="2"/>
  <c r="J1096" i="2"/>
  <c r="K1096" i="2"/>
  <c r="L1096" i="2"/>
  <c r="M1096" i="2"/>
  <c r="AG1096" i="2"/>
  <c r="AH1096" i="2"/>
  <c r="AI1096" i="2"/>
  <c r="AJ1096" i="2"/>
  <c r="AK1096" i="2"/>
  <c r="AL1096" i="2"/>
  <c r="AM1096" i="2"/>
  <c r="AN1096" i="2"/>
  <c r="AV1096" i="2"/>
  <c r="C1097" i="2"/>
  <c r="D1097" i="2"/>
  <c r="E1097" i="2"/>
  <c r="F1097" i="2"/>
  <c r="G1097" i="2"/>
  <c r="H1097" i="2"/>
  <c r="J1097" i="2"/>
  <c r="K1097" i="2"/>
  <c r="L1097" i="2"/>
  <c r="M1097" i="2"/>
  <c r="AG1097" i="2"/>
  <c r="AH1097" i="2"/>
  <c r="AI1097" i="2"/>
  <c r="AJ1097" i="2"/>
  <c r="AK1097" i="2"/>
  <c r="AL1097" i="2"/>
  <c r="AM1097" i="2"/>
  <c r="AN1097" i="2"/>
  <c r="AV1097" i="2"/>
  <c r="C1098" i="2"/>
  <c r="D1098" i="2"/>
  <c r="E1098" i="2"/>
  <c r="F1098" i="2"/>
  <c r="G1098" i="2"/>
  <c r="H1098" i="2"/>
  <c r="J1098" i="2"/>
  <c r="K1098" i="2"/>
  <c r="L1098" i="2"/>
  <c r="M1098" i="2"/>
  <c r="AG1098" i="2"/>
  <c r="AH1098" i="2"/>
  <c r="AI1098" i="2"/>
  <c r="AJ1098" i="2"/>
  <c r="AK1098" i="2"/>
  <c r="AL1098" i="2"/>
  <c r="AM1098" i="2"/>
  <c r="AN1098" i="2"/>
  <c r="AV1098" i="2"/>
  <c r="C1099" i="2"/>
  <c r="D1099" i="2"/>
  <c r="E1099" i="2"/>
  <c r="F1099" i="2"/>
  <c r="G1099" i="2"/>
  <c r="H1099" i="2"/>
  <c r="J1099" i="2"/>
  <c r="K1099" i="2"/>
  <c r="L1099" i="2"/>
  <c r="M1099" i="2"/>
  <c r="AG1099" i="2"/>
  <c r="AH1099" i="2"/>
  <c r="AI1099" i="2"/>
  <c r="AJ1099" i="2"/>
  <c r="AK1099" i="2"/>
  <c r="AL1099" i="2"/>
  <c r="AM1099" i="2"/>
  <c r="AN1099" i="2"/>
  <c r="AV1099" i="2"/>
  <c r="C1100" i="2"/>
  <c r="D1100" i="2"/>
  <c r="E1100" i="2"/>
  <c r="F1100" i="2"/>
  <c r="G1100" i="2"/>
  <c r="H1100" i="2"/>
  <c r="J1100" i="2"/>
  <c r="K1100" i="2"/>
  <c r="L1100" i="2"/>
  <c r="M1100" i="2"/>
  <c r="AG1100" i="2"/>
  <c r="AH1100" i="2"/>
  <c r="AI1100" i="2"/>
  <c r="AJ1100" i="2"/>
  <c r="AK1100" i="2"/>
  <c r="AL1100" i="2"/>
  <c r="AM1100" i="2"/>
  <c r="AN1100" i="2"/>
  <c r="AV1100" i="2"/>
  <c r="C1101" i="2"/>
  <c r="D1101" i="2"/>
  <c r="E1101" i="2"/>
  <c r="F1101" i="2"/>
  <c r="G1101" i="2"/>
  <c r="H1101" i="2"/>
  <c r="J1101" i="2"/>
  <c r="K1101" i="2"/>
  <c r="L1101" i="2"/>
  <c r="M1101" i="2"/>
  <c r="AG1101" i="2"/>
  <c r="AH1101" i="2"/>
  <c r="AI1101" i="2"/>
  <c r="AJ1101" i="2"/>
  <c r="AK1101" i="2"/>
  <c r="AL1101" i="2"/>
  <c r="AM1101" i="2"/>
  <c r="AN1101" i="2"/>
  <c r="AV1101" i="2"/>
  <c r="C1102" i="2"/>
  <c r="D1102" i="2"/>
  <c r="E1102" i="2"/>
  <c r="F1102" i="2"/>
  <c r="G1102" i="2"/>
  <c r="H1102" i="2"/>
  <c r="J1102" i="2"/>
  <c r="K1102" i="2"/>
  <c r="L1102" i="2"/>
  <c r="M1102" i="2"/>
  <c r="AG1102" i="2"/>
  <c r="AH1102" i="2"/>
  <c r="AI1102" i="2"/>
  <c r="AJ1102" i="2"/>
  <c r="AK1102" i="2"/>
  <c r="AL1102" i="2"/>
  <c r="AM1102" i="2"/>
  <c r="AN1102" i="2"/>
  <c r="AV1102" i="2"/>
  <c r="C1103" i="2"/>
  <c r="D1103" i="2"/>
  <c r="E1103" i="2"/>
  <c r="F1103" i="2"/>
  <c r="G1103" i="2"/>
  <c r="H1103" i="2"/>
  <c r="J1103" i="2"/>
  <c r="K1103" i="2"/>
  <c r="L1103" i="2"/>
  <c r="M1103" i="2"/>
  <c r="AG1103" i="2"/>
  <c r="AH1103" i="2"/>
  <c r="AI1103" i="2"/>
  <c r="AJ1103" i="2"/>
  <c r="AK1103" i="2"/>
  <c r="AL1103" i="2"/>
  <c r="AM1103" i="2"/>
  <c r="AN1103" i="2"/>
  <c r="AV1103" i="2"/>
  <c r="C1104" i="2"/>
  <c r="D1104" i="2"/>
  <c r="E1104" i="2"/>
  <c r="F1104" i="2"/>
  <c r="G1104" i="2"/>
  <c r="H1104" i="2"/>
  <c r="J1104" i="2"/>
  <c r="K1104" i="2"/>
  <c r="L1104" i="2"/>
  <c r="M1104" i="2"/>
  <c r="AG1104" i="2"/>
  <c r="AH1104" i="2"/>
  <c r="AI1104" i="2"/>
  <c r="AJ1104" i="2"/>
  <c r="AK1104" i="2"/>
  <c r="AL1104" i="2"/>
  <c r="AM1104" i="2"/>
  <c r="AN1104" i="2"/>
  <c r="AV1104" i="2"/>
  <c r="C1105" i="2"/>
  <c r="D1105" i="2"/>
  <c r="E1105" i="2"/>
  <c r="F1105" i="2"/>
  <c r="G1105" i="2"/>
  <c r="H1105" i="2"/>
  <c r="J1105" i="2"/>
  <c r="K1105" i="2"/>
  <c r="L1105" i="2"/>
  <c r="M1105" i="2"/>
  <c r="AG1105" i="2"/>
  <c r="AH1105" i="2"/>
  <c r="AI1105" i="2"/>
  <c r="AJ1105" i="2"/>
  <c r="AK1105" i="2"/>
  <c r="AL1105" i="2"/>
  <c r="AM1105" i="2"/>
  <c r="AN1105" i="2"/>
  <c r="AV1105" i="2"/>
  <c r="C1106" i="2"/>
  <c r="D1106" i="2"/>
  <c r="E1106" i="2"/>
  <c r="F1106" i="2"/>
  <c r="G1106" i="2"/>
  <c r="H1106" i="2"/>
  <c r="J1106" i="2"/>
  <c r="K1106" i="2"/>
  <c r="L1106" i="2"/>
  <c r="M1106" i="2"/>
  <c r="AG1106" i="2"/>
  <c r="AH1106" i="2"/>
  <c r="AI1106" i="2"/>
  <c r="AJ1106" i="2"/>
  <c r="AK1106" i="2"/>
  <c r="AL1106" i="2"/>
  <c r="AM1106" i="2"/>
  <c r="AN1106" i="2"/>
  <c r="AV1106" i="2"/>
  <c r="C1107" i="2"/>
  <c r="D1107" i="2"/>
  <c r="E1107" i="2"/>
  <c r="F1107" i="2"/>
  <c r="G1107" i="2"/>
  <c r="H1107" i="2"/>
  <c r="J1107" i="2"/>
  <c r="K1107" i="2"/>
  <c r="L1107" i="2"/>
  <c r="M1107" i="2"/>
  <c r="AG1107" i="2"/>
  <c r="AH1107" i="2"/>
  <c r="AI1107" i="2"/>
  <c r="AJ1107" i="2"/>
  <c r="AK1107" i="2"/>
  <c r="AL1107" i="2"/>
  <c r="AM1107" i="2"/>
  <c r="AN1107" i="2"/>
  <c r="AV1107" i="2"/>
  <c r="C1108" i="2"/>
  <c r="D1108" i="2"/>
  <c r="E1108" i="2"/>
  <c r="F1108" i="2"/>
  <c r="G1108" i="2"/>
  <c r="H1108" i="2"/>
  <c r="J1108" i="2"/>
  <c r="K1108" i="2"/>
  <c r="L1108" i="2"/>
  <c r="M1108" i="2"/>
  <c r="AG1108" i="2"/>
  <c r="AH1108" i="2"/>
  <c r="AI1108" i="2"/>
  <c r="AJ1108" i="2"/>
  <c r="AK1108" i="2"/>
  <c r="AL1108" i="2"/>
  <c r="AM1108" i="2"/>
  <c r="AN1108" i="2"/>
  <c r="AV1108" i="2"/>
  <c r="C1109" i="2"/>
  <c r="D1109" i="2"/>
  <c r="E1109" i="2"/>
  <c r="F1109" i="2"/>
  <c r="G1109" i="2"/>
  <c r="H1109" i="2"/>
  <c r="J1109" i="2"/>
  <c r="K1109" i="2"/>
  <c r="L1109" i="2"/>
  <c r="M1109" i="2"/>
  <c r="AG1109" i="2"/>
  <c r="AH1109" i="2"/>
  <c r="AI1109" i="2"/>
  <c r="AJ1109" i="2"/>
  <c r="AK1109" i="2"/>
  <c r="AL1109" i="2"/>
  <c r="AM1109" i="2"/>
  <c r="AN1109" i="2"/>
  <c r="AV1109" i="2"/>
  <c r="C1110" i="2"/>
  <c r="D1110" i="2"/>
  <c r="E1110" i="2"/>
  <c r="F1110" i="2"/>
  <c r="G1110" i="2"/>
  <c r="H1110" i="2"/>
  <c r="J1110" i="2"/>
  <c r="K1110" i="2"/>
  <c r="L1110" i="2"/>
  <c r="M1110" i="2"/>
  <c r="AG1110" i="2"/>
  <c r="AH1110" i="2"/>
  <c r="AI1110" i="2"/>
  <c r="AJ1110" i="2"/>
  <c r="AK1110" i="2"/>
  <c r="AL1110" i="2"/>
  <c r="AM1110" i="2"/>
  <c r="AN1110" i="2"/>
  <c r="AV1110" i="2"/>
  <c r="C1111" i="2"/>
  <c r="D1111" i="2"/>
  <c r="E1111" i="2"/>
  <c r="F1111" i="2"/>
  <c r="G1111" i="2"/>
  <c r="H1111" i="2"/>
  <c r="J1111" i="2"/>
  <c r="K1111" i="2"/>
  <c r="L1111" i="2"/>
  <c r="M1111" i="2"/>
  <c r="AG1111" i="2"/>
  <c r="AH1111" i="2"/>
  <c r="AI1111" i="2"/>
  <c r="AJ1111" i="2"/>
  <c r="AK1111" i="2"/>
  <c r="AL1111" i="2"/>
  <c r="AM1111" i="2"/>
  <c r="AN1111" i="2"/>
  <c r="AV1111" i="2"/>
  <c r="C1112" i="2"/>
  <c r="D1112" i="2"/>
  <c r="E1112" i="2"/>
  <c r="F1112" i="2"/>
  <c r="G1112" i="2"/>
  <c r="H1112" i="2"/>
  <c r="J1112" i="2"/>
  <c r="K1112" i="2"/>
  <c r="L1112" i="2"/>
  <c r="M1112" i="2"/>
  <c r="AG1112" i="2"/>
  <c r="AH1112" i="2"/>
  <c r="AI1112" i="2"/>
  <c r="AJ1112" i="2"/>
  <c r="AK1112" i="2"/>
  <c r="AL1112" i="2"/>
  <c r="AM1112" i="2"/>
  <c r="AN1112" i="2"/>
  <c r="AV1112" i="2"/>
  <c r="C1113" i="2"/>
  <c r="D1113" i="2"/>
  <c r="E1113" i="2"/>
  <c r="F1113" i="2"/>
  <c r="G1113" i="2"/>
  <c r="H1113" i="2"/>
  <c r="J1113" i="2"/>
  <c r="K1113" i="2"/>
  <c r="L1113" i="2"/>
  <c r="M1113" i="2"/>
  <c r="AG1113" i="2"/>
  <c r="AH1113" i="2"/>
  <c r="AI1113" i="2"/>
  <c r="AJ1113" i="2"/>
  <c r="AK1113" i="2"/>
  <c r="AL1113" i="2"/>
  <c r="AM1113" i="2"/>
  <c r="AN1113" i="2"/>
  <c r="AV1113" i="2"/>
  <c r="C1114" i="2"/>
  <c r="D1114" i="2"/>
  <c r="E1114" i="2"/>
  <c r="F1114" i="2"/>
  <c r="G1114" i="2"/>
  <c r="H1114" i="2"/>
  <c r="J1114" i="2"/>
  <c r="K1114" i="2"/>
  <c r="L1114" i="2"/>
  <c r="M1114" i="2"/>
  <c r="AG1114" i="2"/>
  <c r="AH1114" i="2"/>
  <c r="AI1114" i="2"/>
  <c r="AJ1114" i="2"/>
  <c r="AK1114" i="2"/>
  <c r="AL1114" i="2"/>
  <c r="AM1114" i="2"/>
  <c r="AN1114" i="2"/>
  <c r="AV1114" i="2"/>
  <c r="C1115" i="2"/>
  <c r="D1115" i="2"/>
  <c r="E1115" i="2"/>
  <c r="F1115" i="2"/>
  <c r="G1115" i="2"/>
  <c r="H1115" i="2"/>
  <c r="J1115" i="2"/>
  <c r="K1115" i="2"/>
  <c r="L1115" i="2"/>
  <c r="M1115" i="2"/>
  <c r="AG1115" i="2"/>
  <c r="AH1115" i="2"/>
  <c r="AI1115" i="2"/>
  <c r="AJ1115" i="2"/>
  <c r="AK1115" i="2"/>
  <c r="AL1115" i="2"/>
  <c r="AM1115" i="2"/>
  <c r="AN1115" i="2"/>
  <c r="AV1115" i="2"/>
  <c r="C1116" i="2"/>
  <c r="D1116" i="2"/>
  <c r="E1116" i="2"/>
  <c r="F1116" i="2"/>
  <c r="G1116" i="2"/>
  <c r="H1116" i="2"/>
  <c r="J1116" i="2"/>
  <c r="K1116" i="2"/>
  <c r="L1116" i="2"/>
  <c r="M1116" i="2"/>
  <c r="AG1116" i="2"/>
  <c r="AH1116" i="2"/>
  <c r="AI1116" i="2"/>
  <c r="AJ1116" i="2"/>
  <c r="AK1116" i="2"/>
  <c r="AL1116" i="2"/>
  <c r="AM1116" i="2"/>
  <c r="AN1116" i="2"/>
  <c r="AV1116" i="2"/>
  <c r="C1117" i="2"/>
  <c r="D1117" i="2"/>
  <c r="E1117" i="2"/>
  <c r="F1117" i="2"/>
  <c r="G1117" i="2"/>
  <c r="H1117" i="2"/>
  <c r="J1117" i="2"/>
  <c r="K1117" i="2"/>
  <c r="L1117" i="2"/>
  <c r="M1117" i="2"/>
  <c r="AG1117" i="2"/>
  <c r="AH1117" i="2"/>
  <c r="AI1117" i="2"/>
  <c r="AJ1117" i="2"/>
  <c r="AK1117" i="2"/>
  <c r="AL1117" i="2"/>
  <c r="AM1117" i="2"/>
  <c r="AN1117" i="2"/>
  <c r="AV1117" i="2"/>
  <c r="C1118" i="2"/>
  <c r="D1118" i="2"/>
  <c r="E1118" i="2"/>
  <c r="F1118" i="2"/>
  <c r="G1118" i="2"/>
  <c r="H1118" i="2"/>
  <c r="J1118" i="2"/>
  <c r="K1118" i="2"/>
  <c r="L1118" i="2"/>
  <c r="M1118" i="2"/>
  <c r="AG1118" i="2"/>
  <c r="AH1118" i="2"/>
  <c r="AI1118" i="2"/>
  <c r="AJ1118" i="2"/>
  <c r="AK1118" i="2"/>
  <c r="AL1118" i="2"/>
  <c r="AM1118" i="2"/>
  <c r="AN1118" i="2"/>
  <c r="AV1118" i="2"/>
  <c r="C1119" i="2"/>
  <c r="D1119" i="2"/>
  <c r="E1119" i="2"/>
  <c r="F1119" i="2"/>
  <c r="G1119" i="2"/>
  <c r="H1119" i="2"/>
  <c r="J1119" i="2"/>
  <c r="K1119" i="2"/>
  <c r="L1119" i="2"/>
  <c r="M1119" i="2"/>
  <c r="AG1119" i="2"/>
  <c r="AH1119" i="2"/>
  <c r="AI1119" i="2"/>
  <c r="AJ1119" i="2"/>
  <c r="AK1119" i="2"/>
  <c r="AL1119" i="2"/>
  <c r="AM1119" i="2"/>
  <c r="AN1119" i="2"/>
  <c r="AV1119" i="2"/>
  <c r="C1120" i="2"/>
  <c r="D1120" i="2"/>
  <c r="E1120" i="2"/>
  <c r="F1120" i="2"/>
  <c r="G1120" i="2"/>
  <c r="H1120" i="2"/>
  <c r="J1120" i="2"/>
  <c r="K1120" i="2"/>
  <c r="L1120" i="2"/>
  <c r="M1120" i="2"/>
  <c r="AG1120" i="2"/>
  <c r="AH1120" i="2"/>
  <c r="AI1120" i="2"/>
  <c r="AJ1120" i="2"/>
  <c r="AK1120" i="2"/>
  <c r="AL1120" i="2"/>
  <c r="AM1120" i="2"/>
  <c r="AN1120" i="2"/>
  <c r="AV1120" i="2"/>
  <c r="C1121" i="2"/>
  <c r="D1121" i="2"/>
  <c r="E1121" i="2"/>
  <c r="F1121" i="2"/>
  <c r="G1121" i="2"/>
  <c r="H1121" i="2"/>
  <c r="J1121" i="2"/>
  <c r="K1121" i="2"/>
  <c r="L1121" i="2"/>
  <c r="M1121" i="2"/>
  <c r="AG1121" i="2"/>
  <c r="AH1121" i="2"/>
  <c r="AI1121" i="2"/>
  <c r="AJ1121" i="2"/>
  <c r="AK1121" i="2"/>
  <c r="AL1121" i="2"/>
  <c r="AM1121" i="2"/>
  <c r="AN1121" i="2"/>
  <c r="AV1121" i="2"/>
  <c r="C1122" i="2"/>
  <c r="D1122" i="2"/>
  <c r="E1122" i="2"/>
  <c r="F1122" i="2"/>
  <c r="G1122" i="2"/>
  <c r="H1122" i="2"/>
  <c r="J1122" i="2"/>
  <c r="K1122" i="2"/>
  <c r="L1122" i="2"/>
  <c r="M1122" i="2"/>
  <c r="AG1122" i="2"/>
  <c r="AH1122" i="2"/>
  <c r="AI1122" i="2"/>
  <c r="AJ1122" i="2"/>
  <c r="AK1122" i="2"/>
  <c r="AL1122" i="2"/>
  <c r="AM1122" i="2"/>
  <c r="AN1122" i="2"/>
  <c r="AV1122" i="2"/>
  <c r="C1123" i="2"/>
  <c r="D1123" i="2"/>
  <c r="E1123" i="2"/>
  <c r="F1123" i="2"/>
  <c r="G1123" i="2"/>
  <c r="H1123" i="2"/>
  <c r="J1123" i="2"/>
  <c r="K1123" i="2"/>
  <c r="L1123" i="2"/>
  <c r="M1123" i="2"/>
  <c r="AG1123" i="2"/>
  <c r="AH1123" i="2"/>
  <c r="AI1123" i="2"/>
  <c r="AJ1123" i="2"/>
  <c r="AK1123" i="2"/>
  <c r="AL1123" i="2"/>
  <c r="AM1123" i="2"/>
  <c r="AN1123" i="2"/>
  <c r="AV1123" i="2"/>
  <c r="C1124" i="2"/>
  <c r="D1124" i="2"/>
  <c r="E1124" i="2"/>
  <c r="F1124" i="2"/>
  <c r="G1124" i="2"/>
  <c r="H1124" i="2"/>
  <c r="J1124" i="2"/>
  <c r="K1124" i="2"/>
  <c r="L1124" i="2"/>
  <c r="M1124" i="2"/>
  <c r="AG1124" i="2"/>
  <c r="AH1124" i="2"/>
  <c r="AI1124" i="2"/>
  <c r="AJ1124" i="2"/>
  <c r="AK1124" i="2"/>
  <c r="AL1124" i="2"/>
  <c r="AM1124" i="2"/>
  <c r="AN1124" i="2"/>
  <c r="AV1124" i="2"/>
  <c r="C1125" i="2"/>
  <c r="D1125" i="2"/>
  <c r="E1125" i="2"/>
  <c r="F1125" i="2"/>
  <c r="G1125" i="2"/>
  <c r="H1125" i="2"/>
  <c r="J1125" i="2"/>
  <c r="K1125" i="2"/>
  <c r="L1125" i="2"/>
  <c r="M1125" i="2"/>
  <c r="AG1125" i="2"/>
  <c r="AH1125" i="2"/>
  <c r="AI1125" i="2"/>
  <c r="AJ1125" i="2"/>
  <c r="AK1125" i="2"/>
  <c r="AL1125" i="2"/>
  <c r="AM1125" i="2"/>
  <c r="AN1125" i="2"/>
  <c r="AV1125" i="2"/>
  <c r="C1126" i="2"/>
  <c r="D1126" i="2"/>
  <c r="E1126" i="2"/>
  <c r="F1126" i="2"/>
  <c r="G1126" i="2"/>
  <c r="H1126" i="2"/>
  <c r="J1126" i="2"/>
  <c r="K1126" i="2"/>
  <c r="L1126" i="2"/>
  <c r="M1126" i="2"/>
  <c r="AG1126" i="2"/>
  <c r="AH1126" i="2"/>
  <c r="AI1126" i="2"/>
  <c r="AJ1126" i="2"/>
  <c r="AK1126" i="2"/>
  <c r="AL1126" i="2"/>
  <c r="AM1126" i="2"/>
  <c r="AN1126" i="2"/>
  <c r="AV1126" i="2"/>
  <c r="C1127" i="2"/>
  <c r="D1127" i="2"/>
  <c r="E1127" i="2"/>
  <c r="F1127" i="2"/>
  <c r="G1127" i="2"/>
  <c r="H1127" i="2"/>
  <c r="J1127" i="2"/>
  <c r="K1127" i="2"/>
  <c r="L1127" i="2"/>
  <c r="M1127" i="2"/>
  <c r="AG1127" i="2"/>
  <c r="AH1127" i="2"/>
  <c r="AI1127" i="2"/>
  <c r="AJ1127" i="2"/>
  <c r="AK1127" i="2"/>
  <c r="AL1127" i="2"/>
  <c r="AM1127" i="2"/>
  <c r="AN1127" i="2"/>
  <c r="AV1127" i="2"/>
  <c r="C1128" i="2"/>
  <c r="D1128" i="2"/>
  <c r="E1128" i="2"/>
  <c r="F1128" i="2"/>
  <c r="G1128" i="2"/>
  <c r="H1128" i="2"/>
  <c r="J1128" i="2"/>
  <c r="K1128" i="2"/>
  <c r="L1128" i="2"/>
  <c r="M1128" i="2"/>
  <c r="AG1128" i="2"/>
  <c r="AH1128" i="2"/>
  <c r="AI1128" i="2"/>
  <c r="AJ1128" i="2"/>
  <c r="AK1128" i="2"/>
  <c r="AL1128" i="2"/>
  <c r="AM1128" i="2"/>
  <c r="AN1128" i="2"/>
  <c r="AV1128" i="2"/>
  <c r="C1129" i="2"/>
  <c r="D1129" i="2"/>
  <c r="E1129" i="2"/>
  <c r="F1129" i="2"/>
  <c r="G1129" i="2"/>
  <c r="H1129" i="2"/>
  <c r="J1129" i="2"/>
  <c r="K1129" i="2"/>
  <c r="L1129" i="2"/>
  <c r="M1129" i="2"/>
  <c r="AG1129" i="2"/>
  <c r="AH1129" i="2"/>
  <c r="AI1129" i="2"/>
  <c r="AJ1129" i="2"/>
  <c r="AK1129" i="2"/>
  <c r="AL1129" i="2"/>
  <c r="AM1129" i="2"/>
  <c r="AN1129" i="2"/>
  <c r="AV1129" i="2"/>
  <c r="C1130" i="2"/>
  <c r="D1130" i="2"/>
  <c r="E1130" i="2"/>
  <c r="F1130" i="2"/>
  <c r="G1130" i="2"/>
  <c r="H1130" i="2"/>
  <c r="J1130" i="2"/>
  <c r="K1130" i="2"/>
  <c r="L1130" i="2"/>
  <c r="M1130" i="2"/>
  <c r="AG1130" i="2"/>
  <c r="AH1130" i="2"/>
  <c r="AI1130" i="2"/>
  <c r="AJ1130" i="2"/>
  <c r="AK1130" i="2"/>
  <c r="AL1130" i="2"/>
  <c r="AM1130" i="2"/>
  <c r="AN1130" i="2"/>
  <c r="AV1130" i="2"/>
  <c r="C1131" i="2"/>
  <c r="D1131" i="2"/>
  <c r="E1131" i="2"/>
  <c r="F1131" i="2"/>
  <c r="G1131" i="2"/>
  <c r="H1131" i="2"/>
  <c r="J1131" i="2"/>
  <c r="K1131" i="2"/>
  <c r="L1131" i="2"/>
  <c r="M1131" i="2"/>
  <c r="AG1131" i="2"/>
  <c r="AH1131" i="2"/>
  <c r="AI1131" i="2"/>
  <c r="AJ1131" i="2"/>
  <c r="AK1131" i="2"/>
  <c r="AL1131" i="2"/>
  <c r="AM1131" i="2"/>
  <c r="AN1131" i="2"/>
  <c r="AV1131" i="2"/>
  <c r="C1132" i="2"/>
  <c r="D1132" i="2"/>
  <c r="E1132" i="2"/>
  <c r="F1132" i="2"/>
  <c r="G1132" i="2"/>
  <c r="H1132" i="2"/>
  <c r="J1132" i="2"/>
  <c r="K1132" i="2"/>
  <c r="L1132" i="2"/>
  <c r="M1132" i="2"/>
  <c r="AG1132" i="2"/>
  <c r="AH1132" i="2"/>
  <c r="AI1132" i="2"/>
  <c r="AJ1132" i="2"/>
  <c r="AK1132" i="2"/>
  <c r="AL1132" i="2"/>
  <c r="AM1132" i="2"/>
  <c r="AN1132" i="2"/>
  <c r="AV1132" i="2"/>
  <c r="C1133" i="2"/>
  <c r="D1133" i="2"/>
  <c r="E1133" i="2"/>
  <c r="F1133" i="2"/>
  <c r="G1133" i="2"/>
  <c r="H1133" i="2"/>
  <c r="J1133" i="2"/>
  <c r="K1133" i="2"/>
  <c r="L1133" i="2"/>
  <c r="M1133" i="2"/>
  <c r="AG1133" i="2"/>
  <c r="AH1133" i="2"/>
  <c r="AI1133" i="2"/>
  <c r="AJ1133" i="2"/>
  <c r="AK1133" i="2"/>
  <c r="AL1133" i="2"/>
  <c r="AM1133" i="2"/>
  <c r="AN1133" i="2"/>
  <c r="AV1133" i="2"/>
  <c r="C1134" i="2"/>
  <c r="D1134" i="2"/>
  <c r="E1134" i="2"/>
  <c r="F1134" i="2"/>
  <c r="G1134" i="2"/>
  <c r="H1134" i="2"/>
  <c r="J1134" i="2"/>
  <c r="K1134" i="2"/>
  <c r="L1134" i="2"/>
  <c r="M1134" i="2"/>
  <c r="AG1134" i="2"/>
  <c r="AH1134" i="2"/>
  <c r="AI1134" i="2"/>
  <c r="AJ1134" i="2"/>
  <c r="AK1134" i="2"/>
  <c r="AL1134" i="2"/>
  <c r="AM1134" i="2"/>
  <c r="AN1134" i="2"/>
  <c r="AV1134" i="2"/>
  <c r="C1135" i="2"/>
  <c r="D1135" i="2"/>
  <c r="E1135" i="2"/>
  <c r="F1135" i="2"/>
  <c r="G1135" i="2"/>
  <c r="H1135" i="2"/>
  <c r="J1135" i="2"/>
  <c r="K1135" i="2"/>
  <c r="L1135" i="2"/>
  <c r="M1135" i="2"/>
  <c r="AG1135" i="2"/>
  <c r="AH1135" i="2"/>
  <c r="AI1135" i="2"/>
  <c r="AJ1135" i="2"/>
  <c r="AK1135" i="2"/>
  <c r="AL1135" i="2"/>
  <c r="AM1135" i="2"/>
  <c r="AN1135" i="2"/>
  <c r="AV1135" i="2"/>
  <c r="C1136" i="2"/>
  <c r="D1136" i="2"/>
  <c r="E1136" i="2"/>
  <c r="F1136" i="2"/>
  <c r="G1136" i="2"/>
  <c r="H1136" i="2"/>
  <c r="J1136" i="2"/>
  <c r="K1136" i="2"/>
  <c r="L1136" i="2"/>
  <c r="M1136" i="2"/>
  <c r="AG1136" i="2"/>
  <c r="AH1136" i="2"/>
  <c r="AI1136" i="2"/>
  <c r="AJ1136" i="2"/>
  <c r="AK1136" i="2"/>
  <c r="AL1136" i="2"/>
  <c r="AM1136" i="2"/>
  <c r="AN1136" i="2"/>
  <c r="AV1136" i="2"/>
  <c r="C1137" i="2"/>
  <c r="D1137" i="2"/>
  <c r="E1137" i="2"/>
  <c r="F1137" i="2"/>
  <c r="G1137" i="2"/>
  <c r="H1137" i="2"/>
  <c r="J1137" i="2"/>
  <c r="K1137" i="2"/>
  <c r="L1137" i="2"/>
  <c r="M1137" i="2"/>
  <c r="AG1137" i="2"/>
  <c r="AH1137" i="2"/>
  <c r="AI1137" i="2"/>
  <c r="AJ1137" i="2"/>
  <c r="AK1137" i="2"/>
  <c r="AL1137" i="2"/>
  <c r="AM1137" i="2"/>
  <c r="AN1137" i="2"/>
  <c r="C1139" i="2"/>
  <c r="D1139" i="2"/>
  <c r="E1139" i="2"/>
  <c r="F1139" i="2"/>
  <c r="G1139" i="2"/>
  <c r="H1139" i="2"/>
  <c r="J1139" i="2"/>
  <c r="K1139" i="2"/>
  <c r="L1139" i="2"/>
  <c r="M1139" i="2"/>
  <c r="AG1139" i="2"/>
  <c r="AH1139" i="2"/>
  <c r="AI1139" i="2"/>
  <c r="AJ1139" i="2"/>
  <c r="AK1139" i="2"/>
  <c r="AL1139" i="2"/>
  <c r="AM1139" i="2"/>
  <c r="AN1139" i="2"/>
  <c r="AV1139" i="2"/>
  <c r="C1140" i="2"/>
  <c r="D1140" i="2"/>
  <c r="E1140" i="2"/>
  <c r="F1140" i="2"/>
  <c r="G1140" i="2"/>
  <c r="H1140" i="2"/>
  <c r="J1140" i="2"/>
  <c r="K1140" i="2"/>
  <c r="L1140" i="2"/>
  <c r="M1140" i="2"/>
  <c r="AG1140" i="2"/>
  <c r="AH1140" i="2"/>
  <c r="AI1140" i="2"/>
  <c r="AJ1140" i="2"/>
  <c r="AK1140" i="2"/>
  <c r="AL1140" i="2"/>
  <c r="AM1140" i="2"/>
  <c r="AN1140" i="2"/>
  <c r="AV1140" i="2"/>
  <c r="C1141" i="2"/>
  <c r="D1141" i="2"/>
  <c r="E1141" i="2"/>
  <c r="F1141" i="2"/>
  <c r="G1141" i="2"/>
  <c r="H1141" i="2"/>
  <c r="J1141" i="2"/>
  <c r="K1141" i="2"/>
  <c r="L1141" i="2"/>
  <c r="M1141" i="2"/>
  <c r="AG1141" i="2"/>
  <c r="AH1141" i="2"/>
  <c r="AI1141" i="2"/>
  <c r="AJ1141" i="2"/>
  <c r="AK1141" i="2"/>
  <c r="AL1141" i="2"/>
  <c r="AM1141" i="2"/>
  <c r="AN1141" i="2"/>
  <c r="AV1141" i="2"/>
  <c r="C1142" i="2"/>
  <c r="D1142" i="2"/>
  <c r="E1142" i="2"/>
  <c r="F1142" i="2"/>
  <c r="G1142" i="2"/>
  <c r="H1142" i="2"/>
  <c r="J1142" i="2"/>
  <c r="K1142" i="2"/>
  <c r="L1142" i="2"/>
  <c r="M1142" i="2"/>
  <c r="AG1142" i="2"/>
  <c r="AH1142" i="2"/>
  <c r="AI1142" i="2"/>
  <c r="AJ1142" i="2"/>
  <c r="AK1142" i="2"/>
  <c r="AL1142" i="2"/>
  <c r="AM1142" i="2"/>
  <c r="AN1142" i="2"/>
  <c r="AV1142" i="2"/>
  <c r="C1143" i="2"/>
  <c r="D1143" i="2"/>
  <c r="E1143" i="2"/>
  <c r="F1143" i="2"/>
  <c r="G1143" i="2"/>
  <c r="H1143" i="2"/>
  <c r="J1143" i="2"/>
  <c r="K1143" i="2"/>
  <c r="L1143" i="2"/>
  <c r="M1143" i="2"/>
  <c r="AG1143" i="2"/>
  <c r="AH1143" i="2"/>
  <c r="AI1143" i="2"/>
  <c r="AJ1143" i="2"/>
  <c r="AK1143" i="2"/>
  <c r="AL1143" i="2"/>
  <c r="AM1143" i="2"/>
  <c r="AN1143" i="2"/>
  <c r="AV1143" i="2"/>
  <c r="C1144" i="2"/>
  <c r="D1144" i="2"/>
  <c r="E1144" i="2"/>
  <c r="F1144" i="2"/>
  <c r="G1144" i="2"/>
  <c r="H1144" i="2"/>
  <c r="J1144" i="2"/>
  <c r="K1144" i="2"/>
  <c r="L1144" i="2"/>
  <c r="M1144" i="2"/>
  <c r="AG1144" i="2"/>
  <c r="AH1144" i="2"/>
  <c r="AI1144" i="2"/>
  <c r="AJ1144" i="2"/>
  <c r="AK1144" i="2"/>
  <c r="AL1144" i="2"/>
  <c r="AM1144" i="2"/>
  <c r="AN1144" i="2"/>
  <c r="AV1144" i="2"/>
  <c r="C1145" i="2"/>
  <c r="D1145" i="2"/>
  <c r="E1145" i="2"/>
  <c r="F1145" i="2"/>
  <c r="G1145" i="2"/>
  <c r="H1145" i="2"/>
  <c r="J1145" i="2"/>
  <c r="K1145" i="2"/>
  <c r="L1145" i="2"/>
  <c r="M1145" i="2"/>
  <c r="AG1145" i="2"/>
  <c r="AH1145" i="2"/>
  <c r="AI1145" i="2"/>
  <c r="AJ1145" i="2"/>
  <c r="AK1145" i="2"/>
  <c r="AL1145" i="2"/>
  <c r="AM1145" i="2"/>
  <c r="AN1145" i="2"/>
  <c r="AV1145" i="2"/>
  <c r="C1146" i="2"/>
  <c r="D1146" i="2"/>
  <c r="E1146" i="2"/>
  <c r="F1146" i="2"/>
  <c r="G1146" i="2"/>
  <c r="H1146" i="2"/>
  <c r="J1146" i="2"/>
  <c r="K1146" i="2"/>
  <c r="L1146" i="2"/>
  <c r="M1146" i="2"/>
  <c r="AG1146" i="2"/>
  <c r="AH1146" i="2"/>
  <c r="AI1146" i="2"/>
  <c r="AJ1146" i="2"/>
  <c r="AK1146" i="2"/>
  <c r="AL1146" i="2"/>
  <c r="AM1146" i="2"/>
  <c r="AN1146" i="2"/>
  <c r="AV1146" i="2"/>
  <c r="C1147" i="2"/>
  <c r="D1147" i="2"/>
  <c r="E1147" i="2"/>
  <c r="F1147" i="2"/>
  <c r="G1147" i="2"/>
  <c r="H1147" i="2"/>
  <c r="J1147" i="2"/>
  <c r="K1147" i="2"/>
  <c r="L1147" i="2"/>
  <c r="M1147" i="2"/>
  <c r="AG1147" i="2"/>
  <c r="AH1147" i="2"/>
  <c r="AI1147" i="2"/>
  <c r="AJ1147" i="2"/>
  <c r="AK1147" i="2"/>
  <c r="AL1147" i="2"/>
  <c r="AM1147" i="2"/>
  <c r="AN1147" i="2"/>
  <c r="AV1147" i="2"/>
  <c r="C1148" i="2"/>
  <c r="D1148" i="2"/>
  <c r="E1148" i="2"/>
  <c r="F1148" i="2"/>
  <c r="G1148" i="2"/>
  <c r="H1148" i="2"/>
  <c r="J1148" i="2"/>
  <c r="K1148" i="2"/>
  <c r="L1148" i="2"/>
  <c r="M1148" i="2"/>
  <c r="AG1148" i="2"/>
  <c r="AH1148" i="2"/>
  <c r="AI1148" i="2"/>
  <c r="AJ1148" i="2"/>
  <c r="AK1148" i="2"/>
  <c r="AL1148" i="2"/>
  <c r="AM1148" i="2"/>
  <c r="AN1148" i="2"/>
  <c r="AV1148" i="2"/>
  <c r="C1149" i="2"/>
  <c r="D1149" i="2"/>
  <c r="E1149" i="2"/>
  <c r="F1149" i="2"/>
  <c r="G1149" i="2"/>
  <c r="H1149" i="2"/>
  <c r="J1149" i="2"/>
  <c r="K1149" i="2"/>
  <c r="L1149" i="2"/>
  <c r="M1149" i="2"/>
  <c r="AG1149" i="2"/>
  <c r="AH1149" i="2"/>
  <c r="AI1149" i="2"/>
  <c r="AJ1149" i="2"/>
  <c r="AK1149" i="2"/>
  <c r="AL1149" i="2"/>
  <c r="AM1149" i="2"/>
  <c r="AN1149" i="2"/>
  <c r="AV1149" i="2"/>
  <c r="C1150" i="2"/>
  <c r="D1150" i="2"/>
  <c r="E1150" i="2"/>
  <c r="F1150" i="2"/>
  <c r="G1150" i="2"/>
  <c r="H1150" i="2"/>
  <c r="J1150" i="2"/>
  <c r="K1150" i="2"/>
  <c r="L1150" i="2"/>
  <c r="M1150" i="2"/>
  <c r="AG1150" i="2"/>
  <c r="AH1150" i="2"/>
  <c r="AI1150" i="2"/>
  <c r="AJ1150" i="2"/>
  <c r="AK1150" i="2"/>
  <c r="AL1150" i="2"/>
  <c r="AM1150" i="2"/>
  <c r="AN1150" i="2"/>
  <c r="AV1150" i="2"/>
  <c r="C1151" i="2"/>
  <c r="D1151" i="2"/>
  <c r="E1151" i="2"/>
  <c r="F1151" i="2"/>
  <c r="G1151" i="2"/>
  <c r="H1151" i="2"/>
  <c r="J1151" i="2"/>
  <c r="K1151" i="2"/>
  <c r="L1151" i="2"/>
  <c r="M1151" i="2"/>
  <c r="AG1151" i="2"/>
  <c r="AH1151" i="2"/>
  <c r="AI1151" i="2"/>
  <c r="AJ1151" i="2"/>
  <c r="AK1151" i="2"/>
  <c r="AL1151" i="2"/>
  <c r="AM1151" i="2"/>
  <c r="AN1151" i="2"/>
  <c r="AV1151" i="2"/>
  <c r="C1152" i="2"/>
  <c r="D1152" i="2"/>
  <c r="E1152" i="2"/>
  <c r="F1152" i="2"/>
  <c r="G1152" i="2"/>
  <c r="H1152" i="2"/>
  <c r="J1152" i="2"/>
  <c r="K1152" i="2"/>
  <c r="L1152" i="2"/>
  <c r="M1152" i="2"/>
  <c r="AG1152" i="2"/>
  <c r="AH1152" i="2"/>
  <c r="AI1152" i="2"/>
  <c r="AJ1152" i="2"/>
  <c r="AK1152" i="2"/>
  <c r="AL1152" i="2"/>
  <c r="AM1152" i="2"/>
  <c r="AN1152" i="2"/>
  <c r="AV1152" i="2"/>
  <c r="C1153" i="2"/>
  <c r="D1153" i="2"/>
  <c r="E1153" i="2"/>
  <c r="F1153" i="2"/>
  <c r="G1153" i="2"/>
  <c r="H1153" i="2"/>
  <c r="J1153" i="2"/>
  <c r="K1153" i="2"/>
  <c r="L1153" i="2"/>
  <c r="M1153" i="2"/>
  <c r="AG1153" i="2"/>
  <c r="AH1153" i="2"/>
  <c r="AI1153" i="2"/>
  <c r="AJ1153" i="2"/>
  <c r="AK1153" i="2"/>
  <c r="AL1153" i="2"/>
  <c r="AM1153" i="2"/>
  <c r="AN1153" i="2"/>
  <c r="AV1153" i="2"/>
  <c r="C1154" i="2"/>
  <c r="D1154" i="2"/>
  <c r="E1154" i="2"/>
  <c r="F1154" i="2"/>
  <c r="G1154" i="2"/>
  <c r="H1154" i="2"/>
  <c r="J1154" i="2"/>
  <c r="K1154" i="2"/>
  <c r="L1154" i="2"/>
  <c r="M1154" i="2"/>
  <c r="AG1154" i="2"/>
  <c r="AH1154" i="2"/>
  <c r="AI1154" i="2"/>
  <c r="AJ1154" i="2"/>
  <c r="AK1154" i="2"/>
  <c r="AL1154" i="2"/>
  <c r="AM1154" i="2"/>
  <c r="AN1154" i="2"/>
  <c r="AV1154" i="2"/>
  <c r="C1155" i="2"/>
  <c r="D1155" i="2"/>
  <c r="E1155" i="2"/>
  <c r="F1155" i="2"/>
  <c r="G1155" i="2"/>
  <c r="H1155" i="2"/>
  <c r="J1155" i="2"/>
  <c r="K1155" i="2"/>
  <c r="L1155" i="2"/>
  <c r="M1155" i="2"/>
  <c r="AG1155" i="2"/>
  <c r="AH1155" i="2"/>
  <c r="AI1155" i="2"/>
  <c r="AJ1155" i="2"/>
  <c r="AK1155" i="2"/>
  <c r="AL1155" i="2"/>
  <c r="AM1155" i="2"/>
  <c r="AN1155" i="2"/>
  <c r="AV1155" i="2"/>
  <c r="C1156" i="2"/>
  <c r="D1156" i="2"/>
  <c r="E1156" i="2"/>
  <c r="F1156" i="2"/>
  <c r="G1156" i="2"/>
  <c r="H1156" i="2"/>
  <c r="J1156" i="2"/>
  <c r="K1156" i="2"/>
  <c r="L1156" i="2"/>
  <c r="M1156" i="2"/>
  <c r="AG1156" i="2"/>
  <c r="AH1156" i="2"/>
  <c r="AI1156" i="2"/>
  <c r="AJ1156" i="2"/>
  <c r="AK1156" i="2"/>
  <c r="AL1156" i="2"/>
  <c r="AM1156" i="2"/>
  <c r="AN1156" i="2"/>
  <c r="AV1156" i="2"/>
  <c r="C1157" i="2"/>
  <c r="D1157" i="2"/>
  <c r="E1157" i="2"/>
  <c r="F1157" i="2"/>
  <c r="G1157" i="2"/>
  <c r="H1157" i="2"/>
  <c r="J1157" i="2"/>
  <c r="K1157" i="2"/>
  <c r="L1157" i="2"/>
  <c r="M1157" i="2"/>
  <c r="AG1157" i="2"/>
  <c r="AH1157" i="2"/>
  <c r="AI1157" i="2"/>
  <c r="AJ1157" i="2"/>
  <c r="AK1157" i="2"/>
  <c r="AL1157" i="2"/>
  <c r="AM1157" i="2"/>
  <c r="AN1157" i="2"/>
  <c r="AV1157" i="2"/>
  <c r="C1158" i="2"/>
  <c r="D1158" i="2"/>
  <c r="E1158" i="2"/>
  <c r="F1158" i="2"/>
  <c r="G1158" i="2"/>
  <c r="H1158" i="2"/>
  <c r="J1158" i="2"/>
  <c r="K1158" i="2"/>
  <c r="L1158" i="2"/>
  <c r="M1158" i="2"/>
  <c r="AG1158" i="2"/>
  <c r="AH1158" i="2"/>
  <c r="AI1158" i="2"/>
  <c r="AJ1158" i="2"/>
  <c r="AK1158" i="2"/>
  <c r="AL1158" i="2"/>
  <c r="AM1158" i="2"/>
  <c r="AN1158" i="2"/>
  <c r="AV1158" i="2"/>
  <c r="C1159" i="2"/>
  <c r="D1159" i="2"/>
  <c r="E1159" i="2"/>
  <c r="F1159" i="2"/>
  <c r="G1159" i="2"/>
  <c r="H1159" i="2"/>
  <c r="J1159" i="2"/>
  <c r="K1159" i="2"/>
  <c r="L1159" i="2"/>
  <c r="M1159" i="2"/>
  <c r="AG1159" i="2"/>
  <c r="AH1159" i="2"/>
  <c r="AI1159" i="2"/>
  <c r="AJ1159" i="2"/>
  <c r="AK1159" i="2"/>
  <c r="AL1159" i="2"/>
  <c r="AM1159" i="2"/>
  <c r="AN1159" i="2"/>
  <c r="AV1159" i="2"/>
  <c r="C1160" i="2"/>
  <c r="D1160" i="2"/>
  <c r="E1160" i="2"/>
  <c r="F1160" i="2"/>
  <c r="G1160" i="2"/>
  <c r="H1160" i="2"/>
  <c r="J1160" i="2"/>
  <c r="K1160" i="2"/>
  <c r="L1160" i="2"/>
  <c r="M1160" i="2"/>
  <c r="AG1160" i="2"/>
  <c r="AH1160" i="2"/>
  <c r="AI1160" i="2"/>
  <c r="AJ1160" i="2"/>
  <c r="AK1160" i="2"/>
  <c r="AL1160" i="2"/>
  <c r="AM1160" i="2"/>
  <c r="AN1160" i="2"/>
  <c r="AV1160" i="2"/>
  <c r="C1161" i="2"/>
  <c r="D1161" i="2"/>
  <c r="E1161" i="2"/>
  <c r="F1161" i="2"/>
  <c r="G1161" i="2"/>
  <c r="H1161" i="2"/>
  <c r="J1161" i="2"/>
  <c r="K1161" i="2"/>
  <c r="L1161" i="2"/>
  <c r="M1161" i="2"/>
  <c r="AG1161" i="2"/>
  <c r="AH1161" i="2"/>
  <c r="AI1161" i="2"/>
  <c r="AJ1161" i="2"/>
  <c r="AK1161" i="2"/>
  <c r="AL1161" i="2"/>
  <c r="AM1161" i="2"/>
  <c r="AN1161" i="2"/>
  <c r="AV1161" i="2"/>
  <c r="C1162" i="2"/>
  <c r="D1162" i="2"/>
  <c r="E1162" i="2"/>
  <c r="F1162" i="2"/>
  <c r="G1162" i="2"/>
  <c r="H1162" i="2"/>
  <c r="J1162" i="2"/>
  <c r="K1162" i="2"/>
  <c r="L1162" i="2"/>
  <c r="M1162" i="2"/>
  <c r="AG1162" i="2"/>
  <c r="AH1162" i="2"/>
  <c r="AI1162" i="2"/>
  <c r="AJ1162" i="2"/>
  <c r="AK1162" i="2"/>
  <c r="AL1162" i="2"/>
  <c r="AM1162" i="2"/>
  <c r="AN1162" i="2"/>
  <c r="AV1162" i="2"/>
  <c r="C1163" i="2"/>
  <c r="D1163" i="2"/>
  <c r="E1163" i="2"/>
  <c r="F1163" i="2"/>
  <c r="G1163" i="2"/>
  <c r="H1163" i="2"/>
  <c r="J1163" i="2"/>
  <c r="K1163" i="2"/>
  <c r="L1163" i="2"/>
  <c r="M1163" i="2"/>
  <c r="AG1163" i="2"/>
  <c r="AH1163" i="2"/>
  <c r="AI1163" i="2"/>
  <c r="AJ1163" i="2"/>
  <c r="AK1163" i="2"/>
  <c r="AL1163" i="2"/>
  <c r="AM1163" i="2"/>
  <c r="AN1163" i="2"/>
  <c r="AV1163" i="2"/>
  <c r="C1164" i="2"/>
  <c r="D1164" i="2"/>
  <c r="E1164" i="2"/>
  <c r="F1164" i="2"/>
  <c r="G1164" i="2"/>
  <c r="H1164" i="2"/>
  <c r="J1164" i="2"/>
  <c r="K1164" i="2"/>
  <c r="L1164" i="2"/>
  <c r="M1164" i="2"/>
  <c r="AG1164" i="2"/>
  <c r="AH1164" i="2"/>
  <c r="AI1164" i="2"/>
  <c r="AJ1164" i="2"/>
  <c r="AK1164" i="2"/>
  <c r="AL1164" i="2"/>
  <c r="AM1164" i="2"/>
  <c r="AN1164" i="2"/>
  <c r="AV1164" i="2"/>
  <c r="C1165" i="2"/>
  <c r="D1165" i="2"/>
  <c r="E1165" i="2"/>
  <c r="F1165" i="2"/>
  <c r="G1165" i="2"/>
  <c r="H1165" i="2"/>
  <c r="J1165" i="2"/>
  <c r="K1165" i="2"/>
  <c r="L1165" i="2"/>
  <c r="M1165" i="2"/>
  <c r="AG1165" i="2"/>
  <c r="AH1165" i="2"/>
  <c r="AI1165" i="2"/>
  <c r="AJ1165" i="2"/>
  <c r="AK1165" i="2"/>
  <c r="AL1165" i="2"/>
  <c r="AM1165" i="2"/>
  <c r="AN1165" i="2"/>
  <c r="AV1165" i="2"/>
  <c r="C1166" i="2"/>
  <c r="D1166" i="2"/>
  <c r="E1166" i="2"/>
  <c r="F1166" i="2"/>
  <c r="G1166" i="2"/>
  <c r="H1166" i="2"/>
  <c r="J1166" i="2"/>
  <c r="K1166" i="2"/>
  <c r="L1166" i="2"/>
  <c r="M1166" i="2"/>
  <c r="AG1166" i="2"/>
  <c r="AH1166" i="2"/>
  <c r="AI1166" i="2"/>
  <c r="AJ1166" i="2"/>
  <c r="AK1166" i="2"/>
  <c r="AL1166" i="2"/>
  <c r="AM1166" i="2"/>
  <c r="AN1166" i="2"/>
  <c r="AV1166" i="2"/>
  <c r="C1167" i="2"/>
  <c r="D1167" i="2"/>
  <c r="E1167" i="2"/>
  <c r="F1167" i="2"/>
  <c r="G1167" i="2"/>
  <c r="H1167" i="2"/>
  <c r="J1167" i="2"/>
  <c r="K1167" i="2"/>
  <c r="L1167" i="2"/>
  <c r="M1167" i="2"/>
  <c r="AG1167" i="2"/>
  <c r="AH1167" i="2"/>
  <c r="AI1167" i="2"/>
  <c r="AJ1167" i="2"/>
  <c r="AK1167" i="2"/>
  <c r="AL1167" i="2"/>
  <c r="AM1167" i="2"/>
  <c r="AN1167" i="2"/>
  <c r="AV1167" i="2"/>
  <c r="C1168" i="2"/>
  <c r="D1168" i="2"/>
  <c r="E1168" i="2"/>
  <c r="F1168" i="2"/>
  <c r="G1168" i="2"/>
  <c r="H1168" i="2"/>
  <c r="J1168" i="2"/>
  <c r="K1168" i="2"/>
  <c r="L1168" i="2"/>
  <c r="M1168" i="2"/>
  <c r="AG1168" i="2"/>
  <c r="AH1168" i="2"/>
  <c r="AI1168" i="2"/>
  <c r="AJ1168" i="2"/>
  <c r="AK1168" i="2"/>
  <c r="AL1168" i="2"/>
  <c r="AM1168" i="2"/>
  <c r="AN1168" i="2"/>
  <c r="AV1168" i="2"/>
  <c r="C1169" i="2"/>
  <c r="D1169" i="2"/>
  <c r="E1169" i="2"/>
  <c r="F1169" i="2"/>
  <c r="G1169" i="2"/>
  <c r="H1169" i="2"/>
  <c r="J1169" i="2"/>
  <c r="K1169" i="2"/>
  <c r="L1169" i="2"/>
  <c r="M1169" i="2"/>
  <c r="AG1169" i="2"/>
  <c r="AH1169" i="2"/>
  <c r="AI1169" i="2"/>
  <c r="AJ1169" i="2"/>
  <c r="AK1169" i="2"/>
  <c r="AL1169" i="2"/>
  <c r="AM1169" i="2"/>
  <c r="AN1169" i="2"/>
  <c r="AV1169" i="2"/>
  <c r="C1170" i="2"/>
  <c r="D1170" i="2"/>
  <c r="E1170" i="2"/>
  <c r="F1170" i="2"/>
  <c r="G1170" i="2"/>
  <c r="H1170" i="2"/>
  <c r="J1170" i="2"/>
  <c r="K1170" i="2"/>
  <c r="L1170" i="2"/>
  <c r="M1170" i="2"/>
  <c r="AG1170" i="2"/>
  <c r="AH1170" i="2"/>
  <c r="AI1170" i="2"/>
  <c r="AJ1170" i="2"/>
  <c r="AK1170" i="2"/>
  <c r="AL1170" i="2"/>
  <c r="AM1170" i="2"/>
  <c r="AN1170" i="2"/>
  <c r="AV1170" i="2"/>
  <c r="C1171" i="2"/>
  <c r="D1171" i="2"/>
  <c r="E1171" i="2"/>
  <c r="F1171" i="2"/>
  <c r="G1171" i="2"/>
  <c r="H1171" i="2"/>
  <c r="J1171" i="2"/>
  <c r="K1171" i="2"/>
  <c r="L1171" i="2"/>
  <c r="M1171" i="2"/>
  <c r="AG1171" i="2"/>
  <c r="AH1171" i="2"/>
  <c r="AI1171" i="2"/>
  <c r="AJ1171" i="2"/>
  <c r="AK1171" i="2"/>
  <c r="AL1171" i="2"/>
  <c r="AM1171" i="2"/>
  <c r="AN1171" i="2"/>
  <c r="AV1171" i="2"/>
  <c r="C1172" i="2"/>
  <c r="D1172" i="2"/>
  <c r="E1172" i="2"/>
  <c r="F1172" i="2"/>
  <c r="G1172" i="2"/>
  <c r="H1172" i="2"/>
  <c r="J1172" i="2"/>
  <c r="K1172" i="2"/>
  <c r="L1172" i="2"/>
  <c r="M1172" i="2"/>
  <c r="AG1172" i="2"/>
  <c r="AH1172" i="2"/>
  <c r="AI1172" i="2"/>
  <c r="AJ1172" i="2"/>
  <c r="AK1172" i="2"/>
  <c r="AL1172" i="2"/>
  <c r="AM1172" i="2"/>
  <c r="AN1172" i="2"/>
  <c r="AV1172" i="2"/>
  <c r="C1173" i="2"/>
  <c r="D1173" i="2"/>
  <c r="E1173" i="2"/>
  <c r="F1173" i="2"/>
  <c r="G1173" i="2"/>
  <c r="H1173" i="2"/>
  <c r="J1173" i="2"/>
  <c r="K1173" i="2"/>
  <c r="L1173" i="2"/>
  <c r="M1173" i="2"/>
  <c r="AG1173" i="2"/>
  <c r="AH1173" i="2"/>
  <c r="AI1173" i="2"/>
  <c r="AJ1173" i="2"/>
  <c r="AK1173" i="2"/>
  <c r="AL1173" i="2"/>
  <c r="AM1173" i="2"/>
  <c r="AN1173" i="2"/>
  <c r="AV1173" i="2"/>
  <c r="C1174" i="2"/>
  <c r="D1174" i="2"/>
  <c r="E1174" i="2"/>
  <c r="F1174" i="2"/>
  <c r="G1174" i="2"/>
  <c r="H1174" i="2"/>
  <c r="J1174" i="2"/>
  <c r="K1174" i="2"/>
  <c r="L1174" i="2"/>
  <c r="M1174" i="2"/>
  <c r="AG1174" i="2"/>
  <c r="AH1174" i="2"/>
  <c r="AI1174" i="2"/>
  <c r="AJ1174" i="2"/>
  <c r="AK1174" i="2"/>
  <c r="AL1174" i="2"/>
  <c r="AM1174" i="2"/>
  <c r="AN1174" i="2"/>
  <c r="AV1174" i="2"/>
  <c r="C1175" i="2"/>
  <c r="D1175" i="2"/>
  <c r="E1175" i="2"/>
  <c r="F1175" i="2"/>
  <c r="G1175" i="2"/>
  <c r="H1175" i="2"/>
  <c r="J1175" i="2"/>
  <c r="K1175" i="2"/>
  <c r="L1175" i="2"/>
  <c r="M1175" i="2"/>
  <c r="AG1175" i="2"/>
  <c r="AH1175" i="2"/>
  <c r="AI1175" i="2"/>
  <c r="AJ1175" i="2"/>
  <c r="AK1175" i="2"/>
  <c r="AL1175" i="2"/>
  <c r="AM1175" i="2"/>
  <c r="AN1175" i="2"/>
  <c r="AV1175" i="2"/>
  <c r="C1176" i="2"/>
  <c r="D1176" i="2"/>
  <c r="E1176" i="2"/>
  <c r="F1176" i="2"/>
  <c r="G1176" i="2"/>
  <c r="H1176" i="2"/>
  <c r="J1176" i="2"/>
  <c r="K1176" i="2"/>
  <c r="L1176" i="2"/>
  <c r="M1176" i="2"/>
  <c r="AG1176" i="2"/>
  <c r="AH1176" i="2"/>
  <c r="AI1176" i="2"/>
  <c r="AJ1176" i="2"/>
  <c r="AK1176" i="2"/>
  <c r="AL1176" i="2"/>
  <c r="AM1176" i="2"/>
  <c r="AN1176" i="2"/>
  <c r="AV1176" i="2"/>
  <c r="C1177" i="2"/>
  <c r="D1177" i="2"/>
  <c r="E1177" i="2"/>
  <c r="F1177" i="2"/>
  <c r="G1177" i="2"/>
  <c r="H1177" i="2"/>
  <c r="J1177" i="2"/>
  <c r="K1177" i="2"/>
  <c r="L1177" i="2"/>
  <c r="M1177" i="2"/>
  <c r="AG1177" i="2"/>
  <c r="AH1177" i="2"/>
  <c r="AI1177" i="2"/>
  <c r="AJ1177" i="2"/>
  <c r="AK1177" i="2"/>
  <c r="AL1177" i="2"/>
  <c r="AM1177" i="2"/>
  <c r="AN1177" i="2"/>
  <c r="AV1177" i="2"/>
  <c r="C1178" i="2"/>
  <c r="D1178" i="2"/>
  <c r="E1178" i="2"/>
  <c r="F1178" i="2"/>
  <c r="G1178" i="2"/>
  <c r="H1178" i="2"/>
  <c r="J1178" i="2"/>
  <c r="K1178" i="2"/>
  <c r="L1178" i="2"/>
  <c r="M1178" i="2"/>
  <c r="AG1178" i="2"/>
  <c r="AH1178" i="2"/>
  <c r="AI1178" i="2"/>
  <c r="AJ1178" i="2"/>
  <c r="AK1178" i="2"/>
  <c r="AL1178" i="2"/>
  <c r="AM1178" i="2"/>
  <c r="AN1178" i="2"/>
  <c r="AV1178" i="2"/>
  <c r="C1179" i="2"/>
  <c r="D1179" i="2"/>
  <c r="E1179" i="2"/>
  <c r="F1179" i="2"/>
  <c r="G1179" i="2"/>
  <c r="H1179" i="2"/>
  <c r="J1179" i="2"/>
  <c r="K1179" i="2"/>
  <c r="L1179" i="2"/>
  <c r="M1179" i="2"/>
  <c r="AG1179" i="2"/>
  <c r="AH1179" i="2"/>
  <c r="AI1179" i="2"/>
  <c r="AJ1179" i="2"/>
  <c r="AK1179" i="2"/>
  <c r="AL1179" i="2"/>
  <c r="AM1179" i="2"/>
  <c r="AN1179" i="2"/>
  <c r="AV1179" i="2"/>
  <c r="C1180" i="2"/>
  <c r="D1180" i="2"/>
  <c r="E1180" i="2"/>
  <c r="F1180" i="2"/>
  <c r="G1180" i="2"/>
  <c r="H1180" i="2"/>
  <c r="J1180" i="2"/>
  <c r="K1180" i="2"/>
  <c r="L1180" i="2"/>
  <c r="M1180" i="2"/>
  <c r="AG1180" i="2"/>
  <c r="AH1180" i="2"/>
  <c r="AI1180" i="2"/>
  <c r="AJ1180" i="2"/>
  <c r="AK1180" i="2"/>
  <c r="AL1180" i="2"/>
  <c r="AM1180" i="2"/>
  <c r="AN1180" i="2"/>
  <c r="AV1180" i="2"/>
  <c r="C1181" i="2"/>
  <c r="D1181" i="2"/>
  <c r="E1181" i="2"/>
  <c r="F1181" i="2"/>
  <c r="G1181" i="2"/>
  <c r="H1181" i="2"/>
  <c r="J1181" i="2"/>
  <c r="K1181" i="2"/>
  <c r="L1181" i="2"/>
  <c r="M1181" i="2"/>
  <c r="AG1181" i="2"/>
  <c r="AH1181" i="2"/>
  <c r="AI1181" i="2"/>
  <c r="AJ1181" i="2"/>
  <c r="AK1181" i="2"/>
  <c r="AL1181" i="2"/>
  <c r="AM1181" i="2"/>
  <c r="AN1181" i="2"/>
  <c r="AV1181" i="2"/>
  <c r="C1182" i="2"/>
  <c r="D1182" i="2"/>
  <c r="E1182" i="2"/>
  <c r="F1182" i="2"/>
  <c r="G1182" i="2"/>
  <c r="H1182" i="2"/>
  <c r="J1182" i="2"/>
  <c r="K1182" i="2"/>
  <c r="L1182" i="2"/>
  <c r="M1182" i="2"/>
  <c r="AG1182" i="2"/>
  <c r="AH1182" i="2"/>
  <c r="AI1182" i="2"/>
  <c r="AJ1182" i="2"/>
  <c r="AK1182" i="2"/>
  <c r="AL1182" i="2"/>
  <c r="AM1182" i="2"/>
  <c r="AN1182" i="2"/>
  <c r="AV1182" i="2"/>
  <c r="C1183" i="2"/>
  <c r="D1183" i="2"/>
  <c r="E1183" i="2"/>
  <c r="F1183" i="2"/>
  <c r="G1183" i="2"/>
  <c r="H1183" i="2"/>
  <c r="J1183" i="2"/>
  <c r="K1183" i="2"/>
  <c r="L1183" i="2"/>
  <c r="M1183" i="2"/>
  <c r="AG1183" i="2"/>
  <c r="AH1183" i="2"/>
  <c r="AI1183" i="2"/>
  <c r="AJ1183" i="2"/>
  <c r="AK1183" i="2"/>
  <c r="AL1183" i="2"/>
  <c r="AM1183" i="2"/>
  <c r="AN1183" i="2"/>
  <c r="AV1183" i="2"/>
  <c r="C1184" i="2"/>
  <c r="D1184" i="2"/>
  <c r="E1184" i="2"/>
  <c r="F1184" i="2"/>
  <c r="G1184" i="2"/>
  <c r="H1184" i="2"/>
  <c r="J1184" i="2"/>
  <c r="K1184" i="2"/>
  <c r="L1184" i="2"/>
  <c r="M1184" i="2"/>
  <c r="AG1184" i="2"/>
  <c r="AH1184" i="2"/>
  <c r="AI1184" i="2"/>
  <c r="AJ1184" i="2"/>
  <c r="AK1184" i="2"/>
  <c r="AL1184" i="2"/>
  <c r="AM1184" i="2"/>
  <c r="AN1184" i="2"/>
  <c r="AV1184" i="2"/>
  <c r="C1185" i="2"/>
  <c r="D1185" i="2"/>
  <c r="E1185" i="2"/>
  <c r="F1185" i="2"/>
  <c r="G1185" i="2"/>
  <c r="H1185" i="2"/>
  <c r="J1185" i="2"/>
  <c r="K1185" i="2"/>
  <c r="L1185" i="2"/>
  <c r="M1185" i="2"/>
  <c r="AG1185" i="2"/>
  <c r="AH1185" i="2"/>
  <c r="AI1185" i="2"/>
  <c r="AJ1185" i="2"/>
  <c r="AK1185" i="2"/>
  <c r="AL1185" i="2"/>
  <c r="AM1185" i="2"/>
  <c r="AN1185" i="2"/>
  <c r="AV1185" i="2"/>
  <c r="C1186" i="2"/>
  <c r="D1186" i="2"/>
  <c r="E1186" i="2"/>
  <c r="F1186" i="2"/>
  <c r="G1186" i="2"/>
  <c r="H1186" i="2"/>
  <c r="J1186" i="2"/>
  <c r="K1186" i="2"/>
  <c r="L1186" i="2"/>
  <c r="M1186" i="2"/>
  <c r="AG1186" i="2"/>
  <c r="AH1186" i="2"/>
  <c r="AI1186" i="2"/>
  <c r="AJ1186" i="2"/>
  <c r="AK1186" i="2"/>
  <c r="AL1186" i="2"/>
  <c r="AM1186" i="2"/>
  <c r="AN1186" i="2"/>
  <c r="AV1186" i="2"/>
  <c r="C1187" i="2"/>
  <c r="D1187" i="2"/>
  <c r="E1187" i="2"/>
  <c r="F1187" i="2"/>
  <c r="G1187" i="2"/>
  <c r="H1187" i="2"/>
  <c r="J1187" i="2"/>
  <c r="K1187" i="2"/>
  <c r="L1187" i="2"/>
  <c r="M1187" i="2"/>
  <c r="AG1187" i="2"/>
  <c r="AH1187" i="2"/>
  <c r="AI1187" i="2"/>
  <c r="AJ1187" i="2"/>
  <c r="AK1187" i="2"/>
  <c r="AL1187" i="2"/>
  <c r="AM1187" i="2"/>
  <c r="AN1187" i="2"/>
  <c r="AV1187" i="2"/>
  <c r="C1188" i="2"/>
  <c r="D1188" i="2"/>
  <c r="E1188" i="2"/>
  <c r="F1188" i="2"/>
  <c r="G1188" i="2"/>
  <c r="H1188" i="2"/>
  <c r="J1188" i="2"/>
  <c r="K1188" i="2"/>
  <c r="L1188" i="2"/>
  <c r="M1188" i="2"/>
  <c r="AG1188" i="2"/>
  <c r="AH1188" i="2"/>
  <c r="AI1188" i="2"/>
  <c r="AJ1188" i="2"/>
  <c r="AK1188" i="2"/>
  <c r="AL1188" i="2"/>
  <c r="AM1188" i="2"/>
  <c r="AN1188" i="2"/>
  <c r="AV1188" i="2"/>
  <c r="C1189" i="2"/>
  <c r="D1189" i="2"/>
  <c r="E1189" i="2"/>
  <c r="F1189" i="2"/>
  <c r="G1189" i="2"/>
  <c r="H1189" i="2"/>
  <c r="J1189" i="2"/>
  <c r="K1189" i="2"/>
  <c r="L1189" i="2"/>
  <c r="M1189" i="2"/>
  <c r="AG1189" i="2"/>
  <c r="AH1189" i="2"/>
  <c r="AI1189" i="2"/>
  <c r="AJ1189" i="2"/>
  <c r="AK1189" i="2"/>
  <c r="AL1189" i="2"/>
  <c r="AM1189" i="2"/>
  <c r="AN1189" i="2"/>
  <c r="AV1189" i="2"/>
  <c r="C1190" i="2"/>
  <c r="D1190" i="2"/>
  <c r="E1190" i="2"/>
  <c r="F1190" i="2"/>
  <c r="G1190" i="2"/>
  <c r="H1190" i="2"/>
  <c r="J1190" i="2"/>
  <c r="K1190" i="2"/>
  <c r="L1190" i="2"/>
  <c r="M1190" i="2"/>
  <c r="AG1190" i="2"/>
  <c r="AH1190" i="2"/>
  <c r="AI1190" i="2"/>
  <c r="AJ1190" i="2"/>
  <c r="AK1190" i="2"/>
  <c r="AL1190" i="2"/>
  <c r="AM1190" i="2"/>
  <c r="AN1190" i="2"/>
  <c r="AV1190" i="2"/>
  <c r="C1191" i="2"/>
  <c r="D1191" i="2"/>
  <c r="E1191" i="2"/>
  <c r="F1191" i="2"/>
  <c r="G1191" i="2"/>
  <c r="H1191" i="2"/>
  <c r="J1191" i="2"/>
  <c r="K1191" i="2"/>
  <c r="L1191" i="2"/>
  <c r="M1191" i="2"/>
  <c r="AG1191" i="2"/>
  <c r="AH1191" i="2"/>
  <c r="AI1191" i="2"/>
  <c r="AJ1191" i="2"/>
  <c r="AK1191" i="2"/>
  <c r="AL1191" i="2"/>
  <c r="AM1191" i="2"/>
  <c r="AN1191" i="2"/>
  <c r="AV1191" i="2"/>
  <c r="C1192" i="2"/>
  <c r="D1192" i="2"/>
  <c r="E1192" i="2"/>
  <c r="F1192" i="2"/>
  <c r="G1192" i="2"/>
  <c r="H1192" i="2"/>
  <c r="J1192" i="2"/>
  <c r="K1192" i="2"/>
  <c r="L1192" i="2"/>
  <c r="M1192" i="2"/>
  <c r="AG1192" i="2"/>
  <c r="AH1192" i="2"/>
  <c r="AI1192" i="2"/>
  <c r="AJ1192" i="2"/>
  <c r="AK1192" i="2"/>
  <c r="AL1192" i="2"/>
  <c r="AM1192" i="2"/>
  <c r="AN1192" i="2"/>
  <c r="AV1192" i="2"/>
  <c r="C1193" i="2"/>
  <c r="D1193" i="2"/>
  <c r="E1193" i="2"/>
  <c r="F1193" i="2"/>
  <c r="G1193" i="2"/>
  <c r="H1193" i="2"/>
  <c r="J1193" i="2"/>
  <c r="K1193" i="2"/>
  <c r="L1193" i="2"/>
  <c r="M1193" i="2"/>
  <c r="AG1193" i="2"/>
  <c r="AH1193" i="2"/>
  <c r="AI1193" i="2"/>
  <c r="AJ1193" i="2"/>
  <c r="AK1193" i="2"/>
  <c r="AL1193" i="2"/>
  <c r="AM1193" i="2"/>
  <c r="AN1193" i="2"/>
  <c r="AV1193" i="2"/>
  <c r="C1194" i="2"/>
  <c r="D1194" i="2"/>
  <c r="E1194" i="2"/>
  <c r="F1194" i="2"/>
  <c r="G1194" i="2"/>
  <c r="H1194" i="2"/>
  <c r="J1194" i="2"/>
  <c r="K1194" i="2"/>
  <c r="L1194" i="2"/>
  <c r="M1194" i="2"/>
  <c r="AG1194" i="2"/>
  <c r="AH1194" i="2"/>
  <c r="AI1194" i="2"/>
  <c r="AJ1194" i="2"/>
  <c r="AK1194" i="2"/>
  <c r="AL1194" i="2"/>
  <c r="AM1194" i="2"/>
  <c r="AN1194" i="2"/>
  <c r="AV1194" i="2"/>
  <c r="C1195" i="2"/>
  <c r="D1195" i="2"/>
  <c r="E1195" i="2"/>
  <c r="F1195" i="2"/>
  <c r="G1195" i="2"/>
  <c r="H1195" i="2"/>
  <c r="J1195" i="2"/>
  <c r="K1195" i="2"/>
  <c r="L1195" i="2"/>
  <c r="M1195" i="2"/>
  <c r="AG1195" i="2"/>
  <c r="AH1195" i="2"/>
  <c r="AI1195" i="2"/>
  <c r="AJ1195" i="2"/>
  <c r="AK1195" i="2"/>
  <c r="AL1195" i="2"/>
  <c r="AM1195" i="2"/>
  <c r="AN1195" i="2"/>
  <c r="AV1195" i="2"/>
  <c r="C1196" i="2"/>
  <c r="D1196" i="2"/>
  <c r="E1196" i="2"/>
  <c r="F1196" i="2"/>
  <c r="G1196" i="2"/>
  <c r="H1196" i="2"/>
  <c r="J1196" i="2"/>
  <c r="K1196" i="2"/>
  <c r="L1196" i="2"/>
  <c r="M1196" i="2"/>
  <c r="AG1196" i="2"/>
  <c r="AH1196" i="2"/>
  <c r="AI1196" i="2"/>
  <c r="AJ1196" i="2"/>
  <c r="AK1196" i="2"/>
  <c r="AL1196" i="2"/>
  <c r="AM1196" i="2"/>
  <c r="AN1196" i="2"/>
  <c r="AV1196" i="2"/>
  <c r="C1197" i="2"/>
  <c r="D1197" i="2"/>
  <c r="E1197" i="2"/>
  <c r="F1197" i="2"/>
  <c r="G1197" i="2"/>
  <c r="H1197" i="2"/>
  <c r="J1197" i="2"/>
  <c r="K1197" i="2"/>
  <c r="L1197" i="2"/>
  <c r="M1197" i="2"/>
  <c r="AG1197" i="2"/>
  <c r="AH1197" i="2"/>
  <c r="AI1197" i="2"/>
  <c r="AJ1197" i="2"/>
  <c r="AK1197" i="2"/>
  <c r="AL1197" i="2"/>
  <c r="AM1197" i="2"/>
  <c r="AN1197" i="2"/>
  <c r="AV1197" i="2"/>
  <c r="C1198" i="2"/>
  <c r="D1198" i="2"/>
  <c r="E1198" i="2"/>
  <c r="F1198" i="2"/>
  <c r="G1198" i="2"/>
  <c r="H1198" i="2"/>
  <c r="J1198" i="2"/>
  <c r="K1198" i="2"/>
  <c r="L1198" i="2"/>
  <c r="M1198" i="2"/>
  <c r="AG1198" i="2"/>
  <c r="AH1198" i="2"/>
  <c r="AI1198" i="2"/>
  <c r="AJ1198" i="2"/>
  <c r="AK1198" i="2"/>
  <c r="AL1198" i="2"/>
  <c r="AM1198" i="2"/>
  <c r="AN1198" i="2"/>
  <c r="AV1198" i="2"/>
  <c r="C1199" i="2"/>
  <c r="D1199" i="2"/>
  <c r="E1199" i="2"/>
  <c r="F1199" i="2"/>
  <c r="G1199" i="2"/>
  <c r="H1199" i="2"/>
  <c r="J1199" i="2"/>
  <c r="K1199" i="2"/>
  <c r="L1199" i="2"/>
  <c r="M1199" i="2"/>
  <c r="AG1199" i="2"/>
  <c r="AH1199" i="2"/>
  <c r="AI1199" i="2"/>
  <c r="AJ1199" i="2"/>
  <c r="AK1199" i="2"/>
  <c r="AL1199" i="2"/>
  <c r="AM1199" i="2"/>
  <c r="AN1199" i="2"/>
  <c r="AV1199" i="2"/>
  <c r="C1200" i="2"/>
  <c r="D1200" i="2"/>
  <c r="E1200" i="2"/>
  <c r="F1200" i="2"/>
  <c r="G1200" i="2"/>
  <c r="H1200" i="2"/>
  <c r="J1200" i="2"/>
  <c r="K1200" i="2"/>
  <c r="L1200" i="2"/>
  <c r="M1200" i="2"/>
  <c r="AG1200" i="2"/>
  <c r="AH1200" i="2"/>
  <c r="AI1200" i="2"/>
  <c r="AJ1200" i="2"/>
  <c r="AK1200" i="2"/>
  <c r="AL1200" i="2"/>
  <c r="AM1200" i="2"/>
  <c r="AN1200" i="2"/>
  <c r="AV1200" i="2"/>
  <c r="C1201" i="2"/>
  <c r="D1201" i="2"/>
  <c r="E1201" i="2"/>
  <c r="F1201" i="2"/>
  <c r="G1201" i="2"/>
  <c r="H1201" i="2"/>
  <c r="J1201" i="2"/>
  <c r="K1201" i="2"/>
  <c r="L1201" i="2"/>
  <c r="M1201" i="2"/>
  <c r="AG1201" i="2"/>
  <c r="AH1201" i="2"/>
  <c r="AI1201" i="2"/>
  <c r="AJ1201" i="2"/>
  <c r="AK1201" i="2"/>
  <c r="AL1201" i="2"/>
  <c r="AM1201" i="2"/>
  <c r="AN1201" i="2"/>
  <c r="AV1201" i="2"/>
  <c r="C1202" i="2"/>
  <c r="D1202" i="2"/>
  <c r="E1202" i="2"/>
  <c r="F1202" i="2"/>
  <c r="G1202" i="2"/>
  <c r="H1202" i="2"/>
  <c r="J1202" i="2"/>
  <c r="K1202" i="2"/>
  <c r="L1202" i="2"/>
  <c r="M1202" i="2"/>
  <c r="AG1202" i="2"/>
  <c r="AH1202" i="2"/>
  <c r="AI1202" i="2"/>
  <c r="AJ1202" i="2"/>
  <c r="AK1202" i="2"/>
  <c r="AL1202" i="2"/>
  <c r="AM1202" i="2"/>
  <c r="AN1202" i="2"/>
  <c r="AV1202" i="2"/>
  <c r="C1203" i="2"/>
  <c r="D1203" i="2"/>
  <c r="E1203" i="2"/>
  <c r="F1203" i="2"/>
  <c r="G1203" i="2"/>
  <c r="H1203" i="2"/>
  <c r="J1203" i="2"/>
  <c r="K1203" i="2"/>
  <c r="L1203" i="2"/>
  <c r="M1203" i="2"/>
  <c r="AG1203" i="2"/>
  <c r="AH1203" i="2"/>
  <c r="AI1203" i="2"/>
  <c r="AJ1203" i="2"/>
  <c r="AK1203" i="2"/>
  <c r="AL1203" i="2"/>
  <c r="AM1203" i="2"/>
  <c r="AN1203" i="2"/>
  <c r="AV1203" i="2"/>
  <c r="C1204" i="2"/>
  <c r="D1204" i="2"/>
  <c r="E1204" i="2"/>
  <c r="F1204" i="2"/>
  <c r="G1204" i="2"/>
  <c r="H1204" i="2"/>
  <c r="J1204" i="2"/>
  <c r="K1204" i="2"/>
  <c r="L1204" i="2"/>
  <c r="M1204" i="2"/>
  <c r="AG1204" i="2"/>
  <c r="AH1204" i="2"/>
  <c r="AI1204" i="2"/>
  <c r="AJ1204" i="2"/>
  <c r="AK1204" i="2"/>
  <c r="AL1204" i="2"/>
  <c r="AM1204" i="2"/>
  <c r="AN1204" i="2"/>
  <c r="AV1204" i="2"/>
  <c r="C1205" i="2"/>
  <c r="D1205" i="2"/>
  <c r="E1205" i="2"/>
  <c r="F1205" i="2"/>
  <c r="G1205" i="2"/>
  <c r="H1205" i="2"/>
  <c r="J1205" i="2"/>
  <c r="K1205" i="2"/>
  <c r="L1205" i="2"/>
  <c r="M1205" i="2"/>
  <c r="AG1205" i="2"/>
  <c r="AH1205" i="2"/>
  <c r="AI1205" i="2"/>
  <c r="AJ1205" i="2"/>
  <c r="AK1205" i="2"/>
  <c r="AL1205" i="2"/>
  <c r="AM1205" i="2"/>
  <c r="AN1205" i="2"/>
  <c r="AV1205" i="2"/>
  <c r="C1206" i="2"/>
  <c r="D1206" i="2"/>
  <c r="E1206" i="2"/>
  <c r="F1206" i="2"/>
  <c r="G1206" i="2"/>
  <c r="H1206" i="2"/>
  <c r="J1206" i="2"/>
  <c r="K1206" i="2"/>
  <c r="L1206" i="2"/>
  <c r="M1206" i="2"/>
  <c r="AG1206" i="2"/>
  <c r="AH1206" i="2"/>
  <c r="AI1206" i="2"/>
  <c r="AJ1206" i="2"/>
  <c r="AK1206" i="2"/>
  <c r="AL1206" i="2"/>
  <c r="AM1206" i="2"/>
  <c r="AN1206" i="2"/>
  <c r="AV1206" i="2"/>
  <c r="C1207" i="2"/>
  <c r="D1207" i="2"/>
  <c r="E1207" i="2"/>
  <c r="F1207" i="2"/>
  <c r="G1207" i="2"/>
  <c r="H1207" i="2"/>
  <c r="J1207" i="2"/>
  <c r="K1207" i="2"/>
  <c r="L1207" i="2"/>
  <c r="M1207" i="2"/>
  <c r="AG1207" i="2"/>
  <c r="AH1207" i="2"/>
  <c r="AI1207" i="2"/>
  <c r="AJ1207" i="2"/>
  <c r="AK1207" i="2"/>
  <c r="AL1207" i="2"/>
  <c r="AM1207" i="2"/>
  <c r="AN1207" i="2"/>
  <c r="AV1207" i="2"/>
  <c r="C1208" i="2"/>
  <c r="D1208" i="2"/>
  <c r="E1208" i="2"/>
  <c r="F1208" i="2"/>
  <c r="G1208" i="2"/>
  <c r="H1208" i="2"/>
  <c r="J1208" i="2"/>
  <c r="K1208" i="2"/>
  <c r="L1208" i="2"/>
  <c r="M1208" i="2"/>
  <c r="AG1208" i="2"/>
  <c r="AH1208" i="2"/>
  <c r="AI1208" i="2"/>
  <c r="AJ1208" i="2"/>
  <c r="AK1208" i="2"/>
  <c r="AL1208" i="2"/>
  <c r="AM1208" i="2"/>
  <c r="AN1208" i="2"/>
  <c r="AV1208" i="2"/>
  <c r="C1209" i="2"/>
  <c r="D1209" i="2"/>
  <c r="E1209" i="2"/>
  <c r="F1209" i="2"/>
  <c r="G1209" i="2"/>
  <c r="H1209" i="2"/>
  <c r="J1209" i="2"/>
  <c r="K1209" i="2"/>
  <c r="L1209" i="2"/>
  <c r="M1209" i="2"/>
  <c r="AG1209" i="2"/>
  <c r="AH1209" i="2"/>
  <c r="AI1209" i="2"/>
  <c r="AJ1209" i="2"/>
  <c r="AK1209" i="2"/>
  <c r="AL1209" i="2"/>
  <c r="AM1209" i="2"/>
  <c r="AN1209" i="2"/>
  <c r="AV1209" i="2"/>
  <c r="C1210" i="2"/>
  <c r="D1210" i="2"/>
  <c r="E1210" i="2"/>
  <c r="F1210" i="2"/>
  <c r="G1210" i="2"/>
  <c r="H1210" i="2"/>
  <c r="J1210" i="2"/>
  <c r="K1210" i="2"/>
  <c r="L1210" i="2"/>
  <c r="M1210" i="2"/>
  <c r="AG1210" i="2"/>
  <c r="AH1210" i="2"/>
  <c r="AI1210" i="2"/>
  <c r="AJ1210" i="2"/>
  <c r="AK1210" i="2"/>
  <c r="AL1210" i="2"/>
  <c r="AM1210" i="2"/>
  <c r="AN1210" i="2"/>
  <c r="AV1210" i="2"/>
  <c r="C1211" i="2"/>
  <c r="D1211" i="2"/>
  <c r="E1211" i="2"/>
  <c r="F1211" i="2"/>
  <c r="G1211" i="2"/>
  <c r="H1211" i="2"/>
  <c r="J1211" i="2"/>
  <c r="K1211" i="2"/>
  <c r="L1211" i="2"/>
  <c r="M1211" i="2"/>
  <c r="AG1211" i="2"/>
  <c r="AH1211" i="2"/>
  <c r="AI1211" i="2"/>
  <c r="AJ1211" i="2"/>
  <c r="AK1211" i="2"/>
  <c r="AL1211" i="2"/>
  <c r="AM1211" i="2"/>
  <c r="AN1211" i="2"/>
  <c r="AV1211" i="2"/>
  <c r="C1212" i="2"/>
  <c r="D1212" i="2"/>
  <c r="E1212" i="2"/>
  <c r="F1212" i="2"/>
  <c r="G1212" i="2"/>
  <c r="H1212" i="2"/>
  <c r="J1212" i="2"/>
  <c r="K1212" i="2"/>
  <c r="L1212" i="2"/>
  <c r="M1212" i="2"/>
  <c r="AG1212" i="2"/>
  <c r="AH1212" i="2"/>
  <c r="AI1212" i="2"/>
  <c r="AJ1212" i="2"/>
  <c r="AK1212" i="2"/>
  <c r="AL1212" i="2"/>
  <c r="AM1212" i="2"/>
  <c r="AN1212" i="2"/>
  <c r="AV1212" i="2"/>
  <c r="C1213" i="2"/>
  <c r="D1213" i="2"/>
  <c r="E1213" i="2"/>
  <c r="F1213" i="2"/>
  <c r="G1213" i="2"/>
  <c r="H1213" i="2"/>
  <c r="J1213" i="2"/>
  <c r="K1213" i="2"/>
  <c r="L1213" i="2"/>
  <c r="M1213" i="2"/>
  <c r="AG1213" i="2"/>
  <c r="AH1213" i="2"/>
  <c r="AI1213" i="2"/>
  <c r="AJ1213" i="2"/>
  <c r="AK1213" i="2"/>
  <c r="AL1213" i="2"/>
  <c r="AM1213" i="2"/>
  <c r="AN1213" i="2"/>
  <c r="AV1213" i="2"/>
  <c r="C1214" i="2"/>
  <c r="D1214" i="2"/>
  <c r="E1214" i="2"/>
  <c r="F1214" i="2"/>
  <c r="G1214" i="2"/>
  <c r="H1214" i="2"/>
  <c r="J1214" i="2"/>
  <c r="K1214" i="2"/>
  <c r="L1214" i="2"/>
  <c r="M1214" i="2"/>
  <c r="AG1214" i="2"/>
  <c r="AH1214" i="2"/>
  <c r="AI1214" i="2"/>
  <c r="AJ1214" i="2"/>
  <c r="AK1214" i="2"/>
  <c r="AL1214" i="2"/>
  <c r="AM1214" i="2"/>
  <c r="AN1214" i="2"/>
  <c r="AV1214" i="2"/>
  <c r="C1215" i="2"/>
  <c r="D1215" i="2"/>
  <c r="E1215" i="2"/>
  <c r="F1215" i="2"/>
  <c r="G1215" i="2"/>
  <c r="H1215" i="2"/>
  <c r="J1215" i="2"/>
  <c r="K1215" i="2"/>
  <c r="L1215" i="2"/>
  <c r="M1215" i="2"/>
  <c r="AG1215" i="2"/>
  <c r="AH1215" i="2"/>
  <c r="AI1215" i="2"/>
  <c r="AJ1215" i="2"/>
  <c r="AK1215" i="2"/>
  <c r="AL1215" i="2"/>
  <c r="AM1215" i="2"/>
  <c r="AN1215" i="2"/>
  <c r="AV1215" i="2"/>
  <c r="C1216" i="2"/>
  <c r="D1216" i="2"/>
  <c r="E1216" i="2"/>
  <c r="F1216" i="2"/>
  <c r="G1216" i="2"/>
  <c r="H1216" i="2"/>
  <c r="J1216" i="2"/>
  <c r="K1216" i="2"/>
  <c r="L1216" i="2"/>
  <c r="M1216" i="2"/>
  <c r="AG1216" i="2"/>
  <c r="AH1216" i="2"/>
  <c r="AI1216" i="2"/>
  <c r="AJ1216" i="2"/>
  <c r="AK1216" i="2"/>
  <c r="AL1216" i="2"/>
  <c r="AM1216" i="2"/>
  <c r="AN1216" i="2"/>
  <c r="C1218" i="2"/>
  <c r="D1218" i="2"/>
  <c r="E1218" i="2"/>
  <c r="F1218" i="2"/>
  <c r="G1218" i="2"/>
  <c r="H1218" i="2"/>
  <c r="J1218" i="2"/>
  <c r="K1218" i="2"/>
  <c r="L1218" i="2"/>
  <c r="M1218" i="2"/>
  <c r="AG1218" i="2"/>
  <c r="AH1218" i="2"/>
  <c r="AI1218" i="2"/>
  <c r="AJ1218" i="2"/>
  <c r="AK1218" i="2"/>
  <c r="AL1218" i="2"/>
  <c r="AM1218" i="2"/>
  <c r="AN1218" i="2"/>
  <c r="AV1218" i="2"/>
  <c r="C1219" i="2"/>
  <c r="D1219" i="2"/>
  <c r="E1219" i="2"/>
  <c r="F1219" i="2"/>
  <c r="G1219" i="2"/>
  <c r="H1219" i="2"/>
  <c r="J1219" i="2"/>
  <c r="K1219" i="2"/>
  <c r="L1219" i="2"/>
  <c r="M1219" i="2"/>
  <c r="AG1219" i="2"/>
  <c r="AH1219" i="2"/>
  <c r="AI1219" i="2"/>
  <c r="AJ1219" i="2"/>
  <c r="AK1219" i="2"/>
  <c r="AL1219" i="2"/>
  <c r="AM1219" i="2"/>
  <c r="AN1219" i="2"/>
  <c r="AV1219" i="2"/>
  <c r="C1220" i="2"/>
  <c r="D1220" i="2"/>
  <c r="E1220" i="2"/>
  <c r="F1220" i="2"/>
  <c r="G1220" i="2"/>
  <c r="H1220" i="2"/>
  <c r="J1220" i="2"/>
  <c r="K1220" i="2"/>
  <c r="L1220" i="2"/>
  <c r="M1220" i="2"/>
  <c r="AG1220" i="2"/>
  <c r="AH1220" i="2"/>
  <c r="AI1220" i="2"/>
  <c r="AJ1220" i="2"/>
  <c r="AK1220" i="2"/>
  <c r="AL1220" i="2"/>
  <c r="AM1220" i="2"/>
  <c r="AN1220" i="2"/>
  <c r="AV1220" i="2"/>
  <c r="C1221" i="2"/>
  <c r="D1221" i="2"/>
  <c r="E1221" i="2"/>
  <c r="F1221" i="2"/>
  <c r="G1221" i="2"/>
  <c r="H1221" i="2"/>
  <c r="J1221" i="2"/>
  <c r="K1221" i="2"/>
  <c r="L1221" i="2"/>
  <c r="M1221" i="2"/>
  <c r="AG1221" i="2"/>
  <c r="AH1221" i="2"/>
  <c r="AI1221" i="2"/>
  <c r="AJ1221" i="2"/>
  <c r="AK1221" i="2"/>
  <c r="AL1221" i="2"/>
  <c r="AM1221" i="2"/>
  <c r="AN1221" i="2"/>
  <c r="AV1221" i="2"/>
  <c r="C1222" i="2"/>
  <c r="D1222" i="2"/>
  <c r="E1222" i="2"/>
  <c r="F1222" i="2"/>
  <c r="G1222" i="2"/>
  <c r="H1222" i="2"/>
  <c r="J1222" i="2"/>
  <c r="K1222" i="2"/>
  <c r="L1222" i="2"/>
  <c r="M1222" i="2"/>
  <c r="AG1222" i="2"/>
  <c r="AH1222" i="2"/>
  <c r="AI1222" i="2"/>
  <c r="AJ1222" i="2"/>
  <c r="AK1222" i="2"/>
  <c r="AL1222" i="2"/>
  <c r="AM1222" i="2"/>
  <c r="AN1222" i="2"/>
  <c r="AV1222" i="2"/>
  <c r="C1223" i="2"/>
  <c r="D1223" i="2"/>
  <c r="E1223" i="2"/>
  <c r="F1223" i="2"/>
  <c r="G1223" i="2"/>
  <c r="H1223" i="2"/>
  <c r="J1223" i="2"/>
  <c r="K1223" i="2"/>
  <c r="L1223" i="2"/>
  <c r="M1223" i="2"/>
  <c r="AG1223" i="2"/>
  <c r="AH1223" i="2"/>
  <c r="AI1223" i="2"/>
  <c r="AJ1223" i="2"/>
  <c r="AK1223" i="2"/>
  <c r="AL1223" i="2"/>
  <c r="AM1223" i="2"/>
  <c r="AN1223" i="2"/>
  <c r="AV1223" i="2"/>
  <c r="C1224" i="2"/>
  <c r="D1224" i="2"/>
  <c r="E1224" i="2"/>
  <c r="F1224" i="2"/>
  <c r="G1224" i="2"/>
  <c r="H1224" i="2"/>
  <c r="J1224" i="2"/>
  <c r="K1224" i="2"/>
  <c r="L1224" i="2"/>
  <c r="M1224" i="2"/>
  <c r="AG1224" i="2"/>
  <c r="AH1224" i="2"/>
  <c r="AI1224" i="2"/>
  <c r="AJ1224" i="2"/>
  <c r="AK1224" i="2"/>
  <c r="AL1224" i="2"/>
  <c r="AM1224" i="2"/>
  <c r="AN1224" i="2"/>
  <c r="AV1224" i="2"/>
  <c r="C1225" i="2"/>
  <c r="D1225" i="2"/>
  <c r="E1225" i="2"/>
  <c r="F1225" i="2"/>
  <c r="G1225" i="2"/>
  <c r="H1225" i="2"/>
  <c r="J1225" i="2"/>
  <c r="K1225" i="2"/>
  <c r="L1225" i="2"/>
  <c r="M1225" i="2"/>
  <c r="AG1225" i="2"/>
  <c r="AH1225" i="2"/>
  <c r="AI1225" i="2"/>
  <c r="AJ1225" i="2"/>
  <c r="AK1225" i="2"/>
  <c r="AL1225" i="2"/>
  <c r="AM1225" i="2"/>
  <c r="AN1225" i="2"/>
  <c r="AV1225" i="2"/>
  <c r="C1226" i="2"/>
  <c r="D1226" i="2"/>
  <c r="E1226" i="2"/>
  <c r="F1226" i="2"/>
  <c r="G1226" i="2"/>
  <c r="H1226" i="2"/>
  <c r="J1226" i="2"/>
  <c r="K1226" i="2"/>
  <c r="L1226" i="2"/>
  <c r="M1226" i="2"/>
  <c r="AG1226" i="2"/>
  <c r="AH1226" i="2"/>
  <c r="AI1226" i="2"/>
  <c r="AJ1226" i="2"/>
  <c r="AK1226" i="2"/>
  <c r="AL1226" i="2"/>
  <c r="AM1226" i="2"/>
  <c r="AN1226" i="2"/>
  <c r="AV1226" i="2"/>
  <c r="C1227" i="2"/>
  <c r="D1227" i="2"/>
  <c r="E1227" i="2"/>
  <c r="F1227" i="2"/>
  <c r="G1227" i="2"/>
  <c r="H1227" i="2"/>
  <c r="J1227" i="2"/>
  <c r="K1227" i="2"/>
  <c r="L1227" i="2"/>
  <c r="M1227" i="2"/>
  <c r="AG1227" i="2"/>
  <c r="AH1227" i="2"/>
  <c r="AI1227" i="2"/>
  <c r="AJ1227" i="2"/>
  <c r="AK1227" i="2"/>
  <c r="AL1227" i="2"/>
  <c r="AM1227" i="2"/>
  <c r="AN1227" i="2"/>
  <c r="AV1227" i="2"/>
  <c r="C1228" i="2"/>
  <c r="D1228" i="2"/>
  <c r="E1228" i="2"/>
  <c r="F1228" i="2"/>
  <c r="G1228" i="2"/>
  <c r="H1228" i="2"/>
  <c r="J1228" i="2"/>
  <c r="K1228" i="2"/>
  <c r="L1228" i="2"/>
  <c r="M1228" i="2"/>
  <c r="AG1228" i="2"/>
  <c r="AH1228" i="2"/>
  <c r="AI1228" i="2"/>
  <c r="AJ1228" i="2"/>
  <c r="AK1228" i="2"/>
  <c r="AL1228" i="2"/>
  <c r="AM1228" i="2"/>
  <c r="AN1228" i="2"/>
  <c r="AV1228" i="2"/>
  <c r="C1229" i="2"/>
  <c r="D1229" i="2"/>
  <c r="E1229" i="2"/>
  <c r="F1229" i="2"/>
  <c r="G1229" i="2"/>
  <c r="H1229" i="2"/>
  <c r="J1229" i="2"/>
  <c r="K1229" i="2"/>
  <c r="L1229" i="2"/>
  <c r="M1229" i="2"/>
  <c r="AG1229" i="2"/>
  <c r="AH1229" i="2"/>
  <c r="AI1229" i="2"/>
  <c r="AJ1229" i="2"/>
  <c r="AK1229" i="2"/>
  <c r="AL1229" i="2"/>
  <c r="AM1229" i="2"/>
  <c r="AN1229" i="2"/>
  <c r="AV1229" i="2"/>
  <c r="C1230" i="2"/>
  <c r="D1230" i="2"/>
  <c r="E1230" i="2"/>
  <c r="F1230" i="2"/>
  <c r="G1230" i="2"/>
  <c r="H1230" i="2"/>
  <c r="J1230" i="2"/>
  <c r="K1230" i="2"/>
  <c r="L1230" i="2"/>
  <c r="M1230" i="2"/>
  <c r="AG1230" i="2"/>
  <c r="AH1230" i="2"/>
  <c r="AI1230" i="2"/>
  <c r="AJ1230" i="2"/>
  <c r="AK1230" i="2"/>
  <c r="AL1230" i="2"/>
  <c r="AM1230" i="2"/>
  <c r="AN1230" i="2"/>
  <c r="AV1230" i="2"/>
  <c r="C1231" i="2"/>
  <c r="D1231" i="2"/>
  <c r="E1231" i="2"/>
  <c r="F1231" i="2"/>
  <c r="G1231" i="2"/>
  <c r="H1231" i="2"/>
  <c r="J1231" i="2"/>
  <c r="K1231" i="2"/>
  <c r="L1231" i="2"/>
  <c r="M1231" i="2"/>
  <c r="AG1231" i="2"/>
  <c r="AH1231" i="2"/>
  <c r="AI1231" i="2"/>
  <c r="AJ1231" i="2"/>
  <c r="AK1231" i="2"/>
  <c r="AL1231" i="2"/>
  <c r="AM1231" i="2"/>
  <c r="AN1231" i="2"/>
  <c r="AV1231" i="2"/>
  <c r="C1232" i="2"/>
  <c r="D1232" i="2"/>
  <c r="E1232" i="2"/>
  <c r="F1232" i="2"/>
  <c r="G1232" i="2"/>
  <c r="H1232" i="2"/>
  <c r="J1232" i="2"/>
  <c r="K1232" i="2"/>
  <c r="L1232" i="2"/>
  <c r="M1232" i="2"/>
  <c r="AG1232" i="2"/>
  <c r="AH1232" i="2"/>
  <c r="AI1232" i="2"/>
  <c r="AJ1232" i="2"/>
  <c r="AK1232" i="2"/>
  <c r="AL1232" i="2"/>
  <c r="AM1232" i="2"/>
  <c r="AN1232" i="2"/>
  <c r="AV1232" i="2"/>
  <c r="C1233" i="2"/>
  <c r="D1233" i="2"/>
  <c r="E1233" i="2"/>
  <c r="F1233" i="2"/>
  <c r="G1233" i="2"/>
  <c r="H1233" i="2"/>
  <c r="J1233" i="2"/>
  <c r="K1233" i="2"/>
  <c r="L1233" i="2"/>
  <c r="M1233" i="2"/>
  <c r="AG1233" i="2"/>
  <c r="AH1233" i="2"/>
  <c r="AI1233" i="2"/>
  <c r="AJ1233" i="2"/>
  <c r="AK1233" i="2"/>
  <c r="AL1233" i="2"/>
  <c r="AM1233" i="2"/>
  <c r="AN1233" i="2"/>
  <c r="AV1233" i="2"/>
  <c r="C1234" i="2"/>
  <c r="D1234" i="2"/>
  <c r="E1234" i="2"/>
  <c r="F1234" i="2"/>
  <c r="G1234" i="2"/>
  <c r="H1234" i="2"/>
  <c r="J1234" i="2"/>
  <c r="K1234" i="2"/>
  <c r="L1234" i="2"/>
  <c r="M1234" i="2"/>
  <c r="AG1234" i="2"/>
  <c r="AH1234" i="2"/>
  <c r="AI1234" i="2"/>
  <c r="AJ1234" i="2"/>
  <c r="AK1234" i="2"/>
  <c r="AL1234" i="2"/>
  <c r="AM1234" i="2"/>
  <c r="AN1234" i="2"/>
  <c r="AV1234" i="2"/>
  <c r="C1235" i="2"/>
  <c r="D1235" i="2"/>
  <c r="E1235" i="2"/>
  <c r="F1235" i="2"/>
  <c r="G1235" i="2"/>
  <c r="H1235" i="2"/>
  <c r="J1235" i="2"/>
  <c r="K1235" i="2"/>
  <c r="L1235" i="2"/>
  <c r="M1235" i="2"/>
  <c r="AG1235" i="2"/>
  <c r="AH1235" i="2"/>
  <c r="AI1235" i="2"/>
  <c r="AJ1235" i="2"/>
  <c r="AK1235" i="2"/>
  <c r="AL1235" i="2"/>
  <c r="AM1235" i="2"/>
  <c r="AN1235" i="2"/>
  <c r="AV1235" i="2"/>
  <c r="C1236" i="2"/>
  <c r="D1236" i="2"/>
  <c r="E1236" i="2"/>
  <c r="F1236" i="2"/>
  <c r="G1236" i="2"/>
  <c r="H1236" i="2"/>
  <c r="J1236" i="2"/>
  <c r="K1236" i="2"/>
  <c r="L1236" i="2"/>
  <c r="M1236" i="2"/>
  <c r="AG1236" i="2"/>
  <c r="AH1236" i="2"/>
  <c r="AI1236" i="2"/>
  <c r="AJ1236" i="2"/>
  <c r="AK1236" i="2"/>
  <c r="AL1236" i="2"/>
  <c r="AM1236" i="2"/>
  <c r="AN1236" i="2"/>
  <c r="AV1236" i="2"/>
  <c r="C1237" i="2"/>
  <c r="D1237" i="2"/>
  <c r="E1237" i="2"/>
  <c r="F1237" i="2"/>
  <c r="G1237" i="2"/>
  <c r="H1237" i="2"/>
  <c r="J1237" i="2"/>
  <c r="K1237" i="2"/>
  <c r="L1237" i="2"/>
  <c r="M1237" i="2"/>
  <c r="AG1237" i="2"/>
  <c r="AH1237" i="2"/>
  <c r="AI1237" i="2"/>
  <c r="AJ1237" i="2"/>
  <c r="AK1237" i="2"/>
  <c r="AL1237" i="2"/>
  <c r="AM1237" i="2"/>
  <c r="AN1237" i="2"/>
  <c r="AV1237" i="2"/>
  <c r="C1238" i="2"/>
  <c r="D1238" i="2"/>
  <c r="E1238" i="2"/>
  <c r="F1238" i="2"/>
  <c r="G1238" i="2"/>
  <c r="H1238" i="2"/>
  <c r="J1238" i="2"/>
  <c r="K1238" i="2"/>
  <c r="L1238" i="2"/>
  <c r="M1238" i="2"/>
  <c r="AG1238" i="2"/>
  <c r="AH1238" i="2"/>
  <c r="AI1238" i="2"/>
  <c r="AJ1238" i="2"/>
  <c r="AK1238" i="2"/>
  <c r="AL1238" i="2"/>
  <c r="AM1238" i="2"/>
  <c r="AN1238" i="2"/>
  <c r="AV1238" i="2"/>
  <c r="C1239" i="2"/>
  <c r="D1239" i="2"/>
  <c r="E1239" i="2"/>
  <c r="F1239" i="2"/>
  <c r="G1239" i="2"/>
  <c r="H1239" i="2"/>
  <c r="J1239" i="2"/>
  <c r="K1239" i="2"/>
  <c r="L1239" i="2"/>
  <c r="M1239" i="2"/>
  <c r="AG1239" i="2"/>
  <c r="AH1239" i="2"/>
  <c r="AI1239" i="2"/>
  <c r="AJ1239" i="2"/>
  <c r="AK1239" i="2"/>
  <c r="AL1239" i="2"/>
  <c r="AM1239" i="2"/>
  <c r="AN1239" i="2"/>
  <c r="AV1239" i="2"/>
  <c r="C1240" i="2"/>
  <c r="D1240" i="2"/>
  <c r="E1240" i="2"/>
  <c r="F1240" i="2"/>
  <c r="G1240" i="2"/>
  <c r="H1240" i="2"/>
  <c r="J1240" i="2"/>
  <c r="K1240" i="2"/>
  <c r="L1240" i="2"/>
  <c r="M1240" i="2"/>
  <c r="AG1240" i="2"/>
  <c r="AH1240" i="2"/>
  <c r="AI1240" i="2"/>
  <c r="AJ1240" i="2"/>
  <c r="AK1240" i="2"/>
  <c r="AL1240" i="2"/>
  <c r="AM1240" i="2"/>
  <c r="AN1240" i="2"/>
  <c r="AV1240" i="2"/>
  <c r="C1241" i="2"/>
  <c r="D1241" i="2"/>
  <c r="E1241" i="2"/>
  <c r="F1241" i="2"/>
  <c r="G1241" i="2"/>
  <c r="H1241" i="2"/>
  <c r="J1241" i="2"/>
  <c r="K1241" i="2"/>
  <c r="L1241" i="2"/>
  <c r="M1241" i="2"/>
  <c r="AG1241" i="2"/>
  <c r="AH1241" i="2"/>
  <c r="AI1241" i="2"/>
  <c r="AJ1241" i="2"/>
  <c r="AK1241" i="2"/>
  <c r="AL1241" i="2"/>
  <c r="AM1241" i="2"/>
  <c r="AN1241" i="2"/>
  <c r="AV1241" i="2"/>
  <c r="C1242" i="2"/>
  <c r="D1242" i="2"/>
  <c r="E1242" i="2"/>
  <c r="F1242" i="2"/>
  <c r="G1242" i="2"/>
  <c r="H1242" i="2"/>
  <c r="J1242" i="2"/>
  <c r="K1242" i="2"/>
  <c r="L1242" i="2"/>
  <c r="M1242" i="2"/>
  <c r="AG1242" i="2"/>
  <c r="AH1242" i="2"/>
  <c r="AI1242" i="2"/>
  <c r="AJ1242" i="2"/>
  <c r="AK1242" i="2"/>
  <c r="AL1242" i="2"/>
  <c r="AM1242" i="2"/>
  <c r="AN1242" i="2"/>
  <c r="AV1242" i="2"/>
  <c r="C1243" i="2"/>
  <c r="D1243" i="2"/>
  <c r="E1243" i="2"/>
  <c r="F1243" i="2"/>
  <c r="G1243" i="2"/>
  <c r="H1243" i="2"/>
  <c r="J1243" i="2"/>
  <c r="K1243" i="2"/>
  <c r="L1243" i="2"/>
  <c r="M1243" i="2"/>
  <c r="AG1243" i="2"/>
  <c r="AH1243" i="2"/>
  <c r="AI1243" i="2"/>
  <c r="AJ1243" i="2"/>
  <c r="AK1243" i="2"/>
  <c r="AL1243" i="2"/>
  <c r="AM1243" i="2"/>
  <c r="AN1243" i="2"/>
  <c r="AV1243" i="2"/>
  <c r="C1244" i="2"/>
  <c r="D1244" i="2"/>
  <c r="E1244" i="2"/>
  <c r="F1244" i="2"/>
  <c r="G1244" i="2"/>
  <c r="H1244" i="2"/>
  <c r="J1244" i="2"/>
  <c r="K1244" i="2"/>
  <c r="L1244" i="2"/>
  <c r="M1244" i="2"/>
  <c r="AG1244" i="2"/>
  <c r="AH1244" i="2"/>
  <c r="AI1244" i="2"/>
  <c r="AJ1244" i="2"/>
  <c r="AK1244" i="2"/>
  <c r="AL1244" i="2"/>
  <c r="AM1244" i="2"/>
  <c r="AN1244" i="2"/>
  <c r="AV1244" i="2"/>
  <c r="C1245" i="2"/>
  <c r="D1245" i="2"/>
  <c r="E1245" i="2"/>
  <c r="F1245" i="2"/>
  <c r="G1245" i="2"/>
  <c r="H1245" i="2"/>
  <c r="J1245" i="2"/>
  <c r="K1245" i="2"/>
  <c r="L1245" i="2"/>
  <c r="M1245" i="2"/>
  <c r="AG1245" i="2"/>
  <c r="AH1245" i="2"/>
  <c r="AI1245" i="2"/>
  <c r="AJ1245" i="2"/>
  <c r="AK1245" i="2"/>
  <c r="AL1245" i="2"/>
  <c r="AM1245" i="2"/>
  <c r="AN1245" i="2"/>
  <c r="AV1245" i="2"/>
  <c r="C1246" i="2"/>
  <c r="D1246" i="2"/>
  <c r="E1246" i="2"/>
  <c r="F1246" i="2"/>
  <c r="G1246" i="2"/>
  <c r="H1246" i="2"/>
  <c r="J1246" i="2"/>
  <c r="K1246" i="2"/>
  <c r="L1246" i="2"/>
  <c r="M1246" i="2"/>
  <c r="AG1246" i="2"/>
  <c r="AH1246" i="2"/>
  <c r="AI1246" i="2"/>
  <c r="AJ1246" i="2"/>
  <c r="AK1246" i="2"/>
  <c r="AL1246" i="2"/>
  <c r="AM1246" i="2"/>
  <c r="AN1246" i="2"/>
  <c r="AV1246" i="2"/>
  <c r="C1247" i="2"/>
  <c r="D1247" i="2"/>
  <c r="E1247" i="2"/>
  <c r="F1247" i="2"/>
  <c r="G1247" i="2"/>
  <c r="H1247" i="2"/>
  <c r="J1247" i="2"/>
  <c r="K1247" i="2"/>
  <c r="L1247" i="2"/>
  <c r="M1247" i="2"/>
  <c r="AG1247" i="2"/>
  <c r="AH1247" i="2"/>
  <c r="AI1247" i="2"/>
  <c r="AJ1247" i="2"/>
  <c r="AK1247" i="2"/>
  <c r="AL1247" i="2"/>
  <c r="AM1247" i="2"/>
  <c r="AN1247" i="2"/>
  <c r="AV1247" i="2"/>
  <c r="C1248" i="2"/>
  <c r="D1248" i="2"/>
  <c r="E1248" i="2"/>
  <c r="F1248" i="2"/>
  <c r="G1248" i="2"/>
  <c r="H1248" i="2"/>
  <c r="J1248" i="2"/>
  <c r="K1248" i="2"/>
  <c r="L1248" i="2"/>
  <c r="M1248" i="2"/>
  <c r="AG1248" i="2"/>
  <c r="AH1248" i="2"/>
  <c r="AI1248" i="2"/>
  <c r="AJ1248" i="2"/>
  <c r="AK1248" i="2"/>
  <c r="AL1248" i="2"/>
  <c r="AM1248" i="2"/>
  <c r="AN1248" i="2"/>
  <c r="AV1248" i="2"/>
  <c r="C1249" i="2"/>
  <c r="D1249" i="2"/>
  <c r="E1249" i="2"/>
  <c r="F1249" i="2"/>
  <c r="G1249" i="2"/>
  <c r="H1249" i="2"/>
  <c r="J1249" i="2"/>
  <c r="K1249" i="2"/>
  <c r="L1249" i="2"/>
  <c r="M1249" i="2"/>
  <c r="AG1249" i="2"/>
  <c r="AH1249" i="2"/>
  <c r="AI1249" i="2"/>
  <c r="AJ1249" i="2"/>
  <c r="AK1249" i="2"/>
  <c r="AL1249" i="2"/>
  <c r="AM1249" i="2"/>
  <c r="AN1249" i="2"/>
  <c r="AV1249" i="2"/>
  <c r="C1250" i="2"/>
  <c r="D1250" i="2"/>
  <c r="E1250" i="2"/>
  <c r="F1250" i="2"/>
  <c r="G1250" i="2"/>
  <c r="H1250" i="2"/>
  <c r="J1250" i="2"/>
  <c r="K1250" i="2"/>
  <c r="L1250" i="2"/>
  <c r="M1250" i="2"/>
  <c r="AG1250" i="2"/>
  <c r="AH1250" i="2"/>
  <c r="AI1250" i="2"/>
  <c r="AJ1250" i="2"/>
  <c r="AK1250" i="2"/>
  <c r="AL1250" i="2"/>
  <c r="AM1250" i="2"/>
  <c r="AN1250" i="2"/>
  <c r="AV1250" i="2"/>
  <c r="C1251" i="2"/>
  <c r="D1251" i="2"/>
  <c r="E1251" i="2"/>
  <c r="F1251" i="2"/>
  <c r="G1251" i="2"/>
  <c r="H1251" i="2"/>
  <c r="J1251" i="2"/>
  <c r="K1251" i="2"/>
  <c r="L1251" i="2"/>
  <c r="M1251" i="2"/>
  <c r="AG1251" i="2"/>
  <c r="AH1251" i="2"/>
  <c r="AI1251" i="2"/>
  <c r="AJ1251" i="2"/>
  <c r="AK1251" i="2"/>
  <c r="AL1251" i="2"/>
  <c r="AM1251" i="2"/>
  <c r="AN1251" i="2"/>
  <c r="AV1251" i="2"/>
  <c r="C1252" i="2"/>
  <c r="D1252" i="2"/>
  <c r="E1252" i="2"/>
  <c r="F1252" i="2"/>
  <c r="G1252" i="2"/>
  <c r="H1252" i="2"/>
  <c r="J1252" i="2"/>
  <c r="K1252" i="2"/>
  <c r="L1252" i="2"/>
  <c r="M1252" i="2"/>
  <c r="AG1252" i="2"/>
  <c r="AH1252" i="2"/>
  <c r="AI1252" i="2"/>
  <c r="AJ1252" i="2"/>
  <c r="AK1252" i="2"/>
  <c r="AL1252" i="2"/>
  <c r="AM1252" i="2"/>
  <c r="AN1252" i="2"/>
  <c r="AV1252" i="2"/>
  <c r="C1253" i="2"/>
  <c r="D1253" i="2"/>
  <c r="E1253" i="2"/>
  <c r="F1253" i="2"/>
  <c r="G1253" i="2"/>
  <c r="H1253" i="2"/>
  <c r="J1253" i="2"/>
  <c r="K1253" i="2"/>
  <c r="L1253" i="2"/>
  <c r="M1253" i="2"/>
  <c r="AG1253" i="2"/>
  <c r="AH1253" i="2"/>
  <c r="AI1253" i="2"/>
  <c r="AJ1253" i="2"/>
  <c r="AK1253" i="2"/>
  <c r="AL1253" i="2"/>
  <c r="AM1253" i="2"/>
  <c r="AN1253" i="2"/>
  <c r="AV1253" i="2"/>
  <c r="C1254" i="2"/>
  <c r="D1254" i="2"/>
  <c r="E1254" i="2"/>
  <c r="F1254" i="2"/>
  <c r="G1254" i="2"/>
  <c r="H1254" i="2"/>
  <c r="J1254" i="2"/>
  <c r="K1254" i="2"/>
  <c r="L1254" i="2"/>
  <c r="M1254" i="2"/>
  <c r="AG1254" i="2"/>
  <c r="AH1254" i="2"/>
  <c r="AI1254" i="2"/>
  <c r="AJ1254" i="2"/>
  <c r="AK1254" i="2"/>
  <c r="AL1254" i="2"/>
  <c r="AM1254" i="2"/>
  <c r="AN1254" i="2"/>
  <c r="AV1254" i="2"/>
  <c r="C1255" i="2"/>
  <c r="D1255" i="2"/>
  <c r="E1255" i="2"/>
  <c r="F1255" i="2"/>
  <c r="G1255" i="2"/>
  <c r="H1255" i="2"/>
  <c r="J1255" i="2"/>
  <c r="K1255" i="2"/>
  <c r="L1255" i="2"/>
  <c r="M1255" i="2"/>
  <c r="AG1255" i="2"/>
  <c r="AH1255" i="2"/>
  <c r="AI1255" i="2"/>
  <c r="AJ1255" i="2"/>
  <c r="AK1255" i="2"/>
  <c r="AL1255" i="2"/>
  <c r="AM1255" i="2"/>
  <c r="AN1255" i="2"/>
  <c r="AV1255" i="2"/>
  <c r="C1256" i="2"/>
  <c r="D1256" i="2"/>
  <c r="E1256" i="2"/>
  <c r="F1256" i="2"/>
  <c r="G1256" i="2"/>
  <c r="H1256" i="2"/>
  <c r="J1256" i="2"/>
  <c r="K1256" i="2"/>
  <c r="L1256" i="2"/>
  <c r="M1256" i="2"/>
  <c r="AG1256" i="2"/>
  <c r="AH1256" i="2"/>
  <c r="AI1256" i="2"/>
  <c r="AJ1256" i="2"/>
  <c r="AK1256" i="2"/>
  <c r="AL1256" i="2"/>
  <c r="AM1256" i="2"/>
  <c r="AN1256" i="2"/>
  <c r="AV1256" i="2"/>
  <c r="C1257" i="2"/>
  <c r="D1257" i="2"/>
  <c r="E1257" i="2"/>
  <c r="F1257" i="2"/>
  <c r="G1257" i="2"/>
  <c r="H1257" i="2"/>
  <c r="J1257" i="2"/>
  <c r="K1257" i="2"/>
  <c r="L1257" i="2"/>
  <c r="M1257" i="2"/>
  <c r="AG1257" i="2"/>
  <c r="AH1257" i="2"/>
  <c r="AI1257" i="2"/>
  <c r="AJ1257" i="2"/>
  <c r="AK1257" i="2"/>
  <c r="AL1257" i="2"/>
  <c r="AM1257" i="2"/>
  <c r="AN1257" i="2"/>
  <c r="AV1257" i="2"/>
  <c r="C1258" i="2"/>
  <c r="D1258" i="2"/>
  <c r="E1258" i="2"/>
  <c r="F1258" i="2"/>
  <c r="G1258" i="2"/>
  <c r="H1258" i="2"/>
  <c r="J1258" i="2"/>
  <c r="K1258" i="2"/>
  <c r="L1258" i="2"/>
  <c r="M1258" i="2"/>
  <c r="AG1258" i="2"/>
  <c r="AH1258" i="2"/>
  <c r="AI1258" i="2"/>
  <c r="AJ1258" i="2"/>
  <c r="AK1258" i="2"/>
  <c r="AL1258" i="2"/>
  <c r="AM1258" i="2"/>
  <c r="AN1258" i="2"/>
  <c r="AV1258" i="2"/>
  <c r="C1259" i="2"/>
  <c r="D1259" i="2"/>
  <c r="E1259" i="2"/>
  <c r="F1259" i="2"/>
  <c r="G1259" i="2"/>
  <c r="H1259" i="2"/>
  <c r="J1259" i="2"/>
  <c r="K1259" i="2"/>
  <c r="L1259" i="2"/>
  <c r="M1259" i="2"/>
  <c r="AG1259" i="2"/>
  <c r="AH1259" i="2"/>
  <c r="AI1259" i="2"/>
  <c r="AJ1259" i="2"/>
  <c r="AK1259" i="2"/>
  <c r="AL1259" i="2"/>
  <c r="AM1259" i="2"/>
  <c r="AN1259" i="2"/>
  <c r="AV1259" i="2"/>
  <c r="C1260" i="2"/>
  <c r="D1260" i="2"/>
  <c r="E1260" i="2"/>
  <c r="F1260" i="2"/>
  <c r="G1260" i="2"/>
  <c r="H1260" i="2"/>
  <c r="J1260" i="2"/>
  <c r="K1260" i="2"/>
  <c r="L1260" i="2"/>
  <c r="M1260" i="2"/>
  <c r="AG1260" i="2"/>
  <c r="AH1260" i="2"/>
  <c r="AI1260" i="2"/>
  <c r="AJ1260" i="2"/>
  <c r="AK1260" i="2"/>
  <c r="AL1260" i="2"/>
  <c r="AM1260" i="2"/>
  <c r="AN1260" i="2"/>
  <c r="AV1260" i="2"/>
  <c r="C1261" i="2"/>
  <c r="D1261" i="2"/>
  <c r="E1261" i="2"/>
  <c r="F1261" i="2"/>
  <c r="G1261" i="2"/>
  <c r="H1261" i="2"/>
  <c r="J1261" i="2"/>
  <c r="K1261" i="2"/>
  <c r="L1261" i="2"/>
  <c r="M1261" i="2"/>
  <c r="AG1261" i="2"/>
  <c r="AH1261" i="2"/>
  <c r="AI1261" i="2"/>
  <c r="AJ1261" i="2"/>
  <c r="AK1261" i="2"/>
  <c r="AL1261" i="2"/>
  <c r="AM1261" i="2"/>
  <c r="AN1261" i="2"/>
  <c r="AV1261" i="2"/>
  <c r="C1262" i="2"/>
  <c r="D1262" i="2"/>
  <c r="E1262" i="2"/>
  <c r="F1262" i="2"/>
  <c r="G1262" i="2"/>
  <c r="H1262" i="2"/>
  <c r="J1262" i="2"/>
  <c r="K1262" i="2"/>
  <c r="L1262" i="2"/>
  <c r="M1262" i="2"/>
  <c r="AG1262" i="2"/>
  <c r="AH1262" i="2"/>
  <c r="AI1262" i="2"/>
  <c r="AJ1262" i="2"/>
  <c r="AK1262" i="2"/>
  <c r="AL1262" i="2"/>
  <c r="AM1262" i="2"/>
  <c r="AN1262" i="2"/>
  <c r="AV1262" i="2"/>
  <c r="C1263" i="2"/>
  <c r="D1263" i="2"/>
  <c r="E1263" i="2"/>
  <c r="F1263" i="2"/>
  <c r="G1263" i="2"/>
  <c r="H1263" i="2"/>
  <c r="J1263" i="2"/>
  <c r="K1263" i="2"/>
  <c r="L1263" i="2"/>
  <c r="M1263" i="2"/>
  <c r="AG1263" i="2"/>
  <c r="AH1263" i="2"/>
  <c r="AI1263" i="2"/>
  <c r="AJ1263" i="2"/>
  <c r="AK1263" i="2"/>
  <c r="AL1263" i="2"/>
  <c r="AM1263" i="2"/>
  <c r="AN1263" i="2"/>
  <c r="AV1263" i="2"/>
  <c r="C1264" i="2"/>
  <c r="D1264" i="2"/>
  <c r="E1264" i="2"/>
  <c r="F1264" i="2"/>
  <c r="G1264" i="2"/>
  <c r="H1264" i="2"/>
  <c r="J1264" i="2"/>
  <c r="K1264" i="2"/>
  <c r="L1264" i="2"/>
  <c r="M1264" i="2"/>
  <c r="AG1264" i="2"/>
  <c r="AH1264" i="2"/>
  <c r="AI1264" i="2"/>
  <c r="AJ1264" i="2"/>
  <c r="AK1264" i="2"/>
  <c r="AL1264" i="2"/>
  <c r="AM1264" i="2"/>
  <c r="AN1264" i="2"/>
  <c r="AV1264" i="2"/>
  <c r="C1265" i="2"/>
  <c r="D1265" i="2"/>
  <c r="E1265" i="2"/>
  <c r="F1265" i="2"/>
  <c r="G1265" i="2"/>
  <c r="H1265" i="2"/>
  <c r="J1265" i="2"/>
  <c r="K1265" i="2"/>
  <c r="L1265" i="2"/>
  <c r="M1265" i="2"/>
  <c r="AG1265" i="2"/>
  <c r="AH1265" i="2"/>
  <c r="AI1265" i="2"/>
  <c r="AJ1265" i="2"/>
  <c r="AK1265" i="2"/>
  <c r="AL1265" i="2"/>
  <c r="AM1265" i="2"/>
  <c r="AN1265" i="2"/>
  <c r="AV1265" i="2"/>
  <c r="C1266" i="2"/>
  <c r="D1266" i="2"/>
  <c r="E1266" i="2"/>
  <c r="F1266" i="2"/>
  <c r="G1266" i="2"/>
  <c r="H1266" i="2"/>
  <c r="J1266" i="2"/>
  <c r="K1266" i="2"/>
  <c r="L1266" i="2"/>
  <c r="M1266" i="2"/>
  <c r="AG1266" i="2"/>
  <c r="AH1266" i="2"/>
  <c r="AI1266" i="2"/>
  <c r="AJ1266" i="2"/>
  <c r="AK1266" i="2"/>
  <c r="AL1266" i="2"/>
  <c r="AM1266" i="2"/>
  <c r="AN1266" i="2"/>
  <c r="AV1266" i="2"/>
  <c r="C1267" i="2"/>
  <c r="D1267" i="2"/>
  <c r="E1267" i="2"/>
  <c r="F1267" i="2"/>
  <c r="G1267" i="2"/>
  <c r="H1267" i="2"/>
  <c r="J1267" i="2"/>
  <c r="K1267" i="2"/>
  <c r="L1267" i="2"/>
  <c r="M1267" i="2"/>
  <c r="AG1267" i="2"/>
  <c r="AH1267" i="2"/>
  <c r="AI1267" i="2"/>
  <c r="AJ1267" i="2"/>
  <c r="AK1267" i="2"/>
  <c r="AL1267" i="2"/>
  <c r="AM1267" i="2"/>
  <c r="AN1267" i="2"/>
  <c r="AV1267" i="2"/>
  <c r="C1268" i="2"/>
  <c r="D1268" i="2"/>
  <c r="E1268" i="2"/>
  <c r="F1268" i="2"/>
  <c r="G1268" i="2"/>
  <c r="H1268" i="2"/>
  <c r="J1268" i="2"/>
  <c r="K1268" i="2"/>
  <c r="L1268" i="2"/>
  <c r="M1268" i="2"/>
  <c r="AG1268" i="2"/>
  <c r="AH1268" i="2"/>
  <c r="AI1268" i="2"/>
  <c r="AJ1268" i="2"/>
  <c r="AK1268" i="2"/>
  <c r="AL1268" i="2"/>
  <c r="AM1268" i="2"/>
  <c r="AN1268" i="2"/>
  <c r="AV1268" i="2"/>
  <c r="C1269" i="2"/>
  <c r="D1269" i="2"/>
  <c r="E1269" i="2"/>
  <c r="F1269" i="2"/>
  <c r="G1269" i="2"/>
  <c r="H1269" i="2"/>
  <c r="J1269" i="2"/>
  <c r="K1269" i="2"/>
  <c r="L1269" i="2"/>
  <c r="M1269" i="2"/>
  <c r="AG1269" i="2"/>
  <c r="AH1269" i="2"/>
  <c r="AI1269" i="2"/>
  <c r="AJ1269" i="2"/>
  <c r="AK1269" i="2"/>
  <c r="AL1269" i="2"/>
  <c r="AM1269" i="2"/>
  <c r="AN1269" i="2"/>
  <c r="AV1269" i="2"/>
  <c r="C1270" i="2"/>
  <c r="D1270" i="2"/>
  <c r="E1270" i="2"/>
  <c r="F1270" i="2"/>
  <c r="G1270" i="2"/>
  <c r="H1270" i="2"/>
  <c r="J1270" i="2"/>
  <c r="K1270" i="2"/>
  <c r="L1270" i="2"/>
  <c r="M1270" i="2"/>
  <c r="AG1270" i="2"/>
  <c r="AH1270" i="2"/>
  <c r="AI1270" i="2"/>
  <c r="AJ1270" i="2"/>
  <c r="AK1270" i="2"/>
  <c r="AL1270" i="2"/>
  <c r="AM1270" i="2"/>
  <c r="AN1270" i="2"/>
  <c r="AV1270" i="2"/>
  <c r="C1271" i="2"/>
  <c r="D1271" i="2"/>
  <c r="E1271" i="2"/>
  <c r="F1271" i="2"/>
  <c r="G1271" i="2"/>
  <c r="H1271" i="2"/>
  <c r="J1271" i="2"/>
  <c r="K1271" i="2"/>
  <c r="L1271" i="2"/>
  <c r="M1271" i="2"/>
  <c r="AG1271" i="2"/>
  <c r="AH1271" i="2"/>
  <c r="AI1271" i="2"/>
  <c r="AJ1271" i="2"/>
  <c r="AK1271" i="2"/>
  <c r="AL1271" i="2"/>
  <c r="AM1271" i="2"/>
  <c r="AN1271" i="2"/>
  <c r="AV1271" i="2"/>
  <c r="C1272" i="2"/>
  <c r="D1272" i="2"/>
  <c r="E1272" i="2"/>
  <c r="F1272" i="2"/>
  <c r="G1272" i="2"/>
  <c r="H1272" i="2"/>
  <c r="J1272" i="2"/>
  <c r="K1272" i="2"/>
  <c r="L1272" i="2"/>
  <c r="M1272" i="2"/>
  <c r="AG1272" i="2"/>
  <c r="AH1272" i="2"/>
  <c r="AI1272" i="2"/>
  <c r="AJ1272" i="2"/>
  <c r="AK1272" i="2"/>
  <c r="AL1272" i="2"/>
  <c r="AM1272" i="2"/>
  <c r="AN1272" i="2"/>
  <c r="AV1272" i="2"/>
  <c r="C1273" i="2"/>
  <c r="D1273" i="2"/>
  <c r="E1273" i="2"/>
  <c r="F1273" i="2"/>
  <c r="G1273" i="2"/>
  <c r="H1273" i="2"/>
  <c r="J1273" i="2"/>
  <c r="K1273" i="2"/>
  <c r="L1273" i="2"/>
  <c r="M1273" i="2"/>
  <c r="AG1273" i="2"/>
  <c r="AH1273" i="2"/>
  <c r="AI1273" i="2"/>
  <c r="AJ1273" i="2"/>
  <c r="AK1273" i="2"/>
  <c r="AL1273" i="2"/>
  <c r="AM1273" i="2"/>
  <c r="AN1273" i="2"/>
  <c r="AV1273" i="2"/>
  <c r="C1274" i="2"/>
  <c r="D1274" i="2"/>
  <c r="E1274" i="2"/>
  <c r="F1274" i="2"/>
  <c r="G1274" i="2"/>
  <c r="H1274" i="2"/>
  <c r="J1274" i="2"/>
  <c r="K1274" i="2"/>
  <c r="L1274" i="2"/>
  <c r="M1274" i="2"/>
  <c r="AG1274" i="2"/>
  <c r="AH1274" i="2"/>
  <c r="AI1274" i="2"/>
  <c r="AJ1274" i="2"/>
  <c r="AK1274" i="2"/>
  <c r="AL1274" i="2"/>
  <c r="AM1274" i="2"/>
  <c r="AN1274" i="2"/>
  <c r="AV1274" i="2"/>
  <c r="C1275" i="2"/>
  <c r="D1275" i="2"/>
  <c r="E1275" i="2"/>
  <c r="F1275" i="2"/>
  <c r="G1275" i="2"/>
  <c r="H1275" i="2"/>
  <c r="J1275" i="2"/>
  <c r="K1275" i="2"/>
  <c r="L1275" i="2"/>
  <c r="M1275" i="2"/>
  <c r="AG1275" i="2"/>
  <c r="AH1275" i="2"/>
  <c r="AI1275" i="2"/>
  <c r="AJ1275" i="2"/>
  <c r="AK1275" i="2"/>
  <c r="AL1275" i="2"/>
  <c r="AM1275" i="2"/>
  <c r="AN1275" i="2"/>
  <c r="AV1275" i="2"/>
  <c r="C1276" i="2"/>
  <c r="D1276" i="2"/>
  <c r="E1276" i="2"/>
  <c r="F1276" i="2"/>
  <c r="G1276" i="2"/>
  <c r="H1276" i="2"/>
  <c r="J1276" i="2"/>
  <c r="K1276" i="2"/>
  <c r="L1276" i="2"/>
  <c r="M1276" i="2"/>
  <c r="AG1276" i="2"/>
  <c r="AH1276" i="2"/>
  <c r="AI1276" i="2"/>
  <c r="AJ1276" i="2"/>
  <c r="AK1276" i="2"/>
  <c r="AL1276" i="2"/>
  <c r="AM1276" i="2"/>
  <c r="AN1276" i="2"/>
  <c r="AV1276" i="2"/>
  <c r="C1277" i="2"/>
  <c r="D1277" i="2"/>
  <c r="E1277" i="2"/>
  <c r="F1277" i="2"/>
  <c r="G1277" i="2"/>
  <c r="H1277" i="2"/>
  <c r="J1277" i="2"/>
  <c r="K1277" i="2"/>
  <c r="L1277" i="2"/>
  <c r="M1277" i="2"/>
  <c r="AG1277" i="2"/>
  <c r="AH1277" i="2"/>
  <c r="AI1277" i="2"/>
  <c r="AJ1277" i="2"/>
  <c r="AK1277" i="2"/>
  <c r="AL1277" i="2"/>
  <c r="AM1277" i="2"/>
  <c r="AN1277" i="2"/>
  <c r="AV1277" i="2"/>
  <c r="C1278" i="2"/>
  <c r="D1278" i="2"/>
  <c r="E1278" i="2"/>
  <c r="F1278" i="2"/>
  <c r="G1278" i="2"/>
  <c r="H1278" i="2"/>
  <c r="J1278" i="2"/>
  <c r="K1278" i="2"/>
  <c r="L1278" i="2"/>
  <c r="M1278" i="2"/>
  <c r="AG1278" i="2"/>
  <c r="AH1278" i="2"/>
  <c r="AI1278" i="2"/>
  <c r="AJ1278" i="2"/>
  <c r="AK1278" i="2"/>
  <c r="AL1278" i="2"/>
  <c r="AM1278" i="2"/>
  <c r="AN1278" i="2"/>
  <c r="AV1278" i="2"/>
  <c r="C1279" i="2"/>
  <c r="D1279" i="2"/>
  <c r="E1279" i="2"/>
  <c r="F1279" i="2"/>
  <c r="G1279" i="2"/>
  <c r="H1279" i="2"/>
  <c r="J1279" i="2"/>
  <c r="K1279" i="2"/>
  <c r="L1279" i="2"/>
  <c r="M1279" i="2"/>
  <c r="AG1279" i="2"/>
  <c r="AH1279" i="2"/>
  <c r="AI1279" i="2"/>
  <c r="AJ1279" i="2"/>
  <c r="AK1279" i="2"/>
  <c r="AL1279" i="2"/>
  <c r="AM1279" i="2"/>
  <c r="AN1279" i="2"/>
  <c r="AV1279" i="2"/>
  <c r="C1280" i="2"/>
  <c r="D1280" i="2"/>
  <c r="E1280" i="2"/>
  <c r="F1280" i="2"/>
  <c r="G1280" i="2"/>
  <c r="H1280" i="2"/>
  <c r="J1280" i="2"/>
  <c r="K1280" i="2"/>
  <c r="L1280" i="2"/>
  <c r="M1280" i="2"/>
  <c r="AG1280" i="2"/>
  <c r="AH1280" i="2"/>
  <c r="AI1280" i="2"/>
  <c r="AJ1280" i="2"/>
  <c r="AK1280" i="2"/>
  <c r="AL1280" i="2"/>
  <c r="AM1280" i="2"/>
  <c r="AN1280" i="2"/>
  <c r="AV1280" i="2"/>
  <c r="C1281" i="2"/>
  <c r="D1281" i="2"/>
  <c r="E1281" i="2"/>
  <c r="F1281" i="2"/>
  <c r="G1281" i="2"/>
  <c r="H1281" i="2"/>
  <c r="J1281" i="2"/>
  <c r="K1281" i="2"/>
  <c r="L1281" i="2"/>
  <c r="M1281" i="2"/>
  <c r="AG1281" i="2"/>
  <c r="AH1281" i="2"/>
  <c r="AI1281" i="2"/>
  <c r="AJ1281" i="2"/>
  <c r="AK1281" i="2"/>
  <c r="AL1281" i="2"/>
  <c r="AM1281" i="2"/>
  <c r="AN1281" i="2"/>
  <c r="AV1281" i="2"/>
  <c r="C1282" i="2"/>
  <c r="D1282" i="2"/>
  <c r="E1282" i="2"/>
  <c r="F1282" i="2"/>
  <c r="G1282" i="2"/>
  <c r="H1282" i="2"/>
  <c r="J1282" i="2"/>
  <c r="K1282" i="2"/>
  <c r="L1282" i="2"/>
  <c r="M1282" i="2"/>
  <c r="AG1282" i="2"/>
  <c r="AH1282" i="2"/>
  <c r="AI1282" i="2"/>
  <c r="AJ1282" i="2"/>
  <c r="AK1282" i="2"/>
  <c r="AL1282" i="2"/>
  <c r="AM1282" i="2"/>
  <c r="AN1282" i="2"/>
  <c r="AV1282" i="2"/>
  <c r="C1283" i="2"/>
  <c r="D1283" i="2"/>
  <c r="E1283" i="2"/>
  <c r="F1283" i="2"/>
  <c r="G1283" i="2"/>
  <c r="H1283" i="2"/>
  <c r="J1283" i="2"/>
  <c r="K1283" i="2"/>
  <c r="L1283" i="2"/>
  <c r="M1283" i="2"/>
  <c r="AG1283" i="2"/>
  <c r="AH1283" i="2"/>
  <c r="AI1283" i="2"/>
  <c r="AJ1283" i="2"/>
  <c r="AK1283" i="2"/>
  <c r="AL1283" i="2"/>
  <c r="AM1283" i="2"/>
  <c r="AN1283" i="2"/>
  <c r="AV1283" i="2"/>
  <c r="C1284" i="2"/>
  <c r="D1284" i="2"/>
  <c r="E1284" i="2"/>
  <c r="F1284" i="2"/>
  <c r="G1284" i="2"/>
  <c r="H1284" i="2"/>
  <c r="J1284" i="2"/>
  <c r="K1284" i="2"/>
  <c r="L1284" i="2"/>
  <c r="M1284" i="2"/>
  <c r="AG1284" i="2"/>
  <c r="AH1284" i="2"/>
  <c r="AI1284" i="2"/>
  <c r="AJ1284" i="2"/>
  <c r="AK1284" i="2"/>
  <c r="AL1284" i="2"/>
  <c r="AM1284" i="2"/>
  <c r="AN1284" i="2"/>
  <c r="AV1284" i="2"/>
  <c r="C1285" i="2"/>
  <c r="D1285" i="2"/>
  <c r="E1285" i="2"/>
  <c r="F1285" i="2"/>
  <c r="G1285" i="2"/>
  <c r="H1285" i="2"/>
  <c r="J1285" i="2"/>
  <c r="K1285" i="2"/>
  <c r="L1285" i="2"/>
  <c r="M1285" i="2"/>
  <c r="AG1285" i="2"/>
  <c r="AH1285" i="2"/>
  <c r="AI1285" i="2"/>
  <c r="AJ1285" i="2"/>
  <c r="AK1285" i="2"/>
  <c r="AL1285" i="2"/>
  <c r="AM1285" i="2"/>
  <c r="AN1285" i="2"/>
  <c r="C1287" i="2"/>
  <c r="D1287" i="2"/>
  <c r="E1287" i="2"/>
  <c r="F1287" i="2"/>
  <c r="G1287" i="2"/>
  <c r="H1287" i="2"/>
  <c r="J1287" i="2"/>
  <c r="K1287" i="2"/>
  <c r="L1287" i="2"/>
  <c r="M1287" i="2"/>
  <c r="AG1287" i="2"/>
  <c r="AH1287" i="2"/>
  <c r="AI1287" i="2"/>
  <c r="AJ1287" i="2"/>
  <c r="AK1287" i="2"/>
  <c r="AL1287" i="2"/>
  <c r="AM1287" i="2"/>
  <c r="AN1287" i="2"/>
  <c r="C1288" i="2"/>
  <c r="D1288" i="2"/>
  <c r="E1288" i="2"/>
  <c r="F1288" i="2"/>
  <c r="G1288" i="2"/>
  <c r="H1288" i="2"/>
  <c r="J1288" i="2"/>
  <c r="K1288" i="2"/>
  <c r="L1288" i="2"/>
  <c r="M1288" i="2"/>
  <c r="AG1288" i="2"/>
  <c r="AH1288" i="2"/>
  <c r="AI1288" i="2"/>
  <c r="AJ1288" i="2"/>
  <c r="AK1288" i="2"/>
  <c r="AL1288" i="2"/>
  <c r="AM1288" i="2"/>
  <c r="AN1288" i="2"/>
  <c r="C1289" i="2"/>
  <c r="D1289" i="2"/>
  <c r="E1289" i="2"/>
  <c r="F1289" i="2"/>
  <c r="G1289" i="2"/>
  <c r="H1289" i="2"/>
  <c r="J1289" i="2"/>
  <c r="K1289" i="2"/>
  <c r="L1289" i="2"/>
  <c r="M1289" i="2"/>
  <c r="AG1289" i="2"/>
  <c r="AH1289" i="2"/>
  <c r="AI1289" i="2"/>
  <c r="AJ1289" i="2"/>
  <c r="AK1289" i="2"/>
  <c r="AL1289" i="2"/>
  <c r="AM1289" i="2"/>
  <c r="AN1289" i="2"/>
  <c r="C1290" i="2"/>
  <c r="D1290" i="2"/>
  <c r="E1290" i="2"/>
  <c r="F1290" i="2"/>
  <c r="G1290" i="2"/>
  <c r="H1290" i="2"/>
  <c r="J1290" i="2"/>
  <c r="K1290" i="2"/>
  <c r="L1290" i="2"/>
  <c r="M1290" i="2"/>
  <c r="AG1290" i="2"/>
  <c r="AH1290" i="2"/>
  <c r="AI1290" i="2"/>
  <c r="AJ1290" i="2"/>
  <c r="AK1290" i="2"/>
  <c r="AL1290" i="2"/>
  <c r="AM1290" i="2"/>
  <c r="AN1290" i="2"/>
  <c r="C1291" i="2"/>
  <c r="D1291" i="2"/>
  <c r="E1291" i="2"/>
  <c r="F1291" i="2"/>
  <c r="G1291" i="2"/>
  <c r="H1291" i="2"/>
  <c r="J1291" i="2"/>
  <c r="K1291" i="2"/>
  <c r="L1291" i="2"/>
  <c r="M1291" i="2"/>
  <c r="AG1291" i="2"/>
  <c r="AH1291" i="2"/>
  <c r="AI1291" i="2"/>
  <c r="AJ1291" i="2"/>
  <c r="AK1291" i="2"/>
  <c r="AL1291" i="2"/>
  <c r="AM1291" i="2"/>
  <c r="AN1291" i="2"/>
  <c r="C1292" i="2"/>
  <c r="D1292" i="2"/>
  <c r="E1292" i="2"/>
  <c r="F1292" i="2"/>
  <c r="G1292" i="2"/>
  <c r="H1292" i="2"/>
  <c r="J1292" i="2"/>
  <c r="K1292" i="2"/>
  <c r="L1292" i="2"/>
  <c r="M1292" i="2"/>
  <c r="AG1292" i="2"/>
  <c r="AH1292" i="2"/>
  <c r="AI1292" i="2"/>
  <c r="AJ1292" i="2"/>
  <c r="AK1292" i="2"/>
  <c r="AL1292" i="2"/>
  <c r="AM1292" i="2"/>
  <c r="AN1292" i="2"/>
  <c r="C1294" i="2"/>
  <c r="D1294" i="2"/>
  <c r="E1294" i="2"/>
  <c r="F1294" i="2"/>
  <c r="G1294" i="2"/>
  <c r="H1294" i="2"/>
  <c r="J1294" i="2"/>
  <c r="K1294" i="2"/>
  <c r="L1294" i="2"/>
  <c r="M1294" i="2"/>
  <c r="AG1294" i="2"/>
  <c r="AH1294" i="2"/>
  <c r="AI1294" i="2"/>
  <c r="AJ1294" i="2"/>
  <c r="AK1294" i="2"/>
  <c r="AL1294" i="2"/>
  <c r="AM1294" i="2"/>
  <c r="AN1294" i="2"/>
  <c r="AV1294" i="2"/>
  <c r="C1295" i="2"/>
  <c r="D1295" i="2"/>
  <c r="E1295" i="2"/>
  <c r="F1295" i="2"/>
  <c r="G1295" i="2"/>
  <c r="H1295" i="2"/>
  <c r="J1295" i="2"/>
  <c r="K1295" i="2"/>
  <c r="L1295" i="2"/>
  <c r="M1295" i="2"/>
  <c r="AG1295" i="2"/>
  <c r="AH1295" i="2"/>
  <c r="AI1295" i="2"/>
  <c r="AJ1295" i="2"/>
  <c r="AK1295" i="2"/>
  <c r="AL1295" i="2"/>
  <c r="AM1295" i="2"/>
  <c r="AN1295" i="2"/>
  <c r="AV1295" i="2"/>
  <c r="C1296" i="2"/>
  <c r="D1296" i="2"/>
  <c r="E1296" i="2"/>
  <c r="F1296" i="2"/>
  <c r="G1296" i="2"/>
  <c r="H1296" i="2"/>
  <c r="J1296" i="2"/>
  <c r="K1296" i="2"/>
  <c r="L1296" i="2"/>
  <c r="M1296" i="2"/>
  <c r="AG1296" i="2"/>
  <c r="AH1296" i="2"/>
  <c r="AI1296" i="2"/>
  <c r="AJ1296" i="2"/>
  <c r="AK1296" i="2"/>
  <c r="AL1296" i="2"/>
  <c r="AM1296" i="2"/>
  <c r="AN1296" i="2"/>
  <c r="AV1296" i="2"/>
  <c r="C1297" i="2"/>
  <c r="D1297" i="2"/>
  <c r="E1297" i="2"/>
  <c r="F1297" i="2"/>
  <c r="G1297" i="2"/>
  <c r="H1297" i="2"/>
  <c r="J1297" i="2"/>
  <c r="K1297" i="2"/>
  <c r="L1297" i="2"/>
  <c r="M1297" i="2"/>
  <c r="AG1297" i="2"/>
  <c r="AH1297" i="2"/>
  <c r="AI1297" i="2"/>
  <c r="AJ1297" i="2"/>
  <c r="AK1297" i="2"/>
  <c r="AL1297" i="2"/>
  <c r="AM1297" i="2"/>
  <c r="AN1297" i="2"/>
  <c r="AV1297" i="2"/>
  <c r="C1298" i="2"/>
  <c r="D1298" i="2"/>
  <c r="E1298" i="2"/>
  <c r="F1298" i="2"/>
  <c r="G1298" i="2"/>
  <c r="H1298" i="2"/>
  <c r="J1298" i="2"/>
  <c r="K1298" i="2"/>
  <c r="L1298" i="2"/>
  <c r="M1298" i="2"/>
  <c r="AG1298" i="2"/>
  <c r="AH1298" i="2"/>
  <c r="AI1298" i="2"/>
  <c r="AJ1298" i="2"/>
  <c r="AK1298" i="2"/>
  <c r="AL1298" i="2"/>
  <c r="AM1298" i="2"/>
  <c r="AN1298" i="2"/>
  <c r="AV1298" i="2"/>
  <c r="C1299" i="2"/>
  <c r="D1299" i="2"/>
  <c r="E1299" i="2"/>
  <c r="F1299" i="2"/>
  <c r="G1299" i="2"/>
  <c r="H1299" i="2"/>
  <c r="J1299" i="2"/>
  <c r="K1299" i="2"/>
  <c r="L1299" i="2"/>
  <c r="M1299" i="2"/>
  <c r="AG1299" i="2"/>
  <c r="AH1299" i="2"/>
  <c r="AI1299" i="2"/>
  <c r="AJ1299" i="2"/>
  <c r="AK1299" i="2"/>
  <c r="AL1299" i="2"/>
  <c r="AM1299" i="2"/>
  <c r="AN1299" i="2"/>
  <c r="AV1299" i="2"/>
  <c r="C1300" i="2"/>
  <c r="D1300" i="2"/>
  <c r="E1300" i="2"/>
  <c r="F1300" i="2"/>
  <c r="G1300" i="2"/>
  <c r="H1300" i="2"/>
  <c r="J1300" i="2"/>
  <c r="K1300" i="2"/>
  <c r="L1300" i="2"/>
  <c r="M1300" i="2"/>
  <c r="AG1300" i="2"/>
  <c r="AH1300" i="2"/>
  <c r="AI1300" i="2"/>
  <c r="AJ1300" i="2"/>
  <c r="AK1300" i="2"/>
  <c r="AL1300" i="2"/>
  <c r="AM1300" i="2"/>
  <c r="AN1300" i="2"/>
  <c r="AV1300" i="2"/>
  <c r="C1301" i="2"/>
  <c r="D1301" i="2"/>
  <c r="E1301" i="2"/>
  <c r="F1301" i="2"/>
  <c r="G1301" i="2"/>
  <c r="H1301" i="2"/>
  <c r="J1301" i="2"/>
  <c r="K1301" i="2"/>
  <c r="L1301" i="2"/>
  <c r="M1301" i="2"/>
  <c r="AG1301" i="2"/>
  <c r="AH1301" i="2"/>
  <c r="AI1301" i="2"/>
  <c r="AJ1301" i="2"/>
  <c r="AK1301" i="2"/>
  <c r="AL1301" i="2"/>
  <c r="AM1301" i="2"/>
  <c r="AN1301" i="2"/>
  <c r="AV1301" i="2"/>
  <c r="C1302" i="2"/>
  <c r="D1302" i="2"/>
  <c r="E1302" i="2"/>
  <c r="F1302" i="2"/>
  <c r="G1302" i="2"/>
  <c r="H1302" i="2"/>
  <c r="J1302" i="2"/>
  <c r="K1302" i="2"/>
  <c r="L1302" i="2"/>
  <c r="M1302" i="2"/>
  <c r="AG1302" i="2"/>
  <c r="AH1302" i="2"/>
  <c r="AI1302" i="2"/>
  <c r="AJ1302" i="2"/>
  <c r="AK1302" i="2"/>
  <c r="AL1302" i="2"/>
  <c r="AM1302" i="2"/>
  <c r="AN1302" i="2"/>
  <c r="AV1302" i="2"/>
  <c r="C1303" i="2"/>
  <c r="D1303" i="2"/>
  <c r="E1303" i="2"/>
  <c r="F1303" i="2"/>
  <c r="G1303" i="2"/>
  <c r="H1303" i="2"/>
  <c r="J1303" i="2"/>
  <c r="K1303" i="2"/>
  <c r="L1303" i="2"/>
  <c r="M1303" i="2"/>
  <c r="AG1303" i="2"/>
  <c r="AH1303" i="2"/>
  <c r="AI1303" i="2"/>
  <c r="AJ1303" i="2"/>
  <c r="AK1303" i="2"/>
  <c r="AL1303" i="2"/>
  <c r="AM1303" i="2"/>
  <c r="AN1303" i="2"/>
  <c r="AV1303" i="2"/>
  <c r="C1304" i="2"/>
  <c r="D1304" i="2"/>
  <c r="E1304" i="2"/>
  <c r="F1304" i="2"/>
  <c r="G1304" i="2"/>
  <c r="H1304" i="2"/>
  <c r="J1304" i="2"/>
  <c r="K1304" i="2"/>
  <c r="L1304" i="2"/>
  <c r="M1304" i="2"/>
  <c r="AG1304" i="2"/>
  <c r="AH1304" i="2"/>
  <c r="AI1304" i="2"/>
  <c r="AJ1304" i="2"/>
  <c r="AK1304" i="2"/>
  <c r="AL1304" i="2"/>
  <c r="AM1304" i="2"/>
  <c r="AN1304" i="2"/>
  <c r="AV1304" i="2"/>
  <c r="C1305" i="2"/>
  <c r="D1305" i="2"/>
  <c r="E1305" i="2"/>
  <c r="F1305" i="2"/>
  <c r="G1305" i="2"/>
  <c r="H1305" i="2"/>
  <c r="J1305" i="2"/>
  <c r="K1305" i="2"/>
  <c r="L1305" i="2"/>
  <c r="M1305" i="2"/>
  <c r="AG1305" i="2"/>
  <c r="AH1305" i="2"/>
  <c r="AI1305" i="2"/>
  <c r="AJ1305" i="2"/>
  <c r="AK1305" i="2"/>
  <c r="AL1305" i="2"/>
  <c r="AM1305" i="2"/>
  <c r="AN1305" i="2"/>
  <c r="AV1305" i="2"/>
  <c r="C1306" i="2"/>
  <c r="D1306" i="2"/>
  <c r="E1306" i="2"/>
  <c r="F1306" i="2"/>
  <c r="G1306" i="2"/>
  <c r="H1306" i="2"/>
  <c r="J1306" i="2"/>
  <c r="K1306" i="2"/>
  <c r="L1306" i="2"/>
  <c r="M1306" i="2"/>
  <c r="AG1306" i="2"/>
  <c r="AH1306" i="2"/>
  <c r="AI1306" i="2"/>
  <c r="AJ1306" i="2"/>
  <c r="AK1306" i="2"/>
  <c r="AL1306" i="2"/>
  <c r="AM1306" i="2"/>
  <c r="AN1306" i="2"/>
  <c r="AV1306" i="2"/>
  <c r="C1307" i="2"/>
  <c r="D1307" i="2"/>
  <c r="E1307" i="2"/>
  <c r="F1307" i="2"/>
  <c r="G1307" i="2"/>
  <c r="H1307" i="2"/>
  <c r="J1307" i="2"/>
  <c r="K1307" i="2"/>
  <c r="L1307" i="2"/>
  <c r="M1307" i="2"/>
  <c r="AG1307" i="2"/>
  <c r="AH1307" i="2"/>
  <c r="AI1307" i="2"/>
  <c r="AJ1307" i="2"/>
  <c r="AK1307" i="2"/>
  <c r="AL1307" i="2"/>
  <c r="AM1307" i="2"/>
  <c r="AN1307" i="2"/>
  <c r="AV1307" i="2"/>
  <c r="C1308" i="2"/>
  <c r="D1308" i="2"/>
  <c r="E1308" i="2"/>
  <c r="F1308" i="2"/>
  <c r="G1308" i="2"/>
  <c r="H1308" i="2"/>
  <c r="J1308" i="2"/>
  <c r="K1308" i="2"/>
  <c r="L1308" i="2"/>
  <c r="M1308" i="2"/>
  <c r="AG1308" i="2"/>
  <c r="AH1308" i="2"/>
  <c r="AI1308" i="2"/>
  <c r="AJ1308" i="2"/>
  <c r="AK1308" i="2"/>
  <c r="AL1308" i="2"/>
  <c r="AM1308" i="2"/>
  <c r="AN1308" i="2"/>
  <c r="AV1308" i="2"/>
  <c r="C1309" i="2"/>
  <c r="D1309" i="2"/>
  <c r="E1309" i="2"/>
  <c r="F1309" i="2"/>
  <c r="G1309" i="2"/>
  <c r="H1309" i="2"/>
  <c r="J1309" i="2"/>
  <c r="K1309" i="2"/>
  <c r="L1309" i="2"/>
  <c r="M1309" i="2"/>
  <c r="AG1309" i="2"/>
  <c r="AH1309" i="2"/>
  <c r="AI1309" i="2"/>
  <c r="AJ1309" i="2"/>
  <c r="AK1309" i="2"/>
  <c r="AL1309" i="2"/>
  <c r="AM1309" i="2"/>
  <c r="AN1309" i="2"/>
  <c r="AV1309" i="2"/>
  <c r="C1310" i="2"/>
  <c r="D1310" i="2"/>
  <c r="E1310" i="2"/>
  <c r="F1310" i="2"/>
  <c r="G1310" i="2"/>
  <c r="H1310" i="2"/>
  <c r="J1310" i="2"/>
  <c r="K1310" i="2"/>
  <c r="L1310" i="2"/>
  <c r="M1310" i="2"/>
  <c r="AG1310" i="2"/>
  <c r="AH1310" i="2"/>
  <c r="AI1310" i="2"/>
  <c r="AJ1310" i="2"/>
  <c r="AK1310" i="2"/>
  <c r="AL1310" i="2"/>
  <c r="AM1310" i="2"/>
  <c r="AN1310" i="2"/>
  <c r="AV1310" i="2"/>
  <c r="C1311" i="2"/>
  <c r="D1311" i="2"/>
  <c r="E1311" i="2"/>
  <c r="F1311" i="2"/>
  <c r="G1311" i="2"/>
  <c r="H1311" i="2"/>
  <c r="J1311" i="2"/>
  <c r="K1311" i="2"/>
  <c r="L1311" i="2"/>
  <c r="M1311" i="2"/>
  <c r="AG1311" i="2"/>
  <c r="AH1311" i="2"/>
  <c r="AI1311" i="2"/>
  <c r="AJ1311" i="2"/>
  <c r="AK1311" i="2"/>
  <c r="AL1311" i="2"/>
  <c r="AM1311" i="2"/>
  <c r="AN1311" i="2"/>
  <c r="AV1311" i="2"/>
  <c r="C1312" i="2"/>
  <c r="D1312" i="2"/>
  <c r="E1312" i="2"/>
  <c r="F1312" i="2"/>
  <c r="G1312" i="2"/>
  <c r="H1312" i="2"/>
  <c r="J1312" i="2"/>
  <c r="K1312" i="2"/>
  <c r="L1312" i="2"/>
  <c r="M1312" i="2"/>
  <c r="AG1312" i="2"/>
  <c r="AH1312" i="2"/>
  <c r="AI1312" i="2"/>
  <c r="AJ1312" i="2"/>
  <c r="AK1312" i="2"/>
  <c r="AL1312" i="2"/>
  <c r="AM1312" i="2"/>
  <c r="AN1312" i="2"/>
  <c r="AV1312" i="2"/>
  <c r="C1313" i="2"/>
  <c r="D1313" i="2"/>
  <c r="E1313" i="2"/>
  <c r="F1313" i="2"/>
  <c r="G1313" i="2"/>
  <c r="H1313" i="2"/>
  <c r="J1313" i="2"/>
  <c r="K1313" i="2"/>
  <c r="L1313" i="2"/>
  <c r="M1313" i="2"/>
  <c r="AG1313" i="2"/>
  <c r="AH1313" i="2"/>
  <c r="AI1313" i="2"/>
  <c r="AJ1313" i="2"/>
  <c r="AK1313" i="2"/>
  <c r="AL1313" i="2"/>
  <c r="AM1313" i="2"/>
  <c r="AN1313" i="2"/>
  <c r="AV1313" i="2"/>
  <c r="C1314" i="2"/>
  <c r="D1314" i="2"/>
  <c r="E1314" i="2"/>
  <c r="F1314" i="2"/>
  <c r="G1314" i="2"/>
  <c r="H1314" i="2"/>
  <c r="J1314" i="2"/>
  <c r="K1314" i="2"/>
  <c r="L1314" i="2"/>
  <c r="M1314" i="2"/>
  <c r="AG1314" i="2"/>
  <c r="AH1314" i="2"/>
  <c r="AI1314" i="2"/>
  <c r="AJ1314" i="2"/>
  <c r="AK1314" i="2"/>
  <c r="AL1314" i="2"/>
  <c r="AM1314" i="2"/>
  <c r="AN1314" i="2"/>
  <c r="AV1314" i="2"/>
  <c r="C1315" i="2"/>
  <c r="D1315" i="2"/>
  <c r="E1315" i="2"/>
  <c r="F1315" i="2"/>
  <c r="G1315" i="2"/>
  <c r="H1315" i="2"/>
  <c r="J1315" i="2"/>
  <c r="K1315" i="2"/>
  <c r="L1315" i="2"/>
  <c r="M1315" i="2"/>
  <c r="AG1315" i="2"/>
  <c r="AH1315" i="2"/>
  <c r="AI1315" i="2"/>
  <c r="AJ1315" i="2"/>
  <c r="AK1315" i="2"/>
  <c r="AL1315" i="2"/>
  <c r="AM1315" i="2"/>
  <c r="AN1315" i="2"/>
  <c r="AV1315" i="2"/>
  <c r="C1316" i="2"/>
  <c r="D1316" i="2"/>
  <c r="E1316" i="2"/>
  <c r="F1316" i="2"/>
  <c r="G1316" i="2"/>
  <c r="H1316" i="2"/>
  <c r="J1316" i="2"/>
  <c r="K1316" i="2"/>
  <c r="L1316" i="2"/>
  <c r="M1316" i="2"/>
  <c r="AG1316" i="2"/>
  <c r="AH1316" i="2"/>
  <c r="AI1316" i="2"/>
  <c r="AJ1316" i="2"/>
  <c r="AK1316" i="2"/>
  <c r="AL1316" i="2"/>
  <c r="AM1316" i="2"/>
  <c r="AN1316" i="2"/>
  <c r="AV1316" i="2"/>
  <c r="C1317" i="2"/>
  <c r="D1317" i="2"/>
  <c r="E1317" i="2"/>
  <c r="F1317" i="2"/>
  <c r="G1317" i="2"/>
  <c r="H1317" i="2"/>
  <c r="J1317" i="2"/>
  <c r="K1317" i="2"/>
  <c r="L1317" i="2"/>
  <c r="M1317" i="2"/>
  <c r="AG1317" i="2"/>
  <c r="AH1317" i="2"/>
  <c r="AI1317" i="2"/>
  <c r="AJ1317" i="2"/>
  <c r="AK1317" i="2"/>
  <c r="AL1317" i="2"/>
  <c r="AM1317" i="2"/>
  <c r="AN1317" i="2"/>
  <c r="AV1317" i="2"/>
  <c r="C1318" i="2"/>
  <c r="D1318" i="2"/>
  <c r="E1318" i="2"/>
  <c r="F1318" i="2"/>
  <c r="G1318" i="2"/>
  <c r="H1318" i="2"/>
  <c r="J1318" i="2"/>
  <c r="K1318" i="2"/>
  <c r="L1318" i="2"/>
  <c r="M1318" i="2"/>
  <c r="AG1318" i="2"/>
  <c r="AH1318" i="2"/>
  <c r="AI1318" i="2"/>
  <c r="AJ1318" i="2"/>
  <c r="AK1318" i="2"/>
  <c r="AL1318" i="2"/>
  <c r="AM1318" i="2"/>
  <c r="AN1318" i="2"/>
  <c r="AV1318" i="2"/>
  <c r="C1319" i="2"/>
  <c r="D1319" i="2"/>
  <c r="E1319" i="2"/>
  <c r="F1319" i="2"/>
  <c r="G1319" i="2"/>
  <c r="H1319" i="2"/>
  <c r="J1319" i="2"/>
  <c r="K1319" i="2"/>
  <c r="L1319" i="2"/>
  <c r="M1319" i="2"/>
  <c r="AG1319" i="2"/>
  <c r="AH1319" i="2"/>
  <c r="AI1319" i="2"/>
  <c r="AJ1319" i="2"/>
  <c r="AK1319" i="2"/>
  <c r="AL1319" i="2"/>
  <c r="AM1319" i="2"/>
  <c r="AN1319" i="2"/>
  <c r="AV1319" i="2"/>
  <c r="C1320" i="2"/>
  <c r="D1320" i="2"/>
  <c r="E1320" i="2"/>
  <c r="F1320" i="2"/>
  <c r="G1320" i="2"/>
  <c r="H1320" i="2"/>
  <c r="J1320" i="2"/>
  <c r="K1320" i="2"/>
  <c r="L1320" i="2"/>
  <c r="M1320" i="2"/>
  <c r="AG1320" i="2"/>
  <c r="AH1320" i="2"/>
  <c r="AI1320" i="2"/>
  <c r="AJ1320" i="2"/>
  <c r="AK1320" i="2"/>
  <c r="AL1320" i="2"/>
  <c r="AM1320" i="2"/>
  <c r="AN1320" i="2"/>
  <c r="AV1320" i="2"/>
  <c r="C1321" i="2"/>
  <c r="D1321" i="2"/>
  <c r="E1321" i="2"/>
  <c r="F1321" i="2"/>
  <c r="G1321" i="2"/>
  <c r="H1321" i="2"/>
  <c r="J1321" i="2"/>
  <c r="K1321" i="2"/>
  <c r="L1321" i="2"/>
  <c r="M1321" i="2"/>
  <c r="AG1321" i="2"/>
  <c r="AH1321" i="2"/>
  <c r="AI1321" i="2"/>
  <c r="AJ1321" i="2"/>
  <c r="AK1321" i="2"/>
  <c r="AL1321" i="2"/>
  <c r="AM1321" i="2"/>
  <c r="AN1321" i="2"/>
  <c r="AV1321" i="2"/>
  <c r="C1322" i="2"/>
  <c r="D1322" i="2"/>
  <c r="E1322" i="2"/>
  <c r="F1322" i="2"/>
  <c r="G1322" i="2"/>
  <c r="H1322" i="2"/>
  <c r="J1322" i="2"/>
  <c r="K1322" i="2"/>
  <c r="L1322" i="2"/>
  <c r="M1322" i="2"/>
  <c r="AG1322" i="2"/>
  <c r="AH1322" i="2"/>
  <c r="AI1322" i="2"/>
  <c r="AJ1322" i="2"/>
  <c r="AK1322" i="2"/>
  <c r="AL1322" i="2"/>
  <c r="AM1322" i="2"/>
  <c r="AN1322" i="2"/>
  <c r="AV1322" i="2"/>
  <c r="C1323" i="2"/>
  <c r="D1323" i="2"/>
  <c r="E1323" i="2"/>
  <c r="F1323" i="2"/>
  <c r="G1323" i="2"/>
  <c r="H1323" i="2"/>
  <c r="J1323" i="2"/>
  <c r="K1323" i="2"/>
  <c r="L1323" i="2"/>
  <c r="M1323" i="2"/>
  <c r="AG1323" i="2"/>
  <c r="AH1323" i="2"/>
  <c r="AI1323" i="2"/>
  <c r="AJ1323" i="2"/>
  <c r="AK1323" i="2"/>
  <c r="AL1323" i="2"/>
  <c r="AM1323" i="2"/>
  <c r="AN1323" i="2"/>
  <c r="AV1323" i="2"/>
  <c r="C1324" i="2"/>
  <c r="D1324" i="2"/>
  <c r="E1324" i="2"/>
  <c r="F1324" i="2"/>
  <c r="G1324" i="2"/>
  <c r="H1324" i="2"/>
  <c r="J1324" i="2"/>
  <c r="K1324" i="2"/>
  <c r="L1324" i="2"/>
  <c r="M1324" i="2"/>
  <c r="AG1324" i="2"/>
  <c r="AH1324" i="2"/>
  <c r="AI1324" i="2"/>
  <c r="AJ1324" i="2"/>
  <c r="AK1324" i="2"/>
  <c r="AL1324" i="2"/>
  <c r="AM1324" i="2"/>
  <c r="AN1324" i="2"/>
  <c r="AV1324" i="2"/>
  <c r="C1325" i="2"/>
  <c r="D1325" i="2"/>
  <c r="E1325" i="2"/>
  <c r="F1325" i="2"/>
  <c r="G1325" i="2"/>
  <c r="H1325" i="2"/>
  <c r="J1325" i="2"/>
  <c r="K1325" i="2"/>
  <c r="L1325" i="2"/>
  <c r="M1325" i="2"/>
  <c r="AG1325" i="2"/>
  <c r="AH1325" i="2"/>
  <c r="AI1325" i="2"/>
  <c r="AJ1325" i="2"/>
  <c r="AK1325" i="2"/>
  <c r="AL1325" i="2"/>
  <c r="AM1325" i="2"/>
  <c r="AN1325" i="2"/>
  <c r="AV1325" i="2"/>
  <c r="C1326" i="2"/>
  <c r="D1326" i="2"/>
  <c r="E1326" i="2"/>
  <c r="F1326" i="2"/>
  <c r="G1326" i="2"/>
  <c r="H1326" i="2"/>
  <c r="J1326" i="2"/>
  <c r="K1326" i="2"/>
  <c r="L1326" i="2"/>
  <c r="M1326" i="2"/>
  <c r="AG1326" i="2"/>
  <c r="AH1326" i="2"/>
  <c r="AI1326" i="2"/>
  <c r="AJ1326" i="2"/>
  <c r="AK1326" i="2"/>
  <c r="AL1326" i="2"/>
  <c r="AM1326" i="2"/>
  <c r="AN1326" i="2"/>
  <c r="AV1326" i="2"/>
  <c r="C1327" i="2"/>
  <c r="D1327" i="2"/>
  <c r="E1327" i="2"/>
  <c r="F1327" i="2"/>
  <c r="G1327" i="2"/>
  <c r="H1327" i="2"/>
  <c r="J1327" i="2"/>
  <c r="K1327" i="2"/>
  <c r="L1327" i="2"/>
  <c r="M1327" i="2"/>
  <c r="AG1327" i="2"/>
  <c r="AH1327" i="2"/>
  <c r="AI1327" i="2"/>
  <c r="AJ1327" i="2"/>
  <c r="AK1327" i="2"/>
  <c r="AL1327" i="2"/>
  <c r="AM1327" i="2"/>
  <c r="AN1327" i="2"/>
  <c r="AV1327" i="2"/>
  <c r="C1328" i="2"/>
  <c r="D1328" i="2"/>
  <c r="E1328" i="2"/>
  <c r="F1328" i="2"/>
  <c r="G1328" i="2"/>
  <c r="H1328" i="2"/>
  <c r="J1328" i="2"/>
  <c r="K1328" i="2"/>
  <c r="L1328" i="2"/>
  <c r="M1328" i="2"/>
  <c r="AG1328" i="2"/>
  <c r="AH1328" i="2"/>
  <c r="AI1328" i="2"/>
  <c r="AJ1328" i="2"/>
  <c r="AK1328" i="2"/>
  <c r="AL1328" i="2"/>
  <c r="AM1328" i="2"/>
  <c r="AN1328" i="2"/>
  <c r="AV1328" i="2"/>
  <c r="C1329" i="2"/>
  <c r="D1329" i="2"/>
  <c r="E1329" i="2"/>
  <c r="F1329" i="2"/>
  <c r="G1329" i="2"/>
  <c r="H1329" i="2"/>
  <c r="J1329" i="2"/>
  <c r="K1329" i="2"/>
  <c r="L1329" i="2"/>
  <c r="M1329" i="2"/>
  <c r="AG1329" i="2"/>
  <c r="AH1329" i="2"/>
  <c r="AI1329" i="2"/>
  <c r="AJ1329" i="2"/>
  <c r="AK1329" i="2"/>
  <c r="AL1329" i="2"/>
  <c r="AM1329" i="2"/>
  <c r="AN1329" i="2"/>
  <c r="AV1329" i="2"/>
  <c r="C1330" i="2"/>
  <c r="D1330" i="2"/>
  <c r="E1330" i="2"/>
  <c r="F1330" i="2"/>
  <c r="G1330" i="2"/>
  <c r="H1330" i="2"/>
  <c r="J1330" i="2"/>
  <c r="K1330" i="2"/>
  <c r="L1330" i="2"/>
  <c r="M1330" i="2"/>
  <c r="AG1330" i="2"/>
  <c r="AH1330" i="2"/>
  <c r="AI1330" i="2"/>
  <c r="AJ1330" i="2"/>
  <c r="AK1330" i="2"/>
  <c r="AL1330" i="2"/>
  <c r="AM1330" i="2"/>
  <c r="AN1330" i="2"/>
  <c r="AV1330" i="2"/>
  <c r="C1331" i="2"/>
  <c r="D1331" i="2"/>
  <c r="E1331" i="2"/>
  <c r="F1331" i="2"/>
  <c r="G1331" i="2"/>
  <c r="H1331" i="2"/>
  <c r="J1331" i="2"/>
  <c r="K1331" i="2"/>
  <c r="L1331" i="2"/>
  <c r="M1331" i="2"/>
  <c r="AG1331" i="2"/>
  <c r="AH1331" i="2"/>
  <c r="AI1331" i="2"/>
  <c r="AJ1331" i="2"/>
  <c r="AK1331" i="2"/>
  <c r="AL1331" i="2"/>
  <c r="AM1331" i="2"/>
  <c r="AN1331" i="2"/>
  <c r="AV1331" i="2"/>
  <c r="C1332" i="2"/>
  <c r="D1332" i="2"/>
  <c r="E1332" i="2"/>
  <c r="F1332" i="2"/>
  <c r="G1332" i="2"/>
  <c r="H1332" i="2"/>
  <c r="J1332" i="2"/>
  <c r="K1332" i="2"/>
  <c r="L1332" i="2"/>
  <c r="M1332" i="2"/>
  <c r="AG1332" i="2"/>
  <c r="AH1332" i="2"/>
  <c r="AI1332" i="2"/>
  <c r="AJ1332" i="2"/>
  <c r="AK1332" i="2"/>
  <c r="AL1332" i="2"/>
  <c r="AM1332" i="2"/>
  <c r="AN1332" i="2"/>
  <c r="AV1332" i="2"/>
  <c r="C1333" i="2"/>
  <c r="D1333" i="2"/>
  <c r="E1333" i="2"/>
  <c r="F1333" i="2"/>
  <c r="G1333" i="2"/>
  <c r="H1333" i="2"/>
  <c r="J1333" i="2"/>
  <c r="K1333" i="2"/>
  <c r="L1333" i="2"/>
  <c r="M1333" i="2"/>
  <c r="AG1333" i="2"/>
  <c r="AH1333" i="2"/>
  <c r="AI1333" i="2"/>
  <c r="AJ1333" i="2"/>
  <c r="AK1333" i="2"/>
  <c r="AL1333" i="2"/>
  <c r="AM1333" i="2"/>
  <c r="AN1333" i="2"/>
  <c r="AV1333" i="2"/>
  <c r="C1334" i="2"/>
  <c r="D1334" i="2"/>
  <c r="E1334" i="2"/>
  <c r="F1334" i="2"/>
  <c r="G1334" i="2"/>
  <c r="H1334" i="2"/>
  <c r="J1334" i="2"/>
  <c r="K1334" i="2"/>
  <c r="L1334" i="2"/>
  <c r="M1334" i="2"/>
  <c r="AG1334" i="2"/>
  <c r="AH1334" i="2"/>
  <c r="AI1334" i="2"/>
  <c r="AJ1334" i="2"/>
  <c r="AK1334" i="2"/>
  <c r="AL1334" i="2"/>
  <c r="AM1334" i="2"/>
  <c r="AN1334" i="2"/>
  <c r="AV1334" i="2"/>
  <c r="C1335" i="2"/>
  <c r="D1335" i="2"/>
  <c r="E1335" i="2"/>
  <c r="F1335" i="2"/>
  <c r="G1335" i="2"/>
  <c r="H1335" i="2"/>
  <c r="J1335" i="2"/>
  <c r="K1335" i="2"/>
  <c r="L1335" i="2"/>
  <c r="M1335" i="2"/>
  <c r="AG1335" i="2"/>
  <c r="AH1335" i="2"/>
  <c r="AI1335" i="2"/>
  <c r="AJ1335" i="2"/>
  <c r="AK1335" i="2"/>
  <c r="AL1335" i="2"/>
  <c r="AM1335" i="2"/>
  <c r="AN1335" i="2"/>
  <c r="AV1335" i="2"/>
  <c r="C1336" i="2"/>
  <c r="D1336" i="2"/>
  <c r="E1336" i="2"/>
  <c r="F1336" i="2"/>
  <c r="G1336" i="2"/>
  <c r="H1336" i="2"/>
  <c r="J1336" i="2"/>
  <c r="K1336" i="2"/>
  <c r="L1336" i="2"/>
  <c r="M1336" i="2"/>
  <c r="AG1336" i="2"/>
  <c r="AH1336" i="2"/>
  <c r="AI1336" i="2"/>
  <c r="AJ1336" i="2"/>
  <c r="AK1336" i="2"/>
  <c r="AL1336" i="2"/>
  <c r="AM1336" i="2"/>
  <c r="AN1336" i="2"/>
  <c r="AV1336" i="2"/>
  <c r="C1337" i="2"/>
  <c r="D1337" i="2"/>
  <c r="E1337" i="2"/>
  <c r="F1337" i="2"/>
  <c r="G1337" i="2"/>
  <c r="H1337" i="2"/>
  <c r="J1337" i="2"/>
  <c r="K1337" i="2"/>
  <c r="L1337" i="2"/>
  <c r="M1337" i="2"/>
  <c r="AG1337" i="2"/>
  <c r="AH1337" i="2"/>
  <c r="AI1337" i="2"/>
  <c r="AJ1337" i="2"/>
  <c r="AK1337" i="2"/>
  <c r="AL1337" i="2"/>
  <c r="AM1337" i="2"/>
  <c r="AN1337" i="2"/>
  <c r="AV1337" i="2"/>
  <c r="C1338" i="2"/>
  <c r="D1338" i="2"/>
  <c r="E1338" i="2"/>
  <c r="F1338" i="2"/>
  <c r="G1338" i="2"/>
  <c r="H1338" i="2"/>
  <c r="J1338" i="2"/>
  <c r="K1338" i="2"/>
  <c r="L1338" i="2"/>
  <c r="M1338" i="2"/>
  <c r="AG1338" i="2"/>
  <c r="AH1338" i="2"/>
  <c r="AI1338" i="2"/>
  <c r="AJ1338" i="2"/>
  <c r="AK1338" i="2"/>
  <c r="AL1338" i="2"/>
  <c r="AM1338" i="2"/>
  <c r="AN1338" i="2"/>
  <c r="AV1338" i="2"/>
  <c r="C1339" i="2"/>
  <c r="D1339" i="2"/>
  <c r="E1339" i="2"/>
  <c r="F1339" i="2"/>
  <c r="G1339" i="2"/>
  <c r="H1339" i="2"/>
  <c r="J1339" i="2"/>
  <c r="K1339" i="2"/>
  <c r="L1339" i="2"/>
  <c r="M1339" i="2"/>
  <c r="AG1339" i="2"/>
  <c r="AH1339" i="2"/>
  <c r="AI1339" i="2"/>
  <c r="AJ1339" i="2"/>
  <c r="AK1339" i="2"/>
  <c r="AL1339" i="2"/>
  <c r="AM1339" i="2"/>
  <c r="AN1339" i="2"/>
  <c r="AV1339" i="2"/>
  <c r="C1340" i="2"/>
  <c r="D1340" i="2"/>
  <c r="E1340" i="2"/>
  <c r="F1340" i="2"/>
  <c r="G1340" i="2"/>
  <c r="H1340" i="2"/>
  <c r="J1340" i="2"/>
  <c r="K1340" i="2"/>
  <c r="L1340" i="2"/>
  <c r="M1340" i="2"/>
  <c r="AG1340" i="2"/>
  <c r="AH1340" i="2"/>
  <c r="AI1340" i="2"/>
  <c r="AJ1340" i="2"/>
  <c r="AK1340" i="2"/>
  <c r="AL1340" i="2"/>
  <c r="AM1340" i="2"/>
  <c r="AN1340" i="2"/>
  <c r="AV1340" i="2"/>
  <c r="C1341" i="2"/>
  <c r="D1341" i="2"/>
  <c r="E1341" i="2"/>
  <c r="F1341" i="2"/>
  <c r="G1341" i="2"/>
  <c r="H1341" i="2"/>
  <c r="J1341" i="2"/>
  <c r="K1341" i="2"/>
  <c r="L1341" i="2"/>
  <c r="M1341" i="2"/>
  <c r="AG1341" i="2"/>
  <c r="AH1341" i="2"/>
  <c r="AI1341" i="2"/>
  <c r="AJ1341" i="2"/>
  <c r="AK1341" i="2"/>
  <c r="AL1341" i="2"/>
  <c r="AM1341" i="2"/>
  <c r="AN1341" i="2"/>
  <c r="AV1341" i="2"/>
  <c r="C1342" i="2"/>
  <c r="D1342" i="2"/>
  <c r="E1342" i="2"/>
  <c r="F1342" i="2"/>
  <c r="G1342" i="2"/>
  <c r="H1342" i="2"/>
  <c r="J1342" i="2"/>
  <c r="K1342" i="2"/>
  <c r="L1342" i="2"/>
  <c r="M1342" i="2"/>
  <c r="AG1342" i="2"/>
  <c r="AH1342" i="2"/>
  <c r="AI1342" i="2"/>
  <c r="AJ1342" i="2"/>
  <c r="AK1342" i="2"/>
  <c r="AL1342" i="2"/>
  <c r="AM1342" i="2"/>
  <c r="AN1342" i="2"/>
  <c r="AV1342" i="2"/>
  <c r="C1343" i="2"/>
  <c r="D1343" i="2"/>
  <c r="E1343" i="2"/>
  <c r="F1343" i="2"/>
  <c r="G1343" i="2"/>
  <c r="H1343" i="2"/>
  <c r="J1343" i="2"/>
  <c r="K1343" i="2"/>
  <c r="L1343" i="2"/>
  <c r="M1343" i="2"/>
  <c r="AG1343" i="2"/>
  <c r="AH1343" i="2"/>
  <c r="AI1343" i="2"/>
  <c r="AJ1343" i="2"/>
  <c r="AK1343" i="2"/>
  <c r="AL1343" i="2"/>
  <c r="AM1343" i="2"/>
  <c r="AN1343" i="2"/>
  <c r="AV1343" i="2"/>
  <c r="C1344" i="2"/>
  <c r="D1344" i="2"/>
  <c r="E1344" i="2"/>
  <c r="F1344" i="2"/>
  <c r="G1344" i="2"/>
  <c r="H1344" i="2"/>
  <c r="J1344" i="2"/>
  <c r="K1344" i="2"/>
  <c r="L1344" i="2"/>
  <c r="M1344" i="2"/>
  <c r="AG1344" i="2"/>
  <c r="AH1344" i="2"/>
  <c r="AI1344" i="2"/>
  <c r="AJ1344" i="2"/>
  <c r="AK1344" i="2"/>
  <c r="AL1344" i="2"/>
  <c r="AM1344" i="2"/>
  <c r="AN1344" i="2"/>
  <c r="AV1344" i="2"/>
  <c r="C1345" i="2"/>
  <c r="D1345" i="2"/>
  <c r="E1345" i="2"/>
  <c r="F1345" i="2"/>
  <c r="G1345" i="2"/>
  <c r="H1345" i="2"/>
  <c r="J1345" i="2"/>
  <c r="K1345" i="2"/>
  <c r="L1345" i="2"/>
  <c r="M1345" i="2"/>
  <c r="AG1345" i="2"/>
  <c r="AH1345" i="2"/>
  <c r="AI1345" i="2"/>
  <c r="AJ1345" i="2"/>
  <c r="AK1345" i="2"/>
  <c r="AL1345" i="2"/>
  <c r="AM1345" i="2"/>
  <c r="AN1345" i="2"/>
  <c r="AV1345" i="2"/>
  <c r="C1346" i="2"/>
  <c r="D1346" i="2"/>
  <c r="E1346" i="2"/>
  <c r="F1346" i="2"/>
  <c r="G1346" i="2"/>
  <c r="H1346" i="2"/>
  <c r="J1346" i="2"/>
  <c r="K1346" i="2"/>
  <c r="L1346" i="2"/>
  <c r="M1346" i="2"/>
  <c r="AG1346" i="2"/>
  <c r="AH1346" i="2"/>
  <c r="AI1346" i="2"/>
  <c r="AJ1346" i="2"/>
  <c r="AK1346" i="2"/>
  <c r="AL1346" i="2"/>
  <c r="AM1346" i="2"/>
  <c r="AN1346" i="2"/>
  <c r="AV1346" i="2"/>
  <c r="C1347" i="2"/>
  <c r="D1347" i="2"/>
  <c r="E1347" i="2"/>
  <c r="F1347" i="2"/>
  <c r="G1347" i="2"/>
  <c r="H1347" i="2"/>
  <c r="J1347" i="2"/>
  <c r="K1347" i="2"/>
  <c r="L1347" i="2"/>
  <c r="M1347" i="2"/>
  <c r="AG1347" i="2"/>
  <c r="AH1347" i="2"/>
  <c r="AI1347" i="2"/>
  <c r="AJ1347" i="2"/>
  <c r="AK1347" i="2"/>
  <c r="AL1347" i="2"/>
  <c r="AM1347" i="2"/>
  <c r="AN1347" i="2"/>
  <c r="AV1347" i="2"/>
  <c r="C1348" i="2"/>
  <c r="D1348" i="2"/>
  <c r="E1348" i="2"/>
  <c r="F1348" i="2"/>
  <c r="G1348" i="2"/>
  <c r="H1348" i="2"/>
  <c r="J1348" i="2"/>
  <c r="K1348" i="2"/>
  <c r="L1348" i="2"/>
  <c r="M1348" i="2"/>
  <c r="AG1348" i="2"/>
  <c r="AH1348" i="2"/>
  <c r="AI1348" i="2"/>
  <c r="AJ1348" i="2"/>
  <c r="AK1348" i="2"/>
  <c r="AL1348" i="2"/>
  <c r="AM1348" i="2"/>
  <c r="AN1348" i="2"/>
  <c r="AV1348" i="2"/>
  <c r="C1349" i="2"/>
  <c r="D1349" i="2"/>
  <c r="E1349" i="2"/>
  <c r="F1349" i="2"/>
  <c r="G1349" i="2"/>
  <c r="H1349" i="2"/>
  <c r="J1349" i="2"/>
  <c r="K1349" i="2"/>
  <c r="L1349" i="2"/>
  <c r="M1349" i="2"/>
  <c r="AG1349" i="2"/>
  <c r="AH1349" i="2"/>
  <c r="AI1349" i="2"/>
  <c r="AJ1349" i="2"/>
  <c r="AK1349" i="2"/>
  <c r="AL1349" i="2"/>
  <c r="AM1349" i="2"/>
  <c r="AN1349" i="2"/>
  <c r="AV1349" i="2"/>
  <c r="C1350" i="2"/>
  <c r="D1350" i="2"/>
  <c r="E1350" i="2"/>
  <c r="F1350" i="2"/>
  <c r="G1350" i="2"/>
  <c r="H1350" i="2"/>
  <c r="J1350" i="2"/>
  <c r="K1350" i="2"/>
  <c r="L1350" i="2"/>
  <c r="M1350" i="2"/>
  <c r="AG1350" i="2"/>
  <c r="AH1350" i="2"/>
  <c r="AI1350" i="2"/>
  <c r="AJ1350" i="2"/>
  <c r="AK1350" i="2"/>
  <c r="AL1350" i="2"/>
  <c r="AM1350" i="2"/>
  <c r="AN1350" i="2"/>
  <c r="AV1350" i="2"/>
  <c r="C1351" i="2"/>
  <c r="D1351" i="2"/>
  <c r="E1351" i="2"/>
  <c r="F1351" i="2"/>
  <c r="G1351" i="2"/>
  <c r="H1351" i="2"/>
  <c r="J1351" i="2"/>
  <c r="K1351" i="2"/>
  <c r="L1351" i="2"/>
  <c r="M1351" i="2"/>
  <c r="AG1351" i="2"/>
  <c r="AH1351" i="2"/>
  <c r="AI1351" i="2"/>
  <c r="AJ1351" i="2"/>
  <c r="AK1351" i="2"/>
  <c r="AL1351" i="2"/>
  <c r="AM1351" i="2"/>
  <c r="AN1351" i="2"/>
  <c r="AV1351" i="2"/>
  <c r="C1352" i="2"/>
  <c r="D1352" i="2"/>
  <c r="E1352" i="2"/>
  <c r="F1352" i="2"/>
  <c r="G1352" i="2"/>
  <c r="H1352" i="2"/>
  <c r="J1352" i="2"/>
  <c r="K1352" i="2"/>
  <c r="L1352" i="2"/>
  <c r="M1352" i="2"/>
  <c r="AG1352" i="2"/>
  <c r="AH1352" i="2"/>
  <c r="AI1352" i="2"/>
  <c r="AJ1352" i="2"/>
  <c r="AK1352" i="2"/>
  <c r="AL1352" i="2"/>
  <c r="AM1352" i="2"/>
  <c r="AN1352" i="2"/>
  <c r="AV1352" i="2"/>
  <c r="C1353" i="2"/>
  <c r="D1353" i="2"/>
  <c r="E1353" i="2"/>
  <c r="F1353" i="2"/>
  <c r="G1353" i="2"/>
  <c r="H1353" i="2"/>
  <c r="J1353" i="2"/>
  <c r="K1353" i="2"/>
  <c r="L1353" i="2"/>
  <c r="M1353" i="2"/>
  <c r="AG1353" i="2"/>
  <c r="AH1353" i="2"/>
  <c r="AI1353" i="2"/>
  <c r="AJ1353" i="2"/>
  <c r="AK1353" i="2"/>
  <c r="AL1353" i="2"/>
  <c r="AM1353" i="2"/>
  <c r="AN1353" i="2"/>
  <c r="AV1353" i="2"/>
  <c r="C1354" i="2"/>
  <c r="D1354" i="2"/>
  <c r="E1354" i="2"/>
  <c r="F1354" i="2"/>
  <c r="G1354" i="2"/>
  <c r="H1354" i="2"/>
  <c r="J1354" i="2"/>
  <c r="K1354" i="2"/>
  <c r="L1354" i="2"/>
  <c r="M1354" i="2"/>
  <c r="AG1354" i="2"/>
  <c r="AH1354" i="2"/>
  <c r="AI1354" i="2"/>
  <c r="AJ1354" i="2"/>
  <c r="AK1354" i="2"/>
  <c r="AL1354" i="2"/>
  <c r="AM1354" i="2"/>
  <c r="AN1354" i="2"/>
  <c r="AV1354" i="2"/>
  <c r="C1355" i="2"/>
  <c r="D1355" i="2"/>
  <c r="E1355" i="2"/>
  <c r="F1355" i="2"/>
  <c r="G1355" i="2"/>
  <c r="H1355" i="2"/>
  <c r="J1355" i="2"/>
  <c r="K1355" i="2"/>
  <c r="L1355" i="2"/>
  <c r="M1355" i="2"/>
  <c r="AG1355" i="2"/>
  <c r="AH1355" i="2"/>
  <c r="AI1355" i="2"/>
  <c r="AJ1355" i="2"/>
  <c r="AK1355" i="2"/>
  <c r="AL1355" i="2"/>
  <c r="AM1355" i="2"/>
  <c r="AN1355" i="2"/>
  <c r="AV1355" i="2"/>
  <c r="C1356" i="2"/>
  <c r="D1356" i="2"/>
  <c r="E1356" i="2"/>
  <c r="F1356" i="2"/>
  <c r="G1356" i="2"/>
  <c r="H1356" i="2"/>
  <c r="J1356" i="2"/>
  <c r="K1356" i="2"/>
  <c r="L1356" i="2"/>
  <c r="M1356" i="2"/>
  <c r="AG1356" i="2"/>
  <c r="AH1356" i="2"/>
  <c r="AI1356" i="2"/>
  <c r="AJ1356" i="2"/>
  <c r="AK1356" i="2"/>
  <c r="AL1356" i="2"/>
  <c r="AM1356" i="2"/>
  <c r="AN1356" i="2"/>
  <c r="AV1356" i="2"/>
  <c r="C1357" i="2"/>
  <c r="D1357" i="2"/>
  <c r="E1357" i="2"/>
  <c r="F1357" i="2"/>
  <c r="G1357" i="2"/>
  <c r="H1357" i="2"/>
  <c r="J1357" i="2"/>
  <c r="K1357" i="2"/>
  <c r="L1357" i="2"/>
  <c r="M1357" i="2"/>
  <c r="AG1357" i="2"/>
  <c r="AH1357" i="2"/>
  <c r="AI1357" i="2"/>
  <c r="AJ1357" i="2"/>
  <c r="AK1357" i="2"/>
  <c r="AL1357" i="2"/>
  <c r="AM1357" i="2"/>
  <c r="AN1357" i="2"/>
  <c r="AV1357" i="2"/>
  <c r="C1358" i="2"/>
  <c r="D1358" i="2"/>
  <c r="E1358" i="2"/>
  <c r="F1358" i="2"/>
  <c r="G1358" i="2"/>
  <c r="H1358" i="2"/>
  <c r="J1358" i="2"/>
  <c r="K1358" i="2"/>
  <c r="L1358" i="2"/>
  <c r="M1358" i="2"/>
  <c r="AG1358" i="2"/>
  <c r="AH1358" i="2"/>
  <c r="AI1358" i="2"/>
  <c r="AJ1358" i="2"/>
  <c r="AK1358" i="2"/>
  <c r="AL1358" i="2"/>
  <c r="AM1358" i="2"/>
  <c r="AN1358" i="2"/>
  <c r="AV1358" i="2"/>
  <c r="C1359" i="2"/>
  <c r="D1359" i="2"/>
  <c r="E1359" i="2"/>
  <c r="F1359" i="2"/>
  <c r="G1359" i="2"/>
  <c r="H1359" i="2"/>
  <c r="J1359" i="2"/>
  <c r="K1359" i="2"/>
  <c r="L1359" i="2"/>
  <c r="M1359" i="2"/>
  <c r="AG1359" i="2"/>
  <c r="AH1359" i="2"/>
  <c r="AI1359" i="2"/>
  <c r="AJ1359" i="2"/>
  <c r="AK1359" i="2"/>
  <c r="AL1359" i="2"/>
  <c r="AM1359" i="2"/>
  <c r="AN1359" i="2"/>
  <c r="AV1359" i="2"/>
  <c r="C1360" i="2"/>
  <c r="D1360" i="2"/>
  <c r="E1360" i="2"/>
  <c r="F1360" i="2"/>
  <c r="G1360" i="2"/>
  <c r="H1360" i="2"/>
  <c r="J1360" i="2"/>
  <c r="K1360" i="2"/>
  <c r="L1360" i="2"/>
  <c r="M1360" i="2"/>
  <c r="AG1360" i="2"/>
  <c r="AH1360" i="2"/>
  <c r="AI1360" i="2"/>
  <c r="AJ1360" i="2"/>
  <c r="AK1360" i="2"/>
  <c r="AL1360" i="2"/>
  <c r="AM1360" i="2"/>
  <c r="AN1360" i="2"/>
  <c r="AV1360" i="2"/>
  <c r="C1361" i="2"/>
  <c r="D1361" i="2"/>
  <c r="E1361" i="2"/>
  <c r="F1361" i="2"/>
  <c r="G1361" i="2"/>
  <c r="H1361" i="2"/>
  <c r="J1361" i="2"/>
  <c r="K1361" i="2"/>
  <c r="L1361" i="2"/>
  <c r="M1361" i="2"/>
  <c r="AG1361" i="2"/>
  <c r="AH1361" i="2"/>
  <c r="AI1361" i="2"/>
  <c r="AJ1361" i="2"/>
  <c r="AK1361" i="2"/>
  <c r="AL1361" i="2"/>
  <c r="AM1361" i="2"/>
  <c r="AN1361" i="2"/>
  <c r="AV1361" i="2"/>
  <c r="C1362" i="2"/>
  <c r="D1362" i="2"/>
  <c r="E1362" i="2"/>
  <c r="F1362" i="2"/>
  <c r="G1362" i="2"/>
  <c r="H1362" i="2"/>
  <c r="J1362" i="2"/>
  <c r="K1362" i="2"/>
  <c r="L1362" i="2"/>
  <c r="M1362" i="2"/>
  <c r="AG1362" i="2"/>
  <c r="AH1362" i="2"/>
  <c r="AI1362" i="2"/>
  <c r="AJ1362" i="2"/>
  <c r="AK1362" i="2"/>
  <c r="AL1362" i="2"/>
  <c r="AM1362" i="2"/>
  <c r="AN1362" i="2"/>
  <c r="AV1362" i="2"/>
  <c r="C1363" i="2"/>
  <c r="D1363" i="2"/>
  <c r="E1363" i="2"/>
  <c r="F1363" i="2"/>
  <c r="G1363" i="2"/>
  <c r="H1363" i="2"/>
  <c r="J1363" i="2"/>
  <c r="K1363" i="2"/>
  <c r="L1363" i="2"/>
  <c r="M1363" i="2"/>
  <c r="AG1363" i="2"/>
  <c r="AH1363" i="2"/>
  <c r="AI1363" i="2"/>
  <c r="AJ1363" i="2"/>
  <c r="AK1363" i="2"/>
  <c r="AL1363" i="2"/>
  <c r="AM1363" i="2"/>
  <c r="AN1363" i="2"/>
  <c r="AV1363" i="2"/>
  <c r="C1364" i="2"/>
  <c r="D1364" i="2"/>
  <c r="E1364" i="2"/>
  <c r="F1364" i="2"/>
  <c r="G1364" i="2"/>
  <c r="H1364" i="2"/>
  <c r="J1364" i="2"/>
  <c r="K1364" i="2"/>
  <c r="L1364" i="2"/>
  <c r="M1364" i="2"/>
  <c r="AG1364" i="2"/>
  <c r="AH1364" i="2"/>
  <c r="AI1364" i="2"/>
  <c r="AJ1364" i="2"/>
  <c r="AK1364" i="2"/>
  <c r="AL1364" i="2"/>
  <c r="AM1364" i="2"/>
  <c r="AN1364" i="2"/>
  <c r="AV1364" i="2"/>
  <c r="C1365" i="2"/>
  <c r="D1365" i="2"/>
  <c r="E1365" i="2"/>
  <c r="F1365" i="2"/>
  <c r="G1365" i="2"/>
  <c r="H1365" i="2"/>
  <c r="J1365" i="2"/>
  <c r="K1365" i="2"/>
  <c r="L1365" i="2"/>
  <c r="M1365" i="2"/>
  <c r="AG1365" i="2"/>
  <c r="AH1365" i="2"/>
  <c r="AI1365" i="2"/>
  <c r="AJ1365" i="2"/>
  <c r="AK1365" i="2"/>
  <c r="AL1365" i="2"/>
  <c r="AM1365" i="2"/>
  <c r="AN1365" i="2"/>
  <c r="AV1365" i="2"/>
  <c r="C1366" i="2"/>
  <c r="D1366" i="2"/>
  <c r="E1366" i="2"/>
  <c r="F1366" i="2"/>
  <c r="G1366" i="2"/>
  <c r="H1366" i="2"/>
  <c r="J1366" i="2"/>
  <c r="K1366" i="2"/>
  <c r="L1366" i="2"/>
  <c r="M1366" i="2"/>
  <c r="AG1366" i="2"/>
  <c r="AH1366" i="2"/>
  <c r="AI1366" i="2"/>
  <c r="AJ1366" i="2"/>
  <c r="AK1366" i="2"/>
  <c r="AL1366" i="2"/>
  <c r="AM1366" i="2"/>
  <c r="AN1366" i="2"/>
  <c r="AV1366" i="2"/>
  <c r="C1367" i="2"/>
  <c r="D1367" i="2"/>
  <c r="E1367" i="2"/>
  <c r="F1367" i="2"/>
  <c r="G1367" i="2"/>
  <c r="H1367" i="2"/>
  <c r="J1367" i="2"/>
  <c r="K1367" i="2"/>
  <c r="L1367" i="2"/>
  <c r="M1367" i="2"/>
  <c r="AG1367" i="2"/>
  <c r="AH1367" i="2"/>
  <c r="AI1367" i="2"/>
  <c r="AJ1367" i="2"/>
  <c r="AK1367" i="2"/>
  <c r="AL1367" i="2"/>
  <c r="AM1367" i="2"/>
  <c r="AN1367" i="2"/>
  <c r="AV1367" i="2"/>
  <c r="C1368" i="2"/>
  <c r="D1368" i="2"/>
  <c r="E1368" i="2"/>
  <c r="F1368" i="2"/>
  <c r="G1368" i="2"/>
  <c r="H1368" i="2"/>
  <c r="J1368" i="2"/>
  <c r="K1368" i="2"/>
  <c r="L1368" i="2"/>
  <c r="M1368" i="2"/>
  <c r="AG1368" i="2"/>
  <c r="AH1368" i="2"/>
  <c r="AI1368" i="2"/>
  <c r="AJ1368" i="2"/>
  <c r="AK1368" i="2"/>
  <c r="AL1368" i="2"/>
  <c r="AM1368" i="2"/>
  <c r="AN1368" i="2"/>
  <c r="AV1368" i="2"/>
  <c r="C1369" i="2"/>
  <c r="D1369" i="2"/>
  <c r="E1369" i="2"/>
  <c r="F1369" i="2"/>
  <c r="G1369" i="2"/>
  <c r="H1369" i="2"/>
  <c r="J1369" i="2"/>
  <c r="K1369" i="2"/>
  <c r="L1369" i="2"/>
  <c r="M1369" i="2"/>
  <c r="AG1369" i="2"/>
  <c r="AH1369" i="2"/>
  <c r="AI1369" i="2"/>
  <c r="AJ1369" i="2"/>
  <c r="AK1369" i="2"/>
  <c r="AL1369" i="2"/>
  <c r="AM1369" i="2"/>
  <c r="AN1369" i="2"/>
  <c r="AV1369" i="2"/>
  <c r="C1370" i="2"/>
  <c r="D1370" i="2"/>
  <c r="E1370" i="2"/>
  <c r="F1370" i="2"/>
  <c r="G1370" i="2"/>
  <c r="H1370" i="2"/>
  <c r="J1370" i="2"/>
  <c r="K1370" i="2"/>
  <c r="L1370" i="2"/>
  <c r="M1370" i="2"/>
  <c r="AG1370" i="2"/>
  <c r="AH1370" i="2"/>
  <c r="AI1370" i="2"/>
  <c r="AJ1370" i="2"/>
  <c r="AK1370" i="2"/>
  <c r="AL1370" i="2"/>
  <c r="AM1370" i="2"/>
  <c r="AN1370" i="2"/>
  <c r="AV1370" i="2"/>
  <c r="C1371" i="2"/>
  <c r="D1371" i="2"/>
  <c r="E1371" i="2"/>
  <c r="F1371" i="2"/>
  <c r="G1371" i="2"/>
  <c r="H1371" i="2"/>
  <c r="J1371" i="2"/>
  <c r="K1371" i="2"/>
  <c r="L1371" i="2"/>
  <c r="M1371" i="2"/>
  <c r="AG1371" i="2"/>
  <c r="AH1371" i="2"/>
  <c r="AI1371" i="2"/>
  <c r="AJ1371" i="2"/>
  <c r="AK1371" i="2"/>
  <c r="AL1371" i="2"/>
  <c r="AM1371" i="2"/>
  <c r="AN1371" i="2"/>
  <c r="AV1371" i="2"/>
  <c r="C1372" i="2"/>
  <c r="D1372" i="2"/>
  <c r="E1372" i="2"/>
  <c r="F1372" i="2"/>
  <c r="G1372" i="2"/>
  <c r="H1372" i="2"/>
  <c r="J1372" i="2"/>
  <c r="K1372" i="2"/>
  <c r="L1372" i="2"/>
  <c r="M1372" i="2"/>
  <c r="AG1372" i="2"/>
  <c r="AH1372" i="2"/>
  <c r="AI1372" i="2"/>
  <c r="AJ1372" i="2"/>
  <c r="AK1372" i="2"/>
  <c r="AL1372" i="2"/>
  <c r="AM1372" i="2"/>
  <c r="AN1372" i="2"/>
  <c r="AV1372" i="2"/>
  <c r="C1373" i="2"/>
  <c r="D1373" i="2"/>
  <c r="E1373" i="2"/>
  <c r="F1373" i="2"/>
  <c r="G1373" i="2"/>
  <c r="H1373" i="2"/>
  <c r="J1373" i="2"/>
  <c r="K1373" i="2"/>
  <c r="L1373" i="2"/>
  <c r="M1373" i="2"/>
  <c r="AG1373" i="2"/>
  <c r="AH1373" i="2"/>
  <c r="AI1373" i="2"/>
  <c r="AJ1373" i="2"/>
  <c r="AK1373" i="2"/>
  <c r="AL1373" i="2"/>
  <c r="AM1373" i="2"/>
  <c r="AN1373" i="2"/>
  <c r="AV1373" i="2"/>
  <c r="C1374" i="2"/>
  <c r="D1374" i="2"/>
  <c r="E1374" i="2"/>
  <c r="F1374" i="2"/>
  <c r="G1374" i="2"/>
  <c r="H1374" i="2"/>
  <c r="J1374" i="2"/>
  <c r="K1374" i="2"/>
  <c r="L1374" i="2"/>
  <c r="M1374" i="2"/>
  <c r="AG1374" i="2"/>
  <c r="AH1374" i="2"/>
  <c r="AI1374" i="2"/>
  <c r="AJ1374" i="2"/>
  <c r="AK1374" i="2"/>
  <c r="AL1374" i="2"/>
  <c r="AM1374" i="2"/>
  <c r="AN1374" i="2"/>
  <c r="AV1374" i="2"/>
  <c r="C1375" i="2"/>
  <c r="D1375" i="2"/>
  <c r="E1375" i="2"/>
  <c r="F1375" i="2"/>
  <c r="G1375" i="2"/>
  <c r="H1375" i="2"/>
  <c r="J1375" i="2"/>
  <c r="K1375" i="2"/>
  <c r="L1375" i="2"/>
  <c r="M1375" i="2"/>
  <c r="AG1375" i="2"/>
  <c r="AH1375" i="2"/>
  <c r="AI1375" i="2"/>
  <c r="AJ1375" i="2"/>
  <c r="AK1375" i="2"/>
  <c r="AL1375" i="2"/>
  <c r="AM1375" i="2"/>
  <c r="AN1375" i="2"/>
  <c r="AV1375" i="2"/>
  <c r="C1376" i="2"/>
  <c r="D1376" i="2"/>
  <c r="E1376" i="2"/>
  <c r="F1376" i="2"/>
  <c r="G1376" i="2"/>
  <c r="H1376" i="2"/>
  <c r="J1376" i="2"/>
  <c r="K1376" i="2"/>
  <c r="L1376" i="2"/>
  <c r="M1376" i="2"/>
  <c r="AG1376" i="2"/>
  <c r="AH1376" i="2"/>
  <c r="AI1376" i="2"/>
  <c r="AJ1376" i="2"/>
  <c r="AK1376" i="2"/>
  <c r="AL1376" i="2"/>
  <c r="AM1376" i="2"/>
  <c r="AN1376" i="2"/>
  <c r="AV1376" i="2"/>
  <c r="C1377" i="2"/>
  <c r="D1377" i="2"/>
  <c r="E1377" i="2"/>
  <c r="F1377" i="2"/>
  <c r="G1377" i="2"/>
  <c r="H1377" i="2"/>
  <c r="J1377" i="2"/>
  <c r="K1377" i="2"/>
  <c r="L1377" i="2"/>
  <c r="M1377" i="2"/>
  <c r="AG1377" i="2"/>
  <c r="AH1377" i="2"/>
  <c r="AI1377" i="2"/>
  <c r="AJ1377" i="2"/>
  <c r="AK1377" i="2"/>
  <c r="AL1377" i="2"/>
  <c r="AM1377" i="2"/>
  <c r="AN1377" i="2"/>
  <c r="AV1377" i="2"/>
  <c r="C1378" i="2"/>
  <c r="D1378" i="2"/>
  <c r="E1378" i="2"/>
  <c r="F1378" i="2"/>
  <c r="G1378" i="2"/>
  <c r="H1378" i="2"/>
  <c r="J1378" i="2"/>
  <c r="K1378" i="2"/>
  <c r="L1378" i="2"/>
  <c r="M1378" i="2"/>
  <c r="AG1378" i="2"/>
  <c r="AH1378" i="2"/>
  <c r="AI1378" i="2"/>
  <c r="AJ1378" i="2"/>
  <c r="AK1378" i="2"/>
  <c r="AL1378" i="2"/>
  <c r="AM1378" i="2"/>
  <c r="AN1378" i="2"/>
  <c r="AV1378" i="2"/>
  <c r="C1379" i="2"/>
  <c r="D1379" i="2"/>
  <c r="E1379" i="2"/>
  <c r="F1379" i="2"/>
  <c r="G1379" i="2"/>
  <c r="H1379" i="2"/>
  <c r="J1379" i="2"/>
  <c r="K1379" i="2"/>
  <c r="L1379" i="2"/>
  <c r="M1379" i="2"/>
  <c r="AG1379" i="2"/>
  <c r="AH1379" i="2"/>
  <c r="AI1379" i="2"/>
  <c r="AJ1379" i="2"/>
  <c r="AK1379" i="2"/>
  <c r="AL1379" i="2"/>
  <c r="AM1379" i="2"/>
  <c r="AN1379" i="2"/>
  <c r="AV1379" i="2"/>
  <c r="C1380" i="2"/>
  <c r="D1380" i="2"/>
  <c r="E1380" i="2"/>
  <c r="F1380" i="2"/>
  <c r="G1380" i="2"/>
  <c r="H1380" i="2"/>
  <c r="J1380" i="2"/>
  <c r="K1380" i="2"/>
  <c r="L1380" i="2"/>
  <c r="M1380" i="2"/>
  <c r="AG1380" i="2"/>
  <c r="AH1380" i="2"/>
  <c r="AI1380" i="2"/>
  <c r="AJ1380" i="2"/>
  <c r="AK1380" i="2"/>
  <c r="AL1380" i="2"/>
  <c r="AM1380" i="2"/>
  <c r="AN1380" i="2"/>
  <c r="AV1380" i="2"/>
  <c r="C1381" i="2"/>
  <c r="D1381" i="2"/>
  <c r="E1381" i="2"/>
  <c r="F1381" i="2"/>
  <c r="G1381" i="2"/>
  <c r="H1381" i="2"/>
  <c r="J1381" i="2"/>
  <c r="K1381" i="2"/>
  <c r="L1381" i="2"/>
  <c r="M1381" i="2"/>
  <c r="AG1381" i="2"/>
  <c r="AH1381" i="2"/>
  <c r="AI1381" i="2"/>
  <c r="AJ1381" i="2"/>
  <c r="AK1381" i="2"/>
  <c r="AL1381" i="2"/>
  <c r="AM1381" i="2"/>
  <c r="AN1381" i="2"/>
  <c r="AV1381" i="2"/>
  <c r="C1382" i="2"/>
  <c r="D1382" i="2"/>
  <c r="E1382" i="2"/>
  <c r="F1382" i="2"/>
  <c r="G1382" i="2"/>
  <c r="H1382" i="2"/>
  <c r="J1382" i="2"/>
  <c r="K1382" i="2"/>
  <c r="L1382" i="2"/>
  <c r="M1382" i="2"/>
  <c r="AG1382" i="2"/>
  <c r="AH1382" i="2"/>
  <c r="AI1382" i="2"/>
  <c r="AJ1382" i="2"/>
  <c r="AK1382" i="2"/>
  <c r="AL1382" i="2"/>
  <c r="AM1382" i="2"/>
  <c r="AN1382" i="2"/>
  <c r="AV1382" i="2"/>
  <c r="C1383" i="2"/>
  <c r="D1383" i="2"/>
  <c r="E1383" i="2"/>
  <c r="F1383" i="2"/>
  <c r="G1383" i="2"/>
  <c r="H1383" i="2"/>
  <c r="J1383" i="2"/>
  <c r="K1383" i="2"/>
  <c r="L1383" i="2"/>
  <c r="M1383" i="2"/>
  <c r="AG1383" i="2"/>
  <c r="AH1383" i="2"/>
  <c r="AI1383" i="2"/>
  <c r="AJ1383" i="2"/>
  <c r="AK1383" i="2"/>
  <c r="AL1383" i="2"/>
  <c r="AM1383" i="2"/>
  <c r="AN1383" i="2"/>
  <c r="AV1383" i="2"/>
  <c r="C1384" i="2"/>
  <c r="D1384" i="2"/>
  <c r="E1384" i="2"/>
  <c r="F1384" i="2"/>
  <c r="G1384" i="2"/>
  <c r="H1384" i="2"/>
  <c r="J1384" i="2"/>
  <c r="K1384" i="2"/>
  <c r="L1384" i="2"/>
  <c r="M1384" i="2"/>
  <c r="AG1384" i="2"/>
  <c r="AH1384" i="2"/>
  <c r="AI1384" i="2"/>
  <c r="AJ1384" i="2"/>
  <c r="AK1384" i="2"/>
  <c r="AL1384" i="2"/>
  <c r="AM1384" i="2"/>
  <c r="AN1384" i="2"/>
  <c r="AV1384" i="2"/>
  <c r="C1385" i="2"/>
  <c r="D1385" i="2"/>
  <c r="E1385" i="2"/>
  <c r="F1385" i="2"/>
  <c r="G1385" i="2"/>
  <c r="H1385" i="2"/>
  <c r="J1385" i="2"/>
  <c r="K1385" i="2"/>
  <c r="L1385" i="2"/>
  <c r="M1385" i="2"/>
  <c r="AG1385" i="2"/>
  <c r="AH1385" i="2"/>
  <c r="AI1385" i="2"/>
  <c r="AJ1385" i="2"/>
  <c r="AK1385" i="2"/>
  <c r="AL1385" i="2"/>
  <c r="AM1385" i="2"/>
  <c r="AN1385" i="2"/>
  <c r="AV1385" i="2"/>
  <c r="C1386" i="2"/>
  <c r="D1386" i="2"/>
  <c r="E1386" i="2"/>
  <c r="F1386" i="2"/>
  <c r="G1386" i="2"/>
  <c r="H1386" i="2"/>
  <c r="J1386" i="2"/>
  <c r="K1386" i="2"/>
  <c r="L1386" i="2"/>
  <c r="M1386" i="2"/>
  <c r="AG1386" i="2"/>
  <c r="AH1386" i="2"/>
  <c r="AI1386" i="2"/>
  <c r="AJ1386" i="2"/>
  <c r="AK1386" i="2"/>
  <c r="AL1386" i="2"/>
  <c r="AM1386" i="2"/>
  <c r="AN1386" i="2"/>
  <c r="AV1386" i="2"/>
  <c r="C1387" i="2"/>
  <c r="D1387" i="2"/>
  <c r="E1387" i="2"/>
  <c r="F1387" i="2"/>
  <c r="G1387" i="2"/>
  <c r="H1387" i="2"/>
  <c r="J1387" i="2"/>
  <c r="K1387" i="2"/>
  <c r="L1387" i="2"/>
  <c r="M1387" i="2"/>
  <c r="AG1387" i="2"/>
  <c r="AH1387" i="2"/>
  <c r="AI1387" i="2"/>
  <c r="AJ1387" i="2"/>
  <c r="AK1387" i="2"/>
  <c r="AL1387" i="2"/>
  <c r="AM1387" i="2"/>
  <c r="AN1387" i="2"/>
  <c r="AV1387" i="2"/>
  <c r="C1388" i="2"/>
  <c r="D1388" i="2"/>
  <c r="E1388" i="2"/>
  <c r="F1388" i="2"/>
  <c r="G1388" i="2"/>
  <c r="H1388" i="2"/>
  <c r="J1388" i="2"/>
  <c r="K1388" i="2"/>
  <c r="L1388" i="2"/>
  <c r="M1388" i="2"/>
  <c r="AG1388" i="2"/>
  <c r="AH1388" i="2"/>
  <c r="AI1388" i="2"/>
  <c r="AJ1388" i="2"/>
  <c r="AK1388" i="2"/>
  <c r="AL1388" i="2"/>
  <c r="AM1388" i="2"/>
  <c r="AN1388" i="2"/>
  <c r="AV1388" i="2"/>
  <c r="C1389" i="2"/>
  <c r="D1389" i="2"/>
  <c r="E1389" i="2"/>
  <c r="F1389" i="2"/>
  <c r="G1389" i="2"/>
  <c r="H1389" i="2"/>
  <c r="J1389" i="2"/>
  <c r="K1389" i="2"/>
  <c r="L1389" i="2"/>
  <c r="M1389" i="2"/>
  <c r="AG1389" i="2"/>
  <c r="AH1389" i="2"/>
  <c r="AI1389" i="2"/>
  <c r="AJ1389" i="2"/>
  <c r="AK1389" i="2"/>
  <c r="AL1389" i="2"/>
  <c r="AM1389" i="2"/>
  <c r="AN1389" i="2"/>
  <c r="C1391" i="2"/>
  <c r="D1391" i="2"/>
  <c r="E1391" i="2"/>
  <c r="F1391" i="2"/>
  <c r="G1391" i="2"/>
  <c r="H1391" i="2"/>
  <c r="J1391" i="2"/>
  <c r="K1391" i="2"/>
  <c r="L1391" i="2"/>
  <c r="M1391" i="2"/>
  <c r="AG1391" i="2"/>
  <c r="AH1391" i="2"/>
  <c r="AI1391" i="2"/>
  <c r="AJ1391" i="2"/>
  <c r="AK1391" i="2"/>
  <c r="AL1391" i="2"/>
  <c r="AM1391" i="2"/>
  <c r="AN1391" i="2"/>
  <c r="AV1391" i="2"/>
  <c r="C1392" i="2"/>
  <c r="D1392" i="2"/>
  <c r="E1392" i="2"/>
  <c r="F1392" i="2"/>
  <c r="G1392" i="2"/>
  <c r="H1392" i="2"/>
  <c r="J1392" i="2"/>
  <c r="K1392" i="2"/>
  <c r="L1392" i="2"/>
  <c r="M1392" i="2"/>
  <c r="AG1392" i="2"/>
  <c r="AH1392" i="2"/>
  <c r="AI1392" i="2"/>
  <c r="AJ1392" i="2"/>
  <c r="AK1392" i="2"/>
  <c r="AL1392" i="2"/>
  <c r="AM1392" i="2"/>
  <c r="AN1392" i="2"/>
  <c r="AV1392" i="2"/>
  <c r="C1393" i="2"/>
  <c r="D1393" i="2"/>
  <c r="E1393" i="2"/>
  <c r="F1393" i="2"/>
  <c r="G1393" i="2"/>
  <c r="H1393" i="2"/>
  <c r="J1393" i="2"/>
  <c r="K1393" i="2"/>
  <c r="L1393" i="2"/>
  <c r="M1393" i="2"/>
  <c r="AG1393" i="2"/>
  <c r="AH1393" i="2"/>
  <c r="AI1393" i="2"/>
  <c r="AJ1393" i="2"/>
  <c r="AK1393" i="2"/>
  <c r="AL1393" i="2"/>
  <c r="AM1393" i="2"/>
  <c r="AN1393" i="2"/>
  <c r="AV1393" i="2"/>
  <c r="C1394" i="2"/>
  <c r="D1394" i="2"/>
  <c r="E1394" i="2"/>
  <c r="F1394" i="2"/>
  <c r="G1394" i="2"/>
  <c r="H1394" i="2"/>
  <c r="J1394" i="2"/>
  <c r="K1394" i="2"/>
  <c r="L1394" i="2"/>
  <c r="M1394" i="2"/>
  <c r="AG1394" i="2"/>
  <c r="AH1394" i="2"/>
  <c r="AI1394" i="2"/>
  <c r="AJ1394" i="2"/>
  <c r="AK1394" i="2"/>
  <c r="AL1394" i="2"/>
  <c r="AM1394" i="2"/>
  <c r="AN1394" i="2"/>
  <c r="AV1394" i="2"/>
  <c r="C1395" i="2"/>
  <c r="D1395" i="2"/>
  <c r="E1395" i="2"/>
  <c r="F1395" i="2"/>
  <c r="G1395" i="2"/>
  <c r="H1395" i="2"/>
  <c r="J1395" i="2"/>
  <c r="K1395" i="2"/>
  <c r="L1395" i="2"/>
  <c r="M1395" i="2"/>
  <c r="AG1395" i="2"/>
  <c r="AH1395" i="2"/>
  <c r="AI1395" i="2"/>
  <c r="AJ1395" i="2"/>
  <c r="AK1395" i="2"/>
  <c r="AL1395" i="2"/>
  <c r="AM1395" i="2"/>
  <c r="AN1395" i="2"/>
  <c r="AV1395" i="2"/>
  <c r="C1396" i="2"/>
  <c r="D1396" i="2"/>
  <c r="E1396" i="2"/>
  <c r="F1396" i="2"/>
  <c r="G1396" i="2"/>
  <c r="H1396" i="2"/>
  <c r="J1396" i="2"/>
  <c r="K1396" i="2"/>
  <c r="L1396" i="2"/>
  <c r="M1396" i="2"/>
  <c r="AG1396" i="2"/>
  <c r="AH1396" i="2"/>
  <c r="AI1396" i="2"/>
  <c r="AJ1396" i="2"/>
  <c r="AK1396" i="2"/>
  <c r="AL1396" i="2"/>
  <c r="AM1396" i="2"/>
  <c r="AN1396" i="2"/>
  <c r="AV1396" i="2"/>
  <c r="C1397" i="2"/>
  <c r="D1397" i="2"/>
  <c r="E1397" i="2"/>
  <c r="F1397" i="2"/>
  <c r="G1397" i="2"/>
  <c r="H1397" i="2"/>
  <c r="J1397" i="2"/>
  <c r="K1397" i="2"/>
  <c r="L1397" i="2"/>
  <c r="M1397" i="2"/>
  <c r="AG1397" i="2"/>
  <c r="AH1397" i="2"/>
  <c r="AI1397" i="2"/>
  <c r="AJ1397" i="2"/>
  <c r="AK1397" i="2"/>
  <c r="AL1397" i="2"/>
  <c r="AM1397" i="2"/>
  <c r="AN1397" i="2"/>
  <c r="AV1397" i="2"/>
  <c r="C1398" i="2"/>
  <c r="D1398" i="2"/>
  <c r="E1398" i="2"/>
  <c r="F1398" i="2"/>
  <c r="G1398" i="2"/>
  <c r="H1398" i="2"/>
  <c r="J1398" i="2"/>
  <c r="K1398" i="2"/>
  <c r="L1398" i="2"/>
  <c r="M1398" i="2"/>
  <c r="AG1398" i="2"/>
  <c r="AH1398" i="2"/>
  <c r="AI1398" i="2"/>
  <c r="AJ1398" i="2"/>
  <c r="AK1398" i="2"/>
  <c r="AL1398" i="2"/>
  <c r="AM1398" i="2"/>
  <c r="AN1398" i="2"/>
  <c r="AV1398" i="2"/>
  <c r="C1399" i="2"/>
  <c r="D1399" i="2"/>
  <c r="E1399" i="2"/>
  <c r="F1399" i="2"/>
  <c r="G1399" i="2"/>
  <c r="H1399" i="2"/>
  <c r="J1399" i="2"/>
  <c r="K1399" i="2"/>
  <c r="L1399" i="2"/>
  <c r="M1399" i="2"/>
  <c r="AG1399" i="2"/>
  <c r="AH1399" i="2"/>
  <c r="AI1399" i="2"/>
  <c r="AJ1399" i="2"/>
  <c r="AK1399" i="2"/>
  <c r="AL1399" i="2"/>
  <c r="AM1399" i="2"/>
  <c r="AN1399" i="2"/>
  <c r="AV1399" i="2"/>
  <c r="C1400" i="2"/>
  <c r="D1400" i="2"/>
  <c r="E1400" i="2"/>
  <c r="F1400" i="2"/>
  <c r="G1400" i="2"/>
  <c r="H1400" i="2"/>
  <c r="J1400" i="2"/>
  <c r="K1400" i="2"/>
  <c r="L1400" i="2"/>
  <c r="M1400" i="2"/>
  <c r="AG1400" i="2"/>
  <c r="AH1400" i="2"/>
  <c r="AI1400" i="2"/>
  <c r="AJ1400" i="2"/>
  <c r="AK1400" i="2"/>
  <c r="AL1400" i="2"/>
  <c r="AM1400" i="2"/>
  <c r="AN1400" i="2"/>
  <c r="AV1400" i="2"/>
  <c r="C1401" i="2"/>
  <c r="D1401" i="2"/>
  <c r="E1401" i="2"/>
  <c r="F1401" i="2"/>
  <c r="G1401" i="2"/>
  <c r="H1401" i="2"/>
  <c r="J1401" i="2"/>
  <c r="K1401" i="2"/>
  <c r="L1401" i="2"/>
  <c r="M1401" i="2"/>
  <c r="AG1401" i="2"/>
  <c r="AH1401" i="2"/>
  <c r="AI1401" i="2"/>
  <c r="AJ1401" i="2"/>
  <c r="AK1401" i="2"/>
  <c r="AL1401" i="2"/>
  <c r="AM1401" i="2"/>
  <c r="AN1401" i="2"/>
  <c r="AV1401" i="2"/>
  <c r="C1402" i="2"/>
  <c r="D1402" i="2"/>
  <c r="E1402" i="2"/>
  <c r="F1402" i="2"/>
  <c r="G1402" i="2"/>
  <c r="H1402" i="2"/>
  <c r="J1402" i="2"/>
  <c r="K1402" i="2"/>
  <c r="L1402" i="2"/>
  <c r="M1402" i="2"/>
  <c r="AG1402" i="2"/>
  <c r="AH1402" i="2"/>
  <c r="AI1402" i="2"/>
  <c r="AJ1402" i="2"/>
  <c r="AK1402" i="2"/>
  <c r="AL1402" i="2"/>
  <c r="AM1402" i="2"/>
  <c r="AN1402" i="2"/>
  <c r="AV1402" i="2"/>
  <c r="C1403" i="2"/>
  <c r="D1403" i="2"/>
  <c r="E1403" i="2"/>
  <c r="F1403" i="2"/>
  <c r="G1403" i="2"/>
  <c r="H1403" i="2"/>
  <c r="J1403" i="2"/>
  <c r="K1403" i="2"/>
  <c r="L1403" i="2"/>
  <c r="M1403" i="2"/>
  <c r="AG1403" i="2"/>
  <c r="AH1403" i="2"/>
  <c r="AI1403" i="2"/>
  <c r="AJ1403" i="2"/>
  <c r="AK1403" i="2"/>
  <c r="AL1403" i="2"/>
  <c r="AM1403" i="2"/>
  <c r="AN1403" i="2"/>
  <c r="AV1403" i="2"/>
  <c r="C1404" i="2"/>
  <c r="D1404" i="2"/>
  <c r="E1404" i="2"/>
  <c r="F1404" i="2"/>
  <c r="G1404" i="2"/>
  <c r="H1404" i="2"/>
  <c r="J1404" i="2"/>
  <c r="K1404" i="2"/>
  <c r="L1404" i="2"/>
  <c r="M1404" i="2"/>
  <c r="AG1404" i="2"/>
  <c r="AH1404" i="2"/>
  <c r="AI1404" i="2"/>
  <c r="AJ1404" i="2"/>
  <c r="AK1404" i="2"/>
  <c r="AL1404" i="2"/>
  <c r="AM1404" i="2"/>
  <c r="AN1404" i="2"/>
  <c r="AV1404" i="2"/>
  <c r="C1405" i="2"/>
  <c r="D1405" i="2"/>
  <c r="E1405" i="2"/>
  <c r="F1405" i="2"/>
  <c r="G1405" i="2"/>
  <c r="H1405" i="2"/>
  <c r="J1405" i="2"/>
  <c r="K1405" i="2"/>
  <c r="L1405" i="2"/>
  <c r="M1405" i="2"/>
  <c r="AG1405" i="2"/>
  <c r="AH1405" i="2"/>
  <c r="AI1405" i="2"/>
  <c r="AJ1405" i="2"/>
  <c r="AK1405" i="2"/>
  <c r="AL1405" i="2"/>
  <c r="AM1405" i="2"/>
  <c r="AN1405" i="2"/>
  <c r="AV1405" i="2"/>
  <c r="C1406" i="2"/>
  <c r="D1406" i="2"/>
  <c r="E1406" i="2"/>
  <c r="F1406" i="2"/>
  <c r="G1406" i="2"/>
  <c r="H1406" i="2"/>
  <c r="J1406" i="2"/>
  <c r="K1406" i="2"/>
  <c r="L1406" i="2"/>
  <c r="M1406" i="2"/>
  <c r="AG1406" i="2"/>
  <c r="AH1406" i="2"/>
  <c r="AI1406" i="2"/>
  <c r="AJ1406" i="2"/>
  <c r="AK1406" i="2"/>
  <c r="AL1406" i="2"/>
  <c r="AM1406" i="2"/>
  <c r="AN1406" i="2"/>
  <c r="AV1406" i="2"/>
  <c r="C1407" i="2"/>
  <c r="D1407" i="2"/>
  <c r="E1407" i="2"/>
  <c r="F1407" i="2"/>
  <c r="G1407" i="2"/>
  <c r="H1407" i="2"/>
  <c r="J1407" i="2"/>
  <c r="K1407" i="2"/>
  <c r="L1407" i="2"/>
  <c r="M1407" i="2"/>
  <c r="AG1407" i="2"/>
  <c r="AH1407" i="2"/>
  <c r="AI1407" i="2"/>
  <c r="AJ1407" i="2"/>
  <c r="AK1407" i="2"/>
  <c r="AL1407" i="2"/>
  <c r="AM1407" i="2"/>
  <c r="AN1407" i="2"/>
  <c r="AV1407" i="2"/>
  <c r="C1408" i="2"/>
  <c r="D1408" i="2"/>
  <c r="E1408" i="2"/>
  <c r="F1408" i="2"/>
  <c r="G1408" i="2"/>
  <c r="H1408" i="2"/>
  <c r="J1408" i="2"/>
  <c r="K1408" i="2"/>
  <c r="L1408" i="2"/>
  <c r="M1408" i="2"/>
  <c r="AG1408" i="2"/>
  <c r="AH1408" i="2"/>
  <c r="AI1408" i="2"/>
  <c r="AJ1408" i="2"/>
  <c r="AK1408" i="2"/>
  <c r="AL1408" i="2"/>
  <c r="AM1408" i="2"/>
  <c r="AN1408" i="2"/>
  <c r="AV1408" i="2"/>
  <c r="C1409" i="2"/>
  <c r="D1409" i="2"/>
  <c r="E1409" i="2"/>
  <c r="F1409" i="2"/>
  <c r="G1409" i="2"/>
  <c r="H1409" i="2"/>
  <c r="J1409" i="2"/>
  <c r="K1409" i="2"/>
  <c r="L1409" i="2"/>
  <c r="M1409" i="2"/>
  <c r="AG1409" i="2"/>
  <c r="AH1409" i="2"/>
  <c r="AI1409" i="2"/>
  <c r="AJ1409" i="2"/>
  <c r="AK1409" i="2"/>
  <c r="AL1409" i="2"/>
  <c r="AM1409" i="2"/>
  <c r="AN1409" i="2"/>
  <c r="AV1409" i="2"/>
  <c r="C1410" i="2"/>
  <c r="D1410" i="2"/>
  <c r="E1410" i="2"/>
  <c r="F1410" i="2"/>
  <c r="G1410" i="2"/>
  <c r="H1410" i="2"/>
  <c r="J1410" i="2"/>
  <c r="K1410" i="2"/>
  <c r="L1410" i="2"/>
  <c r="M1410" i="2"/>
  <c r="AG1410" i="2"/>
  <c r="AH1410" i="2"/>
  <c r="AI1410" i="2"/>
  <c r="AJ1410" i="2"/>
  <c r="AK1410" i="2"/>
  <c r="AL1410" i="2"/>
  <c r="AM1410" i="2"/>
  <c r="AN1410" i="2"/>
  <c r="AV1410" i="2"/>
  <c r="C1411" i="2"/>
  <c r="D1411" i="2"/>
  <c r="E1411" i="2"/>
  <c r="F1411" i="2"/>
  <c r="G1411" i="2"/>
  <c r="H1411" i="2"/>
  <c r="J1411" i="2"/>
  <c r="K1411" i="2"/>
  <c r="L1411" i="2"/>
  <c r="M1411" i="2"/>
  <c r="AG1411" i="2"/>
  <c r="AH1411" i="2"/>
  <c r="AI1411" i="2"/>
  <c r="AJ1411" i="2"/>
  <c r="AK1411" i="2"/>
  <c r="AL1411" i="2"/>
  <c r="AM1411" i="2"/>
  <c r="AN1411" i="2"/>
  <c r="AV1411" i="2"/>
  <c r="C1412" i="2"/>
  <c r="D1412" i="2"/>
  <c r="E1412" i="2"/>
  <c r="F1412" i="2"/>
  <c r="G1412" i="2"/>
  <c r="H1412" i="2"/>
  <c r="J1412" i="2"/>
  <c r="K1412" i="2"/>
  <c r="L1412" i="2"/>
  <c r="M1412" i="2"/>
  <c r="AG1412" i="2"/>
  <c r="AH1412" i="2"/>
  <c r="AI1412" i="2"/>
  <c r="AJ1412" i="2"/>
  <c r="AK1412" i="2"/>
  <c r="AL1412" i="2"/>
  <c r="AM1412" i="2"/>
  <c r="AN1412" i="2"/>
  <c r="AV1412" i="2"/>
  <c r="C1413" i="2"/>
  <c r="D1413" i="2"/>
  <c r="E1413" i="2"/>
  <c r="F1413" i="2"/>
  <c r="G1413" i="2"/>
  <c r="H1413" i="2"/>
  <c r="J1413" i="2"/>
  <c r="K1413" i="2"/>
  <c r="L1413" i="2"/>
  <c r="M1413" i="2"/>
  <c r="AG1413" i="2"/>
  <c r="AH1413" i="2"/>
  <c r="AI1413" i="2"/>
  <c r="AJ1413" i="2"/>
  <c r="AK1413" i="2"/>
  <c r="AL1413" i="2"/>
  <c r="AM1413" i="2"/>
  <c r="AN1413" i="2"/>
  <c r="AV1413" i="2"/>
  <c r="C1414" i="2"/>
  <c r="D1414" i="2"/>
  <c r="E1414" i="2"/>
  <c r="F1414" i="2"/>
  <c r="G1414" i="2"/>
  <c r="H1414" i="2"/>
  <c r="J1414" i="2"/>
  <c r="K1414" i="2"/>
  <c r="L1414" i="2"/>
  <c r="M1414" i="2"/>
  <c r="AG1414" i="2"/>
  <c r="AH1414" i="2"/>
  <c r="AI1414" i="2"/>
  <c r="AJ1414" i="2"/>
  <c r="AK1414" i="2"/>
  <c r="AL1414" i="2"/>
  <c r="AM1414" i="2"/>
  <c r="AN1414" i="2"/>
  <c r="AV1414" i="2"/>
  <c r="C1415" i="2"/>
  <c r="D1415" i="2"/>
  <c r="E1415" i="2"/>
  <c r="F1415" i="2"/>
  <c r="G1415" i="2"/>
  <c r="H1415" i="2"/>
  <c r="J1415" i="2"/>
  <c r="K1415" i="2"/>
  <c r="L1415" i="2"/>
  <c r="M1415" i="2"/>
  <c r="AG1415" i="2"/>
  <c r="AH1415" i="2"/>
  <c r="AI1415" i="2"/>
  <c r="AJ1415" i="2"/>
  <c r="AK1415" i="2"/>
  <c r="AL1415" i="2"/>
  <c r="AM1415" i="2"/>
  <c r="AN1415" i="2"/>
  <c r="AV1415" i="2"/>
  <c r="C1416" i="2"/>
  <c r="D1416" i="2"/>
  <c r="E1416" i="2"/>
  <c r="F1416" i="2"/>
  <c r="G1416" i="2"/>
  <c r="H1416" i="2"/>
  <c r="J1416" i="2"/>
  <c r="K1416" i="2"/>
  <c r="L1416" i="2"/>
  <c r="M1416" i="2"/>
  <c r="AG1416" i="2"/>
  <c r="AH1416" i="2"/>
  <c r="AI1416" i="2"/>
  <c r="AJ1416" i="2"/>
  <c r="AK1416" i="2"/>
  <c r="AL1416" i="2"/>
  <c r="AM1416" i="2"/>
  <c r="AN1416" i="2"/>
  <c r="AV1416" i="2"/>
  <c r="C1417" i="2"/>
  <c r="D1417" i="2"/>
  <c r="E1417" i="2"/>
  <c r="F1417" i="2"/>
  <c r="G1417" i="2"/>
  <c r="H1417" i="2"/>
  <c r="J1417" i="2"/>
  <c r="K1417" i="2"/>
  <c r="L1417" i="2"/>
  <c r="M1417" i="2"/>
  <c r="AG1417" i="2"/>
  <c r="AH1417" i="2"/>
  <c r="AI1417" i="2"/>
  <c r="AJ1417" i="2"/>
  <c r="AK1417" i="2"/>
  <c r="AL1417" i="2"/>
  <c r="AM1417" i="2"/>
  <c r="AN1417" i="2"/>
  <c r="AV1417" i="2"/>
  <c r="C1418" i="2"/>
  <c r="D1418" i="2"/>
  <c r="E1418" i="2"/>
  <c r="F1418" i="2"/>
  <c r="G1418" i="2"/>
  <c r="H1418" i="2"/>
  <c r="J1418" i="2"/>
  <c r="K1418" i="2"/>
  <c r="L1418" i="2"/>
  <c r="M1418" i="2"/>
  <c r="AG1418" i="2"/>
  <c r="AH1418" i="2"/>
  <c r="AI1418" i="2"/>
  <c r="AJ1418" i="2"/>
  <c r="AK1418" i="2"/>
  <c r="AL1418" i="2"/>
  <c r="AM1418" i="2"/>
  <c r="AN1418" i="2"/>
  <c r="AV1418" i="2"/>
  <c r="C1419" i="2"/>
  <c r="D1419" i="2"/>
  <c r="E1419" i="2"/>
  <c r="F1419" i="2"/>
  <c r="G1419" i="2"/>
  <c r="H1419" i="2"/>
  <c r="J1419" i="2"/>
  <c r="K1419" i="2"/>
  <c r="L1419" i="2"/>
  <c r="M1419" i="2"/>
  <c r="AG1419" i="2"/>
  <c r="AH1419" i="2"/>
  <c r="AI1419" i="2"/>
  <c r="AJ1419" i="2"/>
  <c r="AK1419" i="2"/>
  <c r="AL1419" i="2"/>
  <c r="AM1419" i="2"/>
  <c r="AN1419" i="2"/>
  <c r="AV1419" i="2"/>
  <c r="C1420" i="2"/>
  <c r="D1420" i="2"/>
  <c r="E1420" i="2"/>
  <c r="F1420" i="2"/>
  <c r="G1420" i="2"/>
  <c r="H1420" i="2"/>
  <c r="J1420" i="2"/>
  <c r="K1420" i="2"/>
  <c r="L1420" i="2"/>
  <c r="M1420" i="2"/>
  <c r="AG1420" i="2"/>
  <c r="AH1420" i="2"/>
  <c r="AI1420" i="2"/>
  <c r="AJ1420" i="2"/>
  <c r="AK1420" i="2"/>
  <c r="AL1420" i="2"/>
  <c r="AM1420" i="2"/>
  <c r="AN1420" i="2"/>
  <c r="AV1420" i="2"/>
  <c r="C1421" i="2"/>
  <c r="D1421" i="2"/>
  <c r="E1421" i="2"/>
  <c r="F1421" i="2"/>
  <c r="G1421" i="2"/>
  <c r="H1421" i="2"/>
  <c r="J1421" i="2"/>
  <c r="K1421" i="2"/>
  <c r="L1421" i="2"/>
  <c r="M1421" i="2"/>
  <c r="AG1421" i="2"/>
  <c r="AH1421" i="2"/>
  <c r="AI1421" i="2"/>
  <c r="AJ1421" i="2"/>
  <c r="AK1421" i="2"/>
  <c r="AL1421" i="2"/>
  <c r="AM1421" i="2"/>
  <c r="AN1421" i="2"/>
  <c r="AV1421" i="2"/>
  <c r="C1422" i="2"/>
  <c r="D1422" i="2"/>
  <c r="E1422" i="2"/>
  <c r="F1422" i="2"/>
  <c r="G1422" i="2"/>
  <c r="H1422" i="2"/>
  <c r="J1422" i="2"/>
  <c r="K1422" i="2"/>
  <c r="L1422" i="2"/>
  <c r="M1422" i="2"/>
  <c r="AG1422" i="2"/>
  <c r="AH1422" i="2"/>
  <c r="AI1422" i="2"/>
  <c r="AJ1422" i="2"/>
  <c r="AK1422" i="2"/>
  <c r="AL1422" i="2"/>
  <c r="AM1422" i="2"/>
  <c r="AN1422" i="2"/>
  <c r="AV1422" i="2"/>
  <c r="C1423" i="2"/>
  <c r="D1423" i="2"/>
  <c r="E1423" i="2"/>
  <c r="F1423" i="2"/>
  <c r="G1423" i="2"/>
  <c r="H1423" i="2"/>
  <c r="J1423" i="2"/>
  <c r="K1423" i="2"/>
  <c r="L1423" i="2"/>
  <c r="M1423" i="2"/>
  <c r="AG1423" i="2"/>
  <c r="AH1423" i="2"/>
  <c r="AI1423" i="2"/>
  <c r="AJ1423" i="2"/>
  <c r="AK1423" i="2"/>
  <c r="AL1423" i="2"/>
  <c r="AM1423" i="2"/>
  <c r="AN1423" i="2"/>
  <c r="AV1423" i="2"/>
  <c r="C1424" i="2"/>
  <c r="D1424" i="2"/>
  <c r="E1424" i="2"/>
  <c r="F1424" i="2"/>
  <c r="G1424" i="2"/>
  <c r="H1424" i="2"/>
  <c r="J1424" i="2"/>
  <c r="K1424" i="2"/>
  <c r="L1424" i="2"/>
  <c r="M1424" i="2"/>
  <c r="AG1424" i="2"/>
  <c r="AH1424" i="2"/>
  <c r="AI1424" i="2"/>
  <c r="AJ1424" i="2"/>
  <c r="AK1424" i="2"/>
  <c r="AL1424" i="2"/>
  <c r="AM1424" i="2"/>
  <c r="AN1424" i="2"/>
  <c r="AV1424" i="2"/>
  <c r="C1425" i="2"/>
  <c r="D1425" i="2"/>
  <c r="E1425" i="2"/>
  <c r="F1425" i="2"/>
  <c r="G1425" i="2"/>
  <c r="H1425" i="2"/>
  <c r="J1425" i="2"/>
  <c r="K1425" i="2"/>
  <c r="L1425" i="2"/>
  <c r="M1425" i="2"/>
  <c r="AG1425" i="2"/>
  <c r="AH1425" i="2"/>
  <c r="AI1425" i="2"/>
  <c r="AJ1425" i="2"/>
  <c r="AK1425" i="2"/>
  <c r="AL1425" i="2"/>
  <c r="AM1425" i="2"/>
  <c r="AN1425" i="2"/>
  <c r="AV1425" i="2"/>
  <c r="C1426" i="2"/>
  <c r="D1426" i="2"/>
  <c r="E1426" i="2"/>
  <c r="F1426" i="2"/>
  <c r="G1426" i="2"/>
  <c r="H1426" i="2"/>
  <c r="J1426" i="2"/>
  <c r="K1426" i="2"/>
  <c r="L1426" i="2"/>
  <c r="M1426" i="2"/>
  <c r="AG1426" i="2"/>
  <c r="AH1426" i="2"/>
  <c r="AI1426" i="2"/>
  <c r="AJ1426" i="2"/>
  <c r="AK1426" i="2"/>
  <c r="AL1426" i="2"/>
  <c r="AM1426" i="2"/>
  <c r="AN1426" i="2"/>
  <c r="AV1426" i="2"/>
  <c r="C1427" i="2"/>
  <c r="D1427" i="2"/>
  <c r="E1427" i="2"/>
  <c r="F1427" i="2"/>
  <c r="G1427" i="2"/>
  <c r="H1427" i="2"/>
  <c r="J1427" i="2"/>
  <c r="K1427" i="2"/>
  <c r="L1427" i="2"/>
  <c r="M1427" i="2"/>
  <c r="AG1427" i="2"/>
  <c r="AH1427" i="2"/>
  <c r="AI1427" i="2"/>
  <c r="AJ1427" i="2"/>
  <c r="AK1427" i="2"/>
  <c r="AL1427" i="2"/>
  <c r="AM1427" i="2"/>
  <c r="AN1427" i="2"/>
  <c r="AV1427" i="2"/>
  <c r="C1428" i="2"/>
  <c r="D1428" i="2"/>
  <c r="E1428" i="2"/>
  <c r="F1428" i="2"/>
  <c r="G1428" i="2"/>
  <c r="H1428" i="2"/>
  <c r="J1428" i="2"/>
  <c r="K1428" i="2"/>
  <c r="L1428" i="2"/>
  <c r="M1428" i="2"/>
  <c r="AG1428" i="2"/>
  <c r="AH1428" i="2"/>
  <c r="AI1428" i="2"/>
  <c r="AJ1428" i="2"/>
  <c r="AK1428" i="2"/>
  <c r="AL1428" i="2"/>
  <c r="AM1428" i="2"/>
  <c r="AN1428" i="2"/>
  <c r="AV1428" i="2"/>
  <c r="C1429" i="2"/>
  <c r="D1429" i="2"/>
  <c r="E1429" i="2"/>
  <c r="F1429" i="2"/>
  <c r="G1429" i="2"/>
  <c r="H1429" i="2"/>
  <c r="J1429" i="2"/>
  <c r="K1429" i="2"/>
  <c r="L1429" i="2"/>
  <c r="M1429" i="2"/>
  <c r="AG1429" i="2"/>
  <c r="AH1429" i="2"/>
  <c r="AI1429" i="2"/>
  <c r="AJ1429" i="2"/>
  <c r="AK1429" i="2"/>
  <c r="AL1429" i="2"/>
  <c r="AM1429" i="2"/>
  <c r="AN1429" i="2"/>
  <c r="AV1429" i="2"/>
  <c r="C1430" i="2"/>
  <c r="D1430" i="2"/>
  <c r="E1430" i="2"/>
  <c r="F1430" i="2"/>
  <c r="G1430" i="2"/>
  <c r="H1430" i="2"/>
  <c r="J1430" i="2"/>
  <c r="K1430" i="2"/>
  <c r="L1430" i="2"/>
  <c r="M1430" i="2"/>
  <c r="AG1430" i="2"/>
  <c r="AH1430" i="2"/>
  <c r="AI1430" i="2"/>
  <c r="AJ1430" i="2"/>
  <c r="AK1430" i="2"/>
  <c r="AL1430" i="2"/>
  <c r="AM1430" i="2"/>
  <c r="AN1430" i="2"/>
  <c r="AV1430" i="2"/>
  <c r="C1431" i="2"/>
  <c r="D1431" i="2"/>
  <c r="E1431" i="2"/>
  <c r="F1431" i="2"/>
  <c r="G1431" i="2"/>
  <c r="H1431" i="2"/>
  <c r="J1431" i="2"/>
  <c r="K1431" i="2"/>
  <c r="L1431" i="2"/>
  <c r="M1431" i="2"/>
  <c r="AG1431" i="2"/>
  <c r="AH1431" i="2"/>
  <c r="AI1431" i="2"/>
  <c r="AJ1431" i="2"/>
  <c r="AK1431" i="2"/>
  <c r="AL1431" i="2"/>
  <c r="AM1431" i="2"/>
  <c r="AN1431" i="2"/>
  <c r="AV1431" i="2"/>
  <c r="C1432" i="2"/>
  <c r="D1432" i="2"/>
  <c r="E1432" i="2"/>
  <c r="F1432" i="2"/>
  <c r="G1432" i="2"/>
  <c r="H1432" i="2"/>
  <c r="J1432" i="2"/>
  <c r="K1432" i="2"/>
  <c r="L1432" i="2"/>
  <c r="M1432" i="2"/>
  <c r="AG1432" i="2"/>
  <c r="AH1432" i="2"/>
  <c r="AI1432" i="2"/>
  <c r="AJ1432" i="2"/>
  <c r="AK1432" i="2"/>
  <c r="AL1432" i="2"/>
  <c r="AM1432" i="2"/>
  <c r="AN1432" i="2"/>
  <c r="AV1432" i="2"/>
  <c r="C1433" i="2"/>
  <c r="D1433" i="2"/>
  <c r="E1433" i="2"/>
  <c r="F1433" i="2"/>
  <c r="G1433" i="2"/>
  <c r="H1433" i="2"/>
  <c r="J1433" i="2"/>
  <c r="K1433" i="2"/>
  <c r="L1433" i="2"/>
  <c r="M1433" i="2"/>
  <c r="AG1433" i="2"/>
  <c r="AH1433" i="2"/>
  <c r="AI1433" i="2"/>
  <c r="AJ1433" i="2"/>
  <c r="AK1433" i="2"/>
  <c r="AL1433" i="2"/>
  <c r="AM1433" i="2"/>
  <c r="AN1433" i="2"/>
  <c r="AV1433" i="2"/>
  <c r="C1434" i="2"/>
  <c r="D1434" i="2"/>
  <c r="E1434" i="2"/>
  <c r="F1434" i="2"/>
  <c r="G1434" i="2"/>
  <c r="H1434" i="2"/>
  <c r="J1434" i="2"/>
  <c r="K1434" i="2"/>
  <c r="L1434" i="2"/>
  <c r="M1434" i="2"/>
  <c r="AG1434" i="2"/>
  <c r="AH1434" i="2"/>
  <c r="AI1434" i="2"/>
  <c r="AJ1434" i="2"/>
  <c r="AK1434" i="2"/>
  <c r="AL1434" i="2"/>
  <c r="AM1434" i="2"/>
  <c r="AN1434" i="2"/>
  <c r="AV1434" i="2"/>
  <c r="C1435" i="2"/>
  <c r="D1435" i="2"/>
  <c r="E1435" i="2"/>
  <c r="F1435" i="2"/>
  <c r="G1435" i="2"/>
  <c r="H1435" i="2"/>
  <c r="J1435" i="2"/>
  <c r="K1435" i="2"/>
  <c r="L1435" i="2"/>
  <c r="M1435" i="2"/>
  <c r="AG1435" i="2"/>
  <c r="AH1435" i="2"/>
  <c r="AI1435" i="2"/>
  <c r="AJ1435" i="2"/>
  <c r="AK1435" i="2"/>
  <c r="AL1435" i="2"/>
  <c r="AM1435" i="2"/>
  <c r="AN1435" i="2"/>
  <c r="AV1435" i="2"/>
  <c r="C1436" i="2"/>
  <c r="D1436" i="2"/>
  <c r="E1436" i="2"/>
  <c r="F1436" i="2"/>
  <c r="G1436" i="2"/>
  <c r="H1436" i="2"/>
  <c r="J1436" i="2"/>
  <c r="K1436" i="2"/>
  <c r="L1436" i="2"/>
  <c r="M1436" i="2"/>
  <c r="AG1436" i="2"/>
  <c r="AH1436" i="2"/>
  <c r="AI1436" i="2"/>
  <c r="AJ1436" i="2"/>
  <c r="AK1436" i="2"/>
  <c r="AL1436" i="2"/>
  <c r="AM1436" i="2"/>
  <c r="AN1436" i="2"/>
  <c r="AV1436" i="2"/>
  <c r="C1437" i="2"/>
  <c r="D1437" i="2"/>
  <c r="E1437" i="2"/>
  <c r="F1437" i="2"/>
  <c r="G1437" i="2"/>
  <c r="H1437" i="2"/>
  <c r="J1437" i="2"/>
  <c r="K1437" i="2"/>
  <c r="L1437" i="2"/>
  <c r="M1437" i="2"/>
  <c r="AG1437" i="2"/>
  <c r="AH1437" i="2"/>
  <c r="AI1437" i="2"/>
  <c r="AJ1437" i="2"/>
  <c r="AK1437" i="2"/>
  <c r="AL1437" i="2"/>
  <c r="AM1437" i="2"/>
  <c r="AN1437" i="2"/>
  <c r="AV1437" i="2"/>
  <c r="C1438" i="2"/>
  <c r="D1438" i="2"/>
  <c r="E1438" i="2"/>
  <c r="F1438" i="2"/>
  <c r="G1438" i="2"/>
  <c r="H1438" i="2"/>
  <c r="J1438" i="2"/>
  <c r="K1438" i="2"/>
  <c r="L1438" i="2"/>
  <c r="M1438" i="2"/>
  <c r="AG1438" i="2"/>
  <c r="AH1438" i="2"/>
  <c r="AI1438" i="2"/>
  <c r="AJ1438" i="2"/>
  <c r="AK1438" i="2"/>
  <c r="AL1438" i="2"/>
  <c r="AM1438" i="2"/>
  <c r="AN1438" i="2"/>
  <c r="AV1438" i="2"/>
  <c r="C1439" i="2"/>
  <c r="D1439" i="2"/>
  <c r="E1439" i="2"/>
  <c r="F1439" i="2"/>
  <c r="G1439" i="2"/>
  <c r="H1439" i="2"/>
  <c r="J1439" i="2"/>
  <c r="K1439" i="2"/>
  <c r="L1439" i="2"/>
  <c r="M1439" i="2"/>
  <c r="AG1439" i="2"/>
  <c r="AH1439" i="2"/>
  <c r="AI1439" i="2"/>
  <c r="AJ1439" i="2"/>
  <c r="AK1439" i="2"/>
  <c r="AL1439" i="2"/>
  <c r="AM1439" i="2"/>
  <c r="AN1439" i="2"/>
  <c r="AV1439" i="2"/>
  <c r="C1440" i="2"/>
  <c r="D1440" i="2"/>
  <c r="E1440" i="2"/>
  <c r="F1440" i="2"/>
  <c r="G1440" i="2"/>
  <c r="H1440" i="2"/>
  <c r="J1440" i="2"/>
  <c r="K1440" i="2"/>
  <c r="L1440" i="2"/>
  <c r="M1440" i="2"/>
  <c r="AG1440" i="2"/>
  <c r="AH1440" i="2"/>
  <c r="AI1440" i="2"/>
  <c r="AJ1440" i="2"/>
  <c r="AK1440" i="2"/>
  <c r="AL1440" i="2"/>
  <c r="AM1440" i="2"/>
  <c r="AN1440" i="2"/>
  <c r="AV1440" i="2"/>
  <c r="C1441" i="2"/>
  <c r="D1441" i="2"/>
  <c r="E1441" i="2"/>
  <c r="F1441" i="2"/>
  <c r="G1441" i="2"/>
  <c r="H1441" i="2"/>
  <c r="J1441" i="2"/>
  <c r="K1441" i="2"/>
  <c r="L1441" i="2"/>
  <c r="M1441" i="2"/>
  <c r="AG1441" i="2"/>
  <c r="AH1441" i="2"/>
  <c r="AI1441" i="2"/>
  <c r="AJ1441" i="2"/>
  <c r="AK1441" i="2"/>
  <c r="AL1441" i="2"/>
  <c r="AM1441" i="2"/>
  <c r="AN1441" i="2"/>
  <c r="AV1441" i="2"/>
  <c r="C1442" i="2"/>
  <c r="D1442" i="2"/>
  <c r="E1442" i="2"/>
  <c r="F1442" i="2"/>
  <c r="G1442" i="2"/>
  <c r="H1442" i="2"/>
  <c r="J1442" i="2"/>
  <c r="K1442" i="2"/>
  <c r="L1442" i="2"/>
  <c r="M1442" i="2"/>
  <c r="AG1442" i="2"/>
  <c r="AH1442" i="2"/>
  <c r="AI1442" i="2"/>
  <c r="AJ1442" i="2"/>
  <c r="AK1442" i="2"/>
  <c r="AL1442" i="2"/>
  <c r="AM1442" i="2"/>
  <c r="AN1442" i="2"/>
  <c r="AV1442" i="2"/>
  <c r="C1443" i="2"/>
  <c r="D1443" i="2"/>
  <c r="E1443" i="2"/>
  <c r="F1443" i="2"/>
  <c r="G1443" i="2"/>
  <c r="H1443" i="2"/>
  <c r="J1443" i="2"/>
  <c r="K1443" i="2"/>
  <c r="L1443" i="2"/>
  <c r="M1443" i="2"/>
  <c r="AG1443" i="2"/>
  <c r="AH1443" i="2"/>
  <c r="AI1443" i="2"/>
  <c r="AJ1443" i="2"/>
  <c r="AK1443" i="2"/>
  <c r="AL1443" i="2"/>
  <c r="AM1443" i="2"/>
  <c r="AN1443" i="2"/>
  <c r="AV1443" i="2"/>
  <c r="C1444" i="2"/>
  <c r="D1444" i="2"/>
  <c r="E1444" i="2"/>
  <c r="F1444" i="2"/>
  <c r="G1444" i="2"/>
  <c r="H1444" i="2"/>
  <c r="J1444" i="2"/>
  <c r="K1444" i="2"/>
  <c r="L1444" i="2"/>
  <c r="M1444" i="2"/>
  <c r="AG1444" i="2"/>
  <c r="AH1444" i="2"/>
  <c r="AI1444" i="2"/>
  <c r="AJ1444" i="2"/>
  <c r="AK1444" i="2"/>
  <c r="AL1444" i="2"/>
  <c r="AM1444" i="2"/>
  <c r="AN1444" i="2"/>
  <c r="AV1444" i="2"/>
  <c r="C1445" i="2"/>
  <c r="D1445" i="2"/>
  <c r="E1445" i="2"/>
  <c r="F1445" i="2"/>
  <c r="G1445" i="2"/>
  <c r="H1445" i="2"/>
  <c r="J1445" i="2"/>
  <c r="K1445" i="2"/>
  <c r="L1445" i="2"/>
  <c r="M1445" i="2"/>
  <c r="AG1445" i="2"/>
  <c r="AH1445" i="2"/>
  <c r="AI1445" i="2"/>
  <c r="AJ1445" i="2"/>
  <c r="AK1445" i="2"/>
  <c r="AL1445" i="2"/>
  <c r="AM1445" i="2"/>
  <c r="AN1445" i="2"/>
  <c r="AV1445" i="2"/>
  <c r="C1446" i="2"/>
  <c r="D1446" i="2"/>
  <c r="E1446" i="2"/>
  <c r="F1446" i="2"/>
  <c r="G1446" i="2"/>
  <c r="H1446" i="2"/>
  <c r="J1446" i="2"/>
  <c r="K1446" i="2"/>
  <c r="L1446" i="2"/>
  <c r="M1446" i="2"/>
  <c r="AG1446" i="2"/>
  <c r="AH1446" i="2"/>
  <c r="AI1446" i="2"/>
  <c r="AJ1446" i="2"/>
  <c r="AK1446" i="2"/>
  <c r="AL1446" i="2"/>
  <c r="AM1446" i="2"/>
  <c r="AN1446" i="2"/>
  <c r="AV1446" i="2"/>
  <c r="C1447" i="2"/>
  <c r="D1447" i="2"/>
  <c r="E1447" i="2"/>
  <c r="F1447" i="2"/>
  <c r="G1447" i="2"/>
  <c r="H1447" i="2"/>
  <c r="J1447" i="2"/>
  <c r="K1447" i="2"/>
  <c r="L1447" i="2"/>
  <c r="M1447" i="2"/>
  <c r="AG1447" i="2"/>
  <c r="AH1447" i="2"/>
  <c r="AI1447" i="2"/>
  <c r="AJ1447" i="2"/>
  <c r="AK1447" i="2"/>
  <c r="AL1447" i="2"/>
  <c r="AM1447" i="2"/>
  <c r="AN1447" i="2"/>
  <c r="AV1447" i="2"/>
  <c r="C1448" i="2"/>
  <c r="D1448" i="2"/>
  <c r="E1448" i="2"/>
  <c r="F1448" i="2"/>
  <c r="G1448" i="2"/>
  <c r="H1448" i="2"/>
  <c r="J1448" i="2"/>
  <c r="K1448" i="2"/>
  <c r="L1448" i="2"/>
  <c r="M1448" i="2"/>
  <c r="AG1448" i="2"/>
  <c r="AH1448" i="2"/>
  <c r="AI1448" i="2"/>
  <c r="AJ1448" i="2"/>
  <c r="AK1448" i="2"/>
  <c r="AL1448" i="2"/>
  <c r="AM1448" i="2"/>
  <c r="AN1448" i="2"/>
  <c r="AV1448" i="2"/>
  <c r="C1449" i="2"/>
  <c r="D1449" i="2"/>
  <c r="E1449" i="2"/>
  <c r="F1449" i="2"/>
  <c r="G1449" i="2"/>
  <c r="H1449" i="2"/>
  <c r="J1449" i="2"/>
  <c r="K1449" i="2"/>
  <c r="L1449" i="2"/>
  <c r="M1449" i="2"/>
  <c r="AG1449" i="2"/>
  <c r="AH1449" i="2"/>
  <c r="AI1449" i="2"/>
  <c r="AJ1449" i="2"/>
  <c r="AK1449" i="2"/>
  <c r="AL1449" i="2"/>
  <c r="AM1449" i="2"/>
  <c r="AN1449" i="2"/>
  <c r="AV1449" i="2"/>
  <c r="C1450" i="2"/>
  <c r="D1450" i="2"/>
  <c r="E1450" i="2"/>
  <c r="F1450" i="2"/>
  <c r="G1450" i="2"/>
  <c r="H1450" i="2"/>
  <c r="J1450" i="2"/>
  <c r="K1450" i="2"/>
  <c r="L1450" i="2"/>
  <c r="M1450" i="2"/>
  <c r="AG1450" i="2"/>
  <c r="AH1450" i="2"/>
  <c r="AI1450" i="2"/>
  <c r="AJ1450" i="2"/>
  <c r="AK1450" i="2"/>
  <c r="AL1450" i="2"/>
  <c r="AM1450" i="2"/>
  <c r="AN1450" i="2"/>
  <c r="AV1450" i="2"/>
  <c r="C1451" i="2"/>
  <c r="D1451" i="2"/>
  <c r="E1451" i="2"/>
  <c r="F1451" i="2"/>
  <c r="G1451" i="2"/>
  <c r="H1451" i="2"/>
  <c r="J1451" i="2"/>
  <c r="K1451" i="2"/>
  <c r="L1451" i="2"/>
  <c r="M1451" i="2"/>
  <c r="AG1451" i="2"/>
  <c r="AH1451" i="2"/>
  <c r="AI1451" i="2"/>
  <c r="AJ1451" i="2"/>
  <c r="AK1451" i="2"/>
  <c r="AL1451" i="2"/>
  <c r="AM1451" i="2"/>
  <c r="AN1451" i="2"/>
  <c r="AV1451" i="2"/>
  <c r="C1452" i="2"/>
  <c r="D1452" i="2"/>
  <c r="E1452" i="2"/>
  <c r="F1452" i="2"/>
  <c r="G1452" i="2"/>
  <c r="H1452" i="2"/>
  <c r="J1452" i="2"/>
  <c r="K1452" i="2"/>
  <c r="L1452" i="2"/>
  <c r="M1452" i="2"/>
  <c r="AG1452" i="2"/>
  <c r="AH1452" i="2"/>
  <c r="AI1452" i="2"/>
  <c r="AJ1452" i="2"/>
  <c r="AK1452" i="2"/>
  <c r="AL1452" i="2"/>
  <c r="AM1452" i="2"/>
  <c r="AN1452" i="2"/>
  <c r="AV1452" i="2"/>
  <c r="C1453" i="2"/>
  <c r="D1453" i="2"/>
  <c r="E1453" i="2"/>
  <c r="F1453" i="2"/>
  <c r="G1453" i="2"/>
  <c r="H1453" i="2"/>
  <c r="J1453" i="2"/>
  <c r="K1453" i="2"/>
  <c r="L1453" i="2"/>
  <c r="M1453" i="2"/>
  <c r="AG1453" i="2"/>
  <c r="AH1453" i="2"/>
  <c r="AI1453" i="2"/>
  <c r="AJ1453" i="2"/>
  <c r="AK1453" i="2"/>
  <c r="AL1453" i="2"/>
  <c r="AM1453" i="2"/>
  <c r="AN1453" i="2"/>
  <c r="AV1453" i="2"/>
  <c r="C1454" i="2"/>
  <c r="D1454" i="2"/>
  <c r="E1454" i="2"/>
  <c r="F1454" i="2"/>
  <c r="G1454" i="2"/>
  <c r="H1454" i="2"/>
  <c r="J1454" i="2"/>
  <c r="K1454" i="2"/>
  <c r="L1454" i="2"/>
  <c r="M1454" i="2"/>
  <c r="AG1454" i="2"/>
  <c r="AH1454" i="2"/>
  <c r="AI1454" i="2"/>
  <c r="AJ1454" i="2"/>
  <c r="AK1454" i="2"/>
  <c r="AL1454" i="2"/>
  <c r="AM1454" i="2"/>
  <c r="AN1454" i="2"/>
  <c r="AV1454" i="2"/>
  <c r="C1455" i="2"/>
  <c r="D1455" i="2"/>
  <c r="E1455" i="2"/>
  <c r="F1455" i="2"/>
  <c r="G1455" i="2"/>
  <c r="H1455" i="2"/>
  <c r="J1455" i="2"/>
  <c r="K1455" i="2"/>
  <c r="L1455" i="2"/>
  <c r="M1455" i="2"/>
  <c r="AG1455" i="2"/>
  <c r="AH1455" i="2"/>
  <c r="AI1455" i="2"/>
  <c r="AJ1455" i="2"/>
  <c r="AK1455" i="2"/>
  <c r="AL1455" i="2"/>
  <c r="AM1455" i="2"/>
  <c r="AN1455" i="2"/>
  <c r="AV1455" i="2"/>
  <c r="C1456" i="2"/>
  <c r="D1456" i="2"/>
  <c r="E1456" i="2"/>
  <c r="F1456" i="2"/>
  <c r="G1456" i="2"/>
  <c r="H1456" i="2"/>
  <c r="J1456" i="2"/>
  <c r="K1456" i="2"/>
  <c r="L1456" i="2"/>
  <c r="M1456" i="2"/>
  <c r="AG1456" i="2"/>
  <c r="AH1456" i="2"/>
  <c r="AI1456" i="2"/>
  <c r="AJ1456" i="2"/>
  <c r="AK1456" i="2"/>
  <c r="AL1456" i="2"/>
  <c r="AM1456" i="2"/>
  <c r="AN1456" i="2"/>
  <c r="AV1456" i="2"/>
  <c r="C1457" i="2"/>
  <c r="D1457" i="2"/>
  <c r="E1457" i="2"/>
  <c r="F1457" i="2"/>
  <c r="G1457" i="2"/>
  <c r="H1457" i="2"/>
  <c r="J1457" i="2"/>
  <c r="K1457" i="2"/>
  <c r="L1457" i="2"/>
  <c r="M1457" i="2"/>
  <c r="AG1457" i="2"/>
  <c r="AH1457" i="2"/>
  <c r="AI1457" i="2"/>
  <c r="AJ1457" i="2"/>
  <c r="AK1457" i="2"/>
  <c r="AL1457" i="2"/>
  <c r="AM1457" i="2"/>
  <c r="AN1457" i="2"/>
  <c r="AV1457" i="2"/>
  <c r="C1458" i="2"/>
  <c r="D1458" i="2"/>
  <c r="E1458" i="2"/>
  <c r="F1458" i="2"/>
  <c r="G1458" i="2"/>
  <c r="H1458" i="2"/>
  <c r="J1458" i="2"/>
  <c r="K1458" i="2"/>
  <c r="L1458" i="2"/>
  <c r="M1458" i="2"/>
  <c r="AG1458" i="2"/>
  <c r="AH1458" i="2"/>
  <c r="AI1458" i="2"/>
  <c r="AJ1458" i="2"/>
  <c r="AK1458" i="2"/>
  <c r="AL1458" i="2"/>
  <c r="AM1458" i="2"/>
  <c r="AN1458" i="2"/>
  <c r="AV1458" i="2"/>
  <c r="C1459" i="2"/>
  <c r="D1459" i="2"/>
  <c r="E1459" i="2"/>
  <c r="F1459" i="2"/>
  <c r="G1459" i="2"/>
  <c r="H1459" i="2"/>
  <c r="J1459" i="2"/>
  <c r="K1459" i="2"/>
  <c r="L1459" i="2"/>
  <c r="M1459" i="2"/>
  <c r="AG1459" i="2"/>
  <c r="AH1459" i="2"/>
  <c r="AI1459" i="2"/>
  <c r="AJ1459" i="2"/>
  <c r="AK1459" i="2"/>
  <c r="AL1459" i="2"/>
  <c r="AM1459" i="2"/>
  <c r="AN1459" i="2"/>
  <c r="AV1459" i="2"/>
  <c r="C1460" i="2"/>
  <c r="D1460" i="2"/>
  <c r="E1460" i="2"/>
  <c r="F1460" i="2"/>
  <c r="G1460" i="2"/>
  <c r="H1460" i="2"/>
  <c r="J1460" i="2"/>
  <c r="K1460" i="2"/>
  <c r="L1460" i="2"/>
  <c r="M1460" i="2"/>
  <c r="AG1460" i="2"/>
  <c r="AH1460" i="2"/>
  <c r="AI1460" i="2"/>
  <c r="AJ1460" i="2"/>
  <c r="AK1460" i="2"/>
  <c r="AL1460" i="2"/>
  <c r="AM1460" i="2"/>
  <c r="AN1460" i="2"/>
  <c r="AV1460" i="2"/>
  <c r="C1461" i="2"/>
  <c r="D1461" i="2"/>
  <c r="E1461" i="2"/>
  <c r="F1461" i="2"/>
  <c r="G1461" i="2"/>
  <c r="H1461" i="2"/>
  <c r="J1461" i="2"/>
  <c r="K1461" i="2"/>
  <c r="L1461" i="2"/>
  <c r="M1461" i="2"/>
  <c r="AG1461" i="2"/>
  <c r="AH1461" i="2"/>
  <c r="AI1461" i="2"/>
  <c r="AJ1461" i="2"/>
  <c r="AK1461" i="2"/>
  <c r="AL1461" i="2"/>
  <c r="AM1461" i="2"/>
  <c r="AN1461" i="2"/>
  <c r="AV1461" i="2"/>
  <c r="C1462" i="2"/>
  <c r="D1462" i="2"/>
  <c r="E1462" i="2"/>
  <c r="F1462" i="2"/>
  <c r="G1462" i="2"/>
  <c r="H1462" i="2"/>
  <c r="J1462" i="2"/>
  <c r="K1462" i="2"/>
  <c r="L1462" i="2"/>
  <c r="M1462" i="2"/>
  <c r="AG1462" i="2"/>
  <c r="AH1462" i="2"/>
  <c r="AI1462" i="2"/>
  <c r="AJ1462" i="2"/>
  <c r="AK1462" i="2"/>
  <c r="AL1462" i="2"/>
  <c r="AM1462" i="2"/>
  <c r="AN1462" i="2"/>
  <c r="AV1462" i="2"/>
  <c r="C1463" i="2"/>
  <c r="D1463" i="2"/>
  <c r="E1463" i="2"/>
  <c r="F1463" i="2"/>
  <c r="G1463" i="2"/>
  <c r="H1463" i="2"/>
  <c r="J1463" i="2"/>
  <c r="K1463" i="2"/>
  <c r="L1463" i="2"/>
  <c r="M1463" i="2"/>
  <c r="AG1463" i="2"/>
  <c r="AH1463" i="2"/>
  <c r="AI1463" i="2"/>
  <c r="AJ1463" i="2"/>
  <c r="AK1463" i="2"/>
  <c r="AL1463" i="2"/>
  <c r="AM1463" i="2"/>
  <c r="AN1463" i="2"/>
  <c r="AV1463" i="2"/>
  <c r="C1464" i="2"/>
  <c r="D1464" i="2"/>
  <c r="E1464" i="2"/>
  <c r="F1464" i="2"/>
  <c r="G1464" i="2"/>
  <c r="H1464" i="2"/>
  <c r="J1464" i="2"/>
  <c r="K1464" i="2"/>
  <c r="L1464" i="2"/>
  <c r="M1464" i="2"/>
  <c r="AG1464" i="2"/>
  <c r="AH1464" i="2"/>
  <c r="AI1464" i="2"/>
  <c r="AJ1464" i="2"/>
  <c r="AK1464" i="2"/>
  <c r="AL1464" i="2"/>
  <c r="AM1464" i="2"/>
  <c r="AN1464" i="2"/>
  <c r="AV1464" i="2"/>
  <c r="C1465" i="2"/>
  <c r="D1465" i="2"/>
  <c r="E1465" i="2"/>
  <c r="F1465" i="2"/>
  <c r="G1465" i="2"/>
  <c r="H1465" i="2"/>
  <c r="J1465" i="2"/>
  <c r="K1465" i="2"/>
  <c r="L1465" i="2"/>
  <c r="M1465" i="2"/>
  <c r="AG1465" i="2"/>
  <c r="AH1465" i="2"/>
  <c r="AI1465" i="2"/>
  <c r="AJ1465" i="2"/>
  <c r="AK1465" i="2"/>
  <c r="AL1465" i="2"/>
  <c r="AM1465" i="2"/>
  <c r="AN1465" i="2"/>
  <c r="AV1465" i="2"/>
  <c r="C1466" i="2"/>
  <c r="D1466" i="2"/>
  <c r="E1466" i="2"/>
  <c r="F1466" i="2"/>
  <c r="G1466" i="2"/>
  <c r="H1466" i="2"/>
  <c r="J1466" i="2"/>
  <c r="K1466" i="2"/>
  <c r="L1466" i="2"/>
  <c r="M1466" i="2"/>
  <c r="AG1466" i="2"/>
  <c r="AH1466" i="2"/>
  <c r="AI1466" i="2"/>
  <c r="AJ1466" i="2"/>
  <c r="AK1466" i="2"/>
  <c r="AL1466" i="2"/>
  <c r="AM1466" i="2"/>
  <c r="AN1466" i="2"/>
  <c r="AV1466" i="2"/>
  <c r="C1467" i="2"/>
  <c r="D1467" i="2"/>
  <c r="E1467" i="2"/>
  <c r="F1467" i="2"/>
  <c r="G1467" i="2"/>
  <c r="H1467" i="2"/>
  <c r="J1467" i="2"/>
  <c r="K1467" i="2"/>
  <c r="L1467" i="2"/>
  <c r="M1467" i="2"/>
  <c r="AG1467" i="2"/>
  <c r="AH1467" i="2"/>
  <c r="AI1467" i="2"/>
  <c r="AJ1467" i="2"/>
  <c r="AK1467" i="2"/>
  <c r="AL1467" i="2"/>
  <c r="AM1467" i="2"/>
  <c r="AN1467" i="2"/>
  <c r="AV1467" i="2"/>
  <c r="C1468" i="2"/>
  <c r="D1468" i="2"/>
  <c r="E1468" i="2"/>
  <c r="F1468" i="2"/>
  <c r="G1468" i="2"/>
  <c r="H1468" i="2"/>
  <c r="J1468" i="2"/>
  <c r="K1468" i="2"/>
  <c r="L1468" i="2"/>
  <c r="M1468" i="2"/>
  <c r="AG1468" i="2"/>
  <c r="AH1468" i="2"/>
  <c r="AI1468" i="2"/>
  <c r="AJ1468" i="2"/>
  <c r="AK1468" i="2"/>
  <c r="AL1468" i="2"/>
  <c r="AM1468" i="2"/>
  <c r="AN1468" i="2"/>
  <c r="AV1468" i="2"/>
  <c r="C1469" i="2"/>
  <c r="D1469" i="2"/>
  <c r="E1469" i="2"/>
  <c r="F1469" i="2"/>
  <c r="G1469" i="2"/>
  <c r="H1469" i="2"/>
  <c r="J1469" i="2"/>
  <c r="K1469" i="2"/>
  <c r="L1469" i="2"/>
  <c r="M1469" i="2"/>
  <c r="AG1469" i="2"/>
  <c r="AH1469" i="2"/>
  <c r="AI1469" i="2"/>
  <c r="AJ1469" i="2"/>
  <c r="AK1469" i="2"/>
  <c r="AL1469" i="2"/>
  <c r="AM1469" i="2"/>
  <c r="AN1469" i="2"/>
  <c r="AV1469" i="2"/>
  <c r="C1470" i="2"/>
  <c r="D1470" i="2"/>
  <c r="E1470" i="2"/>
  <c r="F1470" i="2"/>
  <c r="G1470" i="2"/>
  <c r="H1470" i="2"/>
  <c r="J1470" i="2"/>
  <c r="K1470" i="2"/>
  <c r="L1470" i="2"/>
  <c r="M1470" i="2"/>
  <c r="AG1470" i="2"/>
  <c r="AH1470" i="2"/>
  <c r="AI1470" i="2"/>
  <c r="AJ1470" i="2"/>
  <c r="AK1470" i="2"/>
  <c r="AL1470" i="2"/>
  <c r="AM1470" i="2"/>
  <c r="AN1470" i="2"/>
  <c r="AV1470" i="2"/>
  <c r="C1471" i="2"/>
  <c r="D1471" i="2"/>
  <c r="E1471" i="2"/>
  <c r="F1471" i="2"/>
  <c r="G1471" i="2"/>
  <c r="H1471" i="2"/>
  <c r="J1471" i="2"/>
  <c r="K1471" i="2"/>
  <c r="L1471" i="2"/>
  <c r="M1471" i="2"/>
  <c r="AG1471" i="2"/>
  <c r="AH1471" i="2"/>
  <c r="AI1471" i="2"/>
  <c r="AJ1471" i="2"/>
  <c r="AK1471" i="2"/>
  <c r="AL1471" i="2"/>
  <c r="AM1471" i="2"/>
  <c r="AN1471" i="2"/>
  <c r="AV1471" i="2"/>
  <c r="C1472" i="2"/>
  <c r="D1472" i="2"/>
  <c r="E1472" i="2"/>
  <c r="F1472" i="2"/>
  <c r="G1472" i="2"/>
  <c r="H1472" i="2"/>
  <c r="J1472" i="2"/>
  <c r="K1472" i="2"/>
  <c r="L1472" i="2"/>
  <c r="M1472" i="2"/>
  <c r="AG1472" i="2"/>
  <c r="AH1472" i="2"/>
  <c r="AI1472" i="2"/>
  <c r="AJ1472" i="2"/>
  <c r="AK1472" i="2"/>
  <c r="AL1472" i="2"/>
  <c r="AM1472" i="2"/>
  <c r="AN1472" i="2"/>
  <c r="AV1472" i="2"/>
  <c r="C1473" i="2"/>
  <c r="D1473" i="2"/>
  <c r="E1473" i="2"/>
  <c r="F1473" i="2"/>
  <c r="G1473" i="2"/>
  <c r="H1473" i="2"/>
  <c r="J1473" i="2"/>
  <c r="K1473" i="2"/>
  <c r="L1473" i="2"/>
  <c r="M1473" i="2"/>
  <c r="AG1473" i="2"/>
  <c r="AH1473" i="2"/>
  <c r="AI1473" i="2"/>
  <c r="AJ1473" i="2"/>
  <c r="AK1473" i="2"/>
  <c r="AL1473" i="2"/>
  <c r="AM1473" i="2"/>
  <c r="AN1473" i="2"/>
  <c r="AV1473" i="2"/>
  <c r="C1474" i="2"/>
  <c r="D1474" i="2"/>
  <c r="E1474" i="2"/>
  <c r="F1474" i="2"/>
  <c r="G1474" i="2"/>
  <c r="H1474" i="2"/>
  <c r="J1474" i="2"/>
  <c r="K1474" i="2"/>
  <c r="L1474" i="2"/>
  <c r="M1474" i="2"/>
  <c r="AG1474" i="2"/>
  <c r="AH1474" i="2"/>
  <c r="AI1474" i="2"/>
  <c r="AJ1474" i="2"/>
  <c r="AK1474" i="2"/>
  <c r="AL1474" i="2"/>
  <c r="AM1474" i="2"/>
  <c r="AN1474" i="2"/>
  <c r="AV1474" i="2"/>
  <c r="C1475" i="2"/>
  <c r="D1475" i="2"/>
  <c r="E1475" i="2"/>
  <c r="F1475" i="2"/>
  <c r="G1475" i="2"/>
  <c r="H1475" i="2"/>
  <c r="J1475" i="2"/>
  <c r="K1475" i="2"/>
  <c r="L1475" i="2"/>
  <c r="M1475" i="2"/>
  <c r="AG1475" i="2"/>
  <c r="AH1475" i="2"/>
  <c r="AI1475" i="2"/>
  <c r="AJ1475" i="2"/>
  <c r="AK1475" i="2"/>
  <c r="AL1475" i="2"/>
  <c r="AM1475" i="2"/>
  <c r="AN1475" i="2"/>
  <c r="AV1475" i="2"/>
  <c r="C1476" i="2"/>
  <c r="D1476" i="2"/>
  <c r="E1476" i="2"/>
  <c r="F1476" i="2"/>
  <c r="G1476" i="2"/>
  <c r="H1476" i="2"/>
  <c r="J1476" i="2"/>
  <c r="K1476" i="2"/>
  <c r="L1476" i="2"/>
  <c r="M1476" i="2"/>
  <c r="AG1476" i="2"/>
  <c r="AH1476" i="2"/>
  <c r="AI1476" i="2"/>
  <c r="AJ1476" i="2"/>
  <c r="AK1476" i="2"/>
  <c r="AL1476" i="2"/>
  <c r="AM1476" i="2"/>
  <c r="AN1476" i="2"/>
  <c r="AV1476" i="2"/>
  <c r="C1477" i="2"/>
  <c r="D1477" i="2"/>
  <c r="E1477" i="2"/>
  <c r="F1477" i="2"/>
  <c r="G1477" i="2"/>
  <c r="H1477" i="2"/>
  <c r="J1477" i="2"/>
  <c r="K1477" i="2"/>
  <c r="L1477" i="2"/>
  <c r="M1477" i="2"/>
  <c r="AG1477" i="2"/>
  <c r="AH1477" i="2"/>
  <c r="AI1477" i="2"/>
  <c r="AJ1477" i="2"/>
  <c r="AK1477" i="2"/>
  <c r="AL1477" i="2"/>
  <c r="AM1477" i="2"/>
  <c r="AN1477" i="2"/>
  <c r="AV1477" i="2"/>
  <c r="C1478" i="2"/>
  <c r="D1478" i="2"/>
  <c r="E1478" i="2"/>
  <c r="F1478" i="2"/>
  <c r="G1478" i="2"/>
  <c r="H1478" i="2"/>
  <c r="J1478" i="2"/>
  <c r="K1478" i="2"/>
  <c r="L1478" i="2"/>
  <c r="M1478" i="2"/>
  <c r="AG1478" i="2"/>
  <c r="AH1478" i="2"/>
  <c r="AI1478" i="2"/>
  <c r="AJ1478" i="2"/>
  <c r="AK1478" i="2"/>
  <c r="AL1478" i="2"/>
  <c r="AM1478" i="2"/>
  <c r="AN1478" i="2"/>
  <c r="AV1478" i="2"/>
  <c r="C1479" i="2"/>
  <c r="D1479" i="2"/>
  <c r="E1479" i="2"/>
  <c r="F1479" i="2"/>
  <c r="G1479" i="2"/>
  <c r="H1479" i="2"/>
  <c r="J1479" i="2"/>
  <c r="K1479" i="2"/>
  <c r="L1479" i="2"/>
  <c r="M1479" i="2"/>
  <c r="AG1479" i="2"/>
  <c r="AH1479" i="2"/>
  <c r="AI1479" i="2"/>
  <c r="AJ1479" i="2"/>
  <c r="AK1479" i="2"/>
  <c r="AL1479" i="2"/>
  <c r="AM1479" i="2"/>
  <c r="AN1479" i="2"/>
  <c r="AV1479" i="2"/>
  <c r="C1480" i="2"/>
  <c r="D1480" i="2"/>
  <c r="E1480" i="2"/>
  <c r="F1480" i="2"/>
  <c r="G1480" i="2"/>
  <c r="H1480" i="2"/>
  <c r="J1480" i="2"/>
  <c r="K1480" i="2"/>
  <c r="L1480" i="2"/>
  <c r="M1480" i="2"/>
  <c r="AG1480" i="2"/>
  <c r="AH1480" i="2"/>
  <c r="AI1480" i="2"/>
  <c r="AJ1480" i="2"/>
  <c r="AK1480" i="2"/>
  <c r="AL1480" i="2"/>
  <c r="AM1480" i="2"/>
  <c r="AN1480" i="2"/>
  <c r="AV1480" i="2"/>
  <c r="C1481" i="2"/>
  <c r="D1481" i="2"/>
  <c r="E1481" i="2"/>
  <c r="F1481" i="2"/>
  <c r="G1481" i="2"/>
  <c r="H1481" i="2"/>
  <c r="J1481" i="2"/>
  <c r="K1481" i="2"/>
  <c r="L1481" i="2"/>
  <c r="M1481" i="2"/>
  <c r="AG1481" i="2"/>
  <c r="AH1481" i="2"/>
  <c r="AI1481" i="2"/>
  <c r="AJ1481" i="2"/>
  <c r="AK1481" i="2"/>
  <c r="AL1481" i="2"/>
  <c r="AM1481" i="2"/>
  <c r="AN1481" i="2"/>
  <c r="AV1481" i="2"/>
  <c r="C1482" i="2"/>
  <c r="D1482" i="2"/>
  <c r="E1482" i="2"/>
  <c r="F1482" i="2"/>
  <c r="G1482" i="2"/>
  <c r="H1482" i="2"/>
  <c r="J1482" i="2"/>
  <c r="K1482" i="2"/>
  <c r="L1482" i="2"/>
  <c r="M1482" i="2"/>
  <c r="AG1482" i="2"/>
  <c r="AH1482" i="2"/>
  <c r="AI1482" i="2"/>
  <c r="AJ1482" i="2"/>
  <c r="AK1482" i="2"/>
  <c r="AL1482" i="2"/>
  <c r="AM1482" i="2"/>
  <c r="AN1482" i="2"/>
  <c r="AV1482" i="2"/>
  <c r="C1483" i="2"/>
  <c r="D1483" i="2"/>
  <c r="E1483" i="2"/>
  <c r="F1483" i="2"/>
  <c r="G1483" i="2"/>
  <c r="H1483" i="2"/>
  <c r="J1483" i="2"/>
  <c r="K1483" i="2"/>
  <c r="L1483" i="2"/>
  <c r="M1483" i="2"/>
  <c r="AG1483" i="2"/>
  <c r="AH1483" i="2"/>
  <c r="AI1483" i="2"/>
  <c r="AJ1483" i="2"/>
  <c r="AK1483" i="2"/>
  <c r="AL1483" i="2"/>
  <c r="AM1483" i="2"/>
  <c r="AN1483" i="2"/>
  <c r="AV1483" i="2"/>
  <c r="C1484" i="2"/>
  <c r="D1484" i="2"/>
  <c r="E1484" i="2"/>
  <c r="F1484" i="2"/>
  <c r="G1484" i="2"/>
  <c r="H1484" i="2"/>
  <c r="J1484" i="2"/>
  <c r="K1484" i="2"/>
  <c r="L1484" i="2"/>
  <c r="M1484" i="2"/>
  <c r="AG1484" i="2"/>
  <c r="AH1484" i="2"/>
  <c r="AI1484" i="2"/>
  <c r="AJ1484" i="2"/>
  <c r="AK1484" i="2"/>
  <c r="AL1484" i="2"/>
  <c r="AM1484" i="2"/>
  <c r="AN1484" i="2"/>
  <c r="AV1484" i="2"/>
  <c r="C1485" i="2"/>
  <c r="D1485" i="2"/>
  <c r="E1485" i="2"/>
  <c r="F1485" i="2"/>
  <c r="G1485" i="2"/>
  <c r="H1485" i="2"/>
  <c r="J1485" i="2"/>
  <c r="K1485" i="2"/>
  <c r="L1485" i="2"/>
  <c r="M1485" i="2"/>
  <c r="AG1485" i="2"/>
  <c r="AH1485" i="2"/>
  <c r="AI1485" i="2"/>
  <c r="AJ1485" i="2"/>
  <c r="AK1485" i="2"/>
  <c r="AL1485" i="2"/>
  <c r="AM1485" i="2"/>
  <c r="AN1485" i="2"/>
  <c r="AV1485" i="2"/>
  <c r="C1486" i="2"/>
  <c r="D1486" i="2"/>
  <c r="E1486" i="2"/>
  <c r="F1486" i="2"/>
  <c r="G1486" i="2"/>
  <c r="H1486" i="2"/>
  <c r="J1486" i="2"/>
  <c r="K1486" i="2"/>
  <c r="L1486" i="2"/>
  <c r="M1486" i="2"/>
  <c r="AG1486" i="2"/>
  <c r="AH1486" i="2"/>
  <c r="AI1486" i="2"/>
  <c r="AJ1486" i="2"/>
  <c r="AK1486" i="2"/>
  <c r="AL1486" i="2"/>
  <c r="AM1486" i="2"/>
  <c r="AN1486" i="2"/>
  <c r="AV1486" i="2"/>
  <c r="C1487" i="2"/>
  <c r="D1487" i="2"/>
  <c r="E1487" i="2"/>
  <c r="F1487" i="2"/>
  <c r="G1487" i="2"/>
  <c r="H1487" i="2"/>
  <c r="J1487" i="2"/>
  <c r="K1487" i="2"/>
  <c r="L1487" i="2"/>
  <c r="M1487" i="2"/>
  <c r="AG1487" i="2"/>
  <c r="AH1487" i="2"/>
  <c r="AI1487" i="2"/>
  <c r="AJ1487" i="2"/>
  <c r="AK1487" i="2"/>
  <c r="AL1487" i="2"/>
  <c r="AM1487" i="2"/>
  <c r="AN1487" i="2"/>
  <c r="AV1487" i="2"/>
  <c r="C1488" i="2"/>
  <c r="D1488" i="2"/>
  <c r="E1488" i="2"/>
  <c r="F1488" i="2"/>
  <c r="G1488" i="2"/>
  <c r="H1488" i="2"/>
  <c r="J1488" i="2"/>
  <c r="K1488" i="2"/>
  <c r="L1488" i="2"/>
  <c r="M1488" i="2"/>
  <c r="AG1488" i="2"/>
  <c r="AH1488" i="2"/>
  <c r="AI1488" i="2"/>
  <c r="AJ1488" i="2"/>
  <c r="AK1488" i="2"/>
  <c r="AL1488" i="2"/>
  <c r="AM1488" i="2"/>
  <c r="AN1488" i="2"/>
  <c r="AV1488" i="2"/>
  <c r="C1489" i="2"/>
  <c r="D1489" i="2"/>
  <c r="E1489" i="2"/>
  <c r="F1489" i="2"/>
  <c r="G1489" i="2"/>
  <c r="H1489" i="2"/>
  <c r="J1489" i="2"/>
  <c r="K1489" i="2"/>
  <c r="L1489" i="2"/>
  <c r="M1489" i="2"/>
  <c r="AG1489" i="2"/>
  <c r="AH1489" i="2"/>
  <c r="AI1489" i="2"/>
  <c r="AJ1489" i="2"/>
  <c r="AK1489" i="2"/>
  <c r="AL1489" i="2"/>
  <c r="AM1489" i="2"/>
  <c r="AN1489" i="2"/>
  <c r="AV1489" i="2"/>
  <c r="C1490" i="2"/>
  <c r="D1490" i="2"/>
  <c r="E1490" i="2"/>
  <c r="F1490" i="2"/>
  <c r="G1490" i="2"/>
  <c r="H1490" i="2"/>
  <c r="J1490" i="2"/>
  <c r="K1490" i="2"/>
  <c r="L1490" i="2"/>
  <c r="M1490" i="2"/>
  <c r="AG1490" i="2"/>
  <c r="AH1490" i="2"/>
  <c r="AI1490" i="2"/>
  <c r="AJ1490" i="2"/>
  <c r="AK1490" i="2"/>
  <c r="AL1490" i="2"/>
  <c r="AM1490" i="2"/>
  <c r="AN1490" i="2"/>
  <c r="AV1490" i="2"/>
  <c r="C1491" i="2"/>
  <c r="D1491" i="2"/>
  <c r="E1491" i="2"/>
  <c r="F1491" i="2"/>
  <c r="G1491" i="2"/>
  <c r="H1491" i="2"/>
  <c r="J1491" i="2"/>
  <c r="K1491" i="2"/>
  <c r="L1491" i="2"/>
  <c r="M1491" i="2"/>
  <c r="AG1491" i="2"/>
  <c r="AH1491" i="2"/>
  <c r="AI1491" i="2"/>
  <c r="AJ1491" i="2"/>
  <c r="AK1491" i="2"/>
  <c r="AL1491" i="2"/>
  <c r="AM1491" i="2"/>
  <c r="AN1491" i="2"/>
  <c r="AV1491" i="2"/>
  <c r="C1492" i="2"/>
  <c r="D1492" i="2"/>
  <c r="E1492" i="2"/>
  <c r="F1492" i="2"/>
  <c r="G1492" i="2"/>
  <c r="H1492" i="2"/>
  <c r="J1492" i="2"/>
  <c r="K1492" i="2"/>
  <c r="L1492" i="2"/>
  <c r="M1492" i="2"/>
  <c r="AG1492" i="2"/>
  <c r="AH1492" i="2"/>
  <c r="AI1492" i="2"/>
  <c r="AJ1492" i="2"/>
  <c r="AK1492" i="2"/>
  <c r="AL1492" i="2"/>
  <c r="AM1492" i="2"/>
  <c r="AN1492" i="2"/>
  <c r="AV1492" i="2"/>
  <c r="C1493" i="2"/>
  <c r="D1493" i="2"/>
  <c r="E1493" i="2"/>
  <c r="F1493" i="2"/>
  <c r="G1493" i="2"/>
  <c r="H1493" i="2"/>
  <c r="J1493" i="2"/>
  <c r="K1493" i="2"/>
  <c r="L1493" i="2"/>
  <c r="M1493" i="2"/>
  <c r="AG1493" i="2"/>
  <c r="AH1493" i="2"/>
  <c r="AI1493" i="2"/>
  <c r="AJ1493" i="2"/>
  <c r="AK1493" i="2"/>
  <c r="AL1493" i="2"/>
  <c r="AM1493" i="2"/>
  <c r="AN1493" i="2"/>
  <c r="AV1493" i="2"/>
  <c r="C1494" i="2"/>
  <c r="D1494" i="2"/>
  <c r="E1494" i="2"/>
  <c r="F1494" i="2"/>
  <c r="G1494" i="2"/>
  <c r="H1494" i="2"/>
  <c r="J1494" i="2"/>
  <c r="K1494" i="2"/>
  <c r="L1494" i="2"/>
  <c r="M1494" i="2"/>
  <c r="AG1494" i="2"/>
  <c r="AH1494" i="2"/>
  <c r="AI1494" i="2"/>
  <c r="AJ1494" i="2"/>
  <c r="AK1494" i="2"/>
  <c r="AL1494" i="2"/>
  <c r="AM1494" i="2"/>
  <c r="AN1494" i="2"/>
  <c r="AV1494" i="2"/>
  <c r="C1495" i="2"/>
  <c r="D1495" i="2"/>
  <c r="E1495" i="2"/>
  <c r="F1495" i="2"/>
  <c r="G1495" i="2"/>
  <c r="H1495" i="2"/>
  <c r="J1495" i="2"/>
  <c r="K1495" i="2"/>
  <c r="L1495" i="2"/>
  <c r="M1495" i="2"/>
  <c r="AG1495" i="2"/>
  <c r="AH1495" i="2"/>
  <c r="AI1495" i="2"/>
  <c r="AJ1495" i="2"/>
  <c r="AK1495" i="2"/>
  <c r="AL1495" i="2"/>
  <c r="AM1495" i="2"/>
  <c r="AN1495" i="2"/>
  <c r="AV1495" i="2"/>
  <c r="C1496" i="2"/>
  <c r="D1496" i="2"/>
  <c r="E1496" i="2"/>
  <c r="F1496" i="2"/>
  <c r="G1496" i="2"/>
  <c r="H1496" i="2"/>
  <c r="J1496" i="2"/>
  <c r="K1496" i="2"/>
  <c r="L1496" i="2"/>
  <c r="M1496" i="2"/>
  <c r="AG1496" i="2"/>
  <c r="AH1496" i="2"/>
  <c r="AI1496" i="2"/>
  <c r="AJ1496" i="2"/>
  <c r="AK1496" i="2"/>
  <c r="AL1496" i="2"/>
  <c r="AM1496" i="2"/>
  <c r="AN1496" i="2"/>
  <c r="AV1496" i="2"/>
  <c r="C1497" i="2"/>
  <c r="D1497" i="2"/>
  <c r="E1497" i="2"/>
  <c r="F1497" i="2"/>
  <c r="G1497" i="2"/>
  <c r="H1497" i="2"/>
  <c r="J1497" i="2"/>
  <c r="K1497" i="2"/>
  <c r="L1497" i="2"/>
  <c r="M1497" i="2"/>
  <c r="AG1497" i="2"/>
  <c r="AH1497" i="2"/>
  <c r="AI1497" i="2"/>
  <c r="AJ1497" i="2"/>
  <c r="AK1497" i="2"/>
  <c r="AL1497" i="2"/>
  <c r="AM1497" i="2"/>
  <c r="AN1497" i="2"/>
  <c r="AV1497" i="2"/>
  <c r="C1498" i="2"/>
  <c r="D1498" i="2"/>
  <c r="E1498" i="2"/>
  <c r="F1498" i="2"/>
  <c r="G1498" i="2"/>
  <c r="H1498" i="2"/>
  <c r="J1498" i="2"/>
  <c r="K1498" i="2"/>
  <c r="L1498" i="2"/>
  <c r="M1498" i="2"/>
  <c r="AG1498" i="2"/>
  <c r="AH1498" i="2"/>
  <c r="AI1498" i="2"/>
  <c r="AJ1498" i="2"/>
  <c r="AK1498" i="2"/>
  <c r="AL1498" i="2"/>
  <c r="AM1498" i="2"/>
  <c r="AN1498" i="2"/>
  <c r="AV1498" i="2"/>
  <c r="C1499" i="2"/>
  <c r="D1499" i="2"/>
  <c r="E1499" i="2"/>
  <c r="F1499" i="2"/>
  <c r="G1499" i="2"/>
  <c r="H1499" i="2"/>
  <c r="J1499" i="2"/>
  <c r="K1499" i="2"/>
  <c r="L1499" i="2"/>
  <c r="M1499" i="2"/>
  <c r="AG1499" i="2"/>
  <c r="AH1499" i="2"/>
  <c r="AI1499" i="2"/>
  <c r="AJ1499" i="2"/>
  <c r="AK1499" i="2"/>
  <c r="AL1499" i="2"/>
  <c r="AM1499" i="2"/>
  <c r="AN1499" i="2"/>
  <c r="AV1499" i="2"/>
  <c r="C1500" i="2"/>
  <c r="D1500" i="2"/>
  <c r="E1500" i="2"/>
  <c r="F1500" i="2"/>
  <c r="G1500" i="2"/>
  <c r="H1500" i="2"/>
  <c r="J1500" i="2"/>
  <c r="K1500" i="2"/>
  <c r="L1500" i="2"/>
  <c r="M1500" i="2"/>
  <c r="AG1500" i="2"/>
  <c r="AH1500" i="2"/>
  <c r="AI1500" i="2"/>
  <c r="AJ1500" i="2"/>
  <c r="AK1500" i="2"/>
  <c r="AL1500" i="2"/>
  <c r="AM1500" i="2"/>
  <c r="AN1500" i="2"/>
  <c r="AV1500" i="2"/>
  <c r="C1501" i="2"/>
  <c r="D1501" i="2"/>
  <c r="E1501" i="2"/>
  <c r="F1501" i="2"/>
  <c r="G1501" i="2"/>
  <c r="H1501" i="2"/>
  <c r="J1501" i="2"/>
  <c r="K1501" i="2"/>
  <c r="L1501" i="2"/>
  <c r="M1501" i="2"/>
  <c r="AG1501" i="2"/>
  <c r="AH1501" i="2"/>
  <c r="AI1501" i="2"/>
  <c r="AJ1501" i="2"/>
  <c r="AK1501" i="2"/>
  <c r="AL1501" i="2"/>
  <c r="AM1501" i="2"/>
  <c r="AN1501" i="2"/>
  <c r="AV1501" i="2"/>
  <c r="C1502" i="2"/>
  <c r="D1502" i="2"/>
  <c r="E1502" i="2"/>
  <c r="F1502" i="2"/>
  <c r="G1502" i="2"/>
  <c r="H1502" i="2"/>
  <c r="J1502" i="2"/>
  <c r="K1502" i="2"/>
  <c r="L1502" i="2"/>
  <c r="M1502" i="2"/>
  <c r="AG1502" i="2"/>
  <c r="AH1502" i="2"/>
  <c r="AI1502" i="2"/>
  <c r="AJ1502" i="2"/>
  <c r="AK1502" i="2"/>
  <c r="AL1502" i="2"/>
  <c r="AM1502" i="2"/>
  <c r="AN1502" i="2"/>
  <c r="AV1502" i="2"/>
  <c r="C1503" i="2"/>
  <c r="D1503" i="2"/>
  <c r="E1503" i="2"/>
  <c r="F1503" i="2"/>
  <c r="G1503" i="2"/>
  <c r="H1503" i="2"/>
  <c r="J1503" i="2"/>
  <c r="K1503" i="2"/>
  <c r="L1503" i="2"/>
  <c r="M1503" i="2"/>
  <c r="AG1503" i="2"/>
  <c r="AH1503" i="2"/>
  <c r="AI1503" i="2"/>
  <c r="AJ1503" i="2"/>
  <c r="AK1503" i="2"/>
  <c r="AL1503" i="2"/>
  <c r="AM1503" i="2"/>
  <c r="AN1503" i="2"/>
  <c r="AV1503" i="2"/>
  <c r="C1504" i="2"/>
  <c r="D1504" i="2"/>
  <c r="E1504" i="2"/>
  <c r="F1504" i="2"/>
  <c r="G1504" i="2"/>
  <c r="H1504" i="2"/>
  <c r="J1504" i="2"/>
  <c r="K1504" i="2"/>
  <c r="L1504" i="2"/>
  <c r="M1504" i="2"/>
  <c r="AG1504" i="2"/>
  <c r="AH1504" i="2"/>
  <c r="AI1504" i="2"/>
  <c r="AJ1504" i="2"/>
  <c r="AK1504" i="2"/>
  <c r="AL1504" i="2"/>
  <c r="AM1504" i="2"/>
  <c r="AN1504" i="2"/>
  <c r="AV1504" i="2"/>
  <c r="C1505" i="2"/>
  <c r="D1505" i="2"/>
  <c r="E1505" i="2"/>
  <c r="F1505" i="2"/>
  <c r="G1505" i="2"/>
  <c r="H1505" i="2"/>
  <c r="J1505" i="2"/>
  <c r="K1505" i="2"/>
  <c r="L1505" i="2"/>
  <c r="M1505" i="2"/>
  <c r="AG1505" i="2"/>
  <c r="AH1505" i="2"/>
  <c r="AI1505" i="2"/>
  <c r="AJ1505" i="2"/>
  <c r="AK1505" i="2"/>
  <c r="AL1505" i="2"/>
  <c r="AM1505" i="2"/>
  <c r="AN1505" i="2"/>
  <c r="AV1505" i="2"/>
  <c r="C1506" i="2"/>
  <c r="D1506" i="2"/>
  <c r="E1506" i="2"/>
  <c r="F1506" i="2"/>
  <c r="G1506" i="2"/>
  <c r="H1506" i="2"/>
  <c r="J1506" i="2"/>
  <c r="K1506" i="2"/>
  <c r="L1506" i="2"/>
  <c r="M1506" i="2"/>
  <c r="AG1506" i="2"/>
  <c r="AH1506" i="2"/>
  <c r="AI1506" i="2"/>
  <c r="AJ1506" i="2"/>
  <c r="AK1506" i="2"/>
  <c r="AL1506" i="2"/>
  <c r="AM1506" i="2"/>
  <c r="AN1506" i="2"/>
  <c r="AV1506" i="2"/>
  <c r="C1507" i="2"/>
  <c r="D1507" i="2"/>
  <c r="E1507" i="2"/>
  <c r="F1507" i="2"/>
  <c r="G1507" i="2"/>
  <c r="H1507" i="2"/>
  <c r="J1507" i="2"/>
  <c r="K1507" i="2"/>
  <c r="L1507" i="2"/>
  <c r="M1507" i="2"/>
  <c r="AG1507" i="2"/>
  <c r="AH1507" i="2"/>
  <c r="AI1507" i="2"/>
  <c r="AJ1507" i="2"/>
  <c r="AK1507" i="2"/>
  <c r="AL1507" i="2"/>
  <c r="AM1507" i="2"/>
  <c r="AN1507" i="2"/>
  <c r="AV1507" i="2"/>
  <c r="C1508" i="2"/>
  <c r="D1508" i="2"/>
  <c r="E1508" i="2"/>
  <c r="F1508" i="2"/>
  <c r="G1508" i="2"/>
  <c r="H1508" i="2"/>
  <c r="J1508" i="2"/>
  <c r="K1508" i="2"/>
  <c r="L1508" i="2"/>
  <c r="M1508" i="2"/>
  <c r="AG1508" i="2"/>
  <c r="AH1508" i="2"/>
  <c r="AI1508" i="2"/>
  <c r="AJ1508" i="2"/>
  <c r="AK1508" i="2"/>
  <c r="AL1508" i="2"/>
  <c r="AM1508" i="2"/>
  <c r="AN1508" i="2"/>
  <c r="AV1508" i="2"/>
  <c r="C1509" i="2"/>
  <c r="D1509" i="2"/>
  <c r="E1509" i="2"/>
  <c r="F1509" i="2"/>
  <c r="G1509" i="2"/>
  <c r="H1509" i="2"/>
  <c r="J1509" i="2"/>
  <c r="K1509" i="2"/>
  <c r="L1509" i="2"/>
  <c r="M1509" i="2"/>
  <c r="AG1509" i="2"/>
  <c r="AH1509" i="2"/>
  <c r="AI1509" i="2"/>
  <c r="AJ1509" i="2"/>
  <c r="AK1509" i="2"/>
  <c r="AL1509" i="2"/>
  <c r="AM1509" i="2"/>
  <c r="AN1509" i="2"/>
  <c r="AV1509" i="2"/>
  <c r="C1510" i="2"/>
  <c r="D1510" i="2"/>
  <c r="E1510" i="2"/>
  <c r="F1510" i="2"/>
  <c r="G1510" i="2"/>
  <c r="H1510" i="2"/>
  <c r="J1510" i="2"/>
  <c r="K1510" i="2"/>
  <c r="L1510" i="2"/>
  <c r="M1510" i="2"/>
  <c r="AG1510" i="2"/>
  <c r="AH1510" i="2"/>
  <c r="AI1510" i="2"/>
  <c r="AJ1510" i="2"/>
  <c r="AK1510" i="2"/>
  <c r="AL1510" i="2"/>
  <c r="AM1510" i="2"/>
  <c r="AN1510" i="2"/>
  <c r="AV1510" i="2"/>
  <c r="C1511" i="2"/>
  <c r="D1511" i="2"/>
  <c r="E1511" i="2"/>
  <c r="F1511" i="2"/>
  <c r="G1511" i="2"/>
  <c r="H1511" i="2"/>
  <c r="J1511" i="2"/>
  <c r="K1511" i="2"/>
  <c r="L1511" i="2"/>
  <c r="M1511" i="2"/>
  <c r="AG1511" i="2"/>
  <c r="AH1511" i="2"/>
  <c r="AI1511" i="2"/>
  <c r="AJ1511" i="2"/>
  <c r="AK1511" i="2"/>
  <c r="AL1511" i="2"/>
  <c r="AM1511" i="2"/>
  <c r="AN1511" i="2"/>
  <c r="AV1511" i="2"/>
  <c r="C1512" i="2"/>
  <c r="D1512" i="2"/>
  <c r="E1512" i="2"/>
  <c r="F1512" i="2"/>
  <c r="G1512" i="2"/>
  <c r="H1512" i="2"/>
  <c r="J1512" i="2"/>
  <c r="K1512" i="2"/>
  <c r="L1512" i="2"/>
  <c r="M1512" i="2"/>
  <c r="AG1512" i="2"/>
  <c r="AH1512" i="2"/>
  <c r="AI1512" i="2"/>
  <c r="AJ1512" i="2"/>
  <c r="AK1512" i="2"/>
  <c r="AL1512" i="2"/>
  <c r="AM1512" i="2"/>
  <c r="AN1512" i="2"/>
  <c r="AV1512" i="2"/>
  <c r="C1513" i="2"/>
  <c r="D1513" i="2"/>
  <c r="E1513" i="2"/>
  <c r="F1513" i="2"/>
  <c r="G1513" i="2"/>
  <c r="H1513" i="2"/>
  <c r="J1513" i="2"/>
  <c r="K1513" i="2"/>
  <c r="L1513" i="2"/>
  <c r="M1513" i="2"/>
  <c r="AG1513" i="2"/>
  <c r="AH1513" i="2"/>
  <c r="AI1513" i="2"/>
  <c r="AJ1513" i="2"/>
  <c r="AK1513" i="2"/>
  <c r="AL1513" i="2"/>
  <c r="AM1513" i="2"/>
  <c r="AN1513" i="2"/>
  <c r="AV1513" i="2"/>
  <c r="C1514" i="2"/>
  <c r="D1514" i="2"/>
  <c r="E1514" i="2"/>
  <c r="F1514" i="2"/>
  <c r="G1514" i="2"/>
  <c r="H1514" i="2"/>
  <c r="J1514" i="2"/>
  <c r="K1514" i="2"/>
  <c r="L1514" i="2"/>
  <c r="M1514" i="2"/>
  <c r="AG1514" i="2"/>
  <c r="AH1514" i="2"/>
  <c r="AI1514" i="2"/>
  <c r="AJ1514" i="2"/>
  <c r="AK1514" i="2"/>
  <c r="AL1514" i="2"/>
  <c r="AM1514" i="2"/>
  <c r="AN1514" i="2"/>
  <c r="AV1514" i="2"/>
  <c r="C1515" i="2"/>
  <c r="D1515" i="2"/>
  <c r="E1515" i="2"/>
  <c r="F1515" i="2"/>
  <c r="G1515" i="2"/>
  <c r="H1515" i="2"/>
  <c r="J1515" i="2"/>
  <c r="K1515" i="2"/>
  <c r="L1515" i="2"/>
  <c r="M1515" i="2"/>
  <c r="AG1515" i="2"/>
  <c r="AH1515" i="2"/>
  <c r="AI1515" i="2"/>
  <c r="AJ1515" i="2"/>
  <c r="AK1515" i="2"/>
  <c r="AL1515" i="2"/>
  <c r="AM1515" i="2"/>
  <c r="AN1515" i="2"/>
  <c r="AV1515" i="2"/>
  <c r="C1516" i="2"/>
  <c r="D1516" i="2"/>
  <c r="E1516" i="2"/>
  <c r="F1516" i="2"/>
  <c r="G1516" i="2"/>
  <c r="H1516" i="2"/>
  <c r="J1516" i="2"/>
  <c r="K1516" i="2"/>
  <c r="L1516" i="2"/>
  <c r="M1516" i="2"/>
  <c r="AG1516" i="2"/>
  <c r="AH1516" i="2"/>
  <c r="AI1516" i="2"/>
  <c r="AJ1516" i="2"/>
  <c r="AK1516" i="2"/>
  <c r="AL1516" i="2"/>
  <c r="AM1516" i="2"/>
  <c r="AN1516" i="2"/>
  <c r="AV1516" i="2"/>
  <c r="C1517" i="2"/>
  <c r="D1517" i="2"/>
  <c r="E1517" i="2"/>
  <c r="F1517" i="2"/>
  <c r="G1517" i="2"/>
  <c r="H1517" i="2"/>
  <c r="J1517" i="2"/>
  <c r="K1517" i="2"/>
  <c r="L1517" i="2"/>
  <c r="M1517" i="2"/>
  <c r="AG1517" i="2"/>
  <c r="AH1517" i="2"/>
  <c r="AI1517" i="2"/>
  <c r="AJ1517" i="2"/>
  <c r="AK1517" i="2"/>
  <c r="AL1517" i="2"/>
  <c r="AM1517" i="2"/>
  <c r="AN1517" i="2"/>
  <c r="AV1517" i="2"/>
  <c r="C1518" i="2"/>
  <c r="D1518" i="2"/>
  <c r="E1518" i="2"/>
  <c r="F1518" i="2"/>
  <c r="G1518" i="2"/>
  <c r="H1518" i="2"/>
  <c r="J1518" i="2"/>
  <c r="K1518" i="2"/>
  <c r="L1518" i="2"/>
  <c r="M1518" i="2"/>
  <c r="AG1518" i="2"/>
  <c r="AH1518" i="2"/>
  <c r="AI1518" i="2"/>
  <c r="AJ1518" i="2"/>
  <c r="AK1518" i="2"/>
  <c r="AL1518" i="2"/>
  <c r="AM1518" i="2"/>
  <c r="AN1518" i="2"/>
  <c r="AV1518" i="2"/>
  <c r="C1519" i="2"/>
  <c r="D1519" i="2"/>
  <c r="E1519" i="2"/>
  <c r="F1519" i="2"/>
  <c r="G1519" i="2"/>
  <c r="H1519" i="2"/>
  <c r="J1519" i="2"/>
  <c r="K1519" i="2"/>
  <c r="L1519" i="2"/>
  <c r="M1519" i="2"/>
  <c r="AG1519" i="2"/>
  <c r="AH1519" i="2"/>
  <c r="AI1519" i="2"/>
  <c r="AJ1519" i="2"/>
  <c r="AK1519" i="2"/>
  <c r="AL1519" i="2"/>
  <c r="AM1519" i="2"/>
  <c r="AN1519" i="2"/>
  <c r="AV1519" i="2"/>
  <c r="C1520" i="2"/>
  <c r="D1520" i="2"/>
  <c r="E1520" i="2"/>
  <c r="F1520" i="2"/>
  <c r="G1520" i="2"/>
  <c r="H1520" i="2"/>
  <c r="J1520" i="2"/>
  <c r="K1520" i="2"/>
  <c r="L1520" i="2"/>
  <c r="M1520" i="2"/>
  <c r="AG1520" i="2"/>
  <c r="AH1520" i="2"/>
  <c r="AI1520" i="2"/>
  <c r="AJ1520" i="2"/>
  <c r="AK1520" i="2"/>
  <c r="AL1520" i="2"/>
  <c r="AM1520" i="2"/>
  <c r="AN1520" i="2"/>
  <c r="AV1520" i="2"/>
  <c r="C1521" i="2"/>
  <c r="D1521" i="2"/>
  <c r="E1521" i="2"/>
  <c r="F1521" i="2"/>
  <c r="G1521" i="2"/>
  <c r="H1521" i="2"/>
  <c r="J1521" i="2"/>
  <c r="K1521" i="2"/>
  <c r="L1521" i="2"/>
  <c r="M1521" i="2"/>
  <c r="AG1521" i="2"/>
  <c r="AH1521" i="2"/>
  <c r="AI1521" i="2"/>
  <c r="AJ1521" i="2"/>
  <c r="AK1521" i="2"/>
  <c r="AL1521" i="2"/>
  <c r="AM1521" i="2"/>
  <c r="AN1521" i="2"/>
  <c r="AV1521" i="2"/>
  <c r="C1522" i="2"/>
  <c r="D1522" i="2"/>
  <c r="E1522" i="2"/>
  <c r="F1522" i="2"/>
  <c r="G1522" i="2"/>
  <c r="H1522" i="2"/>
  <c r="J1522" i="2"/>
  <c r="K1522" i="2"/>
  <c r="L1522" i="2"/>
  <c r="M1522" i="2"/>
  <c r="AG1522" i="2"/>
  <c r="AH1522" i="2"/>
  <c r="AI1522" i="2"/>
  <c r="AJ1522" i="2"/>
  <c r="AK1522" i="2"/>
  <c r="AL1522" i="2"/>
  <c r="AM1522" i="2"/>
  <c r="AN1522" i="2"/>
  <c r="AV1522" i="2"/>
  <c r="C1523" i="2"/>
  <c r="D1523" i="2"/>
  <c r="E1523" i="2"/>
  <c r="F1523" i="2"/>
  <c r="G1523" i="2"/>
  <c r="H1523" i="2"/>
  <c r="J1523" i="2"/>
  <c r="K1523" i="2"/>
  <c r="L1523" i="2"/>
  <c r="M1523" i="2"/>
  <c r="AG1523" i="2"/>
  <c r="AH1523" i="2"/>
  <c r="AI1523" i="2"/>
  <c r="AJ1523" i="2"/>
  <c r="AK1523" i="2"/>
  <c r="AL1523" i="2"/>
  <c r="AM1523" i="2"/>
  <c r="AN1523" i="2"/>
  <c r="AV1523" i="2"/>
  <c r="C1524" i="2"/>
  <c r="D1524" i="2"/>
  <c r="E1524" i="2"/>
  <c r="F1524" i="2"/>
  <c r="G1524" i="2"/>
  <c r="H1524" i="2"/>
  <c r="J1524" i="2"/>
  <c r="K1524" i="2"/>
  <c r="L1524" i="2"/>
  <c r="M1524" i="2"/>
  <c r="AG1524" i="2"/>
  <c r="AH1524" i="2"/>
  <c r="AI1524" i="2"/>
  <c r="AJ1524" i="2"/>
  <c r="AK1524" i="2"/>
  <c r="AL1524" i="2"/>
  <c r="AM1524" i="2"/>
  <c r="AN1524" i="2"/>
  <c r="AV1524" i="2"/>
  <c r="C1525" i="2"/>
  <c r="D1525" i="2"/>
  <c r="E1525" i="2"/>
  <c r="F1525" i="2"/>
  <c r="G1525" i="2"/>
  <c r="H1525" i="2"/>
  <c r="J1525" i="2"/>
  <c r="K1525" i="2"/>
  <c r="L1525" i="2"/>
  <c r="M1525" i="2"/>
  <c r="AG1525" i="2"/>
  <c r="AH1525" i="2"/>
  <c r="AI1525" i="2"/>
  <c r="AJ1525" i="2"/>
  <c r="AK1525" i="2"/>
  <c r="AL1525" i="2"/>
  <c r="AM1525" i="2"/>
  <c r="AN1525" i="2"/>
  <c r="AV1525" i="2"/>
  <c r="C1526" i="2"/>
  <c r="D1526" i="2"/>
  <c r="E1526" i="2"/>
  <c r="F1526" i="2"/>
  <c r="G1526" i="2"/>
  <c r="H1526" i="2"/>
  <c r="J1526" i="2"/>
  <c r="K1526" i="2"/>
  <c r="L1526" i="2"/>
  <c r="M1526" i="2"/>
  <c r="AG1526" i="2"/>
  <c r="AH1526" i="2"/>
  <c r="AI1526" i="2"/>
  <c r="AJ1526" i="2"/>
  <c r="AK1526" i="2"/>
  <c r="AL1526" i="2"/>
  <c r="AM1526" i="2"/>
  <c r="AN1526" i="2"/>
  <c r="AV1526" i="2"/>
  <c r="C1527" i="2"/>
  <c r="D1527" i="2"/>
  <c r="E1527" i="2"/>
  <c r="F1527" i="2"/>
  <c r="G1527" i="2"/>
  <c r="H1527" i="2"/>
  <c r="J1527" i="2"/>
  <c r="K1527" i="2"/>
  <c r="L1527" i="2"/>
  <c r="M1527" i="2"/>
  <c r="AG1527" i="2"/>
  <c r="AH1527" i="2"/>
  <c r="AI1527" i="2"/>
  <c r="AJ1527" i="2"/>
  <c r="AK1527" i="2"/>
  <c r="AL1527" i="2"/>
  <c r="AM1527" i="2"/>
  <c r="AN1527" i="2"/>
  <c r="AV1527" i="2"/>
  <c r="C1528" i="2"/>
  <c r="D1528" i="2"/>
  <c r="E1528" i="2"/>
  <c r="F1528" i="2"/>
  <c r="G1528" i="2"/>
  <c r="H1528" i="2"/>
  <c r="J1528" i="2"/>
  <c r="K1528" i="2"/>
  <c r="L1528" i="2"/>
  <c r="M1528" i="2"/>
  <c r="AG1528" i="2"/>
  <c r="AH1528" i="2"/>
  <c r="AI1528" i="2"/>
  <c r="AJ1528" i="2"/>
  <c r="AK1528" i="2"/>
  <c r="AL1528" i="2"/>
  <c r="AM1528" i="2"/>
  <c r="AN1528" i="2"/>
  <c r="AV1528" i="2"/>
  <c r="C1529" i="2"/>
  <c r="D1529" i="2"/>
  <c r="E1529" i="2"/>
  <c r="F1529" i="2"/>
  <c r="G1529" i="2"/>
  <c r="H1529" i="2"/>
  <c r="J1529" i="2"/>
  <c r="K1529" i="2"/>
  <c r="L1529" i="2"/>
  <c r="M1529" i="2"/>
  <c r="AG1529" i="2"/>
  <c r="AH1529" i="2"/>
  <c r="AI1529" i="2"/>
  <c r="AJ1529" i="2"/>
  <c r="AK1529" i="2"/>
  <c r="AL1529" i="2"/>
  <c r="AM1529" i="2"/>
  <c r="AN1529" i="2"/>
  <c r="AV1529" i="2"/>
  <c r="C1530" i="2"/>
  <c r="D1530" i="2"/>
  <c r="E1530" i="2"/>
  <c r="F1530" i="2"/>
  <c r="G1530" i="2"/>
  <c r="H1530" i="2"/>
  <c r="J1530" i="2"/>
  <c r="K1530" i="2"/>
  <c r="L1530" i="2"/>
  <c r="M1530" i="2"/>
  <c r="AG1530" i="2"/>
  <c r="AH1530" i="2"/>
  <c r="AI1530" i="2"/>
  <c r="AJ1530" i="2"/>
  <c r="AK1530" i="2"/>
  <c r="AL1530" i="2"/>
  <c r="AM1530" i="2"/>
  <c r="AN1530" i="2"/>
  <c r="AV1530" i="2"/>
  <c r="C1531" i="2"/>
  <c r="D1531" i="2"/>
  <c r="E1531" i="2"/>
  <c r="F1531" i="2"/>
  <c r="G1531" i="2"/>
  <c r="H1531" i="2"/>
  <c r="J1531" i="2"/>
  <c r="K1531" i="2"/>
  <c r="L1531" i="2"/>
  <c r="M1531" i="2"/>
  <c r="AG1531" i="2"/>
  <c r="AH1531" i="2"/>
  <c r="AI1531" i="2"/>
  <c r="AJ1531" i="2"/>
  <c r="AK1531" i="2"/>
  <c r="AL1531" i="2"/>
  <c r="AM1531" i="2"/>
  <c r="AN1531" i="2"/>
  <c r="AV1531" i="2"/>
  <c r="C1532" i="2"/>
  <c r="D1532" i="2"/>
  <c r="E1532" i="2"/>
  <c r="F1532" i="2"/>
  <c r="G1532" i="2"/>
  <c r="H1532" i="2"/>
  <c r="J1532" i="2"/>
  <c r="K1532" i="2"/>
  <c r="L1532" i="2"/>
  <c r="M1532" i="2"/>
  <c r="AG1532" i="2"/>
  <c r="AH1532" i="2"/>
  <c r="AI1532" i="2"/>
  <c r="AJ1532" i="2"/>
  <c r="AK1532" i="2"/>
  <c r="AL1532" i="2"/>
  <c r="AM1532" i="2"/>
  <c r="AN1532" i="2"/>
  <c r="AV1532" i="2"/>
  <c r="C1533" i="2"/>
  <c r="D1533" i="2"/>
  <c r="E1533" i="2"/>
  <c r="F1533" i="2"/>
  <c r="G1533" i="2"/>
  <c r="H1533" i="2"/>
  <c r="J1533" i="2"/>
  <c r="K1533" i="2"/>
  <c r="L1533" i="2"/>
  <c r="M1533" i="2"/>
  <c r="AG1533" i="2"/>
  <c r="AH1533" i="2"/>
  <c r="AI1533" i="2"/>
  <c r="AJ1533" i="2"/>
  <c r="AK1533" i="2"/>
  <c r="AL1533" i="2"/>
  <c r="AM1533" i="2"/>
  <c r="AN1533" i="2"/>
  <c r="AV1533" i="2"/>
  <c r="C1534" i="2"/>
  <c r="D1534" i="2"/>
  <c r="E1534" i="2"/>
  <c r="F1534" i="2"/>
  <c r="G1534" i="2"/>
  <c r="H1534" i="2"/>
  <c r="J1534" i="2"/>
  <c r="K1534" i="2"/>
  <c r="L1534" i="2"/>
  <c r="M1534" i="2"/>
  <c r="AG1534" i="2"/>
  <c r="AH1534" i="2"/>
  <c r="AI1534" i="2"/>
  <c r="AJ1534" i="2"/>
  <c r="AK1534" i="2"/>
  <c r="AL1534" i="2"/>
  <c r="AM1534" i="2"/>
  <c r="AN1534" i="2"/>
  <c r="AV1534" i="2"/>
  <c r="C1535" i="2"/>
  <c r="D1535" i="2"/>
  <c r="E1535" i="2"/>
  <c r="F1535" i="2"/>
  <c r="G1535" i="2"/>
  <c r="H1535" i="2"/>
  <c r="J1535" i="2"/>
  <c r="K1535" i="2"/>
  <c r="L1535" i="2"/>
  <c r="M1535" i="2"/>
  <c r="AG1535" i="2"/>
  <c r="AH1535" i="2"/>
  <c r="AI1535" i="2"/>
  <c r="AJ1535" i="2"/>
  <c r="AK1535" i="2"/>
  <c r="AL1535" i="2"/>
  <c r="AM1535" i="2"/>
  <c r="AN1535" i="2"/>
  <c r="AV1535" i="2"/>
  <c r="C1536" i="2"/>
  <c r="D1536" i="2"/>
  <c r="E1536" i="2"/>
  <c r="F1536" i="2"/>
  <c r="G1536" i="2"/>
  <c r="H1536" i="2"/>
  <c r="J1536" i="2"/>
  <c r="K1536" i="2"/>
  <c r="L1536" i="2"/>
  <c r="M1536" i="2"/>
  <c r="AG1536" i="2"/>
  <c r="AH1536" i="2"/>
  <c r="AI1536" i="2"/>
  <c r="AJ1536" i="2"/>
  <c r="AK1536" i="2"/>
  <c r="AL1536" i="2"/>
  <c r="AM1536" i="2"/>
  <c r="AN1536" i="2"/>
  <c r="AV1536" i="2"/>
  <c r="C1537" i="2"/>
  <c r="D1537" i="2"/>
  <c r="E1537" i="2"/>
  <c r="F1537" i="2"/>
  <c r="G1537" i="2"/>
  <c r="H1537" i="2"/>
  <c r="J1537" i="2"/>
  <c r="K1537" i="2"/>
  <c r="L1537" i="2"/>
  <c r="M1537" i="2"/>
  <c r="AG1537" i="2"/>
  <c r="AH1537" i="2"/>
  <c r="AI1537" i="2"/>
  <c r="AJ1537" i="2"/>
  <c r="AK1537" i="2"/>
  <c r="AL1537" i="2"/>
  <c r="AM1537" i="2"/>
  <c r="AN1537" i="2"/>
  <c r="AV1537" i="2"/>
  <c r="C1538" i="2"/>
  <c r="D1538" i="2"/>
  <c r="E1538" i="2"/>
  <c r="F1538" i="2"/>
  <c r="G1538" i="2"/>
  <c r="H1538" i="2"/>
  <c r="J1538" i="2"/>
  <c r="K1538" i="2"/>
  <c r="L1538" i="2"/>
  <c r="M1538" i="2"/>
  <c r="AG1538" i="2"/>
  <c r="AH1538" i="2"/>
  <c r="AI1538" i="2"/>
  <c r="AJ1538" i="2"/>
  <c r="AK1538" i="2"/>
  <c r="AL1538" i="2"/>
  <c r="AM1538" i="2"/>
  <c r="AN1538" i="2"/>
  <c r="AV1538" i="2"/>
  <c r="C1539" i="2"/>
  <c r="D1539" i="2"/>
  <c r="E1539" i="2"/>
  <c r="F1539" i="2"/>
  <c r="G1539" i="2"/>
  <c r="H1539" i="2"/>
  <c r="J1539" i="2"/>
  <c r="K1539" i="2"/>
  <c r="L1539" i="2"/>
  <c r="M1539" i="2"/>
  <c r="AG1539" i="2"/>
  <c r="AH1539" i="2"/>
  <c r="AI1539" i="2"/>
  <c r="AJ1539" i="2"/>
  <c r="AK1539" i="2"/>
  <c r="AL1539" i="2"/>
  <c r="AM1539" i="2"/>
  <c r="AN1539" i="2"/>
  <c r="AV1539" i="2"/>
  <c r="C1540" i="2"/>
  <c r="D1540" i="2"/>
  <c r="E1540" i="2"/>
  <c r="F1540" i="2"/>
  <c r="G1540" i="2"/>
  <c r="H1540" i="2"/>
  <c r="J1540" i="2"/>
  <c r="K1540" i="2"/>
  <c r="L1540" i="2"/>
  <c r="M1540" i="2"/>
  <c r="AG1540" i="2"/>
  <c r="AH1540" i="2"/>
  <c r="AI1540" i="2"/>
  <c r="AJ1540" i="2"/>
  <c r="AK1540" i="2"/>
  <c r="AL1540" i="2"/>
  <c r="AM1540" i="2"/>
  <c r="AN1540" i="2"/>
  <c r="AV1540" i="2"/>
  <c r="C1541" i="2"/>
  <c r="D1541" i="2"/>
  <c r="E1541" i="2"/>
  <c r="F1541" i="2"/>
  <c r="G1541" i="2"/>
  <c r="H1541" i="2"/>
  <c r="J1541" i="2"/>
  <c r="K1541" i="2"/>
  <c r="L1541" i="2"/>
  <c r="M1541" i="2"/>
  <c r="AG1541" i="2"/>
  <c r="AH1541" i="2"/>
  <c r="AI1541" i="2"/>
  <c r="AJ1541" i="2"/>
  <c r="AK1541" i="2"/>
  <c r="AL1541" i="2"/>
  <c r="AM1541" i="2"/>
  <c r="AN1541" i="2"/>
  <c r="AV1541" i="2"/>
  <c r="C1542" i="2"/>
  <c r="D1542" i="2"/>
  <c r="E1542" i="2"/>
  <c r="F1542" i="2"/>
  <c r="G1542" i="2"/>
  <c r="H1542" i="2"/>
  <c r="J1542" i="2"/>
  <c r="K1542" i="2"/>
  <c r="L1542" i="2"/>
  <c r="M1542" i="2"/>
  <c r="AG1542" i="2"/>
  <c r="AH1542" i="2"/>
  <c r="AI1542" i="2"/>
  <c r="AJ1542" i="2"/>
  <c r="AK1542" i="2"/>
  <c r="AL1542" i="2"/>
  <c r="AM1542" i="2"/>
  <c r="AN1542" i="2"/>
  <c r="AV1542" i="2"/>
  <c r="C1543" i="2"/>
  <c r="D1543" i="2"/>
  <c r="E1543" i="2"/>
  <c r="F1543" i="2"/>
  <c r="G1543" i="2"/>
  <c r="H1543" i="2"/>
  <c r="J1543" i="2"/>
  <c r="K1543" i="2"/>
  <c r="L1543" i="2"/>
  <c r="M1543" i="2"/>
  <c r="AG1543" i="2"/>
  <c r="AH1543" i="2"/>
  <c r="AI1543" i="2"/>
  <c r="AJ1543" i="2"/>
  <c r="AK1543" i="2"/>
  <c r="AL1543" i="2"/>
  <c r="AM1543" i="2"/>
  <c r="AN1543" i="2"/>
  <c r="AV1543" i="2"/>
  <c r="C1544" i="2"/>
  <c r="D1544" i="2"/>
  <c r="E1544" i="2"/>
  <c r="F1544" i="2"/>
  <c r="G1544" i="2"/>
  <c r="H1544" i="2"/>
  <c r="J1544" i="2"/>
  <c r="K1544" i="2"/>
  <c r="L1544" i="2"/>
  <c r="M1544" i="2"/>
  <c r="AG1544" i="2"/>
  <c r="AH1544" i="2"/>
  <c r="AI1544" i="2"/>
  <c r="AJ1544" i="2"/>
  <c r="AK1544" i="2"/>
  <c r="AL1544" i="2"/>
  <c r="AM1544" i="2"/>
  <c r="AN1544" i="2"/>
  <c r="AV1544" i="2"/>
  <c r="C1545" i="2"/>
  <c r="D1545" i="2"/>
  <c r="E1545" i="2"/>
  <c r="F1545" i="2"/>
  <c r="G1545" i="2"/>
  <c r="H1545" i="2"/>
  <c r="J1545" i="2"/>
  <c r="K1545" i="2"/>
  <c r="L1545" i="2"/>
  <c r="M1545" i="2"/>
  <c r="AG1545" i="2"/>
  <c r="AH1545" i="2"/>
  <c r="AI1545" i="2"/>
  <c r="AJ1545" i="2"/>
  <c r="AK1545" i="2"/>
  <c r="AL1545" i="2"/>
  <c r="AM1545" i="2"/>
  <c r="AN1545" i="2"/>
  <c r="AV1545" i="2"/>
  <c r="C1546" i="2"/>
  <c r="D1546" i="2"/>
  <c r="E1546" i="2"/>
  <c r="F1546" i="2"/>
  <c r="G1546" i="2"/>
  <c r="H1546" i="2"/>
  <c r="J1546" i="2"/>
  <c r="K1546" i="2"/>
  <c r="L1546" i="2"/>
  <c r="M1546" i="2"/>
  <c r="AG1546" i="2"/>
  <c r="AH1546" i="2"/>
  <c r="AI1546" i="2"/>
  <c r="AJ1546" i="2"/>
  <c r="AK1546" i="2"/>
  <c r="AL1546" i="2"/>
  <c r="AM1546" i="2"/>
  <c r="AN1546" i="2"/>
  <c r="AV1546" i="2"/>
  <c r="C1547" i="2"/>
  <c r="D1547" i="2"/>
  <c r="E1547" i="2"/>
  <c r="F1547" i="2"/>
  <c r="G1547" i="2"/>
  <c r="H1547" i="2"/>
  <c r="J1547" i="2"/>
  <c r="K1547" i="2"/>
  <c r="L1547" i="2"/>
  <c r="M1547" i="2"/>
  <c r="AG1547" i="2"/>
  <c r="AH1547" i="2"/>
  <c r="AI1547" i="2"/>
  <c r="AJ1547" i="2"/>
  <c r="AK1547" i="2"/>
  <c r="AL1547" i="2"/>
  <c r="AM1547" i="2"/>
  <c r="AN1547" i="2"/>
  <c r="AV1547" i="2"/>
  <c r="C1548" i="2"/>
  <c r="D1548" i="2"/>
  <c r="E1548" i="2"/>
  <c r="F1548" i="2"/>
  <c r="G1548" i="2"/>
  <c r="H1548" i="2"/>
  <c r="J1548" i="2"/>
  <c r="K1548" i="2"/>
  <c r="L1548" i="2"/>
  <c r="M1548" i="2"/>
  <c r="AG1548" i="2"/>
  <c r="AH1548" i="2"/>
  <c r="AI1548" i="2"/>
  <c r="AJ1548" i="2"/>
  <c r="AK1548" i="2"/>
  <c r="AL1548" i="2"/>
  <c r="AM1548" i="2"/>
  <c r="AN1548" i="2"/>
  <c r="AV1548" i="2"/>
  <c r="C1549" i="2"/>
  <c r="D1549" i="2"/>
  <c r="E1549" i="2"/>
  <c r="F1549" i="2"/>
  <c r="G1549" i="2"/>
  <c r="H1549" i="2"/>
  <c r="J1549" i="2"/>
  <c r="K1549" i="2"/>
  <c r="L1549" i="2"/>
  <c r="M1549" i="2"/>
  <c r="AG1549" i="2"/>
  <c r="AH1549" i="2"/>
  <c r="AI1549" i="2"/>
  <c r="AJ1549" i="2"/>
  <c r="AK1549" i="2"/>
  <c r="AL1549" i="2"/>
  <c r="AM1549" i="2"/>
  <c r="AN1549" i="2"/>
  <c r="AV1549" i="2"/>
  <c r="C1550" i="2"/>
  <c r="D1550" i="2"/>
  <c r="E1550" i="2"/>
  <c r="F1550" i="2"/>
  <c r="G1550" i="2"/>
  <c r="H1550" i="2"/>
  <c r="J1550" i="2"/>
  <c r="K1550" i="2"/>
  <c r="L1550" i="2"/>
  <c r="M1550" i="2"/>
  <c r="AG1550" i="2"/>
  <c r="AH1550" i="2"/>
  <c r="AI1550" i="2"/>
  <c r="AJ1550" i="2"/>
  <c r="AK1550" i="2"/>
  <c r="AL1550" i="2"/>
  <c r="AM1550" i="2"/>
  <c r="AN1550" i="2"/>
  <c r="AV1550" i="2"/>
  <c r="C1551" i="2"/>
  <c r="D1551" i="2"/>
  <c r="E1551" i="2"/>
  <c r="F1551" i="2"/>
  <c r="G1551" i="2"/>
  <c r="H1551" i="2"/>
  <c r="J1551" i="2"/>
  <c r="K1551" i="2"/>
  <c r="L1551" i="2"/>
  <c r="M1551" i="2"/>
  <c r="AG1551" i="2"/>
  <c r="AH1551" i="2"/>
  <c r="AI1551" i="2"/>
  <c r="AJ1551" i="2"/>
  <c r="AK1551" i="2"/>
  <c r="AL1551" i="2"/>
  <c r="AM1551" i="2"/>
  <c r="AN1551" i="2"/>
  <c r="AV1551" i="2"/>
  <c r="C1552" i="2"/>
  <c r="D1552" i="2"/>
  <c r="E1552" i="2"/>
  <c r="F1552" i="2"/>
  <c r="G1552" i="2"/>
  <c r="H1552" i="2"/>
  <c r="J1552" i="2"/>
  <c r="K1552" i="2"/>
  <c r="L1552" i="2"/>
  <c r="M1552" i="2"/>
  <c r="AG1552" i="2"/>
  <c r="AH1552" i="2"/>
  <c r="AI1552" i="2"/>
  <c r="AJ1552" i="2"/>
  <c r="AK1552" i="2"/>
  <c r="AL1552" i="2"/>
  <c r="AM1552" i="2"/>
  <c r="AN1552" i="2"/>
  <c r="AV1552" i="2"/>
  <c r="C1553" i="2"/>
  <c r="D1553" i="2"/>
  <c r="E1553" i="2"/>
  <c r="F1553" i="2"/>
  <c r="G1553" i="2"/>
  <c r="H1553" i="2"/>
  <c r="J1553" i="2"/>
  <c r="K1553" i="2"/>
  <c r="L1553" i="2"/>
  <c r="M1553" i="2"/>
  <c r="AG1553" i="2"/>
  <c r="AH1553" i="2"/>
  <c r="AI1553" i="2"/>
  <c r="AJ1553" i="2"/>
  <c r="AK1553" i="2"/>
  <c r="AL1553" i="2"/>
  <c r="AM1553" i="2"/>
  <c r="AN1553" i="2"/>
  <c r="AV1553" i="2"/>
  <c r="C1554" i="2"/>
  <c r="D1554" i="2"/>
  <c r="E1554" i="2"/>
  <c r="F1554" i="2"/>
  <c r="G1554" i="2"/>
  <c r="H1554" i="2"/>
  <c r="J1554" i="2"/>
  <c r="K1554" i="2"/>
  <c r="L1554" i="2"/>
  <c r="M1554" i="2"/>
  <c r="AG1554" i="2"/>
  <c r="AH1554" i="2"/>
  <c r="AI1554" i="2"/>
  <c r="AJ1554" i="2"/>
  <c r="AK1554" i="2"/>
  <c r="AL1554" i="2"/>
  <c r="AM1554" i="2"/>
  <c r="AN1554" i="2"/>
  <c r="AV1554" i="2"/>
  <c r="C1555" i="2"/>
  <c r="D1555" i="2"/>
  <c r="E1555" i="2"/>
  <c r="F1555" i="2"/>
  <c r="G1555" i="2"/>
  <c r="H1555" i="2"/>
  <c r="J1555" i="2"/>
  <c r="K1555" i="2"/>
  <c r="L1555" i="2"/>
  <c r="M1555" i="2"/>
  <c r="AG1555" i="2"/>
  <c r="AH1555" i="2"/>
  <c r="AI1555" i="2"/>
  <c r="AJ1555" i="2"/>
  <c r="AK1555" i="2"/>
  <c r="AL1555" i="2"/>
  <c r="AM1555" i="2"/>
  <c r="AN1555" i="2"/>
  <c r="AV1555" i="2"/>
  <c r="C1556" i="2"/>
  <c r="D1556" i="2"/>
  <c r="E1556" i="2"/>
  <c r="F1556" i="2"/>
  <c r="G1556" i="2"/>
  <c r="H1556" i="2"/>
  <c r="J1556" i="2"/>
  <c r="K1556" i="2"/>
  <c r="L1556" i="2"/>
  <c r="M1556" i="2"/>
  <c r="AG1556" i="2"/>
  <c r="AH1556" i="2"/>
  <c r="AI1556" i="2"/>
  <c r="AJ1556" i="2"/>
  <c r="AK1556" i="2"/>
  <c r="AL1556" i="2"/>
  <c r="AM1556" i="2"/>
  <c r="AN1556" i="2"/>
  <c r="AV1556" i="2"/>
  <c r="C1557" i="2"/>
  <c r="D1557" i="2"/>
  <c r="E1557" i="2"/>
  <c r="F1557" i="2"/>
  <c r="G1557" i="2"/>
  <c r="H1557" i="2"/>
  <c r="J1557" i="2"/>
  <c r="K1557" i="2"/>
  <c r="L1557" i="2"/>
  <c r="M1557" i="2"/>
  <c r="AG1557" i="2"/>
  <c r="AH1557" i="2"/>
  <c r="AI1557" i="2"/>
  <c r="AJ1557" i="2"/>
  <c r="AK1557" i="2"/>
  <c r="AL1557" i="2"/>
  <c r="AM1557" i="2"/>
  <c r="AN1557" i="2"/>
  <c r="AV1557" i="2"/>
  <c r="C1558" i="2"/>
  <c r="D1558" i="2"/>
  <c r="E1558" i="2"/>
  <c r="F1558" i="2"/>
  <c r="G1558" i="2"/>
  <c r="H1558" i="2"/>
  <c r="J1558" i="2"/>
  <c r="K1558" i="2"/>
  <c r="L1558" i="2"/>
  <c r="M1558" i="2"/>
  <c r="AG1558" i="2"/>
  <c r="AH1558" i="2"/>
  <c r="AI1558" i="2"/>
  <c r="AJ1558" i="2"/>
  <c r="AK1558" i="2"/>
  <c r="AL1558" i="2"/>
  <c r="AM1558" i="2"/>
  <c r="AN1558" i="2"/>
  <c r="AV1558" i="2"/>
  <c r="C1559" i="2"/>
  <c r="D1559" i="2"/>
  <c r="E1559" i="2"/>
  <c r="F1559" i="2"/>
  <c r="G1559" i="2"/>
  <c r="H1559" i="2"/>
  <c r="J1559" i="2"/>
  <c r="K1559" i="2"/>
  <c r="L1559" i="2"/>
  <c r="M1559" i="2"/>
  <c r="AG1559" i="2"/>
  <c r="AH1559" i="2"/>
  <c r="AI1559" i="2"/>
  <c r="AJ1559" i="2"/>
  <c r="AK1559" i="2"/>
  <c r="AL1559" i="2"/>
  <c r="AM1559" i="2"/>
  <c r="AN1559" i="2"/>
  <c r="AV1559" i="2"/>
  <c r="C1560" i="2"/>
  <c r="D1560" i="2"/>
  <c r="E1560" i="2"/>
  <c r="F1560" i="2"/>
  <c r="G1560" i="2"/>
  <c r="H1560" i="2"/>
  <c r="J1560" i="2"/>
  <c r="K1560" i="2"/>
  <c r="L1560" i="2"/>
  <c r="M1560" i="2"/>
  <c r="AG1560" i="2"/>
  <c r="AH1560" i="2"/>
  <c r="AI1560" i="2"/>
  <c r="AJ1560" i="2"/>
  <c r="AK1560" i="2"/>
  <c r="AL1560" i="2"/>
  <c r="AM1560" i="2"/>
  <c r="AN1560" i="2"/>
  <c r="AV1560" i="2"/>
  <c r="C1561" i="2"/>
  <c r="D1561" i="2"/>
  <c r="E1561" i="2"/>
  <c r="F1561" i="2"/>
  <c r="G1561" i="2"/>
  <c r="H1561" i="2"/>
  <c r="J1561" i="2"/>
  <c r="K1561" i="2"/>
  <c r="L1561" i="2"/>
  <c r="M1561" i="2"/>
  <c r="AG1561" i="2"/>
  <c r="AH1561" i="2"/>
  <c r="AI1561" i="2"/>
  <c r="AJ1561" i="2"/>
  <c r="AK1561" i="2"/>
  <c r="AL1561" i="2"/>
  <c r="AM1561" i="2"/>
  <c r="AN1561" i="2"/>
  <c r="AV1561" i="2"/>
  <c r="C1562" i="2"/>
  <c r="D1562" i="2"/>
  <c r="E1562" i="2"/>
  <c r="F1562" i="2"/>
  <c r="G1562" i="2"/>
  <c r="H1562" i="2"/>
  <c r="J1562" i="2"/>
  <c r="K1562" i="2"/>
  <c r="L1562" i="2"/>
  <c r="M1562" i="2"/>
  <c r="AG1562" i="2"/>
  <c r="AH1562" i="2"/>
  <c r="AI1562" i="2"/>
  <c r="AJ1562" i="2"/>
  <c r="AK1562" i="2"/>
  <c r="AL1562" i="2"/>
  <c r="AM1562" i="2"/>
  <c r="AN1562" i="2"/>
  <c r="AV1562" i="2"/>
  <c r="C1563" i="2"/>
  <c r="D1563" i="2"/>
  <c r="E1563" i="2"/>
  <c r="F1563" i="2"/>
  <c r="G1563" i="2"/>
  <c r="H1563" i="2"/>
  <c r="J1563" i="2"/>
  <c r="K1563" i="2"/>
  <c r="L1563" i="2"/>
  <c r="M1563" i="2"/>
  <c r="AG1563" i="2"/>
  <c r="AH1563" i="2"/>
  <c r="AI1563" i="2"/>
  <c r="AJ1563" i="2"/>
  <c r="AK1563" i="2"/>
  <c r="AL1563" i="2"/>
  <c r="AM1563" i="2"/>
  <c r="AN1563" i="2"/>
  <c r="AV1563" i="2"/>
  <c r="C1564" i="2"/>
  <c r="D1564" i="2"/>
  <c r="E1564" i="2"/>
  <c r="F1564" i="2"/>
  <c r="G1564" i="2"/>
  <c r="H1564" i="2"/>
  <c r="J1564" i="2"/>
  <c r="K1564" i="2"/>
  <c r="L1564" i="2"/>
  <c r="M1564" i="2"/>
  <c r="AG1564" i="2"/>
  <c r="AH1564" i="2"/>
  <c r="AI1564" i="2"/>
  <c r="AJ1564" i="2"/>
  <c r="AK1564" i="2"/>
  <c r="AL1564" i="2"/>
  <c r="AM1564" i="2"/>
  <c r="AN1564" i="2"/>
  <c r="AV1564" i="2"/>
  <c r="C1565" i="2"/>
  <c r="D1565" i="2"/>
  <c r="E1565" i="2"/>
  <c r="F1565" i="2"/>
  <c r="G1565" i="2"/>
  <c r="H1565" i="2"/>
  <c r="J1565" i="2"/>
  <c r="K1565" i="2"/>
  <c r="L1565" i="2"/>
  <c r="M1565" i="2"/>
  <c r="AG1565" i="2"/>
  <c r="AH1565" i="2"/>
  <c r="AI1565" i="2"/>
  <c r="AJ1565" i="2"/>
  <c r="AK1565" i="2"/>
  <c r="AL1565" i="2"/>
  <c r="AM1565" i="2"/>
  <c r="AN1565" i="2"/>
  <c r="AV1565" i="2"/>
  <c r="C1566" i="2"/>
  <c r="D1566" i="2"/>
  <c r="E1566" i="2"/>
  <c r="F1566" i="2"/>
  <c r="G1566" i="2"/>
  <c r="H1566" i="2"/>
  <c r="J1566" i="2"/>
  <c r="K1566" i="2"/>
  <c r="L1566" i="2"/>
  <c r="M1566" i="2"/>
  <c r="AG1566" i="2"/>
  <c r="AH1566" i="2"/>
  <c r="AI1566" i="2"/>
  <c r="AJ1566" i="2"/>
  <c r="AK1566" i="2"/>
  <c r="AL1566" i="2"/>
  <c r="AM1566" i="2"/>
  <c r="AN1566" i="2"/>
  <c r="AV1566" i="2"/>
  <c r="C1567" i="2"/>
  <c r="D1567" i="2"/>
  <c r="E1567" i="2"/>
  <c r="F1567" i="2"/>
  <c r="G1567" i="2"/>
  <c r="H1567" i="2"/>
  <c r="J1567" i="2"/>
  <c r="K1567" i="2"/>
  <c r="L1567" i="2"/>
  <c r="M1567" i="2"/>
  <c r="AG1567" i="2"/>
  <c r="AH1567" i="2"/>
  <c r="AI1567" i="2"/>
  <c r="AJ1567" i="2"/>
  <c r="AK1567" i="2"/>
  <c r="AL1567" i="2"/>
  <c r="AM1567" i="2"/>
  <c r="AN1567" i="2"/>
  <c r="AV1567" i="2"/>
  <c r="C1568" i="2"/>
  <c r="D1568" i="2"/>
  <c r="E1568" i="2"/>
  <c r="F1568" i="2"/>
  <c r="G1568" i="2"/>
  <c r="H1568" i="2"/>
  <c r="J1568" i="2"/>
  <c r="K1568" i="2"/>
  <c r="L1568" i="2"/>
  <c r="M1568" i="2"/>
  <c r="AG1568" i="2"/>
  <c r="AH1568" i="2"/>
  <c r="AI1568" i="2"/>
  <c r="AJ1568" i="2"/>
  <c r="AK1568" i="2"/>
  <c r="AL1568" i="2"/>
  <c r="AM1568" i="2"/>
  <c r="AN1568" i="2"/>
  <c r="AV1568" i="2"/>
  <c r="C1569" i="2"/>
  <c r="D1569" i="2"/>
  <c r="E1569" i="2"/>
  <c r="F1569" i="2"/>
  <c r="G1569" i="2"/>
  <c r="H1569" i="2"/>
  <c r="J1569" i="2"/>
  <c r="K1569" i="2"/>
  <c r="L1569" i="2"/>
  <c r="M1569" i="2"/>
  <c r="AG1569" i="2"/>
  <c r="AH1569" i="2"/>
  <c r="AI1569" i="2"/>
  <c r="AJ1569" i="2"/>
  <c r="AK1569" i="2"/>
  <c r="AL1569" i="2"/>
  <c r="AM1569" i="2"/>
  <c r="AN1569" i="2"/>
  <c r="AV1569" i="2"/>
  <c r="C1570" i="2"/>
  <c r="D1570" i="2"/>
  <c r="E1570" i="2"/>
  <c r="F1570" i="2"/>
  <c r="G1570" i="2"/>
  <c r="H1570" i="2"/>
  <c r="J1570" i="2"/>
  <c r="K1570" i="2"/>
  <c r="L1570" i="2"/>
  <c r="M1570" i="2"/>
  <c r="AG1570" i="2"/>
  <c r="AH1570" i="2"/>
  <c r="AI1570" i="2"/>
  <c r="AJ1570" i="2"/>
  <c r="AK1570" i="2"/>
  <c r="AL1570" i="2"/>
  <c r="AM1570" i="2"/>
  <c r="AN1570" i="2"/>
  <c r="AV1570" i="2"/>
  <c r="C1571" i="2"/>
  <c r="D1571" i="2"/>
  <c r="E1571" i="2"/>
  <c r="F1571" i="2"/>
  <c r="G1571" i="2"/>
  <c r="H1571" i="2"/>
  <c r="J1571" i="2"/>
  <c r="K1571" i="2"/>
  <c r="L1571" i="2"/>
  <c r="M1571" i="2"/>
  <c r="AG1571" i="2"/>
  <c r="AH1571" i="2"/>
  <c r="AI1571" i="2"/>
  <c r="AJ1571" i="2"/>
  <c r="AK1571" i="2"/>
  <c r="AL1571" i="2"/>
  <c r="AM1571" i="2"/>
  <c r="AN1571" i="2"/>
  <c r="AV1571" i="2"/>
  <c r="C1572" i="2"/>
  <c r="D1572" i="2"/>
  <c r="E1572" i="2"/>
  <c r="F1572" i="2"/>
  <c r="G1572" i="2"/>
  <c r="H1572" i="2"/>
  <c r="J1572" i="2"/>
  <c r="K1572" i="2"/>
  <c r="L1572" i="2"/>
  <c r="M1572" i="2"/>
  <c r="AG1572" i="2"/>
  <c r="AH1572" i="2"/>
  <c r="AI1572" i="2"/>
  <c r="AJ1572" i="2"/>
  <c r="AK1572" i="2"/>
  <c r="AL1572" i="2"/>
  <c r="AM1572" i="2"/>
  <c r="AN1572" i="2"/>
  <c r="AV1572" i="2"/>
  <c r="C1573" i="2"/>
  <c r="D1573" i="2"/>
  <c r="E1573" i="2"/>
  <c r="F1573" i="2"/>
  <c r="G1573" i="2"/>
  <c r="H1573" i="2"/>
  <c r="J1573" i="2"/>
  <c r="K1573" i="2"/>
  <c r="L1573" i="2"/>
  <c r="M1573" i="2"/>
  <c r="AG1573" i="2"/>
  <c r="AH1573" i="2"/>
  <c r="AI1573" i="2"/>
  <c r="AJ1573" i="2"/>
  <c r="AK1573" i="2"/>
  <c r="AL1573" i="2"/>
  <c r="AM1573" i="2"/>
  <c r="AN1573" i="2"/>
  <c r="AV1573" i="2"/>
  <c r="C1574" i="2"/>
  <c r="D1574" i="2"/>
  <c r="E1574" i="2"/>
  <c r="F1574" i="2"/>
  <c r="G1574" i="2"/>
  <c r="H1574" i="2"/>
  <c r="J1574" i="2"/>
  <c r="K1574" i="2"/>
  <c r="L1574" i="2"/>
  <c r="M1574" i="2"/>
  <c r="AG1574" i="2"/>
  <c r="AH1574" i="2"/>
  <c r="AI1574" i="2"/>
  <c r="AJ1574" i="2"/>
  <c r="AK1574" i="2"/>
  <c r="AL1574" i="2"/>
  <c r="AM1574" i="2"/>
  <c r="AN1574" i="2"/>
  <c r="AV1574" i="2"/>
  <c r="C1575" i="2"/>
  <c r="D1575" i="2"/>
  <c r="E1575" i="2"/>
  <c r="F1575" i="2"/>
  <c r="G1575" i="2"/>
  <c r="H1575" i="2"/>
  <c r="J1575" i="2"/>
  <c r="K1575" i="2"/>
  <c r="L1575" i="2"/>
  <c r="M1575" i="2"/>
  <c r="AG1575" i="2"/>
  <c r="AH1575" i="2"/>
  <c r="AI1575" i="2"/>
  <c r="AJ1575" i="2"/>
  <c r="AK1575" i="2"/>
  <c r="AL1575" i="2"/>
  <c r="AM1575" i="2"/>
  <c r="AN1575" i="2"/>
  <c r="AV1575" i="2"/>
  <c r="C1576" i="2"/>
  <c r="D1576" i="2"/>
  <c r="E1576" i="2"/>
  <c r="F1576" i="2"/>
  <c r="G1576" i="2"/>
  <c r="H1576" i="2"/>
  <c r="J1576" i="2"/>
  <c r="K1576" i="2"/>
  <c r="L1576" i="2"/>
  <c r="M1576" i="2"/>
  <c r="AG1576" i="2"/>
  <c r="AH1576" i="2"/>
  <c r="AI1576" i="2"/>
  <c r="AJ1576" i="2"/>
  <c r="AK1576" i="2"/>
  <c r="AL1576" i="2"/>
  <c r="AM1576" i="2"/>
  <c r="AN1576" i="2"/>
  <c r="AV1576" i="2"/>
  <c r="C1577" i="2"/>
  <c r="D1577" i="2"/>
  <c r="E1577" i="2"/>
  <c r="F1577" i="2"/>
  <c r="G1577" i="2"/>
  <c r="H1577" i="2"/>
  <c r="J1577" i="2"/>
  <c r="K1577" i="2"/>
  <c r="L1577" i="2"/>
  <c r="M1577" i="2"/>
  <c r="AG1577" i="2"/>
  <c r="AH1577" i="2"/>
  <c r="AI1577" i="2"/>
  <c r="AJ1577" i="2"/>
  <c r="AK1577" i="2"/>
  <c r="AL1577" i="2"/>
  <c r="AM1577" i="2"/>
  <c r="AN1577" i="2"/>
  <c r="AV1577" i="2"/>
  <c r="C1578" i="2"/>
  <c r="D1578" i="2"/>
  <c r="E1578" i="2"/>
  <c r="F1578" i="2"/>
  <c r="G1578" i="2"/>
  <c r="H1578" i="2"/>
  <c r="J1578" i="2"/>
  <c r="K1578" i="2"/>
  <c r="L1578" i="2"/>
  <c r="M1578" i="2"/>
  <c r="AG1578" i="2"/>
  <c r="AH1578" i="2"/>
  <c r="AI1578" i="2"/>
  <c r="AJ1578" i="2"/>
  <c r="AK1578" i="2"/>
  <c r="AL1578" i="2"/>
  <c r="AM1578" i="2"/>
  <c r="AN1578" i="2"/>
  <c r="AV1578" i="2"/>
  <c r="C1579" i="2"/>
  <c r="D1579" i="2"/>
  <c r="E1579" i="2"/>
  <c r="F1579" i="2"/>
  <c r="G1579" i="2"/>
  <c r="H1579" i="2"/>
  <c r="J1579" i="2"/>
  <c r="K1579" i="2"/>
  <c r="L1579" i="2"/>
  <c r="M1579" i="2"/>
  <c r="AG1579" i="2"/>
  <c r="AH1579" i="2"/>
  <c r="AI1579" i="2"/>
  <c r="AJ1579" i="2"/>
  <c r="AK1579" i="2"/>
  <c r="AL1579" i="2"/>
  <c r="AM1579" i="2"/>
  <c r="AN1579" i="2"/>
  <c r="AV1579" i="2"/>
  <c r="C1580" i="2"/>
  <c r="D1580" i="2"/>
  <c r="E1580" i="2"/>
  <c r="F1580" i="2"/>
  <c r="G1580" i="2"/>
  <c r="H1580" i="2"/>
  <c r="J1580" i="2"/>
  <c r="K1580" i="2"/>
  <c r="L1580" i="2"/>
  <c r="M1580" i="2"/>
  <c r="AG1580" i="2"/>
  <c r="AH1580" i="2"/>
  <c r="AI1580" i="2"/>
  <c r="AJ1580" i="2"/>
  <c r="AK1580" i="2"/>
  <c r="AL1580" i="2"/>
  <c r="AM1580" i="2"/>
  <c r="AN1580" i="2"/>
  <c r="AV1580" i="2"/>
  <c r="C1581" i="2"/>
  <c r="D1581" i="2"/>
  <c r="E1581" i="2"/>
  <c r="F1581" i="2"/>
  <c r="G1581" i="2"/>
  <c r="H1581" i="2"/>
  <c r="J1581" i="2"/>
  <c r="K1581" i="2"/>
  <c r="L1581" i="2"/>
  <c r="M1581" i="2"/>
  <c r="AG1581" i="2"/>
  <c r="AH1581" i="2"/>
  <c r="AI1581" i="2"/>
  <c r="AJ1581" i="2"/>
  <c r="AK1581" i="2"/>
  <c r="AL1581" i="2"/>
  <c r="AM1581" i="2"/>
  <c r="AN1581" i="2"/>
  <c r="AV1581" i="2"/>
  <c r="C1582" i="2"/>
  <c r="D1582" i="2"/>
  <c r="E1582" i="2"/>
  <c r="F1582" i="2"/>
  <c r="G1582" i="2"/>
  <c r="H1582" i="2"/>
  <c r="J1582" i="2"/>
  <c r="K1582" i="2"/>
  <c r="L1582" i="2"/>
  <c r="M1582" i="2"/>
  <c r="AG1582" i="2"/>
  <c r="AH1582" i="2"/>
  <c r="AI1582" i="2"/>
  <c r="AJ1582" i="2"/>
  <c r="AK1582" i="2"/>
  <c r="AL1582" i="2"/>
  <c r="AM1582" i="2"/>
  <c r="AN1582" i="2"/>
  <c r="AV1582" i="2"/>
  <c r="C1583" i="2"/>
  <c r="D1583" i="2"/>
  <c r="E1583" i="2"/>
  <c r="F1583" i="2"/>
  <c r="G1583" i="2"/>
  <c r="H1583" i="2"/>
  <c r="J1583" i="2"/>
  <c r="K1583" i="2"/>
  <c r="L1583" i="2"/>
  <c r="M1583" i="2"/>
  <c r="AG1583" i="2"/>
  <c r="AH1583" i="2"/>
  <c r="AI1583" i="2"/>
  <c r="AJ1583" i="2"/>
  <c r="AK1583" i="2"/>
  <c r="AL1583" i="2"/>
  <c r="AM1583" i="2"/>
  <c r="AN1583" i="2"/>
  <c r="AV1583" i="2"/>
  <c r="C1584" i="2"/>
  <c r="D1584" i="2"/>
  <c r="E1584" i="2"/>
  <c r="F1584" i="2"/>
  <c r="G1584" i="2"/>
  <c r="H1584" i="2"/>
  <c r="J1584" i="2"/>
  <c r="K1584" i="2"/>
  <c r="L1584" i="2"/>
  <c r="M1584" i="2"/>
  <c r="AG1584" i="2"/>
  <c r="AH1584" i="2"/>
  <c r="AI1584" i="2"/>
  <c r="AJ1584" i="2"/>
  <c r="AK1584" i="2"/>
  <c r="AL1584" i="2"/>
  <c r="AM1584" i="2"/>
  <c r="AN1584" i="2"/>
  <c r="AV1584" i="2"/>
  <c r="C1585" i="2"/>
  <c r="D1585" i="2"/>
  <c r="E1585" i="2"/>
  <c r="F1585" i="2"/>
  <c r="G1585" i="2"/>
  <c r="H1585" i="2"/>
  <c r="J1585" i="2"/>
  <c r="K1585" i="2"/>
  <c r="L1585" i="2"/>
  <c r="M1585" i="2"/>
  <c r="AG1585" i="2"/>
  <c r="AH1585" i="2"/>
  <c r="AI1585" i="2"/>
  <c r="AJ1585" i="2"/>
  <c r="AK1585" i="2"/>
  <c r="AL1585" i="2"/>
  <c r="AM1585" i="2"/>
  <c r="AN1585" i="2"/>
  <c r="AV1585" i="2"/>
  <c r="C1586" i="2"/>
  <c r="D1586" i="2"/>
  <c r="E1586" i="2"/>
  <c r="F1586" i="2"/>
  <c r="G1586" i="2"/>
  <c r="H1586" i="2"/>
  <c r="J1586" i="2"/>
  <c r="K1586" i="2"/>
  <c r="L1586" i="2"/>
  <c r="M1586" i="2"/>
  <c r="AG1586" i="2"/>
  <c r="AH1586" i="2"/>
  <c r="AI1586" i="2"/>
  <c r="AJ1586" i="2"/>
  <c r="AK1586" i="2"/>
  <c r="AL1586" i="2"/>
  <c r="AM1586" i="2"/>
  <c r="AN1586" i="2"/>
  <c r="AV1586" i="2"/>
  <c r="C1587" i="2"/>
  <c r="D1587" i="2"/>
  <c r="E1587" i="2"/>
  <c r="F1587" i="2"/>
  <c r="G1587" i="2"/>
  <c r="H1587" i="2"/>
  <c r="J1587" i="2"/>
  <c r="K1587" i="2"/>
  <c r="L1587" i="2"/>
  <c r="M1587" i="2"/>
  <c r="AG1587" i="2"/>
  <c r="AH1587" i="2"/>
  <c r="AI1587" i="2"/>
  <c r="AJ1587" i="2"/>
  <c r="AK1587" i="2"/>
  <c r="AL1587" i="2"/>
  <c r="AM1587" i="2"/>
  <c r="AN1587" i="2"/>
  <c r="AV1587" i="2"/>
  <c r="C1588" i="2"/>
  <c r="D1588" i="2"/>
  <c r="E1588" i="2"/>
  <c r="F1588" i="2"/>
  <c r="G1588" i="2"/>
  <c r="H1588" i="2"/>
  <c r="J1588" i="2"/>
  <c r="K1588" i="2"/>
  <c r="L1588" i="2"/>
  <c r="M1588" i="2"/>
  <c r="AG1588" i="2"/>
  <c r="AH1588" i="2"/>
  <c r="AI1588" i="2"/>
  <c r="AJ1588" i="2"/>
  <c r="AK1588" i="2"/>
  <c r="AL1588" i="2"/>
  <c r="AM1588" i="2"/>
  <c r="AN1588" i="2"/>
  <c r="AV1588" i="2"/>
  <c r="C1589" i="2"/>
  <c r="D1589" i="2"/>
  <c r="E1589" i="2"/>
  <c r="F1589" i="2"/>
  <c r="G1589" i="2"/>
  <c r="H1589" i="2"/>
  <c r="J1589" i="2"/>
  <c r="K1589" i="2"/>
  <c r="L1589" i="2"/>
  <c r="M1589" i="2"/>
  <c r="AG1589" i="2"/>
  <c r="AH1589" i="2"/>
  <c r="AI1589" i="2"/>
  <c r="AJ1589" i="2"/>
  <c r="AK1589" i="2"/>
  <c r="AL1589" i="2"/>
  <c r="AM1589" i="2"/>
  <c r="AN1589" i="2"/>
  <c r="AV1589" i="2"/>
  <c r="C1590" i="2"/>
  <c r="D1590" i="2"/>
  <c r="E1590" i="2"/>
  <c r="F1590" i="2"/>
  <c r="G1590" i="2"/>
  <c r="H1590" i="2"/>
  <c r="J1590" i="2"/>
  <c r="K1590" i="2"/>
  <c r="L1590" i="2"/>
  <c r="M1590" i="2"/>
  <c r="AG1590" i="2"/>
  <c r="AH1590" i="2"/>
  <c r="AI1590" i="2"/>
  <c r="AJ1590" i="2"/>
  <c r="AK1590" i="2"/>
  <c r="AL1590" i="2"/>
  <c r="AM1590" i="2"/>
  <c r="AN1590" i="2"/>
  <c r="AV1590" i="2"/>
  <c r="C1591" i="2"/>
  <c r="D1591" i="2"/>
  <c r="E1591" i="2"/>
  <c r="F1591" i="2"/>
  <c r="G1591" i="2"/>
  <c r="H1591" i="2"/>
  <c r="J1591" i="2"/>
  <c r="K1591" i="2"/>
  <c r="L1591" i="2"/>
  <c r="M1591" i="2"/>
  <c r="AG1591" i="2"/>
  <c r="AH1591" i="2"/>
  <c r="AI1591" i="2"/>
  <c r="AJ1591" i="2"/>
  <c r="AK1591" i="2"/>
  <c r="AL1591" i="2"/>
  <c r="AM1591" i="2"/>
  <c r="AN1591" i="2"/>
  <c r="AV1591" i="2"/>
  <c r="C1592" i="2"/>
  <c r="D1592" i="2"/>
  <c r="E1592" i="2"/>
  <c r="F1592" i="2"/>
  <c r="G1592" i="2"/>
  <c r="H1592" i="2"/>
  <c r="J1592" i="2"/>
  <c r="K1592" i="2"/>
  <c r="L1592" i="2"/>
  <c r="M1592" i="2"/>
  <c r="AG1592" i="2"/>
  <c r="AH1592" i="2"/>
  <c r="AI1592" i="2"/>
  <c r="AJ1592" i="2"/>
  <c r="AK1592" i="2"/>
  <c r="AL1592" i="2"/>
  <c r="AM1592" i="2"/>
  <c r="AN1592" i="2"/>
  <c r="AV1592" i="2"/>
  <c r="C1593" i="2"/>
  <c r="D1593" i="2"/>
  <c r="E1593" i="2"/>
  <c r="F1593" i="2"/>
  <c r="G1593" i="2"/>
  <c r="H1593" i="2"/>
  <c r="J1593" i="2"/>
  <c r="K1593" i="2"/>
  <c r="L1593" i="2"/>
  <c r="M1593" i="2"/>
  <c r="AG1593" i="2"/>
  <c r="AH1593" i="2"/>
  <c r="AI1593" i="2"/>
  <c r="AJ1593" i="2"/>
  <c r="AK1593" i="2"/>
  <c r="AL1593" i="2"/>
  <c r="AM1593" i="2"/>
  <c r="AN1593" i="2"/>
  <c r="AV1593" i="2"/>
  <c r="C1594" i="2"/>
  <c r="D1594" i="2"/>
  <c r="E1594" i="2"/>
  <c r="F1594" i="2"/>
  <c r="G1594" i="2"/>
  <c r="H1594" i="2"/>
  <c r="J1594" i="2"/>
  <c r="K1594" i="2"/>
  <c r="L1594" i="2"/>
  <c r="M1594" i="2"/>
  <c r="AG1594" i="2"/>
  <c r="AH1594" i="2"/>
  <c r="AI1594" i="2"/>
  <c r="AJ1594" i="2"/>
  <c r="AK1594" i="2"/>
  <c r="AL1594" i="2"/>
  <c r="AM1594" i="2"/>
  <c r="AN1594" i="2"/>
  <c r="AV1594" i="2"/>
  <c r="C1595" i="2"/>
  <c r="D1595" i="2"/>
  <c r="E1595" i="2"/>
  <c r="F1595" i="2"/>
  <c r="G1595" i="2"/>
  <c r="H1595" i="2"/>
  <c r="J1595" i="2"/>
  <c r="K1595" i="2"/>
  <c r="L1595" i="2"/>
  <c r="M1595" i="2"/>
  <c r="AG1595" i="2"/>
  <c r="AH1595" i="2"/>
  <c r="AI1595" i="2"/>
  <c r="AJ1595" i="2"/>
  <c r="AK1595" i="2"/>
  <c r="AL1595" i="2"/>
  <c r="AM1595" i="2"/>
  <c r="AN1595" i="2"/>
  <c r="AV1595" i="2"/>
  <c r="C1596" i="2"/>
  <c r="D1596" i="2"/>
  <c r="E1596" i="2"/>
  <c r="F1596" i="2"/>
  <c r="G1596" i="2"/>
  <c r="H1596" i="2"/>
  <c r="J1596" i="2"/>
  <c r="K1596" i="2"/>
  <c r="L1596" i="2"/>
  <c r="M1596" i="2"/>
  <c r="AG1596" i="2"/>
  <c r="AH1596" i="2"/>
  <c r="AI1596" i="2"/>
  <c r="AJ1596" i="2"/>
  <c r="AK1596" i="2"/>
  <c r="AL1596" i="2"/>
  <c r="AM1596" i="2"/>
  <c r="AN1596" i="2"/>
  <c r="AV1596" i="2"/>
  <c r="C1597" i="2"/>
  <c r="D1597" i="2"/>
  <c r="E1597" i="2"/>
  <c r="F1597" i="2"/>
  <c r="G1597" i="2"/>
  <c r="H1597" i="2"/>
  <c r="J1597" i="2"/>
  <c r="K1597" i="2"/>
  <c r="L1597" i="2"/>
  <c r="M1597" i="2"/>
  <c r="AG1597" i="2"/>
  <c r="AH1597" i="2"/>
  <c r="AI1597" i="2"/>
  <c r="AJ1597" i="2"/>
  <c r="AK1597" i="2"/>
  <c r="AL1597" i="2"/>
  <c r="AM1597" i="2"/>
  <c r="AN1597" i="2"/>
  <c r="AV1597" i="2"/>
  <c r="C1598" i="2"/>
  <c r="D1598" i="2"/>
  <c r="E1598" i="2"/>
  <c r="F1598" i="2"/>
  <c r="G1598" i="2"/>
  <c r="H1598" i="2"/>
  <c r="J1598" i="2"/>
  <c r="K1598" i="2"/>
  <c r="L1598" i="2"/>
  <c r="M1598" i="2"/>
  <c r="AG1598" i="2"/>
  <c r="AH1598" i="2"/>
  <c r="AI1598" i="2"/>
  <c r="AJ1598" i="2"/>
  <c r="AK1598" i="2"/>
  <c r="AL1598" i="2"/>
  <c r="AM1598" i="2"/>
  <c r="AN1598" i="2"/>
  <c r="AV1598" i="2"/>
  <c r="C1599" i="2"/>
  <c r="D1599" i="2"/>
  <c r="E1599" i="2"/>
  <c r="F1599" i="2"/>
  <c r="G1599" i="2"/>
  <c r="H1599" i="2"/>
  <c r="J1599" i="2"/>
  <c r="K1599" i="2"/>
  <c r="L1599" i="2"/>
  <c r="M1599" i="2"/>
  <c r="AG1599" i="2"/>
  <c r="AH1599" i="2"/>
  <c r="AI1599" i="2"/>
  <c r="AJ1599" i="2"/>
  <c r="AK1599" i="2"/>
  <c r="AL1599" i="2"/>
  <c r="AM1599" i="2"/>
  <c r="AN1599" i="2"/>
  <c r="AV1599" i="2"/>
  <c r="C1600" i="2"/>
  <c r="D1600" i="2"/>
  <c r="E1600" i="2"/>
  <c r="F1600" i="2"/>
  <c r="G1600" i="2"/>
  <c r="H1600" i="2"/>
  <c r="J1600" i="2"/>
  <c r="K1600" i="2"/>
  <c r="L1600" i="2"/>
  <c r="M1600" i="2"/>
  <c r="AG1600" i="2"/>
  <c r="AH1600" i="2"/>
  <c r="AI1600" i="2"/>
  <c r="AJ1600" i="2"/>
  <c r="AK1600" i="2"/>
  <c r="AL1600" i="2"/>
  <c r="AM1600" i="2"/>
  <c r="AN1600" i="2"/>
  <c r="AV1600" i="2"/>
  <c r="C1601" i="2"/>
  <c r="D1601" i="2"/>
  <c r="E1601" i="2"/>
  <c r="F1601" i="2"/>
  <c r="G1601" i="2"/>
  <c r="H1601" i="2"/>
  <c r="J1601" i="2"/>
  <c r="K1601" i="2"/>
  <c r="L1601" i="2"/>
  <c r="M1601" i="2"/>
  <c r="AG1601" i="2"/>
  <c r="AH1601" i="2"/>
  <c r="AI1601" i="2"/>
  <c r="AJ1601" i="2"/>
  <c r="AK1601" i="2"/>
  <c r="AL1601" i="2"/>
  <c r="AM1601" i="2"/>
  <c r="AN1601" i="2"/>
  <c r="AV1601" i="2"/>
  <c r="C1602" i="2"/>
  <c r="D1602" i="2"/>
  <c r="E1602" i="2"/>
  <c r="F1602" i="2"/>
  <c r="G1602" i="2"/>
  <c r="H1602" i="2"/>
  <c r="J1602" i="2"/>
  <c r="K1602" i="2"/>
  <c r="L1602" i="2"/>
  <c r="M1602" i="2"/>
  <c r="AG1602" i="2"/>
  <c r="AH1602" i="2"/>
  <c r="AI1602" i="2"/>
  <c r="AJ1602" i="2"/>
  <c r="AK1602" i="2"/>
  <c r="AL1602" i="2"/>
  <c r="AM1602" i="2"/>
  <c r="AN1602" i="2"/>
  <c r="AV1602" i="2"/>
  <c r="C1603" i="2"/>
  <c r="D1603" i="2"/>
  <c r="E1603" i="2"/>
  <c r="F1603" i="2"/>
  <c r="G1603" i="2"/>
  <c r="H1603" i="2"/>
  <c r="J1603" i="2"/>
  <c r="K1603" i="2"/>
  <c r="L1603" i="2"/>
  <c r="M1603" i="2"/>
  <c r="AG1603" i="2"/>
  <c r="AH1603" i="2"/>
  <c r="AI1603" i="2"/>
  <c r="AJ1603" i="2"/>
  <c r="AK1603" i="2"/>
  <c r="AL1603" i="2"/>
  <c r="AM1603" i="2"/>
  <c r="AN1603" i="2"/>
  <c r="AV1603" i="2"/>
  <c r="C1604" i="2"/>
  <c r="D1604" i="2"/>
  <c r="E1604" i="2"/>
  <c r="F1604" i="2"/>
  <c r="G1604" i="2"/>
  <c r="H1604" i="2"/>
  <c r="J1604" i="2"/>
  <c r="K1604" i="2"/>
  <c r="L1604" i="2"/>
  <c r="M1604" i="2"/>
  <c r="AG1604" i="2"/>
  <c r="AH1604" i="2"/>
  <c r="AI1604" i="2"/>
  <c r="AJ1604" i="2"/>
  <c r="AK1604" i="2"/>
  <c r="AL1604" i="2"/>
  <c r="AM1604" i="2"/>
  <c r="AN1604" i="2"/>
  <c r="AV1604" i="2"/>
  <c r="C1605" i="2"/>
  <c r="D1605" i="2"/>
  <c r="E1605" i="2"/>
  <c r="F1605" i="2"/>
  <c r="G1605" i="2"/>
  <c r="H1605" i="2"/>
  <c r="J1605" i="2"/>
  <c r="K1605" i="2"/>
  <c r="L1605" i="2"/>
  <c r="M1605" i="2"/>
  <c r="AG1605" i="2"/>
  <c r="AH1605" i="2"/>
  <c r="AI1605" i="2"/>
  <c r="AJ1605" i="2"/>
  <c r="AK1605" i="2"/>
  <c r="AL1605" i="2"/>
  <c r="AM1605" i="2"/>
  <c r="AN1605" i="2"/>
  <c r="AV1605" i="2"/>
  <c r="C1606" i="2"/>
  <c r="D1606" i="2"/>
  <c r="E1606" i="2"/>
  <c r="F1606" i="2"/>
  <c r="G1606" i="2"/>
  <c r="H1606" i="2"/>
  <c r="J1606" i="2"/>
  <c r="K1606" i="2"/>
  <c r="L1606" i="2"/>
  <c r="M1606" i="2"/>
  <c r="AG1606" i="2"/>
  <c r="AH1606" i="2"/>
  <c r="AI1606" i="2"/>
  <c r="AJ1606" i="2"/>
  <c r="AK1606" i="2"/>
  <c r="AL1606" i="2"/>
  <c r="AM1606" i="2"/>
  <c r="AN1606" i="2"/>
  <c r="AV1606" i="2"/>
  <c r="C1607" i="2"/>
  <c r="D1607" i="2"/>
  <c r="E1607" i="2"/>
  <c r="F1607" i="2"/>
  <c r="G1607" i="2"/>
  <c r="H1607" i="2"/>
  <c r="J1607" i="2"/>
  <c r="K1607" i="2"/>
  <c r="L1607" i="2"/>
  <c r="M1607" i="2"/>
  <c r="AG1607" i="2"/>
  <c r="AH1607" i="2"/>
  <c r="AI1607" i="2"/>
  <c r="AJ1607" i="2"/>
  <c r="AK1607" i="2"/>
  <c r="AL1607" i="2"/>
  <c r="AM1607" i="2"/>
  <c r="AN1607" i="2"/>
  <c r="AV1607" i="2"/>
  <c r="C1608" i="2"/>
  <c r="D1608" i="2"/>
  <c r="E1608" i="2"/>
  <c r="F1608" i="2"/>
  <c r="G1608" i="2"/>
  <c r="H1608" i="2"/>
  <c r="J1608" i="2"/>
  <c r="K1608" i="2"/>
  <c r="L1608" i="2"/>
  <c r="M1608" i="2"/>
  <c r="AG1608" i="2"/>
  <c r="AH1608" i="2"/>
  <c r="AI1608" i="2"/>
  <c r="AJ1608" i="2"/>
  <c r="AK1608" i="2"/>
  <c r="AL1608" i="2"/>
  <c r="AM1608" i="2"/>
  <c r="AN1608" i="2"/>
  <c r="AV1608" i="2"/>
  <c r="C1609" i="2"/>
  <c r="D1609" i="2"/>
  <c r="E1609" i="2"/>
  <c r="F1609" i="2"/>
  <c r="G1609" i="2"/>
  <c r="H1609" i="2"/>
  <c r="J1609" i="2"/>
  <c r="K1609" i="2"/>
  <c r="L1609" i="2"/>
  <c r="M1609" i="2"/>
  <c r="AG1609" i="2"/>
  <c r="AH1609" i="2"/>
  <c r="AI1609" i="2"/>
  <c r="AJ1609" i="2"/>
  <c r="AK1609" i="2"/>
  <c r="AL1609" i="2"/>
  <c r="AM1609" i="2"/>
  <c r="AN1609" i="2"/>
  <c r="AV1609" i="2"/>
  <c r="C1610" i="2"/>
  <c r="D1610" i="2"/>
  <c r="E1610" i="2"/>
  <c r="F1610" i="2"/>
  <c r="G1610" i="2"/>
  <c r="H1610" i="2"/>
  <c r="J1610" i="2"/>
  <c r="K1610" i="2"/>
  <c r="L1610" i="2"/>
  <c r="M1610" i="2"/>
  <c r="AG1610" i="2"/>
  <c r="AH1610" i="2"/>
  <c r="AI1610" i="2"/>
  <c r="AJ1610" i="2"/>
  <c r="AK1610" i="2"/>
  <c r="AL1610" i="2"/>
  <c r="AM1610" i="2"/>
  <c r="AN1610" i="2"/>
  <c r="AV1610" i="2"/>
  <c r="C1611" i="2"/>
  <c r="D1611" i="2"/>
  <c r="E1611" i="2"/>
  <c r="F1611" i="2"/>
  <c r="G1611" i="2"/>
  <c r="H1611" i="2"/>
  <c r="J1611" i="2"/>
  <c r="K1611" i="2"/>
  <c r="L1611" i="2"/>
  <c r="M1611" i="2"/>
  <c r="AG1611" i="2"/>
  <c r="AH1611" i="2"/>
  <c r="AI1611" i="2"/>
  <c r="AJ1611" i="2"/>
  <c r="AK1611" i="2"/>
  <c r="AL1611" i="2"/>
  <c r="AM1611" i="2"/>
  <c r="AN1611" i="2"/>
  <c r="AV1611" i="2"/>
  <c r="C1612" i="2"/>
  <c r="D1612" i="2"/>
  <c r="E1612" i="2"/>
  <c r="F1612" i="2"/>
  <c r="G1612" i="2"/>
  <c r="H1612" i="2"/>
  <c r="J1612" i="2"/>
  <c r="K1612" i="2"/>
  <c r="L1612" i="2"/>
  <c r="M1612" i="2"/>
  <c r="AG1612" i="2"/>
  <c r="AH1612" i="2"/>
  <c r="AI1612" i="2"/>
  <c r="AJ1612" i="2"/>
  <c r="AK1612" i="2"/>
  <c r="AL1612" i="2"/>
  <c r="AM1612" i="2"/>
  <c r="AN1612" i="2"/>
  <c r="AV1612" i="2"/>
  <c r="C1613" i="2"/>
  <c r="D1613" i="2"/>
  <c r="E1613" i="2"/>
  <c r="F1613" i="2"/>
  <c r="G1613" i="2"/>
  <c r="H1613" i="2"/>
  <c r="J1613" i="2"/>
  <c r="K1613" i="2"/>
  <c r="L1613" i="2"/>
  <c r="M1613" i="2"/>
  <c r="AG1613" i="2"/>
  <c r="AH1613" i="2"/>
  <c r="AI1613" i="2"/>
  <c r="AJ1613" i="2"/>
  <c r="AK1613" i="2"/>
  <c r="AL1613" i="2"/>
  <c r="AM1613" i="2"/>
  <c r="AN1613" i="2"/>
  <c r="AV1613" i="2"/>
  <c r="C1614" i="2"/>
  <c r="D1614" i="2"/>
  <c r="E1614" i="2"/>
  <c r="F1614" i="2"/>
  <c r="G1614" i="2"/>
  <c r="H1614" i="2"/>
  <c r="J1614" i="2"/>
  <c r="K1614" i="2"/>
  <c r="L1614" i="2"/>
  <c r="M1614" i="2"/>
  <c r="AG1614" i="2"/>
  <c r="AH1614" i="2"/>
  <c r="AI1614" i="2"/>
  <c r="AJ1614" i="2"/>
  <c r="AK1614" i="2"/>
  <c r="AL1614" i="2"/>
  <c r="AM1614" i="2"/>
  <c r="AN1614" i="2"/>
  <c r="AV1614" i="2"/>
  <c r="C1615" i="2"/>
  <c r="D1615" i="2"/>
  <c r="E1615" i="2"/>
  <c r="F1615" i="2"/>
  <c r="G1615" i="2"/>
  <c r="H1615" i="2"/>
  <c r="J1615" i="2"/>
  <c r="K1615" i="2"/>
  <c r="L1615" i="2"/>
  <c r="M1615" i="2"/>
  <c r="AG1615" i="2"/>
  <c r="AH1615" i="2"/>
  <c r="AI1615" i="2"/>
  <c r="AJ1615" i="2"/>
  <c r="AK1615" i="2"/>
  <c r="AL1615" i="2"/>
  <c r="AM1615" i="2"/>
  <c r="AN1615" i="2"/>
  <c r="AV1615" i="2"/>
  <c r="C1616" i="2"/>
  <c r="D1616" i="2"/>
  <c r="E1616" i="2"/>
  <c r="F1616" i="2"/>
  <c r="G1616" i="2"/>
  <c r="H1616" i="2"/>
  <c r="J1616" i="2"/>
  <c r="K1616" i="2"/>
  <c r="L1616" i="2"/>
  <c r="M1616" i="2"/>
  <c r="AG1616" i="2"/>
  <c r="AH1616" i="2"/>
  <c r="AI1616" i="2"/>
  <c r="AJ1616" i="2"/>
  <c r="AK1616" i="2"/>
  <c r="AL1616" i="2"/>
  <c r="AM1616" i="2"/>
  <c r="AN1616" i="2"/>
  <c r="AV1616" i="2"/>
  <c r="C1617" i="2"/>
  <c r="D1617" i="2"/>
  <c r="E1617" i="2"/>
  <c r="F1617" i="2"/>
  <c r="G1617" i="2"/>
  <c r="H1617" i="2"/>
  <c r="J1617" i="2"/>
  <c r="K1617" i="2"/>
  <c r="L1617" i="2"/>
  <c r="M1617" i="2"/>
  <c r="AG1617" i="2"/>
  <c r="AH1617" i="2"/>
  <c r="AI1617" i="2"/>
  <c r="AJ1617" i="2"/>
  <c r="AK1617" i="2"/>
  <c r="AL1617" i="2"/>
  <c r="AM1617" i="2"/>
  <c r="AN1617" i="2"/>
  <c r="AV1617" i="2"/>
  <c r="C1618" i="2"/>
  <c r="D1618" i="2"/>
  <c r="E1618" i="2"/>
  <c r="F1618" i="2"/>
  <c r="G1618" i="2"/>
  <c r="H1618" i="2"/>
  <c r="J1618" i="2"/>
  <c r="K1618" i="2"/>
  <c r="L1618" i="2"/>
  <c r="M1618" i="2"/>
  <c r="AG1618" i="2"/>
  <c r="AH1618" i="2"/>
  <c r="AI1618" i="2"/>
  <c r="AJ1618" i="2"/>
  <c r="AK1618" i="2"/>
  <c r="AL1618" i="2"/>
  <c r="AM1618" i="2"/>
  <c r="AN1618" i="2"/>
  <c r="AV1618" i="2"/>
  <c r="C1619" i="2"/>
  <c r="D1619" i="2"/>
  <c r="E1619" i="2"/>
  <c r="F1619" i="2"/>
  <c r="G1619" i="2"/>
  <c r="H1619" i="2"/>
  <c r="J1619" i="2"/>
  <c r="K1619" i="2"/>
  <c r="L1619" i="2"/>
  <c r="M1619" i="2"/>
  <c r="AG1619" i="2"/>
  <c r="AH1619" i="2"/>
  <c r="AI1619" i="2"/>
  <c r="AJ1619" i="2"/>
  <c r="AK1619" i="2"/>
  <c r="AL1619" i="2"/>
  <c r="AM1619" i="2"/>
  <c r="AN1619" i="2"/>
  <c r="AV1619" i="2"/>
  <c r="C1620" i="2"/>
  <c r="D1620" i="2"/>
  <c r="E1620" i="2"/>
  <c r="F1620" i="2"/>
  <c r="G1620" i="2"/>
  <c r="H1620" i="2"/>
  <c r="J1620" i="2"/>
  <c r="K1620" i="2"/>
  <c r="L1620" i="2"/>
  <c r="M1620" i="2"/>
  <c r="AG1620" i="2"/>
  <c r="AH1620" i="2"/>
  <c r="AI1620" i="2"/>
  <c r="AJ1620" i="2"/>
  <c r="AK1620" i="2"/>
  <c r="AL1620" i="2"/>
  <c r="AM1620" i="2"/>
  <c r="AN1620" i="2"/>
  <c r="AV1620" i="2"/>
  <c r="C1621" i="2"/>
  <c r="D1621" i="2"/>
  <c r="E1621" i="2"/>
  <c r="F1621" i="2"/>
  <c r="G1621" i="2"/>
  <c r="H1621" i="2"/>
  <c r="J1621" i="2"/>
  <c r="K1621" i="2"/>
  <c r="L1621" i="2"/>
  <c r="M1621" i="2"/>
  <c r="AG1621" i="2"/>
  <c r="AH1621" i="2"/>
  <c r="AI1621" i="2"/>
  <c r="AJ1621" i="2"/>
  <c r="AK1621" i="2"/>
  <c r="AL1621" i="2"/>
  <c r="AM1621" i="2"/>
  <c r="AN1621" i="2"/>
  <c r="AV1621" i="2"/>
  <c r="C1622" i="2"/>
  <c r="D1622" i="2"/>
  <c r="E1622" i="2"/>
  <c r="F1622" i="2"/>
  <c r="G1622" i="2"/>
  <c r="H1622" i="2"/>
  <c r="J1622" i="2"/>
  <c r="K1622" i="2"/>
  <c r="L1622" i="2"/>
  <c r="M1622" i="2"/>
  <c r="AG1622" i="2"/>
  <c r="AH1622" i="2"/>
  <c r="AI1622" i="2"/>
  <c r="AJ1622" i="2"/>
  <c r="AK1622" i="2"/>
  <c r="AL1622" i="2"/>
  <c r="AM1622" i="2"/>
  <c r="AN1622" i="2"/>
  <c r="AV1622" i="2"/>
  <c r="C1623" i="2"/>
  <c r="D1623" i="2"/>
  <c r="E1623" i="2"/>
  <c r="F1623" i="2"/>
  <c r="G1623" i="2"/>
  <c r="H1623" i="2"/>
  <c r="J1623" i="2"/>
  <c r="K1623" i="2"/>
  <c r="L1623" i="2"/>
  <c r="M1623" i="2"/>
  <c r="AG1623" i="2"/>
  <c r="AH1623" i="2"/>
  <c r="AI1623" i="2"/>
  <c r="AJ1623" i="2"/>
  <c r="AK1623" i="2"/>
  <c r="AL1623" i="2"/>
  <c r="AM1623" i="2"/>
  <c r="AN1623" i="2"/>
  <c r="AV1623" i="2"/>
  <c r="C1624" i="2"/>
  <c r="D1624" i="2"/>
  <c r="E1624" i="2"/>
  <c r="F1624" i="2"/>
  <c r="G1624" i="2"/>
  <c r="H1624" i="2"/>
  <c r="J1624" i="2"/>
  <c r="K1624" i="2"/>
  <c r="L1624" i="2"/>
  <c r="M1624" i="2"/>
  <c r="AG1624" i="2"/>
  <c r="AH1624" i="2"/>
  <c r="AI1624" i="2"/>
  <c r="AJ1624" i="2"/>
  <c r="AK1624" i="2"/>
  <c r="AL1624" i="2"/>
  <c r="AM1624" i="2"/>
  <c r="AN1624" i="2"/>
  <c r="AV1624" i="2"/>
  <c r="C1625" i="2"/>
  <c r="D1625" i="2"/>
  <c r="E1625" i="2"/>
  <c r="F1625" i="2"/>
  <c r="G1625" i="2"/>
  <c r="H1625" i="2"/>
  <c r="J1625" i="2"/>
  <c r="K1625" i="2"/>
  <c r="L1625" i="2"/>
  <c r="M1625" i="2"/>
  <c r="AG1625" i="2"/>
  <c r="AH1625" i="2"/>
  <c r="AI1625" i="2"/>
  <c r="AJ1625" i="2"/>
  <c r="AK1625" i="2"/>
  <c r="AL1625" i="2"/>
  <c r="AM1625" i="2"/>
  <c r="AN1625" i="2"/>
  <c r="AV1625" i="2"/>
  <c r="C1626" i="2"/>
  <c r="D1626" i="2"/>
  <c r="E1626" i="2"/>
  <c r="F1626" i="2"/>
  <c r="G1626" i="2"/>
  <c r="H1626" i="2"/>
  <c r="J1626" i="2"/>
  <c r="K1626" i="2"/>
  <c r="L1626" i="2"/>
  <c r="M1626" i="2"/>
  <c r="AG1626" i="2"/>
  <c r="AH1626" i="2"/>
  <c r="AI1626" i="2"/>
  <c r="AJ1626" i="2"/>
  <c r="AK1626" i="2"/>
  <c r="AL1626" i="2"/>
  <c r="AM1626" i="2"/>
  <c r="AN1626" i="2"/>
  <c r="AV1626" i="2"/>
  <c r="C1627" i="2"/>
  <c r="D1627" i="2"/>
  <c r="E1627" i="2"/>
  <c r="F1627" i="2"/>
  <c r="G1627" i="2"/>
  <c r="H1627" i="2"/>
  <c r="J1627" i="2"/>
  <c r="K1627" i="2"/>
  <c r="L1627" i="2"/>
  <c r="M1627" i="2"/>
  <c r="AG1627" i="2"/>
  <c r="AH1627" i="2"/>
  <c r="AI1627" i="2"/>
  <c r="AJ1627" i="2"/>
  <c r="AK1627" i="2"/>
  <c r="AL1627" i="2"/>
  <c r="AM1627" i="2"/>
  <c r="AN1627" i="2"/>
  <c r="AV1627" i="2"/>
  <c r="C1628" i="2"/>
  <c r="D1628" i="2"/>
  <c r="E1628" i="2"/>
  <c r="F1628" i="2"/>
  <c r="G1628" i="2"/>
  <c r="H1628" i="2"/>
  <c r="J1628" i="2"/>
  <c r="K1628" i="2"/>
  <c r="L1628" i="2"/>
  <c r="M1628" i="2"/>
  <c r="AG1628" i="2"/>
  <c r="AH1628" i="2"/>
  <c r="AI1628" i="2"/>
  <c r="AJ1628" i="2"/>
  <c r="AK1628" i="2"/>
  <c r="AL1628" i="2"/>
  <c r="AM1628" i="2"/>
  <c r="AN1628" i="2"/>
  <c r="AV1628" i="2"/>
  <c r="C1629" i="2"/>
  <c r="D1629" i="2"/>
  <c r="E1629" i="2"/>
  <c r="F1629" i="2"/>
  <c r="G1629" i="2"/>
  <c r="H1629" i="2"/>
  <c r="J1629" i="2"/>
  <c r="K1629" i="2"/>
  <c r="L1629" i="2"/>
  <c r="M1629" i="2"/>
  <c r="AG1629" i="2"/>
  <c r="AH1629" i="2"/>
  <c r="AI1629" i="2"/>
  <c r="AJ1629" i="2"/>
  <c r="AK1629" i="2"/>
  <c r="AL1629" i="2"/>
  <c r="AM1629" i="2"/>
  <c r="AN1629" i="2"/>
  <c r="AV1629" i="2"/>
  <c r="C1630" i="2"/>
  <c r="D1630" i="2"/>
  <c r="E1630" i="2"/>
  <c r="F1630" i="2"/>
  <c r="G1630" i="2"/>
  <c r="H1630" i="2"/>
  <c r="J1630" i="2"/>
  <c r="K1630" i="2"/>
  <c r="L1630" i="2"/>
  <c r="M1630" i="2"/>
  <c r="AG1630" i="2"/>
  <c r="AH1630" i="2"/>
  <c r="AI1630" i="2"/>
  <c r="AJ1630" i="2"/>
  <c r="AK1630" i="2"/>
  <c r="AL1630" i="2"/>
  <c r="AM1630" i="2"/>
  <c r="AN1630" i="2"/>
  <c r="AV1630" i="2"/>
  <c r="C1631" i="2"/>
  <c r="D1631" i="2"/>
  <c r="E1631" i="2"/>
  <c r="F1631" i="2"/>
  <c r="G1631" i="2"/>
  <c r="H1631" i="2"/>
  <c r="J1631" i="2"/>
  <c r="K1631" i="2"/>
  <c r="L1631" i="2"/>
  <c r="M1631" i="2"/>
  <c r="AG1631" i="2"/>
  <c r="AH1631" i="2"/>
  <c r="AI1631" i="2"/>
  <c r="AJ1631" i="2"/>
  <c r="AK1631" i="2"/>
  <c r="AL1631" i="2"/>
  <c r="AM1631" i="2"/>
  <c r="AN1631" i="2"/>
  <c r="AV1631" i="2"/>
  <c r="C1632" i="2"/>
  <c r="D1632" i="2"/>
  <c r="E1632" i="2"/>
  <c r="F1632" i="2"/>
  <c r="G1632" i="2"/>
  <c r="H1632" i="2"/>
  <c r="J1632" i="2"/>
  <c r="K1632" i="2"/>
  <c r="L1632" i="2"/>
  <c r="M1632" i="2"/>
  <c r="AG1632" i="2"/>
  <c r="AH1632" i="2"/>
  <c r="AI1632" i="2"/>
  <c r="AJ1632" i="2"/>
  <c r="AK1632" i="2"/>
  <c r="AL1632" i="2"/>
  <c r="AM1632" i="2"/>
  <c r="AN1632" i="2"/>
  <c r="AV1632" i="2"/>
  <c r="C1633" i="2"/>
  <c r="D1633" i="2"/>
  <c r="E1633" i="2"/>
  <c r="F1633" i="2"/>
  <c r="G1633" i="2"/>
  <c r="H1633" i="2"/>
  <c r="J1633" i="2"/>
  <c r="K1633" i="2"/>
  <c r="L1633" i="2"/>
  <c r="M1633" i="2"/>
  <c r="AG1633" i="2"/>
  <c r="AH1633" i="2"/>
  <c r="AI1633" i="2"/>
  <c r="AJ1633" i="2"/>
  <c r="AK1633" i="2"/>
  <c r="AL1633" i="2"/>
  <c r="AM1633" i="2"/>
  <c r="AN1633" i="2"/>
  <c r="AV1633" i="2"/>
  <c r="C1634" i="2"/>
  <c r="D1634" i="2"/>
  <c r="E1634" i="2"/>
  <c r="F1634" i="2"/>
  <c r="G1634" i="2"/>
  <c r="H1634" i="2"/>
  <c r="J1634" i="2"/>
  <c r="K1634" i="2"/>
  <c r="L1634" i="2"/>
  <c r="M1634" i="2"/>
  <c r="AG1634" i="2"/>
  <c r="AH1634" i="2"/>
  <c r="AI1634" i="2"/>
  <c r="AJ1634" i="2"/>
  <c r="AK1634" i="2"/>
  <c r="AL1634" i="2"/>
  <c r="AM1634" i="2"/>
  <c r="AN1634" i="2"/>
  <c r="AV1634" i="2"/>
  <c r="C1635" i="2"/>
  <c r="D1635" i="2"/>
  <c r="E1635" i="2"/>
  <c r="F1635" i="2"/>
  <c r="G1635" i="2"/>
  <c r="H1635" i="2"/>
  <c r="J1635" i="2"/>
  <c r="K1635" i="2"/>
  <c r="L1635" i="2"/>
  <c r="M1635" i="2"/>
  <c r="AG1635" i="2"/>
  <c r="AH1635" i="2"/>
  <c r="AI1635" i="2"/>
  <c r="AJ1635" i="2"/>
  <c r="AK1635" i="2"/>
  <c r="AL1635" i="2"/>
  <c r="AM1635" i="2"/>
  <c r="AN1635" i="2"/>
  <c r="AV1635" i="2"/>
  <c r="C1636" i="2"/>
  <c r="D1636" i="2"/>
  <c r="E1636" i="2"/>
  <c r="F1636" i="2"/>
  <c r="G1636" i="2"/>
  <c r="H1636" i="2"/>
  <c r="J1636" i="2"/>
  <c r="K1636" i="2"/>
  <c r="L1636" i="2"/>
  <c r="M1636" i="2"/>
  <c r="AG1636" i="2"/>
  <c r="AH1636" i="2"/>
  <c r="AI1636" i="2"/>
  <c r="AJ1636" i="2"/>
  <c r="AK1636" i="2"/>
  <c r="AL1636" i="2"/>
  <c r="AM1636" i="2"/>
  <c r="AN1636" i="2"/>
  <c r="AV1636" i="2"/>
  <c r="C1637" i="2"/>
  <c r="D1637" i="2"/>
  <c r="E1637" i="2"/>
  <c r="F1637" i="2"/>
  <c r="G1637" i="2"/>
  <c r="H1637" i="2"/>
  <c r="J1637" i="2"/>
  <c r="K1637" i="2"/>
  <c r="L1637" i="2"/>
  <c r="M1637" i="2"/>
  <c r="AG1637" i="2"/>
  <c r="AH1637" i="2"/>
  <c r="AI1637" i="2"/>
  <c r="AJ1637" i="2"/>
  <c r="AK1637" i="2"/>
  <c r="AL1637" i="2"/>
  <c r="AM1637" i="2"/>
  <c r="AN1637" i="2"/>
  <c r="AV1637" i="2"/>
  <c r="C1638" i="2"/>
  <c r="D1638" i="2"/>
  <c r="E1638" i="2"/>
  <c r="F1638" i="2"/>
  <c r="G1638" i="2"/>
  <c r="H1638" i="2"/>
  <c r="J1638" i="2"/>
  <c r="K1638" i="2"/>
  <c r="L1638" i="2"/>
  <c r="M1638" i="2"/>
  <c r="AG1638" i="2"/>
  <c r="AH1638" i="2"/>
  <c r="AI1638" i="2"/>
  <c r="AJ1638" i="2"/>
  <c r="AK1638" i="2"/>
  <c r="AL1638" i="2"/>
  <c r="AM1638" i="2"/>
  <c r="AN1638" i="2"/>
  <c r="AV1638" i="2"/>
  <c r="C1639" i="2"/>
  <c r="D1639" i="2"/>
  <c r="E1639" i="2"/>
  <c r="F1639" i="2"/>
  <c r="G1639" i="2"/>
  <c r="H1639" i="2"/>
  <c r="J1639" i="2"/>
  <c r="K1639" i="2"/>
  <c r="L1639" i="2"/>
  <c r="M1639" i="2"/>
  <c r="AG1639" i="2"/>
  <c r="AH1639" i="2"/>
  <c r="AI1639" i="2"/>
  <c r="AJ1639" i="2"/>
  <c r="AK1639" i="2"/>
  <c r="AL1639" i="2"/>
  <c r="AM1639" i="2"/>
  <c r="AN1639" i="2"/>
  <c r="AV1639" i="2"/>
  <c r="C1640" i="2"/>
  <c r="D1640" i="2"/>
  <c r="E1640" i="2"/>
  <c r="F1640" i="2"/>
  <c r="G1640" i="2"/>
  <c r="H1640" i="2"/>
  <c r="J1640" i="2"/>
  <c r="K1640" i="2"/>
  <c r="L1640" i="2"/>
  <c r="M1640" i="2"/>
  <c r="AG1640" i="2"/>
  <c r="AH1640" i="2"/>
  <c r="AI1640" i="2"/>
  <c r="AJ1640" i="2"/>
  <c r="AK1640" i="2"/>
  <c r="AL1640" i="2"/>
  <c r="AM1640" i="2"/>
  <c r="AN1640" i="2"/>
  <c r="AV1640" i="2"/>
  <c r="C1641" i="2"/>
  <c r="D1641" i="2"/>
  <c r="E1641" i="2"/>
  <c r="F1641" i="2"/>
  <c r="G1641" i="2"/>
  <c r="H1641" i="2"/>
  <c r="J1641" i="2"/>
  <c r="K1641" i="2"/>
  <c r="L1641" i="2"/>
  <c r="M1641" i="2"/>
  <c r="AG1641" i="2"/>
  <c r="AH1641" i="2"/>
  <c r="AI1641" i="2"/>
  <c r="AJ1641" i="2"/>
  <c r="AK1641" i="2"/>
  <c r="AL1641" i="2"/>
  <c r="AM1641" i="2"/>
  <c r="AN1641" i="2"/>
  <c r="AV1641" i="2"/>
  <c r="C1642" i="2"/>
  <c r="D1642" i="2"/>
  <c r="E1642" i="2"/>
  <c r="F1642" i="2"/>
  <c r="G1642" i="2"/>
  <c r="H1642" i="2"/>
  <c r="J1642" i="2"/>
  <c r="K1642" i="2"/>
  <c r="L1642" i="2"/>
  <c r="M1642" i="2"/>
  <c r="AG1642" i="2"/>
  <c r="AH1642" i="2"/>
  <c r="AI1642" i="2"/>
  <c r="AJ1642" i="2"/>
  <c r="AK1642" i="2"/>
  <c r="AL1642" i="2"/>
  <c r="AM1642" i="2"/>
  <c r="AN1642" i="2"/>
  <c r="AV1642" i="2"/>
  <c r="C1643" i="2"/>
  <c r="D1643" i="2"/>
  <c r="E1643" i="2"/>
  <c r="F1643" i="2"/>
  <c r="G1643" i="2"/>
  <c r="H1643" i="2"/>
  <c r="J1643" i="2"/>
  <c r="K1643" i="2"/>
  <c r="L1643" i="2"/>
  <c r="M1643" i="2"/>
  <c r="AG1643" i="2"/>
  <c r="AH1643" i="2"/>
  <c r="AI1643" i="2"/>
  <c r="AJ1643" i="2"/>
  <c r="AK1643" i="2"/>
  <c r="AL1643" i="2"/>
  <c r="AM1643" i="2"/>
  <c r="AN1643" i="2"/>
  <c r="AV1643" i="2"/>
  <c r="C1644" i="2"/>
  <c r="D1644" i="2"/>
  <c r="E1644" i="2"/>
  <c r="F1644" i="2"/>
  <c r="G1644" i="2"/>
  <c r="H1644" i="2"/>
  <c r="J1644" i="2"/>
  <c r="K1644" i="2"/>
  <c r="L1644" i="2"/>
  <c r="M1644" i="2"/>
  <c r="AG1644" i="2"/>
  <c r="AH1644" i="2"/>
  <c r="AI1644" i="2"/>
  <c r="AJ1644" i="2"/>
  <c r="AK1644" i="2"/>
  <c r="AL1644" i="2"/>
  <c r="AM1644" i="2"/>
  <c r="AN1644" i="2"/>
  <c r="AV1644" i="2"/>
  <c r="C1645" i="2"/>
  <c r="D1645" i="2"/>
  <c r="E1645" i="2"/>
  <c r="F1645" i="2"/>
  <c r="G1645" i="2"/>
  <c r="H1645" i="2"/>
  <c r="J1645" i="2"/>
  <c r="K1645" i="2"/>
  <c r="L1645" i="2"/>
  <c r="M1645" i="2"/>
  <c r="AG1645" i="2"/>
  <c r="AH1645" i="2"/>
  <c r="AI1645" i="2"/>
  <c r="AJ1645" i="2"/>
  <c r="AK1645" i="2"/>
  <c r="AL1645" i="2"/>
  <c r="AM1645" i="2"/>
  <c r="AN1645" i="2"/>
  <c r="C1647" i="2"/>
  <c r="D1647" i="2"/>
  <c r="E1647" i="2"/>
  <c r="F1647" i="2"/>
  <c r="G1647" i="2"/>
  <c r="H1647" i="2"/>
  <c r="J1647" i="2"/>
  <c r="K1647" i="2"/>
  <c r="L1647" i="2"/>
  <c r="M1647" i="2"/>
  <c r="AG1647" i="2"/>
  <c r="AH1647" i="2"/>
  <c r="AI1647" i="2"/>
  <c r="AJ1647" i="2"/>
  <c r="AK1647" i="2"/>
  <c r="AL1647" i="2"/>
  <c r="AM1647" i="2"/>
  <c r="AN1647" i="2"/>
  <c r="AV1647" i="2"/>
  <c r="C1648" i="2"/>
  <c r="D1648" i="2"/>
  <c r="E1648" i="2"/>
  <c r="F1648" i="2"/>
  <c r="G1648" i="2"/>
  <c r="H1648" i="2"/>
  <c r="J1648" i="2"/>
  <c r="K1648" i="2"/>
  <c r="L1648" i="2"/>
  <c r="M1648" i="2"/>
  <c r="AG1648" i="2"/>
  <c r="AH1648" i="2"/>
  <c r="AI1648" i="2"/>
  <c r="AJ1648" i="2"/>
  <c r="AK1648" i="2"/>
  <c r="AL1648" i="2"/>
  <c r="AM1648" i="2"/>
  <c r="AN1648" i="2"/>
  <c r="AV1648" i="2"/>
  <c r="C1649" i="2"/>
  <c r="D1649" i="2"/>
  <c r="E1649" i="2"/>
  <c r="F1649" i="2"/>
  <c r="G1649" i="2"/>
  <c r="H1649" i="2"/>
  <c r="J1649" i="2"/>
  <c r="K1649" i="2"/>
  <c r="L1649" i="2"/>
  <c r="M1649" i="2"/>
  <c r="AG1649" i="2"/>
  <c r="AH1649" i="2"/>
  <c r="AI1649" i="2"/>
  <c r="AJ1649" i="2"/>
  <c r="AK1649" i="2"/>
  <c r="AL1649" i="2"/>
  <c r="AM1649" i="2"/>
  <c r="AN1649" i="2"/>
  <c r="AV1649" i="2"/>
  <c r="C1650" i="2"/>
  <c r="D1650" i="2"/>
  <c r="E1650" i="2"/>
  <c r="F1650" i="2"/>
  <c r="G1650" i="2"/>
  <c r="H1650" i="2"/>
  <c r="J1650" i="2"/>
  <c r="K1650" i="2"/>
  <c r="L1650" i="2"/>
  <c r="M1650" i="2"/>
  <c r="AG1650" i="2"/>
  <c r="AH1650" i="2"/>
  <c r="AI1650" i="2"/>
  <c r="AJ1650" i="2"/>
  <c r="AK1650" i="2"/>
  <c r="AL1650" i="2"/>
  <c r="AM1650" i="2"/>
  <c r="AN1650" i="2"/>
  <c r="AV1650" i="2"/>
  <c r="C1651" i="2"/>
  <c r="D1651" i="2"/>
  <c r="E1651" i="2"/>
  <c r="F1651" i="2"/>
  <c r="G1651" i="2"/>
  <c r="H1651" i="2"/>
  <c r="J1651" i="2"/>
  <c r="K1651" i="2"/>
  <c r="L1651" i="2"/>
  <c r="M1651" i="2"/>
  <c r="AG1651" i="2"/>
  <c r="AH1651" i="2"/>
  <c r="AI1651" i="2"/>
  <c r="AJ1651" i="2"/>
  <c r="AK1651" i="2"/>
  <c r="AL1651" i="2"/>
  <c r="AM1651" i="2"/>
  <c r="AN1651" i="2"/>
  <c r="AV1651" i="2"/>
  <c r="C1652" i="2"/>
  <c r="D1652" i="2"/>
  <c r="E1652" i="2"/>
  <c r="F1652" i="2"/>
  <c r="G1652" i="2"/>
  <c r="H1652" i="2"/>
  <c r="J1652" i="2"/>
  <c r="K1652" i="2"/>
  <c r="L1652" i="2"/>
  <c r="M1652" i="2"/>
  <c r="AG1652" i="2"/>
  <c r="AH1652" i="2"/>
  <c r="AI1652" i="2"/>
  <c r="AJ1652" i="2"/>
  <c r="AK1652" i="2"/>
  <c r="AL1652" i="2"/>
  <c r="AM1652" i="2"/>
  <c r="AN1652" i="2"/>
  <c r="AV1652" i="2"/>
  <c r="C1653" i="2"/>
  <c r="D1653" i="2"/>
  <c r="E1653" i="2"/>
  <c r="F1653" i="2"/>
  <c r="G1653" i="2"/>
  <c r="H1653" i="2"/>
  <c r="J1653" i="2"/>
  <c r="K1653" i="2"/>
  <c r="L1653" i="2"/>
  <c r="M1653" i="2"/>
  <c r="AG1653" i="2"/>
  <c r="AH1653" i="2"/>
  <c r="AI1653" i="2"/>
  <c r="AJ1653" i="2"/>
  <c r="AK1653" i="2"/>
  <c r="AL1653" i="2"/>
  <c r="AM1653" i="2"/>
  <c r="AN1653" i="2"/>
  <c r="AV1653" i="2"/>
  <c r="C1654" i="2"/>
  <c r="D1654" i="2"/>
  <c r="E1654" i="2"/>
  <c r="F1654" i="2"/>
  <c r="G1654" i="2"/>
  <c r="H1654" i="2"/>
  <c r="J1654" i="2"/>
  <c r="K1654" i="2"/>
  <c r="L1654" i="2"/>
  <c r="M1654" i="2"/>
  <c r="AG1654" i="2"/>
  <c r="AH1654" i="2"/>
  <c r="AI1654" i="2"/>
  <c r="AJ1654" i="2"/>
  <c r="AK1654" i="2"/>
  <c r="AL1654" i="2"/>
  <c r="AM1654" i="2"/>
  <c r="AN1654" i="2"/>
  <c r="AV1654" i="2"/>
  <c r="C1655" i="2"/>
  <c r="D1655" i="2"/>
  <c r="E1655" i="2"/>
  <c r="F1655" i="2"/>
  <c r="G1655" i="2"/>
  <c r="H1655" i="2"/>
  <c r="J1655" i="2"/>
  <c r="K1655" i="2"/>
  <c r="L1655" i="2"/>
  <c r="M1655" i="2"/>
  <c r="AG1655" i="2"/>
  <c r="AH1655" i="2"/>
  <c r="AI1655" i="2"/>
  <c r="AJ1655" i="2"/>
  <c r="AK1655" i="2"/>
  <c r="AL1655" i="2"/>
  <c r="AM1655" i="2"/>
  <c r="AN1655" i="2"/>
  <c r="AV1655" i="2"/>
  <c r="C1656" i="2"/>
  <c r="D1656" i="2"/>
  <c r="E1656" i="2"/>
  <c r="F1656" i="2"/>
  <c r="G1656" i="2"/>
  <c r="H1656" i="2"/>
  <c r="J1656" i="2"/>
  <c r="K1656" i="2"/>
  <c r="L1656" i="2"/>
  <c r="M1656" i="2"/>
  <c r="AG1656" i="2"/>
  <c r="AH1656" i="2"/>
  <c r="AI1656" i="2"/>
  <c r="AJ1656" i="2"/>
  <c r="AK1656" i="2"/>
  <c r="AL1656" i="2"/>
  <c r="AM1656" i="2"/>
  <c r="AN1656" i="2"/>
  <c r="AV1656" i="2"/>
  <c r="C1657" i="2"/>
  <c r="D1657" i="2"/>
  <c r="E1657" i="2"/>
  <c r="F1657" i="2"/>
  <c r="G1657" i="2"/>
  <c r="H1657" i="2"/>
  <c r="J1657" i="2"/>
  <c r="K1657" i="2"/>
  <c r="L1657" i="2"/>
  <c r="M1657" i="2"/>
  <c r="AG1657" i="2"/>
  <c r="AH1657" i="2"/>
  <c r="AI1657" i="2"/>
  <c r="AJ1657" i="2"/>
  <c r="AK1657" i="2"/>
  <c r="AL1657" i="2"/>
  <c r="AM1657" i="2"/>
  <c r="AN1657" i="2"/>
  <c r="AV1657" i="2"/>
  <c r="C1658" i="2"/>
  <c r="D1658" i="2"/>
  <c r="E1658" i="2"/>
  <c r="F1658" i="2"/>
  <c r="G1658" i="2"/>
  <c r="H1658" i="2"/>
  <c r="J1658" i="2"/>
  <c r="K1658" i="2"/>
  <c r="L1658" i="2"/>
  <c r="M1658" i="2"/>
  <c r="AG1658" i="2"/>
  <c r="AH1658" i="2"/>
  <c r="AI1658" i="2"/>
  <c r="AJ1658" i="2"/>
  <c r="AK1658" i="2"/>
  <c r="AL1658" i="2"/>
  <c r="AM1658" i="2"/>
  <c r="AN1658" i="2"/>
  <c r="AV1658" i="2"/>
  <c r="C1659" i="2"/>
  <c r="D1659" i="2"/>
  <c r="E1659" i="2"/>
  <c r="F1659" i="2"/>
  <c r="G1659" i="2"/>
  <c r="H1659" i="2"/>
  <c r="J1659" i="2"/>
  <c r="K1659" i="2"/>
  <c r="L1659" i="2"/>
  <c r="M1659" i="2"/>
  <c r="AG1659" i="2"/>
  <c r="AH1659" i="2"/>
  <c r="AI1659" i="2"/>
  <c r="AJ1659" i="2"/>
  <c r="AK1659" i="2"/>
  <c r="AL1659" i="2"/>
  <c r="AM1659" i="2"/>
  <c r="AN1659" i="2"/>
  <c r="AV1659" i="2"/>
  <c r="C1660" i="2"/>
  <c r="D1660" i="2"/>
  <c r="E1660" i="2"/>
  <c r="F1660" i="2"/>
  <c r="G1660" i="2"/>
  <c r="H1660" i="2"/>
  <c r="J1660" i="2"/>
  <c r="K1660" i="2"/>
  <c r="L1660" i="2"/>
  <c r="M1660" i="2"/>
  <c r="AG1660" i="2"/>
  <c r="AH1660" i="2"/>
  <c r="AI1660" i="2"/>
  <c r="AJ1660" i="2"/>
  <c r="AK1660" i="2"/>
  <c r="AL1660" i="2"/>
  <c r="AM1660" i="2"/>
  <c r="AN1660" i="2"/>
  <c r="AV1660" i="2"/>
  <c r="C1661" i="2"/>
  <c r="D1661" i="2"/>
  <c r="E1661" i="2"/>
  <c r="F1661" i="2"/>
  <c r="G1661" i="2"/>
  <c r="H1661" i="2"/>
  <c r="J1661" i="2"/>
  <c r="K1661" i="2"/>
  <c r="L1661" i="2"/>
  <c r="M1661" i="2"/>
  <c r="AG1661" i="2"/>
  <c r="AH1661" i="2"/>
  <c r="AI1661" i="2"/>
  <c r="AJ1661" i="2"/>
  <c r="AK1661" i="2"/>
  <c r="AL1661" i="2"/>
  <c r="AM1661" i="2"/>
  <c r="AN1661" i="2"/>
  <c r="AV1661" i="2"/>
  <c r="C1662" i="2"/>
  <c r="D1662" i="2"/>
  <c r="E1662" i="2"/>
  <c r="F1662" i="2"/>
  <c r="G1662" i="2"/>
  <c r="H1662" i="2"/>
  <c r="J1662" i="2"/>
  <c r="K1662" i="2"/>
  <c r="L1662" i="2"/>
  <c r="M1662" i="2"/>
  <c r="AG1662" i="2"/>
  <c r="AH1662" i="2"/>
  <c r="AI1662" i="2"/>
  <c r="AJ1662" i="2"/>
  <c r="AK1662" i="2"/>
  <c r="AL1662" i="2"/>
  <c r="AM1662" i="2"/>
  <c r="AN1662" i="2"/>
  <c r="AV1662" i="2"/>
  <c r="C1663" i="2"/>
  <c r="D1663" i="2"/>
  <c r="E1663" i="2"/>
  <c r="F1663" i="2"/>
  <c r="G1663" i="2"/>
  <c r="H1663" i="2"/>
  <c r="J1663" i="2"/>
  <c r="K1663" i="2"/>
  <c r="L1663" i="2"/>
  <c r="M1663" i="2"/>
  <c r="AG1663" i="2"/>
  <c r="AH1663" i="2"/>
  <c r="AI1663" i="2"/>
  <c r="AJ1663" i="2"/>
  <c r="AK1663" i="2"/>
  <c r="AL1663" i="2"/>
  <c r="AM1663" i="2"/>
  <c r="AN1663" i="2"/>
  <c r="AV1663" i="2"/>
  <c r="C1664" i="2"/>
  <c r="D1664" i="2"/>
  <c r="E1664" i="2"/>
  <c r="F1664" i="2"/>
  <c r="G1664" i="2"/>
  <c r="H1664" i="2"/>
  <c r="J1664" i="2"/>
  <c r="K1664" i="2"/>
  <c r="L1664" i="2"/>
  <c r="M1664" i="2"/>
  <c r="AG1664" i="2"/>
  <c r="AH1664" i="2"/>
  <c r="AI1664" i="2"/>
  <c r="AJ1664" i="2"/>
  <c r="AK1664" i="2"/>
  <c r="AL1664" i="2"/>
  <c r="AM1664" i="2"/>
  <c r="AN1664" i="2"/>
  <c r="AV1664" i="2"/>
  <c r="C1665" i="2"/>
  <c r="D1665" i="2"/>
  <c r="E1665" i="2"/>
  <c r="F1665" i="2"/>
  <c r="G1665" i="2"/>
  <c r="H1665" i="2"/>
  <c r="J1665" i="2"/>
  <c r="K1665" i="2"/>
  <c r="L1665" i="2"/>
  <c r="M1665" i="2"/>
  <c r="AG1665" i="2"/>
  <c r="AH1665" i="2"/>
  <c r="AI1665" i="2"/>
  <c r="AJ1665" i="2"/>
  <c r="AK1665" i="2"/>
  <c r="AL1665" i="2"/>
  <c r="AM1665" i="2"/>
  <c r="AN1665" i="2"/>
  <c r="AV1665" i="2"/>
  <c r="C1666" i="2"/>
  <c r="D1666" i="2"/>
  <c r="E1666" i="2"/>
  <c r="F1666" i="2"/>
  <c r="G1666" i="2"/>
  <c r="H1666" i="2"/>
  <c r="J1666" i="2"/>
  <c r="K1666" i="2"/>
  <c r="L1666" i="2"/>
  <c r="M1666" i="2"/>
  <c r="AG1666" i="2"/>
  <c r="AH1666" i="2"/>
  <c r="AI1666" i="2"/>
  <c r="AJ1666" i="2"/>
  <c r="AK1666" i="2"/>
  <c r="AL1666" i="2"/>
  <c r="AM1666" i="2"/>
  <c r="AN1666" i="2"/>
  <c r="AV1666" i="2"/>
  <c r="C1667" i="2"/>
  <c r="D1667" i="2"/>
  <c r="E1667" i="2"/>
  <c r="F1667" i="2"/>
  <c r="G1667" i="2"/>
  <c r="H1667" i="2"/>
  <c r="J1667" i="2"/>
  <c r="K1667" i="2"/>
  <c r="L1667" i="2"/>
  <c r="M1667" i="2"/>
  <c r="AG1667" i="2"/>
  <c r="AH1667" i="2"/>
  <c r="AI1667" i="2"/>
  <c r="AJ1667" i="2"/>
  <c r="AK1667" i="2"/>
  <c r="AL1667" i="2"/>
  <c r="AM1667" i="2"/>
  <c r="AN1667" i="2"/>
  <c r="AV1667" i="2"/>
  <c r="C1668" i="2"/>
  <c r="D1668" i="2"/>
  <c r="E1668" i="2"/>
  <c r="F1668" i="2"/>
  <c r="G1668" i="2"/>
  <c r="H1668" i="2"/>
  <c r="J1668" i="2"/>
  <c r="K1668" i="2"/>
  <c r="L1668" i="2"/>
  <c r="M1668" i="2"/>
  <c r="AG1668" i="2"/>
  <c r="AH1668" i="2"/>
  <c r="AI1668" i="2"/>
  <c r="AJ1668" i="2"/>
  <c r="AK1668" i="2"/>
  <c r="AL1668" i="2"/>
  <c r="AM1668" i="2"/>
  <c r="AN1668" i="2"/>
  <c r="AV1668" i="2"/>
  <c r="C1669" i="2"/>
  <c r="D1669" i="2"/>
  <c r="E1669" i="2"/>
  <c r="F1669" i="2"/>
  <c r="G1669" i="2"/>
  <c r="H1669" i="2"/>
  <c r="J1669" i="2"/>
  <c r="K1669" i="2"/>
  <c r="L1669" i="2"/>
  <c r="M1669" i="2"/>
  <c r="AG1669" i="2"/>
  <c r="AH1669" i="2"/>
  <c r="AI1669" i="2"/>
  <c r="AJ1669" i="2"/>
  <c r="AK1669" i="2"/>
  <c r="AL1669" i="2"/>
  <c r="AM1669" i="2"/>
  <c r="AN1669" i="2"/>
  <c r="AV1669" i="2"/>
  <c r="C1670" i="2"/>
  <c r="D1670" i="2"/>
  <c r="E1670" i="2"/>
  <c r="F1670" i="2"/>
  <c r="G1670" i="2"/>
  <c r="H1670" i="2"/>
  <c r="J1670" i="2"/>
  <c r="K1670" i="2"/>
  <c r="L1670" i="2"/>
  <c r="M1670" i="2"/>
  <c r="AG1670" i="2"/>
  <c r="AH1670" i="2"/>
  <c r="AI1670" i="2"/>
  <c r="AJ1670" i="2"/>
  <c r="AK1670" i="2"/>
  <c r="AL1670" i="2"/>
  <c r="AM1670" i="2"/>
  <c r="AN1670" i="2"/>
  <c r="AV1670" i="2"/>
  <c r="C1671" i="2"/>
  <c r="D1671" i="2"/>
  <c r="E1671" i="2"/>
  <c r="F1671" i="2"/>
  <c r="G1671" i="2"/>
  <c r="H1671" i="2"/>
  <c r="J1671" i="2"/>
  <c r="K1671" i="2"/>
  <c r="L1671" i="2"/>
  <c r="M1671" i="2"/>
  <c r="AG1671" i="2"/>
  <c r="AH1671" i="2"/>
  <c r="AI1671" i="2"/>
  <c r="AJ1671" i="2"/>
  <c r="AK1671" i="2"/>
  <c r="AL1671" i="2"/>
  <c r="AM1671" i="2"/>
  <c r="AN1671" i="2"/>
  <c r="AV1671" i="2"/>
  <c r="C1672" i="2"/>
  <c r="D1672" i="2"/>
  <c r="E1672" i="2"/>
  <c r="F1672" i="2"/>
  <c r="G1672" i="2"/>
  <c r="H1672" i="2"/>
  <c r="J1672" i="2"/>
  <c r="K1672" i="2"/>
  <c r="L1672" i="2"/>
  <c r="M1672" i="2"/>
  <c r="AG1672" i="2"/>
  <c r="AH1672" i="2"/>
  <c r="AI1672" i="2"/>
  <c r="AJ1672" i="2"/>
  <c r="AK1672" i="2"/>
  <c r="AL1672" i="2"/>
  <c r="AM1672" i="2"/>
  <c r="AN1672" i="2"/>
  <c r="AV1672" i="2"/>
  <c r="C1673" i="2"/>
  <c r="D1673" i="2"/>
  <c r="E1673" i="2"/>
  <c r="F1673" i="2"/>
  <c r="G1673" i="2"/>
  <c r="H1673" i="2"/>
  <c r="J1673" i="2"/>
  <c r="K1673" i="2"/>
  <c r="L1673" i="2"/>
  <c r="M1673" i="2"/>
  <c r="AG1673" i="2"/>
  <c r="AH1673" i="2"/>
  <c r="AI1673" i="2"/>
  <c r="AJ1673" i="2"/>
  <c r="AK1673" i="2"/>
  <c r="AL1673" i="2"/>
  <c r="AM1673" i="2"/>
  <c r="AN1673" i="2"/>
  <c r="AV1673" i="2"/>
  <c r="C1674" i="2"/>
  <c r="D1674" i="2"/>
  <c r="E1674" i="2"/>
  <c r="F1674" i="2"/>
  <c r="G1674" i="2"/>
  <c r="H1674" i="2"/>
  <c r="J1674" i="2"/>
  <c r="K1674" i="2"/>
  <c r="L1674" i="2"/>
  <c r="M1674" i="2"/>
  <c r="AG1674" i="2"/>
  <c r="AH1674" i="2"/>
  <c r="AI1674" i="2"/>
  <c r="AJ1674" i="2"/>
  <c r="AK1674" i="2"/>
  <c r="AL1674" i="2"/>
  <c r="AM1674" i="2"/>
  <c r="AN1674" i="2"/>
  <c r="AV1674" i="2"/>
  <c r="C1675" i="2"/>
  <c r="D1675" i="2"/>
  <c r="E1675" i="2"/>
  <c r="F1675" i="2"/>
  <c r="G1675" i="2"/>
  <c r="H1675" i="2"/>
  <c r="J1675" i="2"/>
  <c r="K1675" i="2"/>
  <c r="L1675" i="2"/>
  <c r="M1675" i="2"/>
  <c r="AG1675" i="2"/>
  <c r="AH1675" i="2"/>
  <c r="AI1675" i="2"/>
  <c r="AJ1675" i="2"/>
  <c r="AK1675" i="2"/>
  <c r="AL1675" i="2"/>
  <c r="AM1675" i="2"/>
  <c r="AN1675" i="2"/>
  <c r="AV1675" i="2"/>
  <c r="C1676" i="2"/>
  <c r="D1676" i="2"/>
  <c r="E1676" i="2"/>
  <c r="F1676" i="2"/>
  <c r="G1676" i="2"/>
  <c r="H1676" i="2"/>
  <c r="J1676" i="2"/>
  <c r="K1676" i="2"/>
  <c r="L1676" i="2"/>
  <c r="M1676" i="2"/>
  <c r="AG1676" i="2"/>
  <c r="AH1676" i="2"/>
  <c r="AI1676" i="2"/>
  <c r="AJ1676" i="2"/>
  <c r="AK1676" i="2"/>
  <c r="AL1676" i="2"/>
  <c r="AM1676" i="2"/>
  <c r="AN1676" i="2"/>
  <c r="C1678" i="2"/>
  <c r="D1678" i="2"/>
  <c r="E1678" i="2"/>
  <c r="F1678" i="2"/>
  <c r="G1678" i="2"/>
  <c r="H1678" i="2"/>
  <c r="J1678" i="2"/>
  <c r="K1678" i="2"/>
  <c r="L1678" i="2"/>
  <c r="M1678" i="2"/>
  <c r="AG1678" i="2"/>
  <c r="AH1678" i="2"/>
  <c r="AI1678" i="2"/>
  <c r="AJ1678" i="2"/>
  <c r="AK1678" i="2"/>
  <c r="AL1678" i="2"/>
  <c r="AM1678" i="2"/>
  <c r="AN1678" i="2"/>
  <c r="C1679" i="2"/>
  <c r="D1679" i="2"/>
  <c r="E1679" i="2"/>
  <c r="F1679" i="2"/>
  <c r="G1679" i="2"/>
  <c r="H1679" i="2"/>
  <c r="J1679" i="2"/>
  <c r="K1679" i="2"/>
  <c r="L1679" i="2"/>
  <c r="M1679" i="2"/>
  <c r="AG1679" i="2"/>
  <c r="AH1679" i="2"/>
  <c r="AI1679" i="2"/>
  <c r="AJ1679" i="2"/>
  <c r="AK1679" i="2"/>
  <c r="AL1679" i="2"/>
  <c r="AM1679" i="2"/>
  <c r="AN1679" i="2"/>
  <c r="C1680" i="2"/>
  <c r="D1680" i="2"/>
  <c r="E1680" i="2"/>
  <c r="F1680" i="2"/>
  <c r="G1680" i="2"/>
  <c r="H1680" i="2"/>
  <c r="J1680" i="2"/>
  <c r="K1680" i="2"/>
  <c r="L1680" i="2"/>
  <c r="M1680" i="2"/>
  <c r="AG1680" i="2"/>
  <c r="AH1680" i="2"/>
  <c r="AI1680" i="2"/>
  <c r="AJ1680" i="2"/>
  <c r="AK1680" i="2"/>
  <c r="AL1680" i="2"/>
  <c r="AM1680" i="2"/>
  <c r="AN1680" i="2"/>
  <c r="C1681" i="2"/>
  <c r="D1681" i="2"/>
  <c r="E1681" i="2"/>
  <c r="F1681" i="2"/>
  <c r="G1681" i="2"/>
  <c r="H1681" i="2"/>
  <c r="J1681" i="2"/>
  <c r="K1681" i="2"/>
  <c r="L1681" i="2"/>
  <c r="M1681" i="2"/>
  <c r="AG1681" i="2"/>
  <c r="AH1681" i="2"/>
  <c r="AI1681" i="2"/>
  <c r="AJ1681" i="2"/>
  <c r="AK1681" i="2"/>
  <c r="AL1681" i="2"/>
  <c r="AM1681" i="2"/>
  <c r="AN1681" i="2"/>
  <c r="C1682" i="2"/>
  <c r="D1682" i="2"/>
  <c r="E1682" i="2"/>
  <c r="F1682" i="2"/>
  <c r="G1682" i="2"/>
  <c r="H1682" i="2"/>
  <c r="J1682" i="2"/>
  <c r="K1682" i="2"/>
  <c r="L1682" i="2"/>
  <c r="M1682" i="2"/>
  <c r="AG1682" i="2"/>
  <c r="AH1682" i="2"/>
  <c r="AI1682" i="2"/>
  <c r="AJ1682" i="2"/>
  <c r="AK1682" i="2"/>
  <c r="AL1682" i="2"/>
  <c r="AM1682" i="2"/>
  <c r="AN1682" i="2"/>
  <c r="C1683" i="2"/>
  <c r="D1683" i="2"/>
  <c r="E1683" i="2"/>
  <c r="F1683" i="2"/>
  <c r="G1683" i="2"/>
  <c r="H1683" i="2"/>
  <c r="J1683" i="2"/>
  <c r="K1683" i="2"/>
  <c r="L1683" i="2"/>
  <c r="M1683" i="2"/>
  <c r="AG1683" i="2"/>
  <c r="AH1683" i="2"/>
  <c r="AI1683" i="2"/>
  <c r="AJ1683" i="2"/>
  <c r="AK1683" i="2"/>
  <c r="AL1683" i="2"/>
  <c r="AM1683" i="2"/>
  <c r="AN1683" i="2"/>
  <c r="C1684" i="2"/>
  <c r="D1684" i="2"/>
  <c r="E1684" i="2"/>
  <c r="F1684" i="2"/>
  <c r="G1684" i="2"/>
  <c r="H1684" i="2"/>
  <c r="J1684" i="2"/>
  <c r="K1684" i="2"/>
  <c r="L1684" i="2"/>
  <c r="M1684" i="2"/>
  <c r="AG1684" i="2"/>
  <c r="AH1684" i="2"/>
  <c r="AI1684" i="2"/>
  <c r="AJ1684" i="2"/>
  <c r="AK1684" i="2"/>
  <c r="AL1684" i="2"/>
  <c r="AM1684" i="2"/>
  <c r="AN1684" i="2"/>
  <c r="C1685" i="2"/>
  <c r="D1685" i="2"/>
  <c r="E1685" i="2"/>
  <c r="F1685" i="2"/>
  <c r="G1685" i="2"/>
  <c r="H1685" i="2"/>
  <c r="J1685" i="2"/>
  <c r="K1685" i="2"/>
  <c r="L1685" i="2"/>
  <c r="M1685" i="2"/>
  <c r="AG1685" i="2"/>
  <c r="AH1685" i="2"/>
  <c r="AI1685" i="2"/>
  <c r="AJ1685" i="2"/>
  <c r="AK1685" i="2"/>
  <c r="AL1685" i="2"/>
  <c r="AM1685" i="2"/>
  <c r="AN1685" i="2"/>
  <c r="C1686" i="2"/>
  <c r="D1686" i="2"/>
  <c r="E1686" i="2"/>
  <c r="F1686" i="2"/>
  <c r="G1686" i="2"/>
  <c r="H1686" i="2"/>
  <c r="J1686" i="2"/>
  <c r="K1686" i="2"/>
  <c r="L1686" i="2"/>
  <c r="M1686" i="2"/>
  <c r="AG1686" i="2"/>
  <c r="AH1686" i="2"/>
  <c r="AI1686" i="2"/>
  <c r="AJ1686" i="2"/>
  <c r="AK1686" i="2"/>
  <c r="AL1686" i="2"/>
  <c r="AM1686" i="2"/>
  <c r="AN1686" i="2"/>
  <c r="C1687" i="2"/>
  <c r="D1687" i="2"/>
  <c r="E1687" i="2"/>
  <c r="F1687" i="2"/>
  <c r="G1687" i="2"/>
  <c r="H1687" i="2"/>
  <c r="J1687" i="2"/>
  <c r="K1687" i="2"/>
  <c r="L1687" i="2"/>
  <c r="M1687" i="2"/>
  <c r="AG1687" i="2"/>
  <c r="AH1687" i="2"/>
  <c r="AI1687" i="2"/>
  <c r="AJ1687" i="2"/>
  <c r="AK1687" i="2"/>
  <c r="AL1687" i="2"/>
  <c r="AM1687" i="2"/>
  <c r="AN1687" i="2"/>
  <c r="C1688" i="2"/>
  <c r="D1688" i="2"/>
  <c r="E1688" i="2"/>
  <c r="F1688" i="2"/>
  <c r="G1688" i="2"/>
  <c r="H1688" i="2"/>
  <c r="J1688" i="2"/>
  <c r="K1688" i="2"/>
  <c r="L1688" i="2"/>
  <c r="M1688" i="2"/>
  <c r="AG1688" i="2"/>
  <c r="AH1688" i="2"/>
  <c r="AI1688" i="2"/>
  <c r="AJ1688" i="2"/>
  <c r="AK1688" i="2"/>
  <c r="AL1688" i="2"/>
  <c r="AM1688" i="2"/>
  <c r="AN1688" i="2"/>
  <c r="C1689" i="2"/>
  <c r="D1689" i="2"/>
  <c r="E1689" i="2"/>
  <c r="F1689" i="2"/>
  <c r="G1689" i="2"/>
  <c r="H1689" i="2"/>
  <c r="J1689" i="2"/>
  <c r="K1689" i="2"/>
  <c r="L1689" i="2"/>
  <c r="M1689" i="2"/>
  <c r="AG1689" i="2"/>
  <c r="AH1689" i="2"/>
  <c r="AI1689" i="2"/>
  <c r="AJ1689" i="2"/>
  <c r="AK1689" i="2"/>
  <c r="AL1689" i="2"/>
  <c r="AM1689" i="2"/>
  <c r="AN1689" i="2"/>
  <c r="C1690" i="2"/>
  <c r="D1690" i="2"/>
  <c r="E1690" i="2"/>
  <c r="F1690" i="2"/>
  <c r="G1690" i="2"/>
  <c r="H1690" i="2"/>
  <c r="J1690" i="2"/>
  <c r="K1690" i="2"/>
  <c r="L1690" i="2"/>
  <c r="M1690" i="2"/>
  <c r="AG1690" i="2"/>
  <c r="AH1690" i="2"/>
  <c r="AI1690" i="2"/>
  <c r="AJ1690" i="2"/>
  <c r="AK1690" i="2"/>
  <c r="AL1690" i="2"/>
  <c r="AM1690" i="2"/>
  <c r="AN1690" i="2"/>
  <c r="C1691" i="2"/>
  <c r="D1691" i="2"/>
  <c r="E1691" i="2"/>
  <c r="F1691" i="2"/>
  <c r="G1691" i="2"/>
  <c r="H1691" i="2"/>
  <c r="J1691" i="2"/>
  <c r="K1691" i="2"/>
  <c r="L1691" i="2"/>
  <c r="M1691" i="2"/>
  <c r="AG1691" i="2"/>
  <c r="AH1691" i="2"/>
  <c r="AI1691" i="2"/>
  <c r="AJ1691" i="2"/>
  <c r="AK1691" i="2"/>
  <c r="AL1691" i="2"/>
  <c r="AM1691" i="2"/>
  <c r="AN1691" i="2"/>
  <c r="C1692" i="2"/>
  <c r="D1692" i="2"/>
  <c r="E1692" i="2"/>
  <c r="F1692" i="2"/>
  <c r="G1692" i="2"/>
  <c r="H1692" i="2"/>
  <c r="J1692" i="2"/>
  <c r="K1692" i="2"/>
  <c r="L1692" i="2"/>
  <c r="M1692" i="2"/>
  <c r="AG1692" i="2"/>
  <c r="AH1692" i="2"/>
  <c r="AI1692" i="2"/>
  <c r="AJ1692" i="2"/>
  <c r="AK1692" i="2"/>
  <c r="AL1692" i="2"/>
  <c r="AM1692" i="2"/>
  <c r="AN1692" i="2"/>
  <c r="C1694" i="2"/>
  <c r="D1694" i="2"/>
  <c r="E1694" i="2"/>
  <c r="F1694" i="2"/>
  <c r="G1694" i="2"/>
  <c r="H1694" i="2"/>
  <c r="J1694" i="2"/>
  <c r="K1694" i="2"/>
  <c r="L1694" i="2"/>
  <c r="M1694" i="2"/>
  <c r="AG1694" i="2"/>
  <c r="AH1694" i="2"/>
  <c r="AI1694" i="2"/>
  <c r="AJ1694" i="2"/>
  <c r="AK1694" i="2"/>
  <c r="AL1694" i="2"/>
  <c r="AM1694" i="2"/>
  <c r="AN1694" i="2"/>
  <c r="AV1694" i="2"/>
  <c r="C1695" i="2"/>
  <c r="D1695" i="2"/>
  <c r="E1695" i="2"/>
  <c r="F1695" i="2"/>
  <c r="G1695" i="2"/>
  <c r="H1695" i="2"/>
  <c r="J1695" i="2"/>
  <c r="K1695" i="2"/>
  <c r="L1695" i="2"/>
  <c r="M1695" i="2"/>
  <c r="AG1695" i="2"/>
  <c r="AH1695" i="2"/>
  <c r="AI1695" i="2"/>
  <c r="AJ1695" i="2"/>
  <c r="AK1695" i="2"/>
  <c r="AL1695" i="2"/>
  <c r="AM1695" i="2"/>
  <c r="AN1695" i="2"/>
  <c r="AV1695" i="2"/>
  <c r="C1696" i="2"/>
  <c r="D1696" i="2"/>
  <c r="E1696" i="2"/>
  <c r="F1696" i="2"/>
  <c r="G1696" i="2"/>
  <c r="H1696" i="2"/>
  <c r="J1696" i="2"/>
  <c r="K1696" i="2"/>
  <c r="L1696" i="2"/>
  <c r="M1696" i="2"/>
  <c r="AG1696" i="2"/>
  <c r="AH1696" i="2"/>
  <c r="AI1696" i="2"/>
  <c r="AJ1696" i="2"/>
  <c r="AK1696" i="2"/>
  <c r="AL1696" i="2"/>
  <c r="AM1696" i="2"/>
  <c r="AN1696" i="2"/>
  <c r="AV1696" i="2"/>
  <c r="C1697" i="2"/>
  <c r="D1697" i="2"/>
  <c r="E1697" i="2"/>
  <c r="F1697" i="2"/>
  <c r="G1697" i="2"/>
  <c r="H1697" i="2"/>
  <c r="J1697" i="2"/>
  <c r="K1697" i="2"/>
  <c r="L1697" i="2"/>
  <c r="M1697" i="2"/>
  <c r="AG1697" i="2"/>
  <c r="AH1697" i="2"/>
  <c r="AI1697" i="2"/>
  <c r="AJ1697" i="2"/>
  <c r="AK1697" i="2"/>
  <c r="AL1697" i="2"/>
  <c r="AM1697" i="2"/>
  <c r="AN1697" i="2"/>
  <c r="AV1697" i="2"/>
  <c r="C1698" i="2"/>
  <c r="D1698" i="2"/>
  <c r="E1698" i="2"/>
  <c r="F1698" i="2"/>
  <c r="G1698" i="2"/>
  <c r="H1698" i="2"/>
  <c r="J1698" i="2"/>
  <c r="K1698" i="2"/>
  <c r="L1698" i="2"/>
  <c r="M1698" i="2"/>
  <c r="AG1698" i="2"/>
  <c r="AH1698" i="2"/>
  <c r="AI1698" i="2"/>
  <c r="AJ1698" i="2"/>
  <c r="AK1698" i="2"/>
  <c r="AL1698" i="2"/>
  <c r="AM1698" i="2"/>
  <c r="AN1698" i="2"/>
  <c r="AV1698" i="2"/>
  <c r="C1699" i="2"/>
  <c r="D1699" i="2"/>
  <c r="E1699" i="2"/>
  <c r="F1699" i="2"/>
  <c r="G1699" i="2"/>
  <c r="H1699" i="2"/>
  <c r="J1699" i="2"/>
  <c r="K1699" i="2"/>
  <c r="L1699" i="2"/>
  <c r="M1699" i="2"/>
  <c r="AG1699" i="2"/>
  <c r="AH1699" i="2"/>
  <c r="AI1699" i="2"/>
  <c r="AJ1699" i="2"/>
  <c r="AK1699" i="2"/>
  <c r="AL1699" i="2"/>
  <c r="AM1699" i="2"/>
  <c r="AN1699" i="2"/>
  <c r="AV1699" i="2"/>
  <c r="C1700" i="2"/>
  <c r="D1700" i="2"/>
  <c r="E1700" i="2"/>
  <c r="F1700" i="2"/>
  <c r="G1700" i="2"/>
  <c r="H1700" i="2"/>
  <c r="J1700" i="2"/>
  <c r="K1700" i="2"/>
  <c r="L1700" i="2"/>
  <c r="M1700" i="2"/>
  <c r="AG1700" i="2"/>
  <c r="AH1700" i="2"/>
  <c r="AI1700" i="2"/>
  <c r="AJ1700" i="2"/>
  <c r="AK1700" i="2"/>
  <c r="AL1700" i="2"/>
  <c r="AM1700" i="2"/>
  <c r="AN1700" i="2"/>
  <c r="AV1700" i="2"/>
  <c r="C1701" i="2"/>
  <c r="D1701" i="2"/>
  <c r="E1701" i="2"/>
  <c r="F1701" i="2"/>
  <c r="G1701" i="2"/>
  <c r="H1701" i="2"/>
  <c r="J1701" i="2"/>
  <c r="K1701" i="2"/>
  <c r="L1701" i="2"/>
  <c r="M1701" i="2"/>
  <c r="AG1701" i="2"/>
  <c r="AH1701" i="2"/>
  <c r="AI1701" i="2"/>
  <c r="AJ1701" i="2"/>
  <c r="AK1701" i="2"/>
  <c r="AL1701" i="2"/>
  <c r="AM1701" i="2"/>
  <c r="AN1701" i="2"/>
  <c r="AV1701" i="2"/>
  <c r="C1702" i="2"/>
  <c r="D1702" i="2"/>
  <c r="E1702" i="2"/>
  <c r="F1702" i="2"/>
  <c r="G1702" i="2"/>
  <c r="H1702" i="2"/>
  <c r="J1702" i="2"/>
  <c r="K1702" i="2"/>
  <c r="L1702" i="2"/>
  <c r="M1702" i="2"/>
  <c r="AG1702" i="2"/>
  <c r="AH1702" i="2"/>
  <c r="AI1702" i="2"/>
  <c r="AJ1702" i="2"/>
  <c r="AK1702" i="2"/>
  <c r="AL1702" i="2"/>
  <c r="AM1702" i="2"/>
  <c r="AN1702" i="2"/>
  <c r="AV1702" i="2"/>
  <c r="C1703" i="2"/>
  <c r="D1703" i="2"/>
  <c r="E1703" i="2"/>
  <c r="F1703" i="2"/>
  <c r="G1703" i="2"/>
  <c r="H1703" i="2"/>
  <c r="J1703" i="2"/>
  <c r="K1703" i="2"/>
  <c r="L1703" i="2"/>
  <c r="M1703" i="2"/>
  <c r="AG1703" i="2"/>
  <c r="AH1703" i="2"/>
  <c r="AI1703" i="2"/>
  <c r="AJ1703" i="2"/>
  <c r="AK1703" i="2"/>
  <c r="AL1703" i="2"/>
  <c r="AM1703" i="2"/>
  <c r="AN1703" i="2"/>
  <c r="AV1703" i="2"/>
  <c r="C1704" i="2"/>
  <c r="D1704" i="2"/>
  <c r="E1704" i="2"/>
  <c r="F1704" i="2"/>
  <c r="G1704" i="2"/>
  <c r="H1704" i="2"/>
  <c r="J1704" i="2"/>
  <c r="K1704" i="2"/>
  <c r="L1704" i="2"/>
  <c r="M1704" i="2"/>
  <c r="AG1704" i="2"/>
  <c r="AH1704" i="2"/>
  <c r="AI1704" i="2"/>
  <c r="AJ1704" i="2"/>
  <c r="AK1704" i="2"/>
  <c r="AL1704" i="2"/>
  <c r="AM1704" i="2"/>
  <c r="AN1704" i="2"/>
  <c r="AV1704" i="2"/>
  <c r="C1705" i="2"/>
  <c r="D1705" i="2"/>
  <c r="E1705" i="2"/>
  <c r="F1705" i="2"/>
  <c r="G1705" i="2"/>
  <c r="H1705" i="2"/>
  <c r="J1705" i="2"/>
  <c r="K1705" i="2"/>
  <c r="L1705" i="2"/>
  <c r="M1705" i="2"/>
  <c r="AG1705" i="2"/>
  <c r="AH1705" i="2"/>
  <c r="AI1705" i="2"/>
  <c r="AJ1705" i="2"/>
  <c r="AK1705" i="2"/>
  <c r="AL1705" i="2"/>
  <c r="AM1705" i="2"/>
  <c r="AN1705" i="2"/>
  <c r="AV1705" i="2"/>
  <c r="C1706" i="2"/>
  <c r="D1706" i="2"/>
  <c r="E1706" i="2"/>
  <c r="F1706" i="2"/>
  <c r="G1706" i="2"/>
  <c r="H1706" i="2"/>
  <c r="J1706" i="2"/>
  <c r="K1706" i="2"/>
  <c r="L1706" i="2"/>
  <c r="M1706" i="2"/>
  <c r="AG1706" i="2"/>
  <c r="AH1706" i="2"/>
  <c r="AI1706" i="2"/>
  <c r="AJ1706" i="2"/>
  <c r="AK1706" i="2"/>
  <c r="AL1706" i="2"/>
  <c r="AM1706" i="2"/>
  <c r="AN1706" i="2"/>
  <c r="AV1706" i="2"/>
  <c r="C1707" i="2"/>
  <c r="D1707" i="2"/>
  <c r="E1707" i="2"/>
  <c r="F1707" i="2"/>
  <c r="G1707" i="2"/>
  <c r="H1707" i="2"/>
  <c r="J1707" i="2"/>
  <c r="K1707" i="2"/>
  <c r="L1707" i="2"/>
  <c r="M1707" i="2"/>
  <c r="AG1707" i="2"/>
  <c r="AH1707" i="2"/>
  <c r="AI1707" i="2"/>
  <c r="AJ1707" i="2"/>
  <c r="AK1707" i="2"/>
  <c r="AL1707" i="2"/>
  <c r="AM1707" i="2"/>
  <c r="AN1707" i="2"/>
  <c r="AV1707" i="2"/>
  <c r="C1708" i="2"/>
  <c r="D1708" i="2"/>
  <c r="E1708" i="2"/>
  <c r="F1708" i="2"/>
  <c r="G1708" i="2"/>
  <c r="H1708" i="2"/>
  <c r="J1708" i="2"/>
  <c r="K1708" i="2"/>
  <c r="L1708" i="2"/>
  <c r="M1708" i="2"/>
  <c r="AG1708" i="2"/>
  <c r="AH1708" i="2"/>
  <c r="AI1708" i="2"/>
  <c r="AJ1708" i="2"/>
  <c r="AK1708" i="2"/>
  <c r="AL1708" i="2"/>
  <c r="AM1708" i="2"/>
  <c r="AN1708" i="2"/>
  <c r="AV1708" i="2"/>
  <c r="C1709" i="2"/>
  <c r="D1709" i="2"/>
  <c r="E1709" i="2"/>
  <c r="F1709" i="2"/>
  <c r="G1709" i="2"/>
  <c r="H1709" i="2"/>
  <c r="J1709" i="2"/>
  <c r="K1709" i="2"/>
  <c r="L1709" i="2"/>
  <c r="M1709" i="2"/>
  <c r="AG1709" i="2"/>
  <c r="AH1709" i="2"/>
  <c r="AI1709" i="2"/>
  <c r="AJ1709" i="2"/>
  <c r="AK1709" i="2"/>
  <c r="AL1709" i="2"/>
  <c r="AM1709" i="2"/>
  <c r="AN1709" i="2"/>
  <c r="AV1709" i="2"/>
  <c r="C1710" i="2"/>
  <c r="D1710" i="2"/>
  <c r="E1710" i="2"/>
  <c r="F1710" i="2"/>
  <c r="G1710" i="2"/>
  <c r="H1710" i="2"/>
  <c r="J1710" i="2"/>
  <c r="K1710" i="2"/>
  <c r="L1710" i="2"/>
  <c r="M1710" i="2"/>
  <c r="AG1710" i="2"/>
  <c r="AH1710" i="2"/>
  <c r="AI1710" i="2"/>
  <c r="AJ1710" i="2"/>
  <c r="AK1710" i="2"/>
  <c r="AL1710" i="2"/>
  <c r="AM1710" i="2"/>
  <c r="AN1710" i="2"/>
  <c r="AV1710" i="2"/>
  <c r="C1711" i="2"/>
  <c r="D1711" i="2"/>
  <c r="E1711" i="2"/>
  <c r="F1711" i="2"/>
  <c r="G1711" i="2"/>
  <c r="H1711" i="2"/>
  <c r="J1711" i="2"/>
  <c r="K1711" i="2"/>
  <c r="L1711" i="2"/>
  <c r="M1711" i="2"/>
  <c r="AG1711" i="2"/>
  <c r="AH1711" i="2"/>
  <c r="AI1711" i="2"/>
  <c r="AJ1711" i="2"/>
  <c r="AK1711" i="2"/>
  <c r="AL1711" i="2"/>
  <c r="AM1711" i="2"/>
  <c r="AN1711" i="2"/>
  <c r="AV1711" i="2"/>
  <c r="C1712" i="2"/>
  <c r="D1712" i="2"/>
  <c r="E1712" i="2"/>
  <c r="F1712" i="2"/>
  <c r="G1712" i="2"/>
  <c r="H1712" i="2"/>
  <c r="J1712" i="2"/>
  <c r="K1712" i="2"/>
  <c r="L1712" i="2"/>
  <c r="M1712" i="2"/>
  <c r="AG1712" i="2"/>
  <c r="AH1712" i="2"/>
  <c r="AI1712" i="2"/>
  <c r="AJ1712" i="2"/>
  <c r="AK1712" i="2"/>
  <c r="AL1712" i="2"/>
  <c r="AM1712" i="2"/>
  <c r="AN1712" i="2"/>
  <c r="AV1712" i="2"/>
  <c r="C1713" i="2"/>
  <c r="D1713" i="2"/>
  <c r="E1713" i="2"/>
  <c r="F1713" i="2"/>
  <c r="G1713" i="2"/>
  <c r="H1713" i="2"/>
  <c r="J1713" i="2"/>
  <c r="K1713" i="2"/>
  <c r="L1713" i="2"/>
  <c r="M1713" i="2"/>
  <c r="AG1713" i="2"/>
  <c r="AH1713" i="2"/>
  <c r="AI1713" i="2"/>
  <c r="AJ1713" i="2"/>
  <c r="AK1713" i="2"/>
  <c r="AL1713" i="2"/>
  <c r="AM1713" i="2"/>
  <c r="AN1713" i="2"/>
  <c r="AV1713" i="2"/>
  <c r="C1714" i="2"/>
  <c r="D1714" i="2"/>
  <c r="E1714" i="2"/>
  <c r="F1714" i="2"/>
  <c r="G1714" i="2"/>
  <c r="H1714" i="2"/>
  <c r="J1714" i="2"/>
  <c r="K1714" i="2"/>
  <c r="L1714" i="2"/>
  <c r="M1714" i="2"/>
  <c r="AG1714" i="2"/>
  <c r="AH1714" i="2"/>
  <c r="AI1714" i="2"/>
  <c r="AJ1714" i="2"/>
  <c r="AK1714" i="2"/>
  <c r="AL1714" i="2"/>
  <c r="AM1714" i="2"/>
  <c r="AN1714" i="2"/>
  <c r="AV1714" i="2"/>
  <c r="C1715" i="2"/>
  <c r="D1715" i="2"/>
  <c r="E1715" i="2"/>
  <c r="F1715" i="2"/>
  <c r="G1715" i="2"/>
  <c r="H1715" i="2"/>
  <c r="J1715" i="2"/>
  <c r="K1715" i="2"/>
  <c r="L1715" i="2"/>
  <c r="M1715" i="2"/>
  <c r="AG1715" i="2"/>
  <c r="AH1715" i="2"/>
  <c r="AI1715" i="2"/>
  <c r="AJ1715" i="2"/>
  <c r="AK1715" i="2"/>
  <c r="AL1715" i="2"/>
  <c r="AM1715" i="2"/>
  <c r="AN1715" i="2"/>
  <c r="AV1715" i="2"/>
  <c r="C1716" i="2"/>
  <c r="D1716" i="2"/>
  <c r="E1716" i="2"/>
  <c r="F1716" i="2"/>
  <c r="G1716" i="2"/>
  <c r="H1716" i="2"/>
  <c r="J1716" i="2"/>
  <c r="K1716" i="2"/>
  <c r="L1716" i="2"/>
  <c r="M1716" i="2"/>
  <c r="AG1716" i="2"/>
  <c r="AH1716" i="2"/>
  <c r="AI1716" i="2"/>
  <c r="AJ1716" i="2"/>
  <c r="AK1716" i="2"/>
  <c r="AL1716" i="2"/>
  <c r="AM1716" i="2"/>
  <c r="AN1716" i="2"/>
  <c r="AV1716" i="2"/>
  <c r="C1717" i="2"/>
  <c r="D1717" i="2"/>
  <c r="E1717" i="2"/>
  <c r="F1717" i="2"/>
  <c r="G1717" i="2"/>
  <c r="H1717" i="2"/>
  <c r="J1717" i="2"/>
  <c r="K1717" i="2"/>
  <c r="L1717" i="2"/>
  <c r="M1717" i="2"/>
  <c r="AG1717" i="2"/>
  <c r="AH1717" i="2"/>
  <c r="AI1717" i="2"/>
  <c r="AJ1717" i="2"/>
  <c r="AK1717" i="2"/>
  <c r="AL1717" i="2"/>
  <c r="AM1717" i="2"/>
  <c r="AN1717" i="2"/>
  <c r="AV1717" i="2"/>
  <c r="C1718" i="2"/>
  <c r="D1718" i="2"/>
  <c r="E1718" i="2"/>
  <c r="F1718" i="2"/>
  <c r="G1718" i="2"/>
  <c r="H1718" i="2"/>
  <c r="J1718" i="2"/>
  <c r="K1718" i="2"/>
  <c r="L1718" i="2"/>
  <c r="M1718" i="2"/>
  <c r="AG1718" i="2"/>
  <c r="AH1718" i="2"/>
  <c r="AI1718" i="2"/>
  <c r="AJ1718" i="2"/>
  <c r="AK1718" i="2"/>
  <c r="AL1718" i="2"/>
  <c r="AM1718" i="2"/>
  <c r="AN1718" i="2"/>
  <c r="AV1718" i="2"/>
  <c r="C1719" i="2"/>
  <c r="D1719" i="2"/>
  <c r="E1719" i="2"/>
  <c r="F1719" i="2"/>
  <c r="G1719" i="2"/>
  <c r="H1719" i="2"/>
  <c r="J1719" i="2"/>
  <c r="K1719" i="2"/>
  <c r="L1719" i="2"/>
  <c r="M1719" i="2"/>
  <c r="AG1719" i="2"/>
  <c r="AH1719" i="2"/>
  <c r="AI1719" i="2"/>
  <c r="AJ1719" i="2"/>
  <c r="AK1719" i="2"/>
  <c r="AL1719" i="2"/>
  <c r="AM1719" i="2"/>
  <c r="AN1719" i="2"/>
  <c r="AV1719" i="2"/>
  <c r="C1720" i="2"/>
  <c r="D1720" i="2"/>
  <c r="E1720" i="2"/>
  <c r="F1720" i="2"/>
  <c r="G1720" i="2"/>
  <c r="H1720" i="2"/>
  <c r="J1720" i="2"/>
  <c r="K1720" i="2"/>
  <c r="L1720" i="2"/>
  <c r="M1720" i="2"/>
  <c r="AG1720" i="2"/>
  <c r="AH1720" i="2"/>
  <c r="AI1720" i="2"/>
  <c r="AJ1720" i="2"/>
  <c r="AK1720" i="2"/>
  <c r="AL1720" i="2"/>
  <c r="AM1720" i="2"/>
  <c r="AN1720" i="2"/>
  <c r="AV1720" i="2"/>
  <c r="C1721" i="2"/>
  <c r="D1721" i="2"/>
  <c r="E1721" i="2"/>
  <c r="F1721" i="2"/>
  <c r="G1721" i="2"/>
  <c r="H1721" i="2"/>
  <c r="J1721" i="2"/>
  <c r="K1721" i="2"/>
  <c r="L1721" i="2"/>
  <c r="M1721" i="2"/>
  <c r="AG1721" i="2"/>
  <c r="AH1721" i="2"/>
  <c r="AI1721" i="2"/>
  <c r="AJ1721" i="2"/>
  <c r="AK1721" i="2"/>
  <c r="AL1721" i="2"/>
  <c r="AM1721" i="2"/>
  <c r="AN1721" i="2"/>
  <c r="AV1721" i="2"/>
  <c r="C1722" i="2"/>
  <c r="D1722" i="2"/>
  <c r="E1722" i="2"/>
  <c r="F1722" i="2"/>
  <c r="G1722" i="2"/>
  <c r="H1722" i="2"/>
  <c r="J1722" i="2"/>
  <c r="K1722" i="2"/>
  <c r="L1722" i="2"/>
  <c r="M1722" i="2"/>
  <c r="AG1722" i="2"/>
  <c r="AH1722" i="2"/>
  <c r="AI1722" i="2"/>
  <c r="AJ1722" i="2"/>
  <c r="AK1722" i="2"/>
  <c r="AL1722" i="2"/>
  <c r="AM1722" i="2"/>
  <c r="AN1722" i="2"/>
  <c r="AV1722" i="2"/>
  <c r="C1723" i="2"/>
  <c r="D1723" i="2"/>
  <c r="E1723" i="2"/>
  <c r="F1723" i="2"/>
  <c r="G1723" i="2"/>
  <c r="H1723" i="2"/>
  <c r="J1723" i="2"/>
  <c r="K1723" i="2"/>
  <c r="L1723" i="2"/>
  <c r="M1723" i="2"/>
  <c r="AG1723" i="2"/>
  <c r="AH1723" i="2"/>
  <c r="AI1723" i="2"/>
  <c r="AJ1723" i="2"/>
  <c r="AK1723" i="2"/>
  <c r="AL1723" i="2"/>
  <c r="AM1723" i="2"/>
  <c r="AN1723" i="2"/>
  <c r="AV1723" i="2"/>
  <c r="C1724" i="2"/>
  <c r="D1724" i="2"/>
  <c r="E1724" i="2"/>
  <c r="F1724" i="2"/>
  <c r="G1724" i="2"/>
  <c r="H1724" i="2"/>
  <c r="J1724" i="2"/>
  <c r="K1724" i="2"/>
  <c r="L1724" i="2"/>
  <c r="M1724" i="2"/>
  <c r="AG1724" i="2"/>
  <c r="AH1724" i="2"/>
  <c r="AI1724" i="2"/>
  <c r="AJ1724" i="2"/>
  <c r="AK1724" i="2"/>
  <c r="AL1724" i="2"/>
  <c r="AM1724" i="2"/>
  <c r="AN1724" i="2"/>
  <c r="AV1724" i="2"/>
  <c r="C1725" i="2"/>
  <c r="D1725" i="2"/>
  <c r="E1725" i="2"/>
  <c r="F1725" i="2"/>
  <c r="G1725" i="2"/>
  <c r="H1725" i="2"/>
  <c r="J1725" i="2"/>
  <c r="K1725" i="2"/>
  <c r="L1725" i="2"/>
  <c r="M1725" i="2"/>
  <c r="AG1725" i="2"/>
  <c r="AH1725" i="2"/>
  <c r="AI1725" i="2"/>
  <c r="AJ1725" i="2"/>
  <c r="AK1725" i="2"/>
  <c r="AL1725" i="2"/>
  <c r="AM1725" i="2"/>
  <c r="AN1725" i="2"/>
  <c r="AV1725" i="2"/>
  <c r="C1726" i="2"/>
  <c r="D1726" i="2"/>
  <c r="E1726" i="2"/>
  <c r="F1726" i="2"/>
  <c r="G1726" i="2"/>
  <c r="H1726" i="2"/>
  <c r="J1726" i="2"/>
  <c r="K1726" i="2"/>
  <c r="L1726" i="2"/>
  <c r="M1726" i="2"/>
  <c r="AG1726" i="2"/>
  <c r="AH1726" i="2"/>
  <c r="AI1726" i="2"/>
  <c r="AJ1726" i="2"/>
  <c r="AK1726" i="2"/>
  <c r="AL1726" i="2"/>
  <c r="AM1726" i="2"/>
  <c r="AN1726" i="2"/>
  <c r="AV1726" i="2"/>
  <c r="C1727" i="2"/>
  <c r="D1727" i="2"/>
  <c r="E1727" i="2"/>
  <c r="F1727" i="2"/>
  <c r="G1727" i="2"/>
  <c r="H1727" i="2"/>
  <c r="J1727" i="2"/>
  <c r="K1727" i="2"/>
  <c r="L1727" i="2"/>
  <c r="M1727" i="2"/>
  <c r="AG1727" i="2"/>
  <c r="AH1727" i="2"/>
  <c r="AI1727" i="2"/>
  <c r="AJ1727" i="2"/>
  <c r="AK1727" i="2"/>
  <c r="AL1727" i="2"/>
  <c r="AM1727" i="2"/>
  <c r="AN1727" i="2"/>
  <c r="AV1727" i="2"/>
  <c r="C1728" i="2"/>
  <c r="D1728" i="2"/>
  <c r="E1728" i="2"/>
  <c r="F1728" i="2"/>
  <c r="G1728" i="2"/>
  <c r="H1728" i="2"/>
  <c r="J1728" i="2"/>
  <c r="K1728" i="2"/>
  <c r="L1728" i="2"/>
  <c r="M1728" i="2"/>
  <c r="AG1728" i="2"/>
  <c r="AH1728" i="2"/>
  <c r="AI1728" i="2"/>
  <c r="AJ1728" i="2"/>
  <c r="AK1728" i="2"/>
  <c r="AL1728" i="2"/>
  <c r="AM1728" i="2"/>
  <c r="AN1728" i="2"/>
  <c r="AV1728" i="2"/>
  <c r="C1729" i="2"/>
  <c r="D1729" i="2"/>
  <c r="E1729" i="2"/>
  <c r="F1729" i="2"/>
  <c r="G1729" i="2"/>
  <c r="H1729" i="2"/>
  <c r="J1729" i="2"/>
  <c r="K1729" i="2"/>
  <c r="L1729" i="2"/>
  <c r="M1729" i="2"/>
  <c r="AG1729" i="2"/>
  <c r="AH1729" i="2"/>
  <c r="AI1729" i="2"/>
  <c r="AJ1729" i="2"/>
  <c r="AK1729" i="2"/>
  <c r="AL1729" i="2"/>
  <c r="AM1729" i="2"/>
  <c r="AN1729" i="2"/>
  <c r="AV1729" i="2"/>
  <c r="C1730" i="2"/>
  <c r="D1730" i="2"/>
  <c r="E1730" i="2"/>
  <c r="F1730" i="2"/>
  <c r="G1730" i="2"/>
  <c r="H1730" i="2"/>
  <c r="J1730" i="2"/>
  <c r="K1730" i="2"/>
  <c r="L1730" i="2"/>
  <c r="M1730" i="2"/>
  <c r="AG1730" i="2"/>
  <c r="AH1730" i="2"/>
  <c r="AI1730" i="2"/>
  <c r="AJ1730" i="2"/>
  <c r="AK1730" i="2"/>
  <c r="AL1730" i="2"/>
  <c r="AM1730" i="2"/>
  <c r="AN1730" i="2"/>
  <c r="AV1730" i="2"/>
  <c r="C1731" i="2"/>
  <c r="D1731" i="2"/>
  <c r="E1731" i="2"/>
  <c r="F1731" i="2"/>
  <c r="G1731" i="2"/>
  <c r="H1731" i="2"/>
  <c r="J1731" i="2"/>
  <c r="K1731" i="2"/>
  <c r="L1731" i="2"/>
  <c r="M1731" i="2"/>
  <c r="AG1731" i="2"/>
  <c r="AH1731" i="2"/>
  <c r="AI1731" i="2"/>
  <c r="AJ1731" i="2"/>
  <c r="AK1731" i="2"/>
  <c r="AL1731" i="2"/>
  <c r="AM1731" i="2"/>
  <c r="AN1731" i="2"/>
  <c r="AV1731" i="2"/>
  <c r="C1732" i="2"/>
  <c r="D1732" i="2"/>
  <c r="E1732" i="2"/>
  <c r="F1732" i="2"/>
  <c r="G1732" i="2"/>
  <c r="H1732" i="2"/>
  <c r="J1732" i="2"/>
  <c r="K1732" i="2"/>
  <c r="L1732" i="2"/>
  <c r="M1732" i="2"/>
  <c r="AG1732" i="2"/>
  <c r="AH1732" i="2"/>
  <c r="AI1732" i="2"/>
  <c r="AJ1732" i="2"/>
  <c r="AK1732" i="2"/>
  <c r="AL1732" i="2"/>
  <c r="AM1732" i="2"/>
  <c r="AN1732" i="2"/>
  <c r="AV1732" i="2"/>
  <c r="C1733" i="2"/>
  <c r="D1733" i="2"/>
  <c r="E1733" i="2"/>
  <c r="F1733" i="2"/>
  <c r="G1733" i="2"/>
  <c r="H1733" i="2"/>
  <c r="J1733" i="2"/>
  <c r="K1733" i="2"/>
  <c r="L1733" i="2"/>
  <c r="M1733" i="2"/>
  <c r="AG1733" i="2"/>
  <c r="AH1733" i="2"/>
  <c r="AI1733" i="2"/>
  <c r="AJ1733" i="2"/>
  <c r="AK1733" i="2"/>
  <c r="AL1733" i="2"/>
  <c r="AM1733" i="2"/>
  <c r="AN1733" i="2"/>
  <c r="AV1733" i="2"/>
  <c r="C1734" i="2"/>
  <c r="D1734" i="2"/>
  <c r="E1734" i="2"/>
  <c r="F1734" i="2"/>
  <c r="G1734" i="2"/>
  <c r="H1734" i="2"/>
  <c r="J1734" i="2"/>
  <c r="K1734" i="2"/>
  <c r="L1734" i="2"/>
  <c r="M1734" i="2"/>
  <c r="AG1734" i="2"/>
  <c r="AH1734" i="2"/>
  <c r="AI1734" i="2"/>
  <c r="AJ1734" i="2"/>
  <c r="AK1734" i="2"/>
  <c r="AL1734" i="2"/>
  <c r="AM1734" i="2"/>
  <c r="AN1734" i="2"/>
  <c r="AV1734" i="2"/>
  <c r="C1735" i="2"/>
  <c r="D1735" i="2"/>
  <c r="E1735" i="2"/>
  <c r="F1735" i="2"/>
  <c r="G1735" i="2"/>
  <c r="H1735" i="2"/>
  <c r="J1735" i="2"/>
  <c r="K1735" i="2"/>
  <c r="L1735" i="2"/>
  <c r="M1735" i="2"/>
  <c r="AG1735" i="2"/>
  <c r="AH1735" i="2"/>
  <c r="AI1735" i="2"/>
  <c r="AJ1735" i="2"/>
  <c r="AK1735" i="2"/>
  <c r="AL1735" i="2"/>
  <c r="AM1735" i="2"/>
  <c r="AN1735" i="2"/>
  <c r="AV1735" i="2"/>
  <c r="C1736" i="2"/>
  <c r="D1736" i="2"/>
  <c r="E1736" i="2"/>
  <c r="F1736" i="2"/>
  <c r="G1736" i="2"/>
  <c r="H1736" i="2"/>
  <c r="J1736" i="2"/>
  <c r="K1736" i="2"/>
  <c r="L1736" i="2"/>
  <c r="M1736" i="2"/>
  <c r="AG1736" i="2"/>
  <c r="AH1736" i="2"/>
  <c r="AI1736" i="2"/>
  <c r="AJ1736" i="2"/>
  <c r="AK1736" i="2"/>
  <c r="AL1736" i="2"/>
  <c r="AM1736" i="2"/>
  <c r="AN1736" i="2"/>
  <c r="AV1736" i="2"/>
  <c r="C1737" i="2"/>
  <c r="D1737" i="2"/>
  <c r="E1737" i="2"/>
  <c r="F1737" i="2"/>
  <c r="G1737" i="2"/>
  <c r="H1737" i="2"/>
  <c r="J1737" i="2"/>
  <c r="K1737" i="2"/>
  <c r="L1737" i="2"/>
  <c r="M1737" i="2"/>
  <c r="AG1737" i="2"/>
  <c r="AH1737" i="2"/>
  <c r="AI1737" i="2"/>
  <c r="AJ1737" i="2"/>
  <c r="AK1737" i="2"/>
  <c r="AL1737" i="2"/>
  <c r="AM1737" i="2"/>
  <c r="AN1737" i="2"/>
  <c r="AV1737" i="2"/>
  <c r="C1738" i="2"/>
  <c r="D1738" i="2"/>
  <c r="E1738" i="2"/>
  <c r="F1738" i="2"/>
  <c r="G1738" i="2"/>
  <c r="H1738" i="2"/>
  <c r="J1738" i="2"/>
  <c r="K1738" i="2"/>
  <c r="L1738" i="2"/>
  <c r="M1738" i="2"/>
  <c r="AG1738" i="2"/>
  <c r="AH1738" i="2"/>
  <c r="AI1738" i="2"/>
  <c r="AJ1738" i="2"/>
  <c r="AK1738" i="2"/>
  <c r="AL1738" i="2"/>
  <c r="AM1738" i="2"/>
  <c r="AN1738" i="2"/>
  <c r="AV1738" i="2"/>
  <c r="C1739" i="2"/>
  <c r="D1739" i="2"/>
  <c r="E1739" i="2"/>
  <c r="F1739" i="2"/>
  <c r="G1739" i="2"/>
  <c r="H1739" i="2"/>
  <c r="J1739" i="2"/>
  <c r="K1739" i="2"/>
  <c r="L1739" i="2"/>
  <c r="M1739" i="2"/>
  <c r="AG1739" i="2"/>
  <c r="AH1739" i="2"/>
  <c r="AI1739" i="2"/>
  <c r="AJ1739" i="2"/>
  <c r="AK1739" i="2"/>
  <c r="AL1739" i="2"/>
  <c r="AM1739" i="2"/>
  <c r="AN1739" i="2"/>
  <c r="AV1739" i="2"/>
  <c r="C1740" i="2"/>
  <c r="D1740" i="2"/>
  <c r="E1740" i="2"/>
  <c r="F1740" i="2"/>
  <c r="G1740" i="2"/>
  <c r="H1740" i="2"/>
  <c r="J1740" i="2"/>
  <c r="K1740" i="2"/>
  <c r="L1740" i="2"/>
  <c r="M1740" i="2"/>
  <c r="AG1740" i="2"/>
  <c r="AH1740" i="2"/>
  <c r="AI1740" i="2"/>
  <c r="AJ1740" i="2"/>
  <c r="AK1740" i="2"/>
  <c r="AL1740" i="2"/>
  <c r="AM1740" i="2"/>
  <c r="AN1740" i="2"/>
  <c r="AV1740" i="2"/>
  <c r="C1741" i="2"/>
  <c r="D1741" i="2"/>
  <c r="E1741" i="2"/>
  <c r="F1741" i="2"/>
  <c r="G1741" i="2"/>
  <c r="H1741" i="2"/>
  <c r="J1741" i="2"/>
  <c r="K1741" i="2"/>
  <c r="L1741" i="2"/>
  <c r="M1741" i="2"/>
  <c r="AG1741" i="2"/>
  <c r="AH1741" i="2"/>
  <c r="AI1741" i="2"/>
  <c r="AJ1741" i="2"/>
  <c r="AK1741" i="2"/>
  <c r="AL1741" i="2"/>
  <c r="AM1741" i="2"/>
  <c r="AN1741" i="2"/>
  <c r="AV1741" i="2"/>
  <c r="C1742" i="2"/>
  <c r="D1742" i="2"/>
  <c r="E1742" i="2"/>
  <c r="F1742" i="2"/>
  <c r="G1742" i="2"/>
  <c r="H1742" i="2"/>
  <c r="J1742" i="2"/>
  <c r="K1742" i="2"/>
  <c r="L1742" i="2"/>
  <c r="M1742" i="2"/>
  <c r="AG1742" i="2"/>
  <c r="AH1742" i="2"/>
  <c r="AI1742" i="2"/>
  <c r="AJ1742" i="2"/>
  <c r="AK1742" i="2"/>
  <c r="AL1742" i="2"/>
  <c r="AM1742" i="2"/>
  <c r="AN1742" i="2"/>
  <c r="AV1742" i="2"/>
  <c r="C1743" i="2"/>
  <c r="D1743" i="2"/>
  <c r="E1743" i="2"/>
  <c r="F1743" i="2"/>
  <c r="G1743" i="2"/>
  <c r="H1743" i="2"/>
  <c r="J1743" i="2"/>
  <c r="K1743" i="2"/>
  <c r="L1743" i="2"/>
  <c r="M1743" i="2"/>
  <c r="AG1743" i="2"/>
  <c r="AH1743" i="2"/>
  <c r="AI1743" i="2"/>
  <c r="AJ1743" i="2"/>
  <c r="AK1743" i="2"/>
  <c r="AL1743" i="2"/>
  <c r="AM1743" i="2"/>
  <c r="AN1743" i="2"/>
  <c r="AV1743" i="2"/>
  <c r="C1744" i="2"/>
  <c r="D1744" i="2"/>
  <c r="E1744" i="2"/>
  <c r="F1744" i="2"/>
  <c r="G1744" i="2"/>
  <c r="H1744" i="2"/>
  <c r="J1744" i="2"/>
  <c r="K1744" i="2"/>
  <c r="L1744" i="2"/>
  <c r="M1744" i="2"/>
  <c r="AG1744" i="2"/>
  <c r="AH1744" i="2"/>
  <c r="AI1744" i="2"/>
  <c r="AJ1744" i="2"/>
  <c r="AK1744" i="2"/>
  <c r="AL1744" i="2"/>
  <c r="AM1744" i="2"/>
  <c r="AN1744" i="2"/>
  <c r="AV1744" i="2"/>
  <c r="C1745" i="2"/>
  <c r="D1745" i="2"/>
  <c r="E1745" i="2"/>
  <c r="F1745" i="2"/>
  <c r="G1745" i="2"/>
  <c r="H1745" i="2"/>
  <c r="J1745" i="2"/>
  <c r="K1745" i="2"/>
  <c r="L1745" i="2"/>
  <c r="M1745" i="2"/>
  <c r="AG1745" i="2"/>
  <c r="AH1745" i="2"/>
  <c r="AI1745" i="2"/>
  <c r="AJ1745" i="2"/>
  <c r="AK1745" i="2"/>
  <c r="AL1745" i="2"/>
  <c r="AM1745" i="2"/>
  <c r="AN1745" i="2"/>
  <c r="AV1745" i="2"/>
  <c r="C1746" i="2"/>
  <c r="D1746" i="2"/>
  <c r="E1746" i="2"/>
  <c r="F1746" i="2"/>
  <c r="G1746" i="2"/>
  <c r="H1746" i="2"/>
  <c r="J1746" i="2"/>
  <c r="K1746" i="2"/>
  <c r="L1746" i="2"/>
  <c r="M1746" i="2"/>
  <c r="AG1746" i="2"/>
  <c r="AH1746" i="2"/>
  <c r="AI1746" i="2"/>
  <c r="AJ1746" i="2"/>
  <c r="AK1746" i="2"/>
  <c r="AL1746" i="2"/>
  <c r="AM1746" i="2"/>
  <c r="AN1746" i="2"/>
  <c r="AV1746" i="2"/>
  <c r="C1747" i="2"/>
  <c r="D1747" i="2"/>
  <c r="E1747" i="2"/>
  <c r="F1747" i="2"/>
  <c r="G1747" i="2"/>
  <c r="H1747" i="2"/>
  <c r="J1747" i="2"/>
  <c r="K1747" i="2"/>
  <c r="L1747" i="2"/>
  <c r="M1747" i="2"/>
  <c r="AG1747" i="2"/>
  <c r="AH1747" i="2"/>
  <c r="AI1747" i="2"/>
  <c r="AJ1747" i="2"/>
  <c r="AK1747" i="2"/>
  <c r="AL1747" i="2"/>
  <c r="AM1747" i="2"/>
  <c r="AN1747" i="2"/>
  <c r="AV1747" i="2"/>
  <c r="C1748" i="2"/>
  <c r="D1748" i="2"/>
  <c r="E1748" i="2"/>
  <c r="F1748" i="2"/>
  <c r="G1748" i="2"/>
  <c r="H1748" i="2"/>
  <c r="J1748" i="2"/>
  <c r="K1748" i="2"/>
  <c r="L1748" i="2"/>
  <c r="M1748" i="2"/>
  <c r="AG1748" i="2"/>
  <c r="AH1748" i="2"/>
  <c r="AI1748" i="2"/>
  <c r="AJ1748" i="2"/>
  <c r="AK1748" i="2"/>
  <c r="AL1748" i="2"/>
  <c r="AM1748" i="2"/>
  <c r="AN1748" i="2"/>
  <c r="AV1748" i="2"/>
  <c r="C1749" i="2"/>
  <c r="D1749" i="2"/>
  <c r="E1749" i="2"/>
  <c r="F1749" i="2"/>
  <c r="G1749" i="2"/>
  <c r="H1749" i="2"/>
  <c r="J1749" i="2"/>
  <c r="K1749" i="2"/>
  <c r="L1749" i="2"/>
  <c r="M1749" i="2"/>
  <c r="AG1749" i="2"/>
  <c r="AH1749" i="2"/>
  <c r="AI1749" i="2"/>
  <c r="AJ1749" i="2"/>
  <c r="AK1749" i="2"/>
  <c r="AL1749" i="2"/>
  <c r="AM1749" i="2"/>
  <c r="AN1749" i="2"/>
  <c r="AV1749" i="2"/>
  <c r="C1750" i="2"/>
  <c r="D1750" i="2"/>
  <c r="E1750" i="2"/>
  <c r="F1750" i="2"/>
  <c r="G1750" i="2"/>
  <c r="H1750" i="2"/>
  <c r="J1750" i="2"/>
  <c r="K1750" i="2"/>
  <c r="L1750" i="2"/>
  <c r="M1750" i="2"/>
  <c r="AG1750" i="2"/>
  <c r="AH1750" i="2"/>
  <c r="AI1750" i="2"/>
  <c r="AJ1750" i="2"/>
  <c r="AK1750" i="2"/>
  <c r="AL1750" i="2"/>
  <c r="AM1750" i="2"/>
  <c r="AN1750" i="2"/>
  <c r="AV1750" i="2"/>
  <c r="C1751" i="2"/>
  <c r="D1751" i="2"/>
  <c r="E1751" i="2"/>
  <c r="F1751" i="2"/>
  <c r="G1751" i="2"/>
  <c r="H1751" i="2"/>
  <c r="J1751" i="2"/>
  <c r="K1751" i="2"/>
  <c r="L1751" i="2"/>
  <c r="M1751" i="2"/>
  <c r="AG1751" i="2"/>
  <c r="AH1751" i="2"/>
  <c r="AI1751" i="2"/>
  <c r="AJ1751" i="2"/>
  <c r="AK1751" i="2"/>
  <c r="AL1751" i="2"/>
  <c r="AM1751" i="2"/>
  <c r="AN1751" i="2"/>
  <c r="AV1751" i="2"/>
  <c r="C1752" i="2"/>
  <c r="D1752" i="2"/>
  <c r="E1752" i="2"/>
  <c r="F1752" i="2"/>
  <c r="G1752" i="2"/>
  <c r="H1752" i="2"/>
  <c r="J1752" i="2"/>
  <c r="K1752" i="2"/>
  <c r="L1752" i="2"/>
  <c r="M1752" i="2"/>
  <c r="AG1752" i="2"/>
  <c r="AH1752" i="2"/>
  <c r="AI1752" i="2"/>
  <c r="AJ1752" i="2"/>
  <c r="AK1752" i="2"/>
  <c r="AL1752" i="2"/>
  <c r="AM1752" i="2"/>
  <c r="AN1752" i="2"/>
  <c r="AV1752" i="2"/>
  <c r="C1753" i="2"/>
  <c r="D1753" i="2"/>
  <c r="E1753" i="2"/>
  <c r="F1753" i="2"/>
  <c r="G1753" i="2"/>
  <c r="H1753" i="2"/>
  <c r="J1753" i="2"/>
  <c r="K1753" i="2"/>
  <c r="L1753" i="2"/>
  <c r="M1753" i="2"/>
  <c r="AG1753" i="2"/>
  <c r="AH1753" i="2"/>
  <c r="AI1753" i="2"/>
  <c r="AJ1753" i="2"/>
  <c r="AK1753" i="2"/>
  <c r="AL1753" i="2"/>
  <c r="AM1753" i="2"/>
  <c r="AN1753" i="2"/>
  <c r="AV1753" i="2"/>
  <c r="C1754" i="2"/>
  <c r="D1754" i="2"/>
  <c r="E1754" i="2"/>
  <c r="F1754" i="2"/>
  <c r="G1754" i="2"/>
  <c r="H1754" i="2"/>
  <c r="J1754" i="2"/>
  <c r="K1754" i="2"/>
  <c r="L1754" i="2"/>
  <c r="M1754" i="2"/>
  <c r="AG1754" i="2"/>
  <c r="AH1754" i="2"/>
  <c r="AI1754" i="2"/>
  <c r="AJ1754" i="2"/>
  <c r="AK1754" i="2"/>
  <c r="AL1754" i="2"/>
  <c r="AM1754" i="2"/>
  <c r="AN1754" i="2"/>
  <c r="AV1754" i="2"/>
  <c r="C1755" i="2"/>
  <c r="D1755" i="2"/>
  <c r="E1755" i="2"/>
  <c r="F1755" i="2"/>
  <c r="G1755" i="2"/>
  <c r="H1755" i="2"/>
  <c r="J1755" i="2"/>
  <c r="K1755" i="2"/>
  <c r="L1755" i="2"/>
  <c r="M1755" i="2"/>
  <c r="AG1755" i="2"/>
  <c r="AH1755" i="2"/>
  <c r="AI1755" i="2"/>
  <c r="AJ1755" i="2"/>
  <c r="AK1755" i="2"/>
  <c r="AL1755" i="2"/>
  <c r="AM1755" i="2"/>
  <c r="AN1755" i="2"/>
  <c r="AV1755" i="2"/>
  <c r="C1756" i="2"/>
  <c r="D1756" i="2"/>
  <c r="E1756" i="2"/>
  <c r="F1756" i="2"/>
  <c r="G1756" i="2"/>
  <c r="H1756" i="2"/>
  <c r="J1756" i="2"/>
  <c r="K1756" i="2"/>
  <c r="L1756" i="2"/>
  <c r="M1756" i="2"/>
  <c r="AG1756" i="2"/>
  <c r="AH1756" i="2"/>
  <c r="AI1756" i="2"/>
  <c r="AJ1756" i="2"/>
  <c r="AK1756" i="2"/>
  <c r="AL1756" i="2"/>
  <c r="AM1756" i="2"/>
  <c r="AN1756" i="2"/>
  <c r="AV1756" i="2"/>
  <c r="C1757" i="2"/>
  <c r="D1757" i="2"/>
  <c r="E1757" i="2"/>
  <c r="F1757" i="2"/>
  <c r="G1757" i="2"/>
  <c r="H1757" i="2"/>
  <c r="J1757" i="2"/>
  <c r="K1757" i="2"/>
  <c r="L1757" i="2"/>
  <c r="M1757" i="2"/>
  <c r="AG1757" i="2"/>
  <c r="AH1757" i="2"/>
  <c r="AI1757" i="2"/>
  <c r="AJ1757" i="2"/>
  <c r="AK1757" i="2"/>
  <c r="AL1757" i="2"/>
  <c r="AM1757" i="2"/>
  <c r="AN1757" i="2"/>
  <c r="AV1757" i="2"/>
  <c r="C1758" i="2"/>
  <c r="D1758" i="2"/>
  <c r="E1758" i="2"/>
  <c r="F1758" i="2"/>
  <c r="G1758" i="2"/>
  <c r="H1758" i="2"/>
  <c r="J1758" i="2"/>
  <c r="K1758" i="2"/>
  <c r="L1758" i="2"/>
  <c r="M1758" i="2"/>
  <c r="AG1758" i="2"/>
  <c r="AH1758" i="2"/>
  <c r="AI1758" i="2"/>
  <c r="AJ1758" i="2"/>
  <c r="AK1758" i="2"/>
  <c r="AL1758" i="2"/>
  <c r="AM1758" i="2"/>
  <c r="AN1758" i="2"/>
  <c r="AV1758" i="2"/>
  <c r="C1759" i="2"/>
  <c r="D1759" i="2"/>
  <c r="E1759" i="2"/>
  <c r="F1759" i="2"/>
  <c r="G1759" i="2"/>
  <c r="H1759" i="2"/>
  <c r="J1759" i="2"/>
  <c r="K1759" i="2"/>
  <c r="L1759" i="2"/>
  <c r="M1759" i="2"/>
  <c r="AG1759" i="2"/>
  <c r="AH1759" i="2"/>
  <c r="AI1759" i="2"/>
  <c r="AJ1759" i="2"/>
  <c r="AK1759" i="2"/>
  <c r="AL1759" i="2"/>
  <c r="AM1759" i="2"/>
  <c r="AN1759" i="2"/>
  <c r="AV1759" i="2"/>
  <c r="C1760" i="2"/>
  <c r="D1760" i="2"/>
  <c r="E1760" i="2"/>
  <c r="F1760" i="2"/>
  <c r="G1760" i="2"/>
  <c r="H1760" i="2"/>
  <c r="J1760" i="2"/>
  <c r="K1760" i="2"/>
  <c r="L1760" i="2"/>
  <c r="M1760" i="2"/>
  <c r="AG1760" i="2"/>
  <c r="AH1760" i="2"/>
  <c r="AI1760" i="2"/>
  <c r="AJ1760" i="2"/>
  <c r="AK1760" i="2"/>
  <c r="AL1760" i="2"/>
  <c r="AM1760" i="2"/>
  <c r="AN1760" i="2"/>
  <c r="AV1760" i="2"/>
  <c r="C1761" i="2"/>
  <c r="D1761" i="2"/>
  <c r="E1761" i="2"/>
  <c r="F1761" i="2"/>
  <c r="G1761" i="2"/>
  <c r="H1761" i="2"/>
  <c r="J1761" i="2"/>
  <c r="K1761" i="2"/>
  <c r="L1761" i="2"/>
  <c r="M1761" i="2"/>
  <c r="AG1761" i="2"/>
  <c r="AH1761" i="2"/>
  <c r="AI1761" i="2"/>
  <c r="AJ1761" i="2"/>
  <c r="AK1761" i="2"/>
  <c r="AL1761" i="2"/>
  <c r="AM1761" i="2"/>
  <c r="AN1761" i="2"/>
  <c r="AV1761" i="2"/>
  <c r="C1762" i="2"/>
  <c r="D1762" i="2"/>
  <c r="E1762" i="2"/>
  <c r="F1762" i="2"/>
  <c r="G1762" i="2"/>
  <c r="H1762" i="2"/>
  <c r="J1762" i="2"/>
  <c r="K1762" i="2"/>
  <c r="L1762" i="2"/>
  <c r="M1762" i="2"/>
  <c r="AG1762" i="2"/>
  <c r="AH1762" i="2"/>
  <c r="AI1762" i="2"/>
  <c r="AJ1762" i="2"/>
  <c r="AK1762" i="2"/>
  <c r="AL1762" i="2"/>
  <c r="AM1762" i="2"/>
  <c r="AN1762" i="2"/>
  <c r="AV1762" i="2"/>
  <c r="C1763" i="2"/>
  <c r="D1763" i="2"/>
  <c r="E1763" i="2"/>
  <c r="F1763" i="2"/>
  <c r="G1763" i="2"/>
  <c r="H1763" i="2"/>
  <c r="J1763" i="2"/>
  <c r="K1763" i="2"/>
  <c r="L1763" i="2"/>
  <c r="M1763" i="2"/>
  <c r="AG1763" i="2"/>
  <c r="AH1763" i="2"/>
  <c r="AI1763" i="2"/>
  <c r="AJ1763" i="2"/>
  <c r="AK1763" i="2"/>
  <c r="AL1763" i="2"/>
  <c r="AM1763" i="2"/>
  <c r="AN1763" i="2"/>
  <c r="AV1763" i="2"/>
  <c r="C1764" i="2"/>
  <c r="D1764" i="2"/>
  <c r="E1764" i="2"/>
  <c r="F1764" i="2"/>
  <c r="G1764" i="2"/>
  <c r="H1764" i="2"/>
  <c r="J1764" i="2"/>
  <c r="K1764" i="2"/>
  <c r="L1764" i="2"/>
  <c r="M1764" i="2"/>
  <c r="AG1764" i="2"/>
  <c r="AH1764" i="2"/>
  <c r="AI1764" i="2"/>
  <c r="AJ1764" i="2"/>
  <c r="AK1764" i="2"/>
  <c r="AL1764" i="2"/>
  <c r="AM1764" i="2"/>
  <c r="AN1764" i="2"/>
  <c r="AV1764" i="2"/>
  <c r="C1765" i="2"/>
  <c r="D1765" i="2"/>
  <c r="E1765" i="2"/>
  <c r="F1765" i="2"/>
  <c r="G1765" i="2"/>
  <c r="H1765" i="2"/>
  <c r="J1765" i="2"/>
  <c r="K1765" i="2"/>
  <c r="L1765" i="2"/>
  <c r="M1765" i="2"/>
  <c r="AG1765" i="2"/>
  <c r="AH1765" i="2"/>
  <c r="AI1765" i="2"/>
  <c r="AJ1765" i="2"/>
  <c r="AK1765" i="2"/>
  <c r="AL1765" i="2"/>
  <c r="AM1765" i="2"/>
  <c r="AN1765" i="2"/>
  <c r="AV1765" i="2"/>
  <c r="C1766" i="2"/>
  <c r="D1766" i="2"/>
  <c r="E1766" i="2"/>
  <c r="F1766" i="2"/>
  <c r="G1766" i="2"/>
  <c r="H1766" i="2"/>
  <c r="J1766" i="2"/>
  <c r="K1766" i="2"/>
  <c r="L1766" i="2"/>
  <c r="M1766" i="2"/>
  <c r="AG1766" i="2"/>
  <c r="AH1766" i="2"/>
  <c r="AI1766" i="2"/>
  <c r="AJ1766" i="2"/>
  <c r="AK1766" i="2"/>
  <c r="AL1766" i="2"/>
  <c r="AM1766" i="2"/>
  <c r="AN1766" i="2"/>
  <c r="AV1766" i="2"/>
  <c r="C1767" i="2"/>
  <c r="D1767" i="2"/>
  <c r="E1767" i="2"/>
  <c r="F1767" i="2"/>
  <c r="G1767" i="2"/>
  <c r="H1767" i="2"/>
  <c r="J1767" i="2"/>
  <c r="K1767" i="2"/>
  <c r="L1767" i="2"/>
  <c r="M1767" i="2"/>
  <c r="AG1767" i="2"/>
  <c r="AH1767" i="2"/>
  <c r="AI1767" i="2"/>
  <c r="AJ1767" i="2"/>
  <c r="AK1767" i="2"/>
  <c r="AL1767" i="2"/>
  <c r="AM1767" i="2"/>
  <c r="AN1767" i="2"/>
  <c r="AV1767" i="2"/>
  <c r="C1768" i="2"/>
  <c r="D1768" i="2"/>
  <c r="E1768" i="2"/>
  <c r="F1768" i="2"/>
  <c r="G1768" i="2"/>
  <c r="H1768" i="2"/>
  <c r="J1768" i="2"/>
  <c r="K1768" i="2"/>
  <c r="L1768" i="2"/>
  <c r="M1768" i="2"/>
  <c r="AG1768" i="2"/>
  <c r="AH1768" i="2"/>
  <c r="AI1768" i="2"/>
  <c r="AJ1768" i="2"/>
  <c r="AK1768" i="2"/>
  <c r="AL1768" i="2"/>
  <c r="AM1768" i="2"/>
  <c r="AN1768" i="2"/>
  <c r="AV1768" i="2"/>
  <c r="C1769" i="2"/>
  <c r="D1769" i="2"/>
  <c r="E1769" i="2"/>
  <c r="F1769" i="2"/>
  <c r="G1769" i="2"/>
  <c r="H1769" i="2"/>
  <c r="J1769" i="2"/>
  <c r="K1769" i="2"/>
  <c r="L1769" i="2"/>
  <c r="M1769" i="2"/>
  <c r="AG1769" i="2"/>
  <c r="AH1769" i="2"/>
  <c r="AI1769" i="2"/>
  <c r="AJ1769" i="2"/>
  <c r="AK1769" i="2"/>
  <c r="AL1769" i="2"/>
  <c r="AM1769" i="2"/>
  <c r="AN1769" i="2"/>
  <c r="AV1769" i="2"/>
  <c r="C1770" i="2"/>
  <c r="D1770" i="2"/>
  <c r="E1770" i="2"/>
  <c r="F1770" i="2"/>
  <c r="G1770" i="2"/>
  <c r="H1770" i="2"/>
  <c r="J1770" i="2"/>
  <c r="K1770" i="2"/>
  <c r="L1770" i="2"/>
  <c r="M1770" i="2"/>
  <c r="AG1770" i="2"/>
  <c r="AH1770" i="2"/>
  <c r="AI1770" i="2"/>
  <c r="AJ1770" i="2"/>
  <c r="AK1770" i="2"/>
  <c r="AL1770" i="2"/>
  <c r="AM1770" i="2"/>
  <c r="AN1770" i="2"/>
  <c r="AV1770" i="2"/>
  <c r="C1771" i="2"/>
  <c r="D1771" i="2"/>
  <c r="E1771" i="2"/>
  <c r="F1771" i="2"/>
  <c r="G1771" i="2"/>
  <c r="H1771" i="2"/>
  <c r="J1771" i="2"/>
  <c r="K1771" i="2"/>
  <c r="L1771" i="2"/>
  <c r="M1771" i="2"/>
  <c r="AG1771" i="2"/>
  <c r="AH1771" i="2"/>
  <c r="AI1771" i="2"/>
  <c r="AJ1771" i="2"/>
  <c r="AK1771" i="2"/>
  <c r="AL1771" i="2"/>
  <c r="AM1771" i="2"/>
  <c r="AN1771" i="2"/>
  <c r="AV1771" i="2"/>
  <c r="C1772" i="2"/>
  <c r="D1772" i="2"/>
  <c r="E1772" i="2"/>
  <c r="F1772" i="2"/>
  <c r="G1772" i="2"/>
  <c r="H1772" i="2"/>
  <c r="J1772" i="2"/>
  <c r="K1772" i="2"/>
  <c r="L1772" i="2"/>
  <c r="M1772" i="2"/>
  <c r="AG1772" i="2"/>
  <c r="AH1772" i="2"/>
  <c r="AI1772" i="2"/>
  <c r="AJ1772" i="2"/>
  <c r="AK1772" i="2"/>
  <c r="AL1772" i="2"/>
  <c r="AM1772" i="2"/>
  <c r="AN1772" i="2"/>
  <c r="AV1772" i="2"/>
  <c r="C1773" i="2"/>
  <c r="D1773" i="2"/>
  <c r="E1773" i="2"/>
  <c r="F1773" i="2"/>
  <c r="G1773" i="2"/>
  <c r="H1773" i="2"/>
  <c r="J1773" i="2"/>
  <c r="K1773" i="2"/>
  <c r="L1773" i="2"/>
  <c r="M1773" i="2"/>
  <c r="AG1773" i="2"/>
  <c r="AH1773" i="2"/>
  <c r="AI1773" i="2"/>
  <c r="AJ1773" i="2"/>
  <c r="AK1773" i="2"/>
  <c r="AL1773" i="2"/>
  <c r="AM1773" i="2"/>
  <c r="AN1773" i="2"/>
  <c r="AV1773" i="2"/>
  <c r="C1774" i="2"/>
  <c r="D1774" i="2"/>
  <c r="E1774" i="2"/>
  <c r="F1774" i="2"/>
  <c r="G1774" i="2"/>
  <c r="H1774" i="2"/>
  <c r="J1774" i="2"/>
  <c r="K1774" i="2"/>
  <c r="L1774" i="2"/>
  <c r="M1774" i="2"/>
  <c r="AG1774" i="2"/>
  <c r="AH1774" i="2"/>
  <c r="AI1774" i="2"/>
  <c r="AJ1774" i="2"/>
  <c r="AK1774" i="2"/>
  <c r="AL1774" i="2"/>
  <c r="AM1774" i="2"/>
  <c r="AN1774" i="2"/>
  <c r="AV1774" i="2"/>
  <c r="C1775" i="2"/>
  <c r="D1775" i="2"/>
  <c r="E1775" i="2"/>
  <c r="F1775" i="2"/>
  <c r="G1775" i="2"/>
  <c r="H1775" i="2"/>
  <c r="J1775" i="2"/>
  <c r="K1775" i="2"/>
  <c r="L1775" i="2"/>
  <c r="M1775" i="2"/>
  <c r="AG1775" i="2"/>
  <c r="AH1775" i="2"/>
  <c r="AI1775" i="2"/>
  <c r="AJ1775" i="2"/>
  <c r="AK1775" i="2"/>
  <c r="AL1775" i="2"/>
  <c r="AM1775" i="2"/>
  <c r="AN1775" i="2"/>
  <c r="AV1775" i="2"/>
  <c r="C1776" i="2"/>
  <c r="D1776" i="2"/>
  <c r="E1776" i="2"/>
  <c r="F1776" i="2"/>
  <c r="G1776" i="2"/>
  <c r="H1776" i="2"/>
  <c r="J1776" i="2"/>
  <c r="K1776" i="2"/>
  <c r="L1776" i="2"/>
  <c r="M1776" i="2"/>
  <c r="AG1776" i="2"/>
  <c r="AH1776" i="2"/>
  <c r="AI1776" i="2"/>
  <c r="AJ1776" i="2"/>
  <c r="AK1776" i="2"/>
  <c r="AL1776" i="2"/>
  <c r="AM1776" i="2"/>
  <c r="AN1776" i="2"/>
  <c r="AV1776" i="2"/>
  <c r="C1777" i="2"/>
  <c r="D1777" i="2"/>
  <c r="E1777" i="2"/>
  <c r="F1777" i="2"/>
  <c r="G1777" i="2"/>
  <c r="H1777" i="2"/>
  <c r="J1777" i="2"/>
  <c r="K1777" i="2"/>
  <c r="L1777" i="2"/>
  <c r="M1777" i="2"/>
  <c r="AG1777" i="2"/>
  <c r="AH1777" i="2"/>
  <c r="AI1777" i="2"/>
  <c r="AJ1777" i="2"/>
  <c r="AK1777" i="2"/>
  <c r="AL1777" i="2"/>
  <c r="AM1777" i="2"/>
  <c r="AN1777" i="2"/>
  <c r="AV1777" i="2"/>
  <c r="C1778" i="2"/>
  <c r="D1778" i="2"/>
  <c r="E1778" i="2"/>
  <c r="F1778" i="2"/>
  <c r="G1778" i="2"/>
  <c r="H1778" i="2"/>
  <c r="J1778" i="2"/>
  <c r="K1778" i="2"/>
  <c r="L1778" i="2"/>
  <c r="M1778" i="2"/>
  <c r="AG1778" i="2"/>
  <c r="AH1778" i="2"/>
  <c r="AI1778" i="2"/>
  <c r="AJ1778" i="2"/>
  <c r="AK1778" i="2"/>
  <c r="AL1778" i="2"/>
  <c r="AM1778" i="2"/>
  <c r="AN1778" i="2"/>
  <c r="AV1778" i="2"/>
  <c r="C1779" i="2"/>
  <c r="D1779" i="2"/>
  <c r="E1779" i="2"/>
  <c r="F1779" i="2"/>
  <c r="G1779" i="2"/>
  <c r="H1779" i="2"/>
  <c r="J1779" i="2"/>
  <c r="K1779" i="2"/>
  <c r="L1779" i="2"/>
  <c r="M1779" i="2"/>
  <c r="AG1779" i="2"/>
  <c r="AH1779" i="2"/>
  <c r="AI1779" i="2"/>
  <c r="AJ1779" i="2"/>
  <c r="AK1779" i="2"/>
  <c r="AL1779" i="2"/>
  <c r="AM1779" i="2"/>
  <c r="AN1779" i="2"/>
  <c r="AV1779" i="2"/>
  <c r="C1780" i="2"/>
  <c r="D1780" i="2"/>
  <c r="E1780" i="2"/>
  <c r="F1780" i="2"/>
  <c r="G1780" i="2"/>
  <c r="H1780" i="2"/>
  <c r="J1780" i="2"/>
  <c r="K1780" i="2"/>
  <c r="L1780" i="2"/>
  <c r="M1780" i="2"/>
  <c r="AG1780" i="2"/>
  <c r="AH1780" i="2"/>
  <c r="AI1780" i="2"/>
  <c r="AJ1780" i="2"/>
  <c r="AK1780" i="2"/>
  <c r="AL1780" i="2"/>
  <c r="AM1780" i="2"/>
  <c r="AN1780" i="2"/>
  <c r="AV1780" i="2"/>
  <c r="C1781" i="2"/>
  <c r="D1781" i="2"/>
  <c r="E1781" i="2"/>
  <c r="F1781" i="2"/>
  <c r="G1781" i="2"/>
  <c r="H1781" i="2"/>
  <c r="J1781" i="2"/>
  <c r="K1781" i="2"/>
  <c r="L1781" i="2"/>
  <c r="M1781" i="2"/>
  <c r="AG1781" i="2"/>
  <c r="AH1781" i="2"/>
  <c r="AI1781" i="2"/>
  <c r="AJ1781" i="2"/>
  <c r="AK1781" i="2"/>
  <c r="AL1781" i="2"/>
  <c r="AM1781" i="2"/>
  <c r="AN1781" i="2"/>
  <c r="AV1781" i="2"/>
  <c r="C1782" i="2"/>
  <c r="D1782" i="2"/>
  <c r="E1782" i="2"/>
  <c r="F1782" i="2"/>
  <c r="G1782" i="2"/>
  <c r="H1782" i="2"/>
  <c r="J1782" i="2"/>
  <c r="K1782" i="2"/>
  <c r="L1782" i="2"/>
  <c r="M1782" i="2"/>
  <c r="AG1782" i="2"/>
  <c r="AH1782" i="2"/>
  <c r="AI1782" i="2"/>
  <c r="AJ1782" i="2"/>
  <c r="AK1782" i="2"/>
  <c r="AL1782" i="2"/>
  <c r="AM1782" i="2"/>
  <c r="AN1782" i="2"/>
  <c r="AV1782" i="2"/>
  <c r="C1783" i="2"/>
  <c r="D1783" i="2"/>
  <c r="E1783" i="2"/>
  <c r="F1783" i="2"/>
  <c r="G1783" i="2"/>
  <c r="H1783" i="2"/>
  <c r="J1783" i="2"/>
  <c r="K1783" i="2"/>
  <c r="L1783" i="2"/>
  <c r="M1783" i="2"/>
  <c r="AG1783" i="2"/>
  <c r="AH1783" i="2"/>
  <c r="AI1783" i="2"/>
  <c r="AJ1783" i="2"/>
  <c r="AK1783" i="2"/>
  <c r="AL1783" i="2"/>
  <c r="AM1783" i="2"/>
  <c r="AN1783" i="2"/>
  <c r="AV1783" i="2"/>
  <c r="C1784" i="2"/>
  <c r="D1784" i="2"/>
  <c r="E1784" i="2"/>
  <c r="F1784" i="2"/>
  <c r="G1784" i="2"/>
  <c r="H1784" i="2"/>
  <c r="J1784" i="2"/>
  <c r="K1784" i="2"/>
  <c r="L1784" i="2"/>
  <c r="M1784" i="2"/>
  <c r="AG1784" i="2"/>
  <c r="AH1784" i="2"/>
  <c r="AI1784" i="2"/>
  <c r="AJ1784" i="2"/>
  <c r="AK1784" i="2"/>
  <c r="AL1784" i="2"/>
  <c r="AM1784" i="2"/>
  <c r="AN1784" i="2"/>
  <c r="AV1784" i="2"/>
  <c r="C1785" i="2"/>
  <c r="D1785" i="2"/>
  <c r="E1785" i="2"/>
  <c r="F1785" i="2"/>
  <c r="G1785" i="2"/>
  <c r="H1785" i="2"/>
  <c r="J1785" i="2"/>
  <c r="K1785" i="2"/>
  <c r="L1785" i="2"/>
  <c r="M1785" i="2"/>
  <c r="AG1785" i="2"/>
  <c r="AH1785" i="2"/>
  <c r="AI1785" i="2"/>
  <c r="AJ1785" i="2"/>
  <c r="AK1785" i="2"/>
  <c r="AL1785" i="2"/>
  <c r="AM1785" i="2"/>
  <c r="AN1785" i="2"/>
  <c r="AV1785" i="2"/>
  <c r="C1786" i="2"/>
  <c r="D1786" i="2"/>
  <c r="E1786" i="2"/>
  <c r="F1786" i="2"/>
  <c r="G1786" i="2"/>
  <c r="H1786" i="2"/>
  <c r="J1786" i="2"/>
  <c r="K1786" i="2"/>
  <c r="L1786" i="2"/>
  <c r="M1786" i="2"/>
  <c r="AG1786" i="2"/>
  <c r="AH1786" i="2"/>
  <c r="AI1786" i="2"/>
  <c r="AJ1786" i="2"/>
  <c r="AK1786" i="2"/>
  <c r="AL1786" i="2"/>
  <c r="AM1786" i="2"/>
  <c r="AN1786" i="2"/>
  <c r="AV1786" i="2"/>
  <c r="C1787" i="2"/>
  <c r="D1787" i="2"/>
  <c r="E1787" i="2"/>
  <c r="F1787" i="2"/>
  <c r="G1787" i="2"/>
  <c r="H1787" i="2"/>
  <c r="J1787" i="2"/>
  <c r="K1787" i="2"/>
  <c r="L1787" i="2"/>
  <c r="M1787" i="2"/>
  <c r="AG1787" i="2"/>
  <c r="AH1787" i="2"/>
  <c r="AI1787" i="2"/>
  <c r="AJ1787" i="2"/>
  <c r="AK1787" i="2"/>
  <c r="AL1787" i="2"/>
  <c r="AM1787" i="2"/>
  <c r="AN1787" i="2"/>
  <c r="AV1787" i="2"/>
  <c r="C1788" i="2"/>
  <c r="D1788" i="2"/>
  <c r="E1788" i="2"/>
  <c r="F1788" i="2"/>
  <c r="G1788" i="2"/>
  <c r="H1788" i="2"/>
  <c r="J1788" i="2"/>
  <c r="K1788" i="2"/>
  <c r="L1788" i="2"/>
  <c r="M1788" i="2"/>
  <c r="AG1788" i="2"/>
  <c r="AH1788" i="2"/>
  <c r="AI1788" i="2"/>
  <c r="AJ1788" i="2"/>
  <c r="AK1788" i="2"/>
  <c r="AL1788" i="2"/>
  <c r="AM1788" i="2"/>
  <c r="AN1788" i="2"/>
  <c r="AV1788" i="2"/>
  <c r="C1789" i="2"/>
  <c r="D1789" i="2"/>
  <c r="E1789" i="2"/>
  <c r="F1789" i="2"/>
  <c r="G1789" i="2"/>
  <c r="H1789" i="2"/>
  <c r="J1789" i="2"/>
  <c r="K1789" i="2"/>
  <c r="L1789" i="2"/>
  <c r="M1789" i="2"/>
  <c r="AG1789" i="2"/>
  <c r="AH1789" i="2"/>
  <c r="AI1789" i="2"/>
  <c r="AJ1789" i="2"/>
  <c r="AK1789" i="2"/>
  <c r="AL1789" i="2"/>
  <c r="AM1789" i="2"/>
  <c r="AN1789" i="2"/>
  <c r="AV1789" i="2"/>
  <c r="C1790" i="2"/>
  <c r="D1790" i="2"/>
  <c r="E1790" i="2"/>
  <c r="F1790" i="2"/>
  <c r="G1790" i="2"/>
  <c r="H1790" i="2"/>
  <c r="J1790" i="2"/>
  <c r="K1790" i="2"/>
  <c r="L1790" i="2"/>
  <c r="M1790" i="2"/>
  <c r="AG1790" i="2"/>
  <c r="AH1790" i="2"/>
  <c r="AI1790" i="2"/>
  <c r="AJ1790" i="2"/>
  <c r="AK1790" i="2"/>
  <c r="AL1790" i="2"/>
  <c r="AM1790" i="2"/>
  <c r="AN1790" i="2"/>
  <c r="AV1790" i="2"/>
  <c r="C1791" i="2"/>
  <c r="D1791" i="2"/>
  <c r="E1791" i="2"/>
  <c r="F1791" i="2"/>
  <c r="G1791" i="2"/>
  <c r="H1791" i="2"/>
  <c r="J1791" i="2"/>
  <c r="K1791" i="2"/>
  <c r="L1791" i="2"/>
  <c r="M1791" i="2"/>
  <c r="AG1791" i="2"/>
  <c r="AH1791" i="2"/>
  <c r="AI1791" i="2"/>
  <c r="AJ1791" i="2"/>
  <c r="AK1791" i="2"/>
  <c r="AL1791" i="2"/>
  <c r="AM1791" i="2"/>
  <c r="AN1791" i="2"/>
  <c r="AV1791" i="2"/>
  <c r="C1792" i="2"/>
  <c r="D1792" i="2"/>
  <c r="E1792" i="2"/>
  <c r="F1792" i="2"/>
  <c r="G1792" i="2"/>
  <c r="H1792" i="2"/>
  <c r="J1792" i="2"/>
  <c r="K1792" i="2"/>
  <c r="L1792" i="2"/>
  <c r="M1792" i="2"/>
  <c r="AG1792" i="2"/>
  <c r="AH1792" i="2"/>
  <c r="AI1792" i="2"/>
  <c r="AJ1792" i="2"/>
  <c r="AK1792" i="2"/>
  <c r="AL1792" i="2"/>
  <c r="AM1792" i="2"/>
  <c r="AN1792" i="2"/>
  <c r="AV1792" i="2"/>
  <c r="C1793" i="2"/>
  <c r="D1793" i="2"/>
  <c r="E1793" i="2"/>
  <c r="F1793" i="2"/>
  <c r="G1793" i="2"/>
  <c r="H1793" i="2"/>
  <c r="J1793" i="2"/>
  <c r="K1793" i="2"/>
  <c r="L1793" i="2"/>
  <c r="M1793" i="2"/>
  <c r="AG1793" i="2"/>
  <c r="AH1793" i="2"/>
  <c r="AI1793" i="2"/>
  <c r="AJ1793" i="2"/>
  <c r="AK1793" i="2"/>
  <c r="AL1793" i="2"/>
  <c r="AM1793" i="2"/>
  <c r="AN1793" i="2"/>
  <c r="AV1793" i="2"/>
  <c r="C1794" i="2"/>
  <c r="D1794" i="2"/>
  <c r="E1794" i="2"/>
  <c r="F1794" i="2"/>
  <c r="G1794" i="2"/>
  <c r="H1794" i="2"/>
  <c r="J1794" i="2"/>
  <c r="K1794" i="2"/>
  <c r="L1794" i="2"/>
  <c r="M1794" i="2"/>
  <c r="AG1794" i="2"/>
  <c r="AH1794" i="2"/>
  <c r="AI1794" i="2"/>
  <c r="AJ1794" i="2"/>
  <c r="AK1794" i="2"/>
  <c r="AL1794" i="2"/>
  <c r="AM1794" i="2"/>
  <c r="AN1794" i="2"/>
  <c r="AV1794" i="2"/>
  <c r="C1795" i="2"/>
  <c r="D1795" i="2"/>
  <c r="E1795" i="2"/>
  <c r="F1795" i="2"/>
  <c r="G1795" i="2"/>
  <c r="H1795" i="2"/>
  <c r="J1795" i="2"/>
  <c r="K1795" i="2"/>
  <c r="L1795" i="2"/>
  <c r="M1795" i="2"/>
  <c r="AG1795" i="2"/>
  <c r="AH1795" i="2"/>
  <c r="AI1795" i="2"/>
  <c r="AJ1795" i="2"/>
  <c r="AK1795" i="2"/>
  <c r="AL1795" i="2"/>
  <c r="AM1795" i="2"/>
  <c r="AN1795" i="2"/>
  <c r="AV1795" i="2"/>
  <c r="C1796" i="2"/>
  <c r="D1796" i="2"/>
  <c r="E1796" i="2"/>
  <c r="F1796" i="2"/>
  <c r="G1796" i="2"/>
  <c r="H1796" i="2"/>
  <c r="J1796" i="2"/>
  <c r="K1796" i="2"/>
  <c r="L1796" i="2"/>
  <c r="M1796" i="2"/>
  <c r="AG1796" i="2"/>
  <c r="AH1796" i="2"/>
  <c r="AI1796" i="2"/>
  <c r="AJ1796" i="2"/>
  <c r="AK1796" i="2"/>
  <c r="AL1796" i="2"/>
  <c r="AM1796" i="2"/>
  <c r="AN1796" i="2"/>
  <c r="AV1796" i="2"/>
  <c r="C1797" i="2"/>
  <c r="D1797" i="2"/>
  <c r="E1797" i="2"/>
  <c r="F1797" i="2"/>
  <c r="G1797" i="2"/>
  <c r="H1797" i="2"/>
  <c r="J1797" i="2"/>
  <c r="K1797" i="2"/>
  <c r="L1797" i="2"/>
  <c r="M1797" i="2"/>
  <c r="AG1797" i="2"/>
  <c r="AH1797" i="2"/>
  <c r="AI1797" i="2"/>
  <c r="AJ1797" i="2"/>
  <c r="AK1797" i="2"/>
  <c r="AL1797" i="2"/>
  <c r="AM1797" i="2"/>
  <c r="AN1797" i="2"/>
  <c r="AV1797" i="2"/>
  <c r="C1798" i="2"/>
  <c r="D1798" i="2"/>
  <c r="E1798" i="2"/>
  <c r="F1798" i="2"/>
  <c r="G1798" i="2"/>
  <c r="H1798" i="2"/>
  <c r="J1798" i="2"/>
  <c r="K1798" i="2"/>
  <c r="L1798" i="2"/>
  <c r="M1798" i="2"/>
  <c r="AG1798" i="2"/>
  <c r="AH1798" i="2"/>
  <c r="AI1798" i="2"/>
  <c r="AJ1798" i="2"/>
  <c r="AK1798" i="2"/>
  <c r="AL1798" i="2"/>
  <c r="AM1798" i="2"/>
  <c r="AN1798" i="2"/>
  <c r="AV1798" i="2"/>
  <c r="C1799" i="2"/>
  <c r="D1799" i="2"/>
  <c r="E1799" i="2"/>
  <c r="F1799" i="2"/>
  <c r="G1799" i="2"/>
  <c r="H1799" i="2"/>
  <c r="J1799" i="2"/>
  <c r="K1799" i="2"/>
  <c r="L1799" i="2"/>
  <c r="M1799" i="2"/>
  <c r="AG1799" i="2"/>
  <c r="AH1799" i="2"/>
  <c r="AI1799" i="2"/>
  <c r="AJ1799" i="2"/>
  <c r="AK1799" i="2"/>
  <c r="AL1799" i="2"/>
  <c r="AM1799" i="2"/>
  <c r="AN1799" i="2"/>
  <c r="AV1799" i="2"/>
  <c r="C1800" i="2"/>
  <c r="D1800" i="2"/>
  <c r="E1800" i="2"/>
  <c r="F1800" i="2"/>
  <c r="G1800" i="2"/>
  <c r="H1800" i="2"/>
  <c r="J1800" i="2"/>
  <c r="K1800" i="2"/>
  <c r="L1800" i="2"/>
  <c r="M1800" i="2"/>
  <c r="AG1800" i="2"/>
  <c r="AH1800" i="2"/>
  <c r="AI1800" i="2"/>
  <c r="AJ1800" i="2"/>
  <c r="AK1800" i="2"/>
  <c r="AL1800" i="2"/>
  <c r="AM1800" i="2"/>
  <c r="AN1800" i="2"/>
  <c r="AV1800" i="2"/>
  <c r="C1801" i="2"/>
  <c r="D1801" i="2"/>
  <c r="E1801" i="2"/>
  <c r="F1801" i="2"/>
  <c r="G1801" i="2"/>
  <c r="H1801" i="2"/>
  <c r="J1801" i="2"/>
  <c r="K1801" i="2"/>
  <c r="L1801" i="2"/>
  <c r="M1801" i="2"/>
  <c r="AG1801" i="2"/>
  <c r="AH1801" i="2"/>
  <c r="AI1801" i="2"/>
  <c r="AJ1801" i="2"/>
  <c r="AK1801" i="2"/>
  <c r="AL1801" i="2"/>
  <c r="AM1801" i="2"/>
  <c r="AN1801" i="2"/>
  <c r="AV1801" i="2"/>
  <c r="C1802" i="2"/>
  <c r="D1802" i="2"/>
  <c r="E1802" i="2"/>
  <c r="F1802" i="2"/>
  <c r="G1802" i="2"/>
  <c r="H1802" i="2"/>
  <c r="J1802" i="2"/>
  <c r="K1802" i="2"/>
  <c r="L1802" i="2"/>
  <c r="M1802" i="2"/>
  <c r="AG1802" i="2"/>
  <c r="AH1802" i="2"/>
  <c r="AI1802" i="2"/>
  <c r="AJ1802" i="2"/>
  <c r="AK1802" i="2"/>
  <c r="AL1802" i="2"/>
  <c r="AM1802" i="2"/>
  <c r="AN1802" i="2"/>
  <c r="AV1802" i="2"/>
  <c r="C1803" i="2"/>
  <c r="D1803" i="2"/>
  <c r="E1803" i="2"/>
  <c r="F1803" i="2"/>
  <c r="G1803" i="2"/>
  <c r="H1803" i="2"/>
  <c r="J1803" i="2"/>
  <c r="K1803" i="2"/>
  <c r="L1803" i="2"/>
  <c r="M1803" i="2"/>
  <c r="AG1803" i="2"/>
  <c r="AH1803" i="2"/>
  <c r="AI1803" i="2"/>
  <c r="AJ1803" i="2"/>
  <c r="AK1803" i="2"/>
  <c r="AL1803" i="2"/>
  <c r="AM1803" i="2"/>
  <c r="AN1803" i="2"/>
  <c r="AV1803" i="2"/>
  <c r="C1804" i="2"/>
  <c r="D1804" i="2"/>
  <c r="E1804" i="2"/>
  <c r="F1804" i="2"/>
  <c r="G1804" i="2"/>
  <c r="H1804" i="2"/>
  <c r="J1804" i="2"/>
  <c r="K1804" i="2"/>
  <c r="L1804" i="2"/>
  <c r="M1804" i="2"/>
  <c r="AG1804" i="2"/>
  <c r="AH1804" i="2"/>
  <c r="AI1804" i="2"/>
  <c r="AJ1804" i="2"/>
  <c r="AK1804" i="2"/>
  <c r="AL1804" i="2"/>
  <c r="AM1804" i="2"/>
  <c r="AN1804" i="2"/>
  <c r="AV1804" i="2"/>
  <c r="C1805" i="2"/>
  <c r="D1805" i="2"/>
  <c r="E1805" i="2"/>
  <c r="F1805" i="2"/>
  <c r="G1805" i="2"/>
  <c r="H1805" i="2"/>
  <c r="J1805" i="2"/>
  <c r="K1805" i="2"/>
  <c r="L1805" i="2"/>
  <c r="M1805" i="2"/>
  <c r="AG1805" i="2"/>
  <c r="AH1805" i="2"/>
  <c r="AI1805" i="2"/>
  <c r="AJ1805" i="2"/>
  <c r="AK1805" i="2"/>
  <c r="AL1805" i="2"/>
  <c r="AM1805" i="2"/>
  <c r="AN1805" i="2"/>
  <c r="AV1805" i="2"/>
  <c r="C1806" i="2"/>
  <c r="D1806" i="2"/>
  <c r="E1806" i="2"/>
  <c r="F1806" i="2"/>
  <c r="G1806" i="2"/>
  <c r="H1806" i="2"/>
  <c r="J1806" i="2"/>
  <c r="K1806" i="2"/>
  <c r="L1806" i="2"/>
  <c r="M1806" i="2"/>
  <c r="AG1806" i="2"/>
  <c r="AH1806" i="2"/>
  <c r="AI1806" i="2"/>
  <c r="AJ1806" i="2"/>
  <c r="AK1806" i="2"/>
  <c r="AL1806" i="2"/>
  <c r="AM1806" i="2"/>
  <c r="AN1806" i="2"/>
  <c r="AV1806" i="2"/>
  <c r="C1807" i="2"/>
  <c r="D1807" i="2"/>
  <c r="E1807" i="2"/>
  <c r="F1807" i="2"/>
  <c r="G1807" i="2"/>
  <c r="H1807" i="2"/>
  <c r="J1807" i="2"/>
  <c r="K1807" i="2"/>
  <c r="L1807" i="2"/>
  <c r="M1807" i="2"/>
  <c r="AG1807" i="2"/>
  <c r="AH1807" i="2"/>
  <c r="AI1807" i="2"/>
  <c r="AJ1807" i="2"/>
  <c r="AK1807" i="2"/>
  <c r="AL1807" i="2"/>
  <c r="AM1807" i="2"/>
  <c r="AN1807" i="2"/>
  <c r="AV1807" i="2"/>
  <c r="C1808" i="2"/>
  <c r="D1808" i="2"/>
  <c r="E1808" i="2"/>
  <c r="F1808" i="2"/>
  <c r="G1808" i="2"/>
  <c r="H1808" i="2"/>
  <c r="J1808" i="2"/>
  <c r="K1808" i="2"/>
  <c r="L1808" i="2"/>
  <c r="M1808" i="2"/>
  <c r="AG1808" i="2"/>
  <c r="AH1808" i="2"/>
  <c r="AI1808" i="2"/>
  <c r="AJ1808" i="2"/>
  <c r="AK1808" i="2"/>
  <c r="AL1808" i="2"/>
  <c r="AM1808" i="2"/>
  <c r="AN1808" i="2"/>
  <c r="AV1808" i="2"/>
  <c r="C1809" i="2"/>
  <c r="D1809" i="2"/>
  <c r="E1809" i="2"/>
  <c r="F1809" i="2"/>
  <c r="G1809" i="2"/>
  <c r="H1809" i="2"/>
  <c r="J1809" i="2"/>
  <c r="K1809" i="2"/>
  <c r="L1809" i="2"/>
  <c r="M1809" i="2"/>
  <c r="AG1809" i="2"/>
  <c r="AH1809" i="2"/>
  <c r="AI1809" i="2"/>
  <c r="AJ1809" i="2"/>
  <c r="AK1809" i="2"/>
  <c r="AL1809" i="2"/>
  <c r="AM1809" i="2"/>
  <c r="AN1809" i="2"/>
  <c r="AV1809" i="2"/>
  <c r="C1810" i="2"/>
  <c r="D1810" i="2"/>
  <c r="E1810" i="2"/>
  <c r="F1810" i="2"/>
  <c r="G1810" i="2"/>
  <c r="H1810" i="2"/>
  <c r="J1810" i="2"/>
  <c r="K1810" i="2"/>
  <c r="L1810" i="2"/>
  <c r="M1810" i="2"/>
  <c r="AG1810" i="2"/>
  <c r="AH1810" i="2"/>
  <c r="AI1810" i="2"/>
  <c r="AJ1810" i="2"/>
  <c r="AK1810" i="2"/>
  <c r="AL1810" i="2"/>
  <c r="AM1810" i="2"/>
  <c r="AN1810" i="2"/>
  <c r="AV1810" i="2"/>
  <c r="C1811" i="2"/>
  <c r="D1811" i="2"/>
  <c r="E1811" i="2"/>
  <c r="F1811" i="2"/>
  <c r="G1811" i="2"/>
  <c r="H1811" i="2"/>
  <c r="J1811" i="2"/>
  <c r="K1811" i="2"/>
  <c r="L1811" i="2"/>
  <c r="M1811" i="2"/>
  <c r="AG1811" i="2"/>
  <c r="AH1811" i="2"/>
  <c r="AI1811" i="2"/>
  <c r="AJ1811" i="2"/>
  <c r="AK1811" i="2"/>
  <c r="AL1811" i="2"/>
  <c r="AM1811" i="2"/>
  <c r="AN1811" i="2"/>
  <c r="AV1811" i="2"/>
  <c r="C1812" i="2"/>
  <c r="D1812" i="2"/>
  <c r="E1812" i="2"/>
  <c r="F1812" i="2"/>
  <c r="G1812" i="2"/>
  <c r="H1812" i="2"/>
  <c r="J1812" i="2"/>
  <c r="K1812" i="2"/>
  <c r="L1812" i="2"/>
  <c r="M1812" i="2"/>
  <c r="AG1812" i="2"/>
  <c r="AH1812" i="2"/>
  <c r="AI1812" i="2"/>
  <c r="AJ1812" i="2"/>
  <c r="AK1812" i="2"/>
  <c r="AL1812" i="2"/>
  <c r="AM1812" i="2"/>
  <c r="AN1812" i="2"/>
  <c r="AV1812" i="2"/>
  <c r="C1813" i="2"/>
  <c r="D1813" i="2"/>
  <c r="E1813" i="2"/>
  <c r="F1813" i="2"/>
  <c r="G1813" i="2"/>
  <c r="H1813" i="2"/>
  <c r="J1813" i="2"/>
  <c r="K1813" i="2"/>
  <c r="L1813" i="2"/>
  <c r="M1813" i="2"/>
  <c r="AG1813" i="2"/>
  <c r="AH1813" i="2"/>
  <c r="AI1813" i="2"/>
  <c r="AJ1813" i="2"/>
  <c r="AK1813" i="2"/>
  <c r="AL1813" i="2"/>
  <c r="AM1813" i="2"/>
  <c r="AN1813" i="2"/>
  <c r="AV1813" i="2"/>
  <c r="C1814" i="2"/>
  <c r="D1814" i="2"/>
  <c r="E1814" i="2"/>
  <c r="F1814" i="2"/>
  <c r="G1814" i="2"/>
  <c r="H1814" i="2"/>
  <c r="J1814" i="2"/>
  <c r="K1814" i="2"/>
  <c r="L1814" i="2"/>
  <c r="M1814" i="2"/>
  <c r="AG1814" i="2"/>
  <c r="AH1814" i="2"/>
  <c r="AI1814" i="2"/>
  <c r="AJ1814" i="2"/>
  <c r="AK1814" i="2"/>
  <c r="AL1814" i="2"/>
  <c r="AM1814" i="2"/>
  <c r="AN1814" i="2"/>
  <c r="AV1814" i="2"/>
  <c r="C1815" i="2"/>
  <c r="D1815" i="2"/>
  <c r="E1815" i="2"/>
  <c r="F1815" i="2"/>
  <c r="G1815" i="2"/>
  <c r="H1815" i="2"/>
  <c r="J1815" i="2"/>
  <c r="K1815" i="2"/>
  <c r="L1815" i="2"/>
  <c r="M1815" i="2"/>
  <c r="AG1815" i="2"/>
  <c r="AH1815" i="2"/>
  <c r="AI1815" i="2"/>
  <c r="AJ1815" i="2"/>
  <c r="AK1815" i="2"/>
  <c r="AL1815" i="2"/>
  <c r="AM1815" i="2"/>
  <c r="AN1815" i="2"/>
  <c r="AV1815" i="2"/>
  <c r="C1816" i="2"/>
  <c r="D1816" i="2"/>
  <c r="E1816" i="2"/>
  <c r="F1816" i="2"/>
  <c r="G1816" i="2"/>
  <c r="H1816" i="2"/>
  <c r="J1816" i="2"/>
  <c r="K1816" i="2"/>
  <c r="L1816" i="2"/>
  <c r="M1816" i="2"/>
  <c r="AG1816" i="2"/>
  <c r="AH1816" i="2"/>
  <c r="AI1816" i="2"/>
  <c r="AJ1816" i="2"/>
  <c r="AK1816" i="2"/>
  <c r="AL1816" i="2"/>
  <c r="AM1816" i="2"/>
  <c r="AN1816" i="2"/>
  <c r="AV1816" i="2"/>
  <c r="C1817" i="2"/>
  <c r="D1817" i="2"/>
  <c r="E1817" i="2"/>
  <c r="F1817" i="2"/>
  <c r="G1817" i="2"/>
  <c r="H1817" i="2"/>
  <c r="J1817" i="2"/>
  <c r="K1817" i="2"/>
  <c r="L1817" i="2"/>
  <c r="M1817" i="2"/>
  <c r="AG1817" i="2"/>
  <c r="AH1817" i="2"/>
  <c r="AI1817" i="2"/>
  <c r="AJ1817" i="2"/>
  <c r="AK1817" i="2"/>
  <c r="AL1817" i="2"/>
  <c r="AM1817" i="2"/>
  <c r="AN1817" i="2"/>
  <c r="AV1817" i="2"/>
  <c r="C1818" i="2"/>
  <c r="D1818" i="2"/>
  <c r="E1818" i="2"/>
  <c r="F1818" i="2"/>
  <c r="G1818" i="2"/>
  <c r="H1818" i="2"/>
  <c r="J1818" i="2"/>
  <c r="K1818" i="2"/>
  <c r="L1818" i="2"/>
  <c r="M1818" i="2"/>
  <c r="AG1818" i="2"/>
  <c r="AH1818" i="2"/>
  <c r="AI1818" i="2"/>
  <c r="AJ1818" i="2"/>
  <c r="AK1818" i="2"/>
  <c r="AL1818" i="2"/>
  <c r="AM1818" i="2"/>
  <c r="AN1818" i="2"/>
  <c r="AV1818" i="2"/>
  <c r="C1819" i="2"/>
  <c r="D1819" i="2"/>
  <c r="E1819" i="2"/>
  <c r="F1819" i="2"/>
  <c r="G1819" i="2"/>
  <c r="H1819" i="2"/>
  <c r="J1819" i="2"/>
  <c r="K1819" i="2"/>
  <c r="L1819" i="2"/>
  <c r="M1819" i="2"/>
  <c r="AG1819" i="2"/>
  <c r="AH1819" i="2"/>
  <c r="AI1819" i="2"/>
  <c r="AJ1819" i="2"/>
  <c r="AK1819" i="2"/>
  <c r="AL1819" i="2"/>
  <c r="AM1819" i="2"/>
  <c r="AN1819" i="2"/>
  <c r="AV1819" i="2"/>
  <c r="C1820" i="2"/>
  <c r="D1820" i="2"/>
  <c r="E1820" i="2"/>
  <c r="F1820" i="2"/>
  <c r="G1820" i="2"/>
  <c r="H1820" i="2"/>
  <c r="J1820" i="2"/>
  <c r="K1820" i="2"/>
  <c r="L1820" i="2"/>
  <c r="M1820" i="2"/>
  <c r="AG1820" i="2"/>
  <c r="AH1820" i="2"/>
  <c r="AI1820" i="2"/>
  <c r="AJ1820" i="2"/>
  <c r="AK1820" i="2"/>
  <c r="AL1820" i="2"/>
  <c r="AM1820" i="2"/>
  <c r="AN1820" i="2"/>
  <c r="AV1820" i="2"/>
  <c r="C1821" i="2"/>
  <c r="D1821" i="2"/>
  <c r="E1821" i="2"/>
  <c r="F1821" i="2"/>
  <c r="G1821" i="2"/>
  <c r="H1821" i="2"/>
  <c r="J1821" i="2"/>
  <c r="K1821" i="2"/>
  <c r="L1821" i="2"/>
  <c r="M1821" i="2"/>
  <c r="AG1821" i="2"/>
  <c r="AH1821" i="2"/>
  <c r="AI1821" i="2"/>
  <c r="AJ1821" i="2"/>
  <c r="AK1821" i="2"/>
  <c r="AL1821" i="2"/>
  <c r="AM1821" i="2"/>
  <c r="AN1821" i="2"/>
  <c r="AV1821" i="2"/>
  <c r="C1822" i="2"/>
  <c r="D1822" i="2"/>
  <c r="E1822" i="2"/>
  <c r="F1822" i="2"/>
  <c r="G1822" i="2"/>
  <c r="H1822" i="2"/>
  <c r="J1822" i="2"/>
  <c r="K1822" i="2"/>
  <c r="L1822" i="2"/>
  <c r="M1822" i="2"/>
  <c r="AG1822" i="2"/>
  <c r="AH1822" i="2"/>
  <c r="AI1822" i="2"/>
  <c r="AJ1822" i="2"/>
  <c r="AK1822" i="2"/>
  <c r="AL1822" i="2"/>
  <c r="AM1822" i="2"/>
  <c r="AN1822" i="2"/>
  <c r="AV1822" i="2"/>
  <c r="C1823" i="2"/>
  <c r="D1823" i="2"/>
  <c r="E1823" i="2"/>
  <c r="F1823" i="2"/>
  <c r="G1823" i="2"/>
  <c r="H1823" i="2"/>
  <c r="J1823" i="2"/>
  <c r="K1823" i="2"/>
  <c r="L1823" i="2"/>
  <c r="M1823" i="2"/>
  <c r="AG1823" i="2"/>
  <c r="AH1823" i="2"/>
  <c r="AI1823" i="2"/>
  <c r="AJ1823" i="2"/>
  <c r="AK1823" i="2"/>
  <c r="AL1823" i="2"/>
  <c r="AM1823" i="2"/>
  <c r="AN1823" i="2"/>
  <c r="AV1823" i="2"/>
  <c r="C1824" i="2"/>
  <c r="D1824" i="2"/>
  <c r="E1824" i="2"/>
  <c r="F1824" i="2"/>
  <c r="G1824" i="2"/>
  <c r="H1824" i="2"/>
  <c r="J1824" i="2"/>
  <c r="K1824" i="2"/>
  <c r="L1824" i="2"/>
  <c r="M1824" i="2"/>
  <c r="AG1824" i="2"/>
  <c r="AH1824" i="2"/>
  <c r="AI1824" i="2"/>
  <c r="AJ1824" i="2"/>
  <c r="AK1824" i="2"/>
  <c r="AL1824" i="2"/>
  <c r="AM1824" i="2"/>
  <c r="AN1824" i="2"/>
  <c r="AV1824" i="2"/>
  <c r="C1825" i="2"/>
  <c r="D1825" i="2"/>
  <c r="E1825" i="2"/>
  <c r="F1825" i="2"/>
  <c r="G1825" i="2"/>
  <c r="H1825" i="2"/>
  <c r="J1825" i="2"/>
  <c r="K1825" i="2"/>
  <c r="L1825" i="2"/>
  <c r="M1825" i="2"/>
  <c r="AG1825" i="2"/>
  <c r="AH1825" i="2"/>
  <c r="AI1825" i="2"/>
  <c r="AJ1825" i="2"/>
  <c r="AK1825" i="2"/>
  <c r="AL1825" i="2"/>
  <c r="AM1825" i="2"/>
  <c r="AN1825" i="2"/>
  <c r="AV1825" i="2"/>
  <c r="C1826" i="2"/>
  <c r="D1826" i="2"/>
  <c r="E1826" i="2"/>
  <c r="F1826" i="2"/>
  <c r="G1826" i="2"/>
  <c r="H1826" i="2"/>
  <c r="J1826" i="2"/>
  <c r="K1826" i="2"/>
  <c r="L1826" i="2"/>
  <c r="M1826" i="2"/>
  <c r="AG1826" i="2"/>
  <c r="AH1826" i="2"/>
  <c r="AI1826" i="2"/>
  <c r="AJ1826" i="2"/>
  <c r="AK1826" i="2"/>
  <c r="AL1826" i="2"/>
  <c r="AM1826" i="2"/>
  <c r="AN1826" i="2"/>
  <c r="AV1826" i="2"/>
  <c r="C1827" i="2"/>
  <c r="D1827" i="2"/>
  <c r="E1827" i="2"/>
  <c r="F1827" i="2"/>
  <c r="G1827" i="2"/>
  <c r="H1827" i="2"/>
  <c r="J1827" i="2"/>
  <c r="K1827" i="2"/>
  <c r="L1827" i="2"/>
  <c r="M1827" i="2"/>
  <c r="AG1827" i="2"/>
  <c r="AH1827" i="2"/>
  <c r="AI1827" i="2"/>
  <c r="AJ1827" i="2"/>
  <c r="AK1827" i="2"/>
  <c r="AL1827" i="2"/>
  <c r="AM1827" i="2"/>
  <c r="AN1827" i="2"/>
  <c r="AV1827" i="2"/>
  <c r="C1828" i="2"/>
  <c r="D1828" i="2"/>
  <c r="E1828" i="2"/>
  <c r="F1828" i="2"/>
  <c r="G1828" i="2"/>
  <c r="H1828" i="2"/>
  <c r="J1828" i="2"/>
  <c r="K1828" i="2"/>
  <c r="L1828" i="2"/>
  <c r="M1828" i="2"/>
  <c r="AG1828" i="2"/>
  <c r="AH1828" i="2"/>
  <c r="AI1828" i="2"/>
  <c r="AJ1828" i="2"/>
  <c r="AK1828" i="2"/>
  <c r="AL1828" i="2"/>
  <c r="AM1828" i="2"/>
  <c r="AN1828" i="2"/>
  <c r="AV1828" i="2"/>
  <c r="C1829" i="2"/>
  <c r="D1829" i="2"/>
  <c r="E1829" i="2"/>
  <c r="F1829" i="2"/>
  <c r="G1829" i="2"/>
  <c r="H1829" i="2"/>
  <c r="J1829" i="2"/>
  <c r="K1829" i="2"/>
  <c r="L1829" i="2"/>
  <c r="M1829" i="2"/>
  <c r="AG1829" i="2"/>
  <c r="AH1829" i="2"/>
  <c r="AI1829" i="2"/>
  <c r="AJ1829" i="2"/>
  <c r="AK1829" i="2"/>
  <c r="AL1829" i="2"/>
  <c r="AM1829" i="2"/>
  <c r="AN1829" i="2"/>
  <c r="AV1829" i="2"/>
  <c r="C1830" i="2"/>
  <c r="D1830" i="2"/>
  <c r="E1830" i="2"/>
  <c r="F1830" i="2"/>
  <c r="G1830" i="2"/>
  <c r="H1830" i="2"/>
  <c r="J1830" i="2"/>
  <c r="K1830" i="2"/>
  <c r="L1830" i="2"/>
  <c r="M1830" i="2"/>
  <c r="AG1830" i="2"/>
  <c r="AH1830" i="2"/>
  <c r="AI1830" i="2"/>
  <c r="AJ1830" i="2"/>
  <c r="AK1830" i="2"/>
  <c r="AL1830" i="2"/>
  <c r="AM1830" i="2"/>
  <c r="AN1830" i="2"/>
  <c r="C1832" i="2"/>
  <c r="D1832" i="2"/>
  <c r="E1832" i="2"/>
  <c r="F1832" i="2"/>
  <c r="G1832" i="2"/>
  <c r="H1832" i="2"/>
  <c r="J1832" i="2"/>
  <c r="K1832" i="2"/>
  <c r="L1832" i="2"/>
  <c r="M1832" i="2"/>
  <c r="AG1832" i="2"/>
  <c r="AH1832" i="2"/>
  <c r="AI1832" i="2"/>
  <c r="AJ1832" i="2"/>
  <c r="AK1832" i="2"/>
  <c r="AL1832" i="2"/>
  <c r="AM1832" i="2"/>
  <c r="AN1832" i="2"/>
  <c r="AV1832" i="2"/>
  <c r="C1833" i="2"/>
  <c r="D1833" i="2"/>
  <c r="E1833" i="2"/>
  <c r="F1833" i="2"/>
  <c r="G1833" i="2"/>
  <c r="H1833" i="2"/>
  <c r="J1833" i="2"/>
  <c r="K1833" i="2"/>
  <c r="L1833" i="2"/>
  <c r="M1833" i="2"/>
  <c r="AG1833" i="2"/>
  <c r="AH1833" i="2"/>
  <c r="AI1833" i="2"/>
  <c r="AJ1833" i="2"/>
  <c r="AK1833" i="2"/>
  <c r="AL1833" i="2"/>
  <c r="AM1833" i="2"/>
  <c r="AN1833" i="2"/>
  <c r="AV1833" i="2"/>
  <c r="C1834" i="2"/>
  <c r="D1834" i="2"/>
  <c r="E1834" i="2"/>
  <c r="F1834" i="2"/>
  <c r="G1834" i="2"/>
  <c r="H1834" i="2"/>
  <c r="J1834" i="2"/>
  <c r="K1834" i="2"/>
  <c r="L1834" i="2"/>
  <c r="M1834" i="2"/>
  <c r="AG1834" i="2"/>
  <c r="AH1834" i="2"/>
  <c r="AI1834" i="2"/>
  <c r="AJ1834" i="2"/>
  <c r="AK1834" i="2"/>
  <c r="AL1834" i="2"/>
  <c r="AM1834" i="2"/>
  <c r="AN1834" i="2"/>
  <c r="AV1834" i="2"/>
  <c r="C1835" i="2"/>
  <c r="D1835" i="2"/>
  <c r="E1835" i="2"/>
  <c r="F1835" i="2"/>
  <c r="G1835" i="2"/>
  <c r="H1835" i="2"/>
  <c r="J1835" i="2"/>
  <c r="K1835" i="2"/>
  <c r="L1835" i="2"/>
  <c r="M1835" i="2"/>
  <c r="AG1835" i="2"/>
  <c r="AH1835" i="2"/>
  <c r="AI1835" i="2"/>
  <c r="AJ1835" i="2"/>
  <c r="AK1835" i="2"/>
  <c r="AL1835" i="2"/>
  <c r="AM1835" i="2"/>
  <c r="AN1835" i="2"/>
  <c r="AV1835" i="2"/>
  <c r="C1836" i="2"/>
  <c r="D1836" i="2"/>
  <c r="E1836" i="2"/>
  <c r="F1836" i="2"/>
  <c r="G1836" i="2"/>
  <c r="H1836" i="2"/>
  <c r="J1836" i="2"/>
  <c r="K1836" i="2"/>
  <c r="L1836" i="2"/>
  <c r="M1836" i="2"/>
  <c r="AG1836" i="2"/>
  <c r="AH1836" i="2"/>
  <c r="AI1836" i="2"/>
  <c r="AJ1836" i="2"/>
  <c r="AK1836" i="2"/>
  <c r="AL1836" i="2"/>
  <c r="AM1836" i="2"/>
  <c r="AN1836" i="2"/>
  <c r="AV1836" i="2"/>
  <c r="C1837" i="2"/>
  <c r="D1837" i="2"/>
  <c r="E1837" i="2"/>
  <c r="F1837" i="2"/>
  <c r="G1837" i="2"/>
  <c r="H1837" i="2"/>
  <c r="J1837" i="2"/>
  <c r="K1837" i="2"/>
  <c r="L1837" i="2"/>
  <c r="M1837" i="2"/>
  <c r="AG1837" i="2"/>
  <c r="AH1837" i="2"/>
  <c r="AI1837" i="2"/>
  <c r="AJ1837" i="2"/>
  <c r="AK1837" i="2"/>
  <c r="AL1837" i="2"/>
  <c r="AM1837" i="2"/>
  <c r="AN1837" i="2"/>
  <c r="AV1837" i="2"/>
  <c r="C1838" i="2"/>
  <c r="D1838" i="2"/>
  <c r="E1838" i="2"/>
  <c r="F1838" i="2"/>
  <c r="G1838" i="2"/>
  <c r="H1838" i="2"/>
  <c r="J1838" i="2"/>
  <c r="K1838" i="2"/>
  <c r="L1838" i="2"/>
  <c r="M1838" i="2"/>
  <c r="AG1838" i="2"/>
  <c r="AH1838" i="2"/>
  <c r="AI1838" i="2"/>
  <c r="AJ1838" i="2"/>
  <c r="AK1838" i="2"/>
  <c r="AL1838" i="2"/>
  <c r="AM1838" i="2"/>
  <c r="AN1838" i="2"/>
  <c r="AV1838" i="2"/>
  <c r="C1839" i="2"/>
  <c r="D1839" i="2"/>
  <c r="E1839" i="2"/>
  <c r="F1839" i="2"/>
  <c r="G1839" i="2"/>
  <c r="H1839" i="2"/>
  <c r="J1839" i="2"/>
  <c r="K1839" i="2"/>
  <c r="L1839" i="2"/>
  <c r="M1839" i="2"/>
  <c r="AG1839" i="2"/>
  <c r="AH1839" i="2"/>
  <c r="AI1839" i="2"/>
  <c r="AJ1839" i="2"/>
  <c r="AK1839" i="2"/>
  <c r="AL1839" i="2"/>
  <c r="AM1839" i="2"/>
  <c r="AN1839" i="2"/>
  <c r="AV1839" i="2"/>
  <c r="C1840" i="2"/>
  <c r="D1840" i="2"/>
  <c r="E1840" i="2"/>
  <c r="F1840" i="2"/>
  <c r="G1840" i="2"/>
  <c r="H1840" i="2"/>
  <c r="J1840" i="2"/>
  <c r="K1840" i="2"/>
  <c r="L1840" i="2"/>
  <c r="M1840" i="2"/>
  <c r="AG1840" i="2"/>
  <c r="AH1840" i="2"/>
  <c r="AI1840" i="2"/>
  <c r="AJ1840" i="2"/>
  <c r="AK1840" i="2"/>
  <c r="AL1840" i="2"/>
  <c r="AM1840" i="2"/>
  <c r="AN1840" i="2"/>
  <c r="AV1840" i="2"/>
  <c r="C1841" i="2"/>
  <c r="D1841" i="2"/>
  <c r="E1841" i="2"/>
  <c r="F1841" i="2"/>
  <c r="G1841" i="2"/>
  <c r="H1841" i="2"/>
  <c r="J1841" i="2"/>
  <c r="K1841" i="2"/>
  <c r="L1841" i="2"/>
  <c r="M1841" i="2"/>
  <c r="AG1841" i="2"/>
  <c r="AH1841" i="2"/>
  <c r="AI1841" i="2"/>
  <c r="AJ1841" i="2"/>
  <c r="AK1841" i="2"/>
  <c r="AL1841" i="2"/>
  <c r="AM1841" i="2"/>
  <c r="AN1841" i="2"/>
  <c r="AV1841" i="2"/>
  <c r="C1842" i="2"/>
  <c r="D1842" i="2"/>
  <c r="E1842" i="2"/>
  <c r="F1842" i="2"/>
  <c r="G1842" i="2"/>
  <c r="H1842" i="2"/>
  <c r="J1842" i="2"/>
  <c r="K1842" i="2"/>
  <c r="L1842" i="2"/>
  <c r="M1842" i="2"/>
  <c r="AG1842" i="2"/>
  <c r="AH1842" i="2"/>
  <c r="AI1842" i="2"/>
  <c r="AJ1842" i="2"/>
  <c r="AK1842" i="2"/>
  <c r="AL1842" i="2"/>
  <c r="AM1842" i="2"/>
  <c r="AN1842" i="2"/>
  <c r="AV1842" i="2"/>
  <c r="C1843" i="2"/>
  <c r="D1843" i="2"/>
  <c r="E1843" i="2"/>
  <c r="F1843" i="2"/>
  <c r="G1843" i="2"/>
  <c r="H1843" i="2"/>
  <c r="J1843" i="2"/>
  <c r="K1843" i="2"/>
  <c r="L1843" i="2"/>
  <c r="M1843" i="2"/>
  <c r="AG1843" i="2"/>
  <c r="AH1843" i="2"/>
  <c r="AI1843" i="2"/>
  <c r="AJ1843" i="2"/>
  <c r="AK1843" i="2"/>
  <c r="AL1843" i="2"/>
  <c r="AM1843" i="2"/>
  <c r="AN1843" i="2"/>
  <c r="AV1843" i="2"/>
  <c r="C1844" i="2"/>
  <c r="D1844" i="2"/>
  <c r="E1844" i="2"/>
  <c r="F1844" i="2"/>
  <c r="G1844" i="2"/>
  <c r="H1844" i="2"/>
  <c r="J1844" i="2"/>
  <c r="K1844" i="2"/>
  <c r="L1844" i="2"/>
  <c r="M1844" i="2"/>
  <c r="AG1844" i="2"/>
  <c r="AH1844" i="2"/>
  <c r="AI1844" i="2"/>
  <c r="AJ1844" i="2"/>
  <c r="AK1844" i="2"/>
  <c r="AL1844" i="2"/>
  <c r="AM1844" i="2"/>
  <c r="AN1844" i="2"/>
  <c r="AV1844" i="2"/>
  <c r="C1845" i="2"/>
  <c r="D1845" i="2"/>
  <c r="E1845" i="2"/>
  <c r="F1845" i="2"/>
  <c r="G1845" i="2"/>
  <c r="H1845" i="2"/>
  <c r="J1845" i="2"/>
  <c r="K1845" i="2"/>
  <c r="L1845" i="2"/>
  <c r="M1845" i="2"/>
  <c r="AG1845" i="2"/>
  <c r="AH1845" i="2"/>
  <c r="AI1845" i="2"/>
  <c r="AJ1845" i="2"/>
  <c r="AK1845" i="2"/>
  <c r="AL1845" i="2"/>
  <c r="AM1845" i="2"/>
  <c r="AN1845" i="2"/>
  <c r="AV1845" i="2"/>
  <c r="C1846" i="2"/>
  <c r="D1846" i="2"/>
  <c r="E1846" i="2"/>
  <c r="F1846" i="2"/>
  <c r="G1846" i="2"/>
  <c r="H1846" i="2"/>
  <c r="J1846" i="2"/>
  <c r="K1846" i="2"/>
  <c r="L1846" i="2"/>
  <c r="M1846" i="2"/>
  <c r="AG1846" i="2"/>
  <c r="AH1846" i="2"/>
  <c r="AI1846" i="2"/>
  <c r="AJ1846" i="2"/>
  <c r="AK1846" i="2"/>
  <c r="AL1846" i="2"/>
  <c r="AM1846" i="2"/>
  <c r="AN1846" i="2"/>
  <c r="AV1846" i="2"/>
  <c r="C1847" i="2"/>
  <c r="D1847" i="2"/>
  <c r="E1847" i="2"/>
  <c r="F1847" i="2"/>
  <c r="G1847" i="2"/>
  <c r="H1847" i="2"/>
  <c r="J1847" i="2"/>
  <c r="K1847" i="2"/>
  <c r="L1847" i="2"/>
  <c r="M1847" i="2"/>
  <c r="AG1847" i="2"/>
  <c r="AH1847" i="2"/>
  <c r="AI1847" i="2"/>
  <c r="AJ1847" i="2"/>
  <c r="AK1847" i="2"/>
  <c r="AL1847" i="2"/>
  <c r="AM1847" i="2"/>
  <c r="AN1847" i="2"/>
  <c r="AV1847" i="2"/>
  <c r="C1848" i="2"/>
  <c r="D1848" i="2"/>
  <c r="E1848" i="2"/>
  <c r="F1848" i="2"/>
  <c r="G1848" i="2"/>
  <c r="H1848" i="2"/>
  <c r="J1848" i="2"/>
  <c r="K1848" i="2"/>
  <c r="L1848" i="2"/>
  <c r="M1848" i="2"/>
  <c r="AG1848" i="2"/>
  <c r="AH1848" i="2"/>
  <c r="AI1848" i="2"/>
  <c r="AJ1848" i="2"/>
  <c r="AK1848" i="2"/>
  <c r="AL1848" i="2"/>
  <c r="AM1848" i="2"/>
  <c r="AN1848" i="2"/>
  <c r="AV1848" i="2"/>
  <c r="C1849" i="2"/>
  <c r="D1849" i="2"/>
  <c r="E1849" i="2"/>
  <c r="F1849" i="2"/>
  <c r="G1849" i="2"/>
  <c r="H1849" i="2"/>
  <c r="J1849" i="2"/>
  <c r="K1849" i="2"/>
  <c r="L1849" i="2"/>
  <c r="M1849" i="2"/>
  <c r="AG1849" i="2"/>
  <c r="AH1849" i="2"/>
  <c r="AI1849" i="2"/>
  <c r="AJ1849" i="2"/>
  <c r="AK1849" i="2"/>
  <c r="AL1849" i="2"/>
  <c r="AM1849" i="2"/>
  <c r="AN1849" i="2"/>
  <c r="AV1849" i="2"/>
  <c r="C1850" i="2"/>
  <c r="D1850" i="2"/>
  <c r="E1850" i="2"/>
  <c r="F1850" i="2"/>
  <c r="G1850" i="2"/>
  <c r="H1850" i="2"/>
  <c r="J1850" i="2"/>
  <c r="K1850" i="2"/>
  <c r="L1850" i="2"/>
  <c r="M1850" i="2"/>
  <c r="AG1850" i="2"/>
  <c r="AH1850" i="2"/>
  <c r="AI1850" i="2"/>
  <c r="AJ1850" i="2"/>
  <c r="AK1850" i="2"/>
  <c r="AL1850" i="2"/>
  <c r="AM1850" i="2"/>
  <c r="AN1850" i="2"/>
  <c r="AV1850" i="2"/>
  <c r="C1851" i="2"/>
  <c r="D1851" i="2"/>
  <c r="E1851" i="2"/>
  <c r="F1851" i="2"/>
  <c r="G1851" i="2"/>
  <c r="H1851" i="2"/>
  <c r="J1851" i="2"/>
  <c r="K1851" i="2"/>
  <c r="L1851" i="2"/>
  <c r="M1851" i="2"/>
  <c r="AG1851" i="2"/>
  <c r="AH1851" i="2"/>
  <c r="AI1851" i="2"/>
  <c r="AJ1851" i="2"/>
  <c r="AK1851" i="2"/>
  <c r="AL1851" i="2"/>
  <c r="AM1851" i="2"/>
  <c r="AN1851" i="2"/>
  <c r="AV1851" i="2"/>
  <c r="C1852" i="2"/>
  <c r="D1852" i="2"/>
  <c r="E1852" i="2"/>
  <c r="F1852" i="2"/>
  <c r="G1852" i="2"/>
  <c r="H1852" i="2"/>
  <c r="J1852" i="2"/>
  <c r="K1852" i="2"/>
  <c r="L1852" i="2"/>
  <c r="M1852" i="2"/>
  <c r="AG1852" i="2"/>
  <c r="AH1852" i="2"/>
  <c r="AI1852" i="2"/>
  <c r="AJ1852" i="2"/>
  <c r="AK1852" i="2"/>
  <c r="AL1852" i="2"/>
  <c r="AM1852" i="2"/>
  <c r="AN1852" i="2"/>
  <c r="AV1852" i="2"/>
  <c r="C1853" i="2"/>
  <c r="D1853" i="2"/>
  <c r="E1853" i="2"/>
  <c r="F1853" i="2"/>
  <c r="G1853" i="2"/>
  <c r="H1853" i="2"/>
  <c r="J1853" i="2"/>
  <c r="K1853" i="2"/>
  <c r="L1853" i="2"/>
  <c r="M1853" i="2"/>
  <c r="AG1853" i="2"/>
  <c r="AH1853" i="2"/>
  <c r="AI1853" i="2"/>
  <c r="AJ1853" i="2"/>
  <c r="AK1853" i="2"/>
  <c r="AL1853" i="2"/>
  <c r="AM1853" i="2"/>
  <c r="AN1853" i="2"/>
  <c r="AV1853" i="2"/>
  <c r="C1854" i="2"/>
  <c r="D1854" i="2"/>
  <c r="E1854" i="2"/>
  <c r="F1854" i="2"/>
  <c r="G1854" i="2"/>
  <c r="H1854" i="2"/>
  <c r="J1854" i="2"/>
  <c r="K1854" i="2"/>
  <c r="L1854" i="2"/>
  <c r="M1854" i="2"/>
  <c r="AG1854" i="2"/>
  <c r="AH1854" i="2"/>
  <c r="AI1854" i="2"/>
  <c r="AJ1854" i="2"/>
  <c r="AK1854" i="2"/>
  <c r="AL1854" i="2"/>
  <c r="AM1854" i="2"/>
  <c r="AN1854" i="2"/>
  <c r="AV1854" i="2"/>
  <c r="C1855" i="2"/>
  <c r="D1855" i="2"/>
  <c r="E1855" i="2"/>
  <c r="F1855" i="2"/>
  <c r="G1855" i="2"/>
  <c r="H1855" i="2"/>
  <c r="J1855" i="2"/>
  <c r="K1855" i="2"/>
  <c r="L1855" i="2"/>
  <c r="M1855" i="2"/>
  <c r="AG1855" i="2"/>
  <c r="AH1855" i="2"/>
  <c r="AI1855" i="2"/>
  <c r="AJ1855" i="2"/>
  <c r="AK1855" i="2"/>
  <c r="AL1855" i="2"/>
  <c r="AM1855" i="2"/>
  <c r="AN1855" i="2"/>
  <c r="AV1855" i="2"/>
  <c r="C1856" i="2"/>
  <c r="D1856" i="2"/>
  <c r="E1856" i="2"/>
  <c r="F1856" i="2"/>
  <c r="G1856" i="2"/>
  <c r="H1856" i="2"/>
  <c r="J1856" i="2"/>
  <c r="K1856" i="2"/>
  <c r="L1856" i="2"/>
  <c r="M1856" i="2"/>
  <c r="AG1856" i="2"/>
  <c r="AH1856" i="2"/>
  <c r="AI1856" i="2"/>
  <c r="AJ1856" i="2"/>
  <c r="AK1856" i="2"/>
  <c r="AL1856" i="2"/>
  <c r="AM1856" i="2"/>
  <c r="AN1856" i="2"/>
  <c r="AV1856" i="2"/>
  <c r="C1857" i="2"/>
  <c r="D1857" i="2"/>
  <c r="E1857" i="2"/>
  <c r="F1857" i="2"/>
  <c r="G1857" i="2"/>
  <c r="H1857" i="2"/>
  <c r="J1857" i="2"/>
  <c r="K1857" i="2"/>
  <c r="L1857" i="2"/>
  <c r="M1857" i="2"/>
  <c r="AG1857" i="2"/>
  <c r="AH1857" i="2"/>
  <c r="AI1857" i="2"/>
  <c r="AJ1857" i="2"/>
  <c r="AK1857" i="2"/>
  <c r="AL1857" i="2"/>
  <c r="AM1857" i="2"/>
  <c r="AN1857" i="2"/>
  <c r="AV1857" i="2"/>
  <c r="C1858" i="2"/>
  <c r="D1858" i="2"/>
  <c r="E1858" i="2"/>
  <c r="F1858" i="2"/>
  <c r="G1858" i="2"/>
  <c r="H1858" i="2"/>
  <c r="J1858" i="2"/>
  <c r="K1858" i="2"/>
  <c r="L1858" i="2"/>
  <c r="M1858" i="2"/>
  <c r="AG1858" i="2"/>
  <c r="AH1858" i="2"/>
  <c r="AI1858" i="2"/>
  <c r="AJ1858" i="2"/>
  <c r="AK1858" i="2"/>
  <c r="AL1858" i="2"/>
  <c r="AM1858" i="2"/>
  <c r="AN1858" i="2"/>
  <c r="AV1858" i="2"/>
  <c r="C1859" i="2"/>
  <c r="D1859" i="2"/>
  <c r="E1859" i="2"/>
  <c r="F1859" i="2"/>
  <c r="G1859" i="2"/>
  <c r="H1859" i="2"/>
  <c r="J1859" i="2"/>
  <c r="K1859" i="2"/>
  <c r="L1859" i="2"/>
  <c r="M1859" i="2"/>
  <c r="AG1859" i="2"/>
  <c r="AH1859" i="2"/>
  <c r="AI1859" i="2"/>
  <c r="AJ1859" i="2"/>
  <c r="AK1859" i="2"/>
  <c r="AL1859" i="2"/>
  <c r="AM1859" i="2"/>
  <c r="AN1859" i="2"/>
  <c r="AV1859" i="2"/>
  <c r="C1860" i="2"/>
  <c r="D1860" i="2"/>
  <c r="E1860" i="2"/>
  <c r="F1860" i="2"/>
  <c r="G1860" i="2"/>
  <c r="H1860" i="2"/>
  <c r="J1860" i="2"/>
  <c r="K1860" i="2"/>
  <c r="L1860" i="2"/>
  <c r="M1860" i="2"/>
  <c r="AG1860" i="2"/>
  <c r="AH1860" i="2"/>
  <c r="AI1860" i="2"/>
  <c r="AJ1860" i="2"/>
  <c r="AK1860" i="2"/>
  <c r="AL1860" i="2"/>
  <c r="AM1860" i="2"/>
  <c r="AN1860" i="2"/>
  <c r="AV1860" i="2"/>
  <c r="C1861" i="2"/>
  <c r="D1861" i="2"/>
  <c r="E1861" i="2"/>
  <c r="F1861" i="2"/>
  <c r="G1861" i="2"/>
  <c r="H1861" i="2"/>
  <c r="J1861" i="2"/>
  <c r="K1861" i="2"/>
  <c r="L1861" i="2"/>
  <c r="M1861" i="2"/>
  <c r="AG1861" i="2"/>
  <c r="AH1861" i="2"/>
  <c r="AI1861" i="2"/>
  <c r="AJ1861" i="2"/>
  <c r="AK1861" i="2"/>
  <c r="AL1861" i="2"/>
  <c r="AM1861" i="2"/>
  <c r="AN1861" i="2"/>
  <c r="AV1861" i="2"/>
  <c r="C1862" i="2"/>
  <c r="D1862" i="2"/>
  <c r="E1862" i="2"/>
  <c r="F1862" i="2"/>
  <c r="G1862" i="2"/>
  <c r="H1862" i="2"/>
  <c r="J1862" i="2"/>
  <c r="K1862" i="2"/>
  <c r="L1862" i="2"/>
  <c r="M1862" i="2"/>
  <c r="AG1862" i="2"/>
  <c r="AH1862" i="2"/>
  <c r="AI1862" i="2"/>
  <c r="AJ1862" i="2"/>
  <c r="AK1862" i="2"/>
  <c r="AL1862" i="2"/>
  <c r="AM1862" i="2"/>
  <c r="AN1862" i="2"/>
  <c r="AV1862" i="2"/>
  <c r="C1863" i="2"/>
  <c r="D1863" i="2"/>
  <c r="E1863" i="2"/>
  <c r="F1863" i="2"/>
  <c r="G1863" i="2"/>
  <c r="H1863" i="2"/>
  <c r="J1863" i="2"/>
  <c r="K1863" i="2"/>
  <c r="L1863" i="2"/>
  <c r="M1863" i="2"/>
  <c r="AG1863" i="2"/>
  <c r="AH1863" i="2"/>
  <c r="AI1863" i="2"/>
  <c r="AJ1863" i="2"/>
  <c r="AK1863" i="2"/>
  <c r="AL1863" i="2"/>
  <c r="AM1863" i="2"/>
  <c r="AN1863" i="2"/>
  <c r="AV1863" i="2"/>
  <c r="C1864" i="2"/>
  <c r="D1864" i="2"/>
  <c r="E1864" i="2"/>
  <c r="F1864" i="2"/>
  <c r="G1864" i="2"/>
  <c r="H1864" i="2"/>
  <c r="J1864" i="2"/>
  <c r="K1864" i="2"/>
  <c r="L1864" i="2"/>
  <c r="M1864" i="2"/>
  <c r="AG1864" i="2"/>
  <c r="AH1864" i="2"/>
  <c r="AI1864" i="2"/>
  <c r="AJ1864" i="2"/>
  <c r="AK1864" i="2"/>
  <c r="AL1864" i="2"/>
  <c r="AM1864" i="2"/>
  <c r="AN1864" i="2"/>
  <c r="AV1864" i="2"/>
  <c r="C1865" i="2"/>
  <c r="D1865" i="2"/>
  <c r="E1865" i="2"/>
  <c r="F1865" i="2"/>
  <c r="G1865" i="2"/>
  <c r="H1865" i="2"/>
  <c r="J1865" i="2"/>
  <c r="K1865" i="2"/>
  <c r="L1865" i="2"/>
  <c r="M1865" i="2"/>
  <c r="AG1865" i="2"/>
  <c r="AH1865" i="2"/>
  <c r="AI1865" i="2"/>
  <c r="AJ1865" i="2"/>
  <c r="AK1865" i="2"/>
  <c r="AL1865" i="2"/>
  <c r="AM1865" i="2"/>
  <c r="AN1865" i="2"/>
  <c r="AV1865" i="2"/>
  <c r="C1866" i="2"/>
  <c r="D1866" i="2"/>
  <c r="E1866" i="2"/>
  <c r="F1866" i="2"/>
  <c r="G1866" i="2"/>
  <c r="H1866" i="2"/>
  <c r="J1866" i="2"/>
  <c r="K1866" i="2"/>
  <c r="L1866" i="2"/>
  <c r="M1866" i="2"/>
  <c r="AG1866" i="2"/>
  <c r="AH1866" i="2"/>
  <c r="AI1866" i="2"/>
  <c r="AJ1866" i="2"/>
  <c r="AK1866" i="2"/>
  <c r="AL1866" i="2"/>
  <c r="AM1866" i="2"/>
  <c r="AN1866" i="2"/>
  <c r="AV1866" i="2"/>
  <c r="C1867" i="2"/>
  <c r="D1867" i="2"/>
  <c r="E1867" i="2"/>
  <c r="F1867" i="2"/>
  <c r="G1867" i="2"/>
  <c r="H1867" i="2"/>
  <c r="J1867" i="2"/>
  <c r="K1867" i="2"/>
  <c r="L1867" i="2"/>
  <c r="M1867" i="2"/>
  <c r="AG1867" i="2"/>
  <c r="AH1867" i="2"/>
  <c r="AI1867" i="2"/>
  <c r="AJ1867" i="2"/>
  <c r="AK1867" i="2"/>
  <c r="AL1867" i="2"/>
  <c r="AM1867" i="2"/>
  <c r="AN1867" i="2"/>
  <c r="AV1867" i="2"/>
  <c r="C1868" i="2"/>
  <c r="D1868" i="2"/>
  <c r="E1868" i="2"/>
  <c r="F1868" i="2"/>
  <c r="G1868" i="2"/>
  <c r="H1868" i="2"/>
  <c r="J1868" i="2"/>
  <c r="K1868" i="2"/>
  <c r="L1868" i="2"/>
  <c r="M1868" i="2"/>
  <c r="AG1868" i="2"/>
  <c r="AH1868" i="2"/>
  <c r="AI1868" i="2"/>
  <c r="AJ1868" i="2"/>
  <c r="AK1868" i="2"/>
  <c r="AL1868" i="2"/>
  <c r="AM1868" i="2"/>
  <c r="AN1868" i="2"/>
  <c r="AV1868" i="2"/>
  <c r="C1869" i="2"/>
  <c r="D1869" i="2"/>
  <c r="E1869" i="2"/>
  <c r="F1869" i="2"/>
  <c r="G1869" i="2"/>
  <c r="H1869" i="2"/>
  <c r="J1869" i="2"/>
  <c r="K1869" i="2"/>
  <c r="L1869" i="2"/>
  <c r="M1869" i="2"/>
  <c r="AG1869" i="2"/>
  <c r="AH1869" i="2"/>
  <c r="AI1869" i="2"/>
  <c r="AJ1869" i="2"/>
  <c r="AK1869" i="2"/>
  <c r="AL1869" i="2"/>
  <c r="AM1869" i="2"/>
  <c r="AN1869" i="2"/>
  <c r="AV1869" i="2"/>
  <c r="C1870" i="2"/>
  <c r="D1870" i="2"/>
  <c r="E1870" i="2"/>
  <c r="F1870" i="2"/>
  <c r="G1870" i="2"/>
  <c r="H1870" i="2"/>
  <c r="J1870" i="2"/>
  <c r="K1870" i="2"/>
  <c r="L1870" i="2"/>
  <c r="M1870" i="2"/>
  <c r="AG1870" i="2"/>
  <c r="AH1870" i="2"/>
  <c r="AI1870" i="2"/>
  <c r="AJ1870" i="2"/>
  <c r="AK1870" i="2"/>
  <c r="AL1870" i="2"/>
  <c r="AM1870" i="2"/>
  <c r="AN1870" i="2"/>
  <c r="AV1870" i="2"/>
  <c r="C1871" i="2"/>
  <c r="D1871" i="2"/>
  <c r="E1871" i="2"/>
  <c r="F1871" i="2"/>
  <c r="G1871" i="2"/>
  <c r="H1871" i="2"/>
  <c r="J1871" i="2"/>
  <c r="K1871" i="2"/>
  <c r="L1871" i="2"/>
  <c r="M1871" i="2"/>
  <c r="AG1871" i="2"/>
  <c r="AH1871" i="2"/>
  <c r="AI1871" i="2"/>
  <c r="AJ1871" i="2"/>
  <c r="AK1871" i="2"/>
  <c r="AL1871" i="2"/>
  <c r="AM1871" i="2"/>
  <c r="AN1871" i="2"/>
  <c r="C1873" i="2"/>
  <c r="D1873" i="2"/>
  <c r="E1873" i="2"/>
  <c r="F1873" i="2"/>
  <c r="G1873" i="2"/>
  <c r="H1873" i="2"/>
  <c r="J1873" i="2"/>
  <c r="K1873" i="2"/>
  <c r="L1873" i="2"/>
  <c r="M1873" i="2"/>
  <c r="AG1873" i="2"/>
  <c r="AH1873" i="2"/>
  <c r="AI1873" i="2"/>
  <c r="AJ1873" i="2"/>
  <c r="AK1873" i="2"/>
  <c r="AL1873" i="2"/>
  <c r="AM1873" i="2"/>
  <c r="AN1873" i="2"/>
  <c r="AV1873" i="2"/>
  <c r="C1874" i="2"/>
  <c r="D1874" i="2"/>
  <c r="E1874" i="2"/>
  <c r="F1874" i="2"/>
  <c r="G1874" i="2"/>
  <c r="H1874" i="2"/>
  <c r="J1874" i="2"/>
  <c r="K1874" i="2"/>
  <c r="L1874" i="2"/>
  <c r="M1874" i="2"/>
  <c r="AG1874" i="2"/>
  <c r="AH1874" i="2"/>
  <c r="AI1874" i="2"/>
  <c r="AJ1874" i="2"/>
  <c r="AK1874" i="2"/>
  <c r="AL1874" i="2"/>
  <c r="AM1874" i="2"/>
  <c r="AN1874" i="2"/>
  <c r="AV1874" i="2"/>
  <c r="C1875" i="2"/>
  <c r="D1875" i="2"/>
  <c r="E1875" i="2"/>
  <c r="F1875" i="2"/>
  <c r="G1875" i="2"/>
  <c r="H1875" i="2"/>
  <c r="J1875" i="2"/>
  <c r="K1875" i="2"/>
  <c r="L1875" i="2"/>
  <c r="M1875" i="2"/>
  <c r="AG1875" i="2"/>
  <c r="AH1875" i="2"/>
  <c r="AI1875" i="2"/>
  <c r="AJ1875" i="2"/>
  <c r="AK1875" i="2"/>
  <c r="AL1875" i="2"/>
  <c r="AM1875" i="2"/>
  <c r="AN1875" i="2"/>
  <c r="AV1875" i="2"/>
  <c r="C1876" i="2"/>
  <c r="D1876" i="2"/>
  <c r="E1876" i="2"/>
  <c r="F1876" i="2"/>
  <c r="G1876" i="2"/>
  <c r="H1876" i="2"/>
  <c r="J1876" i="2"/>
  <c r="K1876" i="2"/>
  <c r="L1876" i="2"/>
  <c r="M1876" i="2"/>
  <c r="AG1876" i="2"/>
  <c r="AH1876" i="2"/>
  <c r="AI1876" i="2"/>
  <c r="AJ1876" i="2"/>
  <c r="AK1876" i="2"/>
  <c r="AL1876" i="2"/>
  <c r="AM1876" i="2"/>
  <c r="AN1876" i="2"/>
  <c r="AV1876" i="2"/>
  <c r="C1877" i="2"/>
  <c r="D1877" i="2"/>
  <c r="E1877" i="2"/>
  <c r="F1877" i="2"/>
  <c r="G1877" i="2"/>
  <c r="H1877" i="2"/>
  <c r="J1877" i="2"/>
  <c r="K1877" i="2"/>
  <c r="L1877" i="2"/>
  <c r="M1877" i="2"/>
  <c r="AG1877" i="2"/>
  <c r="AH1877" i="2"/>
  <c r="AI1877" i="2"/>
  <c r="AJ1877" i="2"/>
  <c r="AK1877" i="2"/>
  <c r="AL1877" i="2"/>
  <c r="AM1877" i="2"/>
  <c r="AN1877" i="2"/>
  <c r="AV1877" i="2"/>
  <c r="C1878" i="2"/>
  <c r="D1878" i="2"/>
  <c r="E1878" i="2"/>
  <c r="F1878" i="2"/>
  <c r="G1878" i="2"/>
  <c r="H1878" i="2"/>
  <c r="J1878" i="2"/>
  <c r="K1878" i="2"/>
  <c r="L1878" i="2"/>
  <c r="M1878" i="2"/>
  <c r="AG1878" i="2"/>
  <c r="AH1878" i="2"/>
  <c r="AI1878" i="2"/>
  <c r="AJ1878" i="2"/>
  <c r="AK1878" i="2"/>
  <c r="AL1878" i="2"/>
  <c r="AM1878" i="2"/>
  <c r="AN1878" i="2"/>
  <c r="AV1878" i="2"/>
  <c r="C1879" i="2"/>
  <c r="D1879" i="2"/>
  <c r="E1879" i="2"/>
  <c r="F1879" i="2"/>
  <c r="G1879" i="2"/>
  <c r="H1879" i="2"/>
  <c r="J1879" i="2"/>
  <c r="K1879" i="2"/>
  <c r="L1879" i="2"/>
  <c r="M1879" i="2"/>
  <c r="AG1879" i="2"/>
  <c r="AH1879" i="2"/>
  <c r="AI1879" i="2"/>
  <c r="AJ1879" i="2"/>
  <c r="AK1879" i="2"/>
  <c r="AL1879" i="2"/>
  <c r="AM1879" i="2"/>
  <c r="AN1879" i="2"/>
  <c r="AV1879" i="2"/>
  <c r="C1880" i="2"/>
  <c r="D1880" i="2"/>
  <c r="E1880" i="2"/>
  <c r="F1880" i="2"/>
  <c r="G1880" i="2"/>
  <c r="H1880" i="2"/>
  <c r="J1880" i="2"/>
  <c r="K1880" i="2"/>
  <c r="L1880" i="2"/>
  <c r="M1880" i="2"/>
  <c r="AG1880" i="2"/>
  <c r="AH1880" i="2"/>
  <c r="AI1880" i="2"/>
  <c r="AJ1880" i="2"/>
  <c r="AK1880" i="2"/>
  <c r="AL1880" i="2"/>
  <c r="AM1880" i="2"/>
  <c r="AN1880" i="2"/>
  <c r="AV1880" i="2"/>
  <c r="C1881" i="2"/>
  <c r="D1881" i="2"/>
  <c r="E1881" i="2"/>
  <c r="F1881" i="2"/>
  <c r="G1881" i="2"/>
  <c r="H1881" i="2"/>
  <c r="J1881" i="2"/>
  <c r="K1881" i="2"/>
  <c r="L1881" i="2"/>
  <c r="M1881" i="2"/>
  <c r="AG1881" i="2"/>
  <c r="AH1881" i="2"/>
  <c r="AI1881" i="2"/>
  <c r="AJ1881" i="2"/>
  <c r="AK1881" i="2"/>
  <c r="AL1881" i="2"/>
  <c r="AM1881" i="2"/>
  <c r="AN1881" i="2"/>
  <c r="AV1881" i="2"/>
  <c r="C1882" i="2"/>
  <c r="D1882" i="2"/>
  <c r="E1882" i="2"/>
  <c r="F1882" i="2"/>
  <c r="G1882" i="2"/>
  <c r="H1882" i="2"/>
  <c r="J1882" i="2"/>
  <c r="K1882" i="2"/>
  <c r="L1882" i="2"/>
  <c r="M1882" i="2"/>
  <c r="AG1882" i="2"/>
  <c r="AH1882" i="2"/>
  <c r="AI1882" i="2"/>
  <c r="AJ1882" i="2"/>
  <c r="AK1882" i="2"/>
  <c r="AL1882" i="2"/>
  <c r="AM1882" i="2"/>
  <c r="AN1882" i="2"/>
  <c r="AV1882" i="2"/>
  <c r="C1883" i="2"/>
  <c r="D1883" i="2"/>
  <c r="E1883" i="2"/>
  <c r="F1883" i="2"/>
  <c r="G1883" i="2"/>
  <c r="H1883" i="2"/>
  <c r="J1883" i="2"/>
  <c r="K1883" i="2"/>
  <c r="L1883" i="2"/>
  <c r="M1883" i="2"/>
  <c r="AG1883" i="2"/>
  <c r="AH1883" i="2"/>
  <c r="AI1883" i="2"/>
  <c r="AJ1883" i="2"/>
  <c r="AK1883" i="2"/>
  <c r="AL1883" i="2"/>
  <c r="AM1883" i="2"/>
  <c r="AN1883" i="2"/>
  <c r="AV1883" i="2"/>
  <c r="C1884" i="2"/>
  <c r="D1884" i="2"/>
  <c r="E1884" i="2"/>
  <c r="F1884" i="2"/>
  <c r="G1884" i="2"/>
  <c r="H1884" i="2"/>
  <c r="J1884" i="2"/>
  <c r="K1884" i="2"/>
  <c r="L1884" i="2"/>
  <c r="M1884" i="2"/>
  <c r="AG1884" i="2"/>
  <c r="AH1884" i="2"/>
  <c r="AI1884" i="2"/>
  <c r="AJ1884" i="2"/>
  <c r="AK1884" i="2"/>
  <c r="AL1884" i="2"/>
  <c r="AM1884" i="2"/>
  <c r="AN1884" i="2"/>
  <c r="AV1884" i="2"/>
  <c r="C1885" i="2"/>
  <c r="D1885" i="2"/>
  <c r="E1885" i="2"/>
  <c r="F1885" i="2"/>
  <c r="G1885" i="2"/>
  <c r="H1885" i="2"/>
  <c r="J1885" i="2"/>
  <c r="K1885" i="2"/>
  <c r="L1885" i="2"/>
  <c r="M1885" i="2"/>
  <c r="AG1885" i="2"/>
  <c r="AH1885" i="2"/>
  <c r="AI1885" i="2"/>
  <c r="AJ1885" i="2"/>
  <c r="AK1885" i="2"/>
  <c r="AL1885" i="2"/>
  <c r="AM1885" i="2"/>
  <c r="AN1885" i="2"/>
  <c r="AV1885" i="2"/>
  <c r="C1886" i="2"/>
  <c r="D1886" i="2"/>
  <c r="E1886" i="2"/>
  <c r="F1886" i="2"/>
  <c r="G1886" i="2"/>
  <c r="H1886" i="2"/>
  <c r="J1886" i="2"/>
  <c r="K1886" i="2"/>
  <c r="L1886" i="2"/>
  <c r="M1886" i="2"/>
  <c r="AG1886" i="2"/>
  <c r="AH1886" i="2"/>
  <c r="AI1886" i="2"/>
  <c r="AJ1886" i="2"/>
  <c r="AK1886" i="2"/>
  <c r="AL1886" i="2"/>
  <c r="AM1886" i="2"/>
  <c r="AN1886" i="2"/>
  <c r="AV1886" i="2"/>
  <c r="C1887" i="2"/>
  <c r="D1887" i="2"/>
  <c r="E1887" i="2"/>
  <c r="F1887" i="2"/>
  <c r="G1887" i="2"/>
  <c r="H1887" i="2"/>
  <c r="J1887" i="2"/>
  <c r="K1887" i="2"/>
  <c r="L1887" i="2"/>
  <c r="M1887" i="2"/>
  <c r="AG1887" i="2"/>
  <c r="AH1887" i="2"/>
  <c r="AI1887" i="2"/>
  <c r="AJ1887" i="2"/>
  <c r="AK1887" i="2"/>
  <c r="AL1887" i="2"/>
  <c r="AM1887" i="2"/>
  <c r="AN1887" i="2"/>
  <c r="AV1887" i="2"/>
  <c r="C1888" i="2"/>
  <c r="D1888" i="2"/>
  <c r="E1888" i="2"/>
  <c r="F1888" i="2"/>
  <c r="G1888" i="2"/>
  <c r="H1888" i="2"/>
  <c r="J1888" i="2"/>
  <c r="K1888" i="2"/>
  <c r="L1888" i="2"/>
  <c r="M1888" i="2"/>
  <c r="AG1888" i="2"/>
  <c r="AH1888" i="2"/>
  <c r="AI1888" i="2"/>
  <c r="AJ1888" i="2"/>
  <c r="AK1888" i="2"/>
  <c r="AL1888" i="2"/>
  <c r="AM1888" i="2"/>
  <c r="AN1888" i="2"/>
  <c r="AV1888" i="2"/>
  <c r="C1889" i="2"/>
  <c r="D1889" i="2"/>
  <c r="E1889" i="2"/>
  <c r="F1889" i="2"/>
  <c r="G1889" i="2"/>
  <c r="H1889" i="2"/>
  <c r="J1889" i="2"/>
  <c r="K1889" i="2"/>
  <c r="L1889" i="2"/>
  <c r="M1889" i="2"/>
  <c r="AG1889" i="2"/>
  <c r="AH1889" i="2"/>
  <c r="AI1889" i="2"/>
  <c r="AJ1889" i="2"/>
  <c r="AK1889" i="2"/>
  <c r="AL1889" i="2"/>
  <c r="AM1889" i="2"/>
  <c r="AN1889" i="2"/>
  <c r="AV1889" i="2"/>
  <c r="C1890" i="2"/>
  <c r="D1890" i="2"/>
  <c r="E1890" i="2"/>
  <c r="F1890" i="2"/>
  <c r="G1890" i="2"/>
  <c r="H1890" i="2"/>
  <c r="J1890" i="2"/>
  <c r="K1890" i="2"/>
  <c r="L1890" i="2"/>
  <c r="M1890" i="2"/>
  <c r="AG1890" i="2"/>
  <c r="AH1890" i="2"/>
  <c r="AI1890" i="2"/>
  <c r="AJ1890" i="2"/>
  <c r="AK1890" i="2"/>
  <c r="AL1890" i="2"/>
  <c r="AM1890" i="2"/>
  <c r="AN1890" i="2"/>
  <c r="AV1890" i="2"/>
  <c r="C1891" i="2"/>
  <c r="D1891" i="2"/>
  <c r="E1891" i="2"/>
  <c r="F1891" i="2"/>
  <c r="G1891" i="2"/>
  <c r="H1891" i="2"/>
  <c r="J1891" i="2"/>
  <c r="K1891" i="2"/>
  <c r="L1891" i="2"/>
  <c r="M1891" i="2"/>
  <c r="AG1891" i="2"/>
  <c r="AH1891" i="2"/>
  <c r="AI1891" i="2"/>
  <c r="AJ1891" i="2"/>
  <c r="AK1891" i="2"/>
  <c r="AL1891" i="2"/>
  <c r="AM1891" i="2"/>
  <c r="AN1891" i="2"/>
  <c r="AV1891" i="2"/>
  <c r="C1892" i="2"/>
  <c r="D1892" i="2"/>
  <c r="E1892" i="2"/>
  <c r="F1892" i="2"/>
  <c r="G1892" i="2"/>
  <c r="H1892" i="2"/>
  <c r="J1892" i="2"/>
  <c r="K1892" i="2"/>
  <c r="L1892" i="2"/>
  <c r="M1892" i="2"/>
  <c r="AG1892" i="2"/>
  <c r="AH1892" i="2"/>
  <c r="AI1892" i="2"/>
  <c r="AJ1892" i="2"/>
  <c r="AK1892" i="2"/>
  <c r="AL1892" i="2"/>
  <c r="AM1892" i="2"/>
  <c r="AN1892" i="2"/>
  <c r="AV1892" i="2"/>
  <c r="C1893" i="2"/>
  <c r="D1893" i="2"/>
  <c r="E1893" i="2"/>
  <c r="F1893" i="2"/>
  <c r="G1893" i="2"/>
  <c r="H1893" i="2"/>
  <c r="J1893" i="2"/>
  <c r="K1893" i="2"/>
  <c r="L1893" i="2"/>
  <c r="M1893" i="2"/>
  <c r="AG1893" i="2"/>
  <c r="AH1893" i="2"/>
  <c r="AI1893" i="2"/>
  <c r="AJ1893" i="2"/>
  <c r="AK1893" i="2"/>
  <c r="AL1893" i="2"/>
  <c r="AM1893" i="2"/>
  <c r="AN1893" i="2"/>
  <c r="AV1893" i="2"/>
  <c r="C1894" i="2"/>
  <c r="D1894" i="2"/>
  <c r="E1894" i="2"/>
  <c r="F1894" i="2"/>
  <c r="G1894" i="2"/>
  <c r="H1894" i="2"/>
  <c r="J1894" i="2"/>
  <c r="K1894" i="2"/>
  <c r="L1894" i="2"/>
  <c r="M1894" i="2"/>
  <c r="AG1894" i="2"/>
  <c r="AH1894" i="2"/>
  <c r="AI1894" i="2"/>
  <c r="AJ1894" i="2"/>
  <c r="AK1894" i="2"/>
  <c r="AL1894" i="2"/>
  <c r="AM1894" i="2"/>
  <c r="AN1894" i="2"/>
  <c r="AV1894" i="2"/>
  <c r="C1895" i="2"/>
  <c r="D1895" i="2"/>
  <c r="E1895" i="2"/>
  <c r="F1895" i="2"/>
  <c r="G1895" i="2"/>
  <c r="H1895" i="2"/>
  <c r="J1895" i="2"/>
  <c r="K1895" i="2"/>
  <c r="L1895" i="2"/>
  <c r="M1895" i="2"/>
  <c r="AG1895" i="2"/>
  <c r="AH1895" i="2"/>
  <c r="AI1895" i="2"/>
  <c r="AJ1895" i="2"/>
  <c r="AK1895" i="2"/>
  <c r="AL1895" i="2"/>
  <c r="AM1895" i="2"/>
  <c r="AN1895" i="2"/>
  <c r="AV1895" i="2"/>
  <c r="C1896" i="2"/>
  <c r="D1896" i="2"/>
  <c r="E1896" i="2"/>
  <c r="F1896" i="2"/>
  <c r="G1896" i="2"/>
  <c r="H1896" i="2"/>
  <c r="J1896" i="2"/>
  <c r="K1896" i="2"/>
  <c r="L1896" i="2"/>
  <c r="M1896" i="2"/>
  <c r="AG1896" i="2"/>
  <c r="AH1896" i="2"/>
  <c r="AI1896" i="2"/>
  <c r="AJ1896" i="2"/>
  <c r="AK1896" i="2"/>
  <c r="AL1896" i="2"/>
  <c r="AM1896" i="2"/>
  <c r="AN1896" i="2"/>
  <c r="AV1896" i="2"/>
  <c r="C1897" i="2"/>
  <c r="D1897" i="2"/>
  <c r="E1897" i="2"/>
  <c r="F1897" i="2"/>
  <c r="G1897" i="2"/>
  <c r="H1897" i="2"/>
  <c r="J1897" i="2"/>
  <c r="K1897" i="2"/>
  <c r="L1897" i="2"/>
  <c r="M1897" i="2"/>
  <c r="AG1897" i="2"/>
  <c r="AH1897" i="2"/>
  <c r="AI1897" i="2"/>
  <c r="AJ1897" i="2"/>
  <c r="AK1897" i="2"/>
  <c r="AL1897" i="2"/>
  <c r="AM1897" i="2"/>
  <c r="AN1897" i="2"/>
  <c r="AV1897" i="2"/>
  <c r="C1898" i="2"/>
  <c r="D1898" i="2"/>
  <c r="E1898" i="2"/>
  <c r="F1898" i="2"/>
  <c r="G1898" i="2"/>
  <c r="H1898" i="2"/>
  <c r="J1898" i="2"/>
  <c r="K1898" i="2"/>
  <c r="L1898" i="2"/>
  <c r="M1898" i="2"/>
  <c r="AG1898" i="2"/>
  <c r="AH1898" i="2"/>
  <c r="AI1898" i="2"/>
  <c r="AJ1898" i="2"/>
  <c r="AK1898" i="2"/>
  <c r="AL1898" i="2"/>
  <c r="AM1898" i="2"/>
  <c r="AN1898" i="2"/>
  <c r="AV1898" i="2"/>
  <c r="C1899" i="2"/>
  <c r="D1899" i="2"/>
  <c r="E1899" i="2"/>
  <c r="F1899" i="2"/>
  <c r="G1899" i="2"/>
  <c r="H1899" i="2"/>
  <c r="J1899" i="2"/>
  <c r="K1899" i="2"/>
  <c r="L1899" i="2"/>
  <c r="M1899" i="2"/>
  <c r="AG1899" i="2"/>
  <c r="AH1899" i="2"/>
  <c r="AI1899" i="2"/>
  <c r="AJ1899" i="2"/>
  <c r="AK1899" i="2"/>
  <c r="AL1899" i="2"/>
  <c r="AM1899" i="2"/>
  <c r="AN1899" i="2"/>
  <c r="AV1899" i="2"/>
  <c r="C1900" i="2"/>
  <c r="D1900" i="2"/>
  <c r="E1900" i="2"/>
  <c r="F1900" i="2"/>
  <c r="G1900" i="2"/>
  <c r="H1900" i="2"/>
  <c r="J1900" i="2"/>
  <c r="K1900" i="2"/>
  <c r="L1900" i="2"/>
  <c r="M1900" i="2"/>
  <c r="AG1900" i="2"/>
  <c r="AH1900" i="2"/>
  <c r="AI1900" i="2"/>
  <c r="AJ1900" i="2"/>
  <c r="AK1900" i="2"/>
  <c r="AL1900" i="2"/>
  <c r="AM1900" i="2"/>
  <c r="AN1900" i="2"/>
  <c r="AV1900" i="2"/>
  <c r="C1901" i="2"/>
  <c r="D1901" i="2"/>
  <c r="E1901" i="2"/>
  <c r="F1901" i="2"/>
  <c r="G1901" i="2"/>
  <c r="H1901" i="2"/>
  <c r="J1901" i="2"/>
  <c r="K1901" i="2"/>
  <c r="L1901" i="2"/>
  <c r="M1901" i="2"/>
  <c r="AG1901" i="2"/>
  <c r="AH1901" i="2"/>
  <c r="AI1901" i="2"/>
  <c r="AJ1901" i="2"/>
  <c r="AK1901" i="2"/>
  <c r="AL1901" i="2"/>
  <c r="AM1901" i="2"/>
  <c r="AN1901" i="2"/>
  <c r="AV1901" i="2"/>
  <c r="C1902" i="2"/>
  <c r="D1902" i="2"/>
  <c r="E1902" i="2"/>
  <c r="F1902" i="2"/>
  <c r="G1902" i="2"/>
  <c r="H1902" i="2"/>
  <c r="J1902" i="2"/>
  <c r="K1902" i="2"/>
  <c r="L1902" i="2"/>
  <c r="M1902" i="2"/>
  <c r="AG1902" i="2"/>
  <c r="AH1902" i="2"/>
  <c r="AI1902" i="2"/>
  <c r="AJ1902" i="2"/>
  <c r="AK1902" i="2"/>
  <c r="AL1902" i="2"/>
  <c r="AM1902" i="2"/>
  <c r="AN1902" i="2"/>
  <c r="AV1902" i="2"/>
  <c r="C1903" i="2"/>
  <c r="D1903" i="2"/>
  <c r="E1903" i="2"/>
  <c r="F1903" i="2"/>
  <c r="G1903" i="2"/>
  <c r="H1903" i="2"/>
  <c r="J1903" i="2"/>
  <c r="K1903" i="2"/>
  <c r="L1903" i="2"/>
  <c r="M1903" i="2"/>
  <c r="AG1903" i="2"/>
  <c r="AH1903" i="2"/>
  <c r="AI1903" i="2"/>
  <c r="AJ1903" i="2"/>
  <c r="AK1903" i="2"/>
  <c r="AL1903" i="2"/>
  <c r="AM1903" i="2"/>
  <c r="AN1903" i="2"/>
  <c r="AV1903" i="2"/>
  <c r="C1904" i="2"/>
  <c r="D1904" i="2"/>
  <c r="E1904" i="2"/>
  <c r="F1904" i="2"/>
  <c r="G1904" i="2"/>
  <c r="H1904" i="2"/>
  <c r="J1904" i="2"/>
  <c r="K1904" i="2"/>
  <c r="L1904" i="2"/>
  <c r="M1904" i="2"/>
  <c r="AG1904" i="2"/>
  <c r="AH1904" i="2"/>
  <c r="AI1904" i="2"/>
  <c r="AJ1904" i="2"/>
  <c r="AK1904" i="2"/>
  <c r="AL1904" i="2"/>
  <c r="AM1904" i="2"/>
  <c r="AN1904" i="2"/>
  <c r="AV1904" i="2"/>
  <c r="C1905" i="2"/>
  <c r="D1905" i="2"/>
  <c r="E1905" i="2"/>
  <c r="F1905" i="2"/>
  <c r="G1905" i="2"/>
  <c r="H1905" i="2"/>
  <c r="J1905" i="2"/>
  <c r="K1905" i="2"/>
  <c r="L1905" i="2"/>
  <c r="M1905" i="2"/>
  <c r="AG1905" i="2"/>
  <c r="AH1905" i="2"/>
  <c r="AI1905" i="2"/>
  <c r="AJ1905" i="2"/>
  <c r="AK1905" i="2"/>
  <c r="AL1905" i="2"/>
  <c r="AM1905" i="2"/>
  <c r="AN1905" i="2"/>
  <c r="AV1905" i="2"/>
  <c r="C1906" i="2"/>
  <c r="D1906" i="2"/>
  <c r="E1906" i="2"/>
  <c r="F1906" i="2"/>
  <c r="G1906" i="2"/>
  <c r="H1906" i="2"/>
  <c r="J1906" i="2"/>
  <c r="K1906" i="2"/>
  <c r="L1906" i="2"/>
  <c r="M1906" i="2"/>
  <c r="AG1906" i="2"/>
  <c r="AH1906" i="2"/>
  <c r="AI1906" i="2"/>
  <c r="AJ1906" i="2"/>
  <c r="AK1906" i="2"/>
  <c r="AL1906" i="2"/>
  <c r="AM1906" i="2"/>
  <c r="AN1906" i="2"/>
  <c r="AV1906" i="2"/>
  <c r="C1907" i="2"/>
  <c r="D1907" i="2"/>
  <c r="E1907" i="2"/>
  <c r="F1907" i="2"/>
  <c r="G1907" i="2"/>
  <c r="H1907" i="2"/>
  <c r="J1907" i="2"/>
  <c r="K1907" i="2"/>
  <c r="L1907" i="2"/>
  <c r="M1907" i="2"/>
  <c r="AG1907" i="2"/>
  <c r="AH1907" i="2"/>
  <c r="AI1907" i="2"/>
  <c r="AJ1907" i="2"/>
  <c r="AK1907" i="2"/>
  <c r="AL1907" i="2"/>
  <c r="AM1907" i="2"/>
  <c r="AN1907" i="2"/>
  <c r="AV1907" i="2"/>
  <c r="C1908" i="2"/>
  <c r="D1908" i="2"/>
  <c r="E1908" i="2"/>
  <c r="F1908" i="2"/>
  <c r="G1908" i="2"/>
  <c r="H1908" i="2"/>
  <c r="J1908" i="2"/>
  <c r="K1908" i="2"/>
  <c r="L1908" i="2"/>
  <c r="M1908" i="2"/>
  <c r="AG1908" i="2"/>
  <c r="AH1908" i="2"/>
  <c r="AI1908" i="2"/>
  <c r="AJ1908" i="2"/>
  <c r="AK1908" i="2"/>
  <c r="AL1908" i="2"/>
  <c r="AM1908" i="2"/>
  <c r="AN1908" i="2"/>
  <c r="AV1908" i="2"/>
  <c r="C1909" i="2"/>
  <c r="D1909" i="2"/>
  <c r="E1909" i="2"/>
  <c r="F1909" i="2"/>
  <c r="G1909" i="2"/>
  <c r="H1909" i="2"/>
  <c r="J1909" i="2"/>
  <c r="K1909" i="2"/>
  <c r="L1909" i="2"/>
  <c r="M1909" i="2"/>
  <c r="AG1909" i="2"/>
  <c r="AH1909" i="2"/>
  <c r="AI1909" i="2"/>
  <c r="AJ1909" i="2"/>
  <c r="AK1909" i="2"/>
  <c r="AL1909" i="2"/>
  <c r="AM1909" i="2"/>
  <c r="AN1909" i="2"/>
  <c r="AV1909" i="2"/>
  <c r="C1910" i="2"/>
  <c r="D1910" i="2"/>
  <c r="E1910" i="2"/>
  <c r="F1910" i="2"/>
  <c r="G1910" i="2"/>
  <c r="H1910" i="2"/>
  <c r="J1910" i="2"/>
  <c r="K1910" i="2"/>
  <c r="L1910" i="2"/>
  <c r="M1910" i="2"/>
  <c r="AG1910" i="2"/>
  <c r="AH1910" i="2"/>
  <c r="AI1910" i="2"/>
  <c r="AJ1910" i="2"/>
  <c r="AK1910" i="2"/>
  <c r="AL1910" i="2"/>
  <c r="AM1910" i="2"/>
  <c r="AN1910" i="2"/>
  <c r="AV1910" i="2"/>
  <c r="C1911" i="2"/>
  <c r="D1911" i="2"/>
  <c r="E1911" i="2"/>
  <c r="F1911" i="2"/>
  <c r="G1911" i="2"/>
  <c r="H1911" i="2"/>
  <c r="J1911" i="2"/>
  <c r="K1911" i="2"/>
  <c r="L1911" i="2"/>
  <c r="M1911" i="2"/>
  <c r="AG1911" i="2"/>
  <c r="AH1911" i="2"/>
  <c r="AI1911" i="2"/>
  <c r="AJ1911" i="2"/>
  <c r="AK1911" i="2"/>
  <c r="AL1911" i="2"/>
  <c r="AM1911" i="2"/>
  <c r="AN1911" i="2"/>
  <c r="AV1911" i="2"/>
  <c r="C1912" i="2"/>
  <c r="D1912" i="2"/>
  <c r="E1912" i="2"/>
  <c r="F1912" i="2"/>
  <c r="G1912" i="2"/>
  <c r="H1912" i="2"/>
  <c r="J1912" i="2"/>
  <c r="K1912" i="2"/>
  <c r="L1912" i="2"/>
  <c r="M1912" i="2"/>
  <c r="AG1912" i="2"/>
  <c r="AH1912" i="2"/>
  <c r="AI1912" i="2"/>
  <c r="AJ1912" i="2"/>
  <c r="AK1912" i="2"/>
  <c r="AL1912" i="2"/>
  <c r="AM1912" i="2"/>
  <c r="AN1912" i="2"/>
  <c r="AV1912" i="2"/>
  <c r="C1913" i="2"/>
  <c r="D1913" i="2"/>
  <c r="E1913" i="2"/>
  <c r="F1913" i="2"/>
  <c r="G1913" i="2"/>
  <c r="H1913" i="2"/>
  <c r="J1913" i="2"/>
  <c r="K1913" i="2"/>
  <c r="L1913" i="2"/>
  <c r="M1913" i="2"/>
  <c r="AG1913" i="2"/>
  <c r="AH1913" i="2"/>
  <c r="AI1913" i="2"/>
  <c r="AJ1913" i="2"/>
  <c r="AK1913" i="2"/>
  <c r="AL1913" i="2"/>
  <c r="AM1913" i="2"/>
  <c r="AN1913" i="2"/>
  <c r="AV1913" i="2"/>
  <c r="C1914" i="2"/>
  <c r="D1914" i="2"/>
  <c r="E1914" i="2"/>
  <c r="F1914" i="2"/>
  <c r="G1914" i="2"/>
  <c r="H1914" i="2"/>
  <c r="J1914" i="2"/>
  <c r="K1914" i="2"/>
  <c r="L1914" i="2"/>
  <c r="M1914" i="2"/>
  <c r="AG1914" i="2"/>
  <c r="AH1914" i="2"/>
  <c r="AI1914" i="2"/>
  <c r="AJ1914" i="2"/>
  <c r="AK1914" i="2"/>
  <c r="AL1914" i="2"/>
  <c r="AM1914" i="2"/>
  <c r="AN1914" i="2"/>
  <c r="AV1914" i="2"/>
  <c r="C1915" i="2"/>
  <c r="D1915" i="2"/>
  <c r="E1915" i="2"/>
  <c r="F1915" i="2"/>
  <c r="G1915" i="2"/>
  <c r="H1915" i="2"/>
  <c r="J1915" i="2"/>
  <c r="K1915" i="2"/>
  <c r="L1915" i="2"/>
  <c r="M1915" i="2"/>
  <c r="AG1915" i="2"/>
  <c r="AH1915" i="2"/>
  <c r="AI1915" i="2"/>
  <c r="AJ1915" i="2"/>
  <c r="AK1915" i="2"/>
  <c r="AL1915" i="2"/>
  <c r="AM1915" i="2"/>
  <c r="AN1915" i="2"/>
  <c r="AV1915" i="2"/>
  <c r="C1916" i="2"/>
  <c r="D1916" i="2"/>
  <c r="E1916" i="2"/>
  <c r="F1916" i="2"/>
  <c r="G1916" i="2"/>
  <c r="H1916" i="2"/>
  <c r="J1916" i="2"/>
  <c r="K1916" i="2"/>
  <c r="L1916" i="2"/>
  <c r="M1916" i="2"/>
  <c r="AG1916" i="2"/>
  <c r="AH1916" i="2"/>
  <c r="AI1916" i="2"/>
  <c r="AJ1916" i="2"/>
  <c r="AK1916" i="2"/>
  <c r="AL1916" i="2"/>
  <c r="AM1916" i="2"/>
  <c r="AN1916" i="2"/>
  <c r="AV1916" i="2"/>
  <c r="C1917" i="2"/>
  <c r="D1917" i="2"/>
  <c r="E1917" i="2"/>
  <c r="F1917" i="2"/>
  <c r="G1917" i="2"/>
  <c r="H1917" i="2"/>
  <c r="J1917" i="2"/>
  <c r="K1917" i="2"/>
  <c r="L1917" i="2"/>
  <c r="M1917" i="2"/>
  <c r="AG1917" i="2"/>
  <c r="AH1917" i="2"/>
  <c r="AI1917" i="2"/>
  <c r="AJ1917" i="2"/>
  <c r="AK1917" i="2"/>
  <c r="AL1917" i="2"/>
  <c r="AM1917" i="2"/>
  <c r="AN1917" i="2"/>
  <c r="AV1917" i="2"/>
  <c r="C1918" i="2"/>
  <c r="D1918" i="2"/>
  <c r="E1918" i="2"/>
  <c r="F1918" i="2"/>
  <c r="G1918" i="2"/>
  <c r="H1918" i="2"/>
  <c r="J1918" i="2"/>
  <c r="K1918" i="2"/>
  <c r="L1918" i="2"/>
  <c r="M1918" i="2"/>
  <c r="AG1918" i="2"/>
  <c r="AH1918" i="2"/>
  <c r="AI1918" i="2"/>
  <c r="AJ1918" i="2"/>
  <c r="AK1918" i="2"/>
  <c r="AL1918" i="2"/>
  <c r="AM1918" i="2"/>
  <c r="AN1918" i="2"/>
  <c r="AV1918" i="2"/>
  <c r="C1919" i="2"/>
  <c r="D1919" i="2"/>
  <c r="E1919" i="2"/>
  <c r="F1919" i="2"/>
  <c r="G1919" i="2"/>
  <c r="H1919" i="2"/>
  <c r="J1919" i="2"/>
  <c r="K1919" i="2"/>
  <c r="L1919" i="2"/>
  <c r="M1919" i="2"/>
  <c r="AG1919" i="2"/>
  <c r="AH1919" i="2"/>
  <c r="AI1919" i="2"/>
  <c r="AJ1919" i="2"/>
  <c r="AK1919" i="2"/>
  <c r="AL1919" i="2"/>
  <c r="AM1919" i="2"/>
  <c r="AN1919" i="2"/>
  <c r="AV1919" i="2"/>
  <c r="C1920" i="2"/>
  <c r="D1920" i="2"/>
  <c r="E1920" i="2"/>
  <c r="F1920" i="2"/>
  <c r="G1920" i="2"/>
  <c r="H1920" i="2"/>
  <c r="J1920" i="2"/>
  <c r="K1920" i="2"/>
  <c r="L1920" i="2"/>
  <c r="M1920" i="2"/>
  <c r="AG1920" i="2"/>
  <c r="AH1920" i="2"/>
  <c r="AI1920" i="2"/>
  <c r="AJ1920" i="2"/>
  <c r="AK1920" i="2"/>
  <c r="AL1920" i="2"/>
  <c r="AM1920" i="2"/>
  <c r="AN1920" i="2"/>
  <c r="AV1920" i="2"/>
  <c r="C1921" i="2"/>
  <c r="D1921" i="2"/>
  <c r="E1921" i="2"/>
  <c r="F1921" i="2"/>
  <c r="G1921" i="2"/>
  <c r="H1921" i="2"/>
  <c r="J1921" i="2"/>
  <c r="K1921" i="2"/>
  <c r="L1921" i="2"/>
  <c r="M1921" i="2"/>
  <c r="AG1921" i="2"/>
  <c r="AH1921" i="2"/>
  <c r="AI1921" i="2"/>
  <c r="AJ1921" i="2"/>
  <c r="AK1921" i="2"/>
  <c r="AL1921" i="2"/>
  <c r="AM1921" i="2"/>
  <c r="AN1921" i="2"/>
  <c r="AV1921" i="2"/>
  <c r="C1922" i="2"/>
  <c r="D1922" i="2"/>
  <c r="E1922" i="2"/>
  <c r="F1922" i="2"/>
  <c r="G1922" i="2"/>
  <c r="H1922" i="2"/>
  <c r="J1922" i="2"/>
  <c r="K1922" i="2"/>
  <c r="L1922" i="2"/>
  <c r="M1922" i="2"/>
  <c r="AG1922" i="2"/>
  <c r="AH1922" i="2"/>
  <c r="AI1922" i="2"/>
  <c r="AJ1922" i="2"/>
  <c r="AK1922" i="2"/>
  <c r="AL1922" i="2"/>
  <c r="AM1922" i="2"/>
  <c r="AN1922" i="2"/>
  <c r="AV1922" i="2"/>
  <c r="C1923" i="2"/>
  <c r="D1923" i="2"/>
  <c r="E1923" i="2"/>
  <c r="F1923" i="2"/>
  <c r="G1923" i="2"/>
  <c r="H1923" i="2"/>
  <c r="J1923" i="2"/>
  <c r="K1923" i="2"/>
  <c r="L1923" i="2"/>
  <c r="M1923" i="2"/>
  <c r="AG1923" i="2"/>
  <c r="AH1923" i="2"/>
  <c r="AI1923" i="2"/>
  <c r="AJ1923" i="2"/>
  <c r="AK1923" i="2"/>
  <c r="AL1923" i="2"/>
  <c r="AM1923" i="2"/>
  <c r="AN1923" i="2"/>
  <c r="AV1923" i="2"/>
  <c r="C1924" i="2"/>
  <c r="D1924" i="2"/>
  <c r="E1924" i="2"/>
  <c r="F1924" i="2"/>
  <c r="G1924" i="2"/>
  <c r="H1924" i="2"/>
  <c r="J1924" i="2"/>
  <c r="K1924" i="2"/>
  <c r="L1924" i="2"/>
  <c r="M1924" i="2"/>
  <c r="AG1924" i="2"/>
  <c r="AH1924" i="2"/>
  <c r="AI1924" i="2"/>
  <c r="AJ1924" i="2"/>
  <c r="AK1924" i="2"/>
  <c r="AL1924" i="2"/>
  <c r="AM1924" i="2"/>
  <c r="AN1924" i="2"/>
  <c r="AV1924" i="2"/>
  <c r="C1925" i="2"/>
  <c r="D1925" i="2"/>
  <c r="E1925" i="2"/>
  <c r="F1925" i="2"/>
  <c r="G1925" i="2"/>
  <c r="H1925" i="2"/>
  <c r="J1925" i="2"/>
  <c r="K1925" i="2"/>
  <c r="L1925" i="2"/>
  <c r="M1925" i="2"/>
  <c r="AG1925" i="2"/>
  <c r="AH1925" i="2"/>
  <c r="AI1925" i="2"/>
  <c r="AJ1925" i="2"/>
  <c r="AK1925" i="2"/>
  <c r="AL1925" i="2"/>
  <c r="AM1925" i="2"/>
  <c r="AN1925" i="2"/>
  <c r="AV1925" i="2"/>
  <c r="C1926" i="2"/>
  <c r="D1926" i="2"/>
  <c r="E1926" i="2"/>
  <c r="F1926" i="2"/>
  <c r="G1926" i="2"/>
  <c r="H1926" i="2"/>
  <c r="J1926" i="2"/>
  <c r="K1926" i="2"/>
  <c r="L1926" i="2"/>
  <c r="M1926" i="2"/>
  <c r="AG1926" i="2"/>
  <c r="AH1926" i="2"/>
  <c r="AI1926" i="2"/>
  <c r="AJ1926" i="2"/>
  <c r="AK1926" i="2"/>
  <c r="AL1926" i="2"/>
  <c r="AM1926" i="2"/>
  <c r="AN1926" i="2"/>
  <c r="AV1926" i="2"/>
  <c r="C1927" i="2"/>
  <c r="D1927" i="2"/>
  <c r="E1927" i="2"/>
  <c r="F1927" i="2"/>
  <c r="G1927" i="2"/>
  <c r="H1927" i="2"/>
  <c r="J1927" i="2"/>
  <c r="K1927" i="2"/>
  <c r="L1927" i="2"/>
  <c r="M1927" i="2"/>
  <c r="AG1927" i="2"/>
  <c r="AH1927" i="2"/>
  <c r="AI1927" i="2"/>
  <c r="AJ1927" i="2"/>
  <c r="AK1927" i="2"/>
  <c r="AL1927" i="2"/>
  <c r="AM1927" i="2"/>
  <c r="AN1927" i="2"/>
  <c r="AV1927" i="2"/>
  <c r="C1928" i="2"/>
  <c r="D1928" i="2"/>
  <c r="E1928" i="2"/>
  <c r="F1928" i="2"/>
  <c r="G1928" i="2"/>
  <c r="H1928" i="2"/>
  <c r="J1928" i="2"/>
  <c r="K1928" i="2"/>
  <c r="L1928" i="2"/>
  <c r="M1928" i="2"/>
  <c r="AG1928" i="2"/>
  <c r="AH1928" i="2"/>
  <c r="AI1928" i="2"/>
  <c r="AJ1928" i="2"/>
  <c r="AK1928" i="2"/>
  <c r="AL1928" i="2"/>
  <c r="AM1928" i="2"/>
  <c r="AN1928" i="2"/>
  <c r="C1930" i="2"/>
  <c r="D1930" i="2"/>
  <c r="E1930" i="2"/>
  <c r="F1930" i="2"/>
  <c r="G1930" i="2"/>
  <c r="H1930" i="2"/>
  <c r="J1930" i="2"/>
  <c r="K1930" i="2"/>
  <c r="L1930" i="2"/>
  <c r="M1930" i="2"/>
  <c r="AG1930" i="2"/>
  <c r="AH1930" i="2"/>
  <c r="AI1930" i="2"/>
  <c r="AJ1930" i="2"/>
  <c r="AK1930" i="2"/>
  <c r="AL1930" i="2"/>
  <c r="AM1930" i="2"/>
  <c r="AN1930" i="2"/>
  <c r="AV1930" i="2"/>
  <c r="C1931" i="2"/>
  <c r="D1931" i="2"/>
  <c r="E1931" i="2"/>
  <c r="F1931" i="2"/>
  <c r="G1931" i="2"/>
  <c r="H1931" i="2"/>
  <c r="J1931" i="2"/>
  <c r="K1931" i="2"/>
  <c r="L1931" i="2"/>
  <c r="M1931" i="2"/>
  <c r="AG1931" i="2"/>
  <c r="AH1931" i="2"/>
  <c r="AI1931" i="2"/>
  <c r="AJ1931" i="2"/>
  <c r="AK1931" i="2"/>
  <c r="AL1931" i="2"/>
  <c r="AM1931" i="2"/>
  <c r="AN1931" i="2"/>
  <c r="AV1931" i="2"/>
  <c r="C1932" i="2"/>
  <c r="D1932" i="2"/>
  <c r="E1932" i="2"/>
  <c r="F1932" i="2"/>
  <c r="G1932" i="2"/>
  <c r="H1932" i="2"/>
  <c r="J1932" i="2"/>
  <c r="K1932" i="2"/>
  <c r="L1932" i="2"/>
  <c r="M1932" i="2"/>
  <c r="AG1932" i="2"/>
  <c r="AH1932" i="2"/>
  <c r="AI1932" i="2"/>
  <c r="AJ1932" i="2"/>
  <c r="AK1932" i="2"/>
  <c r="AL1932" i="2"/>
  <c r="AM1932" i="2"/>
  <c r="AN1932" i="2"/>
  <c r="AV1932" i="2"/>
  <c r="C1933" i="2"/>
  <c r="D1933" i="2"/>
  <c r="E1933" i="2"/>
  <c r="F1933" i="2"/>
  <c r="G1933" i="2"/>
  <c r="H1933" i="2"/>
  <c r="J1933" i="2"/>
  <c r="K1933" i="2"/>
  <c r="L1933" i="2"/>
  <c r="M1933" i="2"/>
  <c r="AG1933" i="2"/>
  <c r="AH1933" i="2"/>
  <c r="AI1933" i="2"/>
  <c r="AJ1933" i="2"/>
  <c r="AK1933" i="2"/>
  <c r="AL1933" i="2"/>
  <c r="AM1933" i="2"/>
  <c r="AN1933" i="2"/>
  <c r="AV1933" i="2"/>
  <c r="C1934" i="2"/>
  <c r="D1934" i="2"/>
  <c r="E1934" i="2"/>
  <c r="F1934" i="2"/>
  <c r="G1934" i="2"/>
  <c r="H1934" i="2"/>
  <c r="J1934" i="2"/>
  <c r="K1934" i="2"/>
  <c r="L1934" i="2"/>
  <c r="M1934" i="2"/>
  <c r="AG1934" i="2"/>
  <c r="AH1934" i="2"/>
  <c r="AI1934" i="2"/>
  <c r="AJ1934" i="2"/>
  <c r="AK1934" i="2"/>
  <c r="AL1934" i="2"/>
  <c r="AM1934" i="2"/>
  <c r="AN1934" i="2"/>
  <c r="AV1934" i="2"/>
  <c r="C1935" i="2"/>
  <c r="D1935" i="2"/>
  <c r="E1935" i="2"/>
  <c r="F1935" i="2"/>
  <c r="G1935" i="2"/>
  <c r="H1935" i="2"/>
  <c r="J1935" i="2"/>
  <c r="K1935" i="2"/>
  <c r="L1935" i="2"/>
  <c r="M1935" i="2"/>
  <c r="AG1935" i="2"/>
  <c r="AH1935" i="2"/>
  <c r="AI1935" i="2"/>
  <c r="AJ1935" i="2"/>
  <c r="AK1935" i="2"/>
  <c r="AL1935" i="2"/>
  <c r="AM1935" i="2"/>
  <c r="AN1935" i="2"/>
  <c r="AV1935" i="2"/>
  <c r="C1936" i="2"/>
  <c r="D1936" i="2"/>
  <c r="E1936" i="2"/>
  <c r="F1936" i="2"/>
  <c r="G1936" i="2"/>
  <c r="H1936" i="2"/>
  <c r="J1936" i="2"/>
  <c r="K1936" i="2"/>
  <c r="L1936" i="2"/>
  <c r="M1936" i="2"/>
  <c r="AG1936" i="2"/>
  <c r="AH1936" i="2"/>
  <c r="AI1936" i="2"/>
  <c r="AJ1936" i="2"/>
  <c r="AK1936" i="2"/>
  <c r="AL1936" i="2"/>
  <c r="AM1936" i="2"/>
  <c r="AN1936" i="2"/>
  <c r="AV1936" i="2"/>
  <c r="C1937" i="2"/>
  <c r="D1937" i="2"/>
  <c r="E1937" i="2"/>
  <c r="F1937" i="2"/>
  <c r="G1937" i="2"/>
  <c r="H1937" i="2"/>
  <c r="J1937" i="2"/>
  <c r="K1937" i="2"/>
  <c r="L1937" i="2"/>
  <c r="M1937" i="2"/>
  <c r="AG1937" i="2"/>
  <c r="AH1937" i="2"/>
  <c r="AI1937" i="2"/>
  <c r="AJ1937" i="2"/>
  <c r="AK1937" i="2"/>
  <c r="AL1937" i="2"/>
  <c r="AM1937" i="2"/>
  <c r="AN1937" i="2"/>
  <c r="AV1937" i="2"/>
  <c r="C1938" i="2"/>
  <c r="D1938" i="2"/>
  <c r="E1938" i="2"/>
  <c r="F1938" i="2"/>
  <c r="G1938" i="2"/>
  <c r="H1938" i="2"/>
  <c r="J1938" i="2"/>
  <c r="K1938" i="2"/>
  <c r="L1938" i="2"/>
  <c r="M1938" i="2"/>
  <c r="AG1938" i="2"/>
  <c r="AH1938" i="2"/>
  <c r="AI1938" i="2"/>
  <c r="AJ1938" i="2"/>
  <c r="AK1938" i="2"/>
  <c r="AL1938" i="2"/>
  <c r="AM1938" i="2"/>
  <c r="AN1938" i="2"/>
  <c r="AV1938" i="2"/>
  <c r="C1939" i="2"/>
  <c r="D1939" i="2"/>
  <c r="E1939" i="2"/>
  <c r="F1939" i="2"/>
  <c r="G1939" i="2"/>
  <c r="H1939" i="2"/>
  <c r="J1939" i="2"/>
  <c r="K1939" i="2"/>
  <c r="L1939" i="2"/>
  <c r="M1939" i="2"/>
  <c r="AG1939" i="2"/>
  <c r="AH1939" i="2"/>
  <c r="AI1939" i="2"/>
  <c r="AJ1939" i="2"/>
  <c r="AK1939" i="2"/>
  <c r="AL1939" i="2"/>
  <c r="AM1939" i="2"/>
  <c r="AN1939" i="2"/>
  <c r="AV1939" i="2"/>
  <c r="C1940" i="2"/>
  <c r="D1940" i="2"/>
  <c r="E1940" i="2"/>
  <c r="F1940" i="2"/>
  <c r="G1940" i="2"/>
  <c r="H1940" i="2"/>
  <c r="J1940" i="2"/>
  <c r="K1940" i="2"/>
  <c r="L1940" i="2"/>
  <c r="M1940" i="2"/>
  <c r="AG1940" i="2"/>
  <c r="AH1940" i="2"/>
  <c r="AI1940" i="2"/>
  <c r="AJ1940" i="2"/>
  <c r="AK1940" i="2"/>
  <c r="AL1940" i="2"/>
  <c r="AM1940" i="2"/>
  <c r="AN1940" i="2"/>
  <c r="AV1940" i="2"/>
  <c r="C1941" i="2"/>
  <c r="D1941" i="2"/>
  <c r="E1941" i="2"/>
  <c r="F1941" i="2"/>
  <c r="G1941" i="2"/>
  <c r="H1941" i="2"/>
  <c r="J1941" i="2"/>
  <c r="K1941" i="2"/>
  <c r="L1941" i="2"/>
  <c r="M1941" i="2"/>
  <c r="AG1941" i="2"/>
  <c r="AH1941" i="2"/>
  <c r="AI1941" i="2"/>
  <c r="AJ1941" i="2"/>
  <c r="AK1941" i="2"/>
  <c r="AL1941" i="2"/>
  <c r="AM1941" i="2"/>
  <c r="AN1941" i="2"/>
  <c r="AV1941" i="2"/>
  <c r="C1942" i="2"/>
  <c r="D1942" i="2"/>
  <c r="E1942" i="2"/>
  <c r="F1942" i="2"/>
  <c r="G1942" i="2"/>
  <c r="H1942" i="2"/>
  <c r="J1942" i="2"/>
  <c r="K1942" i="2"/>
  <c r="L1942" i="2"/>
  <c r="M1942" i="2"/>
  <c r="AG1942" i="2"/>
  <c r="AH1942" i="2"/>
  <c r="AI1942" i="2"/>
  <c r="AJ1942" i="2"/>
  <c r="AK1942" i="2"/>
  <c r="AL1942" i="2"/>
  <c r="AM1942" i="2"/>
  <c r="AN1942" i="2"/>
  <c r="AV1942" i="2"/>
  <c r="C1943" i="2"/>
  <c r="D1943" i="2"/>
  <c r="E1943" i="2"/>
  <c r="F1943" i="2"/>
  <c r="G1943" i="2"/>
  <c r="H1943" i="2"/>
  <c r="J1943" i="2"/>
  <c r="K1943" i="2"/>
  <c r="L1943" i="2"/>
  <c r="M1943" i="2"/>
  <c r="AG1943" i="2"/>
  <c r="AH1943" i="2"/>
  <c r="AI1943" i="2"/>
  <c r="AJ1943" i="2"/>
  <c r="AK1943" i="2"/>
  <c r="AL1943" i="2"/>
  <c r="AM1943" i="2"/>
  <c r="AN1943" i="2"/>
  <c r="AV1943" i="2"/>
  <c r="C1944" i="2"/>
  <c r="D1944" i="2"/>
  <c r="E1944" i="2"/>
  <c r="F1944" i="2"/>
  <c r="G1944" i="2"/>
  <c r="H1944" i="2"/>
  <c r="J1944" i="2"/>
  <c r="K1944" i="2"/>
  <c r="L1944" i="2"/>
  <c r="M1944" i="2"/>
  <c r="AG1944" i="2"/>
  <c r="AH1944" i="2"/>
  <c r="AI1944" i="2"/>
  <c r="AJ1944" i="2"/>
  <c r="AK1944" i="2"/>
  <c r="AL1944" i="2"/>
  <c r="AM1944" i="2"/>
  <c r="AN1944" i="2"/>
  <c r="AV1944" i="2"/>
  <c r="C1945" i="2"/>
  <c r="D1945" i="2"/>
  <c r="E1945" i="2"/>
  <c r="F1945" i="2"/>
  <c r="G1945" i="2"/>
  <c r="H1945" i="2"/>
  <c r="J1945" i="2"/>
  <c r="K1945" i="2"/>
  <c r="L1945" i="2"/>
  <c r="M1945" i="2"/>
  <c r="AG1945" i="2"/>
  <c r="AH1945" i="2"/>
  <c r="AI1945" i="2"/>
  <c r="AJ1945" i="2"/>
  <c r="AK1945" i="2"/>
  <c r="AL1945" i="2"/>
  <c r="AM1945" i="2"/>
  <c r="AN1945" i="2"/>
  <c r="AV1945" i="2"/>
  <c r="C1946" i="2"/>
  <c r="D1946" i="2"/>
  <c r="E1946" i="2"/>
  <c r="F1946" i="2"/>
  <c r="G1946" i="2"/>
  <c r="H1946" i="2"/>
  <c r="J1946" i="2"/>
  <c r="K1946" i="2"/>
  <c r="L1946" i="2"/>
  <c r="M1946" i="2"/>
  <c r="AG1946" i="2"/>
  <c r="AH1946" i="2"/>
  <c r="AI1946" i="2"/>
  <c r="AJ1946" i="2"/>
  <c r="AK1946" i="2"/>
  <c r="AL1946" i="2"/>
  <c r="AM1946" i="2"/>
  <c r="AN1946" i="2"/>
  <c r="AV1946" i="2"/>
  <c r="C1947" i="2"/>
  <c r="D1947" i="2"/>
  <c r="E1947" i="2"/>
  <c r="F1947" i="2"/>
  <c r="G1947" i="2"/>
  <c r="H1947" i="2"/>
  <c r="J1947" i="2"/>
  <c r="K1947" i="2"/>
  <c r="L1947" i="2"/>
  <c r="M1947" i="2"/>
  <c r="AG1947" i="2"/>
  <c r="AH1947" i="2"/>
  <c r="AI1947" i="2"/>
  <c r="AJ1947" i="2"/>
  <c r="AK1947" i="2"/>
  <c r="AL1947" i="2"/>
  <c r="AM1947" i="2"/>
  <c r="AN1947" i="2"/>
  <c r="AV1947" i="2"/>
  <c r="C1948" i="2"/>
  <c r="D1948" i="2"/>
  <c r="E1948" i="2"/>
  <c r="F1948" i="2"/>
  <c r="G1948" i="2"/>
  <c r="H1948" i="2"/>
  <c r="J1948" i="2"/>
  <c r="K1948" i="2"/>
  <c r="L1948" i="2"/>
  <c r="M1948" i="2"/>
  <c r="AG1948" i="2"/>
  <c r="AH1948" i="2"/>
  <c r="AI1948" i="2"/>
  <c r="AJ1948" i="2"/>
  <c r="AK1948" i="2"/>
  <c r="AL1948" i="2"/>
  <c r="AM1948" i="2"/>
  <c r="AN1948" i="2"/>
  <c r="AV1948" i="2"/>
  <c r="C1949" i="2"/>
  <c r="D1949" i="2"/>
  <c r="E1949" i="2"/>
  <c r="F1949" i="2"/>
  <c r="G1949" i="2"/>
  <c r="H1949" i="2"/>
  <c r="J1949" i="2"/>
  <c r="K1949" i="2"/>
  <c r="L1949" i="2"/>
  <c r="M1949" i="2"/>
  <c r="AG1949" i="2"/>
  <c r="AH1949" i="2"/>
  <c r="AI1949" i="2"/>
  <c r="AJ1949" i="2"/>
  <c r="AK1949" i="2"/>
  <c r="AL1949" i="2"/>
  <c r="AM1949" i="2"/>
  <c r="AN1949" i="2"/>
  <c r="AV1949" i="2"/>
  <c r="C1950" i="2"/>
  <c r="D1950" i="2"/>
  <c r="E1950" i="2"/>
  <c r="F1950" i="2"/>
  <c r="G1950" i="2"/>
  <c r="H1950" i="2"/>
  <c r="J1950" i="2"/>
  <c r="K1950" i="2"/>
  <c r="L1950" i="2"/>
  <c r="M1950" i="2"/>
  <c r="AG1950" i="2"/>
  <c r="AH1950" i="2"/>
  <c r="AI1950" i="2"/>
  <c r="AJ1950" i="2"/>
  <c r="AK1950" i="2"/>
  <c r="AL1950" i="2"/>
  <c r="AM1950" i="2"/>
  <c r="AN1950" i="2"/>
  <c r="AV1950" i="2"/>
  <c r="C1951" i="2"/>
  <c r="D1951" i="2"/>
  <c r="E1951" i="2"/>
  <c r="F1951" i="2"/>
  <c r="G1951" i="2"/>
  <c r="H1951" i="2"/>
  <c r="J1951" i="2"/>
  <c r="K1951" i="2"/>
  <c r="L1951" i="2"/>
  <c r="M1951" i="2"/>
  <c r="AG1951" i="2"/>
  <c r="AH1951" i="2"/>
  <c r="AI1951" i="2"/>
  <c r="AJ1951" i="2"/>
  <c r="AK1951" i="2"/>
  <c r="AL1951" i="2"/>
  <c r="AM1951" i="2"/>
  <c r="AN1951" i="2"/>
  <c r="AV1951" i="2"/>
  <c r="C1952" i="2"/>
  <c r="D1952" i="2"/>
  <c r="E1952" i="2"/>
  <c r="F1952" i="2"/>
  <c r="G1952" i="2"/>
  <c r="H1952" i="2"/>
  <c r="J1952" i="2"/>
  <c r="K1952" i="2"/>
  <c r="L1952" i="2"/>
  <c r="M1952" i="2"/>
  <c r="AG1952" i="2"/>
  <c r="AH1952" i="2"/>
  <c r="AI1952" i="2"/>
  <c r="AJ1952" i="2"/>
  <c r="AK1952" i="2"/>
  <c r="AL1952" i="2"/>
  <c r="AM1952" i="2"/>
  <c r="AN1952" i="2"/>
  <c r="AV1952" i="2"/>
  <c r="C1953" i="2"/>
  <c r="D1953" i="2"/>
  <c r="E1953" i="2"/>
  <c r="F1953" i="2"/>
  <c r="G1953" i="2"/>
  <c r="H1953" i="2"/>
  <c r="J1953" i="2"/>
  <c r="K1953" i="2"/>
  <c r="L1953" i="2"/>
  <c r="M1953" i="2"/>
  <c r="AG1953" i="2"/>
  <c r="AH1953" i="2"/>
  <c r="AI1953" i="2"/>
  <c r="AJ1953" i="2"/>
  <c r="AK1953" i="2"/>
  <c r="AL1953" i="2"/>
  <c r="AM1953" i="2"/>
  <c r="AN1953" i="2"/>
  <c r="AV1953" i="2"/>
  <c r="C1954" i="2"/>
  <c r="D1954" i="2"/>
  <c r="E1954" i="2"/>
  <c r="F1954" i="2"/>
  <c r="G1954" i="2"/>
  <c r="H1954" i="2"/>
  <c r="J1954" i="2"/>
  <c r="K1954" i="2"/>
  <c r="L1954" i="2"/>
  <c r="M1954" i="2"/>
  <c r="AG1954" i="2"/>
  <c r="AH1954" i="2"/>
  <c r="AI1954" i="2"/>
  <c r="AJ1954" i="2"/>
  <c r="AK1954" i="2"/>
  <c r="AL1954" i="2"/>
  <c r="AM1954" i="2"/>
  <c r="AN1954" i="2"/>
  <c r="AV1954" i="2"/>
  <c r="C1955" i="2"/>
  <c r="D1955" i="2"/>
  <c r="E1955" i="2"/>
  <c r="F1955" i="2"/>
  <c r="G1955" i="2"/>
  <c r="H1955" i="2"/>
  <c r="J1955" i="2"/>
  <c r="K1955" i="2"/>
  <c r="L1955" i="2"/>
  <c r="M1955" i="2"/>
  <c r="AG1955" i="2"/>
  <c r="AH1955" i="2"/>
  <c r="AI1955" i="2"/>
  <c r="AJ1955" i="2"/>
  <c r="AK1955" i="2"/>
  <c r="AL1955" i="2"/>
  <c r="AM1955" i="2"/>
  <c r="AN1955" i="2"/>
  <c r="AV1955" i="2"/>
  <c r="C1956" i="2"/>
  <c r="D1956" i="2"/>
  <c r="E1956" i="2"/>
  <c r="F1956" i="2"/>
  <c r="G1956" i="2"/>
  <c r="H1956" i="2"/>
  <c r="J1956" i="2"/>
  <c r="K1956" i="2"/>
  <c r="L1956" i="2"/>
  <c r="M1956" i="2"/>
  <c r="AG1956" i="2"/>
  <c r="AH1956" i="2"/>
  <c r="AI1956" i="2"/>
  <c r="AJ1956" i="2"/>
  <c r="AK1956" i="2"/>
  <c r="AL1956" i="2"/>
  <c r="AM1956" i="2"/>
  <c r="AN1956" i="2"/>
  <c r="AV1956" i="2"/>
  <c r="C1957" i="2"/>
  <c r="D1957" i="2"/>
  <c r="E1957" i="2"/>
  <c r="F1957" i="2"/>
  <c r="G1957" i="2"/>
  <c r="H1957" i="2"/>
  <c r="J1957" i="2"/>
  <c r="K1957" i="2"/>
  <c r="L1957" i="2"/>
  <c r="M1957" i="2"/>
  <c r="AG1957" i="2"/>
  <c r="AH1957" i="2"/>
  <c r="AI1957" i="2"/>
  <c r="AJ1957" i="2"/>
  <c r="AK1957" i="2"/>
  <c r="AL1957" i="2"/>
  <c r="AM1957" i="2"/>
  <c r="AN1957" i="2"/>
  <c r="AV1957" i="2"/>
  <c r="C1958" i="2"/>
  <c r="D1958" i="2"/>
  <c r="E1958" i="2"/>
  <c r="F1958" i="2"/>
  <c r="G1958" i="2"/>
  <c r="H1958" i="2"/>
  <c r="J1958" i="2"/>
  <c r="K1958" i="2"/>
  <c r="L1958" i="2"/>
  <c r="M1958" i="2"/>
  <c r="AG1958" i="2"/>
  <c r="AH1958" i="2"/>
  <c r="AI1958" i="2"/>
  <c r="AJ1958" i="2"/>
  <c r="AK1958" i="2"/>
  <c r="AL1958" i="2"/>
  <c r="AM1958" i="2"/>
  <c r="AN1958" i="2"/>
  <c r="AV1958" i="2"/>
  <c r="C1959" i="2"/>
  <c r="D1959" i="2"/>
  <c r="E1959" i="2"/>
  <c r="F1959" i="2"/>
  <c r="G1959" i="2"/>
  <c r="H1959" i="2"/>
  <c r="J1959" i="2"/>
  <c r="K1959" i="2"/>
  <c r="L1959" i="2"/>
  <c r="M1959" i="2"/>
  <c r="AG1959" i="2"/>
  <c r="AH1959" i="2"/>
  <c r="AI1959" i="2"/>
  <c r="AJ1959" i="2"/>
  <c r="AK1959" i="2"/>
  <c r="AL1959" i="2"/>
  <c r="AM1959" i="2"/>
  <c r="AN1959" i="2"/>
  <c r="AV1959" i="2"/>
  <c r="C1960" i="2"/>
  <c r="D1960" i="2"/>
  <c r="E1960" i="2"/>
  <c r="F1960" i="2"/>
  <c r="G1960" i="2"/>
  <c r="H1960" i="2"/>
  <c r="J1960" i="2"/>
  <c r="K1960" i="2"/>
  <c r="L1960" i="2"/>
  <c r="M1960" i="2"/>
  <c r="AG1960" i="2"/>
  <c r="AH1960" i="2"/>
  <c r="AI1960" i="2"/>
  <c r="AJ1960" i="2"/>
  <c r="AK1960" i="2"/>
  <c r="AL1960" i="2"/>
  <c r="AM1960" i="2"/>
  <c r="AN1960" i="2"/>
  <c r="AV1960" i="2"/>
  <c r="C1961" i="2"/>
  <c r="D1961" i="2"/>
  <c r="E1961" i="2"/>
  <c r="F1961" i="2"/>
  <c r="G1961" i="2"/>
  <c r="H1961" i="2"/>
  <c r="J1961" i="2"/>
  <c r="K1961" i="2"/>
  <c r="L1961" i="2"/>
  <c r="M1961" i="2"/>
  <c r="AG1961" i="2"/>
  <c r="AH1961" i="2"/>
  <c r="AI1961" i="2"/>
  <c r="AJ1961" i="2"/>
  <c r="AK1961" i="2"/>
  <c r="AL1961" i="2"/>
  <c r="AM1961" i="2"/>
  <c r="AN1961" i="2"/>
  <c r="AV1961" i="2"/>
  <c r="C1962" i="2"/>
  <c r="D1962" i="2"/>
  <c r="E1962" i="2"/>
  <c r="F1962" i="2"/>
  <c r="G1962" i="2"/>
  <c r="H1962" i="2"/>
  <c r="J1962" i="2"/>
  <c r="K1962" i="2"/>
  <c r="L1962" i="2"/>
  <c r="M1962" i="2"/>
  <c r="AG1962" i="2"/>
  <c r="AH1962" i="2"/>
  <c r="AI1962" i="2"/>
  <c r="AJ1962" i="2"/>
  <c r="AK1962" i="2"/>
  <c r="AL1962" i="2"/>
  <c r="AM1962" i="2"/>
  <c r="AN1962" i="2"/>
  <c r="AV1962" i="2"/>
  <c r="C1963" i="2"/>
  <c r="D1963" i="2"/>
  <c r="E1963" i="2"/>
  <c r="F1963" i="2"/>
  <c r="G1963" i="2"/>
  <c r="H1963" i="2"/>
  <c r="J1963" i="2"/>
  <c r="K1963" i="2"/>
  <c r="L1963" i="2"/>
  <c r="M1963" i="2"/>
  <c r="AG1963" i="2"/>
  <c r="AH1963" i="2"/>
  <c r="AI1963" i="2"/>
  <c r="AJ1963" i="2"/>
  <c r="AK1963" i="2"/>
  <c r="AL1963" i="2"/>
  <c r="AM1963" i="2"/>
  <c r="AN1963" i="2"/>
  <c r="AV1963" i="2"/>
  <c r="C1964" i="2"/>
  <c r="D1964" i="2"/>
  <c r="E1964" i="2"/>
  <c r="F1964" i="2"/>
  <c r="G1964" i="2"/>
  <c r="H1964" i="2"/>
  <c r="J1964" i="2"/>
  <c r="K1964" i="2"/>
  <c r="L1964" i="2"/>
  <c r="M1964" i="2"/>
  <c r="AG1964" i="2"/>
  <c r="AH1964" i="2"/>
  <c r="AI1964" i="2"/>
  <c r="AJ1964" i="2"/>
  <c r="AK1964" i="2"/>
  <c r="AL1964" i="2"/>
  <c r="AM1964" i="2"/>
  <c r="AN1964" i="2"/>
  <c r="AV1964" i="2"/>
  <c r="C1965" i="2"/>
  <c r="D1965" i="2"/>
  <c r="E1965" i="2"/>
  <c r="F1965" i="2"/>
  <c r="G1965" i="2"/>
  <c r="H1965" i="2"/>
  <c r="J1965" i="2"/>
  <c r="K1965" i="2"/>
  <c r="L1965" i="2"/>
  <c r="M1965" i="2"/>
  <c r="AG1965" i="2"/>
  <c r="AH1965" i="2"/>
  <c r="AI1965" i="2"/>
  <c r="AJ1965" i="2"/>
  <c r="AK1965" i="2"/>
  <c r="AL1965" i="2"/>
  <c r="AM1965" i="2"/>
  <c r="AN1965" i="2"/>
  <c r="AV1965" i="2"/>
  <c r="C1966" i="2"/>
  <c r="D1966" i="2"/>
  <c r="E1966" i="2"/>
  <c r="F1966" i="2"/>
  <c r="G1966" i="2"/>
  <c r="H1966" i="2"/>
  <c r="J1966" i="2"/>
  <c r="K1966" i="2"/>
  <c r="L1966" i="2"/>
  <c r="M1966" i="2"/>
  <c r="AG1966" i="2"/>
  <c r="AH1966" i="2"/>
  <c r="AI1966" i="2"/>
  <c r="AJ1966" i="2"/>
  <c r="AK1966" i="2"/>
  <c r="AL1966" i="2"/>
  <c r="AM1966" i="2"/>
  <c r="AN1966" i="2"/>
  <c r="AV1966" i="2"/>
  <c r="C1967" i="2"/>
  <c r="D1967" i="2"/>
  <c r="E1967" i="2"/>
  <c r="F1967" i="2"/>
  <c r="G1967" i="2"/>
  <c r="H1967" i="2"/>
  <c r="J1967" i="2"/>
  <c r="K1967" i="2"/>
  <c r="L1967" i="2"/>
  <c r="M1967" i="2"/>
  <c r="AG1967" i="2"/>
  <c r="AH1967" i="2"/>
  <c r="AI1967" i="2"/>
  <c r="AJ1967" i="2"/>
  <c r="AK1967" i="2"/>
  <c r="AL1967" i="2"/>
  <c r="AM1967" i="2"/>
  <c r="AN1967" i="2"/>
  <c r="AV1967" i="2"/>
  <c r="C1968" i="2"/>
  <c r="D1968" i="2"/>
  <c r="E1968" i="2"/>
  <c r="F1968" i="2"/>
  <c r="G1968" i="2"/>
  <c r="H1968" i="2"/>
  <c r="J1968" i="2"/>
  <c r="K1968" i="2"/>
  <c r="L1968" i="2"/>
  <c r="M1968" i="2"/>
  <c r="AG1968" i="2"/>
  <c r="AH1968" i="2"/>
  <c r="AI1968" i="2"/>
  <c r="AJ1968" i="2"/>
  <c r="AK1968" i="2"/>
  <c r="AL1968" i="2"/>
  <c r="AM1968" i="2"/>
  <c r="AN1968" i="2"/>
  <c r="AV1968" i="2"/>
  <c r="C1969" i="2"/>
  <c r="D1969" i="2"/>
  <c r="E1969" i="2"/>
  <c r="F1969" i="2"/>
  <c r="G1969" i="2"/>
  <c r="H1969" i="2"/>
  <c r="J1969" i="2"/>
  <c r="K1969" i="2"/>
  <c r="L1969" i="2"/>
  <c r="M1969" i="2"/>
  <c r="AG1969" i="2"/>
  <c r="AH1969" i="2"/>
  <c r="AI1969" i="2"/>
  <c r="AJ1969" i="2"/>
  <c r="AK1969" i="2"/>
  <c r="AL1969" i="2"/>
  <c r="AM1969" i="2"/>
  <c r="AN1969" i="2"/>
  <c r="AV1969" i="2"/>
  <c r="C1970" i="2"/>
  <c r="D1970" i="2"/>
  <c r="E1970" i="2"/>
  <c r="F1970" i="2"/>
  <c r="G1970" i="2"/>
  <c r="H1970" i="2"/>
  <c r="J1970" i="2"/>
  <c r="K1970" i="2"/>
  <c r="L1970" i="2"/>
  <c r="M1970" i="2"/>
  <c r="AG1970" i="2"/>
  <c r="AH1970" i="2"/>
  <c r="AI1970" i="2"/>
  <c r="AJ1970" i="2"/>
  <c r="AK1970" i="2"/>
  <c r="AL1970" i="2"/>
  <c r="AM1970" i="2"/>
  <c r="AN1970" i="2"/>
  <c r="AV1970" i="2"/>
  <c r="C1971" i="2"/>
  <c r="D1971" i="2"/>
  <c r="E1971" i="2"/>
  <c r="F1971" i="2"/>
  <c r="G1971" i="2"/>
  <c r="H1971" i="2"/>
  <c r="J1971" i="2"/>
  <c r="K1971" i="2"/>
  <c r="L1971" i="2"/>
  <c r="M1971" i="2"/>
  <c r="AG1971" i="2"/>
  <c r="AH1971" i="2"/>
  <c r="AI1971" i="2"/>
  <c r="AJ1971" i="2"/>
  <c r="AK1971" i="2"/>
  <c r="AL1971" i="2"/>
  <c r="AM1971" i="2"/>
  <c r="AN1971" i="2"/>
  <c r="AV1971" i="2"/>
  <c r="C1972" i="2"/>
  <c r="D1972" i="2"/>
  <c r="E1972" i="2"/>
  <c r="F1972" i="2"/>
  <c r="G1972" i="2"/>
  <c r="H1972" i="2"/>
  <c r="J1972" i="2"/>
  <c r="K1972" i="2"/>
  <c r="L1972" i="2"/>
  <c r="M1972" i="2"/>
  <c r="AG1972" i="2"/>
  <c r="AH1972" i="2"/>
  <c r="AI1972" i="2"/>
  <c r="AJ1972" i="2"/>
  <c r="AK1972" i="2"/>
  <c r="AL1972" i="2"/>
  <c r="AM1972" i="2"/>
  <c r="AN1972" i="2"/>
  <c r="AV1972" i="2"/>
  <c r="C1973" i="2"/>
  <c r="D1973" i="2"/>
  <c r="E1973" i="2"/>
  <c r="F1973" i="2"/>
  <c r="G1973" i="2"/>
  <c r="H1973" i="2"/>
  <c r="J1973" i="2"/>
  <c r="K1973" i="2"/>
  <c r="L1973" i="2"/>
  <c r="M1973" i="2"/>
  <c r="AG1973" i="2"/>
  <c r="AH1973" i="2"/>
  <c r="AI1973" i="2"/>
  <c r="AJ1973" i="2"/>
  <c r="AK1973" i="2"/>
  <c r="AL1973" i="2"/>
  <c r="AM1973" i="2"/>
  <c r="AN1973" i="2"/>
  <c r="AV1973" i="2"/>
  <c r="C1974" i="2"/>
  <c r="D1974" i="2"/>
  <c r="E1974" i="2"/>
  <c r="F1974" i="2"/>
  <c r="G1974" i="2"/>
  <c r="H1974" i="2"/>
  <c r="J1974" i="2"/>
  <c r="K1974" i="2"/>
  <c r="L1974" i="2"/>
  <c r="M1974" i="2"/>
  <c r="AG1974" i="2"/>
  <c r="AH1974" i="2"/>
  <c r="AI1974" i="2"/>
  <c r="AJ1974" i="2"/>
  <c r="AK1974" i="2"/>
  <c r="AL1974" i="2"/>
  <c r="AM1974" i="2"/>
  <c r="AN1974" i="2"/>
  <c r="AV1974" i="2"/>
  <c r="C1975" i="2"/>
  <c r="D1975" i="2"/>
  <c r="E1975" i="2"/>
  <c r="F1975" i="2"/>
  <c r="G1975" i="2"/>
  <c r="H1975" i="2"/>
  <c r="J1975" i="2"/>
  <c r="K1975" i="2"/>
  <c r="L1975" i="2"/>
  <c r="M1975" i="2"/>
  <c r="AG1975" i="2"/>
  <c r="AH1975" i="2"/>
  <c r="AI1975" i="2"/>
  <c r="AJ1975" i="2"/>
  <c r="AK1975" i="2"/>
  <c r="AL1975" i="2"/>
  <c r="AM1975" i="2"/>
  <c r="AN1975" i="2"/>
  <c r="AV1975" i="2"/>
  <c r="C1976" i="2"/>
  <c r="D1976" i="2"/>
  <c r="E1976" i="2"/>
  <c r="F1976" i="2"/>
  <c r="G1976" i="2"/>
  <c r="H1976" i="2"/>
  <c r="J1976" i="2"/>
  <c r="K1976" i="2"/>
  <c r="L1976" i="2"/>
  <c r="M1976" i="2"/>
  <c r="AG1976" i="2"/>
  <c r="AH1976" i="2"/>
  <c r="AI1976" i="2"/>
  <c r="AJ1976" i="2"/>
  <c r="AK1976" i="2"/>
  <c r="AL1976" i="2"/>
  <c r="AM1976" i="2"/>
  <c r="AN1976" i="2"/>
  <c r="AV1976" i="2"/>
  <c r="C1977" i="2"/>
  <c r="D1977" i="2"/>
  <c r="E1977" i="2"/>
  <c r="F1977" i="2"/>
  <c r="G1977" i="2"/>
  <c r="H1977" i="2"/>
  <c r="J1977" i="2"/>
  <c r="K1977" i="2"/>
  <c r="L1977" i="2"/>
  <c r="M1977" i="2"/>
  <c r="AG1977" i="2"/>
  <c r="AH1977" i="2"/>
  <c r="AI1977" i="2"/>
  <c r="AJ1977" i="2"/>
  <c r="AK1977" i="2"/>
  <c r="AL1977" i="2"/>
  <c r="AM1977" i="2"/>
  <c r="AN1977" i="2"/>
  <c r="AV1977" i="2"/>
  <c r="C1978" i="2"/>
  <c r="D1978" i="2"/>
  <c r="E1978" i="2"/>
  <c r="F1978" i="2"/>
  <c r="G1978" i="2"/>
  <c r="H1978" i="2"/>
  <c r="J1978" i="2"/>
  <c r="K1978" i="2"/>
  <c r="L1978" i="2"/>
  <c r="M1978" i="2"/>
  <c r="AG1978" i="2"/>
  <c r="AH1978" i="2"/>
  <c r="AI1978" i="2"/>
  <c r="AJ1978" i="2"/>
  <c r="AK1978" i="2"/>
  <c r="AL1978" i="2"/>
  <c r="AM1978" i="2"/>
  <c r="AN1978" i="2"/>
  <c r="AV1978" i="2"/>
  <c r="C1979" i="2"/>
  <c r="D1979" i="2"/>
  <c r="E1979" i="2"/>
  <c r="F1979" i="2"/>
  <c r="G1979" i="2"/>
  <c r="H1979" i="2"/>
  <c r="J1979" i="2"/>
  <c r="K1979" i="2"/>
  <c r="L1979" i="2"/>
  <c r="M1979" i="2"/>
  <c r="AG1979" i="2"/>
  <c r="AH1979" i="2"/>
  <c r="AI1979" i="2"/>
  <c r="AJ1979" i="2"/>
  <c r="AK1979" i="2"/>
  <c r="AL1979" i="2"/>
  <c r="AM1979" i="2"/>
  <c r="AN1979" i="2"/>
  <c r="AV1979" i="2"/>
  <c r="C1980" i="2"/>
  <c r="D1980" i="2"/>
  <c r="E1980" i="2"/>
  <c r="F1980" i="2"/>
  <c r="G1980" i="2"/>
  <c r="H1980" i="2"/>
  <c r="J1980" i="2"/>
  <c r="K1980" i="2"/>
  <c r="L1980" i="2"/>
  <c r="M1980" i="2"/>
  <c r="AG1980" i="2"/>
  <c r="AH1980" i="2"/>
  <c r="AI1980" i="2"/>
  <c r="AJ1980" i="2"/>
  <c r="AK1980" i="2"/>
  <c r="AL1980" i="2"/>
  <c r="AM1980" i="2"/>
  <c r="AN1980" i="2"/>
  <c r="AV1980" i="2"/>
  <c r="C1981" i="2"/>
  <c r="D1981" i="2"/>
  <c r="E1981" i="2"/>
  <c r="F1981" i="2"/>
  <c r="G1981" i="2"/>
  <c r="H1981" i="2"/>
  <c r="J1981" i="2"/>
  <c r="K1981" i="2"/>
  <c r="L1981" i="2"/>
  <c r="M1981" i="2"/>
  <c r="AG1981" i="2"/>
  <c r="AH1981" i="2"/>
  <c r="AI1981" i="2"/>
  <c r="AJ1981" i="2"/>
  <c r="AK1981" i="2"/>
  <c r="AL1981" i="2"/>
  <c r="AM1981" i="2"/>
  <c r="AN1981" i="2"/>
  <c r="AV1981" i="2"/>
  <c r="C1982" i="2"/>
  <c r="D1982" i="2"/>
  <c r="E1982" i="2"/>
  <c r="F1982" i="2"/>
  <c r="G1982" i="2"/>
  <c r="H1982" i="2"/>
  <c r="J1982" i="2"/>
  <c r="K1982" i="2"/>
  <c r="L1982" i="2"/>
  <c r="M1982" i="2"/>
  <c r="AG1982" i="2"/>
  <c r="AH1982" i="2"/>
  <c r="AI1982" i="2"/>
  <c r="AJ1982" i="2"/>
  <c r="AK1982" i="2"/>
  <c r="AL1982" i="2"/>
  <c r="AM1982" i="2"/>
  <c r="AN1982" i="2"/>
  <c r="AV1982" i="2"/>
  <c r="C1983" i="2"/>
  <c r="D1983" i="2"/>
  <c r="E1983" i="2"/>
  <c r="F1983" i="2"/>
  <c r="G1983" i="2"/>
  <c r="H1983" i="2"/>
  <c r="J1983" i="2"/>
  <c r="K1983" i="2"/>
  <c r="L1983" i="2"/>
  <c r="M1983" i="2"/>
  <c r="AG1983" i="2"/>
  <c r="AH1983" i="2"/>
  <c r="AI1983" i="2"/>
  <c r="AJ1983" i="2"/>
  <c r="AK1983" i="2"/>
  <c r="AL1983" i="2"/>
  <c r="AM1983" i="2"/>
  <c r="AN1983" i="2"/>
  <c r="AV1983" i="2"/>
  <c r="C1984" i="2"/>
  <c r="D1984" i="2"/>
  <c r="E1984" i="2"/>
  <c r="F1984" i="2"/>
  <c r="G1984" i="2"/>
  <c r="H1984" i="2"/>
  <c r="J1984" i="2"/>
  <c r="K1984" i="2"/>
  <c r="L1984" i="2"/>
  <c r="M1984" i="2"/>
  <c r="AG1984" i="2"/>
  <c r="AH1984" i="2"/>
  <c r="AI1984" i="2"/>
  <c r="AJ1984" i="2"/>
  <c r="AK1984" i="2"/>
  <c r="AL1984" i="2"/>
  <c r="AM1984" i="2"/>
  <c r="AN1984" i="2"/>
  <c r="AV1984" i="2"/>
  <c r="C1985" i="2"/>
  <c r="D1985" i="2"/>
  <c r="E1985" i="2"/>
  <c r="F1985" i="2"/>
  <c r="G1985" i="2"/>
  <c r="H1985" i="2"/>
  <c r="J1985" i="2"/>
  <c r="K1985" i="2"/>
  <c r="L1985" i="2"/>
  <c r="M1985" i="2"/>
  <c r="AG1985" i="2"/>
  <c r="AH1985" i="2"/>
  <c r="AI1985" i="2"/>
  <c r="AJ1985" i="2"/>
  <c r="AK1985" i="2"/>
  <c r="AL1985" i="2"/>
  <c r="AM1985" i="2"/>
  <c r="AN1985" i="2"/>
  <c r="AV1985" i="2"/>
  <c r="C1986" i="2"/>
  <c r="D1986" i="2"/>
  <c r="E1986" i="2"/>
  <c r="F1986" i="2"/>
  <c r="G1986" i="2"/>
  <c r="H1986" i="2"/>
  <c r="J1986" i="2"/>
  <c r="K1986" i="2"/>
  <c r="L1986" i="2"/>
  <c r="M1986" i="2"/>
  <c r="AG1986" i="2"/>
  <c r="AH1986" i="2"/>
  <c r="AI1986" i="2"/>
  <c r="AJ1986" i="2"/>
  <c r="AK1986" i="2"/>
  <c r="AL1986" i="2"/>
  <c r="AM1986" i="2"/>
  <c r="AN1986" i="2"/>
  <c r="AV1986" i="2"/>
  <c r="C1987" i="2"/>
  <c r="D1987" i="2"/>
  <c r="E1987" i="2"/>
  <c r="F1987" i="2"/>
  <c r="G1987" i="2"/>
  <c r="H1987" i="2"/>
  <c r="J1987" i="2"/>
  <c r="K1987" i="2"/>
  <c r="L1987" i="2"/>
  <c r="M1987" i="2"/>
  <c r="AG1987" i="2"/>
  <c r="AH1987" i="2"/>
  <c r="AI1987" i="2"/>
  <c r="AJ1987" i="2"/>
  <c r="AK1987" i="2"/>
  <c r="AL1987" i="2"/>
  <c r="AM1987" i="2"/>
  <c r="AN1987" i="2"/>
  <c r="AV1987" i="2"/>
  <c r="C1988" i="2"/>
  <c r="D1988" i="2"/>
  <c r="E1988" i="2"/>
  <c r="F1988" i="2"/>
  <c r="G1988" i="2"/>
  <c r="H1988" i="2"/>
  <c r="J1988" i="2"/>
  <c r="K1988" i="2"/>
  <c r="L1988" i="2"/>
  <c r="M1988" i="2"/>
  <c r="AG1988" i="2"/>
  <c r="AH1988" i="2"/>
  <c r="AI1988" i="2"/>
  <c r="AJ1988" i="2"/>
  <c r="AK1988" i="2"/>
  <c r="AL1988" i="2"/>
  <c r="AM1988" i="2"/>
  <c r="AN1988" i="2"/>
  <c r="AV1988" i="2"/>
  <c r="C1989" i="2"/>
  <c r="D1989" i="2"/>
  <c r="E1989" i="2"/>
  <c r="F1989" i="2"/>
  <c r="G1989" i="2"/>
  <c r="H1989" i="2"/>
  <c r="J1989" i="2"/>
  <c r="K1989" i="2"/>
  <c r="L1989" i="2"/>
  <c r="M1989" i="2"/>
  <c r="AG1989" i="2"/>
  <c r="AH1989" i="2"/>
  <c r="AI1989" i="2"/>
  <c r="AJ1989" i="2"/>
  <c r="AK1989" i="2"/>
  <c r="AL1989" i="2"/>
  <c r="AM1989" i="2"/>
  <c r="AN1989" i="2"/>
  <c r="AV1989" i="2"/>
  <c r="C1990" i="2"/>
  <c r="D1990" i="2"/>
  <c r="E1990" i="2"/>
  <c r="F1990" i="2"/>
  <c r="G1990" i="2"/>
  <c r="H1990" i="2"/>
  <c r="J1990" i="2"/>
  <c r="K1990" i="2"/>
  <c r="L1990" i="2"/>
  <c r="M1990" i="2"/>
  <c r="AG1990" i="2"/>
  <c r="AH1990" i="2"/>
  <c r="AI1990" i="2"/>
  <c r="AJ1990" i="2"/>
  <c r="AK1990" i="2"/>
  <c r="AL1990" i="2"/>
  <c r="AM1990" i="2"/>
  <c r="AN1990" i="2"/>
  <c r="AV1990" i="2"/>
  <c r="C1991" i="2"/>
  <c r="D1991" i="2"/>
  <c r="E1991" i="2"/>
  <c r="F1991" i="2"/>
  <c r="G1991" i="2"/>
  <c r="H1991" i="2"/>
  <c r="J1991" i="2"/>
  <c r="K1991" i="2"/>
  <c r="L1991" i="2"/>
  <c r="M1991" i="2"/>
  <c r="AG1991" i="2"/>
  <c r="AH1991" i="2"/>
  <c r="AI1991" i="2"/>
  <c r="AJ1991" i="2"/>
  <c r="AK1991" i="2"/>
  <c r="AL1991" i="2"/>
  <c r="AM1991" i="2"/>
  <c r="AN1991" i="2"/>
  <c r="AV1991" i="2"/>
  <c r="C1992" i="2"/>
  <c r="D1992" i="2"/>
  <c r="E1992" i="2"/>
  <c r="F1992" i="2"/>
  <c r="G1992" i="2"/>
  <c r="H1992" i="2"/>
  <c r="J1992" i="2"/>
  <c r="K1992" i="2"/>
  <c r="L1992" i="2"/>
  <c r="M1992" i="2"/>
  <c r="AG1992" i="2"/>
  <c r="AH1992" i="2"/>
  <c r="AI1992" i="2"/>
  <c r="AJ1992" i="2"/>
  <c r="AK1992" i="2"/>
  <c r="AL1992" i="2"/>
  <c r="AM1992" i="2"/>
  <c r="AN1992" i="2"/>
  <c r="AV1992" i="2"/>
  <c r="C1993" i="2"/>
  <c r="D1993" i="2"/>
  <c r="E1993" i="2"/>
  <c r="F1993" i="2"/>
  <c r="G1993" i="2"/>
  <c r="H1993" i="2"/>
  <c r="J1993" i="2"/>
  <c r="K1993" i="2"/>
  <c r="L1993" i="2"/>
  <c r="M1993" i="2"/>
  <c r="AG1993" i="2"/>
  <c r="AH1993" i="2"/>
  <c r="AI1993" i="2"/>
  <c r="AJ1993" i="2"/>
  <c r="AK1993" i="2"/>
  <c r="AL1993" i="2"/>
  <c r="AM1993" i="2"/>
  <c r="AN1993" i="2"/>
  <c r="AV1993" i="2"/>
  <c r="C1994" i="2"/>
  <c r="D1994" i="2"/>
  <c r="E1994" i="2"/>
  <c r="F1994" i="2"/>
  <c r="G1994" i="2"/>
  <c r="H1994" i="2"/>
  <c r="J1994" i="2"/>
  <c r="K1994" i="2"/>
  <c r="L1994" i="2"/>
  <c r="M1994" i="2"/>
  <c r="AG1994" i="2"/>
  <c r="AH1994" i="2"/>
  <c r="AI1994" i="2"/>
  <c r="AJ1994" i="2"/>
  <c r="AK1994" i="2"/>
  <c r="AL1994" i="2"/>
  <c r="AM1994" i="2"/>
  <c r="AN1994" i="2"/>
  <c r="AV1994" i="2"/>
  <c r="C1995" i="2"/>
  <c r="D1995" i="2"/>
  <c r="E1995" i="2"/>
  <c r="F1995" i="2"/>
  <c r="G1995" i="2"/>
  <c r="H1995" i="2"/>
  <c r="J1995" i="2"/>
  <c r="K1995" i="2"/>
  <c r="L1995" i="2"/>
  <c r="M1995" i="2"/>
  <c r="AG1995" i="2"/>
  <c r="AH1995" i="2"/>
  <c r="AI1995" i="2"/>
  <c r="AJ1995" i="2"/>
  <c r="AK1995" i="2"/>
  <c r="AL1995" i="2"/>
  <c r="AM1995" i="2"/>
  <c r="AN1995" i="2"/>
  <c r="AV1995" i="2"/>
  <c r="C1996" i="2"/>
  <c r="D1996" i="2"/>
  <c r="E1996" i="2"/>
  <c r="F1996" i="2"/>
  <c r="G1996" i="2"/>
  <c r="H1996" i="2"/>
  <c r="J1996" i="2"/>
  <c r="K1996" i="2"/>
  <c r="L1996" i="2"/>
  <c r="M1996" i="2"/>
  <c r="AG1996" i="2"/>
  <c r="AH1996" i="2"/>
  <c r="AI1996" i="2"/>
  <c r="AJ1996" i="2"/>
  <c r="AK1996" i="2"/>
  <c r="AL1996" i="2"/>
  <c r="AM1996" i="2"/>
  <c r="AN1996" i="2"/>
  <c r="AV1996" i="2"/>
  <c r="C1997" i="2"/>
  <c r="D1997" i="2"/>
  <c r="E1997" i="2"/>
  <c r="F1997" i="2"/>
  <c r="G1997" i="2"/>
  <c r="H1997" i="2"/>
  <c r="J1997" i="2"/>
  <c r="K1997" i="2"/>
  <c r="L1997" i="2"/>
  <c r="M1997" i="2"/>
  <c r="AG1997" i="2"/>
  <c r="AH1997" i="2"/>
  <c r="AI1997" i="2"/>
  <c r="AJ1997" i="2"/>
  <c r="AK1997" i="2"/>
  <c r="AL1997" i="2"/>
  <c r="AM1997" i="2"/>
  <c r="AN1997" i="2"/>
  <c r="AV1997" i="2"/>
  <c r="C1998" i="2"/>
  <c r="D1998" i="2"/>
  <c r="E1998" i="2"/>
  <c r="F1998" i="2"/>
  <c r="G1998" i="2"/>
  <c r="H1998" i="2"/>
  <c r="J1998" i="2"/>
  <c r="K1998" i="2"/>
  <c r="L1998" i="2"/>
  <c r="M1998" i="2"/>
  <c r="AG1998" i="2"/>
  <c r="AH1998" i="2"/>
  <c r="AI1998" i="2"/>
  <c r="AJ1998" i="2"/>
  <c r="AK1998" i="2"/>
  <c r="AL1998" i="2"/>
  <c r="AM1998" i="2"/>
  <c r="AN1998" i="2"/>
  <c r="AV1998" i="2"/>
  <c r="C1999" i="2"/>
  <c r="D1999" i="2"/>
  <c r="E1999" i="2"/>
  <c r="F1999" i="2"/>
  <c r="G1999" i="2"/>
  <c r="H1999" i="2"/>
  <c r="J1999" i="2"/>
  <c r="K1999" i="2"/>
  <c r="L1999" i="2"/>
  <c r="M1999" i="2"/>
  <c r="AG1999" i="2"/>
  <c r="AH1999" i="2"/>
  <c r="AI1999" i="2"/>
  <c r="AJ1999" i="2"/>
  <c r="AK1999" i="2"/>
  <c r="AL1999" i="2"/>
  <c r="AM1999" i="2"/>
  <c r="AN1999" i="2"/>
  <c r="AV1999" i="2"/>
  <c r="C2000" i="2"/>
  <c r="D2000" i="2"/>
  <c r="E2000" i="2"/>
  <c r="F2000" i="2"/>
  <c r="G2000" i="2"/>
  <c r="H2000" i="2"/>
  <c r="J2000" i="2"/>
  <c r="K2000" i="2"/>
  <c r="L2000" i="2"/>
  <c r="M2000" i="2"/>
  <c r="AG2000" i="2"/>
  <c r="AH2000" i="2"/>
  <c r="AI2000" i="2"/>
  <c r="AJ2000" i="2"/>
  <c r="AK2000" i="2"/>
  <c r="AL2000" i="2"/>
  <c r="AM2000" i="2"/>
  <c r="AN2000" i="2"/>
  <c r="AV2000" i="2"/>
  <c r="C2001" i="2"/>
  <c r="D2001" i="2"/>
  <c r="E2001" i="2"/>
  <c r="F2001" i="2"/>
  <c r="G2001" i="2"/>
  <c r="H2001" i="2"/>
  <c r="J2001" i="2"/>
  <c r="K2001" i="2"/>
  <c r="L2001" i="2"/>
  <c r="M2001" i="2"/>
  <c r="AG2001" i="2"/>
  <c r="AH2001" i="2"/>
  <c r="AI2001" i="2"/>
  <c r="AJ2001" i="2"/>
  <c r="AK2001" i="2"/>
  <c r="AL2001" i="2"/>
  <c r="AM2001" i="2"/>
  <c r="AN2001" i="2"/>
  <c r="AV2001" i="2"/>
  <c r="C2002" i="2"/>
  <c r="D2002" i="2"/>
  <c r="E2002" i="2"/>
  <c r="F2002" i="2"/>
  <c r="G2002" i="2"/>
  <c r="H2002" i="2"/>
  <c r="J2002" i="2"/>
  <c r="K2002" i="2"/>
  <c r="L2002" i="2"/>
  <c r="M2002" i="2"/>
  <c r="AG2002" i="2"/>
  <c r="AH2002" i="2"/>
  <c r="AI2002" i="2"/>
  <c r="AJ2002" i="2"/>
  <c r="AK2002" i="2"/>
  <c r="AL2002" i="2"/>
  <c r="AM2002" i="2"/>
  <c r="AN2002" i="2"/>
  <c r="C2004" i="2"/>
  <c r="D2004" i="2"/>
  <c r="E2004" i="2"/>
  <c r="F2004" i="2"/>
  <c r="G2004" i="2"/>
  <c r="H2004" i="2"/>
  <c r="J2004" i="2"/>
  <c r="K2004" i="2"/>
  <c r="L2004" i="2"/>
  <c r="M2004" i="2"/>
  <c r="AG2004" i="2"/>
  <c r="AH2004" i="2"/>
  <c r="AI2004" i="2"/>
  <c r="AJ2004" i="2"/>
  <c r="AK2004" i="2"/>
  <c r="AL2004" i="2"/>
  <c r="AM2004" i="2"/>
  <c r="AN2004" i="2"/>
  <c r="AV2004" i="2"/>
  <c r="C2005" i="2"/>
  <c r="D2005" i="2"/>
  <c r="E2005" i="2"/>
  <c r="F2005" i="2"/>
  <c r="G2005" i="2"/>
  <c r="H2005" i="2"/>
  <c r="J2005" i="2"/>
  <c r="K2005" i="2"/>
  <c r="L2005" i="2"/>
  <c r="M2005" i="2"/>
  <c r="AG2005" i="2"/>
  <c r="AH2005" i="2"/>
  <c r="AI2005" i="2"/>
  <c r="AJ2005" i="2"/>
  <c r="AK2005" i="2"/>
  <c r="AL2005" i="2"/>
  <c r="AM2005" i="2"/>
  <c r="AN2005" i="2"/>
  <c r="AV2005" i="2"/>
  <c r="C2006" i="2"/>
  <c r="D2006" i="2"/>
  <c r="E2006" i="2"/>
  <c r="F2006" i="2"/>
  <c r="G2006" i="2"/>
  <c r="H2006" i="2"/>
  <c r="J2006" i="2"/>
  <c r="K2006" i="2"/>
  <c r="L2006" i="2"/>
  <c r="M2006" i="2"/>
  <c r="AG2006" i="2"/>
  <c r="AH2006" i="2"/>
  <c r="AI2006" i="2"/>
  <c r="AJ2006" i="2"/>
  <c r="AK2006" i="2"/>
  <c r="AL2006" i="2"/>
  <c r="AM2006" i="2"/>
  <c r="AN2006" i="2"/>
  <c r="AV2006" i="2"/>
  <c r="C2007" i="2"/>
  <c r="D2007" i="2"/>
  <c r="E2007" i="2"/>
  <c r="F2007" i="2"/>
  <c r="G2007" i="2"/>
  <c r="H2007" i="2"/>
  <c r="J2007" i="2"/>
  <c r="K2007" i="2"/>
  <c r="L2007" i="2"/>
  <c r="M2007" i="2"/>
  <c r="AG2007" i="2"/>
  <c r="AH2007" i="2"/>
  <c r="AI2007" i="2"/>
  <c r="AJ2007" i="2"/>
  <c r="AK2007" i="2"/>
  <c r="AL2007" i="2"/>
  <c r="AM2007" i="2"/>
  <c r="AN2007" i="2"/>
  <c r="AV2007" i="2"/>
  <c r="C2008" i="2"/>
  <c r="D2008" i="2"/>
  <c r="E2008" i="2"/>
  <c r="F2008" i="2"/>
  <c r="G2008" i="2"/>
  <c r="H2008" i="2"/>
  <c r="J2008" i="2"/>
  <c r="K2008" i="2"/>
  <c r="L2008" i="2"/>
  <c r="M2008" i="2"/>
  <c r="AG2008" i="2"/>
  <c r="AH2008" i="2"/>
  <c r="AI2008" i="2"/>
  <c r="AJ2008" i="2"/>
  <c r="AK2008" i="2"/>
  <c r="AL2008" i="2"/>
  <c r="AM2008" i="2"/>
  <c r="AN2008" i="2"/>
  <c r="AV2008" i="2"/>
  <c r="C2009" i="2"/>
  <c r="D2009" i="2"/>
  <c r="E2009" i="2"/>
  <c r="F2009" i="2"/>
  <c r="G2009" i="2"/>
  <c r="H2009" i="2"/>
  <c r="J2009" i="2"/>
  <c r="K2009" i="2"/>
  <c r="L2009" i="2"/>
  <c r="M2009" i="2"/>
  <c r="AG2009" i="2"/>
  <c r="AH2009" i="2"/>
  <c r="AI2009" i="2"/>
  <c r="AJ2009" i="2"/>
  <c r="AK2009" i="2"/>
  <c r="AL2009" i="2"/>
  <c r="AM2009" i="2"/>
  <c r="AN2009" i="2"/>
  <c r="AV2009" i="2"/>
  <c r="C2010" i="2"/>
  <c r="D2010" i="2"/>
  <c r="E2010" i="2"/>
  <c r="F2010" i="2"/>
  <c r="G2010" i="2"/>
  <c r="H2010" i="2"/>
  <c r="J2010" i="2"/>
  <c r="K2010" i="2"/>
  <c r="L2010" i="2"/>
  <c r="M2010" i="2"/>
  <c r="AG2010" i="2"/>
  <c r="AH2010" i="2"/>
  <c r="AI2010" i="2"/>
  <c r="AJ2010" i="2"/>
  <c r="AK2010" i="2"/>
  <c r="AL2010" i="2"/>
  <c r="AM2010" i="2"/>
  <c r="AN2010" i="2"/>
  <c r="AV2010" i="2"/>
  <c r="C2011" i="2"/>
  <c r="D2011" i="2"/>
  <c r="E2011" i="2"/>
  <c r="F2011" i="2"/>
  <c r="G2011" i="2"/>
  <c r="H2011" i="2"/>
  <c r="J2011" i="2"/>
  <c r="K2011" i="2"/>
  <c r="L2011" i="2"/>
  <c r="M2011" i="2"/>
  <c r="AG2011" i="2"/>
  <c r="AH2011" i="2"/>
  <c r="AI2011" i="2"/>
  <c r="AJ2011" i="2"/>
  <c r="AK2011" i="2"/>
  <c r="AL2011" i="2"/>
  <c r="AM2011" i="2"/>
  <c r="AN2011" i="2"/>
  <c r="AV2011" i="2"/>
  <c r="C2012" i="2"/>
  <c r="D2012" i="2"/>
  <c r="E2012" i="2"/>
  <c r="F2012" i="2"/>
  <c r="G2012" i="2"/>
  <c r="H2012" i="2"/>
  <c r="J2012" i="2"/>
  <c r="K2012" i="2"/>
  <c r="L2012" i="2"/>
  <c r="M2012" i="2"/>
  <c r="AG2012" i="2"/>
  <c r="AH2012" i="2"/>
  <c r="AI2012" i="2"/>
  <c r="AJ2012" i="2"/>
  <c r="AK2012" i="2"/>
  <c r="AL2012" i="2"/>
  <c r="AM2012" i="2"/>
  <c r="AN2012" i="2"/>
  <c r="AV2012" i="2"/>
  <c r="C2013" i="2"/>
  <c r="D2013" i="2"/>
  <c r="E2013" i="2"/>
  <c r="F2013" i="2"/>
  <c r="G2013" i="2"/>
  <c r="H2013" i="2"/>
  <c r="J2013" i="2"/>
  <c r="K2013" i="2"/>
  <c r="L2013" i="2"/>
  <c r="M2013" i="2"/>
  <c r="AG2013" i="2"/>
  <c r="AH2013" i="2"/>
  <c r="AI2013" i="2"/>
  <c r="AJ2013" i="2"/>
  <c r="AK2013" i="2"/>
  <c r="AL2013" i="2"/>
  <c r="AM2013" i="2"/>
  <c r="AN2013" i="2"/>
  <c r="AV2013" i="2"/>
  <c r="C2014" i="2"/>
  <c r="D2014" i="2"/>
  <c r="E2014" i="2"/>
  <c r="F2014" i="2"/>
  <c r="G2014" i="2"/>
  <c r="H2014" i="2"/>
  <c r="J2014" i="2"/>
  <c r="K2014" i="2"/>
  <c r="L2014" i="2"/>
  <c r="M2014" i="2"/>
  <c r="AG2014" i="2"/>
  <c r="AH2014" i="2"/>
  <c r="AI2014" i="2"/>
  <c r="AJ2014" i="2"/>
  <c r="AK2014" i="2"/>
  <c r="AL2014" i="2"/>
  <c r="AM2014" i="2"/>
  <c r="AN2014" i="2"/>
  <c r="AV2014" i="2"/>
  <c r="C2015" i="2"/>
  <c r="D2015" i="2"/>
  <c r="E2015" i="2"/>
  <c r="F2015" i="2"/>
  <c r="G2015" i="2"/>
  <c r="H2015" i="2"/>
  <c r="J2015" i="2"/>
  <c r="K2015" i="2"/>
  <c r="L2015" i="2"/>
  <c r="M2015" i="2"/>
  <c r="AG2015" i="2"/>
  <c r="AH2015" i="2"/>
  <c r="AI2015" i="2"/>
  <c r="AJ2015" i="2"/>
  <c r="AK2015" i="2"/>
  <c r="AL2015" i="2"/>
  <c r="AM2015" i="2"/>
  <c r="AN2015" i="2"/>
  <c r="AV2015" i="2"/>
  <c r="C2016" i="2"/>
  <c r="D2016" i="2"/>
  <c r="E2016" i="2"/>
  <c r="F2016" i="2"/>
  <c r="G2016" i="2"/>
  <c r="H2016" i="2"/>
  <c r="J2016" i="2"/>
  <c r="K2016" i="2"/>
  <c r="L2016" i="2"/>
  <c r="M2016" i="2"/>
  <c r="AG2016" i="2"/>
  <c r="AH2016" i="2"/>
  <c r="AI2016" i="2"/>
  <c r="AJ2016" i="2"/>
  <c r="AK2016" i="2"/>
  <c r="AL2016" i="2"/>
  <c r="AM2016" i="2"/>
  <c r="AN2016" i="2"/>
  <c r="AV2016" i="2"/>
  <c r="C2017" i="2"/>
  <c r="D2017" i="2"/>
  <c r="E2017" i="2"/>
  <c r="F2017" i="2"/>
  <c r="G2017" i="2"/>
  <c r="H2017" i="2"/>
  <c r="J2017" i="2"/>
  <c r="K2017" i="2"/>
  <c r="L2017" i="2"/>
  <c r="M2017" i="2"/>
  <c r="AG2017" i="2"/>
  <c r="AH2017" i="2"/>
  <c r="AI2017" i="2"/>
  <c r="AJ2017" i="2"/>
  <c r="AK2017" i="2"/>
  <c r="AL2017" i="2"/>
  <c r="AM2017" i="2"/>
  <c r="AN2017" i="2"/>
  <c r="AV2017" i="2"/>
  <c r="C2018" i="2"/>
  <c r="D2018" i="2"/>
  <c r="E2018" i="2"/>
  <c r="F2018" i="2"/>
  <c r="G2018" i="2"/>
  <c r="H2018" i="2"/>
  <c r="J2018" i="2"/>
  <c r="K2018" i="2"/>
  <c r="L2018" i="2"/>
  <c r="M2018" i="2"/>
  <c r="AG2018" i="2"/>
  <c r="AH2018" i="2"/>
  <c r="AI2018" i="2"/>
  <c r="AJ2018" i="2"/>
  <c r="AK2018" i="2"/>
  <c r="AL2018" i="2"/>
  <c r="AM2018" i="2"/>
  <c r="AN2018" i="2"/>
  <c r="AV2018" i="2"/>
  <c r="C2019" i="2"/>
  <c r="D2019" i="2"/>
  <c r="E2019" i="2"/>
  <c r="F2019" i="2"/>
  <c r="G2019" i="2"/>
  <c r="H2019" i="2"/>
  <c r="J2019" i="2"/>
  <c r="K2019" i="2"/>
  <c r="L2019" i="2"/>
  <c r="M2019" i="2"/>
  <c r="AG2019" i="2"/>
  <c r="AH2019" i="2"/>
  <c r="AI2019" i="2"/>
  <c r="AJ2019" i="2"/>
  <c r="AK2019" i="2"/>
  <c r="AL2019" i="2"/>
  <c r="AM2019" i="2"/>
  <c r="AN2019" i="2"/>
  <c r="AV2019" i="2"/>
  <c r="C2020" i="2"/>
  <c r="D2020" i="2"/>
  <c r="E2020" i="2"/>
  <c r="F2020" i="2"/>
  <c r="G2020" i="2"/>
  <c r="H2020" i="2"/>
  <c r="J2020" i="2"/>
  <c r="K2020" i="2"/>
  <c r="L2020" i="2"/>
  <c r="M2020" i="2"/>
  <c r="AG2020" i="2"/>
  <c r="AH2020" i="2"/>
  <c r="AI2020" i="2"/>
  <c r="AJ2020" i="2"/>
  <c r="AK2020" i="2"/>
  <c r="AL2020" i="2"/>
  <c r="AM2020" i="2"/>
  <c r="AN2020" i="2"/>
  <c r="AV2020" i="2"/>
  <c r="C2021" i="2"/>
  <c r="D2021" i="2"/>
  <c r="E2021" i="2"/>
  <c r="F2021" i="2"/>
  <c r="G2021" i="2"/>
  <c r="H2021" i="2"/>
  <c r="J2021" i="2"/>
  <c r="K2021" i="2"/>
  <c r="L2021" i="2"/>
  <c r="M2021" i="2"/>
  <c r="AG2021" i="2"/>
  <c r="AH2021" i="2"/>
  <c r="AI2021" i="2"/>
  <c r="AJ2021" i="2"/>
  <c r="AK2021" i="2"/>
  <c r="AL2021" i="2"/>
  <c r="AM2021" i="2"/>
  <c r="AN2021" i="2"/>
  <c r="AV2021" i="2"/>
  <c r="C2022" i="2"/>
  <c r="D2022" i="2"/>
  <c r="E2022" i="2"/>
  <c r="F2022" i="2"/>
  <c r="G2022" i="2"/>
  <c r="H2022" i="2"/>
  <c r="J2022" i="2"/>
  <c r="K2022" i="2"/>
  <c r="L2022" i="2"/>
  <c r="M2022" i="2"/>
  <c r="AG2022" i="2"/>
  <c r="AH2022" i="2"/>
  <c r="AI2022" i="2"/>
  <c r="AJ2022" i="2"/>
  <c r="AK2022" i="2"/>
  <c r="AL2022" i="2"/>
  <c r="AM2022" i="2"/>
  <c r="AN2022" i="2"/>
  <c r="AV2022" i="2"/>
  <c r="C2023" i="2"/>
  <c r="D2023" i="2"/>
  <c r="E2023" i="2"/>
  <c r="F2023" i="2"/>
  <c r="G2023" i="2"/>
  <c r="H2023" i="2"/>
  <c r="J2023" i="2"/>
  <c r="K2023" i="2"/>
  <c r="L2023" i="2"/>
  <c r="M2023" i="2"/>
  <c r="AG2023" i="2"/>
  <c r="AH2023" i="2"/>
  <c r="AI2023" i="2"/>
  <c r="AJ2023" i="2"/>
  <c r="AK2023" i="2"/>
  <c r="AL2023" i="2"/>
  <c r="AM2023" i="2"/>
  <c r="AN2023" i="2"/>
  <c r="AV2023" i="2"/>
  <c r="C2024" i="2"/>
  <c r="D2024" i="2"/>
  <c r="E2024" i="2"/>
  <c r="F2024" i="2"/>
  <c r="G2024" i="2"/>
  <c r="H2024" i="2"/>
  <c r="J2024" i="2"/>
  <c r="K2024" i="2"/>
  <c r="L2024" i="2"/>
  <c r="M2024" i="2"/>
  <c r="AG2024" i="2"/>
  <c r="AH2024" i="2"/>
  <c r="AI2024" i="2"/>
  <c r="AJ2024" i="2"/>
  <c r="AK2024" i="2"/>
  <c r="AL2024" i="2"/>
  <c r="AM2024" i="2"/>
  <c r="AN2024" i="2"/>
  <c r="AV2024" i="2"/>
  <c r="C2025" i="2"/>
  <c r="D2025" i="2"/>
  <c r="E2025" i="2"/>
  <c r="F2025" i="2"/>
  <c r="G2025" i="2"/>
  <c r="H2025" i="2"/>
  <c r="J2025" i="2"/>
  <c r="K2025" i="2"/>
  <c r="L2025" i="2"/>
  <c r="M2025" i="2"/>
  <c r="AG2025" i="2"/>
  <c r="AH2025" i="2"/>
  <c r="AI2025" i="2"/>
  <c r="AJ2025" i="2"/>
  <c r="AK2025" i="2"/>
  <c r="AL2025" i="2"/>
  <c r="AM2025" i="2"/>
  <c r="AN2025" i="2"/>
  <c r="AV2025" i="2"/>
  <c r="C2026" i="2"/>
  <c r="D2026" i="2"/>
  <c r="E2026" i="2"/>
  <c r="F2026" i="2"/>
  <c r="G2026" i="2"/>
  <c r="H2026" i="2"/>
  <c r="J2026" i="2"/>
  <c r="K2026" i="2"/>
  <c r="L2026" i="2"/>
  <c r="M2026" i="2"/>
  <c r="AG2026" i="2"/>
  <c r="AH2026" i="2"/>
  <c r="AI2026" i="2"/>
  <c r="AJ2026" i="2"/>
  <c r="AK2026" i="2"/>
  <c r="AL2026" i="2"/>
  <c r="AM2026" i="2"/>
  <c r="AN2026" i="2"/>
  <c r="AV2026" i="2"/>
  <c r="C2027" i="2"/>
  <c r="D2027" i="2"/>
  <c r="E2027" i="2"/>
  <c r="F2027" i="2"/>
  <c r="G2027" i="2"/>
  <c r="H2027" i="2"/>
  <c r="J2027" i="2"/>
  <c r="K2027" i="2"/>
  <c r="L2027" i="2"/>
  <c r="M2027" i="2"/>
  <c r="AG2027" i="2"/>
  <c r="AH2027" i="2"/>
  <c r="AI2027" i="2"/>
  <c r="AJ2027" i="2"/>
  <c r="AK2027" i="2"/>
  <c r="AL2027" i="2"/>
  <c r="AM2027" i="2"/>
  <c r="AN2027" i="2"/>
  <c r="C2035" i="2"/>
  <c r="D2035" i="2"/>
  <c r="E2035" i="2"/>
  <c r="F2035" i="2"/>
  <c r="G2035" i="2"/>
  <c r="H2035" i="2"/>
  <c r="J2035" i="2"/>
  <c r="K2035" i="2"/>
  <c r="L2035" i="2"/>
  <c r="M2035" i="2"/>
  <c r="AG2035" i="2"/>
  <c r="AH2035" i="2"/>
  <c r="AI2035" i="2"/>
  <c r="AJ2035" i="2"/>
  <c r="AK2035" i="2"/>
  <c r="AL2035" i="2"/>
  <c r="AM2035" i="2"/>
  <c r="AN2035" i="2"/>
  <c r="AV2035" i="2"/>
  <c r="C2036" i="2"/>
  <c r="D2036" i="2"/>
  <c r="E2036" i="2"/>
  <c r="F2036" i="2"/>
  <c r="G2036" i="2"/>
  <c r="H2036" i="2"/>
  <c r="J2036" i="2"/>
  <c r="K2036" i="2"/>
  <c r="L2036" i="2"/>
  <c r="M2036" i="2"/>
  <c r="AG2036" i="2"/>
  <c r="AH2036" i="2"/>
  <c r="AI2036" i="2"/>
  <c r="AJ2036" i="2"/>
  <c r="AK2036" i="2"/>
  <c r="AL2036" i="2"/>
  <c r="AM2036" i="2"/>
  <c r="AN2036" i="2"/>
  <c r="AV2036" i="2"/>
  <c r="C2037" i="2"/>
  <c r="D2037" i="2"/>
  <c r="E2037" i="2"/>
  <c r="F2037" i="2"/>
  <c r="G2037" i="2"/>
  <c r="H2037" i="2"/>
  <c r="J2037" i="2"/>
  <c r="K2037" i="2"/>
  <c r="L2037" i="2"/>
  <c r="M2037" i="2"/>
  <c r="AG2037" i="2"/>
  <c r="AH2037" i="2"/>
  <c r="AI2037" i="2"/>
  <c r="AJ2037" i="2"/>
  <c r="AK2037" i="2"/>
  <c r="AL2037" i="2"/>
  <c r="AM2037" i="2"/>
  <c r="AN2037" i="2"/>
  <c r="AV2037" i="2"/>
  <c r="C2038" i="2"/>
  <c r="D2038" i="2"/>
  <c r="E2038" i="2"/>
  <c r="F2038" i="2"/>
  <c r="G2038" i="2"/>
  <c r="H2038" i="2"/>
  <c r="J2038" i="2"/>
  <c r="K2038" i="2"/>
  <c r="L2038" i="2"/>
  <c r="M2038" i="2"/>
  <c r="AG2038" i="2"/>
  <c r="AH2038" i="2"/>
  <c r="AI2038" i="2"/>
  <c r="AJ2038" i="2"/>
  <c r="AK2038" i="2"/>
  <c r="AL2038" i="2"/>
  <c r="AM2038" i="2"/>
  <c r="AN2038" i="2"/>
  <c r="AV2038" i="2"/>
  <c r="C2039" i="2"/>
  <c r="D2039" i="2"/>
  <c r="E2039" i="2"/>
  <c r="F2039" i="2"/>
  <c r="G2039" i="2"/>
  <c r="H2039" i="2"/>
  <c r="J2039" i="2"/>
  <c r="K2039" i="2"/>
  <c r="L2039" i="2"/>
  <c r="M2039" i="2"/>
  <c r="AG2039" i="2"/>
  <c r="AH2039" i="2"/>
  <c r="AI2039" i="2"/>
  <c r="AJ2039" i="2"/>
  <c r="AK2039" i="2"/>
  <c r="AL2039" i="2"/>
  <c r="AM2039" i="2"/>
  <c r="AN2039" i="2"/>
  <c r="AV2039" i="2"/>
  <c r="C2040" i="2"/>
  <c r="D2040" i="2"/>
  <c r="E2040" i="2"/>
  <c r="F2040" i="2"/>
  <c r="G2040" i="2"/>
  <c r="H2040" i="2"/>
  <c r="J2040" i="2"/>
  <c r="K2040" i="2"/>
  <c r="L2040" i="2"/>
  <c r="M2040" i="2"/>
  <c r="AG2040" i="2"/>
  <c r="AH2040" i="2"/>
  <c r="AI2040" i="2"/>
  <c r="AJ2040" i="2"/>
  <c r="AK2040" i="2"/>
  <c r="AL2040" i="2"/>
  <c r="AM2040" i="2"/>
  <c r="AN2040" i="2"/>
  <c r="AV2040" i="2"/>
  <c r="C2041" i="2"/>
  <c r="D2041" i="2"/>
  <c r="E2041" i="2"/>
  <c r="F2041" i="2"/>
  <c r="G2041" i="2"/>
  <c r="H2041" i="2"/>
  <c r="J2041" i="2"/>
  <c r="K2041" i="2"/>
  <c r="L2041" i="2"/>
  <c r="M2041" i="2"/>
  <c r="AG2041" i="2"/>
  <c r="AH2041" i="2"/>
  <c r="AI2041" i="2"/>
  <c r="AJ2041" i="2"/>
  <c r="AK2041" i="2"/>
  <c r="AL2041" i="2"/>
  <c r="AM2041" i="2"/>
  <c r="AN2041" i="2"/>
  <c r="AV2041" i="2"/>
  <c r="C2042" i="2"/>
  <c r="D2042" i="2"/>
  <c r="E2042" i="2"/>
  <c r="F2042" i="2"/>
  <c r="G2042" i="2"/>
  <c r="H2042" i="2"/>
  <c r="J2042" i="2"/>
  <c r="K2042" i="2"/>
  <c r="L2042" i="2"/>
  <c r="M2042" i="2"/>
  <c r="AG2042" i="2"/>
  <c r="AH2042" i="2"/>
  <c r="AI2042" i="2"/>
  <c r="AJ2042" i="2"/>
  <c r="AK2042" i="2"/>
  <c r="AL2042" i="2"/>
  <c r="AM2042" i="2"/>
  <c r="AN2042" i="2"/>
  <c r="AV2042" i="2"/>
  <c r="C2043" i="2"/>
  <c r="D2043" i="2"/>
  <c r="E2043" i="2"/>
  <c r="F2043" i="2"/>
  <c r="G2043" i="2"/>
  <c r="H2043" i="2"/>
  <c r="J2043" i="2"/>
  <c r="K2043" i="2"/>
  <c r="L2043" i="2"/>
  <c r="M2043" i="2"/>
  <c r="AG2043" i="2"/>
  <c r="AH2043" i="2"/>
  <c r="AI2043" i="2"/>
  <c r="AJ2043" i="2"/>
  <c r="AK2043" i="2"/>
  <c r="AL2043" i="2"/>
  <c r="AM2043" i="2"/>
  <c r="AN2043" i="2"/>
  <c r="AV2043" i="2"/>
  <c r="C2044" i="2"/>
  <c r="D2044" i="2"/>
  <c r="E2044" i="2"/>
  <c r="F2044" i="2"/>
  <c r="G2044" i="2"/>
  <c r="H2044" i="2"/>
  <c r="J2044" i="2"/>
  <c r="K2044" i="2"/>
  <c r="L2044" i="2"/>
  <c r="M2044" i="2"/>
  <c r="AG2044" i="2"/>
  <c r="AH2044" i="2"/>
  <c r="AI2044" i="2"/>
  <c r="AJ2044" i="2"/>
  <c r="AK2044" i="2"/>
  <c r="AL2044" i="2"/>
  <c r="AM2044" i="2"/>
  <c r="AN2044" i="2"/>
  <c r="AV2044" i="2"/>
  <c r="C2045" i="2"/>
  <c r="D2045" i="2"/>
  <c r="E2045" i="2"/>
  <c r="F2045" i="2"/>
  <c r="G2045" i="2"/>
  <c r="H2045" i="2"/>
  <c r="J2045" i="2"/>
  <c r="K2045" i="2"/>
  <c r="L2045" i="2"/>
  <c r="M2045" i="2"/>
  <c r="AG2045" i="2"/>
  <c r="AH2045" i="2"/>
  <c r="AI2045" i="2"/>
  <c r="AJ2045" i="2"/>
  <c r="AK2045" i="2"/>
  <c r="AL2045" i="2"/>
  <c r="AM2045" i="2"/>
  <c r="AN2045" i="2"/>
  <c r="AV2045" i="2"/>
  <c r="C2046" i="2"/>
  <c r="D2046" i="2"/>
  <c r="E2046" i="2"/>
  <c r="F2046" i="2"/>
  <c r="G2046" i="2"/>
  <c r="H2046" i="2"/>
  <c r="J2046" i="2"/>
  <c r="K2046" i="2"/>
  <c r="L2046" i="2"/>
  <c r="M2046" i="2"/>
  <c r="AG2046" i="2"/>
  <c r="AH2046" i="2"/>
  <c r="AI2046" i="2"/>
  <c r="AJ2046" i="2"/>
  <c r="AK2046" i="2"/>
  <c r="AL2046" i="2"/>
  <c r="AM2046" i="2"/>
  <c r="AN2046" i="2"/>
  <c r="AV2046" i="2"/>
  <c r="C2047" i="2"/>
  <c r="D2047" i="2"/>
  <c r="E2047" i="2"/>
  <c r="F2047" i="2"/>
  <c r="G2047" i="2"/>
  <c r="H2047" i="2"/>
  <c r="J2047" i="2"/>
  <c r="K2047" i="2"/>
  <c r="L2047" i="2"/>
  <c r="M2047" i="2"/>
  <c r="AG2047" i="2"/>
  <c r="AH2047" i="2"/>
  <c r="AI2047" i="2"/>
  <c r="AJ2047" i="2"/>
  <c r="AK2047" i="2"/>
  <c r="AL2047" i="2"/>
  <c r="AM2047" i="2"/>
  <c r="AN2047" i="2"/>
  <c r="AV2047" i="2"/>
  <c r="C2048" i="2"/>
  <c r="D2048" i="2"/>
  <c r="E2048" i="2"/>
  <c r="F2048" i="2"/>
  <c r="G2048" i="2"/>
  <c r="H2048" i="2"/>
  <c r="J2048" i="2"/>
  <c r="K2048" i="2"/>
  <c r="L2048" i="2"/>
  <c r="M2048" i="2"/>
  <c r="AG2048" i="2"/>
  <c r="AH2048" i="2"/>
  <c r="AI2048" i="2"/>
  <c r="AJ2048" i="2"/>
  <c r="AK2048" i="2"/>
  <c r="AL2048" i="2"/>
  <c r="AM2048" i="2"/>
  <c r="AN2048" i="2"/>
  <c r="AV2048" i="2"/>
  <c r="C2049" i="2"/>
  <c r="D2049" i="2"/>
  <c r="E2049" i="2"/>
  <c r="F2049" i="2"/>
  <c r="G2049" i="2"/>
  <c r="H2049" i="2"/>
  <c r="J2049" i="2"/>
  <c r="K2049" i="2"/>
  <c r="L2049" i="2"/>
  <c r="M2049" i="2"/>
  <c r="AG2049" i="2"/>
  <c r="AH2049" i="2"/>
  <c r="AI2049" i="2"/>
  <c r="AJ2049" i="2"/>
  <c r="AK2049" i="2"/>
  <c r="AL2049" i="2"/>
  <c r="AM2049" i="2"/>
  <c r="AN2049" i="2"/>
  <c r="AV2049" i="2"/>
  <c r="C2050" i="2"/>
  <c r="D2050" i="2"/>
  <c r="E2050" i="2"/>
  <c r="F2050" i="2"/>
  <c r="G2050" i="2"/>
  <c r="H2050" i="2"/>
  <c r="J2050" i="2"/>
  <c r="K2050" i="2"/>
  <c r="L2050" i="2"/>
  <c r="M2050" i="2"/>
  <c r="AG2050" i="2"/>
  <c r="AH2050" i="2"/>
  <c r="AI2050" i="2"/>
  <c r="AJ2050" i="2"/>
  <c r="AK2050" i="2"/>
  <c r="AL2050" i="2"/>
  <c r="AM2050" i="2"/>
  <c r="AN2050" i="2"/>
  <c r="AV2050" i="2"/>
  <c r="C2051" i="2"/>
  <c r="D2051" i="2"/>
  <c r="E2051" i="2"/>
  <c r="F2051" i="2"/>
  <c r="G2051" i="2"/>
  <c r="H2051" i="2"/>
  <c r="J2051" i="2"/>
  <c r="K2051" i="2"/>
  <c r="L2051" i="2"/>
  <c r="M2051" i="2"/>
  <c r="AG2051" i="2"/>
  <c r="AH2051" i="2"/>
  <c r="AI2051" i="2"/>
  <c r="AJ2051" i="2"/>
  <c r="AK2051" i="2"/>
  <c r="AL2051" i="2"/>
  <c r="AM2051" i="2"/>
  <c r="AN2051" i="2"/>
  <c r="AV2051" i="2"/>
  <c r="C2052" i="2"/>
  <c r="D2052" i="2"/>
  <c r="E2052" i="2"/>
  <c r="F2052" i="2"/>
  <c r="G2052" i="2"/>
  <c r="H2052" i="2"/>
  <c r="J2052" i="2"/>
  <c r="K2052" i="2"/>
  <c r="L2052" i="2"/>
  <c r="M2052" i="2"/>
  <c r="AG2052" i="2"/>
  <c r="AH2052" i="2"/>
  <c r="AI2052" i="2"/>
  <c r="AJ2052" i="2"/>
  <c r="AK2052" i="2"/>
  <c r="AL2052" i="2"/>
  <c r="AM2052" i="2"/>
  <c r="AN2052" i="2"/>
  <c r="AV2052" i="2"/>
  <c r="C2053" i="2"/>
  <c r="D2053" i="2"/>
  <c r="E2053" i="2"/>
  <c r="F2053" i="2"/>
  <c r="G2053" i="2"/>
  <c r="H2053" i="2"/>
  <c r="J2053" i="2"/>
  <c r="K2053" i="2"/>
  <c r="L2053" i="2"/>
  <c r="M2053" i="2"/>
  <c r="AG2053" i="2"/>
  <c r="AH2053" i="2"/>
  <c r="AI2053" i="2"/>
  <c r="AJ2053" i="2"/>
  <c r="AK2053" i="2"/>
  <c r="AL2053" i="2"/>
  <c r="AM2053" i="2"/>
  <c r="AN2053" i="2"/>
  <c r="AV2053" i="2"/>
  <c r="C2054" i="2"/>
  <c r="D2054" i="2"/>
  <c r="E2054" i="2"/>
  <c r="F2054" i="2"/>
  <c r="G2054" i="2"/>
  <c r="H2054" i="2"/>
  <c r="J2054" i="2"/>
  <c r="K2054" i="2"/>
  <c r="L2054" i="2"/>
  <c r="M2054" i="2"/>
  <c r="AG2054" i="2"/>
  <c r="AH2054" i="2"/>
  <c r="AI2054" i="2"/>
  <c r="AJ2054" i="2"/>
  <c r="AK2054" i="2"/>
  <c r="AL2054" i="2"/>
  <c r="AM2054" i="2"/>
  <c r="AN2054" i="2"/>
  <c r="AV2054" i="2"/>
  <c r="C2055" i="2"/>
  <c r="D2055" i="2"/>
  <c r="E2055" i="2"/>
  <c r="F2055" i="2"/>
  <c r="G2055" i="2"/>
  <c r="H2055" i="2"/>
  <c r="J2055" i="2"/>
  <c r="K2055" i="2"/>
  <c r="L2055" i="2"/>
  <c r="M2055" i="2"/>
  <c r="AG2055" i="2"/>
  <c r="AH2055" i="2"/>
  <c r="AI2055" i="2"/>
  <c r="AJ2055" i="2"/>
  <c r="AK2055" i="2"/>
  <c r="AL2055" i="2"/>
  <c r="AM2055" i="2"/>
  <c r="AN2055" i="2"/>
  <c r="AV2055" i="2"/>
  <c r="C2056" i="2"/>
  <c r="D2056" i="2"/>
  <c r="E2056" i="2"/>
  <c r="F2056" i="2"/>
  <c r="G2056" i="2"/>
  <c r="H2056" i="2"/>
  <c r="J2056" i="2"/>
  <c r="K2056" i="2"/>
  <c r="L2056" i="2"/>
  <c r="M2056" i="2"/>
  <c r="AG2056" i="2"/>
  <c r="AH2056" i="2"/>
  <c r="AI2056" i="2"/>
  <c r="AJ2056" i="2"/>
  <c r="AK2056" i="2"/>
  <c r="AL2056" i="2"/>
  <c r="AM2056" i="2"/>
  <c r="AN2056" i="2"/>
  <c r="AV2056" i="2"/>
  <c r="C2057" i="2"/>
  <c r="D2057" i="2"/>
  <c r="E2057" i="2"/>
  <c r="F2057" i="2"/>
  <c r="G2057" i="2"/>
  <c r="H2057" i="2"/>
  <c r="J2057" i="2"/>
  <c r="K2057" i="2"/>
  <c r="L2057" i="2"/>
  <c r="M2057" i="2"/>
  <c r="AG2057" i="2"/>
  <c r="AH2057" i="2"/>
  <c r="AI2057" i="2"/>
  <c r="AJ2057" i="2"/>
  <c r="AK2057" i="2"/>
  <c r="AL2057" i="2"/>
  <c r="AM2057" i="2"/>
  <c r="AN2057" i="2"/>
  <c r="AV2057" i="2"/>
  <c r="C2058" i="2"/>
  <c r="D2058" i="2"/>
  <c r="E2058" i="2"/>
  <c r="F2058" i="2"/>
  <c r="G2058" i="2"/>
  <c r="H2058" i="2"/>
  <c r="J2058" i="2"/>
  <c r="K2058" i="2"/>
  <c r="L2058" i="2"/>
  <c r="M2058" i="2"/>
  <c r="AG2058" i="2"/>
  <c r="AH2058" i="2"/>
  <c r="AI2058" i="2"/>
  <c r="AJ2058" i="2"/>
  <c r="AK2058" i="2"/>
  <c r="AL2058" i="2"/>
  <c r="AM2058" i="2"/>
  <c r="AN2058" i="2"/>
  <c r="AV2058" i="2"/>
  <c r="C2059" i="2"/>
  <c r="D2059" i="2"/>
  <c r="E2059" i="2"/>
  <c r="F2059" i="2"/>
  <c r="G2059" i="2"/>
  <c r="H2059" i="2"/>
  <c r="J2059" i="2"/>
  <c r="K2059" i="2"/>
  <c r="L2059" i="2"/>
  <c r="M2059" i="2"/>
  <c r="AG2059" i="2"/>
  <c r="AH2059" i="2"/>
  <c r="AI2059" i="2"/>
  <c r="AJ2059" i="2"/>
  <c r="AK2059" i="2"/>
  <c r="AL2059" i="2"/>
  <c r="AM2059" i="2"/>
  <c r="AN2059" i="2"/>
  <c r="AV2059" i="2"/>
  <c r="C2060" i="2"/>
  <c r="D2060" i="2"/>
  <c r="E2060" i="2"/>
  <c r="F2060" i="2"/>
  <c r="G2060" i="2"/>
  <c r="H2060" i="2"/>
  <c r="J2060" i="2"/>
  <c r="K2060" i="2"/>
  <c r="L2060" i="2"/>
  <c r="M2060" i="2"/>
  <c r="AG2060" i="2"/>
  <c r="AH2060" i="2"/>
  <c r="AI2060" i="2"/>
  <c r="AJ2060" i="2"/>
  <c r="AK2060" i="2"/>
  <c r="AL2060" i="2"/>
  <c r="AM2060" i="2"/>
  <c r="AN2060" i="2"/>
  <c r="AV2060" i="2"/>
  <c r="C2061" i="2"/>
  <c r="D2061" i="2"/>
  <c r="E2061" i="2"/>
  <c r="F2061" i="2"/>
  <c r="G2061" i="2"/>
  <c r="H2061" i="2"/>
  <c r="J2061" i="2"/>
  <c r="K2061" i="2"/>
  <c r="L2061" i="2"/>
  <c r="M2061" i="2"/>
  <c r="AG2061" i="2"/>
  <c r="AH2061" i="2"/>
  <c r="AI2061" i="2"/>
  <c r="AJ2061" i="2"/>
  <c r="AK2061" i="2"/>
  <c r="AL2061" i="2"/>
  <c r="AM2061" i="2"/>
  <c r="AN2061" i="2"/>
  <c r="AV2061" i="2"/>
  <c r="C2062" i="2"/>
  <c r="D2062" i="2"/>
  <c r="E2062" i="2"/>
  <c r="F2062" i="2"/>
  <c r="G2062" i="2"/>
  <c r="H2062" i="2"/>
  <c r="J2062" i="2"/>
  <c r="K2062" i="2"/>
  <c r="L2062" i="2"/>
  <c r="M2062" i="2"/>
  <c r="AG2062" i="2"/>
  <c r="AH2062" i="2"/>
  <c r="AI2062" i="2"/>
  <c r="AJ2062" i="2"/>
  <c r="AK2062" i="2"/>
  <c r="AL2062" i="2"/>
  <c r="AM2062" i="2"/>
  <c r="AN2062" i="2"/>
  <c r="AV2062" i="2"/>
  <c r="C2063" i="2"/>
  <c r="D2063" i="2"/>
  <c r="E2063" i="2"/>
  <c r="F2063" i="2"/>
  <c r="G2063" i="2"/>
  <c r="H2063" i="2"/>
  <c r="J2063" i="2"/>
  <c r="K2063" i="2"/>
  <c r="L2063" i="2"/>
  <c r="M2063" i="2"/>
  <c r="AG2063" i="2"/>
  <c r="AH2063" i="2"/>
  <c r="AI2063" i="2"/>
  <c r="AJ2063" i="2"/>
  <c r="AK2063" i="2"/>
  <c r="AL2063" i="2"/>
  <c r="AM2063" i="2"/>
  <c r="AN2063" i="2"/>
  <c r="AV2063" i="2"/>
  <c r="C2064" i="2"/>
  <c r="D2064" i="2"/>
  <c r="E2064" i="2"/>
  <c r="F2064" i="2"/>
  <c r="G2064" i="2"/>
  <c r="H2064" i="2"/>
  <c r="J2064" i="2"/>
  <c r="K2064" i="2"/>
  <c r="L2064" i="2"/>
  <c r="M2064" i="2"/>
  <c r="AG2064" i="2"/>
  <c r="AH2064" i="2"/>
  <c r="AI2064" i="2"/>
  <c r="AJ2064" i="2"/>
  <c r="AK2064" i="2"/>
  <c r="AL2064" i="2"/>
  <c r="AM2064" i="2"/>
  <c r="AN2064" i="2"/>
  <c r="AV2064" i="2"/>
  <c r="C2065" i="2"/>
  <c r="D2065" i="2"/>
  <c r="E2065" i="2"/>
  <c r="F2065" i="2"/>
  <c r="G2065" i="2"/>
  <c r="H2065" i="2"/>
  <c r="J2065" i="2"/>
  <c r="K2065" i="2"/>
  <c r="L2065" i="2"/>
  <c r="M2065" i="2"/>
  <c r="AG2065" i="2"/>
  <c r="AH2065" i="2"/>
  <c r="AI2065" i="2"/>
  <c r="AJ2065" i="2"/>
  <c r="AK2065" i="2"/>
  <c r="AL2065" i="2"/>
  <c r="AM2065" i="2"/>
  <c r="AN2065" i="2"/>
  <c r="AV2065" i="2"/>
  <c r="C2066" i="2"/>
  <c r="D2066" i="2"/>
  <c r="E2066" i="2"/>
  <c r="F2066" i="2"/>
  <c r="G2066" i="2"/>
  <c r="H2066" i="2"/>
  <c r="J2066" i="2"/>
  <c r="K2066" i="2"/>
  <c r="L2066" i="2"/>
  <c r="M2066" i="2"/>
  <c r="AG2066" i="2"/>
  <c r="AH2066" i="2"/>
  <c r="AI2066" i="2"/>
  <c r="AJ2066" i="2"/>
  <c r="AK2066" i="2"/>
  <c r="AL2066" i="2"/>
  <c r="AM2066" i="2"/>
  <c r="AN2066" i="2"/>
  <c r="AV2066" i="2"/>
  <c r="C2067" i="2"/>
  <c r="D2067" i="2"/>
  <c r="E2067" i="2"/>
  <c r="F2067" i="2"/>
  <c r="G2067" i="2"/>
  <c r="H2067" i="2"/>
  <c r="J2067" i="2"/>
  <c r="K2067" i="2"/>
  <c r="L2067" i="2"/>
  <c r="M2067" i="2"/>
  <c r="AG2067" i="2"/>
  <c r="AH2067" i="2"/>
  <c r="AI2067" i="2"/>
  <c r="AJ2067" i="2"/>
  <c r="AK2067" i="2"/>
  <c r="AL2067" i="2"/>
  <c r="AM2067" i="2"/>
  <c r="AN2067" i="2"/>
  <c r="AV2067" i="2"/>
  <c r="C2068" i="2"/>
  <c r="D2068" i="2"/>
  <c r="E2068" i="2"/>
  <c r="F2068" i="2"/>
  <c r="G2068" i="2"/>
  <c r="H2068" i="2"/>
  <c r="J2068" i="2"/>
  <c r="K2068" i="2"/>
  <c r="L2068" i="2"/>
  <c r="M2068" i="2"/>
  <c r="AG2068" i="2"/>
  <c r="AH2068" i="2"/>
  <c r="AI2068" i="2"/>
  <c r="AJ2068" i="2"/>
  <c r="AK2068" i="2"/>
  <c r="AL2068" i="2"/>
  <c r="AM2068" i="2"/>
  <c r="AN2068" i="2"/>
  <c r="AV2068" i="2"/>
  <c r="C2069" i="2"/>
  <c r="D2069" i="2"/>
  <c r="E2069" i="2"/>
  <c r="F2069" i="2"/>
  <c r="G2069" i="2"/>
  <c r="H2069" i="2"/>
  <c r="J2069" i="2"/>
  <c r="K2069" i="2"/>
  <c r="L2069" i="2"/>
  <c r="M2069" i="2"/>
  <c r="AG2069" i="2"/>
  <c r="AH2069" i="2"/>
  <c r="AI2069" i="2"/>
  <c r="AJ2069" i="2"/>
  <c r="AK2069" i="2"/>
  <c r="AL2069" i="2"/>
  <c r="AM2069" i="2"/>
  <c r="AN2069" i="2"/>
  <c r="AV2069" i="2"/>
  <c r="C2070" i="2"/>
  <c r="D2070" i="2"/>
  <c r="E2070" i="2"/>
  <c r="F2070" i="2"/>
  <c r="G2070" i="2"/>
  <c r="H2070" i="2"/>
  <c r="J2070" i="2"/>
  <c r="K2070" i="2"/>
  <c r="L2070" i="2"/>
  <c r="M2070" i="2"/>
  <c r="AG2070" i="2"/>
  <c r="AH2070" i="2"/>
  <c r="AI2070" i="2"/>
  <c r="AJ2070" i="2"/>
  <c r="AK2070" i="2"/>
  <c r="AL2070" i="2"/>
  <c r="AM2070" i="2"/>
  <c r="AN2070" i="2"/>
  <c r="AV2070" i="2"/>
  <c r="C2071" i="2"/>
  <c r="D2071" i="2"/>
  <c r="E2071" i="2"/>
  <c r="F2071" i="2"/>
  <c r="G2071" i="2"/>
  <c r="H2071" i="2"/>
  <c r="J2071" i="2"/>
  <c r="K2071" i="2"/>
  <c r="L2071" i="2"/>
  <c r="M2071" i="2"/>
  <c r="AG2071" i="2"/>
  <c r="AH2071" i="2"/>
  <c r="AI2071" i="2"/>
  <c r="AJ2071" i="2"/>
  <c r="AK2071" i="2"/>
  <c r="AL2071" i="2"/>
  <c r="AM2071" i="2"/>
  <c r="AN2071" i="2"/>
  <c r="AV2071" i="2"/>
  <c r="C2072" i="2"/>
  <c r="D2072" i="2"/>
  <c r="E2072" i="2"/>
  <c r="F2072" i="2"/>
  <c r="G2072" i="2"/>
  <c r="H2072" i="2"/>
  <c r="J2072" i="2"/>
  <c r="K2072" i="2"/>
  <c r="L2072" i="2"/>
  <c r="M2072" i="2"/>
  <c r="AG2072" i="2"/>
  <c r="AH2072" i="2"/>
  <c r="AI2072" i="2"/>
  <c r="AJ2072" i="2"/>
  <c r="AK2072" i="2"/>
  <c r="AL2072" i="2"/>
  <c r="AM2072" i="2"/>
  <c r="AN2072" i="2"/>
  <c r="AV2072" i="2"/>
  <c r="C2073" i="2"/>
  <c r="D2073" i="2"/>
  <c r="E2073" i="2"/>
  <c r="F2073" i="2"/>
  <c r="G2073" i="2"/>
  <c r="H2073" i="2"/>
  <c r="J2073" i="2"/>
  <c r="K2073" i="2"/>
  <c r="L2073" i="2"/>
  <c r="M2073" i="2"/>
  <c r="AG2073" i="2"/>
  <c r="AH2073" i="2"/>
  <c r="AI2073" i="2"/>
  <c r="AJ2073" i="2"/>
  <c r="AK2073" i="2"/>
  <c r="AL2073" i="2"/>
  <c r="AM2073" i="2"/>
  <c r="AN2073" i="2"/>
  <c r="AV2073" i="2"/>
  <c r="C2074" i="2"/>
  <c r="D2074" i="2"/>
  <c r="E2074" i="2"/>
  <c r="F2074" i="2"/>
  <c r="G2074" i="2"/>
  <c r="H2074" i="2"/>
  <c r="J2074" i="2"/>
  <c r="K2074" i="2"/>
  <c r="L2074" i="2"/>
  <c r="M2074" i="2"/>
  <c r="AG2074" i="2"/>
  <c r="AH2074" i="2"/>
  <c r="AI2074" i="2"/>
  <c r="AJ2074" i="2"/>
  <c r="AK2074" i="2"/>
  <c r="AL2074" i="2"/>
  <c r="AM2074" i="2"/>
  <c r="AN2074" i="2"/>
  <c r="AV2074" i="2"/>
  <c r="C2075" i="2"/>
  <c r="D2075" i="2"/>
  <c r="E2075" i="2"/>
  <c r="F2075" i="2"/>
  <c r="G2075" i="2"/>
  <c r="H2075" i="2"/>
  <c r="J2075" i="2"/>
  <c r="K2075" i="2"/>
  <c r="L2075" i="2"/>
  <c r="M2075" i="2"/>
  <c r="AG2075" i="2"/>
  <c r="AH2075" i="2"/>
  <c r="AI2075" i="2"/>
  <c r="AJ2075" i="2"/>
  <c r="AK2075" i="2"/>
  <c r="AL2075" i="2"/>
  <c r="AM2075" i="2"/>
  <c r="AN2075" i="2"/>
  <c r="AV2075" i="2"/>
  <c r="C2076" i="2"/>
  <c r="D2076" i="2"/>
  <c r="E2076" i="2"/>
  <c r="F2076" i="2"/>
  <c r="G2076" i="2"/>
  <c r="H2076" i="2"/>
  <c r="J2076" i="2"/>
  <c r="K2076" i="2"/>
  <c r="L2076" i="2"/>
  <c r="M2076" i="2"/>
  <c r="AG2076" i="2"/>
  <c r="AH2076" i="2"/>
  <c r="AI2076" i="2"/>
  <c r="AJ2076" i="2"/>
  <c r="AK2076" i="2"/>
  <c r="AL2076" i="2"/>
  <c r="AM2076" i="2"/>
  <c r="AN2076" i="2"/>
  <c r="AV2076" i="2"/>
  <c r="C2077" i="2"/>
  <c r="D2077" i="2"/>
  <c r="E2077" i="2"/>
  <c r="F2077" i="2"/>
  <c r="G2077" i="2"/>
  <c r="H2077" i="2"/>
  <c r="J2077" i="2"/>
  <c r="K2077" i="2"/>
  <c r="L2077" i="2"/>
  <c r="M2077" i="2"/>
  <c r="AG2077" i="2"/>
  <c r="AH2077" i="2"/>
  <c r="AI2077" i="2"/>
  <c r="AJ2077" i="2"/>
  <c r="AK2077" i="2"/>
  <c r="AL2077" i="2"/>
  <c r="AM2077" i="2"/>
  <c r="AN2077" i="2"/>
  <c r="AV2077" i="2"/>
  <c r="C2078" i="2"/>
  <c r="D2078" i="2"/>
  <c r="E2078" i="2"/>
  <c r="F2078" i="2"/>
  <c r="G2078" i="2"/>
  <c r="H2078" i="2"/>
  <c r="J2078" i="2"/>
  <c r="K2078" i="2"/>
  <c r="L2078" i="2"/>
  <c r="M2078" i="2"/>
  <c r="AG2078" i="2"/>
  <c r="AH2078" i="2"/>
  <c r="AI2078" i="2"/>
  <c r="AJ2078" i="2"/>
  <c r="AK2078" i="2"/>
  <c r="AL2078" i="2"/>
  <c r="AM2078" i="2"/>
  <c r="AN2078" i="2"/>
  <c r="AV2078" i="2"/>
  <c r="C2079" i="2"/>
  <c r="D2079" i="2"/>
  <c r="E2079" i="2"/>
  <c r="F2079" i="2"/>
  <c r="G2079" i="2"/>
  <c r="H2079" i="2"/>
  <c r="J2079" i="2"/>
  <c r="K2079" i="2"/>
  <c r="L2079" i="2"/>
  <c r="M2079" i="2"/>
  <c r="AG2079" i="2"/>
  <c r="AH2079" i="2"/>
  <c r="AI2079" i="2"/>
  <c r="AJ2079" i="2"/>
  <c r="AK2079" i="2"/>
  <c r="AL2079" i="2"/>
  <c r="AM2079" i="2"/>
  <c r="AN2079" i="2"/>
  <c r="AV2079" i="2"/>
  <c r="C2080" i="2"/>
  <c r="D2080" i="2"/>
  <c r="E2080" i="2"/>
  <c r="F2080" i="2"/>
  <c r="G2080" i="2"/>
  <c r="H2080" i="2"/>
  <c r="J2080" i="2"/>
  <c r="K2080" i="2"/>
  <c r="L2080" i="2"/>
  <c r="M2080" i="2"/>
  <c r="AG2080" i="2"/>
  <c r="AH2080" i="2"/>
  <c r="AI2080" i="2"/>
  <c r="AJ2080" i="2"/>
  <c r="AK2080" i="2"/>
  <c r="AL2080" i="2"/>
  <c r="AM2080" i="2"/>
  <c r="AN2080" i="2"/>
  <c r="AV2080" i="2"/>
  <c r="C2081" i="2"/>
  <c r="D2081" i="2"/>
  <c r="E2081" i="2"/>
  <c r="F2081" i="2"/>
  <c r="G2081" i="2"/>
  <c r="H2081" i="2"/>
  <c r="J2081" i="2"/>
  <c r="K2081" i="2"/>
  <c r="L2081" i="2"/>
  <c r="M2081" i="2"/>
  <c r="AG2081" i="2"/>
  <c r="AH2081" i="2"/>
  <c r="AI2081" i="2"/>
  <c r="AJ2081" i="2"/>
  <c r="AK2081" i="2"/>
  <c r="AL2081" i="2"/>
  <c r="AM2081" i="2"/>
  <c r="AN2081" i="2"/>
  <c r="AV2081" i="2"/>
  <c r="C2082" i="2"/>
  <c r="D2082" i="2"/>
  <c r="E2082" i="2"/>
  <c r="F2082" i="2"/>
  <c r="G2082" i="2"/>
  <c r="H2082" i="2"/>
  <c r="J2082" i="2"/>
  <c r="K2082" i="2"/>
  <c r="L2082" i="2"/>
  <c r="M2082" i="2"/>
  <c r="AG2082" i="2"/>
  <c r="AH2082" i="2"/>
  <c r="AI2082" i="2"/>
  <c r="AJ2082" i="2"/>
  <c r="AK2082" i="2"/>
  <c r="AL2082" i="2"/>
  <c r="AM2082" i="2"/>
  <c r="AN2082" i="2"/>
  <c r="AV2082" i="2"/>
  <c r="C2083" i="2"/>
  <c r="D2083" i="2"/>
  <c r="E2083" i="2"/>
  <c r="F2083" i="2"/>
  <c r="G2083" i="2"/>
  <c r="H2083" i="2"/>
  <c r="J2083" i="2"/>
  <c r="K2083" i="2"/>
  <c r="L2083" i="2"/>
  <c r="M2083" i="2"/>
  <c r="AG2083" i="2"/>
  <c r="AH2083" i="2"/>
  <c r="AI2083" i="2"/>
  <c r="AJ2083" i="2"/>
  <c r="AK2083" i="2"/>
  <c r="AL2083" i="2"/>
  <c r="AM2083" i="2"/>
  <c r="AN2083" i="2"/>
  <c r="AV2083" i="2"/>
  <c r="C2084" i="2"/>
  <c r="D2084" i="2"/>
  <c r="E2084" i="2"/>
  <c r="F2084" i="2"/>
  <c r="G2084" i="2"/>
  <c r="H2084" i="2"/>
  <c r="J2084" i="2"/>
  <c r="K2084" i="2"/>
  <c r="L2084" i="2"/>
  <c r="M2084" i="2"/>
  <c r="AG2084" i="2"/>
  <c r="AH2084" i="2"/>
  <c r="AI2084" i="2"/>
  <c r="AJ2084" i="2"/>
  <c r="AK2084" i="2"/>
  <c r="AL2084" i="2"/>
  <c r="AM2084" i="2"/>
  <c r="AN2084" i="2"/>
  <c r="AV2084" i="2"/>
  <c r="C2085" i="2"/>
  <c r="D2085" i="2"/>
  <c r="E2085" i="2"/>
  <c r="F2085" i="2"/>
  <c r="G2085" i="2"/>
  <c r="H2085" i="2"/>
  <c r="J2085" i="2"/>
  <c r="K2085" i="2"/>
  <c r="L2085" i="2"/>
  <c r="M2085" i="2"/>
  <c r="AG2085" i="2"/>
  <c r="AH2085" i="2"/>
  <c r="AI2085" i="2"/>
  <c r="AJ2085" i="2"/>
  <c r="AK2085" i="2"/>
  <c r="AL2085" i="2"/>
  <c r="AM2085" i="2"/>
  <c r="AN2085" i="2"/>
  <c r="AV2085" i="2"/>
  <c r="C2086" i="2"/>
  <c r="D2086" i="2"/>
  <c r="E2086" i="2"/>
  <c r="F2086" i="2"/>
  <c r="G2086" i="2"/>
  <c r="H2086" i="2"/>
  <c r="J2086" i="2"/>
  <c r="K2086" i="2"/>
  <c r="L2086" i="2"/>
  <c r="M2086" i="2"/>
  <c r="AG2086" i="2"/>
  <c r="AH2086" i="2"/>
  <c r="AI2086" i="2"/>
  <c r="AJ2086" i="2"/>
  <c r="AK2086" i="2"/>
  <c r="AL2086" i="2"/>
  <c r="AM2086" i="2"/>
  <c r="AN2086" i="2"/>
  <c r="AV2086" i="2"/>
  <c r="C2087" i="2"/>
  <c r="D2087" i="2"/>
  <c r="E2087" i="2"/>
  <c r="F2087" i="2"/>
  <c r="G2087" i="2"/>
  <c r="H2087" i="2"/>
  <c r="J2087" i="2"/>
  <c r="K2087" i="2"/>
  <c r="L2087" i="2"/>
  <c r="M2087" i="2"/>
  <c r="AG2087" i="2"/>
  <c r="AH2087" i="2"/>
  <c r="AI2087" i="2"/>
  <c r="AJ2087" i="2"/>
  <c r="AK2087" i="2"/>
  <c r="AL2087" i="2"/>
  <c r="AM2087" i="2"/>
  <c r="AN2087" i="2"/>
  <c r="AV2087" i="2"/>
  <c r="C2088" i="2"/>
  <c r="D2088" i="2"/>
  <c r="E2088" i="2"/>
  <c r="F2088" i="2"/>
  <c r="G2088" i="2"/>
  <c r="H2088" i="2"/>
  <c r="J2088" i="2"/>
  <c r="K2088" i="2"/>
  <c r="L2088" i="2"/>
  <c r="M2088" i="2"/>
  <c r="AG2088" i="2"/>
  <c r="AH2088" i="2"/>
  <c r="AI2088" i="2"/>
  <c r="AJ2088" i="2"/>
  <c r="AK2088" i="2"/>
  <c r="AL2088" i="2"/>
  <c r="AM2088" i="2"/>
  <c r="AN2088" i="2"/>
  <c r="AV2088" i="2"/>
  <c r="C2089" i="2"/>
  <c r="D2089" i="2"/>
  <c r="E2089" i="2"/>
  <c r="F2089" i="2"/>
  <c r="G2089" i="2"/>
  <c r="H2089" i="2"/>
  <c r="J2089" i="2"/>
  <c r="K2089" i="2"/>
  <c r="L2089" i="2"/>
  <c r="M2089" i="2"/>
  <c r="AG2089" i="2"/>
  <c r="AH2089" i="2"/>
  <c r="AI2089" i="2"/>
  <c r="AJ2089" i="2"/>
  <c r="AK2089" i="2"/>
  <c r="AL2089" i="2"/>
  <c r="AM2089" i="2"/>
  <c r="AN2089" i="2"/>
  <c r="AV2089" i="2"/>
  <c r="C2090" i="2"/>
  <c r="D2090" i="2"/>
  <c r="E2090" i="2"/>
  <c r="F2090" i="2"/>
  <c r="G2090" i="2"/>
  <c r="H2090" i="2"/>
  <c r="J2090" i="2"/>
  <c r="K2090" i="2"/>
  <c r="L2090" i="2"/>
  <c r="M2090" i="2"/>
  <c r="AG2090" i="2"/>
  <c r="AH2090" i="2"/>
  <c r="AI2090" i="2"/>
  <c r="AJ2090" i="2"/>
  <c r="AK2090" i="2"/>
  <c r="AL2090" i="2"/>
  <c r="AM2090" i="2"/>
  <c r="AN2090" i="2"/>
  <c r="AV2090" i="2"/>
  <c r="C2091" i="2"/>
  <c r="D2091" i="2"/>
  <c r="E2091" i="2"/>
  <c r="F2091" i="2"/>
  <c r="G2091" i="2"/>
  <c r="H2091" i="2"/>
  <c r="J2091" i="2"/>
  <c r="K2091" i="2"/>
  <c r="L2091" i="2"/>
  <c r="M2091" i="2"/>
  <c r="AG2091" i="2"/>
  <c r="AH2091" i="2"/>
  <c r="AI2091" i="2"/>
  <c r="AJ2091" i="2"/>
  <c r="AK2091" i="2"/>
  <c r="AL2091" i="2"/>
  <c r="AM2091" i="2"/>
  <c r="AN2091" i="2"/>
  <c r="AV2091" i="2"/>
  <c r="C2092" i="2"/>
  <c r="D2092" i="2"/>
  <c r="E2092" i="2"/>
  <c r="F2092" i="2"/>
  <c r="G2092" i="2"/>
  <c r="H2092" i="2"/>
  <c r="J2092" i="2"/>
  <c r="K2092" i="2"/>
  <c r="L2092" i="2"/>
  <c r="M2092" i="2"/>
  <c r="AG2092" i="2"/>
  <c r="AH2092" i="2"/>
  <c r="AI2092" i="2"/>
  <c r="AJ2092" i="2"/>
  <c r="AK2092" i="2"/>
  <c r="AL2092" i="2"/>
  <c r="AM2092" i="2"/>
  <c r="AN2092" i="2"/>
  <c r="AV2092" i="2"/>
  <c r="C2093" i="2"/>
  <c r="D2093" i="2"/>
  <c r="E2093" i="2"/>
  <c r="F2093" i="2"/>
  <c r="G2093" i="2"/>
  <c r="H2093" i="2"/>
  <c r="J2093" i="2"/>
  <c r="K2093" i="2"/>
  <c r="L2093" i="2"/>
  <c r="M2093" i="2"/>
  <c r="AG2093" i="2"/>
  <c r="AH2093" i="2"/>
  <c r="AI2093" i="2"/>
  <c r="AJ2093" i="2"/>
  <c r="AK2093" i="2"/>
  <c r="AL2093" i="2"/>
  <c r="AM2093" i="2"/>
  <c r="AN2093" i="2"/>
  <c r="AV2093" i="2"/>
  <c r="C2094" i="2"/>
  <c r="D2094" i="2"/>
  <c r="E2094" i="2"/>
  <c r="F2094" i="2"/>
  <c r="G2094" i="2"/>
  <c r="H2094" i="2"/>
  <c r="J2094" i="2"/>
  <c r="K2094" i="2"/>
  <c r="L2094" i="2"/>
  <c r="M2094" i="2"/>
  <c r="AG2094" i="2"/>
  <c r="AH2094" i="2"/>
  <c r="AI2094" i="2"/>
  <c r="AJ2094" i="2"/>
  <c r="AK2094" i="2"/>
  <c r="AL2094" i="2"/>
  <c r="AM2094" i="2"/>
  <c r="AN2094" i="2"/>
  <c r="AV2094" i="2"/>
  <c r="C2095" i="2"/>
  <c r="D2095" i="2"/>
  <c r="E2095" i="2"/>
  <c r="F2095" i="2"/>
  <c r="G2095" i="2"/>
  <c r="H2095" i="2"/>
  <c r="J2095" i="2"/>
  <c r="K2095" i="2"/>
  <c r="L2095" i="2"/>
  <c r="M2095" i="2"/>
  <c r="AG2095" i="2"/>
  <c r="AH2095" i="2"/>
  <c r="AI2095" i="2"/>
  <c r="AJ2095" i="2"/>
  <c r="AK2095" i="2"/>
  <c r="AL2095" i="2"/>
  <c r="AM2095" i="2"/>
  <c r="AN2095" i="2"/>
  <c r="AV2095" i="2"/>
  <c r="C2096" i="2"/>
  <c r="D2096" i="2"/>
  <c r="E2096" i="2"/>
  <c r="F2096" i="2"/>
  <c r="G2096" i="2"/>
  <c r="H2096" i="2"/>
  <c r="J2096" i="2"/>
  <c r="K2096" i="2"/>
  <c r="L2096" i="2"/>
  <c r="M2096" i="2"/>
  <c r="AG2096" i="2"/>
  <c r="AH2096" i="2"/>
  <c r="AI2096" i="2"/>
  <c r="AJ2096" i="2"/>
  <c r="AK2096" i="2"/>
  <c r="AL2096" i="2"/>
  <c r="AM2096" i="2"/>
  <c r="AN2096" i="2"/>
  <c r="AV2096" i="2"/>
  <c r="C2097" i="2"/>
  <c r="D2097" i="2"/>
  <c r="E2097" i="2"/>
  <c r="F2097" i="2"/>
  <c r="G2097" i="2"/>
  <c r="H2097" i="2"/>
  <c r="J2097" i="2"/>
  <c r="K2097" i="2"/>
  <c r="L2097" i="2"/>
  <c r="M2097" i="2"/>
  <c r="AG2097" i="2"/>
  <c r="AH2097" i="2"/>
  <c r="AI2097" i="2"/>
  <c r="AJ2097" i="2"/>
  <c r="AK2097" i="2"/>
  <c r="AL2097" i="2"/>
  <c r="AM2097" i="2"/>
  <c r="AN2097" i="2"/>
  <c r="AV2097" i="2"/>
  <c r="C2098" i="2"/>
  <c r="D2098" i="2"/>
  <c r="E2098" i="2"/>
  <c r="F2098" i="2"/>
  <c r="G2098" i="2"/>
  <c r="H2098" i="2"/>
  <c r="J2098" i="2"/>
  <c r="K2098" i="2"/>
  <c r="L2098" i="2"/>
  <c r="M2098" i="2"/>
  <c r="AG2098" i="2"/>
  <c r="AH2098" i="2"/>
  <c r="AI2098" i="2"/>
  <c r="AJ2098" i="2"/>
  <c r="AK2098" i="2"/>
  <c r="AL2098" i="2"/>
  <c r="AM2098" i="2"/>
  <c r="AN2098" i="2"/>
  <c r="AV2098" i="2"/>
  <c r="C2099" i="2"/>
  <c r="D2099" i="2"/>
  <c r="E2099" i="2"/>
  <c r="F2099" i="2"/>
  <c r="G2099" i="2"/>
  <c r="H2099" i="2"/>
  <c r="J2099" i="2"/>
  <c r="K2099" i="2"/>
  <c r="L2099" i="2"/>
  <c r="M2099" i="2"/>
  <c r="AG2099" i="2"/>
  <c r="AH2099" i="2"/>
  <c r="AI2099" i="2"/>
  <c r="AJ2099" i="2"/>
  <c r="AK2099" i="2"/>
  <c r="AL2099" i="2"/>
  <c r="AM2099" i="2"/>
  <c r="AN2099" i="2"/>
  <c r="AV2099" i="2"/>
  <c r="C2100" i="2"/>
  <c r="D2100" i="2"/>
  <c r="E2100" i="2"/>
  <c r="F2100" i="2"/>
  <c r="G2100" i="2"/>
  <c r="H2100" i="2"/>
  <c r="J2100" i="2"/>
  <c r="K2100" i="2"/>
  <c r="L2100" i="2"/>
  <c r="M2100" i="2"/>
  <c r="AG2100" i="2"/>
  <c r="AH2100" i="2"/>
  <c r="AI2100" i="2"/>
  <c r="AJ2100" i="2"/>
  <c r="AK2100" i="2"/>
  <c r="AL2100" i="2"/>
  <c r="AM2100" i="2"/>
  <c r="AN2100" i="2"/>
  <c r="AV2100" i="2"/>
  <c r="C2101" i="2"/>
  <c r="D2101" i="2"/>
  <c r="E2101" i="2"/>
  <c r="F2101" i="2"/>
  <c r="G2101" i="2"/>
  <c r="H2101" i="2"/>
  <c r="J2101" i="2"/>
  <c r="K2101" i="2"/>
  <c r="L2101" i="2"/>
  <c r="M2101" i="2"/>
  <c r="AG2101" i="2"/>
  <c r="AH2101" i="2"/>
  <c r="AI2101" i="2"/>
  <c r="AJ2101" i="2"/>
  <c r="AK2101" i="2"/>
  <c r="AL2101" i="2"/>
  <c r="AM2101" i="2"/>
  <c r="AN2101" i="2"/>
  <c r="AV2101" i="2"/>
  <c r="C2102" i="2"/>
  <c r="D2102" i="2"/>
  <c r="E2102" i="2"/>
  <c r="F2102" i="2"/>
  <c r="G2102" i="2"/>
  <c r="H2102" i="2"/>
  <c r="J2102" i="2"/>
  <c r="K2102" i="2"/>
  <c r="L2102" i="2"/>
  <c r="M2102" i="2"/>
  <c r="AG2102" i="2"/>
  <c r="AH2102" i="2"/>
  <c r="AI2102" i="2"/>
  <c r="AJ2102" i="2"/>
  <c r="AK2102" i="2"/>
  <c r="AL2102" i="2"/>
  <c r="AM2102" i="2"/>
  <c r="AN2102" i="2"/>
  <c r="AV2102" i="2"/>
  <c r="C2103" i="2"/>
  <c r="D2103" i="2"/>
  <c r="E2103" i="2"/>
  <c r="F2103" i="2"/>
  <c r="G2103" i="2"/>
  <c r="H2103" i="2"/>
  <c r="J2103" i="2"/>
  <c r="K2103" i="2"/>
  <c r="L2103" i="2"/>
  <c r="M2103" i="2"/>
  <c r="AG2103" i="2"/>
  <c r="AH2103" i="2"/>
  <c r="AI2103" i="2"/>
  <c r="AJ2103" i="2"/>
  <c r="AK2103" i="2"/>
  <c r="AL2103" i="2"/>
  <c r="AM2103" i="2"/>
  <c r="AN2103" i="2"/>
  <c r="AV2103" i="2"/>
  <c r="C2104" i="2"/>
  <c r="D2104" i="2"/>
  <c r="E2104" i="2"/>
  <c r="F2104" i="2"/>
  <c r="G2104" i="2"/>
  <c r="H2104" i="2"/>
  <c r="J2104" i="2"/>
  <c r="K2104" i="2"/>
  <c r="L2104" i="2"/>
  <c r="M2104" i="2"/>
  <c r="AG2104" i="2"/>
  <c r="AH2104" i="2"/>
  <c r="AI2104" i="2"/>
  <c r="AJ2104" i="2"/>
  <c r="AK2104" i="2"/>
  <c r="AL2104" i="2"/>
  <c r="AM2104" i="2"/>
  <c r="AN2104" i="2"/>
  <c r="AV2104" i="2"/>
  <c r="C2105" i="2"/>
  <c r="D2105" i="2"/>
  <c r="E2105" i="2"/>
  <c r="F2105" i="2"/>
  <c r="G2105" i="2"/>
  <c r="H2105" i="2"/>
  <c r="J2105" i="2"/>
  <c r="K2105" i="2"/>
  <c r="L2105" i="2"/>
  <c r="M2105" i="2"/>
  <c r="AG2105" i="2"/>
  <c r="AH2105" i="2"/>
  <c r="AI2105" i="2"/>
  <c r="AJ2105" i="2"/>
  <c r="AK2105" i="2"/>
  <c r="AL2105" i="2"/>
  <c r="AM2105" i="2"/>
  <c r="AN2105" i="2"/>
  <c r="AV2105" i="2"/>
  <c r="C2106" i="2"/>
  <c r="D2106" i="2"/>
  <c r="E2106" i="2"/>
  <c r="F2106" i="2"/>
  <c r="G2106" i="2"/>
  <c r="H2106" i="2"/>
  <c r="J2106" i="2"/>
  <c r="K2106" i="2"/>
  <c r="L2106" i="2"/>
  <c r="M2106" i="2"/>
  <c r="AG2106" i="2"/>
  <c r="AH2106" i="2"/>
  <c r="AI2106" i="2"/>
  <c r="AJ2106" i="2"/>
  <c r="AK2106" i="2"/>
  <c r="AL2106" i="2"/>
  <c r="AM2106" i="2"/>
  <c r="AN2106" i="2"/>
  <c r="AV2106" i="2"/>
  <c r="C2107" i="2"/>
  <c r="D2107" i="2"/>
  <c r="E2107" i="2"/>
  <c r="F2107" i="2"/>
  <c r="G2107" i="2"/>
  <c r="H2107" i="2"/>
  <c r="J2107" i="2"/>
  <c r="K2107" i="2"/>
  <c r="L2107" i="2"/>
  <c r="M2107" i="2"/>
  <c r="AG2107" i="2"/>
  <c r="AH2107" i="2"/>
  <c r="AI2107" i="2"/>
  <c r="AJ2107" i="2"/>
  <c r="AK2107" i="2"/>
  <c r="AL2107" i="2"/>
  <c r="AM2107" i="2"/>
  <c r="AN2107" i="2"/>
  <c r="AV2107" i="2"/>
  <c r="C2108" i="2"/>
  <c r="D2108" i="2"/>
  <c r="E2108" i="2"/>
  <c r="F2108" i="2"/>
  <c r="G2108" i="2"/>
  <c r="H2108" i="2"/>
  <c r="J2108" i="2"/>
  <c r="K2108" i="2"/>
  <c r="L2108" i="2"/>
  <c r="M2108" i="2"/>
  <c r="AG2108" i="2"/>
  <c r="AH2108" i="2"/>
  <c r="AI2108" i="2"/>
  <c r="AJ2108" i="2"/>
  <c r="AK2108" i="2"/>
  <c r="AL2108" i="2"/>
  <c r="AM2108" i="2"/>
  <c r="AN2108" i="2"/>
  <c r="AV2108" i="2"/>
  <c r="C2109" i="2"/>
  <c r="D2109" i="2"/>
  <c r="E2109" i="2"/>
  <c r="F2109" i="2"/>
  <c r="G2109" i="2"/>
  <c r="H2109" i="2"/>
  <c r="J2109" i="2"/>
  <c r="K2109" i="2"/>
  <c r="L2109" i="2"/>
  <c r="M2109" i="2"/>
  <c r="AG2109" i="2"/>
  <c r="AH2109" i="2"/>
  <c r="AI2109" i="2"/>
  <c r="AJ2109" i="2"/>
  <c r="AK2109" i="2"/>
  <c r="AL2109" i="2"/>
  <c r="AM2109" i="2"/>
  <c r="AN2109" i="2"/>
  <c r="AV2109" i="2"/>
  <c r="C2110" i="2"/>
  <c r="D2110" i="2"/>
  <c r="E2110" i="2"/>
  <c r="F2110" i="2"/>
  <c r="G2110" i="2"/>
  <c r="H2110" i="2"/>
  <c r="J2110" i="2"/>
  <c r="K2110" i="2"/>
  <c r="L2110" i="2"/>
  <c r="M2110" i="2"/>
  <c r="AG2110" i="2"/>
  <c r="AH2110" i="2"/>
  <c r="AI2110" i="2"/>
  <c r="AJ2110" i="2"/>
  <c r="AK2110" i="2"/>
  <c r="AL2110" i="2"/>
  <c r="AM2110" i="2"/>
  <c r="AN2110" i="2"/>
  <c r="AV2110" i="2"/>
  <c r="C2111" i="2"/>
  <c r="D2111" i="2"/>
  <c r="E2111" i="2"/>
  <c r="F2111" i="2"/>
  <c r="G2111" i="2"/>
  <c r="H2111" i="2"/>
  <c r="J2111" i="2"/>
  <c r="K2111" i="2"/>
  <c r="L2111" i="2"/>
  <c r="M2111" i="2"/>
  <c r="AG2111" i="2"/>
  <c r="AH2111" i="2"/>
  <c r="AI2111" i="2"/>
  <c r="AJ2111" i="2"/>
  <c r="AK2111" i="2"/>
  <c r="AL2111" i="2"/>
  <c r="AM2111" i="2"/>
  <c r="AN2111" i="2"/>
  <c r="AV2111" i="2"/>
  <c r="C2112" i="2"/>
  <c r="D2112" i="2"/>
  <c r="E2112" i="2"/>
  <c r="F2112" i="2"/>
  <c r="G2112" i="2"/>
  <c r="H2112" i="2"/>
  <c r="J2112" i="2"/>
  <c r="K2112" i="2"/>
  <c r="L2112" i="2"/>
  <c r="M2112" i="2"/>
  <c r="AG2112" i="2"/>
  <c r="AH2112" i="2"/>
  <c r="AI2112" i="2"/>
  <c r="AJ2112" i="2"/>
  <c r="AK2112" i="2"/>
  <c r="AL2112" i="2"/>
  <c r="AM2112" i="2"/>
  <c r="AN2112" i="2"/>
  <c r="AV2112" i="2"/>
  <c r="C2113" i="2"/>
  <c r="D2113" i="2"/>
  <c r="E2113" i="2"/>
  <c r="F2113" i="2"/>
  <c r="G2113" i="2"/>
  <c r="H2113" i="2"/>
  <c r="J2113" i="2"/>
  <c r="K2113" i="2"/>
  <c r="L2113" i="2"/>
  <c r="M2113" i="2"/>
  <c r="AG2113" i="2"/>
  <c r="AH2113" i="2"/>
  <c r="AI2113" i="2"/>
  <c r="AJ2113" i="2"/>
  <c r="AK2113" i="2"/>
  <c r="AL2113" i="2"/>
  <c r="AM2113" i="2"/>
  <c r="AN2113" i="2"/>
  <c r="AV2113" i="2"/>
  <c r="C2114" i="2"/>
  <c r="D2114" i="2"/>
  <c r="E2114" i="2"/>
  <c r="F2114" i="2"/>
  <c r="G2114" i="2"/>
  <c r="H2114" i="2"/>
  <c r="J2114" i="2"/>
  <c r="K2114" i="2"/>
  <c r="L2114" i="2"/>
  <c r="M2114" i="2"/>
  <c r="AG2114" i="2"/>
  <c r="AH2114" i="2"/>
  <c r="AI2114" i="2"/>
  <c r="AJ2114" i="2"/>
  <c r="AK2114" i="2"/>
  <c r="AL2114" i="2"/>
  <c r="AM2114" i="2"/>
  <c r="AN2114" i="2"/>
  <c r="AV2114" i="2"/>
  <c r="C2115" i="2"/>
  <c r="D2115" i="2"/>
  <c r="E2115" i="2"/>
  <c r="F2115" i="2"/>
  <c r="G2115" i="2"/>
  <c r="H2115" i="2"/>
  <c r="J2115" i="2"/>
  <c r="K2115" i="2"/>
  <c r="L2115" i="2"/>
  <c r="M2115" i="2"/>
  <c r="AG2115" i="2"/>
  <c r="AH2115" i="2"/>
  <c r="AI2115" i="2"/>
  <c r="AJ2115" i="2"/>
  <c r="AK2115" i="2"/>
  <c r="AL2115" i="2"/>
  <c r="AM2115" i="2"/>
  <c r="AN2115" i="2"/>
  <c r="AV2115" i="2"/>
  <c r="C2116" i="2"/>
  <c r="D2116" i="2"/>
  <c r="E2116" i="2"/>
  <c r="F2116" i="2"/>
  <c r="G2116" i="2"/>
  <c r="H2116" i="2"/>
  <c r="J2116" i="2"/>
  <c r="K2116" i="2"/>
  <c r="L2116" i="2"/>
  <c r="M2116" i="2"/>
  <c r="AG2116" i="2"/>
  <c r="AH2116" i="2"/>
  <c r="AI2116" i="2"/>
  <c r="AJ2116" i="2"/>
  <c r="AK2116" i="2"/>
  <c r="AL2116" i="2"/>
  <c r="AM2116" i="2"/>
  <c r="AN2116" i="2"/>
  <c r="AV2116" i="2"/>
  <c r="C2117" i="2"/>
  <c r="D2117" i="2"/>
  <c r="E2117" i="2"/>
  <c r="F2117" i="2"/>
  <c r="G2117" i="2"/>
  <c r="H2117" i="2"/>
  <c r="J2117" i="2"/>
  <c r="K2117" i="2"/>
  <c r="L2117" i="2"/>
  <c r="M2117" i="2"/>
  <c r="AG2117" i="2"/>
  <c r="AH2117" i="2"/>
  <c r="AI2117" i="2"/>
  <c r="AJ2117" i="2"/>
  <c r="AK2117" i="2"/>
  <c r="AL2117" i="2"/>
  <c r="AM2117" i="2"/>
  <c r="AN2117" i="2"/>
  <c r="AV2117" i="2"/>
  <c r="C2118" i="2"/>
  <c r="D2118" i="2"/>
  <c r="E2118" i="2"/>
  <c r="F2118" i="2"/>
  <c r="G2118" i="2"/>
  <c r="H2118" i="2"/>
  <c r="J2118" i="2"/>
  <c r="K2118" i="2"/>
  <c r="L2118" i="2"/>
  <c r="M2118" i="2"/>
  <c r="AG2118" i="2"/>
  <c r="AH2118" i="2"/>
  <c r="AI2118" i="2"/>
  <c r="AJ2118" i="2"/>
  <c r="AK2118" i="2"/>
  <c r="AL2118" i="2"/>
  <c r="AM2118" i="2"/>
  <c r="AN2118" i="2"/>
  <c r="AV2118" i="2"/>
  <c r="C2119" i="2"/>
  <c r="D2119" i="2"/>
  <c r="E2119" i="2"/>
  <c r="F2119" i="2"/>
  <c r="G2119" i="2"/>
  <c r="H2119" i="2"/>
  <c r="J2119" i="2"/>
  <c r="K2119" i="2"/>
  <c r="L2119" i="2"/>
  <c r="M2119" i="2"/>
  <c r="AG2119" i="2"/>
  <c r="AH2119" i="2"/>
  <c r="AI2119" i="2"/>
  <c r="AJ2119" i="2"/>
  <c r="AK2119" i="2"/>
  <c r="AL2119" i="2"/>
  <c r="AM2119" i="2"/>
  <c r="AN2119" i="2"/>
  <c r="AV2119" i="2"/>
  <c r="C2120" i="2"/>
  <c r="D2120" i="2"/>
  <c r="E2120" i="2"/>
  <c r="F2120" i="2"/>
  <c r="G2120" i="2"/>
  <c r="H2120" i="2"/>
  <c r="J2120" i="2"/>
  <c r="K2120" i="2"/>
  <c r="L2120" i="2"/>
  <c r="M2120" i="2"/>
  <c r="AG2120" i="2"/>
  <c r="AH2120" i="2"/>
  <c r="AI2120" i="2"/>
  <c r="AJ2120" i="2"/>
  <c r="AK2120" i="2"/>
  <c r="AL2120" i="2"/>
  <c r="AM2120" i="2"/>
  <c r="AN2120" i="2"/>
  <c r="AV2120" i="2"/>
  <c r="C2121" i="2"/>
  <c r="D2121" i="2"/>
  <c r="E2121" i="2"/>
  <c r="F2121" i="2"/>
  <c r="G2121" i="2"/>
  <c r="H2121" i="2"/>
  <c r="J2121" i="2"/>
  <c r="K2121" i="2"/>
  <c r="L2121" i="2"/>
  <c r="M2121" i="2"/>
  <c r="AG2121" i="2"/>
  <c r="AH2121" i="2"/>
  <c r="AI2121" i="2"/>
  <c r="AJ2121" i="2"/>
  <c r="AK2121" i="2"/>
  <c r="AL2121" i="2"/>
  <c r="AM2121" i="2"/>
  <c r="AN2121" i="2"/>
  <c r="AV2121" i="2"/>
  <c r="C2122" i="2"/>
  <c r="D2122" i="2"/>
  <c r="E2122" i="2"/>
  <c r="F2122" i="2"/>
  <c r="G2122" i="2"/>
  <c r="H2122" i="2"/>
  <c r="J2122" i="2"/>
  <c r="K2122" i="2"/>
  <c r="L2122" i="2"/>
  <c r="M2122" i="2"/>
  <c r="AG2122" i="2"/>
  <c r="AH2122" i="2"/>
  <c r="AI2122" i="2"/>
  <c r="AJ2122" i="2"/>
  <c r="AK2122" i="2"/>
  <c r="AL2122" i="2"/>
  <c r="AM2122" i="2"/>
  <c r="AN2122" i="2"/>
  <c r="AV2122" i="2"/>
  <c r="C2123" i="2"/>
  <c r="D2123" i="2"/>
  <c r="E2123" i="2"/>
  <c r="F2123" i="2"/>
  <c r="G2123" i="2"/>
  <c r="H2123" i="2"/>
  <c r="J2123" i="2"/>
  <c r="K2123" i="2"/>
  <c r="L2123" i="2"/>
  <c r="M2123" i="2"/>
  <c r="AG2123" i="2"/>
  <c r="AH2123" i="2"/>
  <c r="AI2123" i="2"/>
  <c r="AJ2123" i="2"/>
  <c r="AK2123" i="2"/>
  <c r="AL2123" i="2"/>
  <c r="AM2123" i="2"/>
  <c r="AN2123" i="2"/>
  <c r="AV2123" i="2"/>
  <c r="C2124" i="2"/>
  <c r="D2124" i="2"/>
  <c r="E2124" i="2"/>
  <c r="F2124" i="2"/>
  <c r="G2124" i="2"/>
  <c r="H2124" i="2"/>
  <c r="J2124" i="2"/>
  <c r="K2124" i="2"/>
  <c r="L2124" i="2"/>
  <c r="M2124" i="2"/>
  <c r="AG2124" i="2"/>
  <c r="AH2124" i="2"/>
  <c r="AI2124" i="2"/>
  <c r="AJ2124" i="2"/>
  <c r="AK2124" i="2"/>
  <c r="AL2124" i="2"/>
  <c r="AM2124" i="2"/>
  <c r="AN2124" i="2"/>
  <c r="AV2124" i="2"/>
  <c r="C2125" i="2"/>
  <c r="D2125" i="2"/>
  <c r="E2125" i="2"/>
  <c r="F2125" i="2"/>
  <c r="G2125" i="2"/>
  <c r="H2125" i="2"/>
  <c r="J2125" i="2"/>
  <c r="K2125" i="2"/>
  <c r="L2125" i="2"/>
  <c r="M2125" i="2"/>
  <c r="AG2125" i="2"/>
  <c r="AH2125" i="2"/>
  <c r="AI2125" i="2"/>
  <c r="AJ2125" i="2"/>
  <c r="AK2125" i="2"/>
  <c r="AL2125" i="2"/>
  <c r="AM2125" i="2"/>
  <c r="AN2125" i="2"/>
  <c r="AV2125" i="2"/>
  <c r="C2126" i="2"/>
  <c r="D2126" i="2"/>
  <c r="E2126" i="2"/>
  <c r="F2126" i="2"/>
  <c r="G2126" i="2"/>
  <c r="H2126" i="2"/>
  <c r="J2126" i="2"/>
  <c r="K2126" i="2"/>
  <c r="L2126" i="2"/>
  <c r="M2126" i="2"/>
  <c r="AG2126" i="2"/>
  <c r="AH2126" i="2"/>
  <c r="AI2126" i="2"/>
  <c r="AJ2126" i="2"/>
  <c r="AK2126" i="2"/>
  <c r="AL2126" i="2"/>
  <c r="AM2126" i="2"/>
  <c r="AN2126" i="2"/>
  <c r="AV2126" i="2"/>
  <c r="C2127" i="2"/>
  <c r="D2127" i="2"/>
  <c r="E2127" i="2"/>
  <c r="F2127" i="2"/>
  <c r="G2127" i="2"/>
  <c r="H2127" i="2"/>
  <c r="J2127" i="2"/>
  <c r="K2127" i="2"/>
  <c r="L2127" i="2"/>
  <c r="M2127" i="2"/>
  <c r="AG2127" i="2"/>
  <c r="AH2127" i="2"/>
  <c r="AI2127" i="2"/>
  <c r="AJ2127" i="2"/>
  <c r="AK2127" i="2"/>
  <c r="AL2127" i="2"/>
  <c r="AM2127" i="2"/>
  <c r="AN2127" i="2"/>
  <c r="AV2127" i="2"/>
  <c r="C2128" i="2"/>
  <c r="D2128" i="2"/>
  <c r="E2128" i="2"/>
  <c r="F2128" i="2"/>
  <c r="G2128" i="2"/>
  <c r="H2128" i="2"/>
  <c r="J2128" i="2"/>
  <c r="K2128" i="2"/>
  <c r="L2128" i="2"/>
  <c r="M2128" i="2"/>
  <c r="AG2128" i="2"/>
  <c r="AH2128" i="2"/>
  <c r="AI2128" i="2"/>
  <c r="AJ2128" i="2"/>
  <c r="AK2128" i="2"/>
  <c r="AL2128" i="2"/>
  <c r="AM2128" i="2"/>
  <c r="AN2128" i="2"/>
  <c r="AV2128" i="2"/>
  <c r="C2129" i="2"/>
  <c r="D2129" i="2"/>
  <c r="E2129" i="2"/>
  <c r="F2129" i="2"/>
  <c r="G2129" i="2"/>
  <c r="H2129" i="2"/>
  <c r="J2129" i="2"/>
  <c r="K2129" i="2"/>
  <c r="L2129" i="2"/>
  <c r="M2129" i="2"/>
  <c r="AG2129" i="2"/>
  <c r="AH2129" i="2"/>
  <c r="AI2129" i="2"/>
  <c r="AJ2129" i="2"/>
  <c r="AK2129" i="2"/>
  <c r="AL2129" i="2"/>
  <c r="AM2129" i="2"/>
  <c r="AN2129" i="2"/>
  <c r="AV2129" i="2"/>
  <c r="C2130" i="2"/>
  <c r="D2130" i="2"/>
  <c r="E2130" i="2"/>
  <c r="F2130" i="2"/>
  <c r="G2130" i="2"/>
  <c r="H2130" i="2"/>
  <c r="J2130" i="2"/>
  <c r="K2130" i="2"/>
  <c r="L2130" i="2"/>
  <c r="M2130" i="2"/>
  <c r="AG2130" i="2"/>
  <c r="AH2130" i="2"/>
  <c r="AI2130" i="2"/>
  <c r="AJ2130" i="2"/>
  <c r="AK2130" i="2"/>
  <c r="AL2130" i="2"/>
  <c r="AM2130" i="2"/>
  <c r="AN2130" i="2"/>
  <c r="N1" i="3"/>
  <c r="D1" i="3"/>
  <c r="O1" i="3"/>
  <c r="E1" i="3"/>
  <c r="P1" i="3"/>
  <c r="F1" i="3"/>
  <c r="J1" i="3"/>
  <c r="K1" i="3"/>
  <c r="L1" i="3"/>
  <c r="M1" i="3"/>
  <c r="Q1" i="3"/>
  <c r="R1" i="3"/>
  <c r="S1" i="3"/>
  <c r="T1" i="3"/>
  <c r="U1" i="3"/>
  <c r="V1" i="3"/>
  <c r="W1" i="3"/>
  <c r="X1" i="3"/>
  <c r="Y1" i="3"/>
  <c r="Z1" i="3"/>
  <c r="AA1" i="3"/>
  <c r="AB1" i="3"/>
  <c r="AC1" i="3"/>
  <c r="AD1" i="3"/>
  <c r="AE1" i="3"/>
  <c r="C3" i="3"/>
  <c r="D3" i="3"/>
  <c r="E3" i="3"/>
  <c r="F3" i="3"/>
  <c r="G3" i="3"/>
  <c r="H3" i="3"/>
  <c r="J3" i="3"/>
  <c r="K3" i="3"/>
  <c r="L3" i="3"/>
  <c r="M3" i="3"/>
  <c r="AG3" i="3"/>
  <c r="AQ3" i="3"/>
  <c r="C4" i="3"/>
  <c r="D4" i="3"/>
  <c r="E4" i="3"/>
  <c r="F4" i="3"/>
  <c r="G4" i="3"/>
  <c r="H4" i="3"/>
  <c r="J4" i="3"/>
  <c r="K4" i="3"/>
  <c r="L4" i="3"/>
  <c r="M4" i="3"/>
  <c r="AG4" i="3"/>
  <c r="AQ4" i="3"/>
  <c r="C5" i="3"/>
  <c r="D5" i="3"/>
  <c r="E5" i="3"/>
  <c r="F5" i="3"/>
  <c r="G5" i="3"/>
  <c r="H5" i="3"/>
  <c r="J5" i="3"/>
  <c r="K5" i="3"/>
  <c r="L5" i="3"/>
  <c r="M5" i="3"/>
  <c r="AG5" i="3"/>
  <c r="AQ5" i="3"/>
  <c r="C6" i="3"/>
  <c r="D6" i="3"/>
  <c r="E6" i="3"/>
  <c r="F6" i="3"/>
  <c r="G6" i="3"/>
  <c r="H6" i="3"/>
  <c r="J6" i="3"/>
  <c r="K6" i="3"/>
  <c r="L6" i="3"/>
  <c r="M6" i="3"/>
  <c r="AG6" i="3"/>
  <c r="AQ6" i="3"/>
  <c r="C7" i="3"/>
  <c r="D7" i="3"/>
  <c r="E7" i="3"/>
  <c r="F7" i="3"/>
  <c r="G7" i="3"/>
  <c r="H7" i="3"/>
  <c r="J7" i="3"/>
  <c r="K7" i="3"/>
  <c r="L7" i="3"/>
  <c r="M7" i="3"/>
  <c r="AG7" i="3"/>
  <c r="AQ7" i="3"/>
  <c r="C8" i="3"/>
  <c r="D8" i="3"/>
  <c r="E8" i="3"/>
  <c r="F8" i="3"/>
  <c r="G8" i="3"/>
  <c r="H8" i="3"/>
  <c r="J8" i="3"/>
  <c r="K8" i="3"/>
  <c r="L8" i="3"/>
  <c r="M8" i="3"/>
  <c r="AG8" i="3"/>
  <c r="AQ8" i="3"/>
  <c r="C9" i="3"/>
  <c r="D9" i="3"/>
  <c r="E9" i="3"/>
  <c r="F9" i="3"/>
  <c r="G9" i="3"/>
  <c r="H9" i="3"/>
  <c r="J9" i="3"/>
  <c r="K9" i="3"/>
  <c r="L9" i="3"/>
  <c r="M9" i="3"/>
  <c r="AG9" i="3"/>
  <c r="AQ9" i="3"/>
  <c r="C10" i="3"/>
  <c r="D10" i="3"/>
  <c r="E10" i="3"/>
  <c r="F10" i="3"/>
  <c r="G10" i="3"/>
  <c r="H10" i="3"/>
  <c r="J10" i="3"/>
  <c r="K10" i="3"/>
  <c r="L10" i="3"/>
  <c r="M10" i="3"/>
  <c r="AG10" i="3"/>
  <c r="AQ10" i="3"/>
  <c r="C11" i="3"/>
  <c r="D11" i="3"/>
  <c r="E11" i="3"/>
  <c r="F11" i="3"/>
  <c r="G11" i="3"/>
  <c r="H11" i="3"/>
  <c r="J11" i="3"/>
  <c r="K11" i="3"/>
  <c r="L11" i="3"/>
  <c r="M11" i="3"/>
  <c r="AG11" i="3"/>
  <c r="AQ11" i="3"/>
  <c r="C12" i="3"/>
  <c r="D12" i="3"/>
  <c r="E12" i="3"/>
  <c r="F12" i="3"/>
  <c r="G12" i="3"/>
  <c r="H12" i="3"/>
  <c r="J12" i="3"/>
  <c r="K12" i="3"/>
  <c r="L12" i="3"/>
  <c r="M12" i="3"/>
  <c r="AG12" i="3"/>
  <c r="AQ12" i="3"/>
  <c r="C13" i="3"/>
  <c r="D13" i="3"/>
  <c r="E13" i="3"/>
  <c r="F13" i="3"/>
  <c r="G13" i="3"/>
  <c r="H13" i="3"/>
  <c r="J13" i="3"/>
  <c r="K13" i="3"/>
  <c r="L13" i="3"/>
  <c r="M13" i="3"/>
  <c r="AG13" i="3"/>
  <c r="AQ13" i="3"/>
  <c r="C14" i="3"/>
  <c r="D14" i="3"/>
  <c r="E14" i="3"/>
  <c r="F14" i="3"/>
  <c r="G14" i="3"/>
  <c r="H14" i="3"/>
  <c r="J14" i="3"/>
  <c r="K14" i="3"/>
  <c r="L14" i="3"/>
  <c r="M14" i="3"/>
  <c r="AG14" i="3"/>
  <c r="AQ14" i="3"/>
  <c r="C15" i="3"/>
  <c r="D15" i="3"/>
  <c r="E15" i="3"/>
  <c r="F15" i="3"/>
  <c r="G15" i="3"/>
  <c r="H15" i="3"/>
  <c r="J15" i="3"/>
  <c r="K15" i="3"/>
  <c r="L15" i="3"/>
  <c r="M15" i="3"/>
  <c r="AG15" i="3"/>
  <c r="AQ15" i="3"/>
  <c r="C16" i="3"/>
  <c r="D16" i="3"/>
  <c r="E16" i="3"/>
  <c r="F16" i="3"/>
  <c r="G16" i="3"/>
  <c r="H16" i="3"/>
  <c r="J16" i="3"/>
  <c r="K16" i="3"/>
  <c r="L16" i="3"/>
  <c r="M16" i="3"/>
  <c r="AG16" i="3"/>
  <c r="AQ16" i="3"/>
  <c r="C17" i="3"/>
  <c r="D17" i="3"/>
  <c r="E17" i="3"/>
  <c r="F17" i="3"/>
  <c r="G17" i="3"/>
  <c r="H17" i="3"/>
  <c r="J17" i="3"/>
  <c r="K17" i="3"/>
  <c r="L17" i="3"/>
  <c r="M17" i="3"/>
  <c r="AG17" i="3"/>
  <c r="AQ17" i="3"/>
  <c r="C18" i="3"/>
  <c r="D18" i="3"/>
  <c r="E18" i="3"/>
  <c r="F18" i="3"/>
  <c r="G18" i="3"/>
  <c r="H18" i="3"/>
  <c r="J18" i="3"/>
  <c r="K18" i="3"/>
  <c r="L18" i="3"/>
  <c r="M18" i="3"/>
  <c r="AG18" i="3"/>
  <c r="AQ18" i="3"/>
  <c r="C19" i="3"/>
  <c r="D19" i="3"/>
  <c r="E19" i="3"/>
  <c r="F19" i="3"/>
  <c r="G19" i="3"/>
  <c r="H19" i="3"/>
  <c r="J19" i="3"/>
  <c r="K19" i="3"/>
  <c r="L19" i="3"/>
  <c r="M19" i="3"/>
  <c r="AG19" i="3"/>
  <c r="AQ19" i="3"/>
  <c r="C20" i="3"/>
  <c r="D20" i="3"/>
  <c r="E20" i="3"/>
  <c r="F20" i="3"/>
  <c r="G20" i="3"/>
  <c r="H20" i="3"/>
  <c r="J20" i="3"/>
  <c r="K20" i="3"/>
  <c r="L20" i="3"/>
  <c r="M20" i="3"/>
  <c r="AG20" i="3"/>
  <c r="AQ20" i="3"/>
  <c r="C21" i="3"/>
  <c r="D21" i="3"/>
  <c r="E21" i="3"/>
  <c r="F21" i="3"/>
  <c r="G21" i="3"/>
  <c r="H21" i="3"/>
  <c r="J21" i="3"/>
  <c r="K21" i="3"/>
  <c r="L21" i="3"/>
  <c r="M21" i="3"/>
  <c r="AG21" i="3"/>
  <c r="AQ21" i="3"/>
  <c r="C22" i="3"/>
  <c r="D22" i="3"/>
  <c r="E22" i="3"/>
  <c r="F22" i="3"/>
  <c r="G22" i="3"/>
  <c r="H22" i="3"/>
  <c r="J22" i="3"/>
  <c r="K22" i="3"/>
  <c r="L22" i="3"/>
  <c r="M22" i="3"/>
  <c r="AG22" i="3"/>
  <c r="AQ22" i="3"/>
  <c r="C23" i="3"/>
  <c r="D23" i="3"/>
  <c r="E23" i="3"/>
  <c r="F23" i="3"/>
  <c r="G23" i="3"/>
  <c r="H23" i="3"/>
  <c r="J23" i="3"/>
  <c r="K23" i="3"/>
  <c r="L23" i="3"/>
  <c r="M23" i="3"/>
  <c r="AG23" i="3"/>
  <c r="AQ23" i="3"/>
  <c r="C24" i="3"/>
  <c r="D24" i="3"/>
  <c r="E24" i="3"/>
  <c r="F24" i="3"/>
  <c r="G24" i="3"/>
  <c r="H24" i="3"/>
  <c r="J24" i="3"/>
  <c r="K24" i="3"/>
  <c r="L24" i="3"/>
  <c r="M24" i="3"/>
  <c r="AG24" i="3"/>
  <c r="AQ24" i="3"/>
  <c r="C25" i="3"/>
  <c r="D25" i="3"/>
  <c r="E25" i="3"/>
  <c r="F25" i="3"/>
  <c r="G25" i="3"/>
  <c r="H25" i="3"/>
  <c r="J25" i="3"/>
  <c r="K25" i="3"/>
  <c r="L25" i="3"/>
  <c r="M25" i="3"/>
  <c r="AG25" i="3"/>
  <c r="AQ25" i="3"/>
  <c r="C26" i="3"/>
  <c r="D26" i="3"/>
  <c r="E26" i="3"/>
  <c r="F26" i="3"/>
  <c r="G26" i="3"/>
  <c r="H26" i="3"/>
  <c r="J26" i="3"/>
  <c r="K26" i="3"/>
  <c r="L26" i="3"/>
  <c r="M26" i="3"/>
  <c r="AG26" i="3"/>
  <c r="AQ26" i="3"/>
  <c r="C27" i="3"/>
  <c r="D27" i="3"/>
  <c r="E27" i="3"/>
  <c r="F27" i="3"/>
  <c r="G27" i="3"/>
  <c r="H27" i="3"/>
  <c r="J27" i="3"/>
  <c r="K27" i="3"/>
  <c r="L27" i="3"/>
  <c r="M27" i="3"/>
  <c r="AG27" i="3"/>
  <c r="AQ27" i="3"/>
  <c r="C28" i="3"/>
  <c r="D28" i="3"/>
  <c r="E28" i="3"/>
  <c r="F28" i="3"/>
  <c r="G28" i="3"/>
  <c r="H28" i="3"/>
  <c r="J28" i="3"/>
  <c r="K28" i="3"/>
  <c r="L28" i="3"/>
  <c r="M28" i="3"/>
  <c r="AG28" i="3"/>
  <c r="AQ28" i="3"/>
  <c r="C29" i="3"/>
  <c r="D29" i="3"/>
  <c r="E29" i="3"/>
  <c r="F29" i="3"/>
  <c r="G29" i="3"/>
  <c r="H29" i="3"/>
  <c r="J29" i="3"/>
  <c r="K29" i="3"/>
  <c r="L29" i="3"/>
  <c r="M29" i="3"/>
  <c r="AG29" i="3"/>
  <c r="AQ29" i="3"/>
  <c r="C30" i="3"/>
  <c r="D30" i="3"/>
  <c r="E30" i="3"/>
  <c r="F30" i="3"/>
  <c r="G30" i="3"/>
  <c r="H30" i="3"/>
  <c r="J30" i="3"/>
  <c r="K30" i="3"/>
  <c r="L30" i="3"/>
  <c r="M30" i="3"/>
  <c r="AG30" i="3"/>
  <c r="AQ30" i="3"/>
  <c r="C31" i="3"/>
  <c r="D31" i="3"/>
  <c r="E31" i="3"/>
  <c r="F31" i="3"/>
  <c r="G31" i="3"/>
  <c r="H31" i="3"/>
  <c r="J31" i="3"/>
  <c r="K31" i="3"/>
  <c r="L31" i="3"/>
  <c r="M31" i="3"/>
  <c r="AG31" i="3"/>
  <c r="AQ31" i="3"/>
  <c r="C32" i="3"/>
  <c r="D32" i="3"/>
  <c r="E32" i="3"/>
  <c r="F32" i="3"/>
  <c r="G32" i="3"/>
  <c r="H32" i="3"/>
  <c r="J32" i="3"/>
  <c r="K32" i="3"/>
  <c r="L32" i="3"/>
  <c r="M32" i="3"/>
  <c r="AG32" i="3"/>
  <c r="AQ32" i="3"/>
  <c r="C33" i="3"/>
  <c r="D33" i="3"/>
  <c r="E33" i="3"/>
  <c r="F33" i="3"/>
  <c r="G33" i="3"/>
  <c r="H33" i="3"/>
  <c r="J33" i="3"/>
  <c r="K33" i="3"/>
  <c r="L33" i="3"/>
  <c r="M33" i="3"/>
  <c r="AG33" i="3"/>
  <c r="AQ33" i="3"/>
  <c r="C34" i="3"/>
  <c r="D34" i="3"/>
  <c r="E34" i="3"/>
  <c r="F34" i="3"/>
  <c r="G34" i="3"/>
  <c r="H34" i="3"/>
  <c r="J34" i="3"/>
  <c r="K34" i="3"/>
  <c r="L34" i="3"/>
  <c r="M34" i="3"/>
  <c r="AG34" i="3"/>
  <c r="AQ34" i="3"/>
  <c r="C35" i="3"/>
  <c r="D35" i="3"/>
  <c r="E35" i="3"/>
  <c r="F35" i="3"/>
  <c r="G35" i="3"/>
  <c r="H35" i="3"/>
  <c r="J35" i="3"/>
  <c r="K35" i="3"/>
  <c r="L35" i="3"/>
  <c r="M35" i="3"/>
  <c r="AG35" i="3"/>
  <c r="AQ35" i="3"/>
  <c r="C36" i="3"/>
  <c r="D36" i="3"/>
  <c r="E36" i="3"/>
  <c r="F36" i="3"/>
  <c r="G36" i="3"/>
  <c r="H36" i="3"/>
  <c r="J36" i="3"/>
  <c r="K36" i="3"/>
  <c r="L36" i="3"/>
  <c r="M36" i="3"/>
  <c r="AG36" i="3"/>
  <c r="AQ36" i="3"/>
  <c r="C37" i="3"/>
  <c r="D37" i="3"/>
  <c r="E37" i="3"/>
  <c r="F37" i="3"/>
  <c r="G37" i="3"/>
  <c r="H37" i="3"/>
  <c r="J37" i="3"/>
  <c r="K37" i="3"/>
  <c r="L37" i="3"/>
  <c r="M37" i="3"/>
  <c r="AG37" i="3"/>
  <c r="AQ37" i="3"/>
  <c r="C38" i="3"/>
  <c r="D38" i="3"/>
  <c r="E38" i="3"/>
  <c r="F38" i="3"/>
  <c r="G38" i="3"/>
  <c r="H38" i="3"/>
  <c r="J38" i="3"/>
  <c r="K38" i="3"/>
  <c r="L38" i="3"/>
  <c r="M38" i="3"/>
  <c r="AG38" i="3"/>
  <c r="AQ38" i="3"/>
  <c r="C39" i="3"/>
  <c r="D39" i="3"/>
  <c r="E39" i="3"/>
  <c r="F39" i="3"/>
  <c r="G39" i="3"/>
  <c r="H39" i="3"/>
  <c r="J39" i="3"/>
  <c r="K39" i="3"/>
  <c r="L39" i="3"/>
  <c r="M39" i="3"/>
  <c r="AG39" i="3"/>
  <c r="AQ39" i="3"/>
  <c r="C40" i="3"/>
  <c r="D40" i="3"/>
  <c r="E40" i="3"/>
  <c r="F40" i="3"/>
  <c r="G40" i="3"/>
  <c r="H40" i="3"/>
  <c r="J40" i="3"/>
  <c r="K40" i="3"/>
  <c r="L40" i="3"/>
  <c r="M40" i="3"/>
  <c r="AG40" i="3"/>
  <c r="AQ40" i="3"/>
  <c r="C41" i="3"/>
  <c r="D41" i="3"/>
  <c r="E41" i="3"/>
  <c r="F41" i="3"/>
  <c r="G41" i="3"/>
  <c r="H41" i="3"/>
  <c r="J41" i="3"/>
  <c r="K41" i="3"/>
  <c r="L41" i="3"/>
  <c r="M41" i="3"/>
  <c r="AG41" i="3"/>
  <c r="AQ41" i="3"/>
  <c r="C42" i="3"/>
  <c r="D42" i="3"/>
  <c r="E42" i="3"/>
  <c r="F42" i="3"/>
  <c r="G42" i="3"/>
  <c r="H42" i="3"/>
  <c r="J42" i="3"/>
  <c r="K42" i="3"/>
  <c r="L42" i="3"/>
  <c r="M42" i="3"/>
  <c r="AG42" i="3"/>
  <c r="AQ42" i="3"/>
  <c r="C43" i="3"/>
  <c r="D43" i="3"/>
  <c r="E43" i="3"/>
  <c r="F43" i="3"/>
  <c r="G43" i="3"/>
  <c r="H43" i="3"/>
  <c r="J43" i="3"/>
  <c r="K43" i="3"/>
  <c r="L43" i="3"/>
  <c r="M43" i="3"/>
  <c r="AG43" i="3"/>
  <c r="AQ43" i="3"/>
  <c r="C44" i="3"/>
  <c r="D44" i="3"/>
  <c r="E44" i="3"/>
  <c r="F44" i="3"/>
  <c r="G44" i="3"/>
  <c r="H44" i="3"/>
  <c r="J44" i="3"/>
  <c r="K44" i="3"/>
  <c r="L44" i="3"/>
  <c r="M44" i="3"/>
  <c r="AG44" i="3"/>
  <c r="AQ44" i="3"/>
  <c r="C45" i="3"/>
  <c r="D45" i="3"/>
  <c r="E45" i="3"/>
  <c r="F45" i="3"/>
  <c r="G45" i="3"/>
  <c r="H45" i="3"/>
  <c r="J45" i="3"/>
  <c r="K45" i="3"/>
  <c r="L45" i="3"/>
  <c r="M45" i="3"/>
  <c r="AG45" i="3"/>
  <c r="AQ45" i="3"/>
  <c r="C46" i="3"/>
  <c r="D46" i="3"/>
  <c r="E46" i="3"/>
  <c r="F46" i="3"/>
  <c r="G46" i="3"/>
  <c r="H46" i="3"/>
  <c r="J46" i="3"/>
  <c r="K46" i="3"/>
  <c r="L46" i="3"/>
  <c r="M46" i="3"/>
  <c r="AG46" i="3"/>
  <c r="AQ46" i="3"/>
  <c r="C47" i="3"/>
  <c r="D47" i="3"/>
  <c r="E47" i="3"/>
  <c r="F47" i="3"/>
  <c r="G47" i="3"/>
  <c r="H47" i="3"/>
  <c r="J47" i="3"/>
  <c r="K47" i="3"/>
  <c r="L47" i="3"/>
  <c r="M47" i="3"/>
  <c r="AG47" i="3"/>
  <c r="AQ47" i="3"/>
  <c r="C48" i="3"/>
  <c r="D48" i="3"/>
  <c r="E48" i="3"/>
  <c r="F48" i="3"/>
  <c r="G48" i="3"/>
  <c r="H48" i="3"/>
  <c r="J48" i="3"/>
  <c r="K48" i="3"/>
  <c r="L48" i="3"/>
  <c r="M48" i="3"/>
  <c r="AG48" i="3"/>
  <c r="AQ48" i="3"/>
  <c r="C49" i="3"/>
  <c r="D49" i="3"/>
  <c r="E49" i="3"/>
  <c r="F49" i="3"/>
  <c r="G49" i="3"/>
  <c r="H49" i="3"/>
  <c r="J49" i="3"/>
  <c r="K49" i="3"/>
  <c r="L49" i="3"/>
  <c r="M49" i="3"/>
  <c r="AG49" i="3"/>
  <c r="AQ49" i="3"/>
  <c r="C50" i="3"/>
  <c r="D50" i="3"/>
  <c r="E50" i="3"/>
  <c r="F50" i="3"/>
  <c r="G50" i="3"/>
  <c r="H50" i="3"/>
  <c r="J50" i="3"/>
  <c r="K50" i="3"/>
  <c r="L50" i="3"/>
  <c r="M50" i="3"/>
  <c r="AG50" i="3"/>
  <c r="AQ50" i="3"/>
  <c r="C51" i="3"/>
  <c r="D51" i="3"/>
  <c r="E51" i="3"/>
  <c r="F51" i="3"/>
  <c r="G51" i="3"/>
  <c r="H51" i="3"/>
  <c r="J51" i="3"/>
  <c r="K51" i="3"/>
  <c r="L51" i="3"/>
  <c r="M51" i="3"/>
  <c r="AG51" i="3"/>
  <c r="AQ51" i="3"/>
  <c r="C52" i="3"/>
  <c r="D52" i="3"/>
  <c r="E52" i="3"/>
  <c r="F52" i="3"/>
  <c r="G52" i="3"/>
  <c r="H52" i="3"/>
  <c r="J52" i="3"/>
  <c r="K52" i="3"/>
  <c r="L52" i="3"/>
  <c r="M52" i="3"/>
  <c r="AG52" i="3"/>
  <c r="AQ52" i="3"/>
  <c r="C53" i="3"/>
  <c r="D53" i="3"/>
  <c r="E53" i="3"/>
  <c r="F53" i="3"/>
  <c r="G53" i="3"/>
  <c r="H53" i="3"/>
  <c r="J53" i="3"/>
  <c r="K53" i="3"/>
  <c r="L53" i="3"/>
  <c r="M53" i="3"/>
  <c r="AG53" i="3"/>
  <c r="AQ53" i="3"/>
  <c r="C54" i="3"/>
  <c r="D54" i="3"/>
  <c r="E54" i="3"/>
  <c r="F54" i="3"/>
  <c r="G54" i="3"/>
  <c r="H54" i="3"/>
  <c r="J54" i="3"/>
  <c r="K54" i="3"/>
  <c r="L54" i="3"/>
  <c r="M54" i="3"/>
  <c r="AG54" i="3"/>
  <c r="AQ54" i="3"/>
  <c r="C55" i="3"/>
  <c r="D55" i="3"/>
  <c r="E55" i="3"/>
  <c r="F55" i="3"/>
  <c r="G55" i="3"/>
  <c r="H55" i="3"/>
  <c r="J55" i="3"/>
  <c r="K55" i="3"/>
  <c r="L55" i="3"/>
  <c r="M55" i="3"/>
  <c r="AG55" i="3"/>
  <c r="AQ55" i="3"/>
  <c r="C56" i="3"/>
  <c r="D56" i="3"/>
  <c r="E56" i="3"/>
  <c r="F56" i="3"/>
  <c r="G56" i="3"/>
  <c r="H56" i="3"/>
  <c r="J56" i="3"/>
  <c r="K56" i="3"/>
  <c r="L56" i="3"/>
  <c r="M56" i="3"/>
  <c r="AG56" i="3"/>
  <c r="AQ56" i="3"/>
  <c r="C57" i="3"/>
  <c r="D57" i="3"/>
  <c r="E57" i="3"/>
  <c r="F57" i="3"/>
  <c r="G57" i="3"/>
  <c r="H57" i="3"/>
  <c r="J57" i="3"/>
  <c r="K57" i="3"/>
  <c r="L57" i="3"/>
  <c r="M57" i="3"/>
  <c r="AG57" i="3"/>
  <c r="AQ57" i="3"/>
  <c r="C58" i="3"/>
  <c r="D58" i="3"/>
  <c r="E58" i="3"/>
  <c r="F58" i="3"/>
  <c r="G58" i="3"/>
  <c r="H58" i="3"/>
  <c r="J58" i="3"/>
  <c r="K58" i="3"/>
  <c r="L58" i="3"/>
  <c r="M58" i="3"/>
  <c r="AG58" i="3"/>
  <c r="AQ58" i="3"/>
  <c r="C59" i="3"/>
  <c r="D59" i="3"/>
  <c r="E59" i="3"/>
  <c r="F59" i="3"/>
  <c r="G59" i="3"/>
  <c r="H59" i="3"/>
  <c r="J59" i="3"/>
  <c r="K59" i="3"/>
  <c r="L59" i="3"/>
  <c r="M59" i="3"/>
  <c r="AG59" i="3"/>
  <c r="AQ59" i="3"/>
  <c r="C60" i="3"/>
  <c r="D60" i="3"/>
  <c r="E60" i="3"/>
  <c r="F60" i="3"/>
  <c r="G60" i="3"/>
  <c r="H60" i="3"/>
  <c r="J60" i="3"/>
  <c r="K60" i="3"/>
  <c r="L60" i="3"/>
  <c r="M60" i="3"/>
  <c r="AG60" i="3"/>
  <c r="AQ60" i="3"/>
  <c r="C61" i="3"/>
  <c r="D61" i="3"/>
  <c r="E61" i="3"/>
  <c r="F61" i="3"/>
  <c r="G61" i="3"/>
  <c r="H61" i="3"/>
  <c r="J61" i="3"/>
  <c r="K61" i="3"/>
  <c r="L61" i="3"/>
  <c r="M61" i="3"/>
  <c r="AG61" i="3"/>
  <c r="AQ61" i="3"/>
  <c r="C62" i="3"/>
  <c r="D62" i="3"/>
  <c r="E62" i="3"/>
  <c r="F62" i="3"/>
  <c r="G62" i="3"/>
  <c r="H62" i="3"/>
  <c r="J62" i="3"/>
  <c r="K62" i="3"/>
  <c r="L62" i="3"/>
  <c r="M62" i="3"/>
  <c r="AG62" i="3"/>
  <c r="AQ62" i="3"/>
  <c r="C63" i="3"/>
  <c r="D63" i="3"/>
  <c r="E63" i="3"/>
  <c r="F63" i="3"/>
  <c r="G63" i="3"/>
  <c r="H63" i="3"/>
  <c r="J63" i="3"/>
  <c r="K63" i="3"/>
  <c r="L63" i="3"/>
  <c r="M63" i="3"/>
  <c r="AG63" i="3"/>
  <c r="AQ63" i="3"/>
  <c r="C64" i="3"/>
  <c r="D64" i="3"/>
  <c r="E64" i="3"/>
  <c r="F64" i="3"/>
  <c r="G64" i="3"/>
  <c r="H64" i="3"/>
  <c r="J64" i="3"/>
  <c r="K64" i="3"/>
  <c r="L64" i="3"/>
  <c r="M64" i="3"/>
  <c r="AG64" i="3"/>
  <c r="AQ64" i="3"/>
  <c r="C65" i="3"/>
  <c r="D65" i="3"/>
  <c r="E65" i="3"/>
  <c r="F65" i="3"/>
  <c r="G65" i="3"/>
  <c r="H65" i="3"/>
  <c r="J65" i="3"/>
  <c r="K65" i="3"/>
  <c r="L65" i="3"/>
  <c r="M65" i="3"/>
  <c r="AG65" i="3"/>
  <c r="AQ65" i="3"/>
  <c r="C66" i="3"/>
  <c r="D66" i="3"/>
  <c r="E66" i="3"/>
  <c r="F66" i="3"/>
  <c r="G66" i="3"/>
  <c r="H66" i="3"/>
  <c r="J66" i="3"/>
  <c r="K66" i="3"/>
  <c r="L66" i="3"/>
  <c r="M66" i="3"/>
  <c r="AG66" i="3"/>
  <c r="AQ66" i="3"/>
  <c r="C67" i="3"/>
  <c r="D67" i="3"/>
  <c r="E67" i="3"/>
  <c r="F67" i="3"/>
  <c r="G67" i="3"/>
  <c r="H67" i="3"/>
  <c r="J67" i="3"/>
  <c r="K67" i="3"/>
  <c r="L67" i="3"/>
  <c r="M67" i="3"/>
  <c r="AG67" i="3"/>
  <c r="AQ67" i="3"/>
  <c r="C68" i="3"/>
  <c r="D68" i="3"/>
  <c r="E68" i="3"/>
  <c r="F68" i="3"/>
  <c r="G68" i="3"/>
  <c r="H68" i="3"/>
  <c r="J68" i="3"/>
  <c r="K68" i="3"/>
  <c r="L68" i="3"/>
  <c r="M68" i="3"/>
  <c r="AG68" i="3"/>
  <c r="AQ68" i="3"/>
  <c r="C69" i="3"/>
  <c r="D69" i="3"/>
  <c r="E69" i="3"/>
  <c r="F69" i="3"/>
  <c r="G69" i="3"/>
  <c r="H69" i="3"/>
  <c r="J69" i="3"/>
  <c r="K69" i="3"/>
  <c r="L69" i="3"/>
  <c r="M69" i="3"/>
  <c r="AG69" i="3"/>
  <c r="AQ69" i="3"/>
  <c r="C70" i="3"/>
  <c r="D70" i="3"/>
  <c r="E70" i="3"/>
  <c r="F70" i="3"/>
  <c r="G70" i="3"/>
  <c r="H70" i="3"/>
  <c r="J70" i="3"/>
  <c r="K70" i="3"/>
  <c r="L70" i="3"/>
  <c r="M70" i="3"/>
  <c r="AG70" i="3"/>
  <c r="AQ70" i="3"/>
  <c r="C71" i="3"/>
  <c r="D71" i="3"/>
  <c r="E71" i="3"/>
  <c r="F71" i="3"/>
  <c r="G71" i="3"/>
  <c r="H71" i="3"/>
  <c r="J71" i="3"/>
  <c r="K71" i="3"/>
  <c r="L71" i="3"/>
  <c r="M71" i="3"/>
  <c r="AG71" i="3"/>
  <c r="AQ71" i="3"/>
  <c r="C72" i="3"/>
  <c r="D72" i="3"/>
  <c r="E72" i="3"/>
  <c r="F72" i="3"/>
  <c r="G72" i="3"/>
  <c r="H72" i="3"/>
  <c r="J72" i="3"/>
  <c r="K72" i="3"/>
  <c r="L72" i="3"/>
  <c r="M72" i="3"/>
  <c r="AG72" i="3"/>
  <c r="AQ72" i="3"/>
  <c r="C73" i="3"/>
  <c r="D73" i="3"/>
  <c r="E73" i="3"/>
  <c r="F73" i="3"/>
  <c r="G73" i="3"/>
  <c r="H73" i="3"/>
  <c r="J73" i="3"/>
  <c r="K73" i="3"/>
  <c r="L73" i="3"/>
  <c r="M73" i="3"/>
  <c r="AG73" i="3"/>
  <c r="AQ73" i="3"/>
  <c r="C74" i="3"/>
  <c r="D74" i="3"/>
  <c r="E74" i="3"/>
  <c r="F74" i="3"/>
  <c r="G74" i="3"/>
  <c r="H74" i="3"/>
  <c r="J74" i="3"/>
  <c r="K74" i="3"/>
  <c r="L74" i="3"/>
  <c r="M74" i="3"/>
  <c r="AG74" i="3"/>
  <c r="AQ74" i="3"/>
  <c r="C75" i="3"/>
  <c r="D75" i="3"/>
  <c r="E75" i="3"/>
  <c r="F75" i="3"/>
  <c r="G75" i="3"/>
  <c r="H75" i="3"/>
  <c r="J75" i="3"/>
  <c r="K75" i="3"/>
  <c r="L75" i="3"/>
  <c r="M75" i="3"/>
  <c r="AG75" i="3"/>
  <c r="AQ75" i="3"/>
  <c r="C76" i="3"/>
  <c r="D76" i="3"/>
  <c r="E76" i="3"/>
  <c r="F76" i="3"/>
  <c r="G76" i="3"/>
  <c r="H76" i="3"/>
  <c r="J76" i="3"/>
  <c r="K76" i="3"/>
  <c r="L76" i="3"/>
  <c r="M76" i="3"/>
  <c r="AG76" i="3"/>
  <c r="AQ76" i="3"/>
  <c r="C77" i="3"/>
  <c r="D77" i="3"/>
  <c r="E77" i="3"/>
  <c r="F77" i="3"/>
  <c r="G77" i="3"/>
  <c r="H77" i="3"/>
  <c r="J77" i="3"/>
  <c r="K77" i="3"/>
  <c r="L77" i="3"/>
  <c r="M77" i="3"/>
  <c r="AG77" i="3"/>
  <c r="AQ77" i="3"/>
  <c r="C78" i="3"/>
  <c r="D78" i="3"/>
  <c r="E78" i="3"/>
  <c r="F78" i="3"/>
  <c r="G78" i="3"/>
  <c r="H78" i="3"/>
  <c r="J78" i="3"/>
  <c r="K78" i="3"/>
  <c r="L78" i="3"/>
  <c r="M78" i="3"/>
  <c r="AG78" i="3"/>
  <c r="AQ78" i="3"/>
  <c r="C79" i="3"/>
  <c r="D79" i="3"/>
  <c r="E79" i="3"/>
  <c r="F79" i="3"/>
  <c r="G79" i="3"/>
  <c r="H79" i="3"/>
  <c r="J79" i="3"/>
  <c r="K79" i="3"/>
  <c r="L79" i="3"/>
  <c r="M79" i="3"/>
  <c r="AG79" i="3"/>
  <c r="AQ79" i="3"/>
  <c r="C80" i="3"/>
  <c r="D80" i="3"/>
  <c r="E80" i="3"/>
  <c r="F80" i="3"/>
  <c r="G80" i="3"/>
  <c r="H80" i="3"/>
  <c r="J80" i="3"/>
  <c r="K80" i="3"/>
  <c r="L80" i="3"/>
  <c r="M80" i="3"/>
  <c r="AG80" i="3"/>
  <c r="AQ80" i="3"/>
  <c r="C81" i="3"/>
  <c r="D81" i="3"/>
  <c r="E81" i="3"/>
  <c r="F81" i="3"/>
  <c r="G81" i="3"/>
  <c r="H81" i="3"/>
  <c r="J81" i="3"/>
  <c r="K81" i="3"/>
  <c r="L81" i="3"/>
  <c r="M81" i="3"/>
  <c r="AG81" i="3"/>
  <c r="AQ81" i="3"/>
  <c r="C82" i="3"/>
  <c r="D82" i="3"/>
  <c r="E82" i="3"/>
  <c r="F82" i="3"/>
  <c r="G82" i="3"/>
  <c r="H82" i="3"/>
  <c r="J82" i="3"/>
  <c r="K82" i="3"/>
  <c r="L82" i="3"/>
  <c r="M82" i="3"/>
  <c r="AG82" i="3"/>
  <c r="AQ82" i="3"/>
  <c r="C83" i="3"/>
  <c r="D83" i="3"/>
  <c r="E83" i="3"/>
  <c r="F83" i="3"/>
  <c r="G83" i="3"/>
  <c r="H83" i="3"/>
  <c r="J83" i="3"/>
  <c r="K83" i="3"/>
  <c r="L83" i="3"/>
  <c r="M83" i="3"/>
  <c r="AG83" i="3"/>
  <c r="AQ83" i="3"/>
  <c r="C84" i="3"/>
  <c r="D84" i="3"/>
  <c r="E84" i="3"/>
  <c r="F84" i="3"/>
  <c r="G84" i="3"/>
  <c r="H84" i="3"/>
  <c r="J84" i="3"/>
  <c r="K84" i="3"/>
  <c r="L84" i="3"/>
  <c r="M84" i="3"/>
  <c r="AG84" i="3"/>
  <c r="AQ84" i="3"/>
  <c r="C85" i="3"/>
  <c r="D85" i="3"/>
  <c r="E85" i="3"/>
  <c r="F85" i="3"/>
  <c r="G85" i="3"/>
  <c r="H85" i="3"/>
  <c r="J85" i="3"/>
  <c r="K85" i="3"/>
  <c r="L85" i="3"/>
  <c r="M85" i="3"/>
  <c r="AG85" i="3"/>
  <c r="AQ85" i="3"/>
  <c r="C86" i="3"/>
  <c r="D86" i="3"/>
  <c r="E86" i="3"/>
  <c r="F86" i="3"/>
  <c r="G86" i="3"/>
  <c r="H86" i="3"/>
  <c r="J86" i="3"/>
  <c r="K86" i="3"/>
  <c r="L86" i="3"/>
  <c r="M86" i="3"/>
  <c r="AG86" i="3"/>
  <c r="AQ86" i="3"/>
  <c r="C87" i="3"/>
  <c r="D87" i="3"/>
  <c r="E87" i="3"/>
  <c r="F87" i="3"/>
  <c r="G87" i="3"/>
  <c r="H87" i="3"/>
  <c r="J87" i="3"/>
  <c r="K87" i="3"/>
  <c r="L87" i="3"/>
  <c r="M87" i="3"/>
  <c r="AG87" i="3"/>
  <c r="AQ87" i="3"/>
  <c r="C88" i="3"/>
  <c r="D88" i="3"/>
  <c r="E88" i="3"/>
  <c r="F88" i="3"/>
  <c r="G88" i="3"/>
  <c r="H88" i="3"/>
  <c r="J88" i="3"/>
  <c r="K88" i="3"/>
  <c r="L88" i="3"/>
  <c r="M88" i="3"/>
  <c r="AG88" i="3"/>
  <c r="AQ88" i="3"/>
  <c r="C89" i="3"/>
  <c r="D89" i="3"/>
  <c r="E89" i="3"/>
  <c r="F89" i="3"/>
  <c r="G89" i="3"/>
  <c r="H89" i="3"/>
  <c r="J89" i="3"/>
  <c r="K89" i="3"/>
  <c r="L89" i="3"/>
  <c r="M89" i="3"/>
  <c r="AG89" i="3"/>
  <c r="AQ89" i="3"/>
  <c r="C90" i="3"/>
  <c r="D90" i="3"/>
  <c r="E90" i="3"/>
  <c r="F90" i="3"/>
  <c r="G90" i="3"/>
  <c r="H90" i="3"/>
  <c r="J90" i="3"/>
  <c r="K90" i="3"/>
  <c r="L90" i="3"/>
  <c r="M90" i="3"/>
  <c r="AG90" i="3"/>
  <c r="AQ90" i="3"/>
  <c r="C91" i="3"/>
  <c r="D91" i="3"/>
  <c r="E91" i="3"/>
  <c r="F91" i="3"/>
  <c r="G91" i="3"/>
  <c r="H91" i="3"/>
  <c r="J91" i="3"/>
  <c r="K91" i="3"/>
  <c r="L91" i="3"/>
  <c r="M91" i="3"/>
  <c r="AG91" i="3"/>
  <c r="AQ91" i="3"/>
  <c r="C92" i="3"/>
  <c r="D92" i="3"/>
  <c r="E92" i="3"/>
  <c r="F92" i="3"/>
  <c r="G92" i="3"/>
  <c r="H92" i="3"/>
  <c r="J92" i="3"/>
  <c r="K92" i="3"/>
  <c r="L92" i="3"/>
  <c r="M92" i="3"/>
  <c r="AG92" i="3"/>
  <c r="AQ92" i="3"/>
  <c r="C93" i="3"/>
  <c r="D93" i="3"/>
  <c r="E93" i="3"/>
  <c r="F93" i="3"/>
  <c r="G93" i="3"/>
  <c r="H93" i="3"/>
  <c r="J93" i="3"/>
  <c r="K93" i="3"/>
  <c r="L93" i="3"/>
  <c r="M93" i="3"/>
  <c r="AG93" i="3"/>
  <c r="AQ93" i="3"/>
  <c r="C94" i="3"/>
  <c r="D94" i="3"/>
  <c r="E94" i="3"/>
  <c r="F94" i="3"/>
  <c r="G94" i="3"/>
  <c r="H94" i="3"/>
  <c r="J94" i="3"/>
  <c r="K94" i="3"/>
  <c r="L94" i="3"/>
  <c r="M94" i="3"/>
  <c r="AG94" i="3"/>
  <c r="AQ94" i="3"/>
  <c r="C95" i="3"/>
  <c r="D95" i="3"/>
  <c r="E95" i="3"/>
  <c r="F95" i="3"/>
  <c r="G95" i="3"/>
  <c r="H95" i="3"/>
  <c r="J95" i="3"/>
  <c r="K95" i="3"/>
  <c r="L95" i="3"/>
  <c r="M95" i="3"/>
  <c r="AG95" i="3"/>
  <c r="AQ95" i="3"/>
  <c r="C96" i="3"/>
  <c r="D96" i="3"/>
  <c r="E96" i="3"/>
  <c r="F96" i="3"/>
  <c r="G96" i="3"/>
  <c r="H96" i="3"/>
  <c r="J96" i="3"/>
  <c r="K96" i="3"/>
  <c r="L96" i="3"/>
  <c r="M96" i="3"/>
  <c r="AG96" i="3"/>
  <c r="AQ96" i="3"/>
  <c r="C97" i="3"/>
  <c r="D97" i="3"/>
  <c r="E97" i="3"/>
  <c r="F97" i="3"/>
  <c r="G97" i="3"/>
  <c r="H97" i="3"/>
  <c r="J97" i="3"/>
  <c r="K97" i="3"/>
  <c r="L97" i="3"/>
  <c r="M97" i="3"/>
  <c r="AG97" i="3"/>
  <c r="AQ97" i="3"/>
  <c r="C98" i="3"/>
  <c r="D98" i="3"/>
  <c r="E98" i="3"/>
  <c r="F98" i="3"/>
  <c r="G98" i="3"/>
  <c r="H98" i="3"/>
  <c r="J98" i="3"/>
  <c r="K98" i="3"/>
  <c r="L98" i="3"/>
  <c r="M98" i="3"/>
  <c r="AG98" i="3"/>
  <c r="AQ98" i="3"/>
  <c r="C99" i="3"/>
  <c r="D99" i="3"/>
  <c r="E99" i="3"/>
  <c r="F99" i="3"/>
  <c r="G99" i="3"/>
  <c r="H99" i="3"/>
  <c r="J99" i="3"/>
  <c r="K99" i="3"/>
  <c r="L99" i="3"/>
  <c r="M99" i="3"/>
  <c r="AG99" i="3"/>
  <c r="AQ99" i="3"/>
  <c r="C100" i="3"/>
  <c r="D100" i="3"/>
  <c r="E100" i="3"/>
  <c r="F100" i="3"/>
  <c r="G100" i="3"/>
  <c r="H100" i="3"/>
  <c r="J100" i="3"/>
  <c r="K100" i="3"/>
  <c r="L100" i="3"/>
  <c r="M100" i="3"/>
  <c r="AG100" i="3"/>
  <c r="AQ100" i="3"/>
  <c r="C101" i="3"/>
  <c r="D101" i="3"/>
  <c r="E101" i="3"/>
  <c r="F101" i="3"/>
  <c r="G101" i="3"/>
  <c r="H101" i="3"/>
  <c r="J101" i="3"/>
  <c r="K101" i="3"/>
  <c r="L101" i="3"/>
  <c r="M101" i="3"/>
  <c r="AG101" i="3"/>
  <c r="AQ101" i="3"/>
  <c r="C102" i="3"/>
  <c r="D102" i="3"/>
  <c r="E102" i="3"/>
  <c r="F102" i="3"/>
  <c r="G102" i="3"/>
  <c r="H102" i="3"/>
  <c r="J102" i="3"/>
  <c r="K102" i="3"/>
  <c r="L102" i="3"/>
  <c r="M102" i="3"/>
  <c r="AG102" i="3"/>
  <c r="AQ102" i="3"/>
  <c r="C103" i="3"/>
  <c r="D103" i="3"/>
  <c r="E103" i="3"/>
  <c r="F103" i="3"/>
  <c r="G103" i="3"/>
  <c r="H103" i="3"/>
  <c r="J103" i="3"/>
  <c r="K103" i="3"/>
  <c r="L103" i="3"/>
  <c r="M103" i="3"/>
  <c r="AG103" i="3"/>
  <c r="AQ103" i="3"/>
  <c r="C104" i="3"/>
  <c r="D104" i="3"/>
  <c r="E104" i="3"/>
  <c r="F104" i="3"/>
  <c r="G104" i="3"/>
  <c r="H104" i="3"/>
  <c r="J104" i="3"/>
  <c r="K104" i="3"/>
  <c r="L104" i="3"/>
  <c r="M104" i="3"/>
  <c r="AG104" i="3"/>
  <c r="AQ104" i="3"/>
  <c r="C105" i="3"/>
  <c r="D105" i="3"/>
  <c r="E105" i="3"/>
  <c r="F105" i="3"/>
  <c r="G105" i="3"/>
  <c r="H105" i="3"/>
  <c r="J105" i="3"/>
  <c r="K105" i="3"/>
  <c r="L105" i="3"/>
  <c r="M105" i="3"/>
  <c r="AG105" i="3"/>
  <c r="AQ105" i="3"/>
  <c r="C106" i="3"/>
  <c r="D106" i="3"/>
  <c r="E106" i="3"/>
  <c r="F106" i="3"/>
  <c r="G106" i="3"/>
  <c r="H106" i="3"/>
  <c r="J106" i="3"/>
  <c r="K106" i="3"/>
  <c r="L106" i="3"/>
  <c r="M106" i="3"/>
  <c r="AG106" i="3"/>
  <c r="AQ106" i="3"/>
  <c r="C107" i="3"/>
  <c r="D107" i="3"/>
  <c r="E107" i="3"/>
  <c r="F107" i="3"/>
  <c r="G107" i="3"/>
  <c r="H107" i="3"/>
  <c r="J107" i="3"/>
  <c r="K107" i="3"/>
  <c r="L107" i="3"/>
  <c r="M107" i="3"/>
  <c r="AG107" i="3"/>
  <c r="AQ107" i="3"/>
  <c r="C108" i="3"/>
  <c r="D108" i="3"/>
  <c r="E108" i="3"/>
  <c r="F108" i="3"/>
  <c r="G108" i="3"/>
  <c r="H108" i="3"/>
  <c r="J108" i="3"/>
  <c r="K108" i="3"/>
  <c r="L108" i="3"/>
  <c r="M108" i="3"/>
  <c r="AG108" i="3"/>
  <c r="AQ108" i="3"/>
  <c r="C109" i="3"/>
  <c r="D109" i="3"/>
  <c r="E109" i="3"/>
  <c r="F109" i="3"/>
  <c r="G109" i="3"/>
  <c r="H109" i="3"/>
  <c r="J109" i="3"/>
  <c r="K109" i="3"/>
  <c r="L109" i="3"/>
  <c r="M109" i="3"/>
  <c r="AG109" i="3"/>
  <c r="AQ109" i="3"/>
  <c r="C110" i="3"/>
  <c r="D110" i="3"/>
  <c r="E110" i="3"/>
  <c r="F110" i="3"/>
  <c r="G110" i="3"/>
  <c r="H110" i="3"/>
  <c r="J110" i="3"/>
  <c r="K110" i="3"/>
  <c r="L110" i="3"/>
  <c r="M110" i="3"/>
  <c r="AG110" i="3"/>
  <c r="AQ110" i="3"/>
  <c r="C111" i="3"/>
  <c r="D111" i="3"/>
  <c r="E111" i="3"/>
  <c r="F111" i="3"/>
  <c r="G111" i="3"/>
  <c r="H111" i="3"/>
  <c r="J111" i="3"/>
  <c r="K111" i="3"/>
  <c r="L111" i="3"/>
  <c r="M111" i="3"/>
  <c r="AG111" i="3"/>
  <c r="AQ111" i="3"/>
  <c r="C112" i="3"/>
  <c r="D112" i="3"/>
  <c r="E112" i="3"/>
  <c r="F112" i="3"/>
  <c r="G112" i="3"/>
  <c r="H112" i="3"/>
  <c r="J112" i="3"/>
  <c r="K112" i="3"/>
  <c r="L112" i="3"/>
  <c r="M112" i="3"/>
  <c r="AG112" i="3"/>
  <c r="AQ112" i="3"/>
  <c r="C113" i="3"/>
  <c r="D113" i="3"/>
  <c r="E113" i="3"/>
  <c r="F113" i="3"/>
  <c r="G113" i="3"/>
  <c r="H113" i="3"/>
  <c r="J113" i="3"/>
  <c r="K113" i="3"/>
  <c r="L113" i="3"/>
  <c r="M113" i="3"/>
  <c r="AG113" i="3"/>
  <c r="AQ113" i="3"/>
  <c r="C114" i="3"/>
  <c r="D114" i="3"/>
  <c r="E114" i="3"/>
  <c r="F114" i="3"/>
  <c r="G114" i="3"/>
  <c r="H114" i="3"/>
  <c r="J114" i="3"/>
  <c r="K114" i="3"/>
  <c r="L114" i="3"/>
  <c r="M114" i="3"/>
  <c r="AG114" i="3"/>
  <c r="AQ114" i="3"/>
  <c r="C115" i="3"/>
  <c r="D115" i="3"/>
  <c r="E115" i="3"/>
  <c r="F115" i="3"/>
  <c r="G115" i="3"/>
  <c r="H115" i="3"/>
  <c r="J115" i="3"/>
  <c r="K115" i="3"/>
  <c r="L115" i="3"/>
  <c r="M115" i="3"/>
  <c r="AG115" i="3"/>
  <c r="AQ115" i="3"/>
  <c r="C116" i="3"/>
  <c r="D116" i="3"/>
  <c r="E116" i="3"/>
  <c r="F116" i="3"/>
  <c r="G116" i="3"/>
  <c r="H116" i="3"/>
  <c r="J116" i="3"/>
  <c r="K116" i="3"/>
  <c r="L116" i="3"/>
  <c r="M116" i="3"/>
  <c r="AG116" i="3"/>
  <c r="AQ116" i="3"/>
  <c r="C117" i="3"/>
  <c r="D117" i="3"/>
  <c r="E117" i="3"/>
  <c r="F117" i="3"/>
  <c r="G117" i="3"/>
  <c r="H117" i="3"/>
  <c r="J117" i="3"/>
  <c r="K117" i="3"/>
  <c r="L117" i="3"/>
  <c r="M117" i="3"/>
  <c r="AG117" i="3"/>
  <c r="AQ117" i="3"/>
  <c r="C118" i="3"/>
  <c r="D118" i="3"/>
  <c r="E118" i="3"/>
  <c r="F118" i="3"/>
  <c r="G118" i="3"/>
  <c r="H118" i="3"/>
  <c r="J118" i="3"/>
  <c r="K118" i="3"/>
  <c r="L118" i="3"/>
  <c r="M118" i="3"/>
  <c r="AG118" i="3"/>
  <c r="AQ118" i="3"/>
  <c r="C119" i="3"/>
  <c r="D119" i="3"/>
  <c r="E119" i="3"/>
  <c r="F119" i="3"/>
  <c r="G119" i="3"/>
  <c r="H119" i="3"/>
  <c r="J119" i="3"/>
  <c r="K119" i="3"/>
  <c r="L119" i="3"/>
  <c r="M119" i="3"/>
  <c r="AG119" i="3"/>
  <c r="AQ119" i="3"/>
  <c r="C120" i="3"/>
  <c r="D120" i="3"/>
  <c r="E120" i="3"/>
  <c r="F120" i="3"/>
  <c r="G120" i="3"/>
  <c r="H120" i="3"/>
  <c r="J120" i="3"/>
  <c r="K120" i="3"/>
  <c r="L120" i="3"/>
  <c r="M120" i="3"/>
  <c r="AG120" i="3"/>
  <c r="AQ120" i="3"/>
  <c r="C121" i="3"/>
  <c r="D121" i="3"/>
  <c r="E121" i="3"/>
  <c r="F121" i="3"/>
  <c r="G121" i="3"/>
  <c r="H121" i="3"/>
  <c r="J121" i="3"/>
  <c r="K121" i="3"/>
  <c r="L121" i="3"/>
  <c r="M121" i="3"/>
  <c r="AG121" i="3"/>
  <c r="AQ121" i="3"/>
  <c r="C122" i="3"/>
  <c r="D122" i="3"/>
  <c r="E122" i="3"/>
  <c r="F122" i="3"/>
  <c r="G122" i="3"/>
  <c r="H122" i="3"/>
  <c r="J122" i="3"/>
  <c r="K122" i="3"/>
  <c r="L122" i="3"/>
  <c r="M122" i="3"/>
  <c r="AG122" i="3"/>
  <c r="AQ122" i="3"/>
  <c r="C123" i="3"/>
  <c r="D123" i="3"/>
  <c r="E123" i="3"/>
  <c r="F123" i="3"/>
  <c r="G123" i="3"/>
  <c r="H123" i="3"/>
  <c r="J123" i="3"/>
  <c r="K123" i="3"/>
  <c r="L123" i="3"/>
  <c r="M123" i="3"/>
  <c r="AG123" i="3"/>
  <c r="AQ123" i="3"/>
  <c r="C124" i="3"/>
  <c r="D124" i="3"/>
  <c r="E124" i="3"/>
  <c r="F124" i="3"/>
  <c r="G124" i="3"/>
  <c r="H124" i="3"/>
  <c r="J124" i="3"/>
  <c r="K124" i="3"/>
  <c r="L124" i="3"/>
  <c r="M124" i="3"/>
  <c r="AG124" i="3"/>
  <c r="AQ124" i="3"/>
  <c r="C125" i="3"/>
  <c r="D125" i="3"/>
  <c r="E125" i="3"/>
  <c r="F125" i="3"/>
  <c r="G125" i="3"/>
  <c r="H125" i="3"/>
  <c r="J125" i="3"/>
  <c r="K125" i="3"/>
  <c r="L125" i="3"/>
  <c r="M125" i="3"/>
  <c r="AG125" i="3"/>
  <c r="AQ125" i="3"/>
  <c r="C126" i="3"/>
  <c r="D126" i="3"/>
  <c r="E126" i="3"/>
  <c r="F126" i="3"/>
  <c r="G126" i="3"/>
  <c r="H126" i="3"/>
  <c r="J126" i="3"/>
  <c r="K126" i="3"/>
  <c r="L126" i="3"/>
  <c r="M126" i="3"/>
  <c r="AG126" i="3"/>
  <c r="AQ126" i="3"/>
  <c r="C127" i="3"/>
  <c r="D127" i="3"/>
  <c r="E127" i="3"/>
  <c r="F127" i="3"/>
  <c r="G127" i="3"/>
  <c r="H127" i="3"/>
  <c r="J127" i="3"/>
  <c r="K127" i="3"/>
  <c r="L127" i="3"/>
  <c r="M127" i="3"/>
  <c r="AG127" i="3"/>
  <c r="AQ127" i="3"/>
  <c r="C128" i="3"/>
  <c r="D128" i="3"/>
  <c r="E128" i="3"/>
  <c r="F128" i="3"/>
  <c r="G128" i="3"/>
  <c r="H128" i="3"/>
  <c r="J128" i="3"/>
  <c r="K128" i="3"/>
  <c r="L128" i="3"/>
  <c r="M128" i="3"/>
  <c r="AG128" i="3"/>
  <c r="AQ128" i="3"/>
  <c r="C129" i="3"/>
  <c r="D129" i="3"/>
  <c r="E129" i="3"/>
  <c r="F129" i="3"/>
  <c r="G129" i="3"/>
  <c r="H129" i="3"/>
  <c r="J129" i="3"/>
  <c r="K129" i="3"/>
  <c r="L129" i="3"/>
  <c r="M129" i="3"/>
  <c r="AG129" i="3"/>
  <c r="AQ129" i="3"/>
  <c r="C130" i="3"/>
  <c r="D130" i="3"/>
  <c r="E130" i="3"/>
  <c r="F130" i="3"/>
  <c r="G130" i="3"/>
  <c r="H130" i="3"/>
  <c r="J130" i="3"/>
  <c r="K130" i="3"/>
  <c r="L130" i="3"/>
  <c r="M130" i="3"/>
  <c r="AG130" i="3"/>
  <c r="AQ130" i="3"/>
  <c r="C131" i="3"/>
  <c r="D131" i="3"/>
  <c r="E131" i="3"/>
  <c r="F131" i="3"/>
  <c r="G131" i="3"/>
  <c r="H131" i="3"/>
  <c r="J131" i="3"/>
  <c r="K131" i="3"/>
  <c r="L131" i="3"/>
  <c r="M131" i="3"/>
  <c r="AG131" i="3"/>
  <c r="AQ131" i="3"/>
  <c r="C132" i="3"/>
  <c r="D132" i="3"/>
  <c r="E132" i="3"/>
  <c r="F132" i="3"/>
  <c r="G132" i="3"/>
  <c r="H132" i="3"/>
  <c r="J132" i="3"/>
  <c r="K132" i="3"/>
  <c r="L132" i="3"/>
  <c r="M132" i="3"/>
  <c r="AG132" i="3"/>
  <c r="AQ132" i="3"/>
  <c r="C133" i="3"/>
  <c r="D133" i="3"/>
  <c r="E133" i="3"/>
  <c r="F133" i="3"/>
  <c r="G133" i="3"/>
  <c r="H133" i="3"/>
  <c r="J133" i="3"/>
  <c r="K133" i="3"/>
  <c r="L133" i="3"/>
  <c r="M133" i="3"/>
  <c r="AG133" i="3"/>
  <c r="AQ133" i="3"/>
  <c r="C134" i="3"/>
  <c r="D134" i="3"/>
  <c r="E134" i="3"/>
  <c r="F134" i="3"/>
  <c r="G134" i="3"/>
  <c r="H134" i="3"/>
  <c r="J134" i="3"/>
  <c r="K134" i="3"/>
  <c r="L134" i="3"/>
  <c r="M134" i="3"/>
  <c r="AG134" i="3"/>
  <c r="AQ134" i="3"/>
  <c r="C135" i="3"/>
  <c r="D135" i="3"/>
  <c r="E135" i="3"/>
  <c r="F135" i="3"/>
  <c r="G135" i="3"/>
  <c r="H135" i="3"/>
  <c r="J135" i="3"/>
  <c r="K135" i="3"/>
  <c r="L135" i="3"/>
  <c r="M135" i="3"/>
  <c r="AG135" i="3"/>
  <c r="AQ135" i="3"/>
  <c r="C136" i="3"/>
  <c r="D136" i="3"/>
  <c r="E136" i="3"/>
  <c r="F136" i="3"/>
  <c r="G136" i="3"/>
  <c r="H136" i="3"/>
  <c r="J136" i="3"/>
  <c r="K136" i="3"/>
  <c r="L136" i="3"/>
  <c r="M136" i="3"/>
  <c r="AG136" i="3"/>
  <c r="AQ136" i="3"/>
  <c r="C137" i="3"/>
  <c r="D137" i="3"/>
  <c r="E137" i="3"/>
  <c r="F137" i="3"/>
  <c r="G137" i="3"/>
  <c r="H137" i="3"/>
  <c r="J137" i="3"/>
  <c r="K137" i="3"/>
  <c r="L137" i="3"/>
  <c r="M137" i="3"/>
  <c r="AG137" i="3"/>
  <c r="AQ137" i="3"/>
  <c r="C138" i="3"/>
  <c r="D138" i="3"/>
  <c r="E138" i="3"/>
  <c r="F138" i="3"/>
  <c r="G138" i="3"/>
  <c r="H138" i="3"/>
  <c r="J138" i="3"/>
  <c r="K138" i="3"/>
  <c r="L138" i="3"/>
  <c r="M138" i="3"/>
  <c r="AG138" i="3"/>
  <c r="AQ138" i="3"/>
  <c r="C139" i="3"/>
  <c r="D139" i="3"/>
  <c r="E139" i="3"/>
  <c r="F139" i="3"/>
  <c r="G139" i="3"/>
  <c r="H139" i="3"/>
  <c r="J139" i="3"/>
  <c r="K139" i="3"/>
  <c r="L139" i="3"/>
  <c r="M139" i="3"/>
  <c r="AG139" i="3"/>
  <c r="AQ139" i="3"/>
  <c r="C140" i="3"/>
  <c r="D140" i="3"/>
  <c r="E140" i="3"/>
  <c r="F140" i="3"/>
  <c r="G140" i="3"/>
  <c r="H140" i="3"/>
  <c r="J140" i="3"/>
  <c r="K140" i="3"/>
  <c r="L140" i="3"/>
  <c r="M140" i="3"/>
  <c r="AG140" i="3"/>
  <c r="AQ140" i="3"/>
  <c r="C141" i="3"/>
  <c r="D141" i="3"/>
  <c r="E141" i="3"/>
  <c r="F141" i="3"/>
  <c r="G141" i="3"/>
  <c r="H141" i="3"/>
  <c r="J141" i="3"/>
  <c r="K141" i="3"/>
  <c r="L141" i="3"/>
  <c r="M141" i="3"/>
  <c r="AG141" i="3"/>
  <c r="AQ141" i="3"/>
  <c r="C142" i="3"/>
  <c r="D142" i="3"/>
  <c r="E142" i="3"/>
  <c r="F142" i="3"/>
  <c r="G142" i="3"/>
  <c r="H142" i="3"/>
  <c r="J142" i="3"/>
  <c r="K142" i="3"/>
  <c r="L142" i="3"/>
  <c r="M142" i="3"/>
  <c r="AG142" i="3"/>
  <c r="AQ142" i="3"/>
  <c r="C143" i="3"/>
  <c r="D143" i="3"/>
  <c r="E143" i="3"/>
  <c r="F143" i="3"/>
  <c r="G143" i="3"/>
  <c r="H143" i="3"/>
  <c r="J143" i="3"/>
  <c r="K143" i="3"/>
  <c r="L143" i="3"/>
  <c r="M143" i="3"/>
  <c r="AG143" i="3"/>
  <c r="AQ143" i="3"/>
  <c r="C144" i="3"/>
  <c r="D144" i="3"/>
  <c r="E144" i="3"/>
  <c r="F144" i="3"/>
  <c r="G144" i="3"/>
  <c r="H144" i="3"/>
  <c r="J144" i="3"/>
  <c r="K144" i="3"/>
  <c r="L144" i="3"/>
  <c r="M144" i="3"/>
  <c r="AG144" i="3"/>
  <c r="AQ144" i="3"/>
  <c r="C145" i="3"/>
  <c r="D145" i="3"/>
  <c r="E145" i="3"/>
  <c r="F145" i="3"/>
  <c r="G145" i="3"/>
  <c r="H145" i="3"/>
  <c r="J145" i="3"/>
  <c r="K145" i="3"/>
  <c r="L145" i="3"/>
  <c r="M145" i="3"/>
  <c r="AG145" i="3"/>
  <c r="AQ145" i="3"/>
  <c r="C146" i="3"/>
  <c r="D146" i="3"/>
  <c r="E146" i="3"/>
  <c r="F146" i="3"/>
  <c r="G146" i="3"/>
  <c r="H146" i="3"/>
  <c r="J146" i="3"/>
  <c r="K146" i="3"/>
  <c r="L146" i="3"/>
  <c r="M146" i="3"/>
  <c r="AG146" i="3"/>
  <c r="AQ146" i="3"/>
  <c r="C147" i="3"/>
  <c r="D147" i="3"/>
  <c r="E147" i="3"/>
  <c r="F147" i="3"/>
  <c r="G147" i="3"/>
  <c r="H147" i="3"/>
  <c r="J147" i="3"/>
  <c r="K147" i="3"/>
  <c r="L147" i="3"/>
  <c r="M147" i="3"/>
  <c r="AG147" i="3"/>
  <c r="AQ147" i="3"/>
  <c r="C148" i="3"/>
  <c r="D148" i="3"/>
  <c r="E148" i="3"/>
  <c r="F148" i="3"/>
  <c r="G148" i="3"/>
  <c r="H148" i="3"/>
  <c r="J148" i="3"/>
  <c r="K148" i="3"/>
  <c r="L148" i="3"/>
  <c r="M148" i="3"/>
  <c r="AG148" i="3"/>
  <c r="AQ148" i="3"/>
  <c r="C149" i="3"/>
  <c r="D149" i="3"/>
  <c r="E149" i="3"/>
  <c r="F149" i="3"/>
  <c r="G149" i="3"/>
  <c r="H149" i="3"/>
  <c r="J149" i="3"/>
  <c r="K149" i="3"/>
  <c r="L149" i="3"/>
  <c r="M149" i="3"/>
  <c r="AG149" i="3"/>
  <c r="AQ149" i="3"/>
  <c r="C150" i="3"/>
  <c r="D150" i="3"/>
  <c r="E150" i="3"/>
  <c r="F150" i="3"/>
  <c r="G150" i="3"/>
  <c r="H150" i="3"/>
  <c r="J150" i="3"/>
  <c r="K150" i="3"/>
  <c r="L150" i="3"/>
  <c r="M150" i="3"/>
  <c r="AG150" i="3"/>
  <c r="AQ150" i="3"/>
  <c r="C151" i="3"/>
  <c r="D151" i="3"/>
  <c r="E151" i="3"/>
  <c r="F151" i="3"/>
  <c r="G151" i="3"/>
  <c r="H151" i="3"/>
  <c r="J151" i="3"/>
  <c r="K151" i="3"/>
  <c r="L151" i="3"/>
  <c r="M151" i="3"/>
  <c r="AG151" i="3"/>
  <c r="AQ151" i="3"/>
  <c r="C152" i="3"/>
  <c r="D152" i="3"/>
  <c r="E152" i="3"/>
  <c r="F152" i="3"/>
  <c r="G152" i="3"/>
  <c r="H152" i="3"/>
  <c r="J152" i="3"/>
  <c r="K152" i="3"/>
  <c r="L152" i="3"/>
  <c r="M152" i="3"/>
  <c r="AG152" i="3"/>
  <c r="AQ152" i="3"/>
  <c r="C153" i="3"/>
  <c r="D153" i="3"/>
  <c r="E153" i="3"/>
  <c r="F153" i="3"/>
  <c r="G153" i="3"/>
  <c r="H153" i="3"/>
  <c r="J153" i="3"/>
  <c r="K153" i="3"/>
  <c r="L153" i="3"/>
  <c r="M153" i="3"/>
  <c r="AG153" i="3"/>
  <c r="AQ153" i="3"/>
  <c r="C154" i="3"/>
  <c r="D154" i="3"/>
  <c r="E154" i="3"/>
  <c r="F154" i="3"/>
  <c r="G154" i="3"/>
  <c r="H154" i="3"/>
  <c r="J154" i="3"/>
  <c r="K154" i="3"/>
  <c r="L154" i="3"/>
  <c r="M154" i="3"/>
  <c r="AG154" i="3"/>
  <c r="AQ154" i="3"/>
  <c r="C155" i="3"/>
  <c r="D155" i="3"/>
  <c r="E155" i="3"/>
  <c r="F155" i="3"/>
  <c r="G155" i="3"/>
  <c r="H155" i="3"/>
  <c r="J155" i="3"/>
  <c r="K155" i="3"/>
  <c r="L155" i="3"/>
  <c r="M155" i="3"/>
  <c r="AG155" i="3"/>
  <c r="AQ155" i="3"/>
  <c r="C156" i="3"/>
  <c r="D156" i="3"/>
  <c r="E156" i="3"/>
  <c r="F156" i="3"/>
  <c r="G156" i="3"/>
  <c r="H156" i="3"/>
  <c r="J156" i="3"/>
  <c r="K156" i="3"/>
  <c r="L156" i="3"/>
  <c r="M156" i="3"/>
  <c r="AG156" i="3"/>
  <c r="AQ156" i="3"/>
  <c r="C157" i="3"/>
  <c r="D157" i="3"/>
  <c r="E157" i="3"/>
  <c r="F157" i="3"/>
  <c r="G157" i="3"/>
  <c r="H157" i="3"/>
  <c r="J157" i="3"/>
  <c r="K157" i="3"/>
  <c r="L157" i="3"/>
  <c r="M157" i="3"/>
  <c r="AG157" i="3"/>
  <c r="AQ157" i="3"/>
  <c r="C158" i="3"/>
  <c r="D158" i="3"/>
  <c r="E158" i="3"/>
  <c r="F158" i="3"/>
  <c r="G158" i="3"/>
  <c r="H158" i="3"/>
  <c r="J158" i="3"/>
  <c r="K158" i="3"/>
  <c r="L158" i="3"/>
  <c r="M158" i="3"/>
  <c r="AG158" i="3"/>
  <c r="AQ158" i="3"/>
  <c r="C159" i="3"/>
  <c r="D159" i="3"/>
  <c r="E159" i="3"/>
  <c r="F159" i="3"/>
  <c r="G159" i="3"/>
  <c r="H159" i="3"/>
  <c r="J159" i="3"/>
  <c r="K159" i="3"/>
  <c r="L159" i="3"/>
  <c r="M159" i="3"/>
  <c r="AG159" i="3"/>
  <c r="AQ159" i="3"/>
  <c r="C160" i="3"/>
  <c r="D160" i="3"/>
  <c r="E160" i="3"/>
  <c r="F160" i="3"/>
  <c r="G160" i="3"/>
  <c r="H160" i="3"/>
  <c r="J160" i="3"/>
  <c r="K160" i="3"/>
  <c r="L160" i="3"/>
  <c r="M160" i="3"/>
  <c r="AG160" i="3"/>
  <c r="AQ160" i="3"/>
  <c r="C161" i="3"/>
  <c r="D161" i="3"/>
  <c r="E161" i="3"/>
  <c r="F161" i="3"/>
  <c r="G161" i="3"/>
  <c r="H161" i="3"/>
  <c r="J161" i="3"/>
  <c r="K161" i="3"/>
  <c r="L161" i="3"/>
  <c r="M161" i="3"/>
  <c r="AG161" i="3"/>
  <c r="AQ161" i="3"/>
  <c r="C162" i="3"/>
  <c r="D162" i="3"/>
  <c r="E162" i="3"/>
  <c r="F162" i="3"/>
  <c r="G162" i="3"/>
  <c r="H162" i="3"/>
  <c r="J162" i="3"/>
  <c r="K162" i="3"/>
  <c r="L162" i="3"/>
  <c r="M162" i="3"/>
  <c r="AG162" i="3"/>
  <c r="AQ162" i="3"/>
  <c r="C163" i="3"/>
  <c r="D163" i="3"/>
  <c r="E163" i="3"/>
  <c r="F163" i="3"/>
  <c r="G163" i="3"/>
  <c r="H163" i="3"/>
  <c r="J163" i="3"/>
  <c r="K163" i="3"/>
  <c r="L163" i="3"/>
  <c r="M163" i="3"/>
  <c r="AG163" i="3"/>
  <c r="AQ163" i="3"/>
  <c r="C164" i="3"/>
  <c r="D164" i="3"/>
  <c r="E164" i="3"/>
  <c r="F164" i="3"/>
  <c r="G164" i="3"/>
  <c r="H164" i="3"/>
  <c r="J164" i="3"/>
  <c r="K164" i="3"/>
  <c r="L164" i="3"/>
  <c r="M164" i="3"/>
  <c r="AG164" i="3"/>
  <c r="AQ164" i="3"/>
  <c r="C165" i="3"/>
  <c r="D165" i="3"/>
  <c r="E165" i="3"/>
  <c r="F165" i="3"/>
  <c r="G165" i="3"/>
  <c r="H165" i="3"/>
  <c r="J165" i="3"/>
  <c r="K165" i="3"/>
  <c r="L165" i="3"/>
  <c r="M165" i="3"/>
  <c r="AG165" i="3"/>
  <c r="AQ165" i="3"/>
  <c r="C166" i="3"/>
  <c r="D166" i="3"/>
  <c r="E166" i="3"/>
  <c r="F166" i="3"/>
  <c r="G166" i="3"/>
  <c r="H166" i="3"/>
  <c r="J166" i="3"/>
  <c r="K166" i="3"/>
  <c r="L166" i="3"/>
  <c r="M166" i="3"/>
  <c r="AG166" i="3"/>
  <c r="AQ166" i="3"/>
  <c r="C167" i="3"/>
  <c r="D167" i="3"/>
  <c r="E167" i="3"/>
  <c r="F167" i="3"/>
  <c r="G167" i="3"/>
  <c r="H167" i="3"/>
  <c r="J167" i="3"/>
  <c r="K167" i="3"/>
  <c r="L167" i="3"/>
  <c r="M167" i="3"/>
  <c r="AG167" i="3"/>
  <c r="AQ167" i="3"/>
  <c r="C168" i="3"/>
  <c r="D168" i="3"/>
  <c r="E168" i="3"/>
  <c r="F168" i="3"/>
  <c r="G168" i="3"/>
  <c r="H168" i="3"/>
  <c r="J168" i="3"/>
  <c r="K168" i="3"/>
  <c r="L168" i="3"/>
  <c r="M168" i="3"/>
  <c r="AG168" i="3"/>
  <c r="AQ168" i="3"/>
  <c r="C169" i="3"/>
  <c r="D169" i="3"/>
  <c r="E169" i="3"/>
  <c r="F169" i="3"/>
  <c r="G169" i="3"/>
  <c r="H169" i="3"/>
  <c r="J169" i="3"/>
  <c r="K169" i="3"/>
  <c r="L169" i="3"/>
  <c r="M169" i="3"/>
  <c r="AG169" i="3"/>
  <c r="AQ169" i="3"/>
  <c r="C170" i="3"/>
  <c r="D170" i="3"/>
  <c r="E170" i="3"/>
  <c r="F170" i="3"/>
  <c r="G170" i="3"/>
  <c r="H170" i="3"/>
  <c r="J170" i="3"/>
  <c r="K170" i="3"/>
  <c r="L170" i="3"/>
  <c r="M170" i="3"/>
  <c r="AG170" i="3"/>
  <c r="AQ170" i="3"/>
  <c r="C171" i="3"/>
  <c r="D171" i="3"/>
  <c r="E171" i="3"/>
  <c r="F171" i="3"/>
  <c r="G171" i="3"/>
  <c r="H171" i="3"/>
  <c r="J171" i="3"/>
  <c r="K171" i="3"/>
  <c r="L171" i="3"/>
  <c r="M171" i="3"/>
  <c r="AG171" i="3"/>
  <c r="AQ171" i="3"/>
  <c r="N172" i="3"/>
  <c r="O172" i="3"/>
  <c r="R172" i="3"/>
  <c r="C172" i="3"/>
  <c r="D172" i="3"/>
  <c r="E172" i="3"/>
  <c r="F172" i="3"/>
  <c r="G172" i="3"/>
  <c r="H172" i="3"/>
  <c r="J172" i="3"/>
  <c r="K172" i="3"/>
  <c r="L172" i="3"/>
  <c r="M172" i="3"/>
  <c r="AG172" i="3"/>
  <c r="AU172" i="3"/>
  <c r="AV172" i="3"/>
  <c r="C174" i="3"/>
  <c r="D174" i="3"/>
  <c r="E174" i="3"/>
  <c r="F174" i="3"/>
  <c r="G174" i="3"/>
  <c r="H174" i="3"/>
  <c r="J174" i="3"/>
  <c r="K174" i="3"/>
  <c r="L174" i="3"/>
  <c r="M174" i="3"/>
  <c r="AG174" i="3"/>
  <c r="AQ174" i="3"/>
  <c r="C175" i="3"/>
  <c r="D175" i="3"/>
  <c r="E175" i="3"/>
  <c r="F175" i="3"/>
  <c r="G175" i="3"/>
  <c r="H175" i="3"/>
  <c r="J175" i="3"/>
  <c r="K175" i="3"/>
  <c r="L175" i="3"/>
  <c r="M175" i="3"/>
  <c r="AG175" i="3"/>
  <c r="AQ175" i="3"/>
  <c r="C176" i="3"/>
  <c r="D176" i="3"/>
  <c r="E176" i="3"/>
  <c r="F176" i="3"/>
  <c r="G176" i="3"/>
  <c r="H176" i="3"/>
  <c r="J176" i="3"/>
  <c r="K176" i="3"/>
  <c r="L176" i="3"/>
  <c r="M176" i="3"/>
  <c r="AG176" i="3"/>
  <c r="AQ176" i="3"/>
  <c r="C177" i="3"/>
  <c r="D177" i="3"/>
  <c r="E177" i="3"/>
  <c r="F177" i="3"/>
  <c r="G177" i="3"/>
  <c r="H177" i="3"/>
  <c r="J177" i="3"/>
  <c r="K177" i="3"/>
  <c r="L177" i="3"/>
  <c r="M177" i="3"/>
  <c r="AG177" i="3"/>
  <c r="AQ177" i="3"/>
  <c r="C178" i="3"/>
  <c r="D178" i="3"/>
  <c r="E178" i="3"/>
  <c r="F178" i="3"/>
  <c r="G178" i="3"/>
  <c r="H178" i="3"/>
  <c r="J178" i="3"/>
  <c r="K178" i="3"/>
  <c r="L178" i="3"/>
  <c r="M178" i="3"/>
  <c r="AG178" i="3"/>
  <c r="AQ178" i="3"/>
  <c r="C179" i="3"/>
  <c r="D179" i="3"/>
  <c r="E179" i="3"/>
  <c r="F179" i="3"/>
  <c r="G179" i="3"/>
  <c r="H179" i="3"/>
  <c r="J179" i="3"/>
  <c r="K179" i="3"/>
  <c r="L179" i="3"/>
  <c r="M179" i="3"/>
  <c r="AG179" i="3"/>
  <c r="AQ179" i="3"/>
  <c r="C180" i="3"/>
  <c r="D180" i="3"/>
  <c r="E180" i="3"/>
  <c r="F180" i="3"/>
  <c r="G180" i="3"/>
  <c r="H180" i="3"/>
  <c r="J180" i="3"/>
  <c r="K180" i="3"/>
  <c r="L180" i="3"/>
  <c r="M180" i="3"/>
  <c r="AG180" i="3"/>
  <c r="AQ180" i="3"/>
  <c r="C181" i="3"/>
  <c r="D181" i="3"/>
  <c r="E181" i="3"/>
  <c r="F181" i="3"/>
  <c r="G181" i="3"/>
  <c r="H181" i="3"/>
  <c r="J181" i="3"/>
  <c r="K181" i="3"/>
  <c r="L181" i="3"/>
  <c r="M181" i="3"/>
  <c r="AG181" i="3"/>
  <c r="AQ181" i="3"/>
  <c r="C182" i="3"/>
  <c r="D182" i="3"/>
  <c r="E182" i="3"/>
  <c r="F182" i="3"/>
  <c r="G182" i="3"/>
  <c r="H182" i="3"/>
  <c r="J182" i="3"/>
  <c r="K182" i="3"/>
  <c r="L182" i="3"/>
  <c r="M182" i="3"/>
  <c r="AG182" i="3"/>
  <c r="AQ182" i="3"/>
  <c r="C183" i="3"/>
  <c r="D183" i="3"/>
  <c r="E183" i="3"/>
  <c r="F183" i="3"/>
  <c r="G183" i="3"/>
  <c r="H183" i="3"/>
  <c r="J183" i="3"/>
  <c r="K183" i="3"/>
  <c r="L183" i="3"/>
  <c r="M183" i="3"/>
  <c r="AG183" i="3"/>
  <c r="AQ183" i="3"/>
  <c r="C184" i="3"/>
  <c r="D184" i="3"/>
  <c r="E184" i="3"/>
  <c r="F184" i="3"/>
  <c r="G184" i="3"/>
  <c r="H184" i="3"/>
  <c r="J184" i="3"/>
  <c r="K184" i="3"/>
  <c r="L184" i="3"/>
  <c r="M184" i="3"/>
  <c r="AG184" i="3"/>
  <c r="AQ184" i="3"/>
  <c r="C185" i="3"/>
  <c r="D185" i="3"/>
  <c r="E185" i="3"/>
  <c r="F185" i="3"/>
  <c r="G185" i="3"/>
  <c r="H185" i="3"/>
  <c r="J185" i="3"/>
  <c r="K185" i="3"/>
  <c r="L185" i="3"/>
  <c r="M185" i="3"/>
  <c r="AG185" i="3"/>
  <c r="AQ185" i="3"/>
  <c r="C186" i="3"/>
  <c r="D186" i="3"/>
  <c r="E186" i="3"/>
  <c r="F186" i="3"/>
  <c r="G186" i="3"/>
  <c r="H186" i="3"/>
  <c r="J186" i="3"/>
  <c r="K186" i="3"/>
  <c r="L186" i="3"/>
  <c r="M186" i="3"/>
  <c r="AG186" i="3"/>
  <c r="AQ186" i="3"/>
  <c r="C187" i="3"/>
  <c r="D187" i="3"/>
  <c r="E187" i="3"/>
  <c r="F187" i="3"/>
  <c r="G187" i="3"/>
  <c r="H187" i="3"/>
  <c r="J187" i="3"/>
  <c r="K187" i="3"/>
  <c r="L187" i="3"/>
  <c r="M187" i="3"/>
  <c r="AG187" i="3"/>
  <c r="AQ187" i="3"/>
  <c r="C188" i="3"/>
  <c r="D188" i="3"/>
  <c r="E188" i="3"/>
  <c r="F188" i="3"/>
  <c r="G188" i="3"/>
  <c r="H188" i="3"/>
  <c r="J188" i="3"/>
  <c r="K188" i="3"/>
  <c r="L188" i="3"/>
  <c r="M188" i="3"/>
  <c r="AG188" i="3"/>
  <c r="AQ188" i="3"/>
  <c r="C189" i="3"/>
  <c r="D189" i="3"/>
  <c r="E189" i="3"/>
  <c r="F189" i="3"/>
  <c r="G189" i="3"/>
  <c r="H189" i="3"/>
  <c r="J189" i="3"/>
  <c r="K189" i="3"/>
  <c r="L189" i="3"/>
  <c r="M189" i="3"/>
  <c r="AG189" i="3"/>
  <c r="AQ189" i="3"/>
  <c r="C190" i="3"/>
  <c r="D190" i="3"/>
  <c r="E190" i="3"/>
  <c r="F190" i="3"/>
  <c r="G190" i="3"/>
  <c r="H190" i="3"/>
  <c r="J190" i="3"/>
  <c r="K190" i="3"/>
  <c r="L190" i="3"/>
  <c r="M190" i="3"/>
  <c r="AG190" i="3"/>
  <c r="AQ190" i="3"/>
  <c r="C191" i="3"/>
  <c r="D191" i="3"/>
  <c r="E191" i="3"/>
  <c r="F191" i="3"/>
  <c r="G191" i="3"/>
  <c r="H191" i="3"/>
  <c r="J191" i="3"/>
  <c r="K191" i="3"/>
  <c r="L191" i="3"/>
  <c r="M191" i="3"/>
  <c r="AG191" i="3"/>
  <c r="AQ191" i="3"/>
  <c r="C192" i="3"/>
  <c r="D192" i="3"/>
  <c r="E192" i="3"/>
  <c r="F192" i="3"/>
  <c r="G192" i="3"/>
  <c r="H192" i="3"/>
  <c r="J192" i="3"/>
  <c r="K192" i="3"/>
  <c r="L192" i="3"/>
  <c r="M192" i="3"/>
  <c r="AG192" i="3"/>
  <c r="AQ192" i="3"/>
  <c r="C193" i="3"/>
  <c r="D193" i="3"/>
  <c r="E193" i="3"/>
  <c r="F193" i="3"/>
  <c r="G193" i="3"/>
  <c r="H193" i="3"/>
  <c r="J193" i="3"/>
  <c r="K193" i="3"/>
  <c r="L193" i="3"/>
  <c r="M193" i="3"/>
  <c r="AG193" i="3"/>
  <c r="AQ193" i="3"/>
  <c r="C194" i="3"/>
  <c r="D194" i="3"/>
  <c r="E194" i="3"/>
  <c r="F194" i="3"/>
  <c r="G194" i="3"/>
  <c r="H194" i="3"/>
  <c r="J194" i="3"/>
  <c r="K194" i="3"/>
  <c r="L194" i="3"/>
  <c r="M194" i="3"/>
  <c r="AG194" i="3"/>
  <c r="AQ194" i="3"/>
  <c r="C195" i="3"/>
  <c r="D195" i="3"/>
  <c r="E195" i="3"/>
  <c r="F195" i="3"/>
  <c r="G195" i="3"/>
  <c r="H195" i="3"/>
  <c r="J195" i="3"/>
  <c r="K195" i="3"/>
  <c r="L195" i="3"/>
  <c r="M195" i="3"/>
  <c r="AG195" i="3"/>
  <c r="AQ195" i="3"/>
  <c r="C196" i="3"/>
  <c r="D196" i="3"/>
  <c r="E196" i="3"/>
  <c r="F196" i="3"/>
  <c r="G196" i="3"/>
  <c r="H196" i="3"/>
  <c r="J196" i="3"/>
  <c r="K196" i="3"/>
  <c r="L196" i="3"/>
  <c r="M196" i="3"/>
  <c r="AG196" i="3"/>
  <c r="AQ196" i="3"/>
  <c r="C197" i="3"/>
  <c r="D197" i="3"/>
  <c r="E197" i="3"/>
  <c r="F197" i="3"/>
  <c r="G197" i="3"/>
  <c r="H197" i="3"/>
  <c r="J197" i="3"/>
  <c r="K197" i="3"/>
  <c r="L197" i="3"/>
  <c r="M197" i="3"/>
  <c r="AG197" i="3"/>
  <c r="AQ197" i="3"/>
  <c r="C198" i="3"/>
  <c r="D198" i="3"/>
  <c r="E198" i="3"/>
  <c r="F198" i="3"/>
  <c r="G198" i="3"/>
  <c r="H198" i="3"/>
  <c r="J198" i="3"/>
  <c r="K198" i="3"/>
  <c r="L198" i="3"/>
  <c r="M198" i="3"/>
  <c r="AG198" i="3"/>
  <c r="AQ198" i="3"/>
  <c r="C199" i="3"/>
  <c r="D199" i="3"/>
  <c r="E199" i="3"/>
  <c r="F199" i="3"/>
  <c r="G199" i="3"/>
  <c r="H199" i="3"/>
  <c r="J199" i="3"/>
  <c r="K199" i="3"/>
  <c r="L199" i="3"/>
  <c r="M199" i="3"/>
  <c r="AG199" i="3"/>
  <c r="AQ199" i="3"/>
  <c r="C200" i="3"/>
  <c r="D200" i="3"/>
  <c r="E200" i="3"/>
  <c r="F200" i="3"/>
  <c r="G200" i="3"/>
  <c r="H200" i="3"/>
  <c r="J200" i="3"/>
  <c r="K200" i="3"/>
  <c r="L200" i="3"/>
  <c r="M200" i="3"/>
  <c r="AG200" i="3"/>
  <c r="AQ200" i="3"/>
  <c r="C201" i="3"/>
  <c r="D201" i="3"/>
  <c r="E201" i="3"/>
  <c r="F201" i="3"/>
  <c r="G201" i="3"/>
  <c r="H201" i="3"/>
  <c r="J201" i="3"/>
  <c r="K201" i="3"/>
  <c r="L201" i="3"/>
  <c r="M201" i="3"/>
  <c r="AG201" i="3"/>
  <c r="AQ201" i="3"/>
  <c r="C202" i="3"/>
  <c r="D202" i="3"/>
  <c r="E202" i="3"/>
  <c r="F202" i="3"/>
  <c r="G202" i="3"/>
  <c r="H202" i="3"/>
  <c r="J202" i="3"/>
  <c r="K202" i="3"/>
  <c r="L202" i="3"/>
  <c r="M202" i="3"/>
  <c r="AG202" i="3"/>
  <c r="AQ202" i="3"/>
  <c r="C203" i="3"/>
  <c r="D203" i="3"/>
  <c r="E203" i="3"/>
  <c r="F203" i="3"/>
  <c r="G203" i="3"/>
  <c r="H203" i="3"/>
  <c r="J203" i="3"/>
  <c r="K203" i="3"/>
  <c r="L203" i="3"/>
  <c r="M203" i="3"/>
  <c r="AG203" i="3"/>
  <c r="AQ203" i="3"/>
  <c r="C204" i="3"/>
  <c r="D204" i="3"/>
  <c r="E204" i="3"/>
  <c r="F204" i="3"/>
  <c r="G204" i="3"/>
  <c r="H204" i="3"/>
  <c r="J204" i="3"/>
  <c r="K204" i="3"/>
  <c r="L204" i="3"/>
  <c r="M204" i="3"/>
  <c r="AG204" i="3"/>
  <c r="AQ204" i="3"/>
  <c r="C205" i="3"/>
  <c r="D205" i="3"/>
  <c r="E205" i="3"/>
  <c r="F205" i="3"/>
  <c r="G205" i="3"/>
  <c r="H205" i="3"/>
  <c r="J205" i="3"/>
  <c r="K205" i="3"/>
  <c r="L205" i="3"/>
  <c r="M205" i="3"/>
  <c r="AG205" i="3"/>
  <c r="AQ205" i="3"/>
  <c r="C206" i="3"/>
  <c r="D206" i="3"/>
  <c r="E206" i="3"/>
  <c r="F206" i="3"/>
  <c r="G206" i="3"/>
  <c r="H206" i="3"/>
  <c r="J206" i="3"/>
  <c r="K206" i="3"/>
  <c r="L206" i="3"/>
  <c r="M206" i="3"/>
  <c r="AG206" i="3"/>
  <c r="AQ206" i="3"/>
  <c r="C207" i="3"/>
  <c r="D207" i="3"/>
  <c r="E207" i="3"/>
  <c r="F207" i="3"/>
  <c r="G207" i="3"/>
  <c r="H207" i="3"/>
  <c r="J207" i="3"/>
  <c r="K207" i="3"/>
  <c r="L207" i="3"/>
  <c r="M207" i="3"/>
  <c r="AG207" i="3"/>
  <c r="AQ207" i="3"/>
  <c r="C208" i="3"/>
  <c r="D208" i="3"/>
  <c r="E208" i="3"/>
  <c r="F208" i="3"/>
  <c r="G208" i="3"/>
  <c r="H208" i="3"/>
  <c r="J208" i="3"/>
  <c r="K208" i="3"/>
  <c r="L208" i="3"/>
  <c r="M208" i="3"/>
  <c r="AG208" i="3"/>
  <c r="AQ208" i="3"/>
  <c r="C209" i="3"/>
  <c r="D209" i="3"/>
  <c r="E209" i="3"/>
  <c r="F209" i="3"/>
  <c r="G209" i="3"/>
  <c r="H209" i="3"/>
  <c r="J209" i="3"/>
  <c r="K209" i="3"/>
  <c r="L209" i="3"/>
  <c r="M209" i="3"/>
  <c r="AG209" i="3"/>
  <c r="AQ209" i="3"/>
  <c r="C210" i="3"/>
  <c r="D210" i="3"/>
  <c r="E210" i="3"/>
  <c r="F210" i="3"/>
  <c r="G210" i="3"/>
  <c r="H210" i="3"/>
  <c r="J210" i="3"/>
  <c r="K210" i="3"/>
  <c r="L210" i="3"/>
  <c r="M210" i="3"/>
  <c r="AG210" i="3"/>
  <c r="AQ210" i="3"/>
  <c r="C211" i="3"/>
  <c r="D211" i="3"/>
  <c r="E211" i="3"/>
  <c r="F211" i="3"/>
  <c r="G211" i="3"/>
  <c r="H211" i="3"/>
  <c r="J211" i="3"/>
  <c r="K211" i="3"/>
  <c r="L211" i="3"/>
  <c r="M211" i="3"/>
  <c r="AG211" i="3"/>
  <c r="AQ211" i="3"/>
  <c r="C212" i="3"/>
  <c r="D212" i="3"/>
  <c r="E212" i="3"/>
  <c r="F212" i="3"/>
  <c r="G212" i="3"/>
  <c r="H212" i="3"/>
  <c r="J212" i="3"/>
  <c r="K212" i="3"/>
  <c r="L212" i="3"/>
  <c r="M212" i="3"/>
  <c r="AG212" i="3"/>
  <c r="AQ212" i="3"/>
  <c r="C213" i="3"/>
  <c r="D213" i="3"/>
  <c r="E213" i="3"/>
  <c r="F213" i="3"/>
  <c r="G213" i="3"/>
  <c r="H213" i="3"/>
  <c r="J213" i="3"/>
  <c r="K213" i="3"/>
  <c r="L213" i="3"/>
  <c r="M213" i="3"/>
  <c r="AG213" i="3"/>
  <c r="AQ213" i="3"/>
  <c r="C214" i="3"/>
  <c r="D214" i="3"/>
  <c r="E214" i="3"/>
  <c r="F214" i="3"/>
  <c r="G214" i="3"/>
  <c r="H214" i="3"/>
  <c r="J214" i="3"/>
  <c r="K214" i="3"/>
  <c r="L214" i="3"/>
  <c r="M214" i="3"/>
  <c r="AG214" i="3"/>
  <c r="AQ214" i="3"/>
  <c r="C215" i="3"/>
  <c r="D215" i="3"/>
  <c r="E215" i="3"/>
  <c r="F215" i="3"/>
  <c r="G215" i="3"/>
  <c r="H215" i="3"/>
  <c r="J215" i="3"/>
  <c r="K215" i="3"/>
  <c r="L215" i="3"/>
  <c r="M215" i="3"/>
  <c r="AG215" i="3"/>
  <c r="AQ215" i="3"/>
  <c r="C216" i="3"/>
  <c r="D216" i="3"/>
  <c r="E216" i="3"/>
  <c r="F216" i="3"/>
  <c r="G216" i="3"/>
  <c r="H216" i="3"/>
  <c r="J216" i="3"/>
  <c r="K216" i="3"/>
  <c r="L216" i="3"/>
  <c r="M216" i="3"/>
  <c r="AG216" i="3"/>
  <c r="AQ216" i="3"/>
  <c r="C217" i="3"/>
  <c r="D217" i="3"/>
  <c r="E217" i="3"/>
  <c r="F217" i="3"/>
  <c r="G217" i="3"/>
  <c r="H217" i="3"/>
  <c r="J217" i="3"/>
  <c r="K217" i="3"/>
  <c r="L217" i="3"/>
  <c r="M217" i="3"/>
  <c r="AG217" i="3"/>
  <c r="AQ217" i="3"/>
  <c r="C218" i="3"/>
  <c r="D218" i="3"/>
  <c r="E218" i="3"/>
  <c r="F218" i="3"/>
  <c r="G218" i="3"/>
  <c r="H218" i="3"/>
  <c r="J218" i="3"/>
  <c r="K218" i="3"/>
  <c r="L218" i="3"/>
  <c r="M218" i="3"/>
  <c r="AG218" i="3"/>
  <c r="AQ218" i="3"/>
  <c r="C219" i="3"/>
  <c r="D219" i="3"/>
  <c r="E219" i="3"/>
  <c r="F219" i="3"/>
  <c r="G219" i="3"/>
  <c r="H219" i="3"/>
  <c r="J219" i="3"/>
  <c r="K219" i="3"/>
  <c r="L219" i="3"/>
  <c r="M219" i="3"/>
  <c r="AG219" i="3"/>
  <c r="AQ219" i="3"/>
  <c r="C220" i="3"/>
  <c r="D220" i="3"/>
  <c r="E220" i="3"/>
  <c r="F220" i="3"/>
  <c r="G220" i="3"/>
  <c r="H220" i="3"/>
  <c r="J220" i="3"/>
  <c r="K220" i="3"/>
  <c r="L220" i="3"/>
  <c r="M220" i="3"/>
  <c r="AG220" i="3"/>
  <c r="AQ220" i="3"/>
  <c r="C221" i="3"/>
  <c r="D221" i="3"/>
  <c r="E221" i="3"/>
  <c r="F221" i="3"/>
  <c r="G221" i="3"/>
  <c r="H221" i="3"/>
  <c r="J221" i="3"/>
  <c r="K221" i="3"/>
  <c r="L221" i="3"/>
  <c r="M221" i="3"/>
  <c r="AG221" i="3"/>
  <c r="AQ221" i="3"/>
  <c r="C222" i="3"/>
  <c r="D222" i="3"/>
  <c r="E222" i="3"/>
  <c r="F222" i="3"/>
  <c r="G222" i="3"/>
  <c r="H222" i="3"/>
  <c r="J222" i="3"/>
  <c r="K222" i="3"/>
  <c r="L222" i="3"/>
  <c r="M222" i="3"/>
  <c r="AG222" i="3"/>
  <c r="AQ222" i="3"/>
  <c r="C223" i="3"/>
  <c r="D223" i="3"/>
  <c r="E223" i="3"/>
  <c r="F223" i="3"/>
  <c r="G223" i="3"/>
  <c r="H223" i="3"/>
  <c r="J223" i="3"/>
  <c r="K223" i="3"/>
  <c r="L223" i="3"/>
  <c r="M223" i="3"/>
  <c r="AG223" i="3"/>
  <c r="AQ223" i="3"/>
  <c r="C224" i="3"/>
  <c r="D224" i="3"/>
  <c r="E224" i="3"/>
  <c r="F224" i="3"/>
  <c r="G224" i="3"/>
  <c r="H224" i="3"/>
  <c r="J224" i="3"/>
  <c r="K224" i="3"/>
  <c r="L224" i="3"/>
  <c r="M224" i="3"/>
  <c r="AG224" i="3"/>
  <c r="AQ224" i="3"/>
  <c r="C225" i="3"/>
  <c r="D225" i="3"/>
  <c r="E225" i="3"/>
  <c r="F225" i="3"/>
  <c r="G225" i="3"/>
  <c r="H225" i="3"/>
  <c r="J225" i="3"/>
  <c r="K225" i="3"/>
  <c r="L225" i="3"/>
  <c r="M225" i="3"/>
  <c r="AG225" i="3"/>
  <c r="AQ225" i="3"/>
  <c r="C226" i="3"/>
  <c r="D226" i="3"/>
  <c r="E226" i="3"/>
  <c r="F226" i="3"/>
  <c r="G226" i="3"/>
  <c r="H226" i="3"/>
  <c r="J226" i="3"/>
  <c r="K226" i="3"/>
  <c r="L226" i="3"/>
  <c r="M226" i="3"/>
  <c r="AG226" i="3"/>
  <c r="AQ226" i="3"/>
  <c r="C227" i="3"/>
  <c r="D227" i="3"/>
  <c r="E227" i="3"/>
  <c r="F227" i="3"/>
  <c r="G227" i="3"/>
  <c r="H227" i="3"/>
  <c r="J227" i="3"/>
  <c r="K227" i="3"/>
  <c r="L227" i="3"/>
  <c r="M227" i="3"/>
  <c r="AG227" i="3"/>
  <c r="AQ227" i="3"/>
  <c r="C228" i="3"/>
  <c r="D228" i="3"/>
  <c r="E228" i="3"/>
  <c r="F228" i="3"/>
  <c r="G228" i="3"/>
  <c r="H228" i="3"/>
  <c r="J228" i="3"/>
  <c r="K228" i="3"/>
  <c r="L228" i="3"/>
  <c r="M228" i="3"/>
  <c r="AG228" i="3"/>
  <c r="AQ228" i="3"/>
  <c r="C229" i="3"/>
  <c r="D229" i="3"/>
  <c r="E229" i="3"/>
  <c r="F229" i="3"/>
  <c r="G229" i="3"/>
  <c r="H229" i="3"/>
  <c r="J229" i="3"/>
  <c r="K229" i="3"/>
  <c r="L229" i="3"/>
  <c r="M229" i="3"/>
  <c r="AG229" i="3"/>
  <c r="AQ229" i="3"/>
  <c r="C230" i="3"/>
  <c r="D230" i="3"/>
  <c r="E230" i="3"/>
  <c r="F230" i="3"/>
  <c r="G230" i="3"/>
  <c r="H230" i="3"/>
  <c r="J230" i="3"/>
  <c r="K230" i="3"/>
  <c r="L230" i="3"/>
  <c r="M230" i="3"/>
  <c r="AG230" i="3"/>
  <c r="AQ230" i="3"/>
  <c r="C231" i="3"/>
  <c r="D231" i="3"/>
  <c r="E231" i="3"/>
  <c r="F231" i="3"/>
  <c r="G231" i="3"/>
  <c r="H231" i="3"/>
  <c r="J231" i="3"/>
  <c r="K231" i="3"/>
  <c r="L231" i="3"/>
  <c r="M231" i="3"/>
  <c r="AG231" i="3"/>
  <c r="AQ231" i="3"/>
  <c r="C232" i="3"/>
  <c r="D232" i="3"/>
  <c r="E232" i="3"/>
  <c r="F232" i="3"/>
  <c r="G232" i="3"/>
  <c r="H232" i="3"/>
  <c r="J232" i="3"/>
  <c r="K232" i="3"/>
  <c r="L232" i="3"/>
  <c r="M232" i="3"/>
  <c r="AG232" i="3"/>
  <c r="AQ232" i="3"/>
  <c r="C233" i="3"/>
  <c r="D233" i="3"/>
  <c r="E233" i="3"/>
  <c r="F233" i="3"/>
  <c r="G233" i="3"/>
  <c r="H233" i="3"/>
  <c r="J233" i="3"/>
  <c r="K233" i="3"/>
  <c r="L233" i="3"/>
  <c r="M233" i="3"/>
  <c r="AG233" i="3"/>
  <c r="AQ233" i="3"/>
  <c r="C234" i="3"/>
  <c r="D234" i="3"/>
  <c r="E234" i="3"/>
  <c r="F234" i="3"/>
  <c r="G234" i="3"/>
  <c r="H234" i="3"/>
  <c r="J234" i="3"/>
  <c r="K234" i="3"/>
  <c r="L234" i="3"/>
  <c r="M234" i="3"/>
  <c r="AG234" i="3"/>
  <c r="AQ234" i="3"/>
  <c r="C235" i="3"/>
  <c r="D235" i="3"/>
  <c r="E235" i="3"/>
  <c r="F235" i="3"/>
  <c r="G235" i="3"/>
  <c r="H235" i="3"/>
  <c r="J235" i="3"/>
  <c r="K235" i="3"/>
  <c r="L235" i="3"/>
  <c r="M235" i="3"/>
  <c r="AG235" i="3"/>
  <c r="AQ235" i="3"/>
  <c r="C236" i="3"/>
  <c r="D236" i="3"/>
  <c r="E236" i="3"/>
  <c r="F236" i="3"/>
  <c r="G236" i="3"/>
  <c r="H236" i="3"/>
  <c r="J236" i="3"/>
  <c r="K236" i="3"/>
  <c r="L236" i="3"/>
  <c r="M236" i="3"/>
  <c r="AG236" i="3"/>
  <c r="AQ236" i="3"/>
  <c r="C237" i="3"/>
  <c r="D237" i="3"/>
  <c r="E237" i="3"/>
  <c r="F237" i="3"/>
  <c r="G237" i="3"/>
  <c r="H237" i="3"/>
  <c r="J237" i="3"/>
  <c r="K237" i="3"/>
  <c r="L237" i="3"/>
  <c r="M237" i="3"/>
  <c r="AG237" i="3"/>
  <c r="AQ237" i="3"/>
  <c r="C238" i="3"/>
  <c r="D238" i="3"/>
  <c r="E238" i="3"/>
  <c r="F238" i="3"/>
  <c r="G238" i="3"/>
  <c r="H238" i="3"/>
  <c r="J238" i="3"/>
  <c r="K238" i="3"/>
  <c r="L238" i="3"/>
  <c r="M238" i="3"/>
  <c r="AG238" i="3"/>
  <c r="AQ238" i="3"/>
  <c r="C239" i="3"/>
  <c r="D239" i="3"/>
  <c r="E239" i="3"/>
  <c r="F239" i="3"/>
  <c r="G239" i="3"/>
  <c r="H239" i="3"/>
  <c r="J239" i="3"/>
  <c r="K239" i="3"/>
  <c r="L239" i="3"/>
  <c r="M239" i="3"/>
  <c r="AG239" i="3"/>
  <c r="AQ239" i="3"/>
  <c r="C240" i="3"/>
  <c r="D240" i="3"/>
  <c r="E240" i="3"/>
  <c r="F240" i="3"/>
  <c r="G240" i="3"/>
  <c r="H240" i="3"/>
  <c r="J240" i="3"/>
  <c r="K240" i="3"/>
  <c r="L240" i="3"/>
  <c r="M240" i="3"/>
  <c r="AG240" i="3"/>
  <c r="AQ240" i="3"/>
  <c r="C241" i="3"/>
  <c r="D241" i="3"/>
  <c r="E241" i="3"/>
  <c r="F241" i="3"/>
  <c r="G241" i="3"/>
  <c r="H241" i="3"/>
  <c r="J241" i="3"/>
  <c r="K241" i="3"/>
  <c r="L241" i="3"/>
  <c r="M241" i="3"/>
  <c r="AG241" i="3"/>
  <c r="AQ241" i="3"/>
  <c r="C242" i="3"/>
  <c r="D242" i="3"/>
  <c r="E242" i="3"/>
  <c r="F242" i="3"/>
  <c r="G242" i="3"/>
  <c r="H242" i="3"/>
  <c r="J242" i="3"/>
  <c r="K242" i="3"/>
  <c r="L242" i="3"/>
  <c r="M242" i="3"/>
  <c r="AG242" i="3"/>
  <c r="AQ242" i="3"/>
  <c r="C243" i="3"/>
  <c r="D243" i="3"/>
  <c r="E243" i="3"/>
  <c r="F243" i="3"/>
  <c r="G243" i="3"/>
  <c r="H243" i="3"/>
  <c r="J243" i="3"/>
  <c r="K243" i="3"/>
  <c r="L243" i="3"/>
  <c r="M243" i="3"/>
  <c r="AG243" i="3"/>
  <c r="AQ243" i="3"/>
  <c r="C244" i="3"/>
  <c r="D244" i="3"/>
  <c r="E244" i="3"/>
  <c r="F244" i="3"/>
  <c r="G244" i="3"/>
  <c r="H244" i="3"/>
  <c r="J244" i="3"/>
  <c r="K244" i="3"/>
  <c r="L244" i="3"/>
  <c r="M244" i="3"/>
  <c r="AG244" i="3"/>
  <c r="AQ244" i="3"/>
  <c r="C245" i="3"/>
  <c r="D245" i="3"/>
  <c r="E245" i="3"/>
  <c r="F245" i="3"/>
  <c r="G245" i="3"/>
  <c r="H245" i="3"/>
  <c r="J245" i="3"/>
  <c r="K245" i="3"/>
  <c r="L245" i="3"/>
  <c r="M245" i="3"/>
  <c r="AG245" i="3"/>
  <c r="AQ245" i="3"/>
  <c r="C246" i="3"/>
  <c r="D246" i="3"/>
  <c r="E246" i="3"/>
  <c r="F246" i="3"/>
  <c r="G246" i="3"/>
  <c r="H246" i="3"/>
  <c r="J246" i="3"/>
  <c r="K246" i="3"/>
  <c r="L246" i="3"/>
  <c r="M246" i="3"/>
  <c r="AG246" i="3"/>
  <c r="AQ246" i="3"/>
  <c r="C247" i="3"/>
  <c r="D247" i="3"/>
  <c r="E247" i="3"/>
  <c r="F247" i="3"/>
  <c r="G247" i="3"/>
  <c r="H247" i="3"/>
  <c r="J247" i="3"/>
  <c r="K247" i="3"/>
  <c r="L247" i="3"/>
  <c r="M247" i="3"/>
  <c r="AG247" i="3"/>
  <c r="AQ247" i="3"/>
  <c r="C248" i="3"/>
  <c r="D248" i="3"/>
  <c r="E248" i="3"/>
  <c r="F248" i="3"/>
  <c r="G248" i="3"/>
  <c r="H248" i="3"/>
  <c r="J248" i="3"/>
  <c r="K248" i="3"/>
  <c r="L248" i="3"/>
  <c r="M248" i="3"/>
  <c r="AG248" i="3"/>
  <c r="AQ248" i="3"/>
  <c r="C249" i="3"/>
  <c r="D249" i="3"/>
  <c r="E249" i="3"/>
  <c r="F249" i="3"/>
  <c r="G249" i="3"/>
  <c r="H249" i="3"/>
  <c r="J249" i="3"/>
  <c r="K249" i="3"/>
  <c r="L249" i="3"/>
  <c r="M249" i="3"/>
  <c r="AG249" i="3"/>
  <c r="AQ249" i="3"/>
  <c r="C250" i="3"/>
  <c r="D250" i="3"/>
  <c r="E250" i="3"/>
  <c r="F250" i="3"/>
  <c r="G250" i="3"/>
  <c r="H250" i="3"/>
  <c r="J250" i="3"/>
  <c r="K250" i="3"/>
  <c r="L250" i="3"/>
  <c r="M250" i="3"/>
  <c r="AG250" i="3"/>
  <c r="AQ250" i="3"/>
  <c r="C251" i="3"/>
  <c r="D251" i="3"/>
  <c r="E251" i="3"/>
  <c r="F251" i="3"/>
  <c r="G251" i="3"/>
  <c r="H251" i="3"/>
  <c r="J251" i="3"/>
  <c r="K251" i="3"/>
  <c r="L251" i="3"/>
  <c r="M251" i="3"/>
  <c r="AG251" i="3"/>
  <c r="AQ251" i="3"/>
  <c r="C252" i="3"/>
  <c r="D252" i="3"/>
  <c r="E252" i="3"/>
  <c r="F252" i="3"/>
  <c r="G252" i="3"/>
  <c r="H252" i="3"/>
  <c r="J252" i="3"/>
  <c r="K252" i="3"/>
  <c r="L252" i="3"/>
  <c r="M252" i="3"/>
  <c r="AG252" i="3"/>
  <c r="AQ252" i="3"/>
  <c r="C253" i="3"/>
  <c r="D253" i="3"/>
  <c r="E253" i="3"/>
  <c r="F253" i="3"/>
  <c r="G253" i="3"/>
  <c r="H253" i="3"/>
  <c r="J253" i="3"/>
  <c r="K253" i="3"/>
  <c r="L253" i="3"/>
  <c r="M253" i="3"/>
  <c r="AG253" i="3"/>
  <c r="AQ253" i="3"/>
  <c r="C254" i="3"/>
  <c r="D254" i="3"/>
  <c r="E254" i="3"/>
  <c r="F254" i="3"/>
  <c r="G254" i="3"/>
  <c r="H254" i="3"/>
  <c r="J254" i="3"/>
  <c r="K254" i="3"/>
  <c r="L254" i="3"/>
  <c r="M254" i="3"/>
  <c r="AG254" i="3"/>
  <c r="AQ254" i="3"/>
  <c r="C255" i="3"/>
  <c r="D255" i="3"/>
  <c r="E255" i="3"/>
  <c r="F255" i="3"/>
  <c r="G255" i="3"/>
  <c r="H255" i="3"/>
  <c r="J255" i="3"/>
  <c r="K255" i="3"/>
  <c r="L255" i="3"/>
  <c r="M255" i="3"/>
  <c r="AG255" i="3"/>
  <c r="AQ255" i="3"/>
  <c r="C256" i="3"/>
  <c r="D256" i="3"/>
  <c r="E256" i="3"/>
  <c r="F256" i="3"/>
  <c r="G256" i="3"/>
  <c r="H256" i="3"/>
  <c r="J256" i="3"/>
  <c r="K256" i="3"/>
  <c r="L256" i="3"/>
  <c r="M256" i="3"/>
  <c r="AG256" i="3"/>
  <c r="AQ256" i="3"/>
  <c r="C257" i="3"/>
  <c r="D257" i="3"/>
  <c r="E257" i="3"/>
  <c r="F257" i="3"/>
  <c r="G257" i="3"/>
  <c r="H257" i="3"/>
  <c r="J257" i="3"/>
  <c r="K257" i="3"/>
  <c r="L257" i="3"/>
  <c r="M257" i="3"/>
  <c r="AG257" i="3"/>
  <c r="AQ257" i="3"/>
  <c r="C258" i="3"/>
  <c r="D258" i="3"/>
  <c r="E258" i="3"/>
  <c r="F258" i="3"/>
  <c r="G258" i="3"/>
  <c r="H258" i="3"/>
  <c r="J258" i="3"/>
  <c r="K258" i="3"/>
  <c r="L258" i="3"/>
  <c r="M258" i="3"/>
  <c r="AG258" i="3"/>
  <c r="AQ258" i="3"/>
  <c r="C259" i="3"/>
  <c r="D259" i="3"/>
  <c r="E259" i="3"/>
  <c r="F259" i="3"/>
  <c r="G259" i="3"/>
  <c r="H259" i="3"/>
  <c r="J259" i="3"/>
  <c r="K259" i="3"/>
  <c r="L259" i="3"/>
  <c r="M259" i="3"/>
  <c r="AG259" i="3"/>
  <c r="AQ259" i="3"/>
  <c r="C260" i="3"/>
  <c r="D260" i="3"/>
  <c r="E260" i="3"/>
  <c r="F260" i="3"/>
  <c r="G260" i="3"/>
  <c r="H260" i="3"/>
  <c r="J260" i="3"/>
  <c r="K260" i="3"/>
  <c r="L260" i="3"/>
  <c r="M260" i="3"/>
  <c r="AG260" i="3"/>
  <c r="AQ260" i="3"/>
  <c r="C261" i="3"/>
  <c r="D261" i="3"/>
  <c r="E261" i="3"/>
  <c r="F261" i="3"/>
  <c r="G261" i="3"/>
  <c r="H261" i="3"/>
  <c r="J261" i="3"/>
  <c r="K261" i="3"/>
  <c r="L261" i="3"/>
  <c r="M261" i="3"/>
  <c r="AG261" i="3"/>
  <c r="AQ261" i="3"/>
  <c r="C262" i="3"/>
  <c r="D262" i="3"/>
  <c r="E262" i="3"/>
  <c r="F262" i="3"/>
  <c r="G262" i="3"/>
  <c r="H262" i="3"/>
  <c r="J262" i="3"/>
  <c r="K262" i="3"/>
  <c r="L262" i="3"/>
  <c r="M262" i="3"/>
  <c r="AG262" i="3"/>
  <c r="AQ262" i="3"/>
  <c r="C263" i="3"/>
  <c r="D263" i="3"/>
  <c r="E263" i="3"/>
  <c r="F263" i="3"/>
  <c r="G263" i="3"/>
  <c r="H263" i="3"/>
  <c r="J263" i="3"/>
  <c r="K263" i="3"/>
  <c r="L263" i="3"/>
  <c r="M263" i="3"/>
  <c r="AG263" i="3"/>
  <c r="AQ263" i="3"/>
  <c r="C264" i="3"/>
  <c r="D264" i="3"/>
  <c r="E264" i="3"/>
  <c r="F264" i="3"/>
  <c r="G264" i="3"/>
  <c r="H264" i="3"/>
  <c r="J264" i="3"/>
  <c r="K264" i="3"/>
  <c r="L264" i="3"/>
  <c r="M264" i="3"/>
  <c r="AG264" i="3"/>
  <c r="AQ264" i="3"/>
  <c r="C265" i="3"/>
  <c r="D265" i="3"/>
  <c r="E265" i="3"/>
  <c r="F265" i="3"/>
  <c r="G265" i="3"/>
  <c r="H265" i="3"/>
  <c r="J265" i="3"/>
  <c r="K265" i="3"/>
  <c r="L265" i="3"/>
  <c r="M265" i="3"/>
  <c r="AG265" i="3"/>
  <c r="AQ265" i="3"/>
  <c r="C266" i="3"/>
  <c r="D266" i="3"/>
  <c r="E266" i="3"/>
  <c r="F266" i="3"/>
  <c r="G266" i="3"/>
  <c r="H266" i="3"/>
  <c r="J266" i="3"/>
  <c r="K266" i="3"/>
  <c r="L266" i="3"/>
  <c r="M266" i="3"/>
  <c r="AG266" i="3"/>
  <c r="AQ266" i="3"/>
  <c r="C267" i="3"/>
  <c r="D267" i="3"/>
  <c r="E267" i="3"/>
  <c r="F267" i="3"/>
  <c r="G267" i="3"/>
  <c r="H267" i="3"/>
  <c r="J267" i="3"/>
  <c r="K267" i="3"/>
  <c r="L267" i="3"/>
  <c r="M267" i="3"/>
  <c r="AG267" i="3"/>
  <c r="AQ267" i="3"/>
  <c r="C268" i="3"/>
  <c r="D268" i="3"/>
  <c r="E268" i="3"/>
  <c r="F268" i="3"/>
  <c r="G268" i="3"/>
  <c r="H268" i="3"/>
  <c r="J268" i="3"/>
  <c r="K268" i="3"/>
  <c r="L268" i="3"/>
  <c r="M268" i="3"/>
  <c r="AG268" i="3"/>
  <c r="AQ268" i="3"/>
  <c r="C269" i="3"/>
  <c r="D269" i="3"/>
  <c r="E269" i="3"/>
  <c r="F269" i="3"/>
  <c r="G269" i="3"/>
  <c r="H269" i="3"/>
  <c r="J269" i="3"/>
  <c r="K269" i="3"/>
  <c r="L269" i="3"/>
  <c r="M269" i="3"/>
  <c r="AG269" i="3"/>
  <c r="AQ269" i="3"/>
  <c r="C270" i="3"/>
  <c r="D270" i="3"/>
  <c r="E270" i="3"/>
  <c r="F270" i="3"/>
  <c r="G270" i="3"/>
  <c r="H270" i="3"/>
  <c r="J270" i="3"/>
  <c r="K270" i="3"/>
  <c r="L270" i="3"/>
  <c r="M270" i="3"/>
  <c r="AG270" i="3"/>
  <c r="AQ270" i="3"/>
  <c r="C271" i="3"/>
  <c r="D271" i="3"/>
  <c r="E271" i="3"/>
  <c r="F271" i="3"/>
  <c r="G271" i="3"/>
  <c r="H271" i="3"/>
  <c r="J271" i="3"/>
  <c r="K271" i="3"/>
  <c r="L271" i="3"/>
  <c r="M271" i="3"/>
  <c r="AG271" i="3"/>
  <c r="AQ271" i="3"/>
  <c r="C272" i="3"/>
  <c r="D272" i="3"/>
  <c r="E272" i="3"/>
  <c r="F272" i="3"/>
  <c r="G272" i="3"/>
  <c r="H272" i="3"/>
  <c r="J272" i="3"/>
  <c r="K272" i="3"/>
  <c r="L272" i="3"/>
  <c r="M272" i="3"/>
  <c r="AG272" i="3"/>
  <c r="AQ272" i="3"/>
  <c r="C273" i="3"/>
  <c r="D273" i="3"/>
  <c r="E273" i="3"/>
  <c r="F273" i="3"/>
  <c r="G273" i="3"/>
  <c r="H273" i="3"/>
  <c r="J273" i="3"/>
  <c r="K273" i="3"/>
  <c r="L273" i="3"/>
  <c r="M273" i="3"/>
  <c r="AG273" i="3"/>
  <c r="AQ273" i="3"/>
  <c r="C274" i="3"/>
  <c r="D274" i="3"/>
  <c r="E274" i="3"/>
  <c r="F274" i="3"/>
  <c r="G274" i="3"/>
  <c r="H274" i="3"/>
  <c r="J274" i="3"/>
  <c r="K274" i="3"/>
  <c r="L274" i="3"/>
  <c r="M274" i="3"/>
  <c r="AG274" i="3"/>
  <c r="AQ274" i="3"/>
  <c r="C275" i="3"/>
  <c r="D275" i="3"/>
  <c r="E275" i="3"/>
  <c r="F275" i="3"/>
  <c r="G275" i="3"/>
  <c r="H275" i="3"/>
  <c r="J275" i="3"/>
  <c r="K275" i="3"/>
  <c r="L275" i="3"/>
  <c r="M275" i="3"/>
  <c r="AG275" i="3"/>
  <c r="AQ275" i="3"/>
  <c r="C276" i="3"/>
  <c r="D276" i="3"/>
  <c r="E276" i="3"/>
  <c r="F276" i="3"/>
  <c r="G276" i="3"/>
  <c r="H276" i="3"/>
  <c r="J276" i="3"/>
  <c r="K276" i="3"/>
  <c r="L276" i="3"/>
  <c r="M276" i="3"/>
  <c r="AG276" i="3"/>
  <c r="AQ276" i="3"/>
  <c r="C277" i="3"/>
  <c r="D277" i="3"/>
  <c r="E277" i="3"/>
  <c r="F277" i="3"/>
  <c r="G277" i="3"/>
  <c r="H277" i="3"/>
  <c r="J277" i="3"/>
  <c r="K277" i="3"/>
  <c r="L277" i="3"/>
  <c r="M277" i="3"/>
  <c r="AG277" i="3"/>
  <c r="AQ277" i="3"/>
  <c r="C278" i="3"/>
  <c r="D278" i="3"/>
  <c r="E278" i="3"/>
  <c r="F278" i="3"/>
  <c r="G278" i="3"/>
  <c r="H278" i="3"/>
  <c r="J278" i="3"/>
  <c r="K278" i="3"/>
  <c r="L278" i="3"/>
  <c r="M278" i="3"/>
  <c r="AG278" i="3"/>
  <c r="AQ278" i="3"/>
  <c r="C279" i="3"/>
  <c r="D279" i="3"/>
  <c r="E279" i="3"/>
  <c r="F279" i="3"/>
  <c r="G279" i="3"/>
  <c r="H279" i="3"/>
  <c r="J279" i="3"/>
  <c r="K279" i="3"/>
  <c r="L279" i="3"/>
  <c r="M279" i="3"/>
  <c r="AG279" i="3"/>
  <c r="AQ279" i="3"/>
  <c r="C280" i="3"/>
  <c r="D280" i="3"/>
  <c r="E280" i="3"/>
  <c r="F280" i="3"/>
  <c r="G280" i="3"/>
  <c r="H280" i="3"/>
  <c r="J280" i="3"/>
  <c r="K280" i="3"/>
  <c r="L280" i="3"/>
  <c r="M280" i="3"/>
  <c r="AG280" i="3"/>
  <c r="AQ280" i="3"/>
  <c r="C281" i="3"/>
  <c r="D281" i="3"/>
  <c r="E281" i="3"/>
  <c r="F281" i="3"/>
  <c r="G281" i="3"/>
  <c r="H281" i="3"/>
  <c r="J281" i="3"/>
  <c r="K281" i="3"/>
  <c r="L281" i="3"/>
  <c r="M281" i="3"/>
  <c r="AG281" i="3"/>
  <c r="AQ281" i="3"/>
  <c r="C282" i="3"/>
  <c r="D282" i="3"/>
  <c r="E282" i="3"/>
  <c r="F282" i="3"/>
  <c r="G282" i="3"/>
  <c r="H282" i="3"/>
  <c r="J282" i="3"/>
  <c r="K282" i="3"/>
  <c r="L282" i="3"/>
  <c r="M282" i="3"/>
  <c r="AG282" i="3"/>
  <c r="AQ282" i="3"/>
  <c r="C283" i="3"/>
  <c r="D283" i="3"/>
  <c r="E283" i="3"/>
  <c r="F283" i="3"/>
  <c r="G283" i="3"/>
  <c r="H283" i="3"/>
  <c r="J283" i="3"/>
  <c r="K283" i="3"/>
  <c r="L283" i="3"/>
  <c r="M283" i="3"/>
  <c r="AG283" i="3"/>
  <c r="AQ283" i="3"/>
  <c r="C284" i="3"/>
  <c r="D284" i="3"/>
  <c r="E284" i="3"/>
  <c r="F284" i="3"/>
  <c r="G284" i="3"/>
  <c r="H284" i="3"/>
  <c r="J284" i="3"/>
  <c r="K284" i="3"/>
  <c r="L284" i="3"/>
  <c r="M284" i="3"/>
  <c r="AG284" i="3"/>
  <c r="AQ284" i="3"/>
  <c r="C285" i="3"/>
  <c r="D285" i="3"/>
  <c r="E285" i="3"/>
  <c r="F285" i="3"/>
  <c r="G285" i="3"/>
  <c r="H285" i="3"/>
  <c r="J285" i="3"/>
  <c r="K285" i="3"/>
  <c r="L285" i="3"/>
  <c r="M285" i="3"/>
  <c r="AG285" i="3"/>
  <c r="AQ285" i="3"/>
  <c r="C286" i="3"/>
  <c r="D286" i="3"/>
  <c r="E286" i="3"/>
  <c r="F286" i="3"/>
  <c r="G286" i="3"/>
  <c r="H286" i="3"/>
  <c r="J286" i="3"/>
  <c r="K286" i="3"/>
  <c r="L286" i="3"/>
  <c r="M286" i="3"/>
  <c r="AG286" i="3"/>
  <c r="AQ286" i="3"/>
  <c r="C287" i="3"/>
  <c r="D287" i="3"/>
  <c r="E287" i="3"/>
  <c r="F287" i="3"/>
  <c r="G287" i="3"/>
  <c r="H287" i="3"/>
  <c r="J287" i="3"/>
  <c r="K287" i="3"/>
  <c r="L287" i="3"/>
  <c r="M287" i="3"/>
  <c r="AG287" i="3"/>
  <c r="AQ287" i="3"/>
  <c r="C288" i="3"/>
  <c r="D288" i="3"/>
  <c r="E288" i="3"/>
  <c r="F288" i="3"/>
  <c r="G288" i="3"/>
  <c r="H288" i="3"/>
  <c r="J288" i="3"/>
  <c r="K288" i="3"/>
  <c r="L288" i="3"/>
  <c r="M288" i="3"/>
  <c r="AG288" i="3"/>
  <c r="AQ288" i="3"/>
  <c r="C289" i="3"/>
  <c r="D289" i="3"/>
  <c r="E289" i="3"/>
  <c r="F289" i="3"/>
  <c r="G289" i="3"/>
  <c r="H289" i="3"/>
  <c r="J289" i="3"/>
  <c r="K289" i="3"/>
  <c r="L289" i="3"/>
  <c r="M289" i="3"/>
  <c r="AG289" i="3"/>
  <c r="AQ289" i="3"/>
  <c r="C290" i="3"/>
  <c r="D290" i="3"/>
  <c r="E290" i="3"/>
  <c r="F290" i="3"/>
  <c r="G290" i="3"/>
  <c r="H290" i="3"/>
  <c r="J290" i="3"/>
  <c r="K290" i="3"/>
  <c r="L290" i="3"/>
  <c r="M290" i="3"/>
  <c r="AG290" i="3"/>
  <c r="AQ290" i="3"/>
  <c r="C291" i="3"/>
  <c r="D291" i="3"/>
  <c r="E291" i="3"/>
  <c r="F291" i="3"/>
  <c r="G291" i="3"/>
  <c r="H291" i="3"/>
  <c r="J291" i="3"/>
  <c r="K291" i="3"/>
  <c r="L291" i="3"/>
  <c r="M291" i="3"/>
  <c r="AG291" i="3"/>
  <c r="AQ291" i="3"/>
  <c r="C292" i="3"/>
  <c r="D292" i="3"/>
  <c r="E292" i="3"/>
  <c r="F292" i="3"/>
  <c r="G292" i="3"/>
  <c r="H292" i="3"/>
  <c r="J292" i="3"/>
  <c r="K292" i="3"/>
  <c r="L292" i="3"/>
  <c r="M292" i="3"/>
  <c r="AG292" i="3"/>
  <c r="AQ292" i="3"/>
  <c r="C293" i="3"/>
  <c r="D293" i="3"/>
  <c r="E293" i="3"/>
  <c r="F293" i="3"/>
  <c r="G293" i="3"/>
  <c r="H293" i="3"/>
  <c r="J293" i="3"/>
  <c r="K293" i="3"/>
  <c r="L293" i="3"/>
  <c r="M293" i="3"/>
  <c r="AG293" i="3"/>
  <c r="AQ293" i="3"/>
  <c r="C294" i="3"/>
  <c r="D294" i="3"/>
  <c r="E294" i="3"/>
  <c r="F294" i="3"/>
  <c r="G294" i="3"/>
  <c r="H294" i="3"/>
  <c r="J294" i="3"/>
  <c r="K294" i="3"/>
  <c r="L294" i="3"/>
  <c r="M294" i="3"/>
  <c r="AG294" i="3"/>
  <c r="AQ294" i="3"/>
  <c r="C295" i="3"/>
  <c r="D295" i="3"/>
  <c r="E295" i="3"/>
  <c r="F295" i="3"/>
  <c r="G295" i="3"/>
  <c r="H295" i="3"/>
  <c r="J295" i="3"/>
  <c r="K295" i="3"/>
  <c r="L295" i="3"/>
  <c r="M295" i="3"/>
  <c r="AG295" i="3"/>
  <c r="AQ295" i="3"/>
  <c r="C296" i="3"/>
  <c r="D296" i="3"/>
  <c r="E296" i="3"/>
  <c r="F296" i="3"/>
  <c r="G296" i="3"/>
  <c r="H296" i="3"/>
  <c r="J296" i="3"/>
  <c r="K296" i="3"/>
  <c r="L296" i="3"/>
  <c r="M296" i="3"/>
  <c r="AG296" i="3"/>
  <c r="AQ296" i="3"/>
  <c r="C297" i="3"/>
  <c r="D297" i="3"/>
  <c r="E297" i="3"/>
  <c r="F297" i="3"/>
  <c r="G297" i="3"/>
  <c r="H297" i="3"/>
  <c r="J297" i="3"/>
  <c r="K297" i="3"/>
  <c r="L297" i="3"/>
  <c r="M297" i="3"/>
  <c r="AG297" i="3"/>
  <c r="AQ297" i="3"/>
  <c r="C298" i="3"/>
  <c r="D298" i="3"/>
  <c r="E298" i="3"/>
  <c r="F298" i="3"/>
  <c r="G298" i="3"/>
  <c r="H298" i="3"/>
  <c r="J298" i="3"/>
  <c r="K298" i="3"/>
  <c r="L298" i="3"/>
  <c r="M298" i="3"/>
  <c r="AG298" i="3"/>
  <c r="AQ298" i="3"/>
  <c r="C299" i="3"/>
  <c r="D299" i="3"/>
  <c r="E299" i="3"/>
  <c r="F299" i="3"/>
  <c r="G299" i="3"/>
  <c r="H299" i="3"/>
  <c r="J299" i="3"/>
  <c r="K299" i="3"/>
  <c r="L299" i="3"/>
  <c r="M299" i="3"/>
  <c r="AG299" i="3"/>
  <c r="AQ299" i="3"/>
  <c r="C300" i="3"/>
  <c r="D300" i="3"/>
  <c r="E300" i="3"/>
  <c r="F300" i="3"/>
  <c r="G300" i="3"/>
  <c r="H300" i="3"/>
  <c r="J300" i="3"/>
  <c r="K300" i="3"/>
  <c r="L300" i="3"/>
  <c r="M300" i="3"/>
  <c r="AG300" i="3"/>
  <c r="AQ300" i="3"/>
  <c r="C301" i="3"/>
  <c r="D301" i="3"/>
  <c r="E301" i="3"/>
  <c r="F301" i="3"/>
  <c r="G301" i="3"/>
  <c r="H301" i="3"/>
  <c r="J301" i="3"/>
  <c r="K301" i="3"/>
  <c r="L301" i="3"/>
  <c r="M301" i="3"/>
  <c r="AG301" i="3"/>
  <c r="AQ301" i="3"/>
  <c r="C302" i="3"/>
  <c r="D302" i="3"/>
  <c r="E302" i="3"/>
  <c r="F302" i="3"/>
  <c r="G302" i="3"/>
  <c r="H302" i="3"/>
  <c r="J302" i="3"/>
  <c r="K302" i="3"/>
  <c r="L302" i="3"/>
  <c r="M302" i="3"/>
  <c r="AG302" i="3"/>
  <c r="AQ302" i="3"/>
  <c r="C303" i="3"/>
  <c r="D303" i="3"/>
  <c r="E303" i="3"/>
  <c r="F303" i="3"/>
  <c r="G303" i="3"/>
  <c r="H303" i="3"/>
  <c r="J303" i="3"/>
  <c r="K303" i="3"/>
  <c r="L303" i="3"/>
  <c r="M303" i="3"/>
  <c r="AG303" i="3"/>
  <c r="AQ303" i="3"/>
  <c r="C304" i="3"/>
  <c r="D304" i="3"/>
  <c r="E304" i="3"/>
  <c r="F304" i="3"/>
  <c r="G304" i="3"/>
  <c r="H304" i="3"/>
  <c r="J304" i="3"/>
  <c r="K304" i="3"/>
  <c r="L304" i="3"/>
  <c r="M304" i="3"/>
  <c r="AG304" i="3"/>
  <c r="AQ304" i="3"/>
  <c r="C305" i="3"/>
  <c r="D305" i="3"/>
  <c r="E305" i="3"/>
  <c r="F305" i="3"/>
  <c r="G305" i="3"/>
  <c r="H305" i="3"/>
  <c r="J305" i="3"/>
  <c r="K305" i="3"/>
  <c r="L305" i="3"/>
  <c r="M305" i="3"/>
  <c r="AG305" i="3"/>
  <c r="AQ305" i="3"/>
  <c r="C306" i="3"/>
  <c r="D306" i="3"/>
  <c r="E306" i="3"/>
  <c r="F306" i="3"/>
  <c r="G306" i="3"/>
  <c r="H306" i="3"/>
  <c r="J306" i="3"/>
  <c r="K306" i="3"/>
  <c r="L306" i="3"/>
  <c r="M306" i="3"/>
  <c r="AG306" i="3"/>
  <c r="AQ306" i="3"/>
  <c r="C307" i="3"/>
  <c r="D307" i="3"/>
  <c r="E307" i="3"/>
  <c r="F307" i="3"/>
  <c r="G307" i="3"/>
  <c r="H307" i="3"/>
  <c r="J307" i="3"/>
  <c r="K307" i="3"/>
  <c r="L307" i="3"/>
  <c r="M307" i="3"/>
  <c r="AG307" i="3"/>
  <c r="AQ307" i="3"/>
  <c r="C308" i="3"/>
  <c r="D308" i="3"/>
  <c r="E308" i="3"/>
  <c r="F308" i="3"/>
  <c r="G308" i="3"/>
  <c r="H308" i="3"/>
  <c r="J308" i="3"/>
  <c r="K308" i="3"/>
  <c r="L308" i="3"/>
  <c r="M308" i="3"/>
  <c r="AG308" i="3"/>
  <c r="AQ308" i="3"/>
  <c r="C309" i="3"/>
  <c r="D309" i="3"/>
  <c r="E309" i="3"/>
  <c r="F309" i="3"/>
  <c r="G309" i="3"/>
  <c r="H309" i="3"/>
  <c r="J309" i="3"/>
  <c r="K309" i="3"/>
  <c r="L309" i="3"/>
  <c r="M309" i="3"/>
  <c r="AG309" i="3"/>
  <c r="AQ309" i="3"/>
  <c r="C310" i="3"/>
  <c r="D310" i="3"/>
  <c r="E310" i="3"/>
  <c r="F310" i="3"/>
  <c r="G310" i="3"/>
  <c r="H310" i="3"/>
  <c r="J310" i="3"/>
  <c r="K310" i="3"/>
  <c r="L310" i="3"/>
  <c r="M310" i="3"/>
  <c r="AG310" i="3"/>
  <c r="AQ310" i="3"/>
  <c r="C311" i="3"/>
  <c r="D311" i="3"/>
  <c r="E311" i="3"/>
  <c r="F311" i="3"/>
  <c r="G311" i="3"/>
  <c r="H311" i="3"/>
  <c r="J311" i="3"/>
  <c r="K311" i="3"/>
  <c r="L311" i="3"/>
  <c r="M311" i="3"/>
  <c r="AG311" i="3"/>
  <c r="AQ311" i="3"/>
  <c r="C312" i="3"/>
  <c r="D312" i="3"/>
  <c r="E312" i="3"/>
  <c r="F312" i="3"/>
  <c r="G312" i="3"/>
  <c r="H312" i="3"/>
  <c r="J312" i="3"/>
  <c r="K312" i="3"/>
  <c r="L312" i="3"/>
  <c r="M312" i="3"/>
  <c r="AG312" i="3"/>
  <c r="AQ312" i="3"/>
  <c r="C313" i="3"/>
  <c r="D313" i="3"/>
  <c r="E313" i="3"/>
  <c r="F313" i="3"/>
  <c r="G313" i="3"/>
  <c r="H313" i="3"/>
  <c r="J313" i="3"/>
  <c r="K313" i="3"/>
  <c r="L313" i="3"/>
  <c r="M313" i="3"/>
  <c r="AG313" i="3"/>
  <c r="AQ313" i="3"/>
  <c r="C314" i="3"/>
  <c r="D314" i="3"/>
  <c r="E314" i="3"/>
  <c r="F314" i="3"/>
  <c r="G314" i="3"/>
  <c r="H314" i="3"/>
  <c r="J314" i="3"/>
  <c r="K314" i="3"/>
  <c r="L314" i="3"/>
  <c r="M314" i="3"/>
  <c r="AG314" i="3"/>
  <c r="AQ314" i="3"/>
  <c r="C315" i="3"/>
  <c r="D315" i="3"/>
  <c r="E315" i="3"/>
  <c r="F315" i="3"/>
  <c r="G315" i="3"/>
  <c r="H315" i="3"/>
  <c r="J315" i="3"/>
  <c r="K315" i="3"/>
  <c r="L315" i="3"/>
  <c r="M315" i="3"/>
  <c r="AG315" i="3"/>
  <c r="AQ315" i="3"/>
  <c r="C316" i="3"/>
  <c r="D316" i="3"/>
  <c r="E316" i="3"/>
  <c r="F316" i="3"/>
  <c r="G316" i="3"/>
  <c r="H316" i="3"/>
  <c r="J316" i="3"/>
  <c r="K316" i="3"/>
  <c r="L316" i="3"/>
  <c r="M316" i="3"/>
  <c r="AG316" i="3"/>
  <c r="AQ316" i="3"/>
  <c r="C317" i="3"/>
  <c r="D317" i="3"/>
  <c r="E317" i="3"/>
  <c r="F317" i="3"/>
  <c r="G317" i="3"/>
  <c r="H317" i="3"/>
  <c r="J317" i="3"/>
  <c r="K317" i="3"/>
  <c r="L317" i="3"/>
  <c r="M317" i="3"/>
  <c r="AG317" i="3"/>
  <c r="AQ317" i="3"/>
  <c r="C318" i="3"/>
  <c r="D318" i="3"/>
  <c r="E318" i="3"/>
  <c r="F318" i="3"/>
  <c r="G318" i="3"/>
  <c r="H318" i="3"/>
  <c r="J318" i="3"/>
  <c r="K318" i="3"/>
  <c r="L318" i="3"/>
  <c r="M318" i="3"/>
  <c r="AG318" i="3"/>
  <c r="AQ318" i="3"/>
  <c r="C319" i="3"/>
  <c r="D319" i="3"/>
  <c r="E319" i="3"/>
  <c r="F319" i="3"/>
  <c r="G319" i="3"/>
  <c r="H319" i="3"/>
  <c r="J319" i="3"/>
  <c r="K319" i="3"/>
  <c r="L319" i="3"/>
  <c r="M319" i="3"/>
  <c r="AG319" i="3"/>
  <c r="AQ319" i="3"/>
  <c r="C320" i="3"/>
  <c r="D320" i="3"/>
  <c r="E320" i="3"/>
  <c r="F320" i="3"/>
  <c r="G320" i="3"/>
  <c r="H320" i="3"/>
  <c r="J320" i="3"/>
  <c r="K320" i="3"/>
  <c r="L320" i="3"/>
  <c r="M320" i="3"/>
  <c r="AG320" i="3"/>
  <c r="AQ320" i="3"/>
  <c r="C321" i="3"/>
  <c r="D321" i="3"/>
  <c r="E321" i="3"/>
  <c r="F321" i="3"/>
  <c r="G321" i="3"/>
  <c r="H321" i="3"/>
  <c r="J321" i="3"/>
  <c r="K321" i="3"/>
  <c r="L321" i="3"/>
  <c r="M321" i="3"/>
  <c r="AG321" i="3"/>
  <c r="AQ321" i="3"/>
  <c r="C322" i="3"/>
  <c r="D322" i="3"/>
  <c r="E322" i="3"/>
  <c r="F322" i="3"/>
  <c r="G322" i="3"/>
  <c r="H322" i="3"/>
  <c r="J322" i="3"/>
  <c r="K322" i="3"/>
  <c r="L322" i="3"/>
  <c r="M322" i="3"/>
  <c r="AG322" i="3"/>
  <c r="AQ322" i="3"/>
  <c r="C323" i="3"/>
  <c r="D323" i="3"/>
  <c r="E323" i="3"/>
  <c r="F323" i="3"/>
  <c r="G323" i="3"/>
  <c r="H323" i="3"/>
  <c r="J323" i="3"/>
  <c r="K323" i="3"/>
  <c r="L323" i="3"/>
  <c r="M323" i="3"/>
  <c r="AG323" i="3"/>
  <c r="AQ323" i="3"/>
  <c r="C324" i="3"/>
  <c r="D324" i="3"/>
  <c r="E324" i="3"/>
  <c r="F324" i="3"/>
  <c r="G324" i="3"/>
  <c r="H324" i="3"/>
  <c r="J324" i="3"/>
  <c r="K324" i="3"/>
  <c r="L324" i="3"/>
  <c r="M324" i="3"/>
  <c r="AG324" i="3"/>
  <c r="AQ324" i="3"/>
  <c r="C325" i="3"/>
  <c r="D325" i="3"/>
  <c r="E325" i="3"/>
  <c r="F325" i="3"/>
  <c r="G325" i="3"/>
  <c r="H325" i="3"/>
  <c r="J325" i="3"/>
  <c r="K325" i="3"/>
  <c r="L325" i="3"/>
  <c r="M325" i="3"/>
  <c r="AG325" i="3"/>
  <c r="AQ325" i="3"/>
  <c r="C326" i="3"/>
  <c r="D326" i="3"/>
  <c r="E326" i="3"/>
  <c r="F326" i="3"/>
  <c r="G326" i="3"/>
  <c r="H326" i="3"/>
  <c r="J326" i="3"/>
  <c r="K326" i="3"/>
  <c r="L326" i="3"/>
  <c r="M326" i="3"/>
  <c r="AG326" i="3"/>
  <c r="AQ326" i="3"/>
  <c r="C327" i="3"/>
  <c r="D327" i="3"/>
  <c r="E327" i="3"/>
  <c r="F327" i="3"/>
  <c r="G327" i="3"/>
  <c r="H327" i="3"/>
  <c r="J327" i="3"/>
  <c r="K327" i="3"/>
  <c r="L327" i="3"/>
  <c r="M327" i="3"/>
  <c r="AG327" i="3"/>
  <c r="AQ327" i="3"/>
  <c r="C328" i="3"/>
  <c r="D328" i="3"/>
  <c r="E328" i="3"/>
  <c r="F328" i="3"/>
  <c r="G328" i="3"/>
  <c r="H328" i="3"/>
  <c r="J328" i="3"/>
  <c r="K328" i="3"/>
  <c r="L328" i="3"/>
  <c r="M328" i="3"/>
  <c r="AG328" i="3"/>
  <c r="AQ328" i="3"/>
  <c r="C329" i="3"/>
  <c r="D329" i="3"/>
  <c r="E329" i="3"/>
  <c r="F329" i="3"/>
  <c r="G329" i="3"/>
  <c r="H329" i="3"/>
  <c r="J329" i="3"/>
  <c r="K329" i="3"/>
  <c r="L329" i="3"/>
  <c r="M329" i="3"/>
  <c r="AG329" i="3"/>
  <c r="AQ329" i="3"/>
  <c r="C330" i="3"/>
  <c r="D330" i="3"/>
  <c r="E330" i="3"/>
  <c r="F330" i="3"/>
  <c r="G330" i="3"/>
  <c r="H330" i="3"/>
  <c r="J330" i="3"/>
  <c r="K330" i="3"/>
  <c r="L330" i="3"/>
  <c r="M330" i="3"/>
  <c r="AG330" i="3"/>
  <c r="AQ330" i="3"/>
  <c r="C331" i="3"/>
  <c r="D331" i="3"/>
  <c r="E331" i="3"/>
  <c r="F331" i="3"/>
  <c r="G331" i="3"/>
  <c r="H331" i="3"/>
  <c r="J331" i="3"/>
  <c r="K331" i="3"/>
  <c r="L331" i="3"/>
  <c r="M331" i="3"/>
  <c r="AG331" i="3"/>
  <c r="AQ331" i="3"/>
  <c r="C332" i="3"/>
  <c r="D332" i="3"/>
  <c r="E332" i="3"/>
  <c r="F332" i="3"/>
  <c r="G332" i="3"/>
  <c r="H332" i="3"/>
  <c r="J332" i="3"/>
  <c r="K332" i="3"/>
  <c r="L332" i="3"/>
  <c r="M332" i="3"/>
  <c r="AG332" i="3"/>
  <c r="AQ332" i="3"/>
  <c r="C333" i="3"/>
  <c r="D333" i="3"/>
  <c r="E333" i="3"/>
  <c r="F333" i="3"/>
  <c r="G333" i="3"/>
  <c r="H333" i="3"/>
  <c r="J333" i="3"/>
  <c r="K333" i="3"/>
  <c r="L333" i="3"/>
  <c r="M333" i="3"/>
  <c r="AG333" i="3"/>
  <c r="AQ333" i="3"/>
  <c r="C334" i="3"/>
  <c r="D334" i="3"/>
  <c r="E334" i="3"/>
  <c r="F334" i="3"/>
  <c r="G334" i="3"/>
  <c r="H334" i="3"/>
  <c r="J334" i="3"/>
  <c r="K334" i="3"/>
  <c r="L334" i="3"/>
  <c r="M334" i="3"/>
  <c r="AG334" i="3"/>
  <c r="AQ334" i="3"/>
  <c r="C335" i="3"/>
  <c r="D335" i="3"/>
  <c r="E335" i="3"/>
  <c r="F335" i="3"/>
  <c r="G335" i="3"/>
  <c r="H335" i="3"/>
  <c r="J335" i="3"/>
  <c r="K335" i="3"/>
  <c r="L335" i="3"/>
  <c r="M335" i="3"/>
  <c r="AG335" i="3"/>
  <c r="AQ335" i="3"/>
  <c r="C336" i="3"/>
  <c r="D336" i="3"/>
  <c r="E336" i="3"/>
  <c r="F336" i="3"/>
  <c r="G336" i="3"/>
  <c r="H336" i="3"/>
  <c r="J336" i="3"/>
  <c r="K336" i="3"/>
  <c r="L336" i="3"/>
  <c r="M336" i="3"/>
  <c r="AG336" i="3"/>
  <c r="AQ336" i="3"/>
  <c r="C337" i="3"/>
  <c r="D337" i="3"/>
  <c r="E337" i="3"/>
  <c r="F337" i="3"/>
  <c r="G337" i="3"/>
  <c r="H337" i="3"/>
  <c r="J337" i="3"/>
  <c r="K337" i="3"/>
  <c r="L337" i="3"/>
  <c r="M337" i="3"/>
  <c r="AG337" i="3"/>
  <c r="AQ337" i="3"/>
  <c r="C338" i="3"/>
  <c r="D338" i="3"/>
  <c r="E338" i="3"/>
  <c r="F338" i="3"/>
  <c r="G338" i="3"/>
  <c r="H338" i="3"/>
  <c r="J338" i="3"/>
  <c r="K338" i="3"/>
  <c r="L338" i="3"/>
  <c r="M338" i="3"/>
  <c r="AG338" i="3"/>
  <c r="AQ338" i="3"/>
  <c r="C339" i="3"/>
  <c r="D339" i="3"/>
  <c r="E339" i="3"/>
  <c r="F339" i="3"/>
  <c r="G339" i="3"/>
  <c r="H339" i="3"/>
  <c r="J339" i="3"/>
  <c r="K339" i="3"/>
  <c r="L339" i="3"/>
  <c r="M339" i="3"/>
  <c r="AG339" i="3"/>
  <c r="AQ339" i="3"/>
  <c r="C340" i="3"/>
  <c r="D340" i="3"/>
  <c r="E340" i="3"/>
  <c r="F340" i="3"/>
  <c r="G340" i="3"/>
  <c r="H340" i="3"/>
  <c r="J340" i="3"/>
  <c r="K340" i="3"/>
  <c r="L340" i="3"/>
  <c r="M340" i="3"/>
  <c r="AG340" i="3"/>
  <c r="AQ340" i="3"/>
  <c r="C341" i="3"/>
  <c r="D341" i="3"/>
  <c r="E341" i="3"/>
  <c r="F341" i="3"/>
  <c r="G341" i="3"/>
  <c r="H341" i="3"/>
  <c r="J341" i="3"/>
  <c r="K341" i="3"/>
  <c r="L341" i="3"/>
  <c r="M341" i="3"/>
  <c r="AG341" i="3"/>
  <c r="AQ341" i="3"/>
  <c r="C342" i="3"/>
  <c r="D342" i="3"/>
  <c r="E342" i="3"/>
  <c r="F342" i="3"/>
  <c r="G342" i="3"/>
  <c r="H342" i="3"/>
  <c r="J342" i="3"/>
  <c r="K342" i="3"/>
  <c r="L342" i="3"/>
  <c r="M342" i="3"/>
  <c r="AG342" i="3"/>
  <c r="AQ342" i="3"/>
  <c r="C343" i="3"/>
  <c r="D343" i="3"/>
  <c r="E343" i="3"/>
  <c r="F343" i="3"/>
  <c r="G343" i="3"/>
  <c r="H343" i="3"/>
  <c r="J343" i="3"/>
  <c r="K343" i="3"/>
  <c r="L343" i="3"/>
  <c r="M343" i="3"/>
  <c r="AG343" i="3"/>
  <c r="AQ343" i="3"/>
  <c r="C344" i="3"/>
  <c r="D344" i="3"/>
  <c r="E344" i="3"/>
  <c r="F344" i="3"/>
  <c r="G344" i="3"/>
  <c r="H344" i="3"/>
  <c r="J344" i="3"/>
  <c r="K344" i="3"/>
  <c r="L344" i="3"/>
  <c r="M344" i="3"/>
  <c r="AG344" i="3"/>
  <c r="AQ344" i="3"/>
  <c r="C345" i="3"/>
  <c r="D345" i="3"/>
  <c r="E345" i="3"/>
  <c r="F345" i="3"/>
  <c r="G345" i="3"/>
  <c r="H345" i="3"/>
  <c r="J345" i="3"/>
  <c r="K345" i="3"/>
  <c r="L345" i="3"/>
  <c r="M345" i="3"/>
  <c r="AG345" i="3"/>
  <c r="AQ345" i="3"/>
  <c r="C346" i="3"/>
  <c r="D346" i="3"/>
  <c r="E346" i="3"/>
  <c r="F346" i="3"/>
  <c r="G346" i="3"/>
  <c r="H346" i="3"/>
  <c r="J346" i="3"/>
  <c r="K346" i="3"/>
  <c r="L346" i="3"/>
  <c r="M346" i="3"/>
  <c r="AG346" i="3"/>
  <c r="AQ346" i="3"/>
  <c r="C347" i="3"/>
  <c r="D347" i="3"/>
  <c r="E347" i="3"/>
  <c r="F347" i="3"/>
  <c r="G347" i="3"/>
  <c r="H347" i="3"/>
  <c r="J347" i="3"/>
  <c r="K347" i="3"/>
  <c r="L347" i="3"/>
  <c r="M347" i="3"/>
  <c r="AG347" i="3"/>
  <c r="AQ347" i="3"/>
  <c r="C348" i="3"/>
  <c r="D348" i="3"/>
  <c r="E348" i="3"/>
  <c r="F348" i="3"/>
  <c r="G348" i="3"/>
  <c r="H348" i="3"/>
  <c r="J348" i="3"/>
  <c r="K348" i="3"/>
  <c r="L348" i="3"/>
  <c r="M348" i="3"/>
  <c r="AG348" i="3"/>
  <c r="AQ348" i="3"/>
  <c r="C349" i="3"/>
  <c r="D349" i="3"/>
  <c r="E349" i="3"/>
  <c r="F349" i="3"/>
  <c r="G349" i="3"/>
  <c r="H349" i="3"/>
  <c r="J349" i="3"/>
  <c r="K349" i="3"/>
  <c r="L349" i="3"/>
  <c r="M349" i="3"/>
  <c r="AG349" i="3"/>
  <c r="AQ349" i="3"/>
  <c r="C350" i="3"/>
  <c r="D350" i="3"/>
  <c r="E350" i="3"/>
  <c r="F350" i="3"/>
  <c r="G350" i="3"/>
  <c r="H350" i="3"/>
  <c r="J350" i="3"/>
  <c r="K350" i="3"/>
  <c r="L350" i="3"/>
  <c r="M350" i="3"/>
  <c r="AG350" i="3"/>
  <c r="AQ350" i="3"/>
  <c r="C351" i="3"/>
  <c r="D351" i="3"/>
  <c r="E351" i="3"/>
  <c r="F351" i="3"/>
  <c r="G351" i="3"/>
  <c r="H351" i="3"/>
  <c r="J351" i="3"/>
  <c r="K351" i="3"/>
  <c r="L351" i="3"/>
  <c r="M351" i="3"/>
  <c r="AG351" i="3"/>
  <c r="AQ351" i="3"/>
  <c r="C352" i="3"/>
  <c r="D352" i="3"/>
  <c r="E352" i="3"/>
  <c r="F352" i="3"/>
  <c r="G352" i="3"/>
  <c r="H352" i="3"/>
  <c r="J352" i="3"/>
  <c r="K352" i="3"/>
  <c r="L352" i="3"/>
  <c r="M352" i="3"/>
  <c r="AG352" i="3"/>
  <c r="AQ352" i="3"/>
  <c r="C353" i="3"/>
  <c r="D353" i="3"/>
  <c r="E353" i="3"/>
  <c r="F353" i="3"/>
  <c r="G353" i="3"/>
  <c r="H353" i="3"/>
  <c r="J353" i="3"/>
  <c r="K353" i="3"/>
  <c r="L353" i="3"/>
  <c r="M353" i="3"/>
  <c r="AG353" i="3"/>
  <c r="AQ353" i="3"/>
  <c r="C354" i="3"/>
  <c r="D354" i="3"/>
  <c r="E354" i="3"/>
  <c r="F354" i="3"/>
  <c r="G354" i="3"/>
  <c r="H354" i="3"/>
  <c r="J354" i="3"/>
  <c r="K354" i="3"/>
  <c r="L354" i="3"/>
  <c r="M354" i="3"/>
  <c r="AG354" i="3"/>
  <c r="AQ354" i="3"/>
  <c r="C355" i="3"/>
  <c r="D355" i="3"/>
  <c r="E355" i="3"/>
  <c r="F355" i="3"/>
  <c r="G355" i="3"/>
  <c r="H355" i="3"/>
  <c r="J355" i="3"/>
  <c r="K355" i="3"/>
  <c r="L355" i="3"/>
  <c r="M355" i="3"/>
  <c r="AG355" i="3"/>
  <c r="AQ355" i="3"/>
  <c r="C356" i="3"/>
  <c r="D356" i="3"/>
  <c r="E356" i="3"/>
  <c r="F356" i="3"/>
  <c r="G356" i="3"/>
  <c r="H356" i="3"/>
  <c r="J356" i="3"/>
  <c r="K356" i="3"/>
  <c r="L356" i="3"/>
  <c r="M356" i="3"/>
  <c r="AG356" i="3"/>
  <c r="AQ356" i="3"/>
  <c r="C357" i="3"/>
  <c r="D357" i="3"/>
  <c r="E357" i="3"/>
  <c r="F357" i="3"/>
  <c r="G357" i="3"/>
  <c r="H357" i="3"/>
  <c r="J357" i="3"/>
  <c r="K357" i="3"/>
  <c r="L357" i="3"/>
  <c r="M357" i="3"/>
  <c r="AG357" i="3"/>
  <c r="AQ357" i="3"/>
  <c r="C358" i="3"/>
  <c r="D358" i="3"/>
  <c r="E358" i="3"/>
  <c r="F358" i="3"/>
  <c r="G358" i="3"/>
  <c r="H358" i="3"/>
  <c r="J358" i="3"/>
  <c r="K358" i="3"/>
  <c r="L358" i="3"/>
  <c r="M358" i="3"/>
  <c r="AG358" i="3"/>
  <c r="AQ358" i="3"/>
  <c r="C359" i="3"/>
  <c r="D359" i="3"/>
  <c r="E359" i="3"/>
  <c r="F359" i="3"/>
  <c r="G359" i="3"/>
  <c r="H359" i="3"/>
  <c r="J359" i="3"/>
  <c r="K359" i="3"/>
  <c r="L359" i="3"/>
  <c r="M359" i="3"/>
  <c r="AG359" i="3"/>
  <c r="AQ359" i="3"/>
  <c r="C360" i="3"/>
  <c r="D360" i="3"/>
  <c r="E360" i="3"/>
  <c r="F360" i="3"/>
  <c r="G360" i="3"/>
  <c r="H360" i="3"/>
  <c r="J360" i="3"/>
  <c r="K360" i="3"/>
  <c r="L360" i="3"/>
  <c r="M360" i="3"/>
  <c r="AG360" i="3"/>
  <c r="AQ360" i="3"/>
  <c r="C361" i="3"/>
  <c r="D361" i="3"/>
  <c r="E361" i="3"/>
  <c r="F361" i="3"/>
  <c r="G361" i="3"/>
  <c r="H361" i="3"/>
  <c r="J361" i="3"/>
  <c r="K361" i="3"/>
  <c r="L361" i="3"/>
  <c r="M361" i="3"/>
  <c r="AG361" i="3"/>
  <c r="AQ361" i="3"/>
  <c r="C362" i="3"/>
  <c r="D362" i="3"/>
  <c r="E362" i="3"/>
  <c r="F362" i="3"/>
  <c r="G362" i="3"/>
  <c r="H362" i="3"/>
  <c r="J362" i="3"/>
  <c r="K362" i="3"/>
  <c r="L362" i="3"/>
  <c r="M362" i="3"/>
  <c r="AG362" i="3"/>
  <c r="AQ362" i="3"/>
  <c r="C363" i="3"/>
  <c r="D363" i="3"/>
  <c r="E363" i="3"/>
  <c r="F363" i="3"/>
  <c r="G363" i="3"/>
  <c r="H363" i="3"/>
  <c r="J363" i="3"/>
  <c r="K363" i="3"/>
  <c r="L363" i="3"/>
  <c r="M363" i="3"/>
  <c r="AG363" i="3"/>
  <c r="AQ363" i="3"/>
  <c r="C364" i="3"/>
  <c r="D364" i="3"/>
  <c r="E364" i="3"/>
  <c r="F364" i="3"/>
  <c r="G364" i="3"/>
  <c r="H364" i="3"/>
  <c r="J364" i="3"/>
  <c r="K364" i="3"/>
  <c r="L364" i="3"/>
  <c r="M364" i="3"/>
  <c r="AG364" i="3"/>
  <c r="AQ364" i="3"/>
  <c r="C365" i="3"/>
  <c r="D365" i="3"/>
  <c r="E365" i="3"/>
  <c r="F365" i="3"/>
  <c r="G365" i="3"/>
  <c r="H365" i="3"/>
  <c r="J365" i="3"/>
  <c r="K365" i="3"/>
  <c r="L365" i="3"/>
  <c r="M365" i="3"/>
  <c r="AG365" i="3"/>
  <c r="AQ365" i="3"/>
  <c r="C366" i="3"/>
  <c r="D366" i="3"/>
  <c r="E366" i="3"/>
  <c r="F366" i="3"/>
  <c r="G366" i="3"/>
  <c r="H366" i="3"/>
  <c r="J366" i="3"/>
  <c r="K366" i="3"/>
  <c r="L366" i="3"/>
  <c r="M366" i="3"/>
  <c r="AG366" i="3"/>
  <c r="AQ366" i="3"/>
  <c r="C367" i="3"/>
  <c r="D367" i="3"/>
  <c r="E367" i="3"/>
  <c r="F367" i="3"/>
  <c r="G367" i="3"/>
  <c r="H367" i="3"/>
  <c r="J367" i="3"/>
  <c r="K367" i="3"/>
  <c r="L367" i="3"/>
  <c r="M367" i="3"/>
  <c r="AG367" i="3"/>
  <c r="AQ367" i="3"/>
  <c r="C368" i="3"/>
  <c r="D368" i="3"/>
  <c r="E368" i="3"/>
  <c r="F368" i="3"/>
  <c r="G368" i="3"/>
  <c r="H368" i="3"/>
  <c r="J368" i="3"/>
  <c r="K368" i="3"/>
  <c r="L368" i="3"/>
  <c r="M368" i="3"/>
  <c r="AG368" i="3"/>
  <c r="AQ368" i="3"/>
  <c r="C369" i="3"/>
  <c r="D369" i="3"/>
  <c r="E369" i="3"/>
  <c r="F369" i="3"/>
  <c r="G369" i="3"/>
  <c r="H369" i="3"/>
  <c r="J369" i="3"/>
  <c r="K369" i="3"/>
  <c r="L369" i="3"/>
  <c r="M369" i="3"/>
  <c r="AG369" i="3"/>
  <c r="AQ369" i="3"/>
  <c r="C370" i="3"/>
  <c r="D370" i="3"/>
  <c r="E370" i="3"/>
  <c r="F370" i="3"/>
  <c r="G370" i="3"/>
  <c r="H370" i="3"/>
  <c r="J370" i="3"/>
  <c r="K370" i="3"/>
  <c r="L370" i="3"/>
  <c r="M370" i="3"/>
  <c r="AG370" i="3"/>
  <c r="AQ370" i="3"/>
  <c r="C371" i="3"/>
  <c r="D371" i="3"/>
  <c r="E371" i="3"/>
  <c r="F371" i="3"/>
  <c r="G371" i="3"/>
  <c r="H371" i="3"/>
  <c r="J371" i="3"/>
  <c r="K371" i="3"/>
  <c r="L371" i="3"/>
  <c r="M371" i="3"/>
  <c r="AG371" i="3"/>
  <c r="AQ371" i="3"/>
  <c r="C372" i="3"/>
  <c r="D372" i="3"/>
  <c r="E372" i="3"/>
  <c r="F372" i="3"/>
  <c r="G372" i="3"/>
  <c r="H372" i="3"/>
  <c r="J372" i="3"/>
  <c r="K372" i="3"/>
  <c r="L372" i="3"/>
  <c r="M372" i="3"/>
  <c r="AG372" i="3"/>
  <c r="AQ372" i="3"/>
  <c r="C373" i="3"/>
  <c r="D373" i="3"/>
  <c r="E373" i="3"/>
  <c r="F373" i="3"/>
  <c r="G373" i="3"/>
  <c r="H373" i="3"/>
  <c r="J373" i="3"/>
  <c r="K373" i="3"/>
  <c r="L373" i="3"/>
  <c r="M373" i="3"/>
  <c r="AG373" i="3"/>
  <c r="AQ373" i="3"/>
  <c r="C374" i="3"/>
  <c r="D374" i="3"/>
  <c r="E374" i="3"/>
  <c r="F374" i="3"/>
  <c r="G374" i="3"/>
  <c r="H374" i="3"/>
  <c r="J374" i="3"/>
  <c r="K374" i="3"/>
  <c r="L374" i="3"/>
  <c r="M374" i="3"/>
  <c r="AG374" i="3"/>
  <c r="AQ374" i="3"/>
  <c r="C375" i="3"/>
  <c r="D375" i="3"/>
  <c r="E375" i="3"/>
  <c r="F375" i="3"/>
  <c r="G375" i="3"/>
  <c r="H375" i="3"/>
  <c r="J375" i="3"/>
  <c r="K375" i="3"/>
  <c r="L375" i="3"/>
  <c r="M375" i="3"/>
  <c r="AG375" i="3"/>
  <c r="AQ375" i="3"/>
  <c r="C376" i="3"/>
  <c r="D376" i="3"/>
  <c r="E376" i="3"/>
  <c r="F376" i="3"/>
  <c r="G376" i="3"/>
  <c r="H376" i="3"/>
  <c r="J376" i="3"/>
  <c r="K376" i="3"/>
  <c r="L376" i="3"/>
  <c r="M376" i="3"/>
  <c r="AG376" i="3"/>
  <c r="AQ376" i="3"/>
  <c r="C377" i="3"/>
  <c r="D377" i="3"/>
  <c r="E377" i="3"/>
  <c r="F377" i="3"/>
  <c r="G377" i="3"/>
  <c r="H377" i="3"/>
  <c r="J377" i="3"/>
  <c r="K377" i="3"/>
  <c r="L377" i="3"/>
  <c r="M377" i="3"/>
  <c r="AG377" i="3"/>
  <c r="AQ377" i="3"/>
  <c r="C378" i="3"/>
  <c r="D378" i="3"/>
  <c r="E378" i="3"/>
  <c r="F378" i="3"/>
  <c r="G378" i="3"/>
  <c r="H378" i="3"/>
  <c r="J378" i="3"/>
  <c r="K378" i="3"/>
  <c r="L378" i="3"/>
  <c r="M378" i="3"/>
  <c r="AG378" i="3"/>
  <c r="AQ378" i="3"/>
  <c r="C379" i="3"/>
  <c r="D379" i="3"/>
  <c r="E379" i="3"/>
  <c r="F379" i="3"/>
  <c r="G379" i="3"/>
  <c r="H379" i="3"/>
  <c r="J379" i="3"/>
  <c r="K379" i="3"/>
  <c r="L379" i="3"/>
  <c r="M379" i="3"/>
  <c r="AG379" i="3"/>
  <c r="AQ379" i="3"/>
  <c r="C380" i="3"/>
  <c r="D380" i="3"/>
  <c r="E380" i="3"/>
  <c r="F380" i="3"/>
  <c r="G380" i="3"/>
  <c r="H380" i="3"/>
  <c r="J380" i="3"/>
  <c r="K380" i="3"/>
  <c r="L380" i="3"/>
  <c r="M380" i="3"/>
  <c r="AG380" i="3"/>
  <c r="AQ380" i="3"/>
  <c r="C381" i="3"/>
  <c r="D381" i="3"/>
  <c r="E381" i="3"/>
  <c r="F381" i="3"/>
  <c r="G381" i="3"/>
  <c r="H381" i="3"/>
  <c r="J381" i="3"/>
  <c r="K381" i="3"/>
  <c r="L381" i="3"/>
  <c r="M381" i="3"/>
  <c r="AG381" i="3"/>
  <c r="AQ381" i="3"/>
  <c r="C382" i="3"/>
  <c r="D382" i="3"/>
  <c r="E382" i="3"/>
  <c r="F382" i="3"/>
  <c r="G382" i="3"/>
  <c r="H382" i="3"/>
  <c r="J382" i="3"/>
  <c r="K382" i="3"/>
  <c r="L382" i="3"/>
  <c r="M382" i="3"/>
  <c r="AG382" i="3"/>
  <c r="AQ382" i="3"/>
  <c r="C383" i="3"/>
  <c r="D383" i="3"/>
  <c r="E383" i="3"/>
  <c r="F383" i="3"/>
  <c r="G383" i="3"/>
  <c r="H383" i="3"/>
  <c r="J383" i="3"/>
  <c r="K383" i="3"/>
  <c r="L383" i="3"/>
  <c r="M383" i="3"/>
  <c r="AG383" i="3"/>
  <c r="AQ383" i="3"/>
  <c r="C384" i="3"/>
  <c r="D384" i="3"/>
  <c r="E384" i="3"/>
  <c r="F384" i="3"/>
  <c r="G384" i="3"/>
  <c r="H384" i="3"/>
  <c r="J384" i="3"/>
  <c r="K384" i="3"/>
  <c r="L384" i="3"/>
  <c r="M384" i="3"/>
  <c r="AG384" i="3"/>
  <c r="AQ384" i="3"/>
  <c r="C385" i="3"/>
  <c r="D385" i="3"/>
  <c r="E385" i="3"/>
  <c r="F385" i="3"/>
  <c r="G385" i="3"/>
  <c r="H385" i="3"/>
  <c r="J385" i="3"/>
  <c r="K385" i="3"/>
  <c r="L385" i="3"/>
  <c r="M385" i="3"/>
  <c r="AG385" i="3"/>
  <c r="AQ385" i="3"/>
  <c r="C386" i="3"/>
  <c r="D386" i="3"/>
  <c r="E386" i="3"/>
  <c r="F386" i="3"/>
  <c r="G386" i="3"/>
  <c r="H386" i="3"/>
  <c r="J386" i="3"/>
  <c r="K386" i="3"/>
  <c r="L386" i="3"/>
  <c r="M386" i="3"/>
  <c r="AG386" i="3"/>
  <c r="AQ386" i="3"/>
  <c r="C387" i="3"/>
  <c r="D387" i="3"/>
  <c r="E387" i="3"/>
  <c r="F387" i="3"/>
  <c r="G387" i="3"/>
  <c r="H387" i="3"/>
  <c r="J387" i="3"/>
  <c r="K387" i="3"/>
  <c r="L387" i="3"/>
  <c r="M387" i="3"/>
  <c r="AG387" i="3"/>
  <c r="AQ387" i="3"/>
  <c r="C388" i="3"/>
  <c r="D388" i="3"/>
  <c r="E388" i="3"/>
  <c r="F388" i="3"/>
  <c r="G388" i="3"/>
  <c r="H388" i="3"/>
  <c r="J388" i="3"/>
  <c r="K388" i="3"/>
  <c r="L388" i="3"/>
  <c r="M388" i="3"/>
  <c r="AG388" i="3"/>
  <c r="AQ388" i="3"/>
  <c r="C389" i="3"/>
  <c r="D389" i="3"/>
  <c r="E389" i="3"/>
  <c r="F389" i="3"/>
  <c r="G389" i="3"/>
  <c r="H389" i="3"/>
  <c r="J389" i="3"/>
  <c r="K389" i="3"/>
  <c r="L389" i="3"/>
  <c r="M389" i="3"/>
  <c r="AG389" i="3"/>
  <c r="AQ389" i="3"/>
  <c r="C390" i="3"/>
  <c r="D390" i="3"/>
  <c r="E390" i="3"/>
  <c r="F390" i="3"/>
  <c r="G390" i="3"/>
  <c r="H390" i="3"/>
  <c r="J390" i="3"/>
  <c r="K390" i="3"/>
  <c r="L390" i="3"/>
  <c r="M390" i="3"/>
  <c r="AG390" i="3"/>
  <c r="AQ390" i="3"/>
  <c r="C391" i="3"/>
  <c r="D391" i="3"/>
  <c r="E391" i="3"/>
  <c r="F391" i="3"/>
  <c r="G391" i="3"/>
  <c r="H391" i="3"/>
  <c r="J391" i="3"/>
  <c r="K391" i="3"/>
  <c r="L391" i="3"/>
  <c r="M391" i="3"/>
  <c r="AG391" i="3"/>
  <c r="AQ391" i="3"/>
  <c r="C392" i="3"/>
  <c r="D392" i="3"/>
  <c r="E392" i="3"/>
  <c r="F392" i="3"/>
  <c r="G392" i="3"/>
  <c r="H392" i="3"/>
  <c r="J392" i="3"/>
  <c r="K392" i="3"/>
  <c r="L392" i="3"/>
  <c r="M392" i="3"/>
  <c r="AG392" i="3"/>
  <c r="AQ392" i="3"/>
  <c r="C393" i="3"/>
  <c r="D393" i="3"/>
  <c r="E393" i="3"/>
  <c r="F393" i="3"/>
  <c r="G393" i="3"/>
  <c r="H393" i="3"/>
  <c r="J393" i="3"/>
  <c r="K393" i="3"/>
  <c r="L393" i="3"/>
  <c r="M393" i="3"/>
  <c r="AG393" i="3"/>
  <c r="AQ393" i="3"/>
  <c r="C394" i="3"/>
  <c r="D394" i="3"/>
  <c r="E394" i="3"/>
  <c r="F394" i="3"/>
  <c r="G394" i="3"/>
  <c r="H394" i="3"/>
  <c r="J394" i="3"/>
  <c r="K394" i="3"/>
  <c r="L394" i="3"/>
  <c r="M394" i="3"/>
  <c r="AG394" i="3"/>
  <c r="AQ394" i="3"/>
  <c r="C395" i="3"/>
  <c r="D395" i="3"/>
  <c r="E395" i="3"/>
  <c r="F395" i="3"/>
  <c r="G395" i="3"/>
  <c r="H395" i="3"/>
  <c r="J395" i="3"/>
  <c r="K395" i="3"/>
  <c r="L395" i="3"/>
  <c r="M395" i="3"/>
  <c r="AG395" i="3"/>
  <c r="AQ395" i="3"/>
  <c r="C396" i="3"/>
  <c r="D396" i="3"/>
  <c r="E396" i="3"/>
  <c r="F396" i="3"/>
  <c r="G396" i="3"/>
  <c r="H396" i="3"/>
  <c r="J396" i="3"/>
  <c r="K396" i="3"/>
  <c r="L396" i="3"/>
  <c r="M396" i="3"/>
  <c r="AG396" i="3"/>
  <c r="AQ396" i="3"/>
  <c r="C397" i="3"/>
  <c r="D397" i="3"/>
  <c r="E397" i="3"/>
  <c r="F397" i="3"/>
  <c r="G397" i="3"/>
  <c r="H397" i="3"/>
  <c r="J397" i="3"/>
  <c r="K397" i="3"/>
  <c r="L397" i="3"/>
  <c r="M397" i="3"/>
  <c r="AG397" i="3"/>
  <c r="AQ397" i="3"/>
  <c r="C398" i="3"/>
  <c r="D398" i="3"/>
  <c r="E398" i="3"/>
  <c r="F398" i="3"/>
  <c r="G398" i="3"/>
  <c r="H398" i="3"/>
  <c r="J398" i="3"/>
  <c r="K398" i="3"/>
  <c r="L398" i="3"/>
  <c r="M398" i="3"/>
  <c r="AG398" i="3"/>
  <c r="AQ398" i="3"/>
  <c r="C399" i="3"/>
  <c r="D399" i="3"/>
  <c r="E399" i="3"/>
  <c r="F399" i="3"/>
  <c r="G399" i="3"/>
  <c r="H399" i="3"/>
  <c r="J399" i="3"/>
  <c r="K399" i="3"/>
  <c r="L399" i="3"/>
  <c r="M399" i="3"/>
  <c r="AG399" i="3"/>
  <c r="AQ399" i="3"/>
  <c r="C400" i="3"/>
  <c r="D400" i="3"/>
  <c r="E400" i="3"/>
  <c r="F400" i="3"/>
  <c r="G400" i="3"/>
  <c r="H400" i="3"/>
  <c r="J400" i="3"/>
  <c r="K400" i="3"/>
  <c r="L400" i="3"/>
  <c r="M400" i="3"/>
  <c r="AG400" i="3"/>
  <c r="AQ400" i="3"/>
  <c r="C401" i="3"/>
  <c r="D401" i="3"/>
  <c r="E401" i="3"/>
  <c r="F401" i="3"/>
  <c r="G401" i="3"/>
  <c r="H401" i="3"/>
  <c r="J401" i="3"/>
  <c r="K401" i="3"/>
  <c r="L401" i="3"/>
  <c r="M401" i="3"/>
  <c r="AG401" i="3"/>
  <c r="AQ401" i="3"/>
  <c r="C402" i="3"/>
  <c r="D402" i="3"/>
  <c r="E402" i="3"/>
  <c r="F402" i="3"/>
  <c r="G402" i="3"/>
  <c r="H402" i="3"/>
  <c r="J402" i="3"/>
  <c r="K402" i="3"/>
  <c r="L402" i="3"/>
  <c r="M402" i="3"/>
  <c r="AG402" i="3"/>
  <c r="AQ402" i="3"/>
  <c r="C403" i="3"/>
  <c r="D403" i="3"/>
  <c r="E403" i="3"/>
  <c r="F403" i="3"/>
  <c r="G403" i="3"/>
  <c r="H403" i="3"/>
  <c r="J403" i="3"/>
  <c r="K403" i="3"/>
  <c r="L403" i="3"/>
  <c r="M403" i="3"/>
  <c r="AG403" i="3"/>
  <c r="AQ403" i="3"/>
  <c r="C404" i="3"/>
  <c r="D404" i="3"/>
  <c r="E404" i="3"/>
  <c r="F404" i="3"/>
  <c r="G404" i="3"/>
  <c r="H404" i="3"/>
  <c r="J404" i="3"/>
  <c r="K404" i="3"/>
  <c r="L404" i="3"/>
  <c r="M404" i="3"/>
  <c r="AG404" i="3"/>
  <c r="AQ404" i="3"/>
  <c r="C405" i="3"/>
  <c r="D405" i="3"/>
  <c r="E405" i="3"/>
  <c r="F405" i="3"/>
  <c r="G405" i="3"/>
  <c r="H405" i="3"/>
  <c r="J405" i="3"/>
  <c r="K405" i="3"/>
  <c r="L405" i="3"/>
  <c r="M405" i="3"/>
  <c r="AG405" i="3"/>
  <c r="AQ405" i="3"/>
  <c r="C406" i="3"/>
  <c r="D406" i="3"/>
  <c r="E406" i="3"/>
  <c r="F406" i="3"/>
  <c r="G406" i="3"/>
  <c r="H406" i="3"/>
  <c r="J406" i="3"/>
  <c r="K406" i="3"/>
  <c r="L406" i="3"/>
  <c r="M406" i="3"/>
  <c r="AG406" i="3"/>
  <c r="AQ406" i="3"/>
  <c r="C407" i="3"/>
  <c r="D407" i="3"/>
  <c r="E407" i="3"/>
  <c r="F407" i="3"/>
  <c r="G407" i="3"/>
  <c r="H407" i="3"/>
  <c r="J407" i="3"/>
  <c r="K407" i="3"/>
  <c r="L407" i="3"/>
  <c r="M407" i="3"/>
  <c r="AG407" i="3"/>
  <c r="AQ407" i="3"/>
  <c r="C408" i="3"/>
  <c r="D408" i="3"/>
  <c r="E408" i="3"/>
  <c r="F408" i="3"/>
  <c r="G408" i="3"/>
  <c r="H408" i="3"/>
  <c r="J408" i="3"/>
  <c r="K408" i="3"/>
  <c r="L408" i="3"/>
  <c r="M408" i="3"/>
  <c r="AG408" i="3"/>
  <c r="AQ408" i="3"/>
  <c r="C409" i="3"/>
  <c r="D409" i="3"/>
  <c r="E409" i="3"/>
  <c r="F409" i="3"/>
  <c r="G409" i="3"/>
  <c r="H409" i="3"/>
  <c r="J409" i="3"/>
  <c r="K409" i="3"/>
  <c r="L409" i="3"/>
  <c r="M409" i="3"/>
  <c r="AG409" i="3"/>
  <c r="AQ409" i="3"/>
  <c r="C410" i="3"/>
  <c r="D410" i="3"/>
  <c r="E410" i="3"/>
  <c r="F410" i="3"/>
  <c r="G410" i="3"/>
  <c r="H410" i="3"/>
  <c r="J410" i="3"/>
  <c r="K410" i="3"/>
  <c r="L410" i="3"/>
  <c r="M410" i="3"/>
  <c r="AG410" i="3"/>
  <c r="AQ410" i="3"/>
  <c r="C411" i="3"/>
  <c r="D411" i="3"/>
  <c r="E411" i="3"/>
  <c r="F411" i="3"/>
  <c r="G411" i="3"/>
  <c r="H411" i="3"/>
  <c r="J411" i="3"/>
  <c r="K411" i="3"/>
  <c r="L411" i="3"/>
  <c r="M411" i="3"/>
  <c r="AG411" i="3"/>
  <c r="AQ411" i="3"/>
  <c r="C412" i="3"/>
  <c r="D412" i="3"/>
  <c r="E412" i="3"/>
  <c r="F412" i="3"/>
  <c r="G412" i="3"/>
  <c r="H412" i="3"/>
  <c r="J412" i="3"/>
  <c r="K412" i="3"/>
  <c r="L412" i="3"/>
  <c r="M412" i="3"/>
  <c r="AG412" i="3"/>
  <c r="AQ412" i="3"/>
  <c r="C413" i="3"/>
  <c r="D413" i="3"/>
  <c r="E413" i="3"/>
  <c r="F413" i="3"/>
  <c r="G413" i="3"/>
  <c r="H413" i="3"/>
  <c r="J413" i="3"/>
  <c r="K413" i="3"/>
  <c r="L413" i="3"/>
  <c r="M413" i="3"/>
  <c r="AG413" i="3"/>
  <c r="AQ413" i="3"/>
  <c r="C414" i="3"/>
  <c r="D414" i="3"/>
  <c r="E414" i="3"/>
  <c r="F414" i="3"/>
  <c r="G414" i="3"/>
  <c r="H414" i="3"/>
  <c r="J414" i="3"/>
  <c r="K414" i="3"/>
  <c r="L414" i="3"/>
  <c r="M414" i="3"/>
  <c r="AG414" i="3"/>
  <c r="AQ414" i="3"/>
  <c r="C415" i="3"/>
  <c r="D415" i="3"/>
  <c r="E415" i="3"/>
  <c r="F415" i="3"/>
  <c r="G415" i="3"/>
  <c r="H415" i="3"/>
  <c r="J415" i="3"/>
  <c r="K415" i="3"/>
  <c r="L415" i="3"/>
  <c r="M415" i="3"/>
  <c r="AG415" i="3"/>
  <c r="AQ415" i="3"/>
  <c r="C416" i="3"/>
  <c r="D416" i="3"/>
  <c r="E416" i="3"/>
  <c r="F416" i="3"/>
  <c r="G416" i="3"/>
  <c r="H416" i="3"/>
  <c r="J416" i="3"/>
  <c r="K416" i="3"/>
  <c r="L416" i="3"/>
  <c r="M416" i="3"/>
  <c r="AG416" i="3"/>
  <c r="AQ416" i="3"/>
  <c r="C417" i="3"/>
  <c r="D417" i="3"/>
  <c r="E417" i="3"/>
  <c r="F417" i="3"/>
  <c r="G417" i="3"/>
  <c r="H417" i="3"/>
  <c r="J417" i="3"/>
  <c r="K417" i="3"/>
  <c r="L417" i="3"/>
  <c r="M417" i="3"/>
  <c r="AG417" i="3"/>
  <c r="AQ417" i="3"/>
  <c r="C418" i="3"/>
  <c r="D418" i="3"/>
  <c r="E418" i="3"/>
  <c r="F418" i="3"/>
  <c r="G418" i="3"/>
  <c r="H418" i="3"/>
  <c r="J418" i="3"/>
  <c r="K418" i="3"/>
  <c r="L418" i="3"/>
  <c r="M418" i="3"/>
  <c r="AG418" i="3"/>
  <c r="AQ418" i="3"/>
  <c r="C419" i="3"/>
  <c r="D419" i="3"/>
  <c r="E419" i="3"/>
  <c r="F419" i="3"/>
  <c r="G419" i="3"/>
  <c r="H419" i="3"/>
  <c r="J419" i="3"/>
  <c r="K419" i="3"/>
  <c r="L419" i="3"/>
  <c r="M419" i="3"/>
  <c r="AG419" i="3"/>
  <c r="AQ419" i="3"/>
  <c r="C420" i="3"/>
  <c r="D420" i="3"/>
  <c r="E420" i="3"/>
  <c r="F420" i="3"/>
  <c r="G420" i="3"/>
  <c r="H420" i="3"/>
  <c r="J420" i="3"/>
  <c r="K420" i="3"/>
  <c r="L420" i="3"/>
  <c r="M420" i="3"/>
  <c r="AG420" i="3"/>
  <c r="AQ420" i="3"/>
  <c r="C421" i="3"/>
  <c r="D421" i="3"/>
  <c r="E421" i="3"/>
  <c r="F421" i="3"/>
  <c r="G421" i="3"/>
  <c r="H421" i="3"/>
  <c r="J421" i="3"/>
  <c r="K421" i="3"/>
  <c r="L421" i="3"/>
  <c r="M421" i="3"/>
  <c r="AG421" i="3"/>
  <c r="AQ421" i="3"/>
  <c r="C422" i="3"/>
  <c r="D422" i="3"/>
  <c r="E422" i="3"/>
  <c r="F422" i="3"/>
  <c r="G422" i="3"/>
  <c r="H422" i="3"/>
  <c r="J422" i="3"/>
  <c r="K422" i="3"/>
  <c r="L422" i="3"/>
  <c r="M422" i="3"/>
  <c r="AG422" i="3"/>
  <c r="AQ422" i="3"/>
  <c r="C423" i="3"/>
  <c r="D423" i="3"/>
  <c r="E423" i="3"/>
  <c r="F423" i="3"/>
  <c r="G423" i="3"/>
  <c r="H423" i="3"/>
  <c r="J423" i="3"/>
  <c r="K423" i="3"/>
  <c r="L423" i="3"/>
  <c r="M423" i="3"/>
  <c r="AG423" i="3"/>
  <c r="AQ423" i="3"/>
  <c r="C424" i="3"/>
  <c r="D424" i="3"/>
  <c r="E424" i="3"/>
  <c r="F424" i="3"/>
  <c r="G424" i="3"/>
  <c r="H424" i="3"/>
  <c r="J424" i="3"/>
  <c r="K424" i="3"/>
  <c r="L424" i="3"/>
  <c r="M424" i="3"/>
  <c r="AG424" i="3"/>
  <c r="AQ424" i="3"/>
  <c r="C425" i="3"/>
  <c r="D425" i="3"/>
  <c r="E425" i="3"/>
  <c r="F425" i="3"/>
  <c r="G425" i="3"/>
  <c r="H425" i="3"/>
  <c r="J425" i="3"/>
  <c r="K425" i="3"/>
  <c r="L425" i="3"/>
  <c r="M425" i="3"/>
  <c r="AG425" i="3"/>
  <c r="AQ425" i="3"/>
  <c r="C426" i="3"/>
  <c r="D426" i="3"/>
  <c r="E426" i="3"/>
  <c r="F426" i="3"/>
  <c r="G426" i="3"/>
  <c r="H426" i="3"/>
  <c r="J426" i="3"/>
  <c r="K426" i="3"/>
  <c r="L426" i="3"/>
  <c r="M426" i="3"/>
  <c r="AG426" i="3"/>
  <c r="AQ426" i="3"/>
  <c r="C427" i="3"/>
  <c r="D427" i="3"/>
  <c r="E427" i="3"/>
  <c r="F427" i="3"/>
  <c r="G427" i="3"/>
  <c r="H427" i="3"/>
  <c r="J427" i="3"/>
  <c r="K427" i="3"/>
  <c r="L427" i="3"/>
  <c r="M427" i="3"/>
  <c r="AG427" i="3"/>
  <c r="AQ427" i="3"/>
  <c r="C428" i="3"/>
  <c r="D428" i="3"/>
  <c r="E428" i="3"/>
  <c r="F428" i="3"/>
  <c r="G428" i="3"/>
  <c r="H428" i="3"/>
  <c r="J428" i="3"/>
  <c r="K428" i="3"/>
  <c r="L428" i="3"/>
  <c r="M428" i="3"/>
  <c r="AG428" i="3"/>
  <c r="AQ428" i="3"/>
  <c r="C429" i="3"/>
  <c r="D429" i="3"/>
  <c r="E429" i="3"/>
  <c r="F429" i="3"/>
  <c r="G429" i="3"/>
  <c r="H429" i="3"/>
  <c r="J429" i="3"/>
  <c r="K429" i="3"/>
  <c r="L429" i="3"/>
  <c r="M429" i="3"/>
  <c r="AG429" i="3"/>
  <c r="AQ429" i="3"/>
  <c r="C430" i="3"/>
  <c r="D430" i="3"/>
  <c r="E430" i="3"/>
  <c r="F430" i="3"/>
  <c r="G430" i="3"/>
  <c r="H430" i="3"/>
  <c r="J430" i="3"/>
  <c r="K430" i="3"/>
  <c r="L430" i="3"/>
  <c r="M430" i="3"/>
  <c r="AG430" i="3"/>
  <c r="AQ430" i="3"/>
  <c r="C431" i="3"/>
  <c r="D431" i="3"/>
  <c r="E431" i="3"/>
  <c r="F431" i="3"/>
  <c r="G431" i="3"/>
  <c r="H431" i="3"/>
  <c r="J431" i="3"/>
  <c r="K431" i="3"/>
  <c r="L431" i="3"/>
  <c r="M431" i="3"/>
  <c r="AG431" i="3"/>
  <c r="AQ431" i="3"/>
  <c r="C432" i="3"/>
  <c r="D432" i="3"/>
  <c r="E432" i="3"/>
  <c r="F432" i="3"/>
  <c r="G432" i="3"/>
  <c r="H432" i="3"/>
  <c r="J432" i="3"/>
  <c r="K432" i="3"/>
  <c r="L432" i="3"/>
  <c r="M432" i="3"/>
  <c r="AG432" i="3"/>
  <c r="AQ432" i="3"/>
  <c r="C433" i="3"/>
  <c r="D433" i="3"/>
  <c r="E433" i="3"/>
  <c r="F433" i="3"/>
  <c r="G433" i="3"/>
  <c r="H433" i="3"/>
  <c r="J433" i="3"/>
  <c r="K433" i="3"/>
  <c r="L433" i="3"/>
  <c r="M433" i="3"/>
  <c r="AG433" i="3"/>
  <c r="AQ433" i="3"/>
  <c r="C434" i="3"/>
  <c r="D434" i="3"/>
  <c r="E434" i="3"/>
  <c r="F434" i="3"/>
  <c r="G434" i="3"/>
  <c r="H434" i="3"/>
  <c r="J434" i="3"/>
  <c r="K434" i="3"/>
  <c r="L434" i="3"/>
  <c r="M434" i="3"/>
  <c r="AG434" i="3"/>
  <c r="AQ434" i="3"/>
  <c r="C435" i="3"/>
  <c r="D435" i="3"/>
  <c r="E435" i="3"/>
  <c r="F435" i="3"/>
  <c r="G435" i="3"/>
  <c r="H435" i="3"/>
  <c r="J435" i="3"/>
  <c r="K435" i="3"/>
  <c r="L435" i="3"/>
  <c r="M435" i="3"/>
  <c r="AG435" i="3"/>
  <c r="AQ435" i="3"/>
  <c r="C436" i="3"/>
  <c r="D436" i="3"/>
  <c r="E436" i="3"/>
  <c r="F436" i="3"/>
  <c r="G436" i="3"/>
  <c r="H436" i="3"/>
  <c r="J436" i="3"/>
  <c r="K436" i="3"/>
  <c r="L436" i="3"/>
  <c r="M436" i="3"/>
  <c r="AG436" i="3"/>
  <c r="AQ436" i="3"/>
  <c r="C437" i="3"/>
  <c r="D437" i="3"/>
  <c r="E437" i="3"/>
  <c r="F437" i="3"/>
  <c r="G437" i="3"/>
  <c r="H437" i="3"/>
  <c r="J437" i="3"/>
  <c r="K437" i="3"/>
  <c r="L437" i="3"/>
  <c r="M437" i="3"/>
  <c r="AG437" i="3"/>
  <c r="AQ437" i="3"/>
  <c r="C438" i="3"/>
  <c r="D438" i="3"/>
  <c r="E438" i="3"/>
  <c r="F438" i="3"/>
  <c r="G438" i="3"/>
  <c r="H438" i="3"/>
  <c r="J438" i="3"/>
  <c r="K438" i="3"/>
  <c r="L438" i="3"/>
  <c r="M438" i="3"/>
  <c r="AG438" i="3"/>
  <c r="AQ438" i="3"/>
  <c r="C439" i="3"/>
  <c r="D439" i="3"/>
  <c r="E439" i="3"/>
  <c r="F439" i="3"/>
  <c r="G439" i="3"/>
  <c r="H439" i="3"/>
  <c r="J439" i="3"/>
  <c r="K439" i="3"/>
  <c r="L439" i="3"/>
  <c r="M439" i="3"/>
  <c r="AG439" i="3"/>
  <c r="AQ439" i="3"/>
  <c r="C440" i="3"/>
  <c r="D440" i="3"/>
  <c r="E440" i="3"/>
  <c r="F440" i="3"/>
  <c r="G440" i="3"/>
  <c r="H440" i="3"/>
  <c r="J440" i="3"/>
  <c r="K440" i="3"/>
  <c r="L440" i="3"/>
  <c r="M440" i="3"/>
  <c r="AG440" i="3"/>
  <c r="AQ440" i="3"/>
  <c r="C441" i="3"/>
  <c r="D441" i="3"/>
  <c r="E441" i="3"/>
  <c r="F441" i="3"/>
  <c r="G441" i="3"/>
  <c r="H441" i="3"/>
  <c r="J441" i="3"/>
  <c r="K441" i="3"/>
  <c r="L441" i="3"/>
  <c r="M441" i="3"/>
  <c r="AG441" i="3"/>
  <c r="AQ441" i="3"/>
  <c r="C442" i="3"/>
  <c r="D442" i="3"/>
  <c r="E442" i="3"/>
  <c r="F442" i="3"/>
  <c r="G442" i="3"/>
  <c r="H442" i="3"/>
  <c r="J442" i="3"/>
  <c r="K442" i="3"/>
  <c r="L442" i="3"/>
  <c r="M442" i="3"/>
  <c r="AG442" i="3"/>
  <c r="AQ442" i="3"/>
  <c r="C443" i="3"/>
  <c r="D443" i="3"/>
  <c r="E443" i="3"/>
  <c r="F443" i="3"/>
  <c r="G443" i="3"/>
  <c r="H443" i="3"/>
  <c r="J443" i="3"/>
  <c r="K443" i="3"/>
  <c r="L443" i="3"/>
  <c r="M443" i="3"/>
  <c r="AG443" i="3"/>
  <c r="AQ443" i="3"/>
  <c r="C444" i="3"/>
  <c r="D444" i="3"/>
  <c r="E444" i="3"/>
  <c r="F444" i="3"/>
  <c r="G444" i="3"/>
  <c r="H444" i="3"/>
  <c r="J444" i="3"/>
  <c r="K444" i="3"/>
  <c r="L444" i="3"/>
  <c r="M444" i="3"/>
  <c r="AG444" i="3"/>
  <c r="AQ444" i="3"/>
  <c r="C445" i="3"/>
  <c r="D445" i="3"/>
  <c r="E445" i="3"/>
  <c r="F445" i="3"/>
  <c r="G445" i="3"/>
  <c r="H445" i="3"/>
  <c r="J445" i="3"/>
  <c r="K445" i="3"/>
  <c r="L445" i="3"/>
  <c r="M445" i="3"/>
  <c r="AG445" i="3"/>
  <c r="AQ445" i="3"/>
  <c r="C446" i="3"/>
  <c r="D446" i="3"/>
  <c r="E446" i="3"/>
  <c r="F446" i="3"/>
  <c r="G446" i="3"/>
  <c r="H446" i="3"/>
  <c r="J446" i="3"/>
  <c r="K446" i="3"/>
  <c r="L446" i="3"/>
  <c r="M446" i="3"/>
  <c r="AG446" i="3"/>
  <c r="AQ446" i="3"/>
  <c r="C447" i="3"/>
  <c r="D447" i="3"/>
  <c r="E447" i="3"/>
  <c r="F447" i="3"/>
  <c r="G447" i="3"/>
  <c r="H447" i="3"/>
  <c r="J447" i="3"/>
  <c r="K447" i="3"/>
  <c r="L447" i="3"/>
  <c r="M447" i="3"/>
  <c r="AG447" i="3"/>
  <c r="AQ447" i="3"/>
  <c r="C448" i="3"/>
  <c r="D448" i="3"/>
  <c r="E448" i="3"/>
  <c r="F448" i="3"/>
  <c r="G448" i="3"/>
  <c r="H448" i="3"/>
  <c r="J448" i="3"/>
  <c r="K448" i="3"/>
  <c r="L448" i="3"/>
  <c r="M448" i="3"/>
  <c r="AG448" i="3"/>
  <c r="AQ448" i="3"/>
  <c r="C449" i="3"/>
  <c r="D449" i="3"/>
  <c r="E449" i="3"/>
  <c r="F449" i="3"/>
  <c r="G449" i="3"/>
  <c r="H449" i="3"/>
  <c r="J449" i="3"/>
  <c r="K449" i="3"/>
  <c r="L449" i="3"/>
  <c r="M449" i="3"/>
  <c r="AG449" i="3"/>
  <c r="AQ449" i="3"/>
  <c r="C450" i="3"/>
  <c r="D450" i="3"/>
  <c r="E450" i="3"/>
  <c r="F450" i="3"/>
  <c r="G450" i="3"/>
  <c r="H450" i="3"/>
  <c r="J450" i="3"/>
  <c r="K450" i="3"/>
  <c r="L450" i="3"/>
  <c r="M450" i="3"/>
  <c r="AG450" i="3"/>
  <c r="AQ450" i="3"/>
  <c r="C451" i="3"/>
  <c r="D451" i="3"/>
  <c r="E451" i="3"/>
  <c r="F451" i="3"/>
  <c r="G451" i="3"/>
  <c r="H451" i="3"/>
  <c r="J451" i="3"/>
  <c r="K451" i="3"/>
  <c r="L451" i="3"/>
  <c r="M451" i="3"/>
  <c r="AG451" i="3"/>
  <c r="AQ451" i="3"/>
  <c r="C452" i="3"/>
  <c r="D452" i="3"/>
  <c r="E452" i="3"/>
  <c r="F452" i="3"/>
  <c r="G452" i="3"/>
  <c r="H452" i="3"/>
  <c r="J452" i="3"/>
  <c r="K452" i="3"/>
  <c r="L452" i="3"/>
  <c r="M452" i="3"/>
  <c r="AG452" i="3"/>
  <c r="AQ452" i="3"/>
  <c r="C453" i="3"/>
  <c r="D453" i="3"/>
  <c r="E453" i="3"/>
  <c r="F453" i="3"/>
  <c r="G453" i="3"/>
  <c r="H453" i="3"/>
  <c r="J453" i="3"/>
  <c r="K453" i="3"/>
  <c r="L453" i="3"/>
  <c r="M453" i="3"/>
  <c r="AG453" i="3"/>
  <c r="AQ453" i="3"/>
  <c r="C454" i="3"/>
  <c r="D454" i="3"/>
  <c r="E454" i="3"/>
  <c r="F454" i="3"/>
  <c r="G454" i="3"/>
  <c r="H454" i="3"/>
  <c r="J454" i="3"/>
  <c r="K454" i="3"/>
  <c r="L454" i="3"/>
  <c r="M454" i="3"/>
  <c r="AG454" i="3"/>
  <c r="AQ454" i="3"/>
  <c r="C455" i="3"/>
  <c r="D455" i="3"/>
  <c r="E455" i="3"/>
  <c r="F455" i="3"/>
  <c r="G455" i="3"/>
  <c r="H455" i="3"/>
  <c r="J455" i="3"/>
  <c r="K455" i="3"/>
  <c r="L455" i="3"/>
  <c r="M455" i="3"/>
  <c r="AG455" i="3"/>
  <c r="AQ455" i="3"/>
  <c r="C456" i="3"/>
  <c r="D456" i="3"/>
  <c r="E456" i="3"/>
  <c r="F456" i="3"/>
  <c r="G456" i="3"/>
  <c r="H456" i="3"/>
  <c r="J456" i="3"/>
  <c r="K456" i="3"/>
  <c r="L456" i="3"/>
  <c r="M456" i="3"/>
  <c r="AG456" i="3"/>
  <c r="AQ456" i="3"/>
  <c r="C457" i="3"/>
  <c r="D457" i="3"/>
  <c r="E457" i="3"/>
  <c r="F457" i="3"/>
  <c r="G457" i="3"/>
  <c r="H457" i="3"/>
  <c r="J457" i="3"/>
  <c r="K457" i="3"/>
  <c r="L457" i="3"/>
  <c r="M457" i="3"/>
  <c r="AG457" i="3"/>
  <c r="AQ457" i="3"/>
  <c r="C458" i="3"/>
  <c r="D458" i="3"/>
  <c r="E458" i="3"/>
  <c r="F458" i="3"/>
  <c r="G458" i="3"/>
  <c r="H458" i="3"/>
  <c r="J458" i="3"/>
  <c r="K458" i="3"/>
  <c r="L458" i="3"/>
  <c r="M458" i="3"/>
  <c r="AG458" i="3"/>
  <c r="AQ458" i="3"/>
  <c r="C459" i="3"/>
  <c r="D459" i="3"/>
  <c r="E459" i="3"/>
  <c r="F459" i="3"/>
  <c r="G459" i="3"/>
  <c r="H459" i="3"/>
  <c r="J459" i="3"/>
  <c r="K459" i="3"/>
  <c r="L459" i="3"/>
  <c r="M459" i="3"/>
  <c r="AG459" i="3"/>
  <c r="AQ459" i="3"/>
  <c r="C460" i="3"/>
  <c r="D460" i="3"/>
  <c r="E460" i="3"/>
  <c r="F460" i="3"/>
  <c r="G460" i="3"/>
  <c r="H460" i="3"/>
  <c r="J460" i="3"/>
  <c r="K460" i="3"/>
  <c r="L460" i="3"/>
  <c r="M460" i="3"/>
  <c r="AG460" i="3"/>
  <c r="AQ460" i="3"/>
  <c r="C461" i="3"/>
  <c r="D461" i="3"/>
  <c r="E461" i="3"/>
  <c r="F461" i="3"/>
  <c r="G461" i="3"/>
  <c r="H461" i="3"/>
  <c r="J461" i="3"/>
  <c r="K461" i="3"/>
  <c r="L461" i="3"/>
  <c r="M461" i="3"/>
  <c r="AG461" i="3"/>
  <c r="AQ461" i="3"/>
  <c r="C462" i="3"/>
  <c r="D462" i="3"/>
  <c r="E462" i="3"/>
  <c r="F462" i="3"/>
  <c r="G462" i="3"/>
  <c r="H462" i="3"/>
  <c r="J462" i="3"/>
  <c r="K462" i="3"/>
  <c r="L462" i="3"/>
  <c r="M462" i="3"/>
  <c r="AG462" i="3"/>
  <c r="AQ462" i="3"/>
  <c r="C463" i="3"/>
  <c r="D463" i="3"/>
  <c r="E463" i="3"/>
  <c r="F463" i="3"/>
  <c r="G463" i="3"/>
  <c r="H463" i="3"/>
  <c r="J463" i="3"/>
  <c r="K463" i="3"/>
  <c r="L463" i="3"/>
  <c r="M463" i="3"/>
  <c r="AG463" i="3"/>
  <c r="AQ463" i="3"/>
  <c r="C464" i="3"/>
  <c r="D464" i="3"/>
  <c r="E464" i="3"/>
  <c r="F464" i="3"/>
  <c r="G464" i="3"/>
  <c r="H464" i="3"/>
  <c r="J464" i="3"/>
  <c r="K464" i="3"/>
  <c r="L464" i="3"/>
  <c r="M464" i="3"/>
  <c r="AG464" i="3"/>
  <c r="AQ464" i="3"/>
  <c r="C465" i="3"/>
  <c r="D465" i="3"/>
  <c r="E465" i="3"/>
  <c r="F465" i="3"/>
  <c r="G465" i="3"/>
  <c r="H465" i="3"/>
  <c r="J465" i="3"/>
  <c r="K465" i="3"/>
  <c r="L465" i="3"/>
  <c r="M465" i="3"/>
  <c r="AG465" i="3"/>
  <c r="AQ465" i="3"/>
  <c r="C466" i="3"/>
  <c r="D466" i="3"/>
  <c r="E466" i="3"/>
  <c r="F466" i="3"/>
  <c r="G466" i="3"/>
  <c r="H466" i="3"/>
  <c r="J466" i="3"/>
  <c r="K466" i="3"/>
  <c r="L466" i="3"/>
  <c r="M466" i="3"/>
  <c r="AG466" i="3"/>
  <c r="AQ466" i="3"/>
  <c r="C467" i="3"/>
  <c r="D467" i="3"/>
  <c r="E467" i="3"/>
  <c r="F467" i="3"/>
  <c r="G467" i="3"/>
  <c r="H467" i="3"/>
  <c r="J467" i="3"/>
  <c r="K467" i="3"/>
  <c r="L467" i="3"/>
  <c r="M467" i="3"/>
  <c r="AG467" i="3"/>
  <c r="AQ467" i="3"/>
  <c r="C468" i="3"/>
  <c r="D468" i="3"/>
  <c r="E468" i="3"/>
  <c r="F468" i="3"/>
  <c r="G468" i="3"/>
  <c r="H468" i="3"/>
  <c r="J468" i="3"/>
  <c r="K468" i="3"/>
  <c r="L468" i="3"/>
  <c r="M468" i="3"/>
  <c r="AG468" i="3"/>
  <c r="AQ468" i="3"/>
  <c r="C469" i="3"/>
  <c r="D469" i="3"/>
  <c r="E469" i="3"/>
  <c r="F469" i="3"/>
  <c r="G469" i="3"/>
  <c r="H469" i="3"/>
  <c r="J469" i="3"/>
  <c r="K469" i="3"/>
  <c r="L469" i="3"/>
  <c r="M469" i="3"/>
  <c r="AG469" i="3"/>
  <c r="AQ469" i="3"/>
  <c r="C470" i="3"/>
  <c r="D470" i="3"/>
  <c r="E470" i="3"/>
  <c r="F470" i="3"/>
  <c r="G470" i="3"/>
  <c r="H470" i="3"/>
  <c r="J470" i="3"/>
  <c r="K470" i="3"/>
  <c r="L470" i="3"/>
  <c r="M470" i="3"/>
  <c r="AG470" i="3"/>
  <c r="AQ470" i="3"/>
  <c r="C471" i="3"/>
  <c r="D471" i="3"/>
  <c r="E471" i="3"/>
  <c r="F471" i="3"/>
  <c r="G471" i="3"/>
  <c r="H471" i="3"/>
  <c r="J471" i="3"/>
  <c r="K471" i="3"/>
  <c r="L471" i="3"/>
  <c r="M471" i="3"/>
  <c r="AG471" i="3"/>
  <c r="AQ471" i="3"/>
  <c r="C472" i="3"/>
  <c r="D472" i="3"/>
  <c r="E472" i="3"/>
  <c r="F472" i="3"/>
  <c r="G472" i="3"/>
  <c r="H472" i="3"/>
  <c r="J472" i="3"/>
  <c r="K472" i="3"/>
  <c r="L472" i="3"/>
  <c r="M472" i="3"/>
  <c r="AG472" i="3"/>
  <c r="AQ472" i="3"/>
  <c r="C473" i="3"/>
  <c r="D473" i="3"/>
  <c r="E473" i="3"/>
  <c r="F473" i="3"/>
  <c r="G473" i="3"/>
  <c r="H473" i="3"/>
  <c r="J473" i="3"/>
  <c r="K473" i="3"/>
  <c r="L473" i="3"/>
  <c r="M473" i="3"/>
  <c r="AG473" i="3"/>
  <c r="AQ473" i="3"/>
  <c r="C474" i="3"/>
  <c r="D474" i="3"/>
  <c r="E474" i="3"/>
  <c r="F474" i="3"/>
  <c r="G474" i="3"/>
  <c r="H474" i="3"/>
  <c r="J474" i="3"/>
  <c r="K474" i="3"/>
  <c r="L474" i="3"/>
  <c r="M474" i="3"/>
  <c r="AG474" i="3"/>
  <c r="AQ474" i="3"/>
  <c r="C475" i="3"/>
  <c r="D475" i="3"/>
  <c r="E475" i="3"/>
  <c r="F475" i="3"/>
  <c r="G475" i="3"/>
  <c r="H475" i="3"/>
  <c r="J475" i="3"/>
  <c r="K475" i="3"/>
  <c r="L475" i="3"/>
  <c r="M475" i="3"/>
  <c r="AG475" i="3"/>
  <c r="AQ475" i="3"/>
  <c r="C476" i="3"/>
  <c r="D476" i="3"/>
  <c r="E476" i="3"/>
  <c r="F476" i="3"/>
  <c r="G476" i="3"/>
  <c r="H476" i="3"/>
  <c r="J476" i="3"/>
  <c r="K476" i="3"/>
  <c r="L476" i="3"/>
  <c r="M476" i="3"/>
  <c r="AG476" i="3"/>
  <c r="AQ476" i="3"/>
  <c r="C477" i="3"/>
  <c r="D477" i="3"/>
  <c r="E477" i="3"/>
  <c r="F477" i="3"/>
  <c r="G477" i="3"/>
  <c r="H477" i="3"/>
  <c r="J477" i="3"/>
  <c r="K477" i="3"/>
  <c r="L477" i="3"/>
  <c r="M477" i="3"/>
  <c r="AG477" i="3"/>
  <c r="AQ477" i="3"/>
  <c r="C478" i="3"/>
  <c r="D478" i="3"/>
  <c r="E478" i="3"/>
  <c r="F478" i="3"/>
  <c r="G478" i="3"/>
  <c r="H478" i="3"/>
  <c r="J478" i="3"/>
  <c r="K478" i="3"/>
  <c r="L478" i="3"/>
  <c r="M478" i="3"/>
  <c r="AG478" i="3"/>
  <c r="AQ478" i="3"/>
  <c r="C479" i="3"/>
  <c r="D479" i="3"/>
  <c r="E479" i="3"/>
  <c r="F479" i="3"/>
  <c r="G479" i="3"/>
  <c r="H479" i="3"/>
  <c r="J479" i="3"/>
  <c r="K479" i="3"/>
  <c r="L479" i="3"/>
  <c r="M479" i="3"/>
  <c r="AG479" i="3"/>
  <c r="AQ479" i="3"/>
  <c r="C480" i="3"/>
  <c r="D480" i="3"/>
  <c r="E480" i="3"/>
  <c r="F480" i="3"/>
  <c r="G480" i="3"/>
  <c r="H480" i="3"/>
  <c r="J480" i="3"/>
  <c r="K480" i="3"/>
  <c r="L480" i="3"/>
  <c r="M480" i="3"/>
  <c r="AG480" i="3"/>
  <c r="AQ480" i="3"/>
  <c r="C481" i="3"/>
  <c r="D481" i="3"/>
  <c r="E481" i="3"/>
  <c r="F481" i="3"/>
  <c r="G481" i="3"/>
  <c r="H481" i="3"/>
  <c r="J481" i="3"/>
  <c r="K481" i="3"/>
  <c r="L481" i="3"/>
  <c r="M481" i="3"/>
  <c r="AG481" i="3"/>
  <c r="AQ481" i="3"/>
  <c r="C482" i="3"/>
  <c r="D482" i="3"/>
  <c r="E482" i="3"/>
  <c r="F482" i="3"/>
  <c r="G482" i="3"/>
  <c r="H482" i="3"/>
  <c r="J482" i="3"/>
  <c r="K482" i="3"/>
  <c r="L482" i="3"/>
  <c r="M482" i="3"/>
  <c r="AG482" i="3"/>
  <c r="AQ482" i="3"/>
  <c r="C483" i="3"/>
  <c r="D483" i="3"/>
  <c r="E483" i="3"/>
  <c r="F483" i="3"/>
  <c r="G483" i="3"/>
  <c r="H483" i="3"/>
  <c r="J483" i="3"/>
  <c r="K483" i="3"/>
  <c r="L483" i="3"/>
  <c r="M483" i="3"/>
  <c r="AG483" i="3"/>
  <c r="AQ483" i="3"/>
  <c r="C484" i="3"/>
  <c r="D484" i="3"/>
  <c r="E484" i="3"/>
  <c r="F484" i="3"/>
  <c r="G484" i="3"/>
  <c r="H484" i="3"/>
  <c r="J484" i="3"/>
  <c r="K484" i="3"/>
  <c r="L484" i="3"/>
  <c r="M484" i="3"/>
  <c r="AG484" i="3"/>
  <c r="AQ484" i="3"/>
  <c r="C485" i="3"/>
  <c r="D485" i="3"/>
  <c r="E485" i="3"/>
  <c r="F485" i="3"/>
  <c r="G485" i="3"/>
  <c r="H485" i="3"/>
  <c r="J485" i="3"/>
  <c r="K485" i="3"/>
  <c r="L485" i="3"/>
  <c r="M485" i="3"/>
  <c r="AG485" i="3"/>
  <c r="AQ485" i="3"/>
  <c r="C486" i="3"/>
  <c r="D486" i="3"/>
  <c r="E486" i="3"/>
  <c r="F486" i="3"/>
  <c r="G486" i="3"/>
  <c r="H486" i="3"/>
  <c r="J486" i="3"/>
  <c r="K486" i="3"/>
  <c r="L486" i="3"/>
  <c r="M486" i="3"/>
  <c r="AG486" i="3"/>
  <c r="AQ486" i="3"/>
  <c r="C487" i="3"/>
  <c r="D487" i="3"/>
  <c r="E487" i="3"/>
  <c r="F487" i="3"/>
  <c r="G487" i="3"/>
  <c r="H487" i="3"/>
  <c r="J487" i="3"/>
  <c r="K487" i="3"/>
  <c r="L487" i="3"/>
  <c r="M487" i="3"/>
  <c r="AG487" i="3"/>
  <c r="AQ487" i="3"/>
  <c r="C488" i="3"/>
  <c r="D488" i="3"/>
  <c r="E488" i="3"/>
  <c r="F488" i="3"/>
  <c r="G488" i="3"/>
  <c r="H488" i="3"/>
  <c r="J488" i="3"/>
  <c r="K488" i="3"/>
  <c r="L488" i="3"/>
  <c r="M488" i="3"/>
  <c r="AG488" i="3"/>
  <c r="AQ488" i="3"/>
  <c r="C489" i="3"/>
  <c r="D489" i="3"/>
  <c r="E489" i="3"/>
  <c r="F489" i="3"/>
  <c r="G489" i="3"/>
  <c r="H489" i="3"/>
  <c r="J489" i="3"/>
  <c r="K489" i="3"/>
  <c r="L489" i="3"/>
  <c r="M489" i="3"/>
  <c r="AG489" i="3"/>
  <c r="AQ489" i="3"/>
  <c r="C490" i="3"/>
  <c r="D490" i="3"/>
  <c r="E490" i="3"/>
  <c r="F490" i="3"/>
  <c r="G490" i="3"/>
  <c r="H490" i="3"/>
  <c r="J490" i="3"/>
  <c r="K490" i="3"/>
  <c r="L490" i="3"/>
  <c r="M490" i="3"/>
  <c r="AG490" i="3"/>
  <c r="AQ490" i="3"/>
  <c r="C491" i="3"/>
  <c r="D491" i="3"/>
  <c r="E491" i="3"/>
  <c r="F491" i="3"/>
  <c r="G491" i="3"/>
  <c r="H491" i="3"/>
  <c r="J491" i="3"/>
  <c r="K491" i="3"/>
  <c r="L491" i="3"/>
  <c r="M491" i="3"/>
  <c r="AG491" i="3"/>
  <c r="AQ491" i="3"/>
  <c r="C492" i="3"/>
  <c r="D492" i="3"/>
  <c r="E492" i="3"/>
  <c r="F492" i="3"/>
  <c r="G492" i="3"/>
  <c r="H492" i="3"/>
  <c r="J492" i="3"/>
  <c r="K492" i="3"/>
  <c r="L492" i="3"/>
  <c r="M492" i="3"/>
  <c r="AG492" i="3"/>
  <c r="AQ492" i="3"/>
  <c r="C493" i="3"/>
  <c r="D493" i="3"/>
  <c r="E493" i="3"/>
  <c r="F493" i="3"/>
  <c r="G493" i="3"/>
  <c r="H493" i="3"/>
  <c r="J493" i="3"/>
  <c r="K493" i="3"/>
  <c r="L493" i="3"/>
  <c r="M493" i="3"/>
  <c r="AG493" i="3"/>
  <c r="AQ493" i="3"/>
  <c r="C494" i="3"/>
  <c r="D494" i="3"/>
  <c r="E494" i="3"/>
  <c r="F494" i="3"/>
  <c r="G494" i="3"/>
  <c r="H494" i="3"/>
  <c r="J494" i="3"/>
  <c r="K494" i="3"/>
  <c r="L494" i="3"/>
  <c r="M494" i="3"/>
  <c r="AG494" i="3"/>
  <c r="AQ494" i="3"/>
  <c r="C495" i="3"/>
  <c r="D495" i="3"/>
  <c r="E495" i="3"/>
  <c r="F495" i="3"/>
  <c r="G495" i="3"/>
  <c r="H495" i="3"/>
  <c r="J495" i="3"/>
  <c r="K495" i="3"/>
  <c r="L495" i="3"/>
  <c r="M495" i="3"/>
  <c r="AG495" i="3"/>
  <c r="AQ495" i="3"/>
  <c r="C496" i="3"/>
  <c r="D496" i="3"/>
  <c r="E496" i="3"/>
  <c r="F496" i="3"/>
  <c r="G496" i="3"/>
  <c r="H496" i="3"/>
  <c r="J496" i="3"/>
  <c r="K496" i="3"/>
  <c r="L496" i="3"/>
  <c r="M496" i="3"/>
  <c r="AG496" i="3"/>
  <c r="AQ496" i="3"/>
  <c r="C497" i="3"/>
  <c r="D497" i="3"/>
  <c r="E497" i="3"/>
  <c r="F497" i="3"/>
  <c r="G497" i="3"/>
  <c r="H497" i="3"/>
  <c r="J497" i="3"/>
  <c r="K497" i="3"/>
  <c r="L497" i="3"/>
  <c r="M497" i="3"/>
  <c r="AG497" i="3"/>
  <c r="AQ497" i="3"/>
  <c r="C498" i="3"/>
  <c r="D498" i="3"/>
  <c r="E498" i="3"/>
  <c r="F498" i="3"/>
  <c r="G498" i="3"/>
  <c r="H498" i="3"/>
  <c r="J498" i="3"/>
  <c r="K498" i="3"/>
  <c r="L498" i="3"/>
  <c r="M498" i="3"/>
  <c r="AG498" i="3"/>
  <c r="AQ498" i="3"/>
  <c r="C499" i="3"/>
  <c r="D499" i="3"/>
  <c r="E499" i="3"/>
  <c r="F499" i="3"/>
  <c r="G499" i="3"/>
  <c r="H499" i="3"/>
  <c r="J499" i="3"/>
  <c r="K499" i="3"/>
  <c r="L499" i="3"/>
  <c r="M499" i="3"/>
  <c r="AG499" i="3"/>
  <c r="AQ499" i="3"/>
  <c r="C500" i="3"/>
  <c r="D500" i="3"/>
  <c r="E500" i="3"/>
  <c r="F500" i="3"/>
  <c r="G500" i="3"/>
  <c r="H500" i="3"/>
  <c r="J500" i="3"/>
  <c r="K500" i="3"/>
  <c r="L500" i="3"/>
  <c r="M500" i="3"/>
  <c r="AG500" i="3"/>
  <c r="AQ500" i="3"/>
  <c r="C501" i="3"/>
  <c r="D501" i="3"/>
  <c r="E501" i="3"/>
  <c r="F501" i="3"/>
  <c r="G501" i="3"/>
  <c r="H501" i="3"/>
  <c r="J501" i="3"/>
  <c r="K501" i="3"/>
  <c r="L501" i="3"/>
  <c r="M501" i="3"/>
  <c r="AG501" i="3"/>
  <c r="AQ501" i="3"/>
  <c r="C502" i="3"/>
  <c r="D502" i="3"/>
  <c r="E502" i="3"/>
  <c r="F502" i="3"/>
  <c r="G502" i="3"/>
  <c r="H502" i="3"/>
  <c r="J502" i="3"/>
  <c r="K502" i="3"/>
  <c r="L502" i="3"/>
  <c r="M502" i="3"/>
  <c r="AG502" i="3"/>
  <c r="AQ502" i="3"/>
  <c r="C503" i="3"/>
  <c r="D503" i="3"/>
  <c r="E503" i="3"/>
  <c r="F503" i="3"/>
  <c r="G503" i="3"/>
  <c r="H503" i="3"/>
  <c r="J503" i="3"/>
  <c r="K503" i="3"/>
  <c r="L503" i="3"/>
  <c r="M503" i="3"/>
  <c r="AG503" i="3"/>
  <c r="AQ503" i="3"/>
  <c r="C504" i="3"/>
  <c r="D504" i="3"/>
  <c r="E504" i="3"/>
  <c r="F504" i="3"/>
  <c r="G504" i="3"/>
  <c r="H504" i="3"/>
  <c r="J504" i="3"/>
  <c r="K504" i="3"/>
  <c r="L504" i="3"/>
  <c r="M504" i="3"/>
  <c r="AG504" i="3"/>
  <c r="AQ504" i="3"/>
  <c r="C505" i="3"/>
  <c r="D505" i="3"/>
  <c r="E505" i="3"/>
  <c r="F505" i="3"/>
  <c r="G505" i="3"/>
  <c r="H505" i="3"/>
  <c r="J505" i="3"/>
  <c r="K505" i="3"/>
  <c r="L505" i="3"/>
  <c r="M505" i="3"/>
  <c r="AG505" i="3"/>
  <c r="AQ505" i="3"/>
  <c r="C506" i="3"/>
  <c r="D506" i="3"/>
  <c r="E506" i="3"/>
  <c r="F506" i="3"/>
  <c r="G506" i="3"/>
  <c r="H506" i="3"/>
  <c r="J506" i="3"/>
  <c r="K506" i="3"/>
  <c r="L506" i="3"/>
  <c r="M506" i="3"/>
  <c r="AG506" i="3"/>
  <c r="AQ506" i="3"/>
  <c r="C507" i="3"/>
  <c r="D507" i="3"/>
  <c r="E507" i="3"/>
  <c r="F507" i="3"/>
  <c r="G507" i="3"/>
  <c r="H507" i="3"/>
  <c r="J507" i="3"/>
  <c r="K507" i="3"/>
  <c r="L507" i="3"/>
  <c r="M507" i="3"/>
  <c r="AG507" i="3"/>
  <c r="AQ507" i="3"/>
  <c r="C508" i="3"/>
  <c r="D508" i="3"/>
  <c r="E508" i="3"/>
  <c r="F508" i="3"/>
  <c r="G508" i="3"/>
  <c r="H508" i="3"/>
  <c r="J508" i="3"/>
  <c r="K508" i="3"/>
  <c r="L508" i="3"/>
  <c r="M508" i="3"/>
  <c r="AG508" i="3"/>
  <c r="AQ508" i="3"/>
  <c r="C509" i="3"/>
  <c r="D509" i="3"/>
  <c r="E509" i="3"/>
  <c r="F509" i="3"/>
  <c r="G509" i="3"/>
  <c r="H509" i="3"/>
  <c r="J509" i="3"/>
  <c r="K509" i="3"/>
  <c r="L509" i="3"/>
  <c r="M509" i="3"/>
  <c r="AG509" i="3"/>
  <c r="AQ509" i="3"/>
  <c r="C510" i="3"/>
  <c r="D510" i="3"/>
  <c r="E510" i="3"/>
  <c r="F510" i="3"/>
  <c r="G510" i="3"/>
  <c r="H510" i="3"/>
  <c r="J510" i="3"/>
  <c r="K510" i="3"/>
  <c r="L510" i="3"/>
  <c r="M510" i="3"/>
  <c r="AG510" i="3"/>
  <c r="AQ510" i="3"/>
  <c r="C511" i="3"/>
  <c r="D511" i="3"/>
  <c r="E511" i="3"/>
  <c r="F511" i="3"/>
  <c r="G511" i="3"/>
  <c r="H511" i="3"/>
  <c r="J511" i="3"/>
  <c r="K511" i="3"/>
  <c r="L511" i="3"/>
  <c r="M511" i="3"/>
  <c r="AG511" i="3"/>
  <c r="AQ511" i="3"/>
  <c r="C512" i="3"/>
  <c r="D512" i="3"/>
  <c r="E512" i="3"/>
  <c r="F512" i="3"/>
  <c r="G512" i="3"/>
  <c r="H512" i="3"/>
  <c r="J512" i="3"/>
  <c r="K512" i="3"/>
  <c r="L512" i="3"/>
  <c r="M512" i="3"/>
  <c r="AG512" i="3"/>
  <c r="AQ512" i="3"/>
  <c r="C513" i="3"/>
  <c r="D513" i="3"/>
  <c r="E513" i="3"/>
  <c r="F513" i="3"/>
  <c r="G513" i="3"/>
  <c r="H513" i="3"/>
  <c r="J513" i="3"/>
  <c r="K513" i="3"/>
  <c r="L513" i="3"/>
  <c r="M513" i="3"/>
  <c r="AG513" i="3"/>
  <c r="AQ513" i="3"/>
  <c r="C514" i="3"/>
  <c r="D514" i="3"/>
  <c r="E514" i="3"/>
  <c r="F514" i="3"/>
  <c r="G514" i="3"/>
  <c r="H514" i="3"/>
  <c r="J514" i="3"/>
  <c r="K514" i="3"/>
  <c r="L514" i="3"/>
  <c r="M514" i="3"/>
  <c r="AG514" i="3"/>
  <c r="AQ514" i="3"/>
  <c r="C515" i="3"/>
  <c r="D515" i="3"/>
  <c r="E515" i="3"/>
  <c r="F515" i="3"/>
  <c r="G515" i="3"/>
  <c r="H515" i="3"/>
  <c r="J515" i="3"/>
  <c r="K515" i="3"/>
  <c r="L515" i="3"/>
  <c r="M515" i="3"/>
  <c r="AG515" i="3"/>
  <c r="AQ515" i="3"/>
  <c r="C516" i="3"/>
  <c r="D516" i="3"/>
  <c r="E516" i="3"/>
  <c r="F516" i="3"/>
  <c r="G516" i="3"/>
  <c r="H516" i="3"/>
  <c r="J516" i="3"/>
  <c r="K516" i="3"/>
  <c r="L516" i="3"/>
  <c r="M516" i="3"/>
  <c r="AG516" i="3"/>
  <c r="AQ516" i="3"/>
  <c r="C517" i="3"/>
  <c r="D517" i="3"/>
  <c r="E517" i="3"/>
  <c r="F517" i="3"/>
  <c r="G517" i="3"/>
  <c r="H517" i="3"/>
  <c r="J517" i="3"/>
  <c r="K517" i="3"/>
  <c r="L517" i="3"/>
  <c r="M517" i="3"/>
  <c r="AG517" i="3"/>
  <c r="AQ517" i="3"/>
  <c r="C518" i="3"/>
  <c r="D518" i="3"/>
  <c r="E518" i="3"/>
  <c r="F518" i="3"/>
  <c r="G518" i="3"/>
  <c r="H518" i="3"/>
  <c r="J518" i="3"/>
  <c r="K518" i="3"/>
  <c r="L518" i="3"/>
  <c r="M518" i="3"/>
  <c r="AG518" i="3"/>
  <c r="AQ518" i="3"/>
  <c r="C519" i="3"/>
  <c r="D519" i="3"/>
  <c r="E519" i="3"/>
  <c r="F519" i="3"/>
  <c r="G519" i="3"/>
  <c r="H519" i="3"/>
  <c r="J519" i="3"/>
  <c r="K519" i="3"/>
  <c r="L519" i="3"/>
  <c r="M519" i="3"/>
  <c r="AG519" i="3"/>
  <c r="AQ519" i="3"/>
  <c r="C520" i="3"/>
  <c r="D520" i="3"/>
  <c r="E520" i="3"/>
  <c r="F520" i="3"/>
  <c r="G520" i="3"/>
  <c r="H520" i="3"/>
  <c r="J520" i="3"/>
  <c r="K520" i="3"/>
  <c r="L520" i="3"/>
  <c r="M520" i="3"/>
  <c r="AG520" i="3"/>
  <c r="AQ520" i="3"/>
  <c r="C521" i="3"/>
  <c r="D521" i="3"/>
  <c r="E521" i="3"/>
  <c r="F521" i="3"/>
  <c r="G521" i="3"/>
  <c r="H521" i="3"/>
  <c r="J521" i="3"/>
  <c r="K521" i="3"/>
  <c r="L521" i="3"/>
  <c r="M521" i="3"/>
  <c r="AG521" i="3"/>
  <c r="AQ521" i="3"/>
  <c r="C522" i="3"/>
  <c r="D522" i="3"/>
  <c r="E522" i="3"/>
  <c r="F522" i="3"/>
  <c r="G522" i="3"/>
  <c r="H522" i="3"/>
  <c r="J522" i="3"/>
  <c r="K522" i="3"/>
  <c r="L522" i="3"/>
  <c r="M522" i="3"/>
  <c r="AG522" i="3"/>
  <c r="AQ522" i="3"/>
  <c r="C523" i="3"/>
  <c r="D523" i="3"/>
  <c r="E523" i="3"/>
  <c r="F523" i="3"/>
  <c r="G523" i="3"/>
  <c r="H523" i="3"/>
  <c r="J523" i="3"/>
  <c r="K523" i="3"/>
  <c r="L523" i="3"/>
  <c r="M523" i="3"/>
  <c r="AG523" i="3"/>
  <c r="AQ523" i="3"/>
  <c r="C524" i="3"/>
  <c r="D524" i="3"/>
  <c r="E524" i="3"/>
  <c r="F524" i="3"/>
  <c r="G524" i="3"/>
  <c r="H524" i="3"/>
  <c r="J524" i="3"/>
  <c r="K524" i="3"/>
  <c r="L524" i="3"/>
  <c r="M524" i="3"/>
  <c r="AG524" i="3"/>
  <c r="AQ524" i="3"/>
  <c r="C525" i="3"/>
  <c r="D525" i="3"/>
  <c r="E525" i="3"/>
  <c r="F525" i="3"/>
  <c r="G525" i="3"/>
  <c r="H525" i="3"/>
  <c r="J525" i="3"/>
  <c r="K525" i="3"/>
  <c r="L525" i="3"/>
  <c r="M525" i="3"/>
  <c r="AG525" i="3"/>
  <c r="AQ525" i="3"/>
  <c r="C526" i="3"/>
  <c r="D526" i="3"/>
  <c r="E526" i="3"/>
  <c r="F526" i="3"/>
  <c r="G526" i="3"/>
  <c r="H526" i="3"/>
  <c r="J526" i="3"/>
  <c r="K526" i="3"/>
  <c r="L526" i="3"/>
  <c r="M526" i="3"/>
  <c r="AG526" i="3"/>
  <c r="AQ526" i="3"/>
  <c r="C527" i="3"/>
  <c r="D527" i="3"/>
  <c r="E527" i="3"/>
  <c r="F527" i="3"/>
  <c r="G527" i="3"/>
  <c r="H527" i="3"/>
  <c r="J527" i="3"/>
  <c r="K527" i="3"/>
  <c r="L527" i="3"/>
  <c r="M527" i="3"/>
  <c r="AG527" i="3"/>
  <c r="AQ527" i="3"/>
  <c r="C528" i="3"/>
  <c r="D528" i="3"/>
  <c r="E528" i="3"/>
  <c r="F528" i="3"/>
  <c r="G528" i="3"/>
  <c r="H528" i="3"/>
  <c r="J528" i="3"/>
  <c r="K528" i="3"/>
  <c r="L528" i="3"/>
  <c r="M528" i="3"/>
  <c r="AG528" i="3"/>
  <c r="AQ528" i="3"/>
  <c r="C529" i="3"/>
  <c r="D529" i="3"/>
  <c r="E529" i="3"/>
  <c r="F529" i="3"/>
  <c r="G529" i="3"/>
  <c r="H529" i="3"/>
  <c r="J529" i="3"/>
  <c r="K529" i="3"/>
  <c r="L529" i="3"/>
  <c r="M529" i="3"/>
  <c r="AG529" i="3"/>
  <c r="AQ529" i="3"/>
  <c r="C530" i="3"/>
  <c r="D530" i="3"/>
  <c r="E530" i="3"/>
  <c r="F530" i="3"/>
  <c r="G530" i="3"/>
  <c r="H530" i="3"/>
  <c r="J530" i="3"/>
  <c r="K530" i="3"/>
  <c r="L530" i="3"/>
  <c r="M530" i="3"/>
  <c r="AG530" i="3"/>
  <c r="AQ530" i="3"/>
  <c r="C531" i="3"/>
  <c r="D531" i="3"/>
  <c r="E531" i="3"/>
  <c r="F531" i="3"/>
  <c r="G531" i="3"/>
  <c r="H531" i="3"/>
  <c r="J531" i="3"/>
  <c r="K531" i="3"/>
  <c r="L531" i="3"/>
  <c r="M531" i="3"/>
  <c r="AG531" i="3"/>
  <c r="AQ531" i="3"/>
  <c r="C532" i="3"/>
  <c r="D532" i="3"/>
  <c r="E532" i="3"/>
  <c r="F532" i="3"/>
  <c r="G532" i="3"/>
  <c r="H532" i="3"/>
  <c r="J532" i="3"/>
  <c r="K532" i="3"/>
  <c r="L532" i="3"/>
  <c r="M532" i="3"/>
  <c r="AG532" i="3"/>
  <c r="AQ532" i="3"/>
  <c r="C533" i="3"/>
  <c r="D533" i="3"/>
  <c r="E533" i="3"/>
  <c r="F533" i="3"/>
  <c r="G533" i="3"/>
  <c r="H533" i="3"/>
  <c r="J533" i="3"/>
  <c r="K533" i="3"/>
  <c r="L533" i="3"/>
  <c r="M533" i="3"/>
  <c r="AG533" i="3"/>
  <c r="AQ533" i="3"/>
  <c r="C534" i="3"/>
  <c r="D534" i="3"/>
  <c r="E534" i="3"/>
  <c r="F534" i="3"/>
  <c r="G534" i="3"/>
  <c r="H534" i="3"/>
  <c r="J534" i="3"/>
  <c r="K534" i="3"/>
  <c r="L534" i="3"/>
  <c r="M534" i="3"/>
  <c r="AG534" i="3"/>
  <c r="AQ534" i="3"/>
  <c r="C535" i="3"/>
  <c r="D535" i="3"/>
  <c r="E535" i="3"/>
  <c r="F535" i="3"/>
  <c r="G535" i="3"/>
  <c r="H535" i="3"/>
  <c r="J535" i="3"/>
  <c r="K535" i="3"/>
  <c r="L535" i="3"/>
  <c r="M535" i="3"/>
  <c r="AG535" i="3"/>
  <c r="AQ535" i="3"/>
  <c r="C536" i="3"/>
  <c r="D536" i="3"/>
  <c r="E536" i="3"/>
  <c r="F536" i="3"/>
  <c r="G536" i="3"/>
  <c r="H536" i="3"/>
  <c r="J536" i="3"/>
  <c r="K536" i="3"/>
  <c r="L536" i="3"/>
  <c r="M536" i="3"/>
  <c r="AG536" i="3"/>
  <c r="AQ536" i="3"/>
  <c r="C537" i="3"/>
  <c r="D537" i="3"/>
  <c r="E537" i="3"/>
  <c r="F537" i="3"/>
  <c r="G537" i="3"/>
  <c r="H537" i="3"/>
  <c r="J537" i="3"/>
  <c r="K537" i="3"/>
  <c r="L537" i="3"/>
  <c r="M537" i="3"/>
  <c r="AG537" i="3"/>
  <c r="AQ537" i="3"/>
  <c r="C538" i="3"/>
  <c r="D538" i="3"/>
  <c r="E538" i="3"/>
  <c r="F538" i="3"/>
  <c r="G538" i="3"/>
  <c r="H538" i="3"/>
  <c r="J538" i="3"/>
  <c r="K538" i="3"/>
  <c r="L538" i="3"/>
  <c r="M538" i="3"/>
  <c r="AG538" i="3"/>
  <c r="AQ538" i="3"/>
  <c r="C539" i="3"/>
  <c r="D539" i="3"/>
  <c r="E539" i="3"/>
  <c r="F539" i="3"/>
  <c r="G539" i="3"/>
  <c r="H539" i="3"/>
  <c r="J539" i="3"/>
  <c r="K539" i="3"/>
  <c r="L539" i="3"/>
  <c r="M539" i="3"/>
  <c r="AG539" i="3"/>
  <c r="AQ539" i="3"/>
  <c r="C540" i="3"/>
  <c r="D540" i="3"/>
  <c r="E540" i="3"/>
  <c r="F540" i="3"/>
  <c r="G540" i="3"/>
  <c r="H540" i="3"/>
  <c r="J540" i="3"/>
  <c r="K540" i="3"/>
  <c r="L540" i="3"/>
  <c r="M540" i="3"/>
  <c r="AG540" i="3"/>
  <c r="AQ540" i="3"/>
  <c r="C541" i="3"/>
  <c r="D541" i="3"/>
  <c r="E541" i="3"/>
  <c r="F541" i="3"/>
  <c r="G541" i="3"/>
  <c r="H541" i="3"/>
  <c r="J541" i="3"/>
  <c r="K541" i="3"/>
  <c r="L541" i="3"/>
  <c r="M541" i="3"/>
  <c r="AG541" i="3"/>
  <c r="AQ541" i="3"/>
  <c r="C542" i="3"/>
  <c r="D542" i="3"/>
  <c r="E542" i="3"/>
  <c r="F542" i="3"/>
  <c r="G542" i="3"/>
  <c r="H542" i="3"/>
  <c r="J542" i="3"/>
  <c r="K542" i="3"/>
  <c r="L542" i="3"/>
  <c r="M542" i="3"/>
  <c r="AG542" i="3"/>
  <c r="AQ542" i="3"/>
  <c r="C543" i="3"/>
  <c r="D543" i="3"/>
  <c r="E543" i="3"/>
  <c r="F543" i="3"/>
  <c r="G543" i="3"/>
  <c r="H543" i="3"/>
  <c r="J543" i="3"/>
  <c r="K543" i="3"/>
  <c r="L543" i="3"/>
  <c r="M543" i="3"/>
  <c r="AG543" i="3"/>
  <c r="AQ543" i="3"/>
  <c r="C544" i="3"/>
  <c r="D544" i="3"/>
  <c r="E544" i="3"/>
  <c r="F544" i="3"/>
  <c r="G544" i="3"/>
  <c r="H544" i="3"/>
  <c r="J544" i="3"/>
  <c r="K544" i="3"/>
  <c r="L544" i="3"/>
  <c r="M544" i="3"/>
  <c r="AG544" i="3"/>
  <c r="AQ544" i="3"/>
  <c r="C545" i="3"/>
  <c r="D545" i="3"/>
  <c r="E545" i="3"/>
  <c r="F545" i="3"/>
  <c r="G545" i="3"/>
  <c r="H545" i="3"/>
  <c r="J545" i="3"/>
  <c r="K545" i="3"/>
  <c r="L545" i="3"/>
  <c r="M545" i="3"/>
  <c r="AG545" i="3"/>
  <c r="AQ545" i="3"/>
  <c r="C546" i="3"/>
  <c r="D546" i="3"/>
  <c r="E546" i="3"/>
  <c r="F546" i="3"/>
  <c r="G546" i="3"/>
  <c r="H546" i="3"/>
  <c r="J546" i="3"/>
  <c r="K546" i="3"/>
  <c r="L546" i="3"/>
  <c r="M546" i="3"/>
  <c r="AG546" i="3"/>
  <c r="AQ546" i="3"/>
  <c r="C547" i="3"/>
  <c r="D547" i="3"/>
  <c r="E547" i="3"/>
  <c r="F547" i="3"/>
  <c r="G547" i="3"/>
  <c r="H547" i="3"/>
  <c r="J547" i="3"/>
  <c r="K547" i="3"/>
  <c r="L547" i="3"/>
  <c r="M547" i="3"/>
  <c r="AG547" i="3"/>
  <c r="AQ547" i="3"/>
  <c r="C548" i="3"/>
  <c r="D548" i="3"/>
  <c r="E548" i="3"/>
  <c r="F548" i="3"/>
  <c r="G548" i="3"/>
  <c r="H548" i="3"/>
  <c r="J548" i="3"/>
  <c r="K548" i="3"/>
  <c r="L548" i="3"/>
  <c r="M548" i="3"/>
  <c r="AG548" i="3"/>
  <c r="AQ548" i="3"/>
  <c r="C549" i="3"/>
  <c r="D549" i="3"/>
  <c r="E549" i="3"/>
  <c r="F549" i="3"/>
  <c r="G549" i="3"/>
  <c r="H549" i="3"/>
  <c r="J549" i="3"/>
  <c r="K549" i="3"/>
  <c r="L549" i="3"/>
  <c r="M549" i="3"/>
  <c r="AG549" i="3"/>
  <c r="AQ549" i="3"/>
  <c r="C550" i="3"/>
  <c r="D550" i="3"/>
  <c r="E550" i="3"/>
  <c r="F550" i="3"/>
  <c r="G550" i="3"/>
  <c r="H550" i="3"/>
  <c r="J550" i="3"/>
  <c r="K550" i="3"/>
  <c r="L550" i="3"/>
  <c r="M550" i="3"/>
  <c r="AG550" i="3"/>
  <c r="AQ550" i="3"/>
  <c r="C551" i="3"/>
  <c r="D551" i="3"/>
  <c r="E551" i="3"/>
  <c r="F551" i="3"/>
  <c r="G551" i="3"/>
  <c r="H551" i="3"/>
  <c r="J551" i="3"/>
  <c r="K551" i="3"/>
  <c r="L551" i="3"/>
  <c r="M551" i="3"/>
  <c r="AG551" i="3"/>
  <c r="AQ551" i="3"/>
  <c r="C552" i="3"/>
  <c r="D552" i="3"/>
  <c r="E552" i="3"/>
  <c r="F552" i="3"/>
  <c r="G552" i="3"/>
  <c r="H552" i="3"/>
  <c r="J552" i="3"/>
  <c r="K552" i="3"/>
  <c r="L552" i="3"/>
  <c r="M552" i="3"/>
  <c r="AG552" i="3"/>
  <c r="AQ552" i="3"/>
  <c r="C553" i="3"/>
  <c r="D553" i="3"/>
  <c r="E553" i="3"/>
  <c r="F553" i="3"/>
  <c r="G553" i="3"/>
  <c r="H553" i="3"/>
  <c r="J553" i="3"/>
  <c r="K553" i="3"/>
  <c r="L553" i="3"/>
  <c r="M553" i="3"/>
  <c r="AG553" i="3"/>
  <c r="AQ553" i="3"/>
  <c r="C554" i="3"/>
  <c r="D554" i="3"/>
  <c r="E554" i="3"/>
  <c r="F554" i="3"/>
  <c r="G554" i="3"/>
  <c r="H554" i="3"/>
  <c r="J554" i="3"/>
  <c r="K554" i="3"/>
  <c r="L554" i="3"/>
  <c r="M554" i="3"/>
  <c r="AG554" i="3"/>
  <c r="AQ554" i="3"/>
  <c r="C555" i="3"/>
  <c r="D555" i="3"/>
  <c r="E555" i="3"/>
  <c r="F555" i="3"/>
  <c r="G555" i="3"/>
  <c r="H555" i="3"/>
  <c r="J555" i="3"/>
  <c r="K555" i="3"/>
  <c r="L555" i="3"/>
  <c r="M555" i="3"/>
  <c r="AG555" i="3"/>
  <c r="AQ555" i="3"/>
  <c r="C556" i="3"/>
  <c r="D556" i="3"/>
  <c r="E556" i="3"/>
  <c r="F556" i="3"/>
  <c r="G556" i="3"/>
  <c r="H556" i="3"/>
  <c r="J556" i="3"/>
  <c r="K556" i="3"/>
  <c r="L556" i="3"/>
  <c r="M556" i="3"/>
  <c r="AG556" i="3"/>
  <c r="AQ556" i="3"/>
  <c r="C557" i="3"/>
  <c r="D557" i="3"/>
  <c r="E557" i="3"/>
  <c r="F557" i="3"/>
  <c r="G557" i="3"/>
  <c r="H557" i="3"/>
  <c r="J557" i="3"/>
  <c r="K557" i="3"/>
  <c r="L557" i="3"/>
  <c r="M557" i="3"/>
  <c r="AG557" i="3"/>
  <c r="AQ557" i="3"/>
  <c r="C558" i="3"/>
  <c r="D558" i="3"/>
  <c r="E558" i="3"/>
  <c r="F558" i="3"/>
  <c r="G558" i="3"/>
  <c r="H558" i="3"/>
  <c r="J558" i="3"/>
  <c r="K558" i="3"/>
  <c r="L558" i="3"/>
  <c r="M558" i="3"/>
  <c r="AG558" i="3"/>
  <c r="AQ558" i="3"/>
  <c r="C559" i="3"/>
  <c r="D559" i="3"/>
  <c r="E559" i="3"/>
  <c r="F559" i="3"/>
  <c r="G559" i="3"/>
  <c r="H559" i="3"/>
  <c r="J559" i="3"/>
  <c r="K559" i="3"/>
  <c r="L559" i="3"/>
  <c r="M559" i="3"/>
  <c r="AG559" i="3"/>
  <c r="AQ559" i="3"/>
  <c r="C560" i="3"/>
  <c r="D560" i="3"/>
  <c r="E560" i="3"/>
  <c r="F560" i="3"/>
  <c r="G560" i="3"/>
  <c r="H560" i="3"/>
  <c r="J560" i="3"/>
  <c r="K560" i="3"/>
  <c r="L560" i="3"/>
  <c r="M560" i="3"/>
  <c r="AG560" i="3"/>
  <c r="AQ560" i="3"/>
  <c r="C561" i="3"/>
  <c r="D561" i="3"/>
  <c r="E561" i="3"/>
  <c r="F561" i="3"/>
  <c r="G561" i="3"/>
  <c r="H561" i="3"/>
  <c r="J561" i="3"/>
  <c r="K561" i="3"/>
  <c r="L561" i="3"/>
  <c r="M561" i="3"/>
  <c r="AG561" i="3"/>
  <c r="AQ561" i="3"/>
  <c r="C562" i="3"/>
  <c r="D562" i="3"/>
  <c r="E562" i="3"/>
  <c r="F562" i="3"/>
  <c r="G562" i="3"/>
  <c r="H562" i="3"/>
  <c r="J562" i="3"/>
  <c r="K562" i="3"/>
  <c r="L562" i="3"/>
  <c r="M562" i="3"/>
  <c r="AG562" i="3"/>
  <c r="AQ562" i="3"/>
  <c r="C563" i="3"/>
  <c r="D563" i="3"/>
  <c r="E563" i="3"/>
  <c r="F563" i="3"/>
  <c r="G563" i="3"/>
  <c r="H563" i="3"/>
  <c r="J563" i="3"/>
  <c r="K563" i="3"/>
  <c r="L563" i="3"/>
  <c r="M563" i="3"/>
  <c r="AG563" i="3"/>
  <c r="AQ563" i="3"/>
  <c r="C564" i="3"/>
  <c r="D564" i="3"/>
  <c r="E564" i="3"/>
  <c r="F564" i="3"/>
  <c r="G564" i="3"/>
  <c r="H564" i="3"/>
  <c r="J564" i="3"/>
  <c r="K564" i="3"/>
  <c r="L564" i="3"/>
  <c r="M564" i="3"/>
  <c r="AG564" i="3"/>
  <c r="AQ564" i="3"/>
  <c r="C565" i="3"/>
  <c r="D565" i="3"/>
  <c r="E565" i="3"/>
  <c r="F565" i="3"/>
  <c r="G565" i="3"/>
  <c r="H565" i="3"/>
  <c r="J565" i="3"/>
  <c r="K565" i="3"/>
  <c r="L565" i="3"/>
  <c r="M565" i="3"/>
  <c r="AG565" i="3"/>
  <c r="AQ565" i="3"/>
  <c r="C566" i="3"/>
  <c r="D566" i="3"/>
  <c r="E566" i="3"/>
  <c r="F566" i="3"/>
  <c r="G566" i="3"/>
  <c r="H566" i="3"/>
  <c r="J566" i="3"/>
  <c r="K566" i="3"/>
  <c r="L566" i="3"/>
  <c r="M566" i="3"/>
  <c r="AG566" i="3"/>
  <c r="AQ566" i="3"/>
  <c r="C567" i="3"/>
  <c r="D567" i="3"/>
  <c r="E567" i="3"/>
  <c r="F567" i="3"/>
  <c r="G567" i="3"/>
  <c r="H567" i="3"/>
  <c r="J567" i="3"/>
  <c r="K567" i="3"/>
  <c r="L567" i="3"/>
  <c r="M567" i="3"/>
  <c r="AG567" i="3"/>
  <c r="AQ567" i="3"/>
  <c r="C568" i="3"/>
  <c r="D568" i="3"/>
  <c r="E568" i="3"/>
  <c r="F568" i="3"/>
  <c r="G568" i="3"/>
  <c r="H568" i="3"/>
  <c r="J568" i="3"/>
  <c r="K568" i="3"/>
  <c r="L568" i="3"/>
  <c r="M568" i="3"/>
  <c r="AG568" i="3"/>
  <c r="AQ568" i="3"/>
  <c r="C569" i="3"/>
  <c r="D569" i="3"/>
  <c r="E569" i="3"/>
  <c r="F569" i="3"/>
  <c r="G569" i="3"/>
  <c r="H569" i="3"/>
  <c r="J569" i="3"/>
  <c r="K569" i="3"/>
  <c r="L569" i="3"/>
  <c r="M569" i="3"/>
  <c r="AG569" i="3"/>
  <c r="AQ569" i="3"/>
  <c r="C570" i="3"/>
  <c r="D570" i="3"/>
  <c r="E570" i="3"/>
  <c r="F570" i="3"/>
  <c r="G570" i="3"/>
  <c r="H570" i="3"/>
  <c r="J570" i="3"/>
  <c r="K570" i="3"/>
  <c r="L570" i="3"/>
  <c r="M570" i="3"/>
  <c r="AG570" i="3"/>
  <c r="AQ570" i="3"/>
  <c r="C571" i="3"/>
  <c r="D571" i="3"/>
  <c r="E571" i="3"/>
  <c r="F571" i="3"/>
  <c r="G571" i="3"/>
  <c r="H571" i="3"/>
  <c r="J571" i="3"/>
  <c r="K571" i="3"/>
  <c r="L571" i="3"/>
  <c r="M571" i="3"/>
  <c r="AG571" i="3"/>
  <c r="AQ571" i="3"/>
  <c r="C572" i="3"/>
  <c r="D572" i="3"/>
  <c r="E572" i="3"/>
  <c r="F572" i="3"/>
  <c r="G572" i="3"/>
  <c r="H572" i="3"/>
  <c r="J572" i="3"/>
  <c r="K572" i="3"/>
  <c r="L572" i="3"/>
  <c r="M572" i="3"/>
  <c r="AG572" i="3"/>
  <c r="AQ572" i="3"/>
  <c r="C573" i="3"/>
  <c r="D573" i="3"/>
  <c r="E573" i="3"/>
  <c r="F573" i="3"/>
  <c r="G573" i="3"/>
  <c r="H573" i="3"/>
  <c r="J573" i="3"/>
  <c r="K573" i="3"/>
  <c r="L573" i="3"/>
  <c r="M573" i="3"/>
  <c r="AG573" i="3"/>
  <c r="AQ573" i="3"/>
  <c r="C574" i="3"/>
  <c r="D574" i="3"/>
  <c r="E574" i="3"/>
  <c r="F574" i="3"/>
  <c r="G574" i="3"/>
  <c r="H574" i="3"/>
  <c r="J574" i="3"/>
  <c r="K574" i="3"/>
  <c r="L574" i="3"/>
  <c r="M574" i="3"/>
  <c r="AG574" i="3"/>
  <c r="AQ574" i="3"/>
  <c r="C575" i="3"/>
  <c r="D575" i="3"/>
  <c r="E575" i="3"/>
  <c r="F575" i="3"/>
  <c r="G575" i="3"/>
  <c r="H575" i="3"/>
  <c r="J575" i="3"/>
  <c r="K575" i="3"/>
  <c r="L575" i="3"/>
  <c r="M575" i="3"/>
  <c r="AG575" i="3"/>
  <c r="AQ575" i="3"/>
  <c r="C576" i="3"/>
  <c r="D576" i="3"/>
  <c r="E576" i="3"/>
  <c r="F576" i="3"/>
  <c r="G576" i="3"/>
  <c r="H576" i="3"/>
  <c r="J576" i="3"/>
  <c r="K576" i="3"/>
  <c r="L576" i="3"/>
  <c r="M576" i="3"/>
  <c r="AG576" i="3"/>
  <c r="AQ576" i="3"/>
  <c r="C577" i="3"/>
  <c r="D577" i="3"/>
  <c r="E577" i="3"/>
  <c r="F577" i="3"/>
  <c r="G577" i="3"/>
  <c r="H577" i="3"/>
  <c r="J577" i="3"/>
  <c r="K577" i="3"/>
  <c r="L577" i="3"/>
  <c r="M577" i="3"/>
  <c r="AG577" i="3"/>
  <c r="AQ577" i="3"/>
  <c r="C578" i="3"/>
  <c r="D578" i="3"/>
  <c r="E578" i="3"/>
  <c r="F578" i="3"/>
  <c r="G578" i="3"/>
  <c r="H578" i="3"/>
  <c r="J578" i="3"/>
  <c r="K578" i="3"/>
  <c r="L578" i="3"/>
  <c r="M578" i="3"/>
  <c r="AG578" i="3"/>
  <c r="AQ578" i="3"/>
  <c r="C579" i="3"/>
  <c r="D579" i="3"/>
  <c r="E579" i="3"/>
  <c r="F579" i="3"/>
  <c r="G579" i="3"/>
  <c r="H579" i="3"/>
  <c r="J579" i="3"/>
  <c r="K579" i="3"/>
  <c r="L579" i="3"/>
  <c r="M579" i="3"/>
  <c r="AG579" i="3"/>
  <c r="AQ579" i="3"/>
  <c r="C580" i="3"/>
  <c r="D580" i="3"/>
  <c r="E580" i="3"/>
  <c r="F580" i="3"/>
  <c r="G580" i="3"/>
  <c r="H580" i="3"/>
  <c r="J580" i="3"/>
  <c r="K580" i="3"/>
  <c r="L580" i="3"/>
  <c r="M580" i="3"/>
  <c r="AG580" i="3"/>
  <c r="AQ580" i="3"/>
  <c r="C581" i="3"/>
  <c r="D581" i="3"/>
  <c r="E581" i="3"/>
  <c r="F581" i="3"/>
  <c r="G581" i="3"/>
  <c r="H581" i="3"/>
  <c r="J581" i="3"/>
  <c r="K581" i="3"/>
  <c r="L581" i="3"/>
  <c r="M581" i="3"/>
  <c r="AG581" i="3"/>
  <c r="AQ581" i="3"/>
  <c r="C582" i="3"/>
  <c r="D582" i="3"/>
  <c r="E582" i="3"/>
  <c r="F582" i="3"/>
  <c r="G582" i="3"/>
  <c r="H582" i="3"/>
  <c r="J582" i="3"/>
  <c r="K582" i="3"/>
  <c r="L582" i="3"/>
  <c r="M582" i="3"/>
  <c r="AG582" i="3"/>
  <c r="AQ582" i="3"/>
  <c r="C583" i="3"/>
  <c r="D583" i="3"/>
  <c r="E583" i="3"/>
  <c r="F583" i="3"/>
  <c r="G583" i="3"/>
  <c r="H583" i="3"/>
  <c r="J583" i="3"/>
  <c r="K583" i="3"/>
  <c r="L583" i="3"/>
  <c r="M583" i="3"/>
  <c r="AG583" i="3"/>
  <c r="AQ583" i="3"/>
  <c r="C584" i="3"/>
  <c r="D584" i="3"/>
  <c r="E584" i="3"/>
  <c r="F584" i="3"/>
  <c r="G584" i="3"/>
  <c r="H584" i="3"/>
  <c r="J584" i="3"/>
  <c r="K584" i="3"/>
  <c r="L584" i="3"/>
  <c r="M584" i="3"/>
  <c r="AG584" i="3"/>
  <c r="AQ584" i="3"/>
  <c r="C585" i="3"/>
  <c r="D585" i="3"/>
  <c r="E585" i="3"/>
  <c r="F585" i="3"/>
  <c r="G585" i="3"/>
  <c r="H585" i="3"/>
  <c r="J585" i="3"/>
  <c r="K585" i="3"/>
  <c r="L585" i="3"/>
  <c r="M585" i="3"/>
  <c r="AG585" i="3"/>
  <c r="AQ585" i="3"/>
  <c r="C586" i="3"/>
  <c r="D586" i="3"/>
  <c r="E586" i="3"/>
  <c r="F586" i="3"/>
  <c r="G586" i="3"/>
  <c r="H586" i="3"/>
  <c r="J586" i="3"/>
  <c r="K586" i="3"/>
  <c r="L586" i="3"/>
  <c r="M586" i="3"/>
  <c r="AG586" i="3"/>
  <c r="AQ586" i="3"/>
  <c r="C587" i="3"/>
  <c r="D587" i="3"/>
  <c r="E587" i="3"/>
  <c r="F587" i="3"/>
  <c r="G587" i="3"/>
  <c r="H587" i="3"/>
  <c r="J587" i="3"/>
  <c r="K587" i="3"/>
  <c r="L587" i="3"/>
  <c r="M587" i="3"/>
  <c r="AG587" i="3"/>
  <c r="AQ587" i="3"/>
  <c r="C588" i="3"/>
  <c r="D588" i="3"/>
  <c r="E588" i="3"/>
  <c r="F588" i="3"/>
  <c r="G588" i="3"/>
  <c r="H588" i="3"/>
  <c r="J588" i="3"/>
  <c r="K588" i="3"/>
  <c r="L588" i="3"/>
  <c r="M588" i="3"/>
  <c r="AG588" i="3"/>
  <c r="AQ588" i="3"/>
  <c r="C589" i="3"/>
  <c r="D589" i="3"/>
  <c r="E589" i="3"/>
  <c r="F589" i="3"/>
  <c r="G589" i="3"/>
  <c r="H589" i="3"/>
  <c r="J589" i="3"/>
  <c r="K589" i="3"/>
  <c r="L589" i="3"/>
  <c r="M589" i="3"/>
  <c r="AG589" i="3"/>
  <c r="AQ589" i="3"/>
  <c r="C590" i="3"/>
  <c r="D590" i="3"/>
  <c r="E590" i="3"/>
  <c r="F590" i="3"/>
  <c r="G590" i="3"/>
  <c r="H590" i="3"/>
  <c r="J590" i="3"/>
  <c r="K590" i="3"/>
  <c r="L590" i="3"/>
  <c r="M590" i="3"/>
  <c r="AG590" i="3"/>
  <c r="AQ590" i="3"/>
  <c r="C591" i="3"/>
  <c r="D591" i="3"/>
  <c r="E591" i="3"/>
  <c r="F591" i="3"/>
  <c r="G591" i="3"/>
  <c r="H591" i="3"/>
  <c r="J591" i="3"/>
  <c r="K591" i="3"/>
  <c r="L591" i="3"/>
  <c r="M591" i="3"/>
  <c r="AG591" i="3"/>
  <c r="AQ591" i="3"/>
  <c r="C592" i="3"/>
  <c r="D592" i="3"/>
  <c r="E592" i="3"/>
  <c r="F592" i="3"/>
  <c r="G592" i="3"/>
  <c r="H592" i="3"/>
  <c r="J592" i="3"/>
  <c r="K592" i="3"/>
  <c r="L592" i="3"/>
  <c r="M592" i="3"/>
  <c r="AG592" i="3"/>
  <c r="AQ592" i="3"/>
  <c r="C593" i="3"/>
  <c r="D593" i="3"/>
  <c r="E593" i="3"/>
  <c r="F593" i="3"/>
  <c r="G593" i="3"/>
  <c r="H593" i="3"/>
  <c r="J593" i="3"/>
  <c r="K593" i="3"/>
  <c r="L593" i="3"/>
  <c r="M593" i="3"/>
  <c r="AG593" i="3"/>
  <c r="AQ593" i="3"/>
  <c r="C594" i="3"/>
  <c r="D594" i="3"/>
  <c r="E594" i="3"/>
  <c r="F594" i="3"/>
  <c r="G594" i="3"/>
  <c r="H594" i="3"/>
  <c r="J594" i="3"/>
  <c r="K594" i="3"/>
  <c r="L594" i="3"/>
  <c r="M594" i="3"/>
  <c r="AG594" i="3"/>
  <c r="AQ594" i="3"/>
  <c r="C595" i="3"/>
  <c r="D595" i="3"/>
  <c r="E595" i="3"/>
  <c r="F595" i="3"/>
  <c r="G595" i="3"/>
  <c r="H595" i="3"/>
  <c r="J595" i="3"/>
  <c r="K595" i="3"/>
  <c r="L595" i="3"/>
  <c r="M595" i="3"/>
  <c r="AG595" i="3"/>
  <c r="AQ595" i="3"/>
  <c r="C596" i="3"/>
  <c r="D596" i="3"/>
  <c r="E596" i="3"/>
  <c r="F596" i="3"/>
  <c r="G596" i="3"/>
  <c r="H596" i="3"/>
  <c r="J596" i="3"/>
  <c r="K596" i="3"/>
  <c r="L596" i="3"/>
  <c r="M596" i="3"/>
  <c r="AG596" i="3"/>
  <c r="AQ596" i="3"/>
  <c r="C597" i="3"/>
  <c r="D597" i="3"/>
  <c r="E597" i="3"/>
  <c r="F597" i="3"/>
  <c r="G597" i="3"/>
  <c r="H597" i="3"/>
  <c r="J597" i="3"/>
  <c r="K597" i="3"/>
  <c r="L597" i="3"/>
  <c r="M597" i="3"/>
  <c r="AG597" i="3"/>
  <c r="AQ597" i="3"/>
  <c r="C598" i="3"/>
  <c r="D598" i="3"/>
  <c r="E598" i="3"/>
  <c r="F598" i="3"/>
  <c r="G598" i="3"/>
  <c r="H598" i="3"/>
  <c r="J598" i="3"/>
  <c r="K598" i="3"/>
  <c r="L598" i="3"/>
  <c r="M598" i="3"/>
  <c r="AG598" i="3"/>
  <c r="AQ598" i="3"/>
  <c r="C599" i="3"/>
  <c r="D599" i="3"/>
  <c r="E599" i="3"/>
  <c r="F599" i="3"/>
  <c r="G599" i="3"/>
  <c r="H599" i="3"/>
  <c r="J599" i="3"/>
  <c r="K599" i="3"/>
  <c r="L599" i="3"/>
  <c r="M599" i="3"/>
  <c r="AG599" i="3"/>
  <c r="AQ599" i="3"/>
  <c r="C600" i="3"/>
  <c r="D600" i="3"/>
  <c r="E600" i="3"/>
  <c r="F600" i="3"/>
  <c r="G600" i="3"/>
  <c r="H600" i="3"/>
  <c r="J600" i="3"/>
  <c r="K600" i="3"/>
  <c r="L600" i="3"/>
  <c r="M600" i="3"/>
  <c r="AG600" i="3"/>
  <c r="AQ600" i="3"/>
  <c r="C601" i="3"/>
  <c r="D601" i="3"/>
  <c r="E601" i="3"/>
  <c r="F601" i="3"/>
  <c r="G601" i="3"/>
  <c r="H601" i="3"/>
  <c r="J601" i="3"/>
  <c r="K601" i="3"/>
  <c r="L601" i="3"/>
  <c r="M601" i="3"/>
  <c r="AG601" i="3"/>
  <c r="AQ601" i="3"/>
  <c r="C602" i="3"/>
  <c r="D602" i="3"/>
  <c r="E602" i="3"/>
  <c r="F602" i="3"/>
  <c r="G602" i="3"/>
  <c r="H602" i="3"/>
  <c r="J602" i="3"/>
  <c r="K602" i="3"/>
  <c r="L602" i="3"/>
  <c r="M602" i="3"/>
  <c r="AG602" i="3"/>
  <c r="AQ602" i="3"/>
  <c r="C603" i="3"/>
  <c r="D603" i="3"/>
  <c r="E603" i="3"/>
  <c r="F603" i="3"/>
  <c r="G603" i="3"/>
  <c r="H603" i="3"/>
  <c r="J603" i="3"/>
  <c r="K603" i="3"/>
  <c r="L603" i="3"/>
  <c r="M603" i="3"/>
  <c r="AG603" i="3"/>
  <c r="AQ603" i="3"/>
  <c r="C604" i="3"/>
  <c r="D604" i="3"/>
  <c r="E604" i="3"/>
  <c r="F604" i="3"/>
  <c r="G604" i="3"/>
  <c r="H604" i="3"/>
  <c r="J604" i="3"/>
  <c r="K604" i="3"/>
  <c r="L604" i="3"/>
  <c r="M604" i="3"/>
  <c r="AG604" i="3"/>
  <c r="AQ604" i="3"/>
  <c r="C605" i="3"/>
  <c r="D605" i="3"/>
  <c r="E605" i="3"/>
  <c r="F605" i="3"/>
  <c r="G605" i="3"/>
  <c r="H605" i="3"/>
  <c r="J605" i="3"/>
  <c r="K605" i="3"/>
  <c r="L605" i="3"/>
  <c r="M605" i="3"/>
  <c r="AG605" i="3"/>
  <c r="AQ605" i="3"/>
  <c r="C606" i="3"/>
  <c r="D606" i="3"/>
  <c r="E606" i="3"/>
  <c r="F606" i="3"/>
  <c r="G606" i="3"/>
  <c r="H606" i="3"/>
  <c r="J606" i="3"/>
  <c r="K606" i="3"/>
  <c r="L606" i="3"/>
  <c r="M606" i="3"/>
  <c r="AG606" i="3"/>
  <c r="AQ606" i="3"/>
  <c r="C607" i="3"/>
  <c r="D607" i="3"/>
  <c r="E607" i="3"/>
  <c r="F607" i="3"/>
  <c r="G607" i="3"/>
  <c r="H607" i="3"/>
  <c r="J607" i="3"/>
  <c r="K607" i="3"/>
  <c r="L607" i="3"/>
  <c r="M607" i="3"/>
  <c r="AG607" i="3"/>
  <c r="AQ607" i="3"/>
  <c r="C608" i="3"/>
  <c r="D608" i="3"/>
  <c r="E608" i="3"/>
  <c r="F608" i="3"/>
  <c r="G608" i="3"/>
  <c r="H608" i="3"/>
  <c r="J608" i="3"/>
  <c r="K608" i="3"/>
  <c r="L608" i="3"/>
  <c r="M608" i="3"/>
  <c r="AG608" i="3"/>
  <c r="AQ608" i="3"/>
  <c r="C609" i="3"/>
  <c r="D609" i="3"/>
  <c r="E609" i="3"/>
  <c r="F609" i="3"/>
  <c r="G609" i="3"/>
  <c r="H609" i="3"/>
  <c r="J609" i="3"/>
  <c r="K609" i="3"/>
  <c r="L609" i="3"/>
  <c r="M609" i="3"/>
  <c r="AG609" i="3"/>
  <c r="AQ609" i="3"/>
  <c r="C610" i="3"/>
  <c r="D610" i="3"/>
  <c r="E610" i="3"/>
  <c r="F610" i="3"/>
  <c r="G610" i="3"/>
  <c r="H610" i="3"/>
  <c r="J610" i="3"/>
  <c r="K610" i="3"/>
  <c r="L610" i="3"/>
  <c r="M610" i="3"/>
  <c r="AG610" i="3"/>
  <c r="AQ610" i="3"/>
  <c r="C611" i="3"/>
  <c r="D611" i="3"/>
  <c r="E611" i="3"/>
  <c r="F611" i="3"/>
  <c r="G611" i="3"/>
  <c r="H611" i="3"/>
  <c r="J611" i="3"/>
  <c r="K611" i="3"/>
  <c r="L611" i="3"/>
  <c r="M611" i="3"/>
  <c r="AG611" i="3"/>
  <c r="AQ611" i="3"/>
  <c r="C612" i="3"/>
  <c r="D612" i="3"/>
  <c r="E612" i="3"/>
  <c r="F612" i="3"/>
  <c r="G612" i="3"/>
  <c r="H612" i="3"/>
  <c r="J612" i="3"/>
  <c r="K612" i="3"/>
  <c r="L612" i="3"/>
  <c r="M612" i="3"/>
  <c r="AG612" i="3"/>
  <c r="AQ612" i="3"/>
  <c r="C613" i="3"/>
  <c r="D613" i="3"/>
  <c r="E613" i="3"/>
  <c r="F613" i="3"/>
  <c r="G613" i="3"/>
  <c r="H613" i="3"/>
  <c r="J613" i="3"/>
  <c r="K613" i="3"/>
  <c r="L613" i="3"/>
  <c r="M613" i="3"/>
  <c r="AG613" i="3"/>
  <c r="AQ613" i="3"/>
  <c r="C614" i="3"/>
  <c r="D614" i="3"/>
  <c r="E614" i="3"/>
  <c r="F614" i="3"/>
  <c r="G614" i="3"/>
  <c r="H614" i="3"/>
  <c r="J614" i="3"/>
  <c r="K614" i="3"/>
  <c r="L614" i="3"/>
  <c r="M614" i="3"/>
  <c r="AG614" i="3"/>
  <c r="AQ614" i="3"/>
  <c r="C615" i="3"/>
  <c r="D615" i="3"/>
  <c r="E615" i="3"/>
  <c r="F615" i="3"/>
  <c r="G615" i="3"/>
  <c r="H615" i="3"/>
  <c r="J615" i="3"/>
  <c r="K615" i="3"/>
  <c r="L615" i="3"/>
  <c r="M615" i="3"/>
  <c r="AG615" i="3"/>
  <c r="AQ615" i="3"/>
  <c r="C616" i="3"/>
  <c r="D616" i="3"/>
  <c r="E616" i="3"/>
  <c r="F616" i="3"/>
  <c r="G616" i="3"/>
  <c r="H616" i="3"/>
  <c r="J616" i="3"/>
  <c r="K616" i="3"/>
  <c r="L616" i="3"/>
  <c r="M616" i="3"/>
  <c r="AG616" i="3"/>
  <c r="AQ616" i="3"/>
  <c r="C617" i="3"/>
  <c r="D617" i="3"/>
  <c r="E617" i="3"/>
  <c r="F617" i="3"/>
  <c r="G617" i="3"/>
  <c r="H617" i="3"/>
  <c r="J617" i="3"/>
  <c r="K617" i="3"/>
  <c r="L617" i="3"/>
  <c r="M617" i="3"/>
  <c r="AG617" i="3"/>
  <c r="AQ617" i="3"/>
  <c r="C618" i="3"/>
  <c r="D618" i="3"/>
  <c r="E618" i="3"/>
  <c r="F618" i="3"/>
  <c r="G618" i="3"/>
  <c r="H618" i="3"/>
  <c r="J618" i="3"/>
  <c r="K618" i="3"/>
  <c r="L618" i="3"/>
  <c r="M618" i="3"/>
  <c r="AG618" i="3"/>
  <c r="AQ618" i="3"/>
  <c r="C619" i="3"/>
  <c r="D619" i="3"/>
  <c r="E619" i="3"/>
  <c r="F619" i="3"/>
  <c r="G619" i="3"/>
  <c r="H619" i="3"/>
  <c r="J619" i="3"/>
  <c r="K619" i="3"/>
  <c r="L619" i="3"/>
  <c r="M619" i="3"/>
  <c r="AG619" i="3"/>
  <c r="AQ619" i="3"/>
  <c r="C620" i="3"/>
  <c r="D620" i="3"/>
  <c r="E620" i="3"/>
  <c r="F620" i="3"/>
  <c r="G620" i="3"/>
  <c r="H620" i="3"/>
  <c r="J620" i="3"/>
  <c r="K620" i="3"/>
  <c r="L620" i="3"/>
  <c r="M620" i="3"/>
  <c r="AG620" i="3"/>
  <c r="AQ620" i="3"/>
  <c r="C621" i="3"/>
  <c r="D621" i="3"/>
  <c r="E621" i="3"/>
  <c r="F621" i="3"/>
  <c r="G621" i="3"/>
  <c r="H621" i="3"/>
  <c r="J621" i="3"/>
  <c r="K621" i="3"/>
  <c r="L621" i="3"/>
  <c r="M621" i="3"/>
  <c r="AG621" i="3"/>
  <c r="AQ621" i="3"/>
  <c r="C622" i="3"/>
  <c r="D622" i="3"/>
  <c r="E622" i="3"/>
  <c r="F622" i="3"/>
  <c r="G622" i="3"/>
  <c r="H622" i="3"/>
  <c r="J622" i="3"/>
  <c r="K622" i="3"/>
  <c r="L622" i="3"/>
  <c r="M622" i="3"/>
  <c r="AG622" i="3"/>
  <c r="AQ622" i="3"/>
  <c r="C623" i="3"/>
  <c r="D623" i="3"/>
  <c r="E623" i="3"/>
  <c r="F623" i="3"/>
  <c r="G623" i="3"/>
  <c r="H623" i="3"/>
  <c r="J623" i="3"/>
  <c r="K623" i="3"/>
  <c r="L623" i="3"/>
  <c r="M623" i="3"/>
  <c r="AG623" i="3"/>
  <c r="AQ623" i="3"/>
  <c r="C624" i="3"/>
  <c r="D624" i="3"/>
  <c r="E624" i="3"/>
  <c r="F624" i="3"/>
  <c r="G624" i="3"/>
  <c r="H624" i="3"/>
  <c r="J624" i="3"/>
  <c r="K624" i="3"/>
  <c r="L624" i="3"/>
  <c r="M624" i="3"/>
  <c r="AG624" i="3"/>
  <c r="AQ624" i="3"/>
  <c r="C625" i="3"/>
  <c r="D625" i="3"/>
  <c r="E625" i="3"/>
  <c r="F625" i="3"/>
  <c r="G625" i="3"/>
  <c r="H625" i="3"/>
  <c r="J625" i="3"/>
  <c r="K625" i="3"/>
  <c r="L625" i="3"/>
  <c r="M625" i="3"/>
  <c r="AG625" i="3"/>
  <c r="AQ625" i="3"/>
  <c r="C626" i="3"/>
  <c r="D626" i="3"/>
  <c r="E626" i="3"/>
  <c r="F626" i="3"/>
  <c r="G626" i="3"/>
  <c r="H626" i="3"/>
  <c r="J626" i="3"/>
  <c r="K626" i="3"/>
  <c r="L626" i="3"/>
  <c r="M626" i="3"/>
  <c r="AG626" i="3"/>
  <c r="AQ626" i="3"/>
  <c r="C627" i="3"/>
  <c r="D627" i="3"/>
  <c r="E627" i="3"/>
  <c r="F627" i="3"/>
  <c r="G627" i="3"/>
  <c r="H627" i="3"/>
  <c r="J627" i="3"/>
  <c r="K627" i="3"/>
  <c r="L627" i="3"/>
  <c r="M627" i="3"/>
  <c r="AG627" i="3"/>
  <c r="AQ627" i="3"/>
  <c r="C628" i="3"/>
  <c r="D628" i="3"/>
  <c r="E628" i="3"/>
  <c r="F628" i="3"/>
  <c r="G628" i="3"/>
  <c r="H628" i="3"/>
  <c r="J628" i="3"/>
  <c r="K628" i="3"/>
  <c r="L628" i="3"/>
  <c r="M628" i="3"/>
  <c r="AG628" i="3"/>
  <c r="AQ628" i="3"/>
  <c r="C629" i="3"/>
  <c r="D629" i="3"/>
  <c r="E629" i="3"/>
  <c r="F629" i="3"/>
  <c r="G629" i="3"/>
  <c r="H629" i="3"/>
  <c r="J629" i="3"/>
  <c r="K629" i="3"/>
  <c r="L629" i="3"/>
  <c r="M629" i="3"/>
  <c r="AG629" i="3"/>
  <c r="AQ629" i="3"/>
  <c r="C630" i="3"/>
  <c r="D630" i="3"/>
  <c r="E630" i="3"/>
  <c r="F630" i="3"/>
  <c r="G630" i="3"/>
  <c r="H630" i="3"/>
  <c r="J630" i="3"/>
  <c r="K630" i="3"/>
  <c r="L630" i="3"/>
  <c r="M630" i="3"/>
  <c r="AG630" i="3"/>
  <c r="AQ630" i="3"/>
  <c r="C631" i="3"/>
  <c r="D631" i="3"/>
  <c r="E631" i="3"/>
  <c r="F631" i="3"/>
  <c r="G631" i="3"/>
  <c r="H631" i="3"/>
  <c r="J631" i="3"/>
  <c r="K631" i="3"/>
  <c r="L631" i="3"/>
  <c r="M631" i="3"/>
  <c r="AG631" i="3"/>
  <c r="AQ631" i="3"/>
  <c r="C632" i="3"/>
  <c r="D632" i="3"/>
  <c r="E632" i="3"/>
  <c r="F632" i="3"/>
  <c r="G632" i="3"/>
  <c r="H632" i="3"/>
  <c r="J632" i="3"/>
  <c r="K632" i="3"/>
  <c r="L632" i="3"/>
  <c r="M632" i="3"/>
  <c r="AG632" i="3"/>
  <c r="AQ632" i="3"/>
  <c r="C633" i="3"/>
  <c r="D633" i="3"/>
  <c r="E633" i="3"/>
  <c r="F633" i="3"/>
  <c r="G633" i="3"/>
  <c r="H633" i="3"/>
  <c r="J633" i="3"/>
  <c r="K633" i="3"/>
  <c r="L633" i="3"/>
  <c r="M633" i="3"/>
  <c r="AG633" i="3"/>
  <c r="AQ633" i="3"/>
  <c r="C634" i="3"/>
  <c r="D634" i="3"/>
  <c r="E634" i="3"/>
  <c r="F634" i="3"/>
  <c r="G634" i="3"/>
  <c r="H634" i="3"/>
  <c r="J634" i="3"/>
  <c r="K634" i="3"/>
  <c r="L634" i="3"/>
  <c r="M634" i="3"/>
  <c r="AG634" i="3"/>
  <c r="AQ634" i="3"/>
  <c r="C635" i="3"/>
  <c r="D635" i="3"/>
  <c r="E635" i="3"/>
  <c r="F635" i="3"/>
  <c r="G635" i="3"/>
  <c r="H635" i="3"/>
  <c r="J635" i="3"/>
  <c r="K635" i="3"/>
  <c r="L635" i="3"/>
  <c r="M635" i="3"/>
  <c r="AG635" i="3"/>
  <c r="AQ635" i="3"/>
  <c r="C636" i="3"/>
  <c r="D636" i="3"/>
  <c r="E636" i="3"/>
  <c r="F636" i="3"/>
  <c r="G636" i="3"/>
  <c r="H636" i="3"/>
  <c r="J636" i="3"/>
  <c r="K636" i="3"/>
  <c r="L636" i="3"/>
  <c r="M636" i="3"/>
  <c r="AG636" i="3"/>
  <c r="AQ636" i="3"/>
  <c r="C637" i="3"/>
  <c r="D637" i="3"/>
  <c r="E637" i="3"/>
  <c r="F637" i="3"/>
  <c r="G637" i="3"/>
  <c r="H637" i="3"/>
  <c r="J637" i="3"/>
  <c r="K637" i="3"/>
  <c r="L637" i="3"/>
  <c r="M637" i="3"/>
  <c r="AG637" i="3"/>
  <c r="AQ637" i="3"/>
  <c r="C638" i="3"/>
  <c r="D638" i="3"/>
  <c r="E638" i="3"/>
  <c r="F638" i="3"/>
  <c r="G638" i="3"/>
  <c r="H638" i="3"/>
  <c r="J638" i="3"/>
  <c r="K638" i="3"/>
  <c r="L638" i="3"/>
  <c r="M638" i="3"/>
  <c r="AG638" i="3"/>
  <c r="AQ638" i="3"/>
  <c r="C639" i="3"/>
  <c r="D639" i="3"/>
  <c r="E639" i="3"/>
  <c r="F639" i="3"/>
  <c r="G639" i="3"/>
  <c r="H639" i="3"/>
  <c r="J639" i="3"/>
  <c r="K639" i="3"/>
  <c r="L639" i="3"/>
  <c r="M639" i="3"/>
  <c r="AG639" i="3"/>
  <c r="AQ639" i="3"/>
  <c r="C640" i="3"/>
  <c r="D640" i="3"/>
  <c r="E640" i="3"/>
  <c r="F640" i="3"/>
  <c r="G640" i="3"/>
  <c r="H640" i="3"/>
  <c r="J640" i="3"/>
  <c r="K640" i="3"/>
  <c r="L640" i="3"/>
  <c r="M640" i="3"/>
  <c r="AG640" i="3"/>
  <c r="AQ640" i="3"/>
  <c r="C641" i="3"/>
  <c r="D641" i="3"/>
  <c r="E641" i="3"/>
  <c r="F641" i="3"/>
  <c r="G641" i="3"/>
  <c r="H641" i="3"/>
  <c r="J641" i="3"/>
  <c r="K641" i="3"/>
  <c r="L641" i="3"/>
  <c r="M641" i="3"/>
  <c r="AG641" i="3"/>
  <c r="AQ641" i="3"/>
  <c r="C642" i="3"/>
  <c r="D642" i="3"/>
  <c r="E642" i="3"/>
  <c r="F642" i="3"/>
  <c r="G642" i="3"/>
  <c r="H642" i="3"/>
  <c r="J642" i="3"/>
  <c r="K642" i="3"/>
  <c r="L642" i="3"/>
  <c r="M642" i="3"/>
  <c r="AG642" i="3"/>
  <c r="AQ642" i="3"/>
  <c r="C643" i="3"/>
  <c r="D643" i="3"/>
  <c r="E643" i="3"/>
  <c r="F643" i="3"/>
  <c r="G643" i="3"/>
  <c r="H643" i="3"/>
  <c r="J643" i="3"/>
  <c r="K643" i="3"/>
  <c r="L643" i="3"/>
  <c r="M643" i="3"/>
  <c r="AG643" i="3"/>
  <c r="AQ643" i="3"/>
  <c r="C644" i="3"/>
  <c r="D644" i="3"/>
  <c r="E644" i="3"/>
  <c r="F644" i="3"/>
  <c r="G644" i="3"/>
  <c r="H644" i="3"/>
  <c r="J644" i="3"/>
  <c r="K644" i="3"/>
  <c r="L644" i="3"/>
  <c r="M644" i="3"/>
  <c r="AG644" i="3"/>
  <c r="AQ644" i="3"/>
  <c r="C645" i="3"/>
  <c r="D645" i="3"/>
  <c r="E645" i="3"/>
  <c r="F645" i="3"/>
  <c r="G645" i="3"/>
  <c r="H645" i="3"/>
  <c r="J645" i="3"/>
  <c r="K645" i="3"/>
  <c r="L645" i="3"/>
  <c r="M645" i="3"/>
  <c r="AG645" i="3"/>
  <c r="AQ645" i="3"/>
  <c r="C646" i="3"/>
  <c r="D646" i="3"/>
  <c r="E646" i="3"/>
  <c r="F646" i="3"/>
  <c r="G646" i="3"/>
  <c r="H646" i="3"/>
  <c r="J646" i="3"/>
  <c r="K646" i="3"/>
  <c r="L646" i="3"/>
  <c r="M646" i="3"/>
  <c r="AG646" i="3"/>
  <c r="AQ646" i="3"/>
  <c r="C647" i="3"/>
  <c r="D647" i="3"/>
  <c r="E647" i="3"/>
  <c r="F647" i="3"/>
  <c r="G647" i="3"/>
  <c r="H647" i="3"/>
  <c r="J647" i="3"/>
  <c r="K647" i="3"/>
  <c r="L647" i="3"/>
  <c r="M647" i="3"/>
  <c r="AG647" i="3"/>
  <c r="AQ647" i="3"/>
  <c r="C648" i="3"/>
  <c r="D648" i="3"/>
  <c r="E648" i="3"/>
  <c r="F648" i="3"/>
  <c r="G648" i="3"/>
  <c r="H648" i="3"/>
  <c r="J648" i="3"/>
  <c r="K648" i="3"/>
  <c r="L648" i="3"/>
  <c r="M648" i="3"/>
  <c r="AG648" i="3"/>
  <c r="AQ648" i="3"/>
  <c r="C649" i="3"/>
  <c r="D649" i="3"/>
  <c r="E649" i="3"/>
  <c r="F649" i="3"/>
  <c r="G649" i="3"/>
  <c r="H649" i="3"/>
  <c r="J649" i="3"/>
  <c r="K649" i="3"/>
  <c r="L649" i="3"/>
  <c r="M649" i="3"/>
  <c r="AG649" i="3"/>
  <c r="AQ649" i="3"/>
  <c r="C650" i="3"/>
  <c r="D650" i="3"/>
  <c r="E650" i="3"/>
  <c r="F650" i="3"/>
  <c r="G650" i="3"/>
  <c r="H650" i="3"/>
  <c r="J650" i="3"/>
  <c r="K650" i="3"/>
  <c r="L650" i="3"/>
  <c r="M650" i="3"/>
  <c r="AG650" i="3"/>
  <c r="AQ650" i="3"/>
  <c r="C651" i="3"/>
  <c r="D651" i="3"/>
  <c r="E651" i="3"/>
  <c r="F651" i="3"/>
  <c r="G651" i="3"/>
  <c r="H651" i="3"/>
  <c r="J651" i="3"/>
  <c r="K651" i="3"/>
  <c r="L651" i="3"/>
  <c r="M651" i="3"/>
  <c r="AG651" i="3"/>
  <c r="AQ651" i="3"/>
  <c r="C652" i="3"/>
  <c r="D652" i="3"/>
  <c r="E652" i="3"/>
  <c r="F652" i="3"/>
  <c r="G652" i="3"/>
  <c r="H652" i="3"/>
  <c r="J652" i="3"/>
  <c r="K652" i="3"/>
  <c r="L652" i="3"/>
  <c r="M652" i="3"/>
  <c r="AG652" i="3"/>
  <c r="AQ652" i="3"/>
  <c r="C653" i="3"/>
  <c r="D653" i="3"/>
  <c r="E653" i="3"/>
  <c r="F653" i="3"/>
  <c r="G653" i="3"/>
  <c r="H653" i="3"/>
  <c r="J653" i="3"/>
  <c r="K653" i="3"/>
  <c r="L653" i="3"/>
  <c r="M653" i="3"/>
  <c r="AG653" i="3"/>
  <c r="AQ653" i="3"/>
  <c r="C654" i="3"/>
  <c r="D654" i="3"/>
  <c r="E654" i="3"/>
  <c r="F654" i="3"/>
  <c r="G654" i="3"/>
  <c r="H654" i="3"/>
  <c r="J654" i="3"/>
  <c r="K654" i="3"/>
  <c r="L654" i="3"/>
  <c r="M654" i="3"/>
  <c r="AG654" i="3"/>
  <c r="AQ654" i="3"/>
  <c r="C655" i="3"/>
  <c r="D655" i="3"/>
  <c r="E655" i="3"/>
  <c r="F655" i="3"/>
  <c r="G655" i="3"/>
  <c r="H655" i="3"/>
  <c r="J655" i="3"/>
  <c r="K655" i="3"/>
  <c r="L655" i="3"/>
  <c r="M655" i="3"/>
  <c r="AG655" i="3"/>
  <c r="AQ655" i="3"/>
  <c r="C656" i="3"/>
  <c r="D656" i="3"/>
  <c r="E656" i="3"/>
  <c r="F656" i="3"/>
  <c r="G656" i="3"/>
  <c r="H656" i="3"/>
  <c r="J656" i="3"/>
  <c r="K656" i="3"/>
  <c r="L656" i="3"/>
  <c r="M656" i="3"/>
  <c r="AG656" i="3"/>
  <c r="AQ656" i="3"/>
  <c r="C657" i="3"/>
  <c r="D657" i="3"/>
  <c r="E657" i="3"/>
  <c r="F657" i="3"/>
  <c r="G657" i="3"/>
  <c r="H657" i="3"/>
  <c r="J657" i="3"/>
  <c r="K657" i="3"/>
  <c r="L657" i="3"/>
  <c r="M657" i="3"/>
  <c r="AG657" i="3"/>
  <c r="AQ657" i="3"/>
  <c r="C658" i="3"/>
  <c r="D658" i="3"/>
  <c r="E658" i="3"/>
  <c r="F658" i="3"/>
  <c r="G658" i="3"/>
  <c r="H658" i="3"/>
  <c r="J658" i="3"/>
  <c r="K658" i="3"/>
  <c r="L658" i="3"/>
  <c r="M658" i="3"/>
  <c r="AG658" i="3"/>
  <c r="AQ658" i="3"/>
  <c r="C659" i="3"/>
  <c r="D659" i="3"/>
  <c r="E659" i="3"/>
  <c r="F659" i="3"/>
  <c r="G659" i="3"/>
  <c r="H659" i="3"/>
  <c r="J659" i="3"/>
  <c r="K659" i="3"/>
  <c r="L659" i="3"/>
  <c r="M659" i="3"/>
  <c r="AG659" i="3"/>
  <c r="AQ659" i="3"/>
  <c r="C660" i="3"/>
  <c r="D660" i="3"/>
  <c r="E660" i="3"/>
  <c r="F660" i="3"/>
  <c r="G660" i="3"/>
  <c r="H660" i="3"/>
  <c r="J660" i="3"/>
  <c r="K660" i="3"/>
  <c r="L660" i="3"/>
  <c r="M660" i="3"/>
  <c r="AG660" i="3"/>
  <c r="AQ660" i="3"/>
  <c r="C661" i="3"/>
  <c r="D661" i="3"/>
  <c r="E661" i="3"/>
  <c r="F661" i="3"/>
  <c r="G661" i="3"/>
  <c r="H661" i="3"/>
  <c r="J661" i="3"/>
  <c r="K661" i="3"/>
  <c r="L661" i="3"/>
  <c r="M661" i="3"/>
  <c r="AG661" i="3"/>
  <c r="AQ661" i="3"/>
  <c r="C662" i="3"/>
  <c r="D662" i="3"/>
  <c r="E662" i="3"/>
  <c r="F662" i="3"/>
  <c r="G662" i="3"/>
  <c r="H662" i="3"/>
  <c r="J662" i="3"/>
  <c r="K662" i="3"/>
  <c r="L662" i="3"/>
  <c r="M662" i="3"/>
  <c r="AG662" i="3"/>
  <c r="AQ662" i="3"/>
  <c r="C663" i="3"/>
  <c r="D663" i="3"/>
  <c r="E663" i="3"/>
  <c r="F663" i="3"/>
  <c r="G663" i="3"/>
  <c r="H663" i="3"/>
  <c r="J663" i="3"/>
  <c r="K663" i="3"/>
  <c r="L663" i="3"/>
  <c r="M663" i="3"/>
  <c r="AG663" i="3"/>
  <c r="AQ663" i="3"/>
  <c r="C664" i="3"/>
  <c r="D664" i="3"/>
  <c r="E664" i="3"/>
  <c r="F664" i="3"/>
  <c r="G664" i="3"/>
  <c r="H664" i="3"/>
  <c r="J664" i="3"/>
  <c r="K664" i="3"/>
  <c r="L664" i="3"/>
  <c r="M664" i="3"/>
  <c r="AG664" i="3"/>
  <c r="AQ664" i="3"/>
  <c r="C665" i="3"/>
  <c r="D665" i="3"/>
  <c r="E665" i="3"/>
  <c r="F665" i="3"/>
  <c r="G665" i="3"/>
  <c r="H665" i="3"/>
  <c r="J665" i="3"/>
  <c r="K665" i="3"/>
  <c r="L665" i="3"/>
  <c r="M665" i="3"/>
  <c r="AG665" i="3"/>
  <c r="AQ665" i="3"/>
  <c r="C666" i="3"/>
  <c r="D666" i="3"/>
  <c r="E666" i="3"/>
  <c r="F666" i="3"/>
  <c r="G666" i="3"/>
  <c r="H666" i="3"/>
  <c r="J666" i="3"/>
  <c r="K666" i="3"/>
  <c r="L666" i="3"/>
  <c r="M666" i="3"/>
  <c r="AG666" i="3"/>
  <c r="AQ666" i="3"/>
  <c r="C667" i="3"/>
  <c r="D667" i="3"/>
  <c r="E667" i="3"/>
  <c r="F667" i="3"/>
  <c r="G667" i="3"/>
  <c r="H667" i="3"/>
  <c r="J667" i="3"/>
  <c r="K667" i="3"/>
  <c r="L667" i="3"/>
  <c r="M667" i="3"/>
  <c r="AG667" i="3"/>
  <c r="AQ667" i="3"/>
  <c r="C668" i="3"/>
  <c r="D668" i="3"/>
  <c r="E668" i="3"/>
  <c r="F668" i="3"/>
  <c r="G668" i="3"/>
  <c r="H668" i="3"/>
  <c r="J668" i="3"/>
  <c r="K668" i="3"/>
  <c r="L668" i="3"/>
  <c r="M668" i="3"/>
  <c r="AG668" i="3"/>
  <c r="AQ668" i="3"/>
  <c r="C669" i="3"/>
  <c r="D669" i="3"/>
  <c r="E669" i="3"/>
  <c r="F669" i="3"/>
  <c r="G669" i="3"/>
  <c r="H669" i="3"/>
  <c r="J669" i="3"/>
  <c r="K669" i="3"/>
  <c r="L669" i="3"/>
  <c r="M669" i="3"/>
  <c r="AG669" i="3"/>
  <c r="AQ669" i="3"/>
  <c r="C670" i="3"/>
  <c r="D670" i="3"/>
  <c r="E670" i="3"/>
  <c r="F670" i="3"/>
  <c r="G670" i="3"/>
  <c r="H670" i="3"/>
  <c r="J670" i="3"/>
  <c r="K670" i="3"/>
  <c r="L670" i="3"/>
  <c r="M670" i="3"/>
  <c r="AG670" i="3"/>
  <c r="AQ670" i="3"/>
  <c r="C671" i="3"/>
  <c r="D671" i="3"/>
  <c r="E671" i="3"/>
  <c r="F671" i="3"/>
  <c r="G671" i="3"/>
  <c r="H671" i="3"/>
  <c r="J671" i="3"/>
  <c r="K671" i="3"/>
  <c r="L671" i="3"/>
  <c r="M671" i="3"/>
  <c r="AG671" i="3"/>
  <c r="AQ671" i="3"/>
  <c r="C672" i="3"/>
  <c r="D672" i="3"/>
  <c r="E672" i="3"/>
  <c r="F672" i="3"/>
  <c r="G672" i="3"/>
  <c r="H672" i="3"/>
  <c r="J672" i="3"/>
  <c r="K672" i="3"/>
  <c r="L672" i="3"/>
  <c r="M672" i="3"/>
  <c r="AG672" i="3"/>
  <c r="AQ672" i="3"/>
  <c r="C673" i="3"/>
  <c r="D673" i="3"/>
  <c r="E673" i="3"/>
  <c r="F673" i="3"/>
  <c r="G673" i="3"/>
  <c r="H673" i="3"/>
  <c r="J673" i="3"/>
  <c r="K673" i="3"/>
  <c r="L673" i="3"/>
  <c r="M673" i="3"/>
  <c r="AG673" i="3"/>
  <c r="AQ673" i="3"/>
  <c r="C674" i="3"/>
  <c r="D674" i="3"/>
  <c r="E674" i="3"/>
  <c r="F674" i="3"/>
  <c r="G674" i="3"/>
  <c r="H674" i="3"/>
  <c r="J674" i="3"/>
  <c r="K674" i="3"/>
  <c r="L674" i="3"/>
  <c r="M674" i="3"/>
  <c r="AG674" i="3"/>
  <c r="AQ674" i="3"/>
  <c r="C675" i="3"/>
  <c r="D675" i="3"/>
  <c r="E675" i="3"/>
  <c r="F675" i="3"/>
  <c r="G675" i="3"/>
  <c r="H675" i="3"/>
  <c r="J675" i="3"/>
  <c r="K675" i="3"/>
  <c r="L675" i="3"/>
  <c r="M675" i="3"/>
  <c r="AG675" i="3"/>
  <c r="AQ675" i="3"/>
  <c r="C676" i="3"/>
  <c r="D676" i="3"/>
  <c r="E676" i="3"/>
  <c r="F676" i="3"/>
  <c r="G676" i="3"/>
  <c r="H676" i="3"/>
  <c r="J676" i="3"/>
  <c r="K676" i="3"/>
  <c r="L676" i="3"/>
  <c r="M676" i="3"/>
  <c r="AG676" i="3"/>
  <c r="AQ676" i="3"/>
  <c r="C677" i="3"/>
  <c r="D677" i="3"/>
  <c r="E677" i="3"/>
  <c r="F677" i="3"/>
  <c r="G677" i="3"/>
  <c r="H677" i="3"/>
  <c r="J677" i="3"/>
  <c r="K677" i="3"/>
  <c r="L677" i="3"/>
  <c r="M677" i="3"/>
  <c r="AG677" i="3"/>
  <c r="AQ677" i="3"/>
  <c r="C678" i="3"/>
  <c r="D678" i="3"/>
  <c r="E678" i="3"/>
  <c r="F678" i="3"/>
  <c r="G678" i="3"/>
  <c r="H678" i="3"/>
  <c r="J678" i="3"/>
  <c r="K678" i="3"/>
  <c r="L678" i="3"/>
  <c r="M678" i="3"/>
  <c r="AG678" i="3"/>
  <c r="AQ678" i="3"/>
  <c r="C679" i="3"/>
  <c r="D679" i="3"/>
  <c r="E679" i="3"/>
  <c r="F679" i="3"/>
  <c r="G679" i="3"/>
  <c r="H679" i="3"/>
  <c r="J679" i="3"/>
  <c r="K679" i="3"/>
  <c r="L679" i="3"/>
  <c r="M679" i="3"/>
  <c r="AG679" i="3"/>
  <c r="AQ679" i="3"/>
  <c r="C680" i="3"/>
  <c r="D680" i="3"/>
  <c r="E680" i="3"/>
  <c r="F680" i="3"/>
  <c r="G680" i="3"/>
  <c r="H680" i="3"/>
  <c r="J680" i="3"/>
  <c r="K680" i="3"/>
  <c r="L680" i="3"/>
  <c r="M680" i="3"/>
  <c r="AG680" i="3"/>
  <c r="AQ680" i="3"/>
  <c r="C681" i="3"/>
  <c r="D681" i="3"/>
  <c r="E681" i="3"/>
  <c r="F681" i="3"/>
  <c r="G681" i="3"/>
  <c r="H681" i="3"/>
  <c r="J681" i="3"/>
  <c r="K681" i="3"/>
  <c r="L681" i="3"/>
  <c r="M681" i="3"/>
  <c r="AG681" i="3"/>
  <c r="AQ681" i="3"/>
  <c r="C682" i="3"/>
  <c r="D682" i="3"/>
  <c r="E682" i="3"/>
  <c r="F682" i="3"/>
  <c r="G682" i="3"/>
  <c r="H682" i="3"/>
  <c r="J682" i="3"/>
  <c r="K682" i="3"/>
  <c r="L682" i="3"/>
  <c r="M682" i="3"/>
  <c r="AG682" i="3"/>
  <c r="AQ682" i="3"/>
  <c r="C683" i="3"/>
  <c r="D683" i="3"/>
  <c r="E683" i="3"/>
  <c r="F683" i="3"/>
  <c r="G683" i="3"/>
  <c r="H683" i="3"/>
  <c r="J683" i="3"/>
  <c r="K683" i="3"/>
  <c r="L683" i="3"/>
  <c r="M683" i="3"/>
  <c r="AG683" i="3"/>
  <c r="AQ683" i="3"/>
  <c r="C684" i="3"/>
  <c r="D684" i="3"/>
  <c r="E684" i="3"/>
  <c r="F684" i="3"/>
  <c r="G684" i="3"/>
  <c r="H684" i="3"/>
  <c r="J684" i="3"/>
  <c r="K684" i="3"/>
  <c r="L684" i="3"/>
  <c r="M684" i="3"/>
  <c r="AG684" i="3"/>
  <c r="AQ684" i="3"/>
  <c r="C685" i="3"/>
  <c r="D685" i="3"/>
  <c r="E685" i="3"/>
  <c r="F685" i="3"/>
  <c r="G685" i="3"/>
  <c r="H685" i="3"/>
  <c r="J685" i="3"/>
  <c r="K685" i="3"/>
  <c r="L685" i="3"/>
  <c r="M685" i="3"/>
  <c r="AG685" i="3"/>
  <c r="AQ685" i="3"/>
  <c r="C686" i="3"/>
  <c r="D686" i="3"/>
  <c r="E686" i="3"/>
  <c r="F686" i="3"/>
  <c r="G686" i="3"/>
  <c r="H686" i="3"/>
  <c r="J686" i="3"/>
  <c r="K686" i="3"/>
  <c r="L686" i="3"/>
  <c r="M686" i="3"/>
  <c r="AG686" i="3"/>
  <c r="AQ686" i="3"/>
  <c r="C687" i="3"/>
  <c r="D687" i="3"/>
  <c r="E687" i="3"/>
  <c r="F687" i="3"/>
  <c r="G687" i="3"/>
  <c r="H687" i="3"/>
  <c r="J687" i="3"/>
  <c r="K687" i="3"/>
  <c r="L687" i="3"/>
  <c r="M687" i="3"/>
  <c r="AG687" i="3"/>
  <c r="AQ687" i="3"/>
  <c r="C688" i="3"/>
  <c r="D688" i="3"/>
  <c r="E688" i="3"/>
  <c r="F688" i="3"/>
  <c r="G688" i="3"/>
  <c r="H688" i="3"/>
  <c r="J688" i="3"/>
  <c r="K688" i="3"/>
  <c r="L688" i="3"/>
  <c r="M688" i="3"/>
  <c r="AG688" i="3"/>
  <c r="AQ688" i="3"/>
  <c r="C689" i="3"/>
  <c r="D689" i="3"/>
  <c r="E689" i="3"/>
  <c r="F689" i="3"/>
  <c r="G689" i="3"/>
  <c r="H689" i="3"/>
  <c r="J689" i="3"/>
  <c r="K689" i="3"/>
  <c r="L689" i="3"/>
  <c r="M689" i="3"/>
  <c r="AG689" i="3"/>
  <c r="AQ689" i="3"/>
  <c r="C690" i="3"/>
  <c r="D690" i="3"/>
  <c r="E690" i="3"/>
  <c r="F690" i="3"/>
  <c r="G690" i="3"/>
  <c r="H690" i="3"/>
  <c r="J690" i="3"/>
  <c r="K690" i="3"/>
  <c r="L690" i="3"/>
  <c r="M690" i="3"/>
  <c r="AG690" i="3"/>
  <c r="AQ690" i="3"/>
  <c r="C691" i="3"/>
  <c r="D691" i="3"/>
  <c r="E691" i="3"/>
  <c r="F691" i="3"/>
  <c r="G691" i="3"/>
  <c r="H691" i="3"/>
  <c r="J691" i="3"/>
  <c r="K691" i="3"/>
  <c r="L691" i="3"/>
  <c r="M691" i="3"/>
  <c r="AG691" i="3"/>
  <c r="AQ691" i="3"/>
  <c r="C692" i="3"/>
  <c r="D692" i="3"/>
  <c r="E692" i="3"/>
  <c r="F692" i="3"/>
  <c r="G692" i="3"/>
  <c r="H692" i="3"/>
  <c r="J692" i="3"/>
  <c r="K692" i="3"/>
  <c r="L692" i="3"/>
  <c r="M692" i="3"/>
  <c r="AG692" i="3"/>
  <c r="AQ692" i="3"/>
  <c r="N693" i="3"/>
  <c r="O693" i="3"/>
  <c r="P693" i="3"/>
  <c r="X693" i="3"/>
  <c r="C693" i="3"/>
  <c r="D693" i="3"/>
  <c r="E693" i="3"/>
  <c r="F693" i="3"/>
  <c r="G693" i="3"/>
  <c r="H693" i="3"/>
  <c r="J693" i="3"/>
  <c r="K693" i="3"/>
  <c r="L693" i="3"/>
  <c r="M693" i="3"/>
  <c r="AG693" i="3"/>
  <c r="C695" i="3"/>
  <c r="D695" i="3"/>
  <c r="E695" i="3"/>
  <c r="F695" i="3"/>
  <c r="G695" i="3"/>
  <c r="H695" i="3"/>
  <c r="J695" i="3"/>
  <c r="K695" i="3"/>
  <c r="L695" i="3"/>
  <c r="M695" i="3"/>
  <c r="AG695" i="3"/>
  <c r="AQ695" i="3"/>
  <c r="C696" i="3"/>
  <c r="D696" i="3"/>
  <c r="E696" i="3"/>
  <c r="F696" i="3"/>
  <c r="G696" i="3"/>
  <c r="H696" i="3"/>
  <c r="J696" i="3"/>
  <c r="K696" i="3"/>
  <c r="L696" i="3"/>
  <c r="M696" i="3"/>
  <c r="AG696" i="3"/>
  <c r="AQ696" i="3"/>
  <c r="C697" i="3"/>
  <c r="D697" i="3"/>
  <c r="E697" i="3"/>
  <c r="F697" i="3"/>
  <c r="G697" i="3"/>
  <c r="H697" i="3"/>
  <c r="J697" i="3"/>
  <c r="K697" i="3"/>
  <c r="L697" i="3"/>
  <c r="M697" i="3"/>
  <c r="AG697" i="3"/>
  <c r="AQ697" i="3"/>
  <c r="C698" i="3"/>
  <c r="D698" i="3"/>
  <c r="E698" i="3"/>
  <c r="F698" i="3"/>
  <c r="G698" i="3"/>
  <c r="H698" i="3"/>
  <c r="J698" i="3"/>
  <c r="K698" i="3"/>
  <c r="L698" i="3"/>
  <c r="M698" i="3"/>
  <c r="AG698" i="3"/>
  <c r="AQ698" i="3"/>
  <c r="C699" i="3"/>
  <c r="D699" i="3"/>
  <c r="E699" i="3"/>
  <c r="F699" i="3"/>
  <c r="G699" i="3"/>
  <c r="H699" i="3"/>
  <c r="J699" i="3"/>
  <c r="K699" i="3"/>
  <c r="L699" i="3"/>
  <c r="M699" i="3"/>
  <c r="AG699" i="3"/>
  <c r="AQ699" i="3"/>
  <c r="C700" i="3"/>
  <c r="D700" i="3"/>
  <c r="E700" i="3"/>
  <c r="F700" i="3"/>
  <c r="G700" i="3"/>
  <c r="H700" i="3"/>
  <c r="J700" i="3"/>
  <c r="K700" i="3"/>
  <c r="L700" i="3"/>
  <c r="M700" i="3"/>
  <c r="AG700" i="3"/>
  <c r="AQ700" i="3"/>
  <c r="C701" i="3"/>
  <c r="D701" i="3"/>
  <c r="E701" i="3"/>
  <c r="F701" i="3"/>
  <c r="G701" i="3"/>
  <c r="H701" i="3"/>
  <c r="J701" i="3"/>
  <c r="K701" i="3"/>
  <c r="L701" i="3"/>
  <c r="M701" i="3"/>
  <c r="AG701" i="3"/>
  <c r="AQ701" i="3"/>
  <c r="C702" i="3"/>
  <c r="D702" i="3"/>
  <c r="E702" i="3"/>
  <c r="F702" i="3"/>
  <c r="G702" i="3"/>
  <c r="H702" i="3"/>
  <c r="J702" i="3"/>
  <c r="K702" i="3"/>
  <c r="L702" i="3"/>
  <c r="M702" i="3"/>
  <c r="AG702" i="3"/>
  <c r="AQ702" i="3"/>
  <c r="C703" i="3"/>
  <c r="D703" i="3"/>
  <c r="E703" i="3"/>
  <c r="F703" i="3"/>
  <c r="G703" i="3"/>
  <c r="H703" i="3"/>
  <c r="J703" i="3"/>
  <c r="K703" i="3"/>
  <c r="L703" i="3"/>
  <c r="M703" i="3"/>
  <c r="AG703" i="3"/>
  <c r="AQ703" i="3"/>
  <c r="C704" i="3"/>
  <c r="D704" i="3"/>
  <c r="E704" i="3"/>
  <c r="F704" i="3"/>
  <c r="G704" i="3"/>
  <c r="H704" i="3"/>
  <c r="J704" i="3"/>
  <c r="K704" i="3"/>
  <c r="L704" i="3"/>
  <c r="M704" i="3"/>
  <c r="AG704" i="3"/>
  <c r="AQ704" i="3"/>
  <c r="C705" i="3"/>
  <c r="D705" i="3"/>
  <c r="E705" i="3"/>
  <c r="F705" i="3"/>
  <c r="G705" i="3"/>
  <c r="H705" i="3"/>
  <c r="J705" i="3"/>
  <c r="K705" i="3"/>
  <c r="L705" i="3"/>
  <c r="M705" i="3"/>
  <c r="AG705" i="3"/>
  <c r="AQ705" i="3"/>
  <c r="C706" i="3"/>
  <c r="D706" i="3"/>
  <c r="E706" i="3"/>
  <c r="F706" i="3"/>
  <c r="G706" i="3"/>
  <c r="H706" i="3"/>
  <c r="J706" i="3"/>
  <c r="K706" i="3"/>
  <c r="L706" i="3"/>
  <c r="M706" i="3"/>
  <c r="AG706" i="3"/>
  <c r="AQ706" i="3"/>
  <c r="C707" i="3"/>
  <c r="D707" i="3"/>
  <c r="E707" i="3"/>
  <c r="F707" i="3"/>
  <c r="G707" i="3"/>
  <c r="H707" i="3"/>
  <c r="J707" i="3"/>
  <c r="K707" i="3"/>
  <c r="L707" i="3"/>
  <c r="M707" i="3"/>
  <c r="AG707" i="3"/>
  <c r="AQ707" i="3"/>
  <c r="C708" i="3"/>
  <c r="D708" i="3"/>
  <c r="E708" i="3"/>
  <c r="F708" i="3"/>
  <c r="G708" i="3"/>
  <c r="H708" i="3"/>
  <c r="J708" i="3"/>
  <c r="K708" i="3"/>
  <c r="L708" i="3"/>
  <c r="M708" i="3"/>
  <c r="AG708" i="3"/>
  <c r="AQ708" i="3"/>
  <c r="C709" i="3"/>
  <c r="D709" i="3"/>
  <c r="E709" i="3"/>
  <c r="F709" i="3"/>
  <c r="G709" i="3"/>
  <c r="H709" i="3"/>
  <c r="J709" i="3"/>
  <c r="K709" i="3"/>
  <c r="L709" i="3"/>
  <c r="M709" i="3"/>
  <c r="AG709" i="3"/>
  <c r="AQ709" i="3"/>
  <c r="C710" i="3"/>
  <c r="D710" i="3"/>
  <c r="E710" i="3"/>
  <c r="F710" i="3"/>
  <c r="G710" i="3"/>
  <c r="H710" i="3"/>
  <c r="J710" i="3"/>
  <c r="K710" i="3"/>
  <c r="L710" i="3"/>
  <c r="M710" i="3"/>
  <c r="AG710" i="3"/>
  <c r="AQ710" i="3"/>
  <c r="C711" i="3"/>
  <c r="D711" i="3"/>
  <c r="E711" i="3"/>
  <c r="F711" i="3"/>
  <c r="G711" i="3"/>
  <c r="H711" i="3"/>
  <c r="J711" i="3"/>
  <c r="K711" i="3"/>
  <c r="L711" i="3"/>
  <c r="M711" i="3"/>
  <c r="AG711" i="3"/>
  <c r="AQ711" i="3"/>
  <c r="C712" i="3"/>
  <c r="D712" i="3"/>
  <c r="E712" i="3"/>
  <c r="F712" i="3"/>
  <c r="G712" i="3"/>
  <c r="H712" i="3"/>
  <c r="J712" i="3"/>
  <c r="K712" i="3"/>
  <c r="L712" i="3"/>
  <c r="M712" i="3"/>
  <c r="AG712" i="3"/>
  <c r="AQ712" i="3"/>
  <c r="C713" i="3"/>
  <c r="D713" i="3"/>
  <c r="E713" i="3"/>
  <c r="F713" i="3"/>
  <c r="G713" i="3"/>
  <c r="H713" i="3"/>
  <c r="J713" i="3"/>
  <c r="K713" i="3"/>
  <c r="L713" i="3"/>
  <c r="M713" i="3"/>
  <c r="AG713" i="3"/>
  <c r="AQ713" i="3"/>
  <c r="C714" i="3"/>
  <c r="D714" i="3"/>
  <c r="E714" i="3"/>
  <c r="F714" i="3"/>
  <c r="G714" i="3"/>
  <c r="H714" i="3"/>
  <c r="J714" i="3"/>
  <c r="K714" i="3"/>
  <c r="L714" i="3"/>
  <c r="M714" i="3"/>
  <c r="AG714" i="3"/>
  <c r="AQ714" i="3"/>
  <c r="C715" i="3"/>
  <c r="D715" i="3"/>
  <c r="E715" i="3"/>
  <c r="F715" i="3"/>
  <c r="G715" i="3"/>
  <c r="H715" i="3"/>
  <c r="J715" i="3"/>
  <c r="K715" i="3"/>
  <c r="L715" i="3"/>
  <c r="M715" i="3"/>
  <c r="AG715" i="3"/>
  <c r="AQ715" i="3"/>
  <c r="C716" i="3"/>
  <c r="D716" i="3"/>
  <c r="E716" i="3"/>
  <c r="F716" i="3"/>
  <c r="G716" i="3"/>
  <c r="H716" i="3"/>
  <c r="J716" i="3"/>
  <c r="K716" i="3"/>
  <c r="L716" i="3"/>
  <c r="M716" i="3"/>
  <c r="AG716" i="3"/>
  <c r="AQ716" i="3"/>
  <c r="C717" i="3"/>
  <c r="D717" i="3"/>
  <c r="E717" i="3"/>
  <c r="F717" i="3"/>
  <c r="G717" i="3"/>
  <c r="H717" i="3"/>
  <c r="J717" i="3"/>
  <c r="K717" i="3"/>
  <c r="L717" i="3"/>
  <c r="M717" i="3"/>
  <c r="AG717" i="3"/>
  <c r="AQ717" i="3"/>
  <c r="C718" i="3"/>
  <c r="D718" i="3"/>
  <c r="E718" i="3"/>
  <c r="F718" i="3"/>
  <c r="G718" i="3"/>
  <c r="H718" i="3"/>
  <c r="J718" i="3"/>
  <c r="K718" i="3"/>
  <c r="L718" i="3"/>
  <c r="M718" i="3"/>
  <c r="AG718" i="3"/>
  <c r="AQ718" i="3"/>
  <c r="C719" i="3"/>
  <c r="D719" i="3"/>
  <c r="E719" i="3"/>
  <c r="F719" i="3"/>
  <c r="G719" i="3"/>
  <c r="H719" i="3"/>
  <c r="J719" i="3"/>
  <c r="K719" i="3"/>
  <c r="L719" i="3"/>
  <c r="M719" i="3"/>
  <c r="AG719" i="3"/>
  <c r="AQ719" i="3"/>
  <c r="C720" i="3"/>
  <c r="D720" i="3"/>
  <c r="E720" i="3"/>
  <c r="F720" i="3"/>
  <c r="G720" i="3"/>
  <c r="H720" i="3"/>
  <c r="J720" i="3"/>
  <c r="K720" i="3"/>
  <c r="L720" i="3"/>
  <c r="M720" i="3"/>
  <c r="AG720" i="3"/>
  <c r="AQ720" i="3"/>
  <c r="C721" i="3"/>
  <c r="D721" i="3"/>
  <c r="E721" i="3"/>
  <c r="F721" i="3"/>
  <c r="G721" i="3"/>
  <c r="H721" i="3"/>
  <c r="J721" i="3"/>
  <c r="K721" i="3"/>
  <c r="L721" i="3"/>
  <c r="M721" i="3"/>
  <c r="AG721" i="3"/>
  <c r="AQ721" i="3"/>
  <c r="C722" i="3"/>
  <c r="D722" i="3"/>
  <c r="E722" i="3"/>
  <c r="F722" i="3"/>
  <c r="G722" i="3"/>
  <c r="H722" i="3"/>
  <c r="J722" i="3"/>
  <c r="K722" i="3"/>
  <c r="L722" i="3"/>
  <c r="M722" i="3"/>
  <c r="AG722" i="3"/>
  <c r="AQ722" i="3"/>
  <c r="C723" i="3"/>
  <c r="D723" i="3"/>
  <c r="E723" i="3"/>
  <c r="F723" i="3"/>
  <c r="G723" i="3"/>
  <c r="H723" i="3"/>
  <c r="J723" i="3"/>
  <c r="K723" i="3"/>
  <c r="L723" i="3"/>
  <c r="M723" i="3"/>
  <c r="AG723" i="3"/>
  <c r="AQ723" i="3"/>
  <c r="C724" i="3"/>
  <c r="D724" i="3"/>
  <c r="E724" i="3"/>
  <c r="F724" i="3"/>
  <c r="G724" i="3"/>
  <c r="H724" i="3"/>
  <c r="J724" i="3"/>
  <c r="K724" i="3"/>
  <c r="L724" i="3"/>
  <c r="M724" i="3"/>
  <c r="AG724" i="3"/>
  <c r="AQ724" i="3"/>
  <c r="C725" i="3"/>
  <c r="D725" i="3"/>
  <c r="E725" i="3"/>
  <c r="F725" i="3"/>
  <c r="G725" i="3"/>
  <c r="H725" i="3"/>
  <c r="J725" i="3"/>
  <c r="K725" i="3"/>
  <c r="L725" i="3"/>
  <c r="M725" i="3"/>
  <c r="AG725" i="3"/>
  <c r="AQ725" i="3"/>
  <c r="C726" i="3"/>
  <c r="D726" i="3"/>
  <c r="E726" i="3"/>
  <c r="F726" i="3"/>
  <c r="G726" i="3"/>
  <c r="H726" i="3"/>
  <c r="J726" i="3"/>
  <c r="K726" i="3"/>
  <c r="L726" i="3"/>
  <c r="M726" i="3"/>
  <c r="AG726" i="3"/>
  <c r="AQ726" i="3"/>
  <c r="C727" i="3"/>
  <c r="D727" i="3"/>
  <c r="E727" i="3"/>
  <c r="F727" i="3"/>
  <c r="G727" i="3"/>
  <c r="H727" i="3"/>
  <c r="J727" i="3"/>
  <c r="K727" i="3"/>
  <c r="L727" i="3"/>
  <c r="M727" i="3"/>
  <c r="AG727" i="3"/>
  <c r="AQ727" i="3"/>
  <c r="C728" i="3"/>
  <c r="D728" i="3"/>
  <c r="E728" i="3"/>
  <c r="F728" i="3"/>
  <c r="G728" i="3"/>
  <c r="H728" i="3"/>
  <c r="J728" i="3"/>
  <c r="K728" i="3"/>
  <c r="L728" i="3"/>
  <c r="M728" i="3"/>
  <c r="AG728" i="3"/>
  <c r="AQ728" i="3"/>
  <c r="C729" i="3"/>
  <c r="D729" i="3"/>
  <c r="E729" i="3"/>
  <c r="F729" i="3"/>
  <c r="G729" i="3"/>
  <c r="H729" i="3"/>
  <c r="J729" i="3"/>
  <c r="K729" i="3"/>
  <c r="L729" i="3"/>
  <c r="M729" i="3"/>
  <c r="AG729" i="3"/>
  <c r="AQ729" i="3"/>
  <c r="C730" i="3"/>
  <c r="D730" i="3"/>
  <c r="E730" i="3"/>
  <c r="F730" i="3"/>
  <c r="G730" i="3"/>
  <c r="H730" i="3"/>
  <c r="J730" i="3"/>
  <c r="K730" i="3"/>
  <c r="L730" i="3"/>
  <c r="M730" i="3"/>
  <c r="AG730" i="3"/>
  <c r="AQ730" i="3"/>
  <c r="C731" i="3"/>
  <c r="D731" i="3"/>
  <c r="E731" i="3"/>
  <c r="F731" i="3"/>
  <c r="G731" i="3"/>
  <c r="H731" i="3"/>
  <c r="J731" i="3"/>
  <c r="K731" i="3"/>
  <c r="L731" i="3"/>
  <c r="M731" i="3"/>
  <c r="AG731" i="3"/>
  <c r="AQ731" i="3"/>
  <c r="C732" i="3"/>
  <c r="D732" i="3"/>
  <c r="E732" i="3"/>
  <c r="F732" i="3"/>
  <c r="G732" i="3"/>
  <c r="H732" i="3"/>
  <c r="J732" i="3"/>
  <c r="K732" i="3"/>
  <c r="L732" i="3"/>
  <c r="M732" i="3"/>
  <c r="AG732" i="3"/>
  <c r="AQ732" i="3"/>
  <c r="C733" i="3"/>
  <c r="D733" i="3"/>
  <c r="E733" i="3"/>
  <c r="F733" i="3"/>
  <c r="G733" i="3"/>
  <c r="H733" i="3"/>
  <c r="J733" i="3"/>
  <c r="K733" i="3"/>
  <c r="L733" i="3"/>
  <c r="M733" i="3"/>
  <c r="AG733" i="3"/>
  <c r="AQ733" i="3"/>
  <c r="C734" i="3"/>
  <c r="D734" i="3"/>
  <c r="E734" i="3"/>
  <c r="F734" i="3"/>
  <c r="G734" i="3"/>
  <c r="H734" i="3"/>
  <c r="J734" i="3"/>
  <c r="K734" i="3"/>
  <c r="L734" i="3"/>
  <c r="M734" i="3"/>
  <c r="AG734" i="3"/>
  <c r="AQ734" i="3"/>
  <c r="C735" i="3"/>
  <c r="D735" i="3"/>
  <c r="E735" i="3"/>
  <c r="F735" i="3"/>
  <c r="G735" i="3"/>
  <c r="H735" i="3"/>
  <c r="J735" i="3"/>
  <c r="K735" i="3"/>
  <c r="L735" i="3"/>
  <c r="M735" i="3"/>
  <c r="AG735" i="3"/>
  <c r="AQ735" i="3"/>
  <c r="C736" i="3"/>
  <c r="D736" i="3"/>
  <c r="E736" i="3"/>
  <c r="F736" i="3"/>
  <c r="G736" i="3"/>
  <c r="H736" i="3"/>
  <c r="J736" i="3"/>
  <c r="K736" i="3"/>
  <c r="L736" i="3"/>
  <c r="M736" i="3"/>
  <c r="AG736" i="3"/>
  <c r="AQ736" i="3"/>
  <c r="C737" i="3"/>
  <c r="D737" i="3"/>
  <c r="E737" i="3"/>
  <c r="F737" i="3"/>
  <c r="G737" i="3"/>
  <c r="H737" i="3"/>
  <c r="J737" i="3"/>
  <c r="K737" i="3"/>
  <c r="L737" i="3"/>
  <c r="M737" i="3"/>
  <c r="AG737" i="3"/>
  <c r="AQ737" i="3"/>
  <c r="C738" i="3"/>
  <c r="D738" i="3"/>
  <c r="E738" i="3"/>
  <c r="F738" i="3"/>
  <c r="G738" i="3"/>
  <c r="H738" i="3"/>
  <c r="J738" i="3"/>
  <c r="K738" i="3"/>
  <c r="L738" i="3"/>
  <c r="M738" i="3"/>
  <c r="AG738" i="3"/>
  <c r="AQ738" i="3"/>
  <c r="C739" i="3"/>
  <c r="D739" i="3"/>
  <c r="E739" i="3"/>
  <c r="F739" i="3"/>
  <c r="G739" i="3"/>
  <c r="H739" i="3"/>
  <c r="J739" i="3"/>
  <c r="K739" i="3"/>
  <c r="L739" i="3"/>
  <c r="M739" i="3"/>
  <c r="AG739" i="3"/>
  <c r="AQ739" i="3"/>
  <c r="C740" i="3"/>
  <c r="D740" i="3"/>
  <c r="E740" i="3"/>
  <c r="F740" i="3"/>
  <c r="G740" i="3"/>
  <c r="H740" i="3"/>
  <c r="J740" i="3"/>
  <c r="K740" i="3"/>
  <c r="L740" i="3"/>
  <c r="M740" i="3"/>
  <c r="AG740" i="3"/>
  <c r="AQ740" i="3"/>
  <c r="C741" i="3"/>
  <c r="D741" i="3"/>
  <c r="E741" i="3"/>
  <c r="F741" i="3"/>
  <c r="G741" i="3"/>
  <c r="H741" i="3"/>
  <c r="J741" i="3"/>
  <c r="K741" i="3"/>
  <c r="L741" i="3"/>
  <c r="M741" i="3"/>
  <c r="AG741" i="3"/>
  <c r="AQ741" i="3"/>
  <c r="C742" i="3"/>
  <c r="D742" i="3"/>
  <c r="E742" i="3"/>
  <c r="F742" i="3"/>
  <c r="G742" i="3"/>
  <c r="H742" i="3"/>
  <c r="J742" i="3"/>
  <c r="K742" i="3"/>
  <c r="L742" i="3"/>
  <c r="M742" i="3"/>
  <c r="AG742" i="3"/>
  <c r="AQ742" i="3"/>
  <c r="C743" i="3"/>
  <c r="D743" i="3"/>
  <c r="E743" i="3"/>
  <c r="F743" i="3"/>
  <c r="G743" i="3"/>
  <c r="H743" i="3"/>
  <c r="J743" i="3"/>
  <c r="K743" i="3"/>
  <c r="L743" i="3"/>
  <c r="M743" i="3"/>
  <c r="AG743" i="3"/>
  <c r="AQ743" i="3"/>
  <c r="C744" i="3"/>
  <c r="D744" i="3"/>
  <c r="E744" i="3"/>
  <c r="F744" i="3"/>
  <c r="G744" i="3"/>
  <c r="H744" i="3"/>
  <c r="J744" i="3"/>
  <c r="K744" i="3"/>
  <c r="L744" i="3"/>
  <c r="M744" i="3"/>
  <c r="AG744" i="3"/>
  <c r="AQ744" i="3"/>
  <c r="C745" i="3"/>
  <c r="D745" i="3"/>
  <c r="E745" i="3"/>
  <c r="F745" i="3"/>
  <c r="G745" i="3"/>
  <c r="H745" i="3"/>
  <c r="J745" i="3"/>
  <c r="K745" i="3"/>
  <c r="L745" i="3"/>
  <c r="M745" i="3"/>
  <c r="AG745" i="3"/>
  <c r="AQ745" i="3"/>
  <c r="C746" i="3"/>
  <c r="D746" i="3"/>
  <c r="E746" i="3"/>
  <c r="F746" i="3"/>
  <c r="G746" i="3"/>
  <c r="H746" i="3"/>
  <c r="J746" i="3"/>
  <c r="K746" i="3"/>
  <c r="L746" i="3"/>
  <c r="M746" i="3"/>
  <c r="AG746" i="3"/>
  <c r="AQ746" i="3"/>
  <c r="C747" i="3"/>
  <c r="D747" i="3"/>
  <c r="E747" i="3"/>
  <c r="F747" i="3"/>
  <c r="G747" i="3"/>
  <c r="H747" i="3"/>
  <c r="J747" i="3"/>
  <c r="K747" i="3"/>
  <c r="L747" i="3"/>
  <c r="M747" i="3"/>
  <c r="AG747" i="3"/>
  <c r="AQ747" i="3"/>
  <c r="C748" i="3"/>
  <c r="D748" i="3"/>
  <c r="E748" i="3"/>
  <c r="F748" i="3"/>
  <c r="G748" i="3"/>
  <c r="H748" i="3"/>
  <c r="J748" i="3"/>
  <c r="K748" i="3"/>
  <c r="L748" i="3"/>
  <c r="M748" i="3"/>
  <c r="AG748" i="3"/>
  <c r="AQ748" i="3"/>
  <c r="C749" i="3"/>
  <c r="D749" i="3"/>
  <c r="E749" i="3"/>
  <c r="F749" i="3"/>
  <c r="G749" i="3"/>
  <c r="H749" i="3"/>
  <c r="J749" i="3"/>
  <c r="K749" i="3"/>
  <c r="L749" i="3"/>
  <c r="M749" i="3"/>
  <c r="AG749" i="3"/>
  <c r="AQ749" i="3"/>
  <c r="C750" i="3"/>
  <c r="D750" i="3"/>
  <c r="E750" i="3"/>
  <c r="F750" i="3"/>
  <c r="G750" i="3"/>
  <c r="H750" i="3"/>
  <c r="J750" i="3"/>
  <c r="K750" i="3"/>
  <c r="L750" i="3"/>
  <c r="M750" i="3"/>
  <c r="AG750" i="3"/>
  <c r="AQ750" i="3"/>
  <c r="C751" i="3"/>
  <c r="D751" i="3"/>
  <c r="E751" i="3"/>
  <c r="F751" i="3"/>
  <c r="G751" i="3"/>
  <c r="H751" i="3"/>
  <c r="J751" i="3"/>
  <c r="K751" i="3"/>
  <c r="L751" i="3"/>
  <c r="M751" i="3"/>
  <c r="AG751" i="3"/>
  <c r="AQ751" i="3"/>
  <c r="C752" i="3"/>
  <c r="D752" i="3"/>
  <c r="E752" i="3"/>
  <c r="F752" i="3"/>
  <c r="G752" i="3"/>
  <c r="H752" i="3"/>
  <c r="J752" i="3"/>
  <c r="K752" i="3"/>
  <c r="L752" i="3"/>
  <c r="M752" i="3"/>
  <c r="AG752" i="3"/>
  <c r="AQ752" i="3"/>
  <c r="C753" i="3"/>
  <c r="D753" i="3"/>
  <c r="E753" i="3"/>
  <c r="F753" i="3"/>
  <c r="G753" i="3"/>
  <c r="H753" i="3"/>
  <c r="J753" i="3"/>
  <c r="K753" i="3"/>
  <c r="L753" i="3"/>
  <c r="M753" i="3"/>
  <c r="AG753" i="3"/>
  <c r="AQ753" i="3"/>
  <c r="C754" i="3"/>
  <c r="D754" i="3"/>
  <c r="E754" i="3"/>
  <c r="F754" i="3"/>
  <c r="G754" i="3"/>
  <c r="H754" i="3"/>
  <c r="J754" i="3"/>
  <c r="K754" i="3"/>
  <c r="L754" i="3"/>
  <c r="M754" i="3"/>
  <c r="AG754" i="3"/>
  <c r="AQ754" i="3"/>
  <c r="C755" i="3"/>
  <c r="D755" i="3"/>
  <c r="E755" i="3"/>
  <c r="F755" i="3"/>
  <c r="G755" i="3"/>
  <c r="H755" i="3"/>
  <c r="J755" i="3"/>
  <c r="K755" i="3"/>
  <c r="L755" i="3"/>
  <c r="M755" i="3"/>
  <c r="AG755" i="3"/>
  <c r="AQ755" i="3"/>
  <c r="C756" i="3"/>
  <c r="D756" i="3"/>
  <c r="E756" i="3"/>
  <c r="F756" i="3"/>
  <c r="G756" i="3"/>
  <c r="H756" i="3"/>
  <c r="J756" i="3"/>
  <c r="K756" i="3"/>
  <c r="L756" i="3"/>
  <c r="M756" i="3"/>
  <c r="AG756" i="3"/>
  <c r="AQ756" i="3"/>
  <c r="C757" i="3"/>
  <c r="D757" i="3"/>
  <c r="E757" i="3"/>
  <c r="F757" i="3"/>
  <c r="G757" i="3"/>
  <c r="H757" i="3"/>
  <c r="J757" i="3"/>
  <c r="K757" i="3"/>
  <c r="L757" i="3"/>
  <c r="M757" i="3"/>
  <c r="AG757" i="3"/>
  <c r="AQ757" i="3"/>
  <c r="C758" i="3"/>
  <c r="D758" i="3"/>
  <c r="E758" i="3"/>
  <c r="F758" i="3"/>
  <c r="G758" i="3"/>
  <c r="H758" i="3"/>
  <c r="J758" i="3"/>
  <c r="K758" i="3"/>
  <c r="L758" i="3"/>
  <c r="M758" i="3"/>
  <c r="AG758" i="3"/>
  <c r="AQ758" i="3"/>
  <c r="C759" i="3"/>
  <c r="D759" i="3"/>
  <c r="E759" i="3"/>
  <c r="F759" i="3"/>
  <c r="G759" i="3"/>
  <c r="H759" i="3"/>
  <c r="J759" i="3"/>
  <c r="K759" i="3"/>
  <c r="L759" i="3"/>
  <c r="M759" i="3"/>
  <c r="AG759" i="3"/>
  <c r="AQ759" i="3"/>
  <c r="C760" i="3"/>
  <c r="D760" i="3"/>
  <c r="E760" i="3"/>
  <c r="F760" i="3"/>
  <c r="G760" i="3"/>
  <c r="H760" i="3"/>
  <c r="J760" i="3"/>
  <c r="K760" i="3"/>
  <c r="L760" i="3"/>
  <c r="M760" i="3"/>
  <c r="AG760" i="3"/>
  <c r="AQ760" i="3"/>
  <c r="C761" i="3"/>
  <c r="D761" i="3"/>
  <c r="E761" i="3"/>
  <c r="F761" i="3"/>
  <c r="G761" i="3"/>
  <c r="H761" i="3"/>
  <c r="J761" i="3"/>
  <c r="K761" i="3"/>
  <c r="L761" i="3"/>
  <c r="M761" i="3"/>
  <c r="AG761" i="3"/>
  <c r="AQ761" i="3"/>
  <c r="C762" i="3"/>
  <c r="D762" i="3"/>
  <c r="E762" i="3"/>
  <c r="F762" i="3"/>
  <c r="G762" i="3"/>
  <c r="H762" i="3"/>
  <c r="J762" i="3"/>
  <c r="K762" i="3"/>
  <c r="L762" i="3"/>
  <c r="M762" i="3"/>
  <c r="AG762" i="3"/>
  <c r="AQ762" i="3"/>
  <c r="C763" i="3"/>
  <c r="D763" i="3"/>
  <c r="E763" i="3"/>
  <c r="F763" i="3"/>
  <c r="G763" i="3"/>
  <c r="H763" i="3"/>
  <c r="J763" i="3"/>
  <c r="K763" i="3"/>
  <c r="L763" i="3"/>
  <c r="M763" i="3"/>
  <c r="AG763" i="3"/>
  <c r="AQ763" i="3"/>
  <c r="C764" i="3"/>
  <c r="D764" i="3"/>
  <c r="E764" i="3"/>
  <c r="F764" i="3"/>
  <c r="G764" i="3"/>
  <c r="H764" i="3"/>
  <c r="J764" i="3"/>
  <c r="K764" i="3"/>
  <c r="L764" i="3"/>
  <c r="M764" i="3"/>
  <c r="AG764" i="3"/>
  <c r="AQ764" i="3"/>
  <c r="C765" i="3"/>
  <c r="D765" i="3"/>
  <c r="E765" i="3"/>
  <c r="F765" i="3"/>
  <c r="G765" i="3"/>
  <c r="H765" i="3"/>
  <c r="J765" i="3"/>
  <c r="K765" i="3"/>
  <c r="L765" i="3"/>
  <c r="M765" i="3"/>
  <c r="AG765" i="3"/>
  <c r="AQ765" i="3"/>
  <c r="C766" i="3"/>
  <c r="D766" i="3"/>
  <c r="E766" i="3"/>
  <c r="F766" i="3"/>
  <c r="G766" i="3"/>
  <c r="H766" i="3"/>
  <c r="J766" i="3"/>
  <c r="K766" i="3"/>
  <c r="L766" i="3"/>
  <c r="M766" i="3"/>
  <c r="AG766" i="3"/>
  <c r="AQ766" i="3"/>
  <c r="C767" i="3"/>
  <c r="D767" i="3"/>
  <c r="E767" i="3"/>
  <c r="F767" i="3"/>
  <c r="G767" i="3"/>
  <c r="H767" i="3"/>
  <c r="J767" i="3"/>
  <c r="K767" i="3"/>
  <c r="L767" i="3"/>
  <c r="M767" i="3"/>
  <c r="AG767" i="3"/>
  <c r="AQ767" i="3"/>
  <c r="C768" i="3"/>
  <c r="D768" i="3"/>
  <c r="E768" i="3"/>
  <c r="F768" i="3"/>
  <c r="G768" i="3"/>
  <c r="H768" i="3"/>
  <c r="J768" i="3"/>
  <c r="K768" i="3"/>
  <c r="L768" i="3"/>
  <c r="M768" i="3"/>
  <c r="AG768" i="3"/>
  <c r="AQ768" i="3"/>
  <c r="C769" i="3"/>
  <c r="D769" i="3"/>
  <c r="E769" i="3"/>
  <c r="F769" i="3"/>
  <c r="G769" i="3"/>
  <c r="H769" i="3"/>
  <c r="J769" i="3"/>
  <c r="K769" i="3"/>
  <c r="L769" i="3"/>
  <c r="M769" i="3"/>
  <c r="AG769" i="3"/>
  <c r="AQ769" i="3"/>
  <c r="C770" i="3"/>
  <c r="D770" i="3"/>
  <c r="E770" i="3"/>
  <c r="F770" i="3"/>
  <c r="G770" i="3"/>
  <c r="H770" i="3"/>
  <c r="J770" i="3"/>
  <c r="K770" i="3"/>
  <c r="L770" i="3"/>
  <c r="M770" i="3"/>
  <c r="AG770" i="3"/>
  <c r="AQ770" i="3"/>
  <c r="C771" i="3"/>
  <c r="D771" i="3"/>
  <c r="E771" i="3"/>
  <c r="F771" i="3"/>
  <c r="G771" i="3"/>
  <c r="H771" i="3"/>
  <c r="J771" i="3"/>
  <c r="K771" i="3"/>
  <c r="L771" i="3"/>
  <c r="M771" i="3"/>
  <c r="AG771" i="3"/>
  <c r="AQ771" i="3"/>
  <c r="C772" i="3"/>
  <c r="D772" i="3"/>
  <c r="E772" i="3"/>
  <c r="F772" i="3"/>
  <c r="G772" i="3"/>
  <c r="H772" i="3"/>
  <c r="J772" i="3"/>
  <c r="K772" i="3"/>
  <c r="L772" i="3"/>
  <c r="M772" i="3"/>
  <c r="AG772" i="3"/>
  <c r="AQ772" i="3"/>
  <c r="C773" i="3"/>
  <c r="D773" i="3"/>
  <c r="E773" i="3"/>
  <c r="F773" i="3"/>
  <c r="G773" i="3"/>
  <c r="H773" i="3"/>
  <c r="J773" i="3"/>
  <c r="K773" i="3"/>
  <c r="L773" i="3"/>
  <c r="M773" i="3"/>
  <c r="AG773" i="3"/>
  <c r="AQ773" i="3"/>
  <c r="C774" i="3"/>
  <c r="D774" i="3"/>
  <c r="E774" i="3"/>
  <c r="F774" i="3"/>
  <c r="G774" i="3"/>
  <c r="H774" i="3"/>
  <c r="J774" i="3"/>
  <c r="K774" i="3"/>
  <c r="L774" i="3"/>
  <c r="M774" i="3"/>
  <c r="AG774" i="3"/>
  <c r="AQ774" i="3"/>
  <c r="C775" i="3"/>
  <c r="D775" i="3"/>
  <c r="E775" i="3"/>
  <c r="F775" i="3"/>
  <c r="G775" i="3"/>
  <c r="H775" i="3"/>
  <c r="J775" i="3"/>
  <c r="K775" i="3"/>
  <c r="L775" i="3"/>
  <c r="M775" i="3"/>
  <c r="AG775" i="3"/>
  <c r="AQ775" i="3"/>
  <c r="C776" i="3"/>
  <c r="D776" i="3"/>
  <c r="E776" i="3"/>
  <c r="F776" i="3"/>
  <c r="G776" i="3"/>
  <c r="H776" i="3"/>
  <c r="J776" i="3"/>
  <c r="K776" i="3"/>
  <c r="L776" i="3"/>
  <c r="M776" i="3"/>
  <c r="AG776" i="3"/>
  <c r="AQ776" i="3"/>
  <c r="C777" i="3"/>
  <c r="D777" i="3"/>
  <c r="E777" i="3"/>
  <c r="F777" i="3"/>
  <c r="G777" i="3"/>
  <c r="H777" i="3"/>
  <c r="J777" i="3"/>
  <c r="K777" i="3"/>
  <c r="L777" i="3"/>
  <c r="M777" i="3"/>
  <c r="AG777" i="3"/>
  <c r="AQ777" i="3"/>
  <c r="C778" i="3"/>
  <c r="D778" i="3"/>
  <c r="E778" i="3"/>
  <c r="F778" i="3"/>
  <c r="G778" i="3"/>
  <c r="H778" i="3"/>
  <c r="J778" i="3"/>
  <c r="K778" i="3"/>
  <c r="L778" i="3"/>
  <c r="M778" i="3"/>
  <c r="AG778" i="3"/>
  <c r="AQ778" i="3"/>
  <c r="C779" i="3"/>
  <c r="D779" i="3"/>
  <c r="E779" i="3"/>
  <c r="F779" i="3"/>
  <c r="G779" i="3"/>
  <c r="H779" i="3"/>
  <c r="J779" i="3"/>
  <c r="K779" i="3"/>
  <c r="L779" i="3"/>
  <c r="M779" i="3"/>
  <c r="AG779" i="3"/>
  <c r="AQ779" i="3"/>
  <c r="C780" i="3"/>
  <c r="D780" i="3"/>
  <c r="E780" i="3"/>
  <c r="F780" i="3"/>
  <c r="G780" i="3"/>
  <c r="H780" i="3"/>
  <c r="J780" i="3"/>
  <c r="K780" i="3"/>
  <c r="L780" i="3"/>
  <c r="M780" i="3"/>
  <c r="AG780" i="3"/>
  <c r="AQ780" i="3"/>
  <c r="C781" i="3"/>
  <c r="D781" i="3"/>
  <c r="E781" i="3"/>
  <c r="F781" i="3"/>
  <c r="G781" i="3"/>
  <c r="H781" i="3"/>
  <c r="J781" i="3"/>
  <c r="K781" i="3"/>
  <c r="L781" i="3"/>
  <c r="M781" i="3"/>
  <c r="AG781" i="3"/>
  <c r="AQ781" i="3"/>
  <c r="C782" i="3"/>
  <c r="D782" i="3"/>
  <c r="E782" i="3"/>
  <c r="F782" i="3"/>
  <c r="G782" i="3"/>
  <c r="H782" i="3"/>
  <c r="J782" i="3"/>
  <c r="K782" i="3"/>
  <c r="L782" i="3"/>
  <c r="M782" i="3"/>
  <c r="AG782" i="3"/>
  <c r="AQ782" i="3"/>
  <c r="C783" i="3"/>
  <c r="D783" i="3"/>
  <c r="E783" i="3"/>
  <c r="F783" i="3"/>
  <c r="G783" i="3"/>
  <c r="H783" i="3"/>
  <c r="J783" i="3"/>
  <c r="K783" i="3"/>
  <c r="L783" i="3"/>
  <c r="M783" i="3"/>
  <c r="AG783" i="3"/>
  <c r="AQ783" i="3"/>
  <c r="C784" i="3"/>
  <c r="D784" i="3"/>
  <c r="E784" i="3"/>
  <c r="F784" i="3"/>
  <c r="G784" i="3"/>
  <c r="H784" i="3"/>
  <c r="J784" i="3"/>
  <c r="K784" i="3"/>
  <c r="L784" i="3"/>
  <c r="M784" i="3"/>
  <c r="AG784" i="3"/>
  <c r="AQ784" i="3"/>
  <c r="C785" i="3"/>
  <c r="D785" i="3"/>
  <c r="E785" i="3"/>
  <c r="F785" i="3"/>
  <c r="G785" i="3"/>
  <c r="H785" i="3"/>
  <c r="J785" i="3"/>
  <c r="K785" i="3"/>
  <c r="L785" i="3"/>
  <c r="M785" i="3"/>
  <c r="AG785" i="3"/>
  <c r="AQ785" i="3"/>
  <c r="C786" i="3"/>
  <c r="D786" i="3"/>
  <c r="E786" i="3"/>
  <c r="F786" i="3"/>
  <c r="G786" i="3"/>
  <c r="H786" i="3"/>
  <c r="J786" i="3"/>
  <c r="K786" i="3"/>
  <c r="L786" i="3"/>
  <c r="M786" i="3"/>
  <c r="AG786" i="3"/>
  <c r="AQ786" i="3"/>
  <c r="C787" i="3"/>
  <c r="D787" i="3"/>
  <c r="E787" i="3"/>
  <c r="F787" i="3"/>
  <c r="G787" i="3"/>
  <c r="H787" i="3"/>
  <c r="J787" i="3"/>
  <c r="K787" i="3"/>
  <c r="L787" i="3"/>
  <c r="M787" i="3"/>
  <c r="AG787" i="3"/>
  <c r="AQ787" i="3"/>
  <c r="C788" i="3"/>
  <c r="D788" i="3"/>
  <c r="E788" i="3"/>
  <c r="F788" i="3"/>
  <c r="G788" i="3"/>
  <c r="H788" i="3"/>
  <c r="J788" i="3"/>
  <c r="K788" i="3"/>
  <c r="L788" i="3"/>
  <c r="M788" i="3"/>
  <c r="AG788" i="3"/>
  <c r="AQ788" i="3"/>
  <c r="C789" i="3"/>
  <c r="D789" i="3"/>
  <c r="E789" i="3"/>
  <c r="F789" i="3"/>
  <c r="G789" i="3"/>
  <c r="H789" i="3"/>
  <c r="J789" i="3"/>
  <c r="K789" i="3"/>
  <c r="L789" i="3"/>
  <c r="M789" i="3"/>
  <c r="AG789" i="3"/>
  <c r="AQ789" i="3"/>
  <c r="C790" i="3"/>
  <c r="D790" i="3"/>
  <c r="E790" i="3"/>
  <c r="F790" i="3"/>
  <c r="G790" i="3"/>
  <c r="H790" i="3"/>
  <c r="J790" i="3"/>
  <c r="K790" i="3"/>
  <c r="L790" i="3"/>
  <c r="M790" i="3"/>
  <c r="AG790" i="3"/>
  <c r="AQ790" i="3"/>
  <c r="C791" i="3"/>
  <c r="D791" i="3"/>
  <c r="E791" i="3"/>
  <c r="F791" i="3"/>
  <c r="G791" i="3"/>
  <c r="H791" i="3"/>
  <c r="J791" i="3"/>
  <c r="K791" i="3"/>
  <c r="L791" i="3"/>
  <c r="M791" i="3"/>
  <c r="AG791" i="3"/>
  <c r="AQ791" i="3"/>
  <c r="C792" i="3"/>
  <c r="D792" i="3"/>
  <c r="E792" i="3"/>
  <c r="F792" i="3"/>
  <c r="G792" i="3"/>
  <c r="H792" i="3"/>
  <c r="J792" i="3"/>
  <c r="K792" i="3"/>
  <c r="L792" i="3"/>
  <c r="M792" i="3"/>
  <c r="AG792" i="3"/>
  <c r="AQ792" i="3"/>
  <c r="C793" i="3"/>
  <c r="D793" i="3"/>
  <c r="E793" i="3"/>
  <c r="F793" i="3"/>
  <c r="G793" i="3"/>
  <c r="H793" i="3"/>
  <c r="J793" i="3"/>
  <c r="K793" i="3"/>
  <c r="L793" i="3"/>
  <c r="M793" i="3"/>
  <c r="AG793" i="3"/>
  <c r="AQ793" i="3"/>
  <c r="C794" i="3"/>
  <c r="D794" i="3"/>
  <c r="E794" i="3"/>
  <c r="F794" i="3"/>
  <c r="G794" i="3"/>
  <c r="H794" i="3"/>
  <c r="J794" i="3"/>
  <c r="K794" i="3"/>
  <c r="L794" i="3"/>
  <c r="M794" i="3"/>
  <c r="AG794" i="3"/>
  <c r="AQ794" i="3"/>
  <c r="C795" i="3"/>
  <c r="D795" i="3"/>
  <c r="E795" i="3"/>
  <c r="F795" i="3"/>
  <c r="G795" i="3"/>
  <c r="H795" i="3"/>
  <c r="J795" i="3"/>
  <c r="K795" i="3"/>
  <c r="L795" i="3"/>
  <c r="M795" i="3"/>
  <c r="AG795" i="3"/>
  <c r="AQ795" i="3"/>
  <c r="C796" i="3"/>
  <c r="D796" i="3"/>
  <c r="E796" i="3"/>
  <c r="F796" i="3"/>
  <c r="G796" i="3"/>
  <c r="H796" i="3"/>
  <c r="J796" i="3"/>
  <c r="K796" i="3"/>
  <c r="L796" i="3"/>
  <c r="M796" i="3"/>
  <c r="AG796" i="3"/>
  <c r="AQ796" i="3"/>
  <c r="C797" i="3"/>
  <c r="D797" i="3"/>
  <c r="E797" i="3"/>
  <c r="F797" i="3"/>
  <c r="G797" i="3"/>
  <c r="H797" i="3"/>
  <c r="J797" i="3"/>
  <c r="K797" i="3"/>
  <c r="L797" i="3"/>
  <c r="M797" i="3"/>
  <c r="AG797" i="3"/>
  <c r="AQ797" i="3"/>
  <c r="C798" i="3"/>
  <c r="D798" i="3"/>
  <c r="E798" i="3"/>
  <c r="F798" i="3"/>
  <c r="G798" i="3"/>
  <c r="H798" i="3"/>
  <c r="J798" i="3"/>
  <c r="K798" i="3"/>
  <c r="L798" i="3"/>
  <c r="M798" i="3"/>
  <c r="AG798" i="3"/>
  <c r="AQ798" i="3"/>
  <c r="C799" i="3"/>
  <c r="D799" i="3"/>
  <c r="E799" i="3"/>
  <c r="F799" i="3"/>
  <c r="G799" i="3"/>
  <c r="H799" i="3"/>
  <c r="J799" i="3"/>
  <c r="K799" i="3"/>
  <c r="L799" i="3"/>
  <c r="M799" i="3"/>
  <c r="AG799" i="3"/>
  <c r="AQ799" i="3"/>
  <c r="C800" i="3"/>
  <c r="D800" i="3"/>
  <c r="E800" i="3"/>
  <c r="F800" i="3"/>
  <c r="G800" i="3"/>
  <c r="H800" i="3"/>
  <c r="J800" i="3"/>
  <c r="K800" i="3"/>
  <c r="L800" i="3"/>
  <c r="M800" i="3"/>
  <c r="AG800" i="3"/>
  <c r="AQ800" i="3"/>
  <c r="C801" i="3"/>
  <c r="D801" i="3"/>
  <c r="E801" i="3"/>
  <c r="F801" i="3"/>
  <c r="G801" i="3"/>
  <c r="H801" i="3"/>
  <c r="J801" i="3"/>
  <c r="K801" i="3"/>
  <c r="L801" i="3"/>
  <c r="M801" i="3"/>
  <c r="AG801" i="3"/>
  <c r="AQ801" i="3"/>
  <c r="C802" i="3"/>
  <c r="D802" i="3"/>
  <c r="E802" i="3"/>
  <c r="F802" i="3"/>
  <c r="G802" i="3"/>
  <c r="H802" i="3"/>
  <c r="J802" i="3"/>
  <c r="K802" i="3"/>
  <c r="L802" i="3"/>
  <c r="M802" i="3"/>
  <c r="AG802" i="3"/>
  <c r="AQ802" i="3"/>
  <c r="C803" i="3"/>
  <c r="D803" i="3"/>
  <c r="E803" i="3"/>
  <c r="F803" i="3"/>
  <c r="G803" i="3"/>
  <c r="H803" i="3"/>
  <c r="J803" i="3"/>
  <c r="K803" i="3"/>
  <c r="L803" i="3"/>
  <c r="M803" i="3"/>
  <c r="AG803" i="3"/>
  <c r="AQ803" i="3"/>
  <c r="C804" i="3"/>
  <c r="D804" i="3"/>
  <c r="E804" i="3"/>
  <c r="F804" i="3"/>
  <c r="G804" i="3"/>
  <c r="H804" i="3"/>
  <c r="J804" i="3"/>
  <c r="K804" i="3"/>
  <c r="L804" i="3"/>
  <c r="M804" i="3"/>
  <c r="AG804" i="3"/>
  <c r="AQ804" i="3"/>
  <c r="C805" i="3"/>
  <c r="D805" i="3"/>
  <c r="E805" i="3"/>
  <c r="F805" i="3"/>
  <c r="G805" i="3"/>
  <c r="H805" i="3"/>
  <c r="J805" i="3"/>
  <c r="K805" i="3"/>
  <c r="L805" i="3"/>
  <c r="M805" i="3"/>
  <c r="AG805" i="3"/>
  <c r="AQ805" i="3"/>
  <c r="C806" i="3"/>
  <c r="D806" i="3"/>
  <c r="E806" i="3"/>
  <c r="F806" i="3"/>
  <c r="G806" i="3"/>
  <c r="H806" i="3"/>
  <c r="J806" i="3"/>
  <c r="K806" i="3"/>
  <c r="L806" i="3"/>
  <c r="M806" i="3"/>
  <c r="AG806" i="3"/>
  <c r="AQ806" i="3"/>
  <c r="C807" i="3"/>
  <c r="D807" i="3"/>
  <c r="E807" i="3"/>
  <c r="F807" i="3"/>
  <c r="G807" i="3"/>
  <c r="H807" i="3"/>
  <c r="J807" i="3"/>
  <c r="K807" i="3"/>
  <c r="L807" i="3"/>
  <c r="M807" i="3"/>
  <c r="AG807" i="3"/>
  <c r="AQ807" i="3"/>
  <c r="C808" i="3"/>
  <c r="D808" i="3"/>
  <c r="E808" i="3"/>
  <c r="F808" i="3"/>
  <c r="G808" i="3"/>
  <c r="H808" i="3"/>
  <c r="J808" i="3"/>
  <c r="K808" i="3"/>
  <c r="L808" i="3"/>
  <c r="M808" i="3"/>
  <c r="AG808" i="3"/>
  <c r="AQ808" i="3"/>
  <c r="C809" i="3"/>
  <c r="D809" i="3"/>
  <c r="E809" i="3"/>
  <c r="F809" i="3"/>
  <c r="G809" i="3"/>
  <c r="H809" i="3"/>
  <c r="J809" i="3"/>
  <c r="K809" i="3"/>
  <c r="L809" i="3"/>
  <c r="M809" i="3"/>
  <c r="AG809" i="3"/>
  <c r="AQ809" i="3"/>
  <c r="C810" i="3"/>
  <c r="D810" i="3"/>
  <c r="E810" i="3"/>
  <c r="F810" i="3"/>
  <c r="G810" i="3"/>
  <c r="H810" i="3"/>
  <c r="J810" i="3"/>
  <c r="K810" i="3"/>
  <c r="L810" i="3"/>
  <c r="M810" i="3"/>
  <c r="AG810" i="3"/>
  <c r="AQ810" i="3"/>
  <c r="C811" i="3"/>
  <c r="D811" i="3"/>
  <c r="E811" i="3"/>
  <c r="F811" i="3"/>
  <c r="G811" i="3"/>
  <c r="H811" i="3"/>
  <c r="J811" i="3"/>
  <c r="K811" i="3"/>
  <c r="L811" i="3"/>
  <c r="M811" i="3"/>
  <c r="AG811" i="3"/>
  <c r="AQ811" i="3"/>
  <c r="C812" i="3"/>
  <c r="D812" i="3"/>
  <c r="E812" i="3"/>
  <c r="F812" i="3"/>
  <c r="G812" i="3"/>
  <c r="H812" i="3"/>
  <c r="J812" i="3"/>
  <c r="K812" i="3"/>
  <c r="L812" i="3"/>
  <c r="M812" i="3"/>
  <c r="AG812" i="3"/>
  <c r="AQ812" i="3"/>
  <c r="C813" i="3"/>
  <c r="D813" i="3"/>
  <c r="E813" i="3"/>
  <c r="F813" i="3"/>
  <c r="G813" i="3"/>
  <c r="H813" i="3"/>
  <c r="J813" i="3"/>
  <c r="K813" i="3"/>
  <c r="L813" i="3"/>
  <c r="M813" i="3"/>
  <c r="AG813" i="3"/>
  <c r="AQ813" i="3"/>
  <c r="C814" i="3"/>
  <c r="D814" i="3"/>
  <c r="E814" i="3"/>
  <c r="F814" i="3"/>
  <c r="G814" i="3"/>
  <c r="H814" i="3"/>
  <c r="J814" i="3"/>
  <c r="K814" i="3"/>
  <c r="L814" i="3"/>
  <c r="M814" i="3"/>
  <c r="AG814" i="3"/>
  <c r="AQ814" i="3"/>
  <c r="C815" i="3"/>
  <c r="D815" i="3"/>
  <c r="E815" i="3"/>
  <c r="F815" i="3"/>
  <c r="G815" i="3"/>
  <c r="H815" i="3"/>
  <c r="J815" i="3"/>
  <c r="K815" i="3"/>
  <c r="L815" i="3"/>
  <c r="M815" i="3"/>
  <c r="AG815" i="3"/>
  <c r="AQ815" i="3"/>
  <c r="C816" i="3"/>
  <c r="D816" i="3"/>
  <c r="E816" i="3"/>
  <c r="F816" i="3"/>
  <c r="G816" i="3"/>
  <c r="H816" i="3"/>
  <c r="J816" i="3"/>
  <c r="K816" i="3"/>
  <c r="L816" i="3"/>
  <c r="M816" i="3"/>
  <c r="AG816" i="3"/>
  <c r="AQ816" i="3"/>
  <c r="C817" i="3"/>
  <c r="D817" i="3"/>
  <c r="E817" i="3"/>
  <c r="F817" i="3"/>
  <c r="G817" i="3"/>
  <c r="H817" i="3"/>
  <c r="J817" i="3"/>
  <c r="K817" i="3"/>
  <c r="L817" i="3"/>
  <c r="M817" i="3"/>
  <c r="AG817" i="3"/>
  <c r="AQ817" i="3"/>
  <c r="C818" i="3"/>
  <c r="D818" i="3"/>
  <c r="E818" i="3"/>
  <c r="F818" i="3"/>
  <c r="G818" i="3"/>
  <c r="H818" i="3"/>
  <c r="J818" i="3"/>
  <c r="K818" i="3"/>
  <c r="L818" i="3"/>
  <c r="M818" i="3"/>
  <c r="AG818" i="3"/>
  <c r="AQ818" i="3"/>
  <c r="C819" i="3"/>
  <c r="D819" i="3"/>
  <c r="E819" i="3"/>
  <c r="F819" i="3"/>
  <c r="G819" i="3"/>
  <c r="H819" i="3"/>
  <c r="J819" i="3"/>
  <c r="K819" i="3"/>
  <c r="L819" i="3"/>
  <c r="M819" i="3"/>
  <c r="AG819" i="3"/>
  <c r="AQ819" i="3"/>
  <c r="C820" i="3"/>
  <c r="D820" i="3"/>
  <c r="E820" i="3"/>
  <c r="F820" i="3"/>
  <c r="G820" i="3"/>
  <c r="H820" i="3"/>
  <c r="J820" i="3"/>
  <c r="K820" i="3"/>
  <c r="L820" i="3"/>
  <c r="M820" i="3"/>
  <c r="AG820" i="3"/>
  <c r="AQ820" i="3"/>
  <c r="C821" i="3"/>
  <c r="D821" i="3"/>
  <c r="E821" i="3"/>
  <c r="F821" i="3"/>
  <c r="G821" i="3"/>
  <c r="H821" i="3"/>
  <c r="J821" i="3"/>
  <c r="K821" i="3"/>
  <c r="L821" i="3"/>
  <c r="M821" i="3"/>
  <c r="AG821" i="3"/>
  <c r="AQ821" i="3"/>
  <c r="C822" i="3"/>
  <c r="D822" i="3"/>
  <c r="E822" i="3"/>
  <c r="F822" i="3"/>
  <c r="G822" i="3"/>
  <c r="H822" i="3"/>
  <c r="J822" i="3"/>
  <c r="K822" i="3"/>
  <c r="L822" i="3"/>
  <c r="M822" i="3"/>
  <c r="AG822" i="3"/>
  <c r="AQ822" i="3"/>
  <c r="C823" i="3"/>
  <c r="D823" i="3"/>
  <c r="E823" i="3"/>
  <c r="F823" i="3"/>
  <c r="G823" i="3"/>
  <c r="H823" i="3"/>
  <c r="J823" i="3"/>
  <c r="K823" i="3"/>
  <c r="L823" i="3"/>
  <c r="M823" i="3"/>
  <c r="AG823" i="3"/>
  <c r="AQ823" i="3"/>
  <c r="C824" i="3"/>
  <c r="D824" i="3"/>
  <c r="E824" i="3"/>
  <c r="F824" i="3"/>
  <c r="G824" i="3"/>
  <c r="H824" i="3"/>
  <c r="J824" i="3"/>
  <c r="K824" i="3"/>
  <c r="L824" i="3"/>
  <c r="M824" i="3"/>
  <c r="AG824" i="3"/>
  <c r="AQ824" i="3"/>
  <c r="C825" i="3"/>
  <c r="D825" i="3"/>
  <c r="E825" i="3"/>
  <c r="F825" i="3"/>
  <c r="G825" i="3"/>
  <c r="H825" i="3"/>
  <c r="J825" i="3"/>
  <c r="K825" i="3"/>
  <c r="L825" i="3"/>
  <c r="M825" i="3"/>
  <c r="AG825" i="3"/>
  <c r="AQ825" i="3"/>
  <c r="C826" i="3"/>
  <c r="D826" i="3"/>
  <c r="E826" i="3"/>
  <c r="F826" i="3"/>
  <c r="G826" i="3"/>
  <c r="H826" i="3"/>
  <c r="J826" i="3"/>
  <c r="K826" i="3"/>
  <c r="L826" i="3"/>
  <c r="M826" i="3"/>
  <c r="AG826" i="3"/>
  <c r="AQ826" i="3"/>
  <c r="C827" i="3"/>
  <c r="D827" i="3"/>
  <c r="E827" i="3"/>
  <c r="F827" i="3"/>
  <c r="G827" i="3"/>
  <c r="H827" i="3"/>
  <c r="J827" i="3"/>
  <c r="K827" i="3"/>
  <c r="L827" i="3"/>
  <c r="M827" i="3"/>
  <c r="AG827" i="3"/>
  <c r="AQ827" i="3"/>
  <c r="C828" i="3"/>
  <c r="D828" i="3"/>
  <c r="E828" i="3"/>
  <c r="F828" i="3"/>
  <c r="G828" i="3"/>
  <c r="H828" i="3"/>
  <c r="J828" i="3"/>
  <c r="K828" i="3"/>
  <c r="L828" i="3"/>
  <c r="M828" i="3"/>
  <c r="AG828" i="3"/>
  <c r="AQ828" i="3"/>
  <c r="C829" i="3"/>
  <c r="D829" i="3"/>
  <c r="E829" i="3"/>
  <c r="F829" i="3"/>
  <c r="G829" i="3"/>
  <c r="H829" i="3"/>
  <c r="J829" i="3"/>
  <c r="K829" i="3"/>
  <c r="L829" i="3"/>
  <c r="M829" i="3"/>
  <c r="AG829" i="3"/>
  <c r="AQ829" i="3"/>
  <c r="C830" i="3"/>
  <c r="D830" i="3"/>
  <c r="E830" i="3"/>
  <c r="F830" i="3"/>
  <c r="G830" i="3"/>
  <c r="H830" i="3"/>
  <c r="J830" i="3"/>
  <c r="K830" i="3"/>
  <c r="L830" i="3"/>
  <c r="M830" i="3"/>
  <c r="AG830" i="3"/>
  <c r="AQ830" i="3"/>
  <c r="C831" i="3"/>
  <c r="D831" i="3"/>
  <c r="E831" i="3"/>
  <c r="F831" i="3"/>
  <c r="G831" i="3"/>
  <c r="H831" i="3"/>
  <c r="J831" i="3"/>
  <c r="K831" i="3"/>
  <c r="L831" i="3"/>
  <c r="M831" i="3"/>
  <c r="AG831" i="3"/>
  <c r="AQ831" i="3"/>
  <c r="C832" i="3"/>
  <c r="D832" i="3"/>
  <c r="E832" i="3"/>
  <c r="F832" i="3"/>
  <c r="G832" i="3"/>
  <c r="H832" i="3"/>
  <c r="J832" i="3"/>
  <c r="K832" i="3"/>
  <c r="L832" i="3"/>
  <c r="M832" i="3"/>
  <c r="AG832" i="3"/>
  <c r="AQ832" i="3"/>
  <c r="C833" i="3"/>
  <c r="D833" i="3"/>
  <c r="E833" i="3"/>
  <c r="F833" i="3"/>
  <c r="G833" i="3"/>
  <c r="H833" i="3"/>
  <c r="J833" i="3"/>
  <c r="K833" i="3"/>
  <c r="L833" i="3"/>
  <c r="M833" i="3"/>
  <c r="AG833" i="3"/>
  <c r="AQ833" i="3"/>
  <c r="C834" i="3"/>
  <c r="D834" i="3"/>
  <c r="E834" i="3"/>
  <c r="F834" i="3"/>
  <c r="G834" i="3"/>
  <c r="H834" i="3"/>
  <c r="J834" i="3"/>
  <c r="K834" i="3"/>
  <c r="L834" i="3"/>
  <c r="M834" i="3"/>
  <c r="AG834" i="3"/>
  <c r="AQ834" i="3"/>
  <c r="C835" i="3"/>
  <c r="D835" i="3"/>
  <c r="E835" i="3"/>
  <c r="F835" i="3"/>
  <c r="G835" i="3"/>
  <c r="H835" i="3"/>
  <c r="J835" i="3"/>
  <c r="K835" i="3"/>
  <c r="L835" i="3"/>
  <c r="M835" i="3"/>
  <c r="AG835" i="3"/>
  <c r="AQ835" i="3"/>
  <c r="C836" i="3"/>
  <c r="D836" i="3"/>
  <c r="E836" i="3"/>
  <c r="F836" i="3"/>
  <c r="G836" i="3"/>
  <c r="H836" i="3"/>
  <c r="J836" i="3"/>
  <c r="K836" i="3"/>
  <c r="L836" i="3"/>
  <c r="M836" i="3"/>
  <c r="AG836" i="3"/>
  <c r="AQ836" i="3"/>
  <c r="C837" i="3"/>
  <c r="D837" i="3"/>
  <c r="E837" i="3"/>
  <c r="F837" i="3"/>
  <c r="G837" i="3"/>
  <c r="H837" i="3"/>
  <c r="J837" i="3"/>
  <c r="K837" i="3"/>
  <c r="L837" i="3"/>
  <c r="M837" i="3"/>
  <c r="AG837" i="3"/>
  <c r="AQ837" i="3"/>
  <c r="C838" i="3"/>
  <c r="D838" i="3"/>
  <c r="E838" i="3"/>
  <c r="F838" i="3"/>
  <c r="G838" i="3"/>
  <c r="H838" i="3"/>
  <c r="J838" i="3"/>
  <c r="K838" i="3"/>
  <c r="L838" i="3"/>
  <c r="M838" i="3"/>
  <c r="AG838" i="3"/>
  <c r="AQ838" i="3"/>
  <c r="C839" i="3"/>
  <c r="D839" i="3"/>
  <c r="E839" i="3"/>
  <c r="F839" i="3"/>
  <c r="G839" i="3"/>
  <c r="H839" i="3"/>
  <c r="J839" i="3"/>
  <c r="K839" i="3"/>
  <c r="L839" i="3"/>
  <c r="M839" i="3"/>
  <c r="AG839" i="3"/>
  <c r="AQ839" i="3"/>
  <c r="C840" i="3"/>
  <c r="D840" i="3"/>
  <c r="E840" i="3"/>
  <c r="F840" i="3"/>
  <c r="G840" i="3"/>
  <c r="H840" i="3"/>
  <c r="J840" i="3"/>
  <c r="K840" i="3"/>
  <c r="L840" i="3"/>
  <c r="M840" i="3"/>
  <c r="AG840" i="3"/>
  <c r="AQ840" i="3"/>
  <c r="C841" i="3"/>
  <c r="D841" i="3"/>
  <c r="E841" i="3"/>
  <c r="F841" i="3"/>
  <c r="G841" i="3"/>
  <c r="H841" i="3"/>
  <c r="J841" i="3"/>
  <c r="K841" i="3"/>
  <c r="L841" i="3"/>
  <c r="M841" i="3"/>
  <c r="AG841" i="3"/>
  <c r="AQ841" i="3"/>
  <c r="C842" i="3"/>
  <c r="D842" i="3"/>
  <c r="E842" i="3"/>
  <c r="F842" i="3"/>
  <c r="G842" i="3"/>
  <c r="H842" i="3"/>
  <c r="J842" i="3"/>
  <c r="K842" i="3"/>
  <c r="L842" i="3"/>
  <c r="M842" i="3"/>
  <c r="AG842" i="3"/>
  <c r="AQ842" i="3"/>
  <c r="C843" i="3"/>
  <c r="D843" i="3"/>
  <c r="E843" i="3"/>
  <c r="F843" i="3"/>
  <c r="G843" i="3"/>
  <c r="H843" i="3"/>
  <c r="J843" i="3"/>
  <c r="K843" i="3"/>
  <c r="L843" i="3"/>
  <c r="M843" i="3"/>
  <c r="AG843" i="3"/>
  <c r="AQ843" i="3"/>
  <c r="C844" i="3"/>
  <c r="D844" i="3"/>
  <c r="E844" i="3"/>
  <c r="F844" i="3"/>
  <c r="G844" i="3"/>
  <c r="H844" i="3"/>
  <c r="J844" i="3"/>
  <c r="K844" i="3"/>
  <c r="L844" i="3"/>
  <c r="M844" i="3"/>
  <c r="AG844" i="3"/>
  <c r="AQ844" i="3"/>
  <c r="C845" i="3"/>
  <c r="D845" i="3"/>
  <c r="E845" i="3"/>
  <c r="F845" i="3"/>
  <c r="G845" i="3"/>
  <c r="H845" i="3"/>
  <c r="J845" i="3"/>
  <c r="K845" i="3"/>
  <c r="L845" i="3"/>
  <c r="M845" i="3"/>
  <c r="AG845" i="3"/>
  <c r="AQ845" i="3"/>
  <c r="C846" i="3"/>
  <c r="D846" i="3"/>
  <c r="E846" i="3"/>
  <c r="F846" i="3"/>
  <c r="G846" i="3"/>
  <c r="H846" i="3"/>
  <c r="J846" i="3"/>
  <c r="K846" i="3"/>
  <c r="L846" i="3"/>
  <c r="M846" i="3"/>
  <c r="AG846" i="3"/>
  <c r="AQ846" i="3"/>
  <c r="C847" i="3"/>
  <c r="D847" i="3"/>
  <c r="E847" i="3"/>
  <c r="F847" i="3"/>
  <c r="G847" i="3"/>
  <c r="H847" i="3"/>
  <c r="J847" i="3"/>
  <c r="K847" i="3"/>
  <c r="L847" i="3"/>
  <c r="M847" i="3"/>
  <c r="AG847" i="3"/>
  <c r="AQ847" i="3"/>
  <c r="C848" i="3"/>
  <c r="D848" i="3"/>
  <c r="E848" i="3"/>
  <c r="F848" i="3"/>
  <c r="G848" i="3"/>
  <c r="H848" i="3"/>
  <c r="J848" i="3"/>
  <c r="K848" i="3"/>
  <c r="L848" i="3"/>
  <c r="M848" i="3"/>
  <c r="AG848" i="3"/>
  <c r="AQ848" i="3"/>
  <c r="C849" i="3"/>
  <c r="D849" i="3"/>
  <c r="E849" i="3"/>
  <c r="F849" i="3"/>
  <c r="G849" i="3"/>
  <c r="H849" i="3"/>
  <c r="J849" i="3"/>
  <c r="K849" i="3"/>
  <c r="L849" i="3"/>
  <c r="M849" i="3"/>
  <c r="AG849" i="3"/>
  <c r="AQ849" i="3"/>
  <c r="C850" i="3"/>
  <c r="D850" i="3"/>
  <c r="E850" i="3"/>
  <c r="F850" i="3"/>
  <c r="G850" i="3"/>
  <c r="H850" i="3"/>
  <c r="J850" i="3"/>
  <c r="K850" i="3"/>
  <c r="L850" i="3"/>
  <c r="M850" i="3"/>
  <c r="AG850" i="3"/>
  <c r="AQ850" i="3"/>
  <c r="C851" i="3"/>
  <c r="D851" i="3"/>
  <c r="E851" i="3"/>
  <c r="F851" i="3"/>
  <c r="G851" i="3"/>
  <c r="H851" i="3"/>
  <c r="J851" i="3"/>
  <c r="K851" i="3"/>
  <c r="L851" i="3"/>
  <c r="M851" i="3"/>
  <c r="AG851" i="3"/>
  <c r="AQ851" i="3"/>
  <c r="C852" i="3"/>
  <c r="D852" i="3"/>
  <c r="E852" i="3"/>
  <c r="F852" i="3"/>
  <c r="G852" i="3"/>
  <c r="H852" i="3"/>
  <c r="J852" i="3"/>
  <c r="K852" i="3"/>
  <c r="L852" i="3"/>
  <c r="M852" i="3"/>
  <c r="AG852" i="3"/>
  <c r="AQ852" i="3"/>
  <c r="C853" i="3"/>
  <c r="D853" i="3"/>
  <c r="E853" i="3"/>
  <c r="F853" i="3"/>
  <c r="G853" i="3"/>
  <c r="H853" i="3"/>
  <c r="J853" i="3"/>
  <c r="K853" i="3"/>
  <c r="L853" i="3"/>
  <c r="M853" i="3"/>
  <c r="AG853" i="3"/>
  <c r="AQ853" i="3"/>
  <c r="C854" i="3"/>
  <c r="D854" i="3"/>
  <c r="E854" i="3"/>
  <c r="F854" i="3"/>
  <c r="G854" i="3"/>
  <c r="H854" i="3"/>
  <c r="J854" i="3"/>
  <c r="K854" i="3"/>
  <c r="L854" i="3"/>
  <c r="M854" i="3"/>
  <c r="AG854" i="3"/>
  <c r="AQ854" i="3"/>
  <c r="C855" i="3"/>
  <c r="D855" i="3"/>
  <c r="E855" i="3"/>
  <c r="F855" i="3"/>
  <c r="G855" i="3"/>
  <c r="H855" i="3"/>
  <c r="J855" i="3"/>
  <c r="K855" i="3"/>
  <c r="L855" i="3"/>
  <c r="M855" i="3"/>
  <c r="AG855" i="3"/>
  <c r="AQ855" i="3"/>
  <c r="C856" i="3"/>
  <c r="D856" i="3"/>
  <c r="E856" i="3"/>
  <c r="F856" i="3"/>
  <c r="G856" i="3"/>
  <c r="H856" i="3"/>
  <c r="J856" i="3"/>
  <c r="K856" i="3"/>
  <c r="L856" i="3"/>
  <c r="M856" i="3"/>
  <c r="AG856" i="3"/>
  <c r="AQ856" i="3"/>
  <c r="C857" i="3"/>
  <c r="D857" i="3"/>
  <c r="E857" i="3"/>
  <c r="F857" i="3"/>
  <c r="G857" i="3"/>
  <c r="H857" i="3"/>
  <c r="J857" i="3"/>
  <c r="K857" i="3"/>
  <c r="L857" i="3"/>
  <c r="M857" i="3"/>
  <c r="AG857" i="3"/>
  <c r="AQ857" i="3"/>
  <c r="C858" i="3"/>
  <c r="D858" i="3"/>
  <c r="E858" i="3"/>
  <c r="F858" i="3"/>
  <c r="G858" i="3"/>
  <c r="H858" i="3"/>
  <c r="J858" i="3"/>
  <c r="K858" i="3"/>
  <c r="L858" i="3"/>
  <c r="M858" i="3"/>
  <c r="AG858" i="3"/>
  <c r="AQ858" i="3"/>
  <c r="C859" i="3"/>
  <c r="D859" i="3"/>
  <c r="E859" i="3"/>
  <c r="F859" i="3"/>
  <c r="G859" i="3"/>
  <c r="H859" i="3"/>
  <c r="J859" i="3"/>
  <c r="K859" i="3"/>
  <c r="L859" i="3"/>
  <c r="M859" i="3"/>
  <c r="AG859" i="3"/>
  <c r="AQ859" i="3"/>
  <c r="C860" i="3"/>
  <c r="D860" i="3"/>
  <c r="E860" i="3"/>
  <c r="F860" i="3"/>
  <c r="G860" i="3"/>
  <c r="H860" i="3"/>
  <c r="J860" i="3"/>
  <c r="K860" i="3"/>
  <c r="L860" i="3"/>
  <c r="M860" i="3"/>
  <c r="AG860" i="3"/>
  <c r="AQ860" i="3"/>
  <c r="C861" i="3"/>
  <c r="D861" i="3"/>
  <c r="E861" i="3"/>
  <c r="F861" i="3"/>
  <c r="G861" i="3"/>
  <c r="H861" i="3"/>
  <c r="J861" i="3"/>
  <c r="K861" i="3"/>
  <c r="L861" i="3"/>
  <c r="M861" i="3"/>
  <c r="AG861" i="3"/>
  <c r="AQ861" i="3"/>
  <c r="C862" i="3"/>
  <c r="D862" i="3"/>
  <c r="E862" i="3"/>
  <c r="F862" i="3"/>
  <c r="G862" i="3"/>
  <c r="H862" i="3"/>
  <c r="J862" i="3"/>
  <c r="K862" i="3"/>
  <c r="L862" i="3"/>
  <c r="M862" i="3"/>
  <c r="AG862" i="3"/>
  <c r="AQ862" i="3"/>
  <c r="C863" i="3"/>
  <c r="D863" i="3"/>
  <c r="E863" i="3"/>
  <c r="F863" i="3"/>
  <c r="G863" i="3"/>
  <c r="H863" i="3"/>
  <c r="J863" i="3"/>
  <c r="K863" i="3"/>
  <c r="L863" i="3"/>
  <c r="M863" i="3"/>
  <c r="AG863" i="3"/>
  <c r="AQ863" i="3"/>
  <c r="C864" i="3"/>
  <c r="D864" i="3"/>
  <c r="E864" i="3"/>
  <c r="F864" i="3"/>
  <c r="G864" i="3"/>
  <c r="H864" i="3"/>
  <c r="J864" i="3"/>
  <c r="K864" i="3"/>
  <c r="L864" i="3"/>
  <c r="M864" i="3"/>
  <c r="AG864" i="3"/>
  <c r="AQ864" i="3"/>
  <c r="C865" i="3"/>
  <c r="D865" i="3"/>
  <c r="E865" i="3"/>
  <c r="F865" i="3"/>
  <c r="G865" i="3"/>
  <c r="H865" i="3"/>
  <c r="J865" i="3"/>
  <c r="K865" i="3"/>
  <c r="L865" i="3"/>
  <c r="M865" i="3"/>
  <c r="AG865" i="3"/>
  <c r="AQ865" i="3"/>
  <c r="C866" i="3"/>
  <c r="D866" i="3"/>
  <c r="E866" i="3"/>
  <c r="F866" i="3"/>
  <c r="G866" i="3"/>
  <c r="H866" i="3"/>
  <c r="J866" i="3"/>
  <c r="K866" i="3"/>
  <c r="L866" i="3"/>
  <c r="M866" i="3"/>
  <c r="AG866" i="3"/>
  <c r="AQ866" i="3"/>
  <c r="C867" i="3"/>
  <c r="D867" i="3"/>
  <c r="E867" i="3"/>
  <c r="F867" i="3"/>
  <c r="G867" i="3"/>
  <c r="H867" i="3"/>
  <c r="J867" i="3"/>
  <c r="K867" i="3"/>
  <c r="L867" i="3"/>
  <c r="M867" i="3"/>
  <c r="AG867" i="3"/>
  <c r="AQ867" i="3"/>
  <c r="C868" i="3"/>
  <c r="D868" i="3"/>
  <c r="E868" i="3"/>
  <c r="F868" i="3"/>
  <c r="G868" i="3"/>
  <c r="H868" i="3"/>
  <c r="J868" i="3"/>
  <c r="K868" i="3"/>
  <c r="L868" i="3"/>
  <c r="M868" i="3"/>
  <c r="AG868" i="3"/>
  <c r="AQ868" i="3"/>
  <c r="C869" i="3"/>
  <c r="D869" i="3"/>
  <c r="E869" i="3"/>
  <c r="F869" i="3"/>
  <c r="G869" i="3"/>
  <c r="H869" i="3"/>
  <c r="J869" i="3"/>
  <c r="K869" i="3"/>
  <c r="L869" i="3"/>
  <c r="M869" i="3"/>
  <c r="AG869" i="3"/>
  <c r="AQ869" i="3"/>
  <c r="C870" i="3"/>
  <c r="D870" i="3"/>
  <c r="E870" i="3"/>
  <c r="F870" i="3"/>
  <c r="G870" i="3"/>
  <c r="H870" i="3"/>
  <c r="J870" i="3"/>
  <c r="K870" i="3"/>
  <c r="L870" i="3"/>
  <c r="M870" i="3"/>
  <c r="AG870" i="3"/>
  <c r="AQ870" i="3"/>
  <c r="C871" i="3"/>
  <c r="D871" i="3"/>
  <c r="E871" i="3"/>
  <c r="F871" i="3"/>
  <c r="G871" i="3"/>
  <c r="H871" i="3"/>
  <c r="J871" i="3"/>
  <c r="K871" i="3"/>
  <c r="L871" i="3"/>
  <c r="M871" i="3"/>
  <c r="AG871" i="3"/>
  <c r="AQ871" i="3"/>
  <c r="C872" i="3"/>
  <c r="D872" i="3"/>
  <c r="E872" i="3"/>
  <c r="F872" i="3"/>
  <c r="G872" i="3"/>
  <c r="H872" i="3"/>
  <c r="J872" i="3"/>
  <c r="K872" i="3"/>
  <c r="L872" i="3"/>
  <c r="M872" i="3"/>
  <c r="AG872" i="3"/>
  <c r="AQ872" i="3"/>
  <c r="C873" i="3"/>
  <c r="D873" i="3"/>
  <c r="E873" i="3"/>
  <c r="F873" i="3"/>
  <c r="G873" i="3"/>
  <c r="H873" i="3"/>
  <c r="J873" i="3"/>
  <c r="K873" i="3"/>
  <c r="L873" i="3"/>
  <c r="M873" i="3"/>
  <c r="AG873" i="3"/>
  <c r="AQ873" i="3"/>
  <c r="C874" i="3"/>
  <c r="D874" i="3"/>
  <c r="E874" i="3"/>
  <c r="F874" i="3"/>
  <c r="G874" i="3"/>
  <c r="H874" i="3"/>
  <c r="J874" i="3"/>
  <c r="K874" i="3"/>
  <c r="L874" i="3"/>
  <c r="M874" i="3"/>
  <c r="AG874" i="3"/>
  <c r="AQ874" i="3"/>
  <c r="C875" i="3"/>
  <c r="D875" i="3"/>
  <c r="E875" i="3"/>
  <c r="F875" i="3"/>
  <c r="G875" i="3"/>
  <c r="H875" i="3"/>
  <c r="J875" i="3"/>
  <c r="K875" i="3"/>
  <c r="L875" i="3"/>
  <c r="M875" i="3"/>
  <c r="AG875" i="3"/>
  <c r="AQ875" i="3"/>
  <c r="C876" i="3"/>
  <c r="D876" i="3"/>
  <c r="E876" i="3"/>
  <c r="F876" i="3"/>
  <c r="G876" i="3"/>
  <c r="H876" i="3"/>
  <c r="J876" i="3"/>
  <c r="K876" i="3"/>
  <c r="L876" i="3"/>
  <c r="M876" i="3"/>
  <c r="AG876" i="3"/>
  <c r="AQ876" i="3"/>
  <c r="C877" i="3"/>
  <c r="D877" i="3"/>
  <c r="E877" i="3"/>
  <c r="F877" i="3"/>
  <c r="G877" i="3"/>
  <c r="H877" i="3"/>
  <c r="J877" i="3"/>
  <c r="K877" i="3"/>
  <c r="L877" i="3"/>
  <c r="M877" i="3"/>
  <c r="AG877" i="3"/>
  <c r="AQ877" i="3"/>
  <c r="C878" i="3"/>
  <c r="D878" i="3"/>
  <c r="E878" i="3"/>
  <c r="F878" i="3"/>
  <c r="G878" i="3"/>
  <c r="H878" i="3"/>
  <c r="J878" i="3"/>
  <c r="K878" i="3"/>
  <c r="L878" i="3"/>
  <c r="M878" i="3"/>
  <c r="AG878" i="3"/>
  <c r="AQ878" i="3"/>
  <c r="C879" i="3"/>
  <c r="D879" i="3"/>
  <c r="E879" i="3"/>
  <c r="F879" i="3"/>
  <c r="G879" i="3"/>
  <c r="H879" i="3"/>
  <c r="J879" i="3"/>
  <c r="K879" i="3"/>
  <c r="L879" i="3"/>
  <c r="M879" i="3"/>
  <c r="AG879" i="3"/>
  <c r="AQ879" i="3"/>
  <c r="C880" i="3"/>
  <c r="D880" i="3"/>
  <c r="E880" i="3"/>
  <c r="F880" i="3"/>
  <c r="G880" i="3"/>
  <c r="H880" i="3"/>
  <c r="J880" i="3"/>
  <c r="K880" i="3"/>
  <c r="L880" i="3"/>
  <c r="M880" i="3"/>
  <c r="AG880" i="3"/>
  <c r="AQ880" i="3"/>
  <c r="C881" i="3"/>
  <c r="D881" i="3"/>
  <c r="E881" i="3"/>
  <c r="F881" i="3"/>
  <c r="G881" i="3"/>
  <c r="H881" i="3"/>
  <c r="J881" i="3"/>
  <c r="K881" i="3"/>
  <c r="L881" i="3"/>
  <c r="M881" i="3"/>
  <c r="AG881" i="3"/>
  <c r="AQ881" i="3"/>
  <c r="C882" i="3"/>
  <c r="D882" i="3"/>
  <c r="E882" i="3"/>
  <c r="F882" i="3"/>
  <c r="G882" i="3"/>
  <c r="H882" i="3"/>
  <c r="J882" i="3"/>
  <c r="K882" i="3"/>
  <c r="L882" i="3"/>
  <c r="M882" i="3"/>
  <c r="AG882" i="3"/>
  <c r="AQ882" i="3"/>
  <c r="C883" i="3"/>
  <c r="D883" i="3"/>
  <c r="E883" i="3"/>
  <c r="F883" i="3"/>
  <c r="G883" i="3"/>
  <c r="H883" i="3"/>
  <c r="J883" i="3"/>
  <c r="K883" i="3"/>
  <c r="L883" i="3"/>
  <c r="M883" i="3"/>
  <c r="AG883" i="3"/>
  <c r="AQ883" i="3"/>
  <c r="C884" i="3"/>
  <c r="D884" i="3"/>
  <c r="E884" i="3"/>
  <c r="F884" i="3"/>
  <c r="G884" i="3"/>
  <c r="H884" i="3"/>
  <c r="J884" i="3"/>
  <c r="K884" i="3"/>
  <c r="L884" i="3"/>
  <c r="M884" i="3"/>
  <c r="AG884" i="3"/>
  <c r="AQ884" i="3"/>
  <c r="C885" i="3"/>
  <c r="D885" i="3"/>
  <c r="E885" i="3"/>
  <c r="F885" i="3"/>
  <c r="G885" i="3"/>
  <c r="H885" i="3"/>
  <c r="J885" i="3"/>
  <c r="K885" i="3"/>
  <c r="L885" i="3"/>
  <c r="M885" i="3"/>
  <c r="AG885" i="3"/>
  <c r="AQ885" i="3"/>
  <c r="C886" i="3"/>
  <c r="D886" i="3"/>
  <c r="E886" i="3"/>
  <c r="F886" i="3"/>
  <c r="G886" i="3"/>
  <c r="H886" i="3"/>
  <c r="J886" i="3"/>
  <c r="K886" i="3"/>
  <c r="L886" i="3"/>
  <c r="M886" i="3"/>
  <c r="AG886" i="3"/>
  <c r="AQ886" i="3"/>
  <c r="C887" i="3"/>
  <c r="D887" i="3"/>
  <c r="E887" i="3"/>
  <c r="F887" i="3"/>
  <c r="G887" i="3"/>
  <c r="H887" i="3"/>
  <c r="J887" i="3"/>
  <c r="K887" i="3"/>
  <c r="L887" i="3"/>
  <c r="M887" i="3"/>
  <c r="AG887" i="3"/>
  <c r="AQ887" i="3"/>
  <c r="C888" i="3"/>
  <c r="D888" i="3"/>
  <c r="E888" i="3"/>
  <c r="F888" i="3"/>
  <c r="G888" i="3"/>
  <c r="H888" i="3"/>
  <c r="J888" i="3"/>
  <c r="K888" i="3"/>
  <c r="L888" i="3"/>
  <c r="M888" i="3"/>
  <c r="AG888" i="3"/>
  <c r="AQ888" i="3"/>
  <c r="C889" i="3"/>
  <c r="D889" i="3"/>
  <c r="E889" i="3"/>
  <c r="F889" i="3"/>
  <c r="G889" i="3"/>
  <c r="H889" i="3"/>
  <c r="J889" i="3"/>
  <c r="K889" i="3"/>
  <c r="L889" i="3"/>
  <c r="M889" i="3"/>
  <c r="AG889" i="3"/>
  <c r="AQ889" i="3"/>
  <c r="C890" i="3"/>
  <c r="D890" i="3"/>
  <c r="E890" i="3"/>
  <c r="F890" i="3"/>
  <c r="G890" i="3"/>
  <c r="H890" i="3"/>
  <c r="J890" i="3"/>
  <c r="K890" i="3"/>
  <c r="L890" i="3"/>
  <c r="M890" i="3"/>
  <c r="AG890" i="3"/>
  <c r="AQ890" i="3"/>
  <c r="C891" i="3"/>
  <c r="D891" i="3"/>
  <c r="E891" i="3"/>
  <c r="F891" i="3"/>
  <c r="G891" i="3"/>
  <c r="H891" i="3"/>
  <c r="J891" i="3"/>
  <c r="K891" i="3"/>
  <c r="L891" i="3"/>
  <c r="M891" i="3"/>
  <c r="AG891" i="3"/>
  <c r="AQ891" i="3"/>
  <c r="C892" i="3"/>
  <c r="D892" i="3"/>
  <c r="E892" i="3"/>
  <c r="F892" i="3"/>
  <c r="G892" i="3"/>
  <c r="H892" i="3"/>
  <c r="J892" i="3"/>
  <c r="K892" i="3"/>
  <c r="L892" i="3"/>
  <c r="M892" i="3"/>
  <c r="AG892" i="3"/>
  <c r="AQ892" i="3"/>
  <c r="C893" i="3"/>
  <c r="D893" i="3"/>
  <c r="E893" i="3"/>
  <c r="F893" i="3"/>
  <c r="G893" i="3"/>
  <c r="H893" i="3"/>
  <c r="J893" i="3"/>
  <c r="K893" i="3"/>
  <c r="L893" i="3"/>
  <c r="M893" i="3"/>
  <c r="AG893" i="3"/>
  <c r="AQ893" i="3"/>
  <c r="C894" i="3"/>
  <c r="D894" i="3"/>
  <c r="E894" i="3"/>
  <c r="F894" i="3"/>
  <c r="G894" i="3"/>
  <c r="H894" i="3"/>
  <c r="J894" i="3"/>
  <c r="K894" i="3"/>
  <c r="L894" i="3"/>
  <c r="M894" i="3"/>
  <c r="AG894" i="3"/>
  <c r="AQ894" i="3"/>
  <c r="C895" i="3"/>
  <c r="D895" i="3"/>
  <c r="E895" i="3"/>
  <c r="F895" i="3"/>
  <c r="G895" i="3"/>
  <c r="H895" i="3"/>
  <c r="J895" i="3"/>
  <c r="K895" i="3"/>
  <c r="L895" i="3"/>
  <c r="M895" i="3"/>
  <c r="AG895" i="3"/>
  <c r="AQ895" i="3"/>
  <c r="C896" i="3"/>
  <c r="D896" i="3"/>
  <c r="E896" i="3"/>
  <c r="F896" i="3"/>
  <c r="G896" i="3"/>
  <c r="H896" i="3"/>
  <c r="J896" i="3"/>
  <c r="K896" i="3"/>
  <c r="L896" i="3"/>
  <c r="M896" i="3"/>
  <c r="AG896" i="3"/>
  <c r="AQ896" i="3"/>
  <c r="C897" i="3"/>
  <c r="D897" i="3"/>
  <c r="E897" i="3"/>
  <c r="F897" i="3"/>
  <c r="G897" i="3"/>
  <c r="H897" i="3"/>
  <c r="J897" i="3"/>
  <c r="K897" i="3"/>
  <c r="L897" i="3"/>
  <c r="M897" i="3"/>
  <c r="AG897" i="3"/>
  <c r="AQ897" i="3"/>
  <c r="C898" i="3"/>
  <c r="D898" i="3"/>
  <c r="E898" i="3"/>
  <c r="F898" i="3"/>
  <c r="G898" i="3"/>
  <c r="H898" i="3"/>
  <c r="J898" i="3"/>
  <c r="K898" i="3"/>
  <c r="L898" i="3"/>
  <c r="M898" i="3"/>
  <c r="AG898" i="3"/>
  <c r="AQ898" i="3"/>
  <c r="C899" i="3"/>
  <c r="D899" i="3"/>
  <c r="E899" i="3"/>
  <c r="F899" i="3"/>
  <c r="G899" i="3"/>
  <c r="H899" i="3"/>
  <c r="J899" i="3"/>
  <c r="K899" i="3"/>
  <c r="L899" i="3"/>
  <c r="M899" i="3"/>
  <c r="AG899" i="3"/>
  <c r="AQ899" i="3"/>
  <c r="C900" i="3"/>
  <c r="D900" i="3"/>
  <c r="E900" i="3"/>
  <c r="F900" i="3"/>
  <c r="G900" i="3"/>
  <c r="H900" i="3"/>
  <c r="J900" i="3"/>
  <c r="K900" i="3"/>
  <c r="L900" i="3"/>
  <c r="M900" i="3"/>
  <c r="AG900" i="3"/>
  <c r="AQ900" i="3"/>
  <c r="C901" i="3"/>
  <c r="D901" i="3"/>
  <c r="E901" i="3"/>
  <c r="F901" i="3"/>
  <c r="G901" i="3"/>
  <c r="H901" i="3"/>
  <c r="J901" i="3"/>
  <c r="K901" i="3"/>
  <c r="L901" i="3"/>
  <c r="M901" i="3"/>
  <c r="AG901" i="3"/>
  <c r="AQ901" i="3"/>
  <c r="C902" i="3"/>
  <c r="D902" i="3"/>
  <c r="E902" i="3"/>
  <c r="F902" i="3"/>
  <c r="G902" i="3"/>
  <c r="H902" i="3"/>
  <c r="J902" i="3"/>
  <c r="K902" i="3"/>
  <c r="L902" i="3"/>
  <c r="M902" i="3"/>
  <c r="AG902" i="3"/>
  <c r="AQ902" i="3"/>
  <c r="C903" i="3"/>
  <c r="D903" i="3"/>
  <c r="E903" i="3"/>
  <c r="F903" i="3"/>
  <c r="G903" i="3"/>
  <c r="H903" i="3"/>
  <c r="J903" i="3"/>
  <c r="K903" i="3"/>
  <c r="L903" i="3"/>
  <c r="M903" i="3"/>
  <c r="AG903" i="3"/>
  <c r="AQ903" i="3"/>
  <c r="C904" i="3"/>
  <c r="D904" i="3"/>
  <c r="E904" i="3"/>
  <c r="F904" i="3"/>
  <c r="G904" i="3"/>
  <c r="H904" i="3"/>
  <c r="J904" i="3"/>
  <c r="K904" i="3"/>
  <c r="L904" i="3"/>
  <c r="M904" i="3"/>
  <c r="AG904" i="3"/>
  <c r="AQ904" i="3"/>
  <c r="C905" i="3"/>
  <c r="D905" i="3"/>
  <c r="E905" i="3"/>
  <c r="F905" i="3"/>
  <c r="G905" i="3"/>
  <c r="H905" i="3"/>
  <c r="J905" i="3"/>
  <c r="K905" i="3"/>
  <c r="L905" i="3"/>
  <c r="M905" i="3"/>
  <c r="AG905" i="3"/>
  <c r="AQ905" i="3"/>
  <c r="C906" i="3"/>
  <c r="D906" i="3"/>
  <c r="E906" i="3"/>
  <c r="F906" i="3"/>
  <c r="G906" i="3"/>
  <c r="H906" i="3"/>
  <c r="J906" i="3"/>
  <c r="K906" i="3"/>
  <c r="L906" i="3"/>
  <c r="M906" i="3"/>
  <c r="AG906" i="3"/>
  <c r="AQ906" i="3"/>
  <c r="C907" i="3"/>
  <c r="D907" i="3"/>
  <c r="E907" i="3"/>
  <c r="F907" i="3"/>
  <c r="G907" i="3"/>
  <c r="H907" i="3"/>
  <c r="J907" i="3"/>
  <c r="K907" i="3"/>
  <c r="L907" i="3"/>
  <c r="M907" i="3"/>
  <c r="AG907" i="3"/>
  <c r="AQ907" i="3"/>
  <c r="C908" i="3"/>
  <c r="D908" i="3"/>
  <c r="E908" i="3"/>
  <c r="F908" i="3"/>
  <c r="G908" i="3"/>
  <c r="H908" i="3"/>
  <c r="J908" i="3"/>
  <c r="K908" i="3"/>
  <c r="L908" i="3"/>
  <c r="M908" i="3"/>
  <c r="AG908" i="3"/>
  <c r="AQ908" i="3"/>
  <c r="C909" i="3"/>
  <c r="D909" i="3"/>
  <c r="E909" i="3"/>
  <c r="F909" i="3"/>
  <c r="G909" i="3"/>
  <c r="H909" i="3"/>
  <c r="J909" i="3"/>
  <c r="K909" i="3"/>
  <c r="L909" i="3"/>
  <c r="M909" i="3"/>
  <c r="AG909" i="3"/>
  <c r="AQ909" i="3"/>
  <c r="C910" i="3"/>
  <c r="D910" i="3"/>
  <c r="E910" i="3"/>
  <c r="F910" i="3"/>
  <c r="G910" i="3"/>
  <c r="H910" i="3"/>
  <c r="J910" i="3"/>
  <c r="K910" i="3"/>
  <c r="L910" i="3"/>
  <c r="M910" i="3"/>
  <c r="AG910" i="3"/>
  <c r="AQ910" i="3"/>
  <c r="C911" i="3"/>
  <c r="D911" i="3"/>
  <c r="E911" i="3"/>
  <c r="F911" i="3"/>
  <c r="G911" i="3"/>
  <c r="H911" i="3"/>
  <c r="J911" i="3"/>
  <c r="K911" i="3"/>
  <c r="L911" i="3"/>
  <c r="M911" i="3"/>
  <c r="AG911" i="3"/>
  <c r="AQ911" i="3"/>
  <c r="C912" i="3"/>
  <c r="D912" i="3"/>
  <c r="E912" i="3"/>
  <c r="F912" i="3"/>
  <c r="G912" i="3"/>
  <c r="H912" i="3"/>
  <c r="J912" i="3"/>
  <c r="K912" i="3"/>
  <c r="L912" i="3"/>
  <c r="M912" i="3"/>
  <c r="AG912" i="3"/>
  <c r="AQ912" i="3"/>
  <c r="C913" i="3"/>
  <c r="D913" i="3"/>
  <c r="E913" i="3"/>
  <c r="F913" i="3"/>
  <c r="G913" i="3"/>
  <c r="H913" i="3"/>
  <c r="J913" i="3"/>
  <c r="K913" i="3"/>
  <c r="L913" i="3"/>
  <c r="M913" i="3"/>
  <c r="AG913" i="3"/>
  <c r="AQ913" i="3"/>
  <c r="C914" i="3"/>
  <c r="D914" i="3"/>
  <c r="E914" i="3"/>
  <c r="F914" i="3"/>
  <c r="G914" i="3"/>
  <c r="H914" i="3"/>
  <c r="J914" i="3"/>
  <c r="K914" i="3"/>
  <c r="L914" i="3"/>
  <c r="M914" i="3"/>
  <c r="AG914" i="3"/>
  <c r="AQ914" i="3"/>
  <c r="C915" i="3"/>
  <c r="D915" i="3"/>
  <c r="E915" i="3"/>
  <c r="F915" i="3"/>
  <c r="G915" i="3"/>
  <c r="H915" i="3"/>
  <c r="J915" i="3"/>
  <c r="K915" i="3"/>
  <c r="L915" i="3"/>
  <c r="M915" i="3"/>
  <c r="AG915" i="3"/>
  <c r="AQ915" i="3"/>
  <c r="C916" i="3"/>
  <c r="D916" i="3"/>
  <c r="E916" i="3"/>
  <c r="F916" i="3"/>
  <c r="G916" i="3"/>
  <c r="H916" i="3"/>
  <c r="J916" i="3"/>
  <c r="K916" i="3"/>
  <c r="L916" i="3"/>
  <c r="M916" i="3"/>
  <c r="AG916" i="3"/>
  <c r="AQ916" i="3"/>
  <c r="C917" i="3"/>
  <c r="D917" i="3"/>
  <c r="E917" i="3"/>
  <c r="F917" i="3"/>
  <c r="G917" i="3"/>
  <c r="H917" i="3"/>
  <c r="J917" i="3"/>
  <c r="K917" i="3"/>
  <c r="L917" i="3"/>
  <c r="M917" i="3"/>
  <c r="AG917" i="3"/>
  <c r="AQ917" i="3"/>
  <c r="C918" i="3"/>
  <c r="D918" i="3"/>
  <c r="E918" i="3"/>
  <c r="F918" i="3"/>
  <c r="G918" i="3"/>
  <c r="H918" i="3"/>
  <c r="J918" i="3"/>
  <c r="K918" i="3"/>
  <c r="L918" i="3"/>
  <c r="M918" i="3"/>
  <c r="AG918" i="3"/>
  <c r="AQ918" i="3"/>
  <c r="C919" i="3"/>
  <c r="D919" i="3"/>
  <c r="E919" i="3"/>
  <c r="F919" i="3"/>
  <c r="G919" i="3"/>
  <c r="H919" i="3"/>
  <c r="J919" i="3"/>
  <c r="K919" i="3"/>
  <c r="L919" i="3"/>
  <c r="M919" i="3"/>
  <c r="AG919" i="3"/>
  <c r="AQ919" i="3"/>
  <c r="C920" i="3"/>
  <c r="D920" i="3"/>
  <c r="E920" i="3"/>
  <c r="F920" i="3"/>
  <c r="G920" i="3"/>
  <c r="H920" i="3"/>
  <c r="J920" i="3"/>
  <c r="K920" i="3"/>
  <c r="L920" i="3"/>
  <c r="M920" i="3"/>
  <c r="AG920" i="3"/>
  <c r="AQ920" i="3"/>
  <c r="C921" i="3"/>
  <c r="D921" i="3"/>
  <c r="E921" i="3"/>
  <c r="F921" i="3"/>
  <c r="G921" i="3"/>
  <c r="H921" i="3"/>
  <c r="J921" i="3"/>
  <c r="K921" i="3"/>
  <c r="L921" i="3"/>
  <c r="M921" i="3"/>
  <c r="AG921" i="3"/>
  <c r="AQ921" i="3"/>
  <c r="C922" i="3"/>
  <c r="D922" i="3"/>
  <c r="E922" i="3"/>
  <c r="F922" i="3"/>
  <c r="G922" i="3"/>
  <c r="H922" i="3"/>
  <c r="J922" i="3"/>
  <c r="K922" i="3"/>
  <c r="L922" i="3"/>
  <c r="M922" i="3"/>
  <c r="AG922" i="3"/>
  <c r="AQ922" i="3"/>
  <c r="C923" i="3"/>
  <c r="D923" i="3"/>
  <c r="E923" i="3"/>
  <c r="F923" i="3"/>
  <c r="G923" i="3"/>
  <c r="H923" i="3"/>
  <c r="J923" i="3"/>
  <c r="K923" i="3"/>
  <c r="L923" i="3"/>
  <c r="M923" i="3"/>
  <c r="AG923" i="3"/>
  <c r="AQ923" i="3"/>
  <c r="C924" i="3"/>
  <c r="D924" i="3"/>
  <c r="E924" i="3"/>
  <c r="F924" i="3"/>
  <c r="G924" i="3"/>
  <c r="H924" i="3"/>
  <c r="J924" i="3"/>
  <c r="K924" i="3"/>
  <c r="L924" i="3"/>
  <c r="M924" i="3"/>
  <c r="AG924" i="3"/>
  <c r="AQ924" i="3"/>
  <c r="C925" i="3"/>
  <c r="D925" i="3"/>
  <c r="E925" i="3"/>
  <c r="F925" i="3"/>
  <c r="G925" i="3"/>
  <c r="H925" i="3"/>
  <c r="J925" i="3"/>
  <c r="K925" i="3"/>
  <c r="L925" i="3"/>
  <c r="M925" i="3"/>
  <c r="AG925" i="3"/>
  <c r="AQ925" i="3"/>
  <c r="C926" i="3"/>
  <c r="D926" i="3"/>
  <c r="E926" i="3"/>
  <c r="F926" i="3"/>
  <c r="G926" i="3"/>
  <c r="H926" i="3"/>
  <c r="J926" i="3"/>
  <c r="K926" i="3"/>
  <c r="L926" i="3"/>
  <c r="M926" i="3"/>
  <c r="AG926" i="3"/>
  <c r="AQ926" i="3"/>
  <c r="C927" i="3"/>
  <c r="D927" i="3"/>
  <c r="E927" i="3"/>
  <c r="F927" i="3"/>
  <c r="G927" i="3"/>
  <c r="H927" i="3"/>
  <c r="J927" i="3"/>
  <c r="K927" i="3"/>
  <c r="L927" i="3"/>
  <c r="M927" i="3"/>
  <c r="AG927" i="3"/>
  <c r="AQ927" i="3"/>
  <c r="C928" i="3"/>
  <c r="D928" i="3"/>
  <c r="E928" i="3"/>
  <c r="F928" i="3"/>
  <c r="G928" i="3"/>
  <c r="H928" i="3"/>
  <c r="J928" i="3"/>
  <c r="K928" i="3"/>
  <c r="L928" i="3"/>
  <c r="M928" i="3"/>
  <c r="AG928" i="3"/>
  <c r="AQ928" i="3"/>
  <c r="C929" i="3"/>
  <c r="D929" i="3"/>
  <c r="E929" i="3"/>
  <c r="F929" i="3"/>
  <c r="G929" i="3"/>
  <c r="H929" i="3"/>
  <c r="J929" i="3"/>
  <c r="K929" i="3"/>
  <c r="L929" i="3"/>
  <c r="M929" i="3"/>
  <c r="AG929" i="3"/>
  <c r="AQ929" i="3"/>
  <c r="C930" i="3"/>
  <c r="D930" i="3"/>
  <c r="E930" i="3"/>
  <c r="F930" i="3"/>
  <c r="G930" i="3"/>
  <c r="H930" i="3"/>
  <c r="J930" i="3"/>
  <c r="K930" i="3"/>
  <c r="L930" i="3"/>
  <c r="M930" i="3"/>
  <c r="AG930" i="3"/>
  <c r="AQ930" i="3"/>
  <c r="C931" i="3"/>
  <c r="D931" i="3"/>
  <c r="E931" i="3"/>
  <c r="F931" i="3"/>
  <c r="G931" i="3"/>
  <c r="H931" i="3"/>
  <c r="J931" i="3"/>
  <c r="K931" i="3"/>
  <c r="L931" i="3"/>
  <c r="M931" i="3"/>
  <c r="AG931" i="3"/>
  <c r="AQ931" i="3"/>
  <c r="C932" i="3"/>
  <c r="D932" i="3"/>
  <c r="E932" i="3"/>
  <c r="F932" i="3"/>
  <c r="G932" i="3"/>
  <c r="H932" i="3"/>
  <c r="J932" i="3"/>
  <c r="K932" i="3"/>
  <c r="L932" i="3"/>
  <c r="M932" i="3"/>
  <c r="AG932" i="3"/>
  <c r="AQ932" i="3"/>
  <c r="C933" i="3"/>
  <c r="D933" i="3"/>
  <c r="E933" i="3"/>
  <c r="F933" i="3"/>
  <c r="G933" i="3"/>
  <c r="H933" i="3"/>
  <c r="J933" i="3"/>
  <c r="K933" i="3"/>
  <c r="L933" i="3"/>
  <c r="M933" i="3"/>
  <c r="AG933" i="3"/>
  <c r="AQ933" i="3"/>
  <c r="C934" i="3"/>
  <c r="D934" i="3"/>
  <c r="E934" i="3"/>
  <c r="F934" i="3"/>
  <c r="G934" i="3"/>
  <c r="H934" i="3"/>
  <c r="J934" i="3"/>
  <c r="K934" i="3"/>
  <c r="L934" i="3"/>
  <c r="M934" i="3"/>
  <c r="AG934" i="3"/>
  <c r="AQ934" i="3"/>
  <c r="C935" i="3"/>
  <c r="D935" i="3"/>
  <c r="E935" i="3"/>
  <c r="F935" i="3"/>
  <c r="G935" i="3"/>
  <c r="H935" i="3"/>
  <c r="J935" i="3"/>
  <c r="K935" i="3"/>
  <c r="L935" i="3"/>
  <c r="M935" i="3"/>
  <c r="AG935" i="3"/>
  <c r="AQ935" i="3"/>
  <c r="C936" i="3"/>
  <c r="D936" i="3"/>
  <c r="E936" i="3"/>
  <c r="F936" i="3"/>
  <c r="G936" i="3"/>
  <c r="H936" i="3"/>
  <c r="J936" i="3"/>
  <c r="K936" i="3"/>
  <c r="L936" i="3"/>
  <c r="M936" i="3"/>
  <c r="AG936" i="3"/>
  <c r="AQ936" i="3"/>
  <c r="C937" i="3"/>
  <c r="D937" i="3"/>
  <c r="E937" i="3"/>
  <c r="F937" i="3"/>
  <c r="G937" i="3"/>
  <c r="H937" i="3"/>
  <c r="J937" i="3"/>
  <c r="K937" i="3"/>
  <c r="L937" i="3"/>
  <c r="M937" i="3"/>
  <c r="AG937" i="3"/>
  <c r="AQ937" i="3"/>
  <c r="C938" i="3"/>
  <c r="D938" i="3"/>
  <c r="E938" i="3"/>
  <c r="F938" i="3"/>
  <c r="G938" i="3"/>
  <c r="H938" i="3"/>
  <c r="J938" i="3"/>
  <c r="K938" i="3"/>
  <c r="L938" i="3"/>
  <c r="M938" i="3"/>
  <c r="AG938" i="3"/>
  <c r="AQ938" i="3"/>
  <c r="C939" i="3"/>
  <c r="D939" i="3"/>
  <c r="E939" i="3"/>
  <c r="F939" i="3"/>
  <c r="G939" i="3"/>
  <c r="H939" i="3"/>
  <c r="J939" i="3"/>
  <c r="K939" i="3"/>
  <c r="L939" i="3"/>
  <c r="M939" i="3"/>
  <c r="AG939" i="3"/>
  <c r="AQ939" i="3"/>
  <c r="C940" i="3"/>
  <c r="D940" i="3"/>
  <c r="E940" i="3"/>
  <c r="F940" i="3"/>
  <c r="G940" i="3"/>
  <c r="H940" i="3"/>
  <c r="J940" i="3"/>
  <c r="K940" i="3"/>
  <c r="L940" i="3"/>
  <c r="M940" i="3"/>
  <c r="AG940" i="3"/>
  <c r="AQ940" i="3"/>
  <c r="C941" i="3"/>
  <c r="D941" i="3"/>
  <c r="E941" i="3"/>
  <c r="F941" i="3"/>
  <c r="G941" i="3"/>
  <c r="H941" i="3"/>
  <c r="J941" i="3"/>
  <c r="K941" i="3"/>
  <c r="L941" i="3"/>
  <c r="M941" i="3"/>
  <c r="AG941" i="3"/>
  <c r="AQ941" i="3"/>
  <c r="C942" i="3"/>
  <c r="D942" i="3"/>
  <c r="E942" i="3"/>
  <c r="F942" i="3"/>
  <c r="G942" i="3"/>
  <c r="H942" i="3"/>
  <c r="J942" i="3"/>
  <c r="K942" i="3"/>
  <c r="L942" i="3"/>
  <c r="M942" i="3"/>
  <c r="AG942" i="3"/>
  <c r="AQ942" i="3"/>
  <c r="C943" i="3"/>
  <c r="D943" i="3"/>
  <c r="E943" i="3"/>
  <c r="F943" i="3"/>
  <c r="G943" i="3"/>
  <c r="H943" i="3"/>
  <c r="J943" i="3"/>
  <c r="K943" i="3"/>
  <c r="L943" i="3"/>
  <c r="M943" i="3"/>
  <c r="AG943" i="3"/>
  <c r="AQ943" i="3"/>
  <c r="C944" i="3"/>
  <c r="D944" i="3"/>
  <c r="E944" i="3"/>
  <c r="F944" i="3"/>
  <c r="G944" i="3"/>
  <c r="H944" i="3"/>
  <c r="J944" i="3"/>
  <c r="K944" i="3"/>
  <c r="L944" i="3"/>
  <c r="M944" i="3"/>
  <c r="AG944" i="3"/>
  <c r="AQ944" i="3"/>
  <c r="C945" i="3"/>
  <c r="D945" i="3"/>
  <c r="E945" i="3"/>
  <c r="F945" i="3"/>
  <c r="G945" i="3"/>
  <c r="H945" i="3"/>
  <c r="J945" i="3"/>
  <c r="K945" i="3"/>
  <c r="L945" i="3"/>
  <c r="M945" i="3"/>
  <c r="AG945" i="3"/>
  <c r="AQ945" i="3"/>
  <c r="C946" i="3"/>
  <c r="D946" i="3"/>
  <c r="E946" i="3"/>
  <c r="F946" i="3"/>
  <c r="G946" i="3"/>
  <c r="H946" i="3"/>
  <c r="J946" i="3"/>
  <c r="K946" i="3"/>
  <c r="L946" i="3"/>
  <c r="M946" i="3"/>
  <c r="AG946" i="3"/>
  <c r="AQ946" i="3"/>
  <c r="C947" i="3"/>
  <c r="D947" i="3"/>
  <c r="E947" i="3"/>
  <c r="F947" i="3"/>
  <c r="G947" i="3"/>
  <c r="H947" i="3"/>
  <c r="J947" i="3"/>
  <c r="K947" i="3"/>
  <c r="L947" i="3"/>
  <c r="M947" i="3"/>
  <c r="AG947" i="3"/>
  <c r="AQ947" i="3"/>
  <c r="C948" i="3"/>
  <c r="D948" i="3"/>
  <c r="E948" i="3"/>
  <c r="F948" i="3"/>
  <c r="G948" i="3"/>
  <c r="H948" i="3"/>
  <c r="J948" i="3"/>
  <c r="K948" i="3"/>
  <c r="L948" i="3"/>
  <c r="M948" i="3"/>
  <c r="AG948" i="3"/>
  <c r="AQ948" i="3"/>
  <c r="C949" i="3"/>
  <c r="D949" i="3"/>
  <c r="E949" i="3"/>
  <c r="F949" i="3"/>
  <c r="G949" i="3"/>
  <c r="H949" i="3"/>
  <c r="J949" i="3"/>
  <c r="K949" i="3"/>
  <c r="L949" i="3"/>
  <c r="M949" i="3"/>
  <c r="AG949" i="3"/>
  <c r="AQ949" i="3"/>
  <c r="C950" i="3"/>
  <c r="D950" i="3"/>
  <c r="E950" i="3"/>
  <c r="F950" i="3"/>
  <c r="G950" i="3"/>
  <c r="H950" i="3"/>
  <c r="J950" i="3"/>
  <c r="K950" i="3"/>
  <c r="L950" i="3"/>
  <c r="M950" i="3"/>
  <c r="AG950" i="3"/>
  <c r="AQ950" i="3"/>
  <c r="C951" i="3"/>
  <c r="D951" i="3"/>
  <c r="E951" i="3"/>
  <c r="F951" i="3"/>
  <c r="G951" i="3"/>
  <c r="H951" i="3"/>
  <c r="J951" i="3"/>
  <c r="K951" i="3"/>
  <c r="L951" i="3"/>
  <c r="M951" i="3"/>
  <c r="AG951" i="3"/>
  <c r="AQ951" i="3"/>
  <c r="C952" i="3"/>
  <c r="D952" i="3"/>
  <c r="E952" i="3"/>
  <c r="F952" i="3"/>
  <c r="G952" i="3"/>
  <c r="H952" i="3"/>
  <c r="J952" i="3"/>
  <c r="K952" i="3"/>
  <c r="L952" i="3"/>
  <c r="M952" i="3"/>
  <c r="AG952" i="3"/>
  <c r="AQ952" i="3"/>
  <c r="C953" i="3"/>
  <c r="D953" i="3"/>
  <c r="E953" i="3"/>
  <c r="F953" i="3"/>
  <c r="G953" i="3"/>
  <c r="H953" i="3"/>
  <c r="J953" i="3"/>
  <c r="K953" i="3"/>
  <c r="L953" i="3"/>
  <c r="M953" i="3"/>
  <c r="AG953" i="3"/>
  <c r="AQ953" i="3"/>
  <c r="C954" i="3"/>
  <c r="D954" i="3"/>
  <c r="E954" i="3"/>
  <c r="F954" i="3"/>
  <c r="G954" i="3"/>
  <c r="H954" i="3"/>
  <c r="J954" i="3"/>
  <c r="K954" i="3"/>
  <c r="L954" i="3"/>
  <c r="M954" i="3"/>
  <c r="AG954" i="3"/>
  <c r="AQ954" i="3"/>
  <c r="C955" i="3"/>
  <c r="D955" i="3"/>
  <c r="E955" i="3"/>
  <c r="F955" i="3"/>
  <c r="G955" i="3"/>
  <c r="H955" i="3"/>
  <c r="J955" i="3"/>
  <c r="K955" i="3"/>
  <c r="L955" i="3"/>
  <c r="M955" i="3"/>
  <c r="AG955" i="3"/>
  <c r="AQ955" i="3"/>
  <c r="C956" i="3"/>
  <c r="D956" i="3"/>
  <c r="E956" i="3"/>
  <c r="F956" i="3"/>
  <c r="G956" i="3"/>
  <c r="H956" i="3"/>
  <c r="J956" i="3"/>
  <c r="K956" i="3"/>
  <c r="L956" i="3"/>
  <c r="M956" i="3"/>
  <c r="AG956" i="3"/>
  <c r="AQ956" i="3"/>
  <c r="C957" i="3"/>
  <c r="D957" i="3"/>
  <c r="E957" i="3"/>
  <c r="F957" i="3"/>
  <c r="G957" i="3"/>
  <c r="H957" i="3"/>
  <c r="J957" i="3"/>
  <c r="K957" i="3"/>
  <c r="L957" i="3"/>
  <c r="M957" i="3"/>
  <c r="AG957" i="3"/>
  <c r="AQ957" i="3"/>
  <c r="C958" i="3"/>
  <c r="D958" i="3"/>
  <c r="E958" i="3"/>
  <c r="F958" i="3"/>
  <c r="G958" i="3"/>
  <c r="H958" i="3"/>
  <c r="J958" i="3"/>
  <c r="K958" i="3"/>
  <c r="L958" i="3"/>
  <c r="M958" i="3"/>
  <c r="AG958" i="3"/>
  <c r="AQ958" i="3"/>
  <c r="C959" i="3"/>
  <c r="D959" i="3"/>
  <c r="E959" i="3"/>
  <c r="F959" i="3"/>
  <c r="G959" i="3"/>
  <c r="H959" i="3"/>
  <c r="J959" i="3"/>
  <c r="K959" i="3"/>
  <c r="L959" i="3"/>
  <c r="M959" i="3"/>
  <c r="AG959" i="3"/>
  <c r="AQ959" i="3"/>
  <c r="C960" i="3"/>
  <c r="D960" i="3"/>
  <c r="E960" i="3"/>
  <c r="F960" i="3"/>
  <c r="G960" i="3"/>
  <c r="H960" i="3"/>
  <c r="J960" i="3"/>
  <c r="K960" i="3"/>
  <c r="L960" i="3"/>
  <c r="M960" i="3"/>
  <c r="AG960" i="3"/>
  <c r="AQ960" i="3"/>
  <c r="C961" i="3"/>
  <c r="D961" i="3"/>
  <c r="E961" i="3"/>
  <c r="F961" i="3"/>
  <c r="G961" i="3"/>
  <c r="H961" i="3"/>
  <c r="J961" i="3"/>
  <c r="K961" i="3"/>
  <c r="L961" i="3"/>
  <c r="M961" i="3"/>
  <c r="AG961" i="3"/>
  <c r="AQ961" i="3"/>
  <c r="C962" i="3"/>
  <c r="D962" i="3"/>
  <c r="E962" i="3"/>
  <c r="F962" i="3"/>
  <c r="G962" i="3"/>
  <c r="H962" i="3"/>
  <c r="J962" i="3"/>
  <c r="K962" i="3"/>
  <c r="L962" i="3"/>
  <c r="M962" i="3"/>
  <c r="AG962" i="3"/>
  <c r="AQ962" i="3"/>
  <c r="C963" i="3"/>
  <c r="D963" i="3"/>
  <c r="E963" i="3"/>
  <c r="F963" i="3"/>
  <c r="G963" i="3"/>
  <c r="H963" i="3"/>
  <c r="J963" i="3"/>
  <c r="K963" i="3"/>
  <c r="L963" i="3"/>
  <c r="M963" i="3"/>
  <c r="AG963" i="3"/>
  <c r="AQ963" i="3"/>
  <c r="C964" i="3"/>
  <c r="D964" i="3"/>
  <c r="E964" i="3"/>
  <c r="F964" i="3"/>
  <c r="G964" i="3"/>
  <c r="H964" i="3"/>
  <c r="J964" i="3"/>
  <c r="K964" i="3"/>
  <c r="L964" i="3"/>
  <c r="M964" i="3"/>
  <c r="AG964" i="3"/>
  <c r="AQ964" i="3"/>
  <c r="C965" i="3"/>
  <c r="D965" i="3"/>
  <c r="E965" i="3"/>
  <c r="F965" i="3"/>
  <c r="G965" i="3"/>
  <c r="H965" i="3"/>
  <c r="J965" i="3"/>
  <c r="K965" i="3"/>
  <c r="L965" i="3"/>
  <c r="M965" i="3"/>
  <c r="AG965" i="3"/>
  <c r="AQ965" i="3"/>
  <c r="C966" i="3"/>
  <c r="D966" i="3"/>
  <c r="E966" i="3"/>
  <c r="F966" i="3"/>
  <c r="G966" i="3"/>
  <c r="H966" i="3"/>
  <c r="J966" i="3"/>
  <c r="K966" i="3"/>
  <c r="L966" i="3"/>
  <c r="M966" i="3"/>
  <c r="AG966" i="3"/>
  <c r="AQ966" i="3"/>
  <c r="C967" i="3"/>
  <c r="D967" i="3"/>
  <c r="E967" i="3"/>
  <c r="F967" i="3"/>
  <c r="G967" i="3"/>
  <c r="H967" i="3"/>
  <c r="J967" i="3"/>
  <c r="K967" i="3"/>
  <c r="L967" i="3"/>
  <c r="M967" i="3"/>
  <c r="AG967" i="3"/>
  <c r="AQ967" i="3"/>
  <c r="C968" i="3"/>
  <c r="D968" i="3"/>
  <c r="E968" i="3"/>
  <c r="F968" i="3"/>
  <c r="G968" i="3"/>
  <c r="H968" i="3"/>
  <c r="J968" i="3"/>
  <c r="K968" i="3"/>
  <c r="L968" i="3"/>
  <c r="M968" i="3"/>
  <c r="AG968" i="3"/>
  <c r="AQ968" i="3"/>
  <c r="C969" i="3"/>
  <c r="D969" i="3"/>
  <c r="E969" i="3"/>
  <c r="F969" i="3"/>
  <c r="G969" i="3"/>
  <c r="H969" i="3"/>
  <c r="J969" i="3"/>
  <c r="K969" i="3"/>
  <c r="L969" i="3"/>
  <c r="M969" i="3"/>
  <c r="AG969" i="3"/>
  <c r="AQ969" i="3"/>
  <c r="C970" i="3"/>
  <c r="D970" i="3"/>
  <c r="E970" i="3"/>
  <c r="F970" i="3"/>
  <c r="G970" i="3"/>
  <c r="H970" i="3"/>
  <c r="J970" i="3"/>
  <c r="K970" i="3"/>
  <c r="L970" i="3"/>
  <c r="M970" i="3"/>
  <c r="AG970" i="3"/>
  <c r="AQ970" i="3"/>
  <c r="C971" i="3"/>
  <c r="D971" i="3"/>
  <c r="E971" i="3"/>
  <c r="F971" i="3"/>
  <c r="G971" i="3"/>
  <c r="H971" i="3"/>
  <c r="J971" i="3"/>
  <c r="K971" i="3"/>
  <c r="L971" i="3"/>
  <c r="M971" i="3"/>
  <c r="AG971" i="3"/>
  <c r="AQ971" i="3"/>
  <c r="C972" i="3"/>
  <c r="D972" i="3"/>
  <c r="E972" i="3"/>
  <c r="F972" i="3"/>
  <c r="G972" i="3"/>
  <c r="H972" i="3"/>
  <c r="J972" i="3"/>
  <c r="K972" i="3"/>
  <c r="L972" i="3"/>
  <c r="M972" i="3"/>
  <c r="AG972" i="3"/>
  <c r="AQ972" i="3"/>
  <c r="C973" i="3"/>
  <c r="D973" i="3"/>
  <c r="E973" i="3"/>
  <c r="F973" i="3"/>
  <c r="G973" i="3"/>
  <c r="H973" i="3"/>
  <c r="J973" i="3"/>
  <c r="K973" i="3"/>
  <c r="L973" i="3"/>
  <c r="M973" i="3"/>
  <c r="AG973" i="3"/>
  <c r="AQ973" i="3"/>
  <c r="C974" i="3"/>
  <c r="D974" i="3"/>
  <c r="E974" i="3"/>
  <c r="F974" i="3"/>
  <c r="G974" i="3"/>
  <c r="H974" i="3"/>
  <c r="J974" i="3"/>
  <c r="K974" i="3"/>
  <c r="L974" i="3"/>
  <c r="M974" i="3"/>
  <c r="AG974" i="3"/>
  <c r="AQ974" i="3"/>
  <c r="C975" i="3"/>
  <c r="D975" i="3"/>
  <c r="E975" i="3"/>
  <c r="F975" i="3"/>
  <c r="G975" i="3"/>
  <c r="H975" i="3"/>
  <c r="J975" i="3"/>
  <c r="K975" i="3"/>
  <c r="L975" i="3"/>
  <c r="M975" i="3"/>
  <c r="AG975" i="3"/>
  <c r="AQ975" i="3"/>
  <c r="C976" i="3"/>
  <c r="D976" i="3"/>
  <c r="E976" i="3"/>
  <c r="F976" i="3"/>
  <c r="G976" i="3"/>
  <c r="H976" i="3"/>
  <c r="J976" i="3"/>
  <c r="K976" i="3"/>
  <c r="L976" i="3"/>
  <c r="M976" i="3"/>
  <c r="AG976" i="3"/>
  <c r="AQ976" i="3"/>
  <c r="C977" i="3"/>
  <c r="D977" i="3"/>
  <c r="E977" i="3"/>
  <c r="F977" i="3"/>
  <c r="G977" i="3"/>
  <c r="H977" i="3"/>
  <c r="J977" i="3"/>
  <c r="K977" i="3"/>
  <c r="L977" i="3"/>
  <c r="M977" i="3"/>
  <c r="AG977" i="3"/>
  <c r="AQ977" i="3"/>
  <c r="C978" i="3"/>
  <c r="D978" i="3"/>
  <c r="E978" i="3"/>
  <c r="F978" i="3"/>
  <c r="G978" i="3"/>
  <c r="H978" i="3"/>
  <c r="J978" i="3"/>
  <c r="K978" i="3"/>
  <c r="L978" i="3"/>
  <c r="M978" i="3"/>
  <c r="AG978" i="3"/>
  <c r="AQ978" i="3"/>
  <c r="C979" i="3"/>
  <c r="D979" i="3"/>
  <c r="E979" i="3"/>
  <c r="F979" i="3"/>
  <c r="G979" i="3"/>
  <c r="H979" i="3"/>
  <c r="J979" i="3"/>
  <c r="K979" i="3"/>
  <c r="L979" i="3"/>
  <c r="M979" i="3"/>
  <c r="AG979" i="3"/>
  <c r="AQ979" i="3"/>
  <c r="C980" i="3"/>
  <c r="D980" i="3"/>
  <c r="E980" i="3"/>
  <c r="F980" i="3"/>
  <c r="G980" i="3"/>
  <c r="H980" i="3"/>
  <c r="J980" i="3"/>
  <c r="K980" i="3"/>
  <c r="L980" i="3"/>
  <c r="M980" i="3"/>
  <c r="AG980" i="3"/>
  <c r="AQ980" i="3"/>
  <c r="C981" i="3"/>
  <c r="D981" i="3"/>
  <c r="E981" i="3"/>
  <c r="F981" i="3"/>
  <c r="G981" i="3"/>
  <c r="H981" i="3"/>
  <c r="J981" i="3"/>
  <c r="K981" i="3"/>
  <c r="L981" i="3"/>
  <c r="M981" i="3"/>
  <c r="AG981" i="3"/>
  <c r="AQ981" i="3"/>
  <c r="C982" i="3"/>
  <c r="D982" i="3"/>
  <c r="E982" i="3"/>
  <c r="F982" i="3"/>
  <c r="G982" i="3"/>
  <c r="H982" i="3"/>
  <c r="J982" i="3"/>
  <c r="K982" i="3"/>
  <c r="L982" i="3"/>
  <c r="M982" i="3"/>
  <c r="AG982" i="3"/>
  <c r="AQ982" i="3"/>
  <c r="C983" i="3"/>
  <c r="D983" i="3"/>
  <c r="E983" i="3"/>
  <c r="F983" i="3"/>
  <c r="G983" i="3"/>
  <c r="H983" i="3"/>
  <c r="J983" i="3"/>
  <c r="K983" i="3"/>
  <c r="L983" i="3"/>
  <c r="M983" i="3"/>
  <c r="AG983" i="3"/>
  <c r="AQ983" i="3"/>
  <c r="C984" i="3"/>
  <c r="D984" i="3"/>
  <c r="E984" i="3"/>
  <c r="F984" i="3"/>
  <c r="G984" i="3"/>
  <c r="H984" i="3"/>
  <c r="J984" i="3"/>
  <c r="K984" i="3"/>
  <c r="L984" i="3"/>
  <c r="M984" i="3"/>
  <c r="AG984" i="3"/>
  <c r="AQ984" i="3"/>
  <c r="C985" i="3"/>
  <c r="D985" i="3"/>
  <c r="E985" i="3"/>
  <c r="F985" i="3"/>
  <c r="G985" i="3"/>
  <c r="H985" i="3"/>
  <c r="J985" i="3"/>
  <c r="K985" i="3"/>
  <c r="L985" i="3"/>
  <c r="M985" i="3"/>
  <c r="AG985" i="3"/>
  <c r="AQ985" i="3"/>
  <c r="C986" i="3"/>
  <c r="D986" i="3"/>
  <c r="E986" i="3"/>
  <c r="F986" i="3"/>
  <c r="G986" i="3"/>
  <c r="H986" i="3"/>
  <c r="J986" i="3"/>
  <c r="K986" i="3"/>
  <c r="L986" i="3"/>
  <c r="M986" i="3"/>
  <c r="AG986" i="3"/>
  <c r="AQ986" i="3"/>
  <c r="C987" i="3"/>
  <c r="D987" i="3"/>
  <c r="E987" i="3"/>
  <c r="F987" i="3"/>
  <c r="G987" i="3"/>
  <c r="H987" i="3"/>
  <c r="J987" i="3"/>
  <c r="K987" i="3"/>
  <c r="L987" i="3"/>
  <c r="M987" i="3"/>
  <c r="AG987" i="3"/>
  <c r="AQ987" i="3"/>
  <c r="C988" i="3"/>
  <c r="D988" i="3"/>
  <c r="E988" i="3"/>
  <c r="F988" i="3"/>
  <c r="G988" i="3"/>
  <c r="H988" i="3"/>
  <c r="J988" i="3"/>
  <c r="K988" i="3"/>
  <c r="L988" i="3"/>
  <c r="M988" i="3"/>
  <c r="AG988" i="3"/>
  <c r="AQ988" i="3"/>
  <c r="C989" i="3"/>
  <c r="D989" i="3"/>
  <c r="E989" i="3"/>
  <c r="F989" i="3"/>
  <c r="G989" i="3"/>
  <c r="H989" i="3"/>
  <c r="J989" i="3"/>
  <c r="K989" i="3"/>
  <c r="L989" i="3"/>
  <c r="M989" i="3"/>
  <c r="AG989" i="3"/>
  <c r="AQ989" i="3"/>
  <c r="C990" i="3"/>
  <c r="D990" i="3"/>
  <c r="E990" i="3"/>
  <c r="F990" i="3"/>
  <c r="G990" i="3"/>
  <c r="H990" i="3"/>
  <c r="J990" i="3"/>
  <c r="K990" i="3"/>
  <c r="L990" i="3"/>
  <c r="M990" i="3"/>
  <c r="AG990" i="3"/>
  <c r="AQ990" i="3"/>
  <c r="C991" i="3"/>
  <c r="D991" i="3"/>
  <c r="E991" i="3"/>
  <c r="F991" i="3"/>
  <c r="G991" i="3"/>
  <c r="H991" i="3"/>
  <c r="J991" i="3"/>
  <c r="K991" i="3"/>
  <c r="L991" i="3"/>
  <c r="M991" i="3"/>
  <c r="AG991" i="3"/>
  <c r="AQ991" i="3"/>
  <c r="C992" i="3"/>
  <c r="D992" i="3"/>
  <c r="E992" i="3"/>
  <c r="F992" i="3"/>
  <c r="G992" i="3"/>
  <c r="H992" i="3"/>
  <c r="J992" i="3"/>
  <c r="K992" i="3"/>
  <c r="L992" i="3"/>
  <c r="M992" i="3"/>
  <c r="AG992" i="3"/>
  <c r="AQ992" i="3"/>
  <c r="C993" i="3"/>
  <c r="D993" i="3"/>
  <c r="E993" i="3"/>
  <c r="F993" i="3"/>
  <c r="G993" i="3"/>
  <c r="H993" i="3"/>
  <c r="J993" i="3"/>
  <c r="K993" i="3"/>
  <c r="L993" i="3"/>
  <c r="M993" i="3"/>
  <c r="AG993" i="3"/>
  <c r="AQ993" i="3"/>
  <c r="C994" i="3"/>
  <c r="D994" i="3"/>
  <c r="E994" i="3"/>
  <c r="F994" i="3"/>
  <c r="G994" i="3"/>
  <c r="H994" i="3"/>
  <c r="J994" i="3"/>
  <c r="K994" i="3"/>
  <c r="L994" i="3"/>
  <c r="M994" i="3"/>
  <c r="AG994" i="3"/>
  <c r="AQ994" i="3"/>
  <c r="C995" i="3"/>
  <c r="D995" i="3"/>
  <c r="E995" i="3"/>
  <c r="F995" i="3"/>
  <c r="G995" i="3"/>
  <c r="H995" i="3"/>
  <c r="J995" i="3"/>
  <c r="K995" i="3"/>
  <c r="L995" i="3"/>
  <c r="M995" i="3"/>
  <c r="AG995" i="3"/>
  <c r="AQ995" i="3"/>
  <c r="C996" i="3"/>
  <c r="D996" i="3"/>
  <c r="E996" i="3"/>
  <c r="F996" i="3"/>
  <c r="G996" i="3"/>
  <c r="H996" i="3"/>
  <c r="J996" i="3"/>
  <c r="K996" i="3"/>
  <c r="L996" i="3"/>
  <c r="M996" i="3"/>
  <c r="AG996" i="3"/>
  <c r="AQ996" i="3"/>
  <c r="C997" i="3"/>
  <c r="D997" i="3"/>
  <c r="E997" i="3"/>
  <c r="F997" i="3"/>
  <c r="G997" i="3"/>
  <c r="H997" i="3"/>
  <c r="J997" i="3"/>
  <c r="K997" i="3"/>
  <c r="L997" i="3"/>
  <c r="M997" i="3"/>
  <c r="AG997" i="3"/>
  <c r="AQ997" i="3"/>
  <c r="C998" i="3"/>
  <c r="D998" i="3"/>
  <c r="E998" i="3"/>
  <c r="F998" i="3"/>
  <c r="G998" i="3"/>
  <c r="H998" i="3"/>
  <c r="J998" i="3"/>
  <c r="K998" i="3"/>
  <c r="L998" i="3"/>
  <c r="M998" i="3"/>
  <c r="AG998" i="3"/>
  <c r="AQ998" i="3"/>
  <c r="C999" i="3"/>
  <c r="D999" i="3"/>
  <c r="E999" i="3"/>
  <c r="F999" i="3"/>
  <c r="G999" i="3"/>
  <c r="H999" i="3"/>
  <c r="J999" i="3"/>
  <c r="K999" i="3"/>
  <c r="L999" i="3"/>
  <c r="M999" i="3"/>
  <c r="AG999" i="3"/>
  <c r="AQ999" i="3"/>
  <c r="C1000" i="3"/>
  <c r="D1000" i="3"/>
  <c r="E1000" i="3"/>
  <c r="F1000" i="3"/>
  <c r="G1000" i="3"/>
  <c r="H1000" i="3"/>
  <c r="J1000" i="3"/>
  <c r="K1000" i="3"/>
  <c r="L1000" i="3"/>
  <c r="M1000" i="3"/>
  <c r="AG1000" i="3"/>
  <c r="AQ1000" i="3"/>
  <c r="C1001" i="3"/>
  <c r="D1001" i="3"/>
  <c r="E1001" i="3"/>
  <c r="F1001" i="3"/>
  <c r="G1001" i="3"/>
  <c r="H1001" i="3"/>
  <c r="J1001" i="3"/>
  <c r="K1001" i="3"/>
  <c r="L1001" i="3"/>
  <c r="M1001" i="3"/>
  <c r="AG1001" i="3"/>
  <c r="AQ1001" i="3"/>
  <c r="C1002" i="3"/>
  <c r="D1002" i="3"/>
  <c r="E1002" i="3"/>
  <c r="F1002" i="3"/>
  <c r="G1002" i="3"/>
  <c r="H1002" i="3"/>
  <c r="J1002" i="3"/>
  <c r="K1002" i="3"/>
  <c r="L1002" i="3"/>
  <c r="M1002" i="3"/>
  <c r="AG1002" i="3"/>
  <c r="AQ1002" i="3"/>
  <c r="C1003" i="3"/>
  <c r="D1003" i="3"/>
  <c r="E1003" i="3"/>
  <c r="F1003" i="3"/>
  <c r="G1003" i="3"/>
  <c r="H1003" i="3"/>
  <c r="J1003" i="3"/>
  <c r="K1003" i="3"/>
  <c r="L1003" i="3"/>
  <c r="M1003" i="3"/>
  <c r="AG1003" i="3"/>
  <c r="AQ1003" i="3"/>
  <c r="C1004" i="3"/>
  <c r="D1004" i="3"/>
  <c r="E1004" i="3"/>
  <c r="F1004" i="3"/>
  <c r="G1004" i="3"/>
  <c r="H1004" i="3"/>
  <c r="J1004" i="3"/>
  <c r="K1004" i="3"/>
  <c r="L1004" i="3"/>
  <c r="M1004" i="3"/>
  <c r="AG1004" i="3"/>
  <c r="AQ1004" i="3"/>
  <c r="C1005" i="3"/>
  <c r="D1005" i="3"/>
  <c r="E1005" i="3"/>
  <c r="F1005" i="3"/>
  <c r="G1005" i="3"/>
  <c r="H1005" i="3"/>
  <c r="J1005" i="3"/>
  <c r="K1005" i="3"/>
  <c r="L1005" i="3"/>
  <c r="M1005" i="3"/>
  <c r="AG1005" i="3"/>
  <c r="AQ1005" i="3"/>
  <c r="C1006" i="3"/>
  <c r="D1006" i="3"/>
  <c r="E1006" i="3"/>
  <c r="F1006" i="3"/>
  <c r="G1006" i="3"/>
  <c r="H1006" i="3"/>
  <c r="J1006" i="3"/>
  <c r="K1006" i="3"/>
  <c r="L1006" i="3"/>
  <c r="M1006" i="3"/>
  <c r="AG1006" i="3"/>
  <c r="AQ1006" i="3"/>
  <c r="C1007" i="3"/>
  <c r="D1007" i="3"/>
  <c r="E1007" i="3"/>
  <c r="F1007" i="3"/>
  <c r="G1007" i="3"/>
  <c r="H1007" i="3"/>
  <c r="J1007" i="3"/>
  <c r="K1007" i="3"/>
  <c r="L1007" i="3"/>
  <c r="M1007" i="3"/>
  <c r="AG1007" i="3"/>
  <c r="AQ1007" i="3"/>
  <c r="C1008" i="3"/>
  <c r="D1008" i="3"/>
  <c r="E1008" i="3"/>
  <c r="F1008" i="3"/>
  <c r="G1008" i="3"/>
  <c r="H1008" i="3"/>
  <c r="J1008" i="3"/>
  <c r="K1008" i="3"/>
  <c r="L1008" i="3"/>
  <c r="M1008" i="3"/>
  <c r="AG1008" i="3"/>
  <c r="AQ1008" i="3"/>
  <c r="C1009" i="3"/>
  <c r="D1009" i="3"/>
  <c r="E1009" i="3"/>
  <c r="F1009" i="3"/>
  <c r="G1009" i="3"/>
  <c r="H1009" i="3"/>
  <c r="J1009" i="3"/>
  <c r="K1009" i="3"/>
  <c r="L1009" i="3"/>
  <c r="M1009" i="3"/>
  <c r="AG1009" i="3"/>
  <c r="AQ1009" i="3"/>
  <c r="C1010" i="3"/>
  <c r="D1010" i="3"/>
  <c r="E1010" i="3"/>
  <c r="F1010" i="3"/>
  <c r="G1010" i="3"/>
  <c r="H1010" i="3"/>
  <c r="J1010" i="3"/>
  <c r="K1010" i="3"/>
  <c r="L1010" i="3"/>
  <c r="M1010" i="3"/>
  <c r="AG1010" i="3"/>
  <c r="AQ1010" i="3"/>
  <c r="C1011" i="3"/>
  <c r="D1011" i="3"/>
  <c r="E1011" i="3"/>
  <c r="F1011" i="3"/>
  <c r="G1011" i="3"/>
  <c r="H1011" i="3"/>
  <c r="J1011" i="3"/>
  <c r="K1011" i="3"/>
  <c r="L1011" i="3"/>
  <c r="M1011" i="3"/>
  <c r="AG1011" i="3"/>
  <c r="AQ1011" i="3"/>
  <c r="C1012" i="3"/>
  <c r="D1012" i="3"/>
  <c r="E1012" i="3"/>
  <c r="F1012" i="3"/>
  <c r="G1012" i="3"/>
  <c r="H1012" i="3"/>
  <c r="J1012" i="3"/>
  <c r="K1012" i="3"/>
  <c r="L1012" i="3"/>
  <c r="M1012" i="3"/>
  <c r="AG1012" i="3"/>
  <c r="AQ1012" i="3"/>
  <c r="C1013" i="3"/>
  <c r="D1013" i="3"/>
  <c r="E1013" i="3"/>
  <c r="F1013" i="3"/>
  <c r="G1013" i="3"/>
  <c r="H1013" i="3"/>
  <c r="J1013" i="3"/>
  <c r="K1013" i="3"/>
  <c r="L1013" i="3"/>
  <c r="M1013" i="3"/>
  <c r="AG1013" i="3"/>
  <c r="AQ1013" i="3"/>
  <c r="C1014" i="3"/>
  <c r="D1014" i="3"/>
  <c r="E1014" i="3"/>
  <c r="F1014" i="3"/>
  <c r="G1014" i="3"/>
  <c r="H1014" i="3"/>
  <c r="J1014" i="3"/>
  <c r="K1014" i="3"/>
  <c r="L1014" i="3"/>
  <c r="M1014" i="3"/>
  <c r="AG1014" i="3"/>
  <c r="AQ1014" i="3"/>
  <c r="C1015" i="3"/>
  <c r="D1015" i="3"/>
  <c r="E1015" i="3"/>
  <c r="F1015" i="3"/>
  <c r="G1015" i="3"/>
  <c r="H1015" i="3"/>
  <c r="J1015" i="3"/>
  <c r="K1015" i="3"/>
  <c r="L1015" i="3"/>
  <c r="M1015" i="3"/>
  <c r="AG1015" i="3"/>
  <c r="AQ1015" i="3"/>
  <c r="C1016" i="3"/>
  <c r="D1016" i="3"/>
  <c r="E1016" i="3"/>
  <c r="F1016" i="3"/>
  <c r="G1016" i="3"/>
  <c r="H1016" i="3"/>
  <c r="J1016" i="3"/>
  <c r="K1016" i="3"/>
  <c r="L1016" i="3"/>
  <c r="M1016" i="3"/>
  <c r="AG1016" i="3"/>
  <c r="AQ1016" i="3"/>
  <c r="C1017" i="3"/>
  <c r="D1017" i="3"/>
  <c r="E1017" i="3"/>
  <c r="F1017" i="3"/>
  <c r="G1017" i="3"/>
  <c r="H1017" i="3"/>
  <c r="J1017" i="3"/>
  <c r="K1017" i="3"/>
  <c r="L1017" i="3"/>
  <c r="M1017" i="3"/>
  <c r="AG1017" i="3"/>
  <c r="AQ1017" i="3"/>
  <c r="C1018" i="3"/>
  <c r="D1018" i="3"/>
  <c r="E1018" i="3"/>
  <c r="F1018" i="3"/>
  <c r="G1018" i="3"/>
  <c r="H1018" i="3"/>
  <c r="J1018" i="3"/>
  <c r="K1018" i="3"/>
  <c r="L1018" i="3"/>
  <c r="M1018" i="3"/>
  <c r="AG1018" i="3"/>
  <c r="AQ1018" i="3"/>
  <c r="C1019" i="3"/>
  <c r="D1019" i="3"/>
  <c r="E1019" i="3"/>
  <c r="F1019" i="3"/>
  <c r="G1019" i="3"/>
  <c r="H1019" i="3"/>
  <c r="J1019" i="3"/>
  <c r="K1019" i="3"/>
  <c r="L1019" i="3"/>
  <c r="M1019" i="3"/>
  <c r="AG1019" i="3"/>
  <c r="AQ1019" i="3"/>
  <c r="C1020" i="3"/>
  <c r="D1020" i="3"/>
  <c r="E1020" i="3"/>
  <c r="F1020" i="3"/>
  <c r="G1020" i="3"/>
  <c r="H1020" i="3"/>
  <c r="J1020" i="3"/>
  <c r="K1020" i="3"/>
  <c r="L1020" i="3"/>
  <c r="M1020" i="3"/>
  <c r="AG1020" i="3"/>
  <c r="AQ1020" i="3"/>
  <c r="C1021" i="3"/>
  <c r="D1021" i="3"/>
  <c r="E1021" i="3"/>
  <c r="F1021" i="3"/>
  <c r="G1021" i="3"/>
  <c r="H1021" i="3"/>
  <c r="J1021" i="3"/>
  <c r="K1021" i="3"/>
  <c r="L1021" i="3"/>
  <c r="M1021" i="3"/>
  <c r="AG1021" i="3"/>
  <c r="AQ1021" i="3"/>
  <c r="C1022" i="3"/>
  <c r="D1022" i="3"/>
  <c r="E1022" i="3"/>
  <c r="F1022" i="3"/>
  <c r="G1022" i="3"/>
  <c r="H1022" i="3"/>
  <c r="J1022" i="3"/>
  <c r="K1022" i="3"/>
  <c r="L1022" i="3"/>
  <c r="M1022" i="3"/>
  <c r="AG1022" i="3"/>
  <c r="AQ1022" i="3"/>
  <c r="C1023" i="3"/>
  <c r="D1023" i="3"/>
  <c r="E1023" i="3"/>
  <c r="F1023" i="3"/>
  <c r="G1023" i="3"/>
  <c r="H1023" i="3"/>
  <c r="J1023" i="3"/>
  <c r="K1023" i="3"/>
  <c r="L1023" i="3"/>
  <c r="M1023" i="3"/>
  <c r="AG1023" i="3"/>
  <c r="AQ1023" i="3"/>
  <c r="C1024" i="3"/>
  <c r="D1024" i="3"/>
  <c r="E1024" i="3"/>
  <c r="F1024" i="3"/>
  <c r="G1024" i="3"/>
  <c r="H1024" i="3"/>
  <c r="J1024" i="3"/>
  <c r="K1024" i="3"/>
  <c r="L1024" i="3"/>
  <c r="M1024" i="3"/>
  <c r="AG1024" i="3"/>
  <c r="AQ1024" i="3"/>
  <c r="C1025" i="3"/>
  <c r="D1025" i="3"/>
  <c r="E1025" i="3"/>
  <c r="F1025" i="3"/>
  <c r="G1025" i="3"/>
  <c r="H1025" i="3"/>
  <c r="J1025" i="3"/>
  <c r="K1025" i="3"/>
  <c r="L1025" i="3"/>
  <c r="M1025" i="3"/>
  <c r="AG1025" i="3"/>
  <c r="AQ1025" i="3"/>
  <c r="C1026" i="3"/>
  <c r="D1026" i="3"/>
  <c r="E1026" i="3"/>
  <c r="F1026" i="3"/>
  <c r="G1026" i="3"/>
  <c r="H1026" i="3"/>
  <c r="J1026" i="3"/>
  <c r="K1026" i="3"/>
  <c r="L1026" i="3"/>
  <c r="M1026" i="3"/>
  <c r="AG1026" i="3"/>
  <c r="AQ1026" i="3"/>
  <c r="C1027" i="3"/>
  <c r="D1027" i="3"/>
  <c r="E1027" i="3"/>
  <c r="F1027" i="3"/>
  <c r="G1027" i="3"/>
  <c r="H1027" i="3"/>
  <c r="J1027" i="3"/>
  <c r="K1027" i="3"/>
  <c r="L1027" i="3"/>
  <c r="M1027" i="3"/>
  <c r="AG1027" i="3"/>
  <c r="AQ1027" i="3"/>
  <c r="C1028" i="3"/>
  <c r="D1028" i="3"/>
  <c r="E1028" i="3"/>
  <c r="F1028" i="3"/>
  <c r="G1028" i="3"/>
  <c r="H1028" i="3"/>
  <c r="J1028" i="3"/>
  <c r="K1028" i="3"/>
  <c r="L1028" i="3"/>
  <c r="M1028" i="3"/>
  <c r="AG1028" i="3"/>
  <c r="AQ1028" i="3"/>
  <c r="C1029" i="3"/>
  <c r="D1029" i="3"/>
  <c r="E1029" i="3"/>
  <c r="F1029" i="3"/>
  <c r="G1029" i="3"/>
  <c r="H1029" i="3"/>
  <c r="J1029" i="3"/>
  <c r="K1029" i="3"/>
  <c r="L1029" i="3"/>
  <c r="M1029" i="3"/>
  <c r="AG1029" i="3"/>
  <c r="AQ1029" i="3"/>
  <c r="C1030" i="3"/>
  <c r="D1030" i="3"/>
  <c r="E1030" i="3"/>
  <c r="F1030" i="3"/>
  <c r="G1030" i="3"/>
  <c r="H1030" i="3"/>
  <c r="J1030" i="3"/>
  <c r="K1030" i="3"/>
  <c r="L1030" i="3"/>
  <c r="M1030" i="3"/>
  <c r="AG1030" i="3"/>
  <c r="AQ1030" i="3"/>
  <c r="C1031" i="3"/>
  <c r="D1031" i="3"/>
  <c r="E1031" i="3"/>
  <c r="F1031" i="3"/>
  <c r="G1031" i="3"/>
  <c r="H1031" i="3"/>
  <c r="J1031" i="3"/>
  <c r="K1031" i="3"/>
  <c r="L1031" i="3"/>
  <c r="M1031" i="3"/>
  <c r="AG1031" i="3"/>
  <c r="AQ1031" i="3"/>
  <c r="C1032" i="3"/>
  <c r="D1032" i="3"/>
  <c r="E1032" i="3"/>
  <c r="F1032" i="3"/>
  <c r="G1032" i="3"/>
  <c r="H1032" i="3"/>
  <c r="J1032" i="3"/>
  <c r="K1032" i="3"/>
  <c r="L1032" i="3"/>
  <c r="M1032" i="3"/>
  <c r="AG1032" i="3"/>
  <c r="AQ1032" i="3"/>
  <c r="C1033" i="3"/>
  <c r="D1033" i="3"/>
  <c r="E1033" i="3"/>
  <c r="F1033" i="3"/>
  <c r="G1033" i="3"/>
  <c r="H1033" i="3"/>
  <c r="J1033" i="3"/>
  <c r="K1033" i="3"/>
  <c r="L1033" i="3"/>
  <c r="M1033" i="3"/>
  <c r="AG1033" i="3"/>
  <c r="AQ1033" i="3"/>
  <c r="C1034" i="3"/>
  <c r="D1034" i="3"/>
  <c r="E1034" i="3"/>
  <c r="F1034" i="3"/>
  <c r="G1034" i="3"/>
  <c r="H1034" i="3"/>
  <c r="J1034" i="3"/>
  <c r="K1034" i="3"/>
  <c r="L1034" i="3"/>
  <c r="M1034" i="3"/>
  <c r="AG1034" i="3"/>
  <c r="AQ1034" i="3"/>
  <c r="C1035" i="3"/>
  <c r="D1035" i="3"/>
  <c r="E1035" i="3"/>
  <c r="F1035" i="3"/>
  <c r="G1035" i="3"/>
  <c r="H1035" i="3"/>
  <c r="J1035" i="3"/>
  <c r="K1035" i="3"/>
  <c r="L1035" i="3"/>
  <c r="M1035" i="3"/>
  <c r="AG1035" i="3"/>
  <c r="AQ1035" i="3"/>
  <c r="C1036" i="3"/>
  <c r="D1036" i="3"/>
  <c r="E1036" i="3"/>
  <c r="F1036" i="3"/>
  <c r="G1036" i="3"/>
  <c r="H1036" i="3"/>
  <c r="J1036" i="3"/>
  <c r="K1036" i="3"/>
  <c r="L1036" i="3"/>
  <c r="M1036" i="3"/>
  <c r="AG1036" i="3"/>
  <c r="AQ1036" i="3"/>
  <c r="C1037" i="3"/>
  <c r="D1037" i="3"/>
  <c r="E1037" i="3"/>
  <c r="F1037" i="3"/>
  <c r="G1037" i="3"/>
  <c r="H1037" i="3"/>
  <c r="J1037" i="3"/>
  <c r="K1037" i="3"/>
  <c r="L1037" i="3"/>
  <c r="M1037" i="3"/>
  <c r="AG1037" i="3"/>
  <c r="AQ1037" i="3"/>
  <c r="C1038" i="3"/>
  <c r="D1038" i="3"/>
  <c r="E1038" i="3"/>
  <c r="F1038" i="3"/>
  <c r="G1038" i="3"/>
  <c r="H1038" i="3"/>
  <c r="J1038" i="3"/>
  <c r="K1038" i="3"/>
  <c r="L1038" i="3"/>
  <c r="M1038" i="3"/>
  <c r="AG1038" i="3"/>
  <c r="AQ1038" i="3"/>
  <c r="C1039" i="3"/>
  <c r="D1039" i="3"/>
  <c r="E1039" i="3"/>
  <c r="F1039" i="3"/>
  <c r="G1039" i="3"/>
  <c r="H1039" i="3"/>
  <c r="J1039" i="3"/>
  <c r="K1039" i="3"/>
  <c r="L1039" i="3"/>
  <c r="M1039" i="3"/>
  <c r="AG1039" i="3"/>
  <c r="AQ1039" i="3"/>
  <c r="C1040" i="3"/>
  <c r="D1040" i="3"/>
  <c r="E1040" i="3"/>
  <c r="F1040" i="3"/>
  <c r="G1040" i="3"/>
  <c r="H1040" i="3"/>
  <c r="J1040" i="3"/>
  <c r="K1040" i="3"/>
  <c r="L1040" i="3"/>
  <c r="M1040" i="3"/>
  <c r="AG1040" i="3"/>
  <c r="AQ1040" i="3"/>
  <c r="C1041" i="3"/>
  <c r="D1041" i="3"/>
  <c r="E1041" i="3"/>
  <c r="F1041" i="3"/>
  <c r="G1041" i="3"/>
  <c r="H1041" i="3"/>
  <c r="J1041" i="3"/>
  <c r="K1041" i="3"/>
  <c r="L1041" i="3"/>
  <c r="M1041" i="3"/>
  <c r="AG1041" i="3"/>
  <c r="AQ1041" i="3"/>
  <c r="C1042" i="3"/>
  <c r="D1042" i="3"/>
  <c r="E1042" i="3"/>
  <c r="F1042" i="3"/>
  <c r="G1042" i="3"/>
  <c r="H1042" i="3"/>
  <c r="J1042" i="3"/>
  <c r="K1042" i="3"/>
  <c r="L1042" i="3"/>
  <c r="M1042" i="3"/>
  <c r="AG1042" i="3"/>
  <c r="AQ1042" i="3"/>
  <c r="C1043" i="3"/>
  <c r="D1043" i="3"/>
  <c r="E1043" i="3"/>
  <c r="F1043" i="3"/>
  <c r="G1043" i="3"/>
  <c r="H1043" i="3"/>
  <c r="J1043" i="3"/>
  <c r="K1043" i="3"/>
  <c r="L1043" i="3"/>
  <c r="M1043" i="3"/>
  <c r="AG1043" i="3"/>
  <c r="AQ1043" i="3"/>
  <c r="C1044" i="3"/>
  <c r="D1044" i="3"/>
  <c r="E1044" i="3"/>
  <c r="F1044" i="3"/>
  <c r="G1044" i="3"/>
  <c r="H1044" i="3"/>
  <c r="J1044" i="3"/>
  <c r="K1044" i="3"/>
  <c r="L1044" i="3"/>
  <c r="M1044" i="3"/>
  <c r="AG1044" i="3"/>
  <c r="AQ1044" i="3"/>
  <c r="C1045" i="3"/>
  <c r="D1045" i="3"/>
  <c r="E1045" i="3"/>
  <c r="F1045" i="3"/>
  <c r="G1045" i="3"/>
  <c r="H1045" i="3"/>
  <c r="J1045" i="3"/>
  <c r="K1045" i="3"/>
  <c r="L1045" i="3"/>
  <c r="M1045" i="3"/>
  <c r="AG1045" i="3"/>
  <c r="AQ1045" i="3"/>
  <c r="N1046" i="3"/>
  <c r="O1046" i="3"/>
  <c r="Q1046" i="3"/>
  <c r="X1046" i="3"/>
  <c r="Y1046" i="3"/>
  <c r="C1046" i="3"/>
  <c r="D1046" i="3"/>
  <c r="E1046" i="3"/>
  <c r="F1046" i="3"/>
  <c r="G1046" i="3"/>
  <c r="H1046" i="3"/>
  <c r="J1046" i="3"/>
  <c r="K1046" i="3"/>
  <c r="L1046" i="3"/>
  <c r="M1046" i="3"/>
  <c r="AG1046" i="3"/>
  <c r="C1048" i="3"/>
  <c r="D1048" i="3"/>
  <c r="E1048" i="3"/>
  <c r="F1048" i="3"/>
  <c r="G1048" i="3"/>
  <c r="H1048" i="3"/>
  <c r="J1048" i="3"/>
  <c r="K1048" i="3"/>
  <c r="L1048" i="3"/>
  <c r="M1048" i="3"/>
  <c r="AG1048" i="3"/>
  <c r="AQ1048" i="3"/>
  <c r="C1049" i="3"/>
  <c r="D1049" i="3"/>
  <c r="E1049" i="3"/>
  <c r="F1049" i="3"/>
  <c r="G1049" i="3"/>
  <c r="H1049" i="3"/>
  <c r="J1049" i="3"/>
  <c r="K1049" i="3"/>
  <c r="L1049" i="3"/>
  <c r="M1049" i="3"/>
  <c r="AG1049" i="3"/>
  <c r="AQ1049" i="3"/>
  <c r="C1050" i="3"/>
  <c r="D1050" i="3"/>
  <c r="E1050" i="3"/>
  <c r="F1050" i="3"/>
  <c r="G1050" i="3"/>
  <c r="H1050" i="3"/>
  <c r="J1050" i="3"/>
  <c r="K1050" i="3"/>
  <c r="L1050" i="3"/>
  <c r="M1050" i="3"/>
  <c r="AG1050" i="3"/>
  <c r="AQ1050" i="3"/>
  <c r="C1051" i="3"/>
  <c r="D1051" i="3"/>
  <c r="E1051" i="3"/>
  <c r="F1051" i="3"/>
  <c r="G1051" i="3"/>
  <c r="H1051" i="3"/>
  <c r="J1051" i="3"/>
  <c r="K1051" i="3"/>
  <c r="L1051" i="3"/>
  <c r="M1051" i="3"/>
  <c r="AG1051" i="3"/>
  <c r="AQ1051" i="3"/>
  <c r="C1052" i="3"/>
  <c r="D1052" i="3"/>
  <c r="E1052" i="3"/>
  <c r="F1052" i="3"/>
  <c r="G1052" i="3"/>
  <c r="H1052" i="3"/>
  <c r="J1052" i="3"/>
  <c r="K1052" i="3"/>
  <c r="L1052" i="3"/>
  <c r="M1052" i="3"/>
  <c r="AG1052" i="3"/>
  <c r="AQ1052" i="3"/>
  <c r="C1053" i="3"/>
  <c r="D1053" i="3"/>
  <c r="E1053" i="3"/>
  <c r="F1053" i="3"/>
  <c r="G1053" i="3"/>
  <c r="H1053" i="3"/>
  <c r="J1053" i="3"/>
  <c r="K1053" i="3"/>
  <c r="L1053" i="3"/>
  <c r="M1053" i="3"/>
  <c r="AG1053" i="3"/>
  <c r="AQ1053" i="3"/>
  <c r="C1054" i="3"/>
  <c r="D1054" i="3"/>
  <c r="E1054" i="3"/>
  <c r="F1054" i="3"/>
  <c r="G1054" i="3"/>
  <c r="H1054" i="3"/>
  <c r="J1054" i="3"/>
  <c r="K1054" i="3"/>
  <c r="L1054" i="3"/>
  <c r="M1054" i="3"/>
  <c r="AG1054" i="3"/>
  <c r="AQ1054" i="3"/>
  <c r="C1055" i="3"/>
  <c r="D1055" i="3"/>
  <c r="E1055" i="3"/>
  <c r="F1055" i="3"/>
  <c r="G1055" i="3"/>
  <c r="H1055" i="3"/>
  <c r="J1055" i="3"/>
  <c r="K1055" i="3"/>
  <c r="L1055" i="3"/>
  <c r="M1055" i="3"/>
  <c r="AG1055" i="3"/>
  <c r="AQ1055" i="3"/>
  <c r="C1056" i="3"/>
  <c r="D1056" i="3"/>
  <c r="E1056" i="3"/>
  <c r="F1056" i="3"/>
  <c r="G1056" i="3"/>
  <c r="H1056" i="3"/>
  <c r="J1056" i="3"/>
  <c r="K1056" i="3"/>
  <c r="L1056" i="3"/>
  <c r="M1056" i="3"/>
  <c r="AG1056" i="3"/>
  <c r="AQ1056" i="3"/>
  <c r="C1057" i="3"/>
  <c r="D1057" i="3"/>
  <c r="E1057" i="3"/>
  <c r="F1057" i="3"/>
  <c r="G1057" i="3"/>
  <c r="H1057" i="3"/>
  <c r="J1057" i="3"/>
  <c r="K1057" i="3"/>
  <c r="L1057" i="3"/>
  <c r="M1057" i="3"/>
  <c r="AG1057" i="3"/>
  <c r="AQ1057" i="3"/>
  <c r="C1058" i="3"/>
  <c r="D1058" i="3"/>
  <c r="E1058" i="3"/>
  <c r="F1058" i="3"/>
  <c r="G1058" i="3"/>
  <c r="H1058" i="3"/>
  <c r="J1058" i="3"/>
  <c r="K1058" i="3"/>
  <c r="L1058" i="3"/>
  <c r="M1058" i="3"/>
  <c r="AG1058" i="3"/>
  <c r="AQ1058" i="3"/>
  <c r="C1059" i="3"/>
  <c r="D1059" i="3"/>
  <c r="E1059" i="3"/>
  <c r="F1059" i="3"/>
  <c r="G1059" i="3"/>
  <c r="H1059" i="3"/>
  <c r="J1059" i="3"/>
  <c r="K1059" i="3"/>
  <c r="L1059" i="3"/>
  <c r="M1059" i="3"/>
  <c r="AG1059" i="3"/>
  <c r="AQ1059" i="3"/>
  <c r="C1060" i="3"/>
  <c r="D1060" i="3"/>
  <c r="E1060" i="3"/>
  <c r="F1060" i="3"/>
  <c r="G1060" i="3"/>
  <c r="H1060" i="3"/>
  <c r="J1060" i="3"/>
  <c r="K1060" i="3"/>
  <c r="L1060" i="3"/>
  <c r="M1060" i="3"/>
  <c r="AG1060" i="3"/>
  <c r="AQ1060" i="3"/>
  <c r="C1061" i="3"/>
  <c r="D1061" i="3"/>
  <c r="E1061" i="3"/>
  <c r="F1061" i="3"/>
  <c r="G1061" i="3"/>
  <c r="H1061" i="3"/>
  <c r="J1061" i="3"/>
  <c r="K1061" i="3"/>
  <c r="L1061" i="3"/>
  <c r="M1061" i="3"/>
  <c r="AG1061" i="3"/>
  <c r="AQ1061" i="3"/>
  <c r="C1062" i="3"/>
  <c r="D1062" i="3"/>
  <c r="E1062" i="3"/>
  <c r="F1062" i="3"/>
  <c r="G1062" i="3"/>
  <c r="H1062" i="3"/>
  <c r="J1062" i="3"/>
  <c r="K1062" i="3"/>
  <c r="L1062" i="3"/>
  <c r="M1062" i="3"/>
  <c r="AG1062" i="3"/>
  <c r="AQ1062" i="3"/>
  <c r="C1063" i="3"/>
  <c r="D1063" i="3"/>
  <c r="E1063" i="3"/>
  <c r="F1063" i="3"/>
  <c r="G1063" i="3"/>
  <c r="H1063" i="3"/>
  <c r="J1063" i="3"/>
  <c r="K1063" i="3"/>
  <c r="L1063" i="3"/>
  <c r="M1063" i="3"/>
  <c r="AG1063" i="3"/>
  <c r="AQ1063" i="3"/>
  <c r="C1064" i="3"/>
  <c r="D1064" i="3"/>
  <c r="E1064" i="3"/>
  <c r="F1064" i="3"/>
  <c r="G1064" i="3"/>
  <c r="H1064" i="3"/>
  <c r="J1064" i="3"/>
  <c r="K1064" i="3"/>
  <c r="L1064" i="3"/>
  <c r="M1064" i="3"/>
  <c r="AG1064" i="3"/>
  <c r="AQ1064" i="3"/>
  <c r="C1065" i="3"/>
  <c r="D1065" i="3"/>
  <c r="E1065" i="3"/>
  <c r="F1065" i="3"/>
  <c r="G1065" i="3"/>
  <c r="H1065" i="3"/>
  <c r="J1065" i="3"/>
  <c r="K1065" i="3"/>
  <c r="L1065" i="3"/>
  <c r="M1065" i="3"/>
  <c r="AG1065" i="3"/>
  <c r="AQ1065" i="3"/>
  <c r="C1066" i="3"/>
  <c r="D1066" i="3"/>
  <c r="E1066" i="3"/>
  <c r="F1066" i="3"/>
  <c r="G1066" i="3"/>
  <c r="H1066" i="3"/>
  <c r="J1066" i="3"/>
  <c r="K1066" i="3"/>
  <c r="L1066" i="3"/>
  <c r="M1066" i="3"/>
  <c r="AG1066" i="3"/>
  <c r="AQ1066" i="3"/>
  <c r="C1067" i="3"/>
  <c r="D1067" i="3"/>
  <c r="E1067" i="3"/>
  <c r="F1067" i="3"/>
  <c r="G1067" i="3"/>
  <c r="H1067" i="3"/>
  <c r="J1067" i="3"/>
  <c r="K1067" i="3"/>
  <c r="L1067" i="3"/>
  <c r="M1067" i="3"/>
  <c r="AG1067" i="3"/>
  <c r="AQ1067" i="3"/>
  <c r="C1068" i="3"/>
  <c r="D1068" i="3"/>
  <c r="E1068" i="3"/>
  <c r="F1068" i="3"/>
  <c r="G1068" i="3"/>
  <c r="H1068" i="3"/>
  <c r="J1068" i="3"/>
  <c r="K1068" i="3"/>
  <c r="L1068" i="3"/>
  <c r="M1068" i="3"/>
  <c r="AG1068" i="3"/>
  <c r="AQ1068" i="3"/>
  <c r="C1069" i="3"/>
  <c r="D1069" i="3"/>
  <c r="E1069" i="3"/>
  <c r="F1069" i="3"/>
  <c r="G1069" i="3"/>
  <c r="H1069" i="3"/>
  <c r="J1069" i="3"/>
  <c r="K1069" i="3"/>
  <c r="L1069" i="3"/>
  <c r="M1069" i="3"/>
  <c r="AG1069" i="3"/>
  <c r="AQ1069" i="3"/>
  <c r="C1070" i="3"/>
  <c r="D1070" i="3"/>
  <c r="E1070" i="3"/>
  <c r="F1070" i="3"/>
  <c r="G1070" i="3"/>
  <c r="H1070" i="3"/>
  <c r="J1070" i="3"/>
  <c r="K1070" i="3"/>
  <c r="L1070" i="3"/>
  <c r="M1070" i="3"/>
  <c r="AG1070" i="3"/>
  <c r="AQ1070" i="3"/>
  <c r="C1071" i="3"/>
  <c r="D1071" i="3"/>
  <c r="E1071" i="3"/>
  <c r="F1071" i="3"/>
  <c r="G1071" i="3"/>
  <c r="H1071" i="3"/>
  <c r="J1071" i="3"/>
  <c r="K1071" i="3"/>
  <c r="L1071" i="3"/>
  <c r="M1071" i="3"/>
  <c r="AG1071" i="3"/>
  <c r="AQ1071" i="3"/>
  <c r="C1072" i="3"/>
  <c r="D1072" i="3"/>
  <c r="E1072" i="3"/>
  <c r="F1072" i="3"/>
  <c r="G1072" i="3"/>
  <c r="H1072" i="3"/>
  <c r="J1072" i="3"/>
  <c r="K1072" i="3"/>
  <c r="L1072" i="3"/>
  <c r="M1072" i="3"/>
  <c r="AG1072" i="3"/>
  <c r="AQ1072" i="3"/>
  <c r="C1073" i="3"/>
  <c r="D1073" i="3"/>
  <c r="E1073" i="3"/>
  <c r="F1073" i="3"/>
  <c r="G1073" i="3"/>
  <c r="H1073" i="3"/>
  <c r="J1073" i="3"/>
  <c r="K1073" i="3"/>
  <c r="L1073" i="3"/>
  <c r="M1073" i="3"/>
  <c r="AG1073" i="3"/>
  <c r="AQ1073" i="3"/>
  <c r="C1074" i="3"/>
  <c r="D1074" i="3"/>
  <c r="E1074" i="3"/>
  <c r="F1074" i="3"/>
  <c r="G1074" i="3"/>
  <c r="H1074" i="3"/>
  <c r="J1074" i="3"/>
  <c r="K1074" i="3"/>
  <c r="L1074" i="3"/>
  <c r="M1074" i="3"/>
  <c r="AG1074" i="3"/>
  <c r="AQ1074" i="3"/>
  <c r="C1075" i="3"/>
  <c r="D1075" i="3"/>
  <c r="E1075" i="3"/>
  <c r="F1075" i="3"/>
  <c r="G1075" i="3"/>
  <c r="H1075" i="3"/>
  <c r="J1075" i="3"/>
  <c r="K1075" i="3"/>
  <c r="L1075" i="3"/>
  <c r="M1075" i="3"/>
  <c r="AG1075" i="3"/>
  <c r="AQ1075" i="3"/>
  <c r="C1076" i="3"/>
  <c r="D1076" i="3"/>
  <c r="E1076" i="3"/>
  <c r="F1076" i="3"/>
  <c r="G1076" i="3"/>
  <c r="H1076" i="3"/>
  <c r="J1076" i="3"/>
  <c r="K1076" i="3"/>
  <c r="L1076" i="3"/>
  <c r="M1076" i="3"/>
  <c r="AG1076" i="3"/>
  <c r="AQ1076" i="3"/>
  <c r="C1077" i="3"/>
  <c r="D1077" i="3"/>
  <c r="E1077" i="3"/>
  <c r="F1077" i="3"/>
  <c r="G1077" i="3"/>
  <c r="H1077" i="3"/>
  <c r="J1077" i="3"/>
  <c r="K1077" i="3"/>
  <c r="L1077" i="3"/>
  <c r="M1077" i="3"/>
  <c r="AG1077" i="3"/>
  <c r="AQ1077" i="3"/>
  <c r="C1078" i="3"/>
  <c r="D1078" i="3"/>
  <c r="E1078" i="3"/>
  <c r="F1078" i="3"/>
  <c r="G1078" i="3"/>
  <c r="H1078" i="3"/>
  <c r="J1078" i="3"/>
  <c r="K1078" i="3"/>
  <c r="L1078" i="3"/>
  <c r="M1078" i="3"/>
  <c r="AG1078" i="3"/>
  <c r="AQ1078" i="3"/>
  <c r="C1079" i="3"/>
  <c r="D1079" i="3"/>
  <c r="E1079" i="3"/>
  <c r="F1079" i="3"/>
  <c r="G1079" i="3"/>
  <c r="H1079" i="3"/>
  <c r="J1079" i="3"/>
  <c r="K1079" i="3"/>
  <c r="L1079" i="3"/>
  <c r="M1079" i="3"/>
  <c r="AG1079" i="3"/>
  <c r="AQ1079" i="3"/>
  <c r="C1080" i="3"/>
  <c r="D1080" i="3"/>
  <c r="E1080" i="3"/>
  <c r="F1080" i="3"/>
  <c r="G1080" i="3"/>
  <c r="H1080" i="3"/>
  <c r="J1080" i="3"/>
  <c r="K1080" i="3"/>
  <c r="L1080" i="3"/>
  <c r="M1080" i="3"/>
  <c r="AG1080" i="3"/>
  <c r="AQ1080" i="3"/>
  <c r="C1081" i="3"/>
  <c r="D1081" i="3"/>
  <c r="E1081" i="3"/>
  <c r="F1081" i="3"/>
  <c r="G1081" i="3"/>
  <c r="H1081" i="3"/>
  <c r="J1081" i="3"/>
  <c r="K1081" i="3"/>
  <c r="L1081" i="3"/>
  <c r="M1081" i="3"/>
  <c r="AG1081" i="3"/>
  <c r="AQ1081" i="3"/>
  <c r="C1082" i="3"/>
  <c r="D1082" i="3"/>
  <c r="E1082" i="3"/>
  <c r="F1082" i="3"/>
  <c r="G1082" i="3"/>
  <c r="H1082" i="3"/>
  <c r="J1082" i="3"/>
  <c r="K1082" i="3"/>
  <c r="L1082" i="3"/>
  <c r="M1082" i="3"/>
  <c r="AG1082" i="3"/>
  <c r="AQ1082" i="3"/>
  <c r="C1083" i="3"/>
  <c r="D1083" i="3"/>
  <c r="E1083" i="3"/>
  <c r="F1083" i="3"/>
  <c r="G1083" i="3"/>
  <c r="H1083" i="3"/>
  <c r="J1083" i="3"/>
  <c r="K1083" i="3"/>
  <c r="L1083" i="3"/>
  <c r="M1083" i="3"/>
  <c r="AG1083" i="3"/>
  <c r="AQ1083" i="3"/>
  <c r="C1084" i="3"/>
  <c r="D1084" i="3"/>
  <c r="E1084" i="3"/>
  <c r="F1084" i="3"/>
  <c r="G1084" i="3"/>
  <c r="H1084" i="3"/>
  <c r="J1084" i="3"/>
  <c r="K1084" i="3"/>
  <c r="L1084" i="3"/>
  <c r="M1084" i="3"/>
  <c r="AG1084" i="3"/>
  <c r="AQ1084" i="3"/>
  <c r="C1085" i="3"/>
  <c r="D1085" i="3"/>
  <c r="E1085" i="3"/>
  <c r="F1085" i="3"/>
  <c r="G1085" i="3"/>
  <c r="H1085" i="3"/>
  <c r="J1085" i="3"/>
  <c r="K1085" i="3"/>
  <c r="L1085" i="3"/>
  <c r="M1085" i="3"/>
  <c r="AG1085" i="3"/>
  <c r="AQ1085" i="3"/>
  <c r="C1086" i="3"/>
  <c r="D1086" i="3"/>
  <c r="E1086" i="3"/>
  <c r="F1086" i="3"/>
  <c r="G1086" i="3"/>
  <c r="H1086" i="3"/>
  <c r="J1086" i="3"/>
  <c r="K1086" i="3"/>
  <c r="L1086" i="3"/>
  <c r="M1086" i="3"/>
  <c r="AG1086" i="3"/>
  <c r="AQ1086" i="3"/>
  <c r="N1087" i="3"/>
  <c r="O1087" i="3"/>
  <c r="C1087" i="3"/>
  <c r="D1087" i="3"/>
  <c r="E1087" i="3"/>
  <c r="F1087" i="3"/>
  <c r="G1087" i="3"/>
  <c r="H1087" i="3"/>
  <c r="J1087" i="3"/>
  <c r="K1087" i="3"/>
  <c r="L1087" i="3"/>
  <c r="M1087" i="3"/>
  <c r="AG1087" i="3"/>
  <c r="C1089" i="3"/>
  <c r="D1089" i="3"/>
  <c r="E1089" i="3"/>
  <c r="F1089" i="3"/>
  <c r="G1089" i="3"/>
  <c r="H1089" i="3"/>
  <c r="J1089" i="3"/>
  <c r="K1089" i="3"/>
  <c r="L1089" i="3"/>
  <c r="M1089" i="3"/>
  <c r="AG1089" i="3"/>
  <c r="AQ1089" i="3"/>
  <c r="C1090" i="3"/>
  <c r="D1090" i="3"/>
  <c r="E1090" i="3"/>
  <c r="F1090" i="3"/>
  <c r="G1090" i="3"/>
  <c r="H1090" i="3"/>
  <c r="J1090" i="3"/>
  <c r="K1090" i="3"/>
  <c r="L1090" i="3"/>
  <c r="M1090" i="3"/>
  <c r="AG1090" i="3"/>
  <c r="AQ1090" i="3"/>
  <c r="C1091" i="3"/>
  <c r="D1091" i="3"/>
  <c r="E1091" i="3"/>
  <c r="F1091" i="3"/>
  <c r="G1091" i="3"/>
  <c r="H1091" i="3"/>
  <c r="J1091" i="3"/>
  <c r="K1091" i="3"/>
  <c r="L1091" i="3"/>
  <c r="M1091" i="3"/>
  <c r="AG1091" i="3"/>
  <c r="AQ1091" i="3"/>
  <c r="C1092" i="3"/>
  <c r="D1092" i="3"/>
  <c r="E1092" i="3"/>
  <c r="F1092" i="3"/>
  <c r="G1092" i="3"/>
  <c r="H1092" i="3"/>
  <c r="J1092" i="3"/>
  <c r="K1092" i="3"/>
  <c r="L1092" i="3"/>
  <c r="M1092" i="3"/>
  <c r="AG1092" i="3"/>
  <c r="AQ1092" i="3"/>
  <c r="C1093" i="3"/>
  <c r="D1093" i="3"/>
  <c r="E1093" i="3"/>
  <c r="F1093" i="3"/>
  <c r="G1093" i="3"/>
  <c r="H1093" i="3"/>
  <c r="J1093" i="3"/>
  <c r="K1093" i="3"/>
  <c r="L1093" i="3"/>
  <c r="M1093" i="3"/>
  <c r="AG1093" i="3"/>
  <c r="AQ1093" i="3"/>
  <c r="C1094" i="3"/>
  <c r="D1094" i="3"/>
  <c r="E1094" i="3"/>
  <c r="F1094" i="3"/>
  <c r="G1094" i="3"/>
  <c r="H1094" i="3"/>
  <c r="J1094" i="3"/>
  <c r="K1094" i="3"/>
  <c r="L1094" i="3"/>
  <c r="M1094" i="3"/>
  <c r="AG1094" i="3"/>
  <c r="AQ1094" i="3"/>
  <c r="C1095" i="3"/>
  <c r="D1095" i="3"/>
  <c r="E1095" i="3"/>
  <c r="F1095" i="3"/>
  <c r="G1095" i="3"/>
  <c r="H1095" i="3"/>
  <c r="J1095" i="3"/>
  <c r="K1095" i="3"/>
  <c r="L1095" i="3"/>
  <c r="M1095" i="3"/>
  <c r="AG1095" i="3"/>
  <c r="AQ1095" i="3"/>
  <c r="C1096" i="3"/>
  <c r="D1096" i="3"/>
  <c r="E1096" i="3"/>
  <c r="F1096" i="3"/>
  <c r="G1096" i="3"/>
  <c r="H1096" i="3"/>
  <c r="J1096" i="3"/>
  <c r="K1096" i="3"/>
  <c r="L1096" i="3"/>
  <c r="M1096" i="3"/>
  <c r="AG1096" i="3"/>
  <c r="AQ1096" i="3"/>
  <c r="C1097" i="3"/>
  <c r="D1097" i="3"/>
  <c r="E1097" i="3"/>
  <c r="F1097" i="3"/>
  <c r="G1097" i="3"/>
  <c r="H1097" i="3"/>
  <c r="J1097" i="3"/>
  <c r="K1097" i="3"/>
  <c r="L1097" i="3"/>
  <c r="M1097" i="3"/>
  <c r="AG1097" i="3"/>
  <c r="AQ1097" i="3"/>
  <c r="C1098" i="3"/>
  <c r="D1098" i="3"/>
  <c r="E1098" i="3"/>
  <c r="F1098" i="3"/>
  <c r="G1098" i="3"/>
  <c r="H1098" i="3"/>
  <c r="J1098" i="3"/>
  <c r="K1098" i="3"/>
  <c r="L1098" i="3"/>
  <c r="M1098" i="3"/>
  <c r="AG1098" i="3"/>
  <c r="AQ1098" i="3"/>
  <c r="C1099" i="3"/>
  <c r="D1099" i="3"/>
  <c r="E1099" i="3"/>
  <c r="F1099" i="3"/>
  <c r="G1099" i="3"/>
  <c r="H1099" i="3"/>
  <c r="J1099" i="3"/>
  <c r="K1099" i="3"/>
  <c r="L1099" i="3"/>
  <c r="M1099" i="3"/>
  <c r="AG1099" i="3"/>
  <c r="AQ1099" i="3"/>
  <c r="C1100" i="3"/>
  <c r="D1100" i="3"/>
  <c r="E1100" i="3"/>
  <c r="F1100" i="3"/>
  <c r="G1100" i="3"/>
  <c r="H1100" i="3"/>
  <c r="J1100" i="3"/>
  <c r="K1100" i="3"/>
  <c r="L1100" i="3"/>
  <c r="M1100" i="3"/>
  <c r="AG1100" i="3"/>
  <c r="AQ1100" i="3"/>
  <c r="C1101" i="3"/>
  <c r="D1101" i="3"/>
  <c r="E1101" i="3"/>
  <c r="F1101" i="3"/>
  <c r="G1101" i="3"/>
  <c r="H1101" i="3"/>
  <c r="J1101" i="3"/>
  <c r="K1101" i="3"/>
  <c r="L1101" i="3"/>
  <c r="M1101" i="3"/>
  <c r="AG1101" i="3"/>
  <c r="AQ1101" i="3"/>
  <c r="C1102" i="3"/>
  <c r="D1102" i="3"/>
  <c r="E1102" i="3"/>
  <c r="F1102" i="3"/>
  <c r="G1102" i="3"/>
  <c r="H1102" i="3"/>
  <c r="J1102" i="3"/>
  <c r="K1102" i="3"/>
  <c r="L1102" i="3"/>
  <c r="M1102" i="3"/>
  <c r="AG1102" i="3"/>
  <c r="AQ1102" i="3"/>
  <c r="C1103" i="3"/>
  <c r="D1103" i="3"/>
  <c r="E1103" i="3"/>
  <c r="F1103" i="3"/>
  <c r="G1103" i="3"/>
  <c r="H1103" i="3"/>
  <c r="J1103" i="3"/>
  <c r="K1103" i="3"/>
  <c r="L1103" i="3"/>
  <c r="M1103" i="3"/>
  <c r="AG1103" i="3"/>
  <c r="AQ1103" i="3"/>
  <c r="C1104" i="3"/>
  <c r="D1104" i="3"/>
  <c r="E1104" i="3"/>
  <c r="F1104" i="3"/>
  <c r="G1104" i="3"/>
  <c r="H1104" i="3"/>
  <c r="J1104" i="3"/>
  <c r="K1104" i="3"/>
  <c r="L1104" i="3"/>
  <c r="M1104" i="3"/>
  <c r="AG1104" i="3"/>
  <c r="AQ1104" i="3"/>
  <c r="C1105" i="3"/>
  <c r="D1105" i="3"/>
  <c r="E1105" i="3"/>
  <c r="F1105" i="3"/>
  <c r="G1105" i="3"/>
  <c r="H1105" i="3"/>
  <c r="J1105" i="3"/>
  <c r="K1105" i="3"/>
  <c r="L1105" i="3"/>
  <c r="M1105" i="3"/>
  <c r="AG1105" i="3"/>
  <c r="AQ1105" i="3"/>
  <c r="C1106" i="3"/>
  <c r="D1106" i="3"/>
  <c r="E1106" i="3"/>
  <c r="F1106" i="3"/>
  <c r="G1106" i="3"/>
  <c r="H1106" i="3"/>
  <c r="J1106" i="3"/>
  <c r="K1106" i="3"/>
  <c r="L1106" i="3"/>
  <c r="M1106" i="3"/>
  <c r="AG1106" i="3"/>
  <c r="AQ1106" i="3"/>
  <c r="C1107" i="3"/>
  <c r="D1107" i="3"/>
  <c r="E1107" i="3"/>
  <c r="F1107" i="3"/>
  <c r="G1107" i="3"/>
  <c r="H1107" i="3"/>
  <c r="J1107" i="3"/>
  <c r="K1107" i="3"/>
  <c r="L1107" i="3"/>
  <c r="M1107" i="3"/>
  <c r="AG1107" i="3"/>
  <c r="AQ1107" i="3"/>
  <c r="C1108" i="3"/>
  <c r="D1108" i="3"/>
  <c r="E1108" i="3"/>
  <c r="F1108" i="3"/>
  <c r="G1108" i="3"/>
  <c r="H1108" i="3"/>
  <c r="J1108" i="3"/>
  <c r="K1108" i="3"/>
  <c r="L1108" i="3"/>
  <c r="M1108" i="3"/>
  <c r="AG1108" i="3"/>
  <c r="AQ1108" i="3"/>
  <c r="C1109" i="3"/>
  <c r="D1109" i="3"/>
  <c r="E1109" i="3"/>
  <c r="F1109" i="3"/>
  <c r="G1109" i="3"/>
  <c r="H1109" i="3"/>
  <c r="J1109" i="3"/>
  <c r="K1109" i="3"/>
  <c r="L1109" i="3"/>
  <c r="M1109" i="3"/>
  <c r="AG1109" i="3"/>
  <c r="AQ1109" i="3"/>
  <c r="C1110" i="3"/>
  <c r="D1110" i="3"/>
  <c r="E1110" i="3"/>
  <c r="F1110" i="3"/>
  <c r="G1110" i="3"/>
  <c r="H1110" i="3"/>
  <c r="J1110" i="3"/>
  <c r="K1110" i="3"/>
  <c r="L1110" i="3"/>
  <c r="M1110" i="3"/>
  <c r="AG1110" i="3"/>
  <c r="AQ1110" i="3"/>
  <c r="C1111" i="3"/>
  <c r="D1111" i="3"/>
  <c r="E1111" i="3"/>
  <c r="F1111" i="3"/>
  <c r="G1111" i="3"/>
  <c r="H1111" i="3"/>
  <c r="J1111" i="3"/>
  <c r="K1111" i="3"/>
  <c r="L1111" i="3"/>
  <c r="M1111" i="3"/>
  <c r="AG1111" i="3"/>
  <c r="AQ1111" i="3"/>
  <c r="C1112" i="3"/>
  <c r="D1112" i="3"/>
  <c r="E1112" i="3"/>
  <c r="F1112" i="3"/>
  <c r="G1112" i="3"/>
  <c r="H1112" i="3"/>
  <c r="J1112" i="3"/>
  <c r="K1112" i="3"/>
  <c r="L1112" i="3"/>
  <c r="M1112" i="3"/>
  <c r="AG1112" i="3"/>
  <c r="AQ1112" i="3"/>
  <c r="C1113" i="3"/>
  <c r="D1113" i="3"/>
  <c r="E1113" i="3"/>
  <c r="F1113" i="3"/>
  <c r="G1113" i="3"/>
  <c r="H1113" i="3"/>
  <c r="J1113" i="3"/>
  <c r="K1113" i="3"/>
  <c r="L1113" i="3"/>
  <c r="M1113" i="3"/>
  <c r="AG1113" i="3"/>
  <c r="AQ1113" i="3"/>
  <c r="C1114" i="3"/>
  <c r="D1114" i="3"/>
  <c r="E1114" i="3"/>
  <c r="F1114" i="3"/>
  <c r="G1114" i="3"/>
  <c r="H1114" i="3"/>
  <c r="J1114" i="3"/>
  <c r="K1114" i="3"/>
  <c r="L1114" i="3"/>
  <c r="M1114" i="3"/>
  <c r="AG1114" i="3"/>
  <c r="AQ1114" i="3"/>
  <c r="C1115" i="3"/>
  <c r="D1115" i="3"/>
  <c r="E1115" i="3"/>
  <c r="F1115" i="3"/>
  <c r="G1115" i="3"/>
  <c r="H1115" i="3"/>
  <c r="J1115" i="3"/>
  <c r="K1115" i="3"/>
  <c r="L1115" i="3"/>
  <c r="M1115" i="3"/>
  <c r="AG1115" i="3"/>
  <c r="AQ1115" i="3"/>
  <c r="C1116" i="3"/>
  <c r="D1116" i="3"/>
  <c r="E1116" i="3"/>
  <c r="F1116" i="3"/>
  <c r="G1116" i="3"/>
  <c r="H1116" i="3"/>
  <c r="J1116" i="3"/>
  <c r="K1116" i="3"/>
  <c r="L1116" i="3"/>
  <c r="M1116" i="3"/>
  <c r="AG1116" i="3"/>
  <c r="AQ1116" i="3"/>
  <c r="C1117" i="3"/>
  <c r="D1117" i="3"/>
  <c r="E1117" i="3"/>
  <c r="F1117" i="3"/>
  <c r="G1117" i="3"/>
  <c r="H1117" i="3"/>
  <c r="J1117" i="3"/>
  <c r="K1117" i="3"/>
  <c r="L1117" i="3"/>
  <c r="M1117" i="3"/>
  <c r="AG1117" i="3"/>
  <c r="AQ1117" i="3"/>
  <c r="C1118" i="3"/>
  <c r="D1118" i="3"/>
  <c r="E1118" i="3"/>
  <c r="F1118" i="3"/>
  <c r="G1118" i="3"/>
  <c r="H1118" i="3"/>
  <c r="J1118" i="3"/>
  <c r="K1118" i="3"/>
  <c r="L1118" i="3"/>
  <c r="M1118" i="3"/>
  <c r="AG1118" i="3"/>
  <c r="AQ1118" i="3"/>
  <c r="C1119" i="3"/>
  <c r="D1119" i="3"/>
  <c r="E1119" i="3"/>
  <c r="F1119" i="3"/>
  <c r="G1119" i="3"/>
  <c r="H1119" i="3"/>
  <c r="J1119" i="3"/>
  <c r="K1119" i="3"/>
  <c r="L1119" i="3"/>
  <c r="M1119" i="3"/>
  <c r="AG1119" i="3"/>
  <c r="AQ1119" i="3"/>
  <c r="C1120" i="3"/>
  <c r="D1120" i="3"/>
  <c r="E1120" i="3"/>
  <c r="F1120" i="3"/>
  <c r="G1120" i="3"/>
  <c r="H1120" i="3"/>
  <c r="J1120" i="3"/>
  <c r="K1120" i="3"/>
  <c r="L1120" i="3"/>
  <c r="M1120" i="3"/>
  <c r="AG1120" i="3"/>
  <c r="AQ1120" i="3"/>
  <c r="C1121" i="3"/>
  <c r="D1121" i="3"/>
  <c r="E1121" i="3"/>
  <c r="F1121" i="3"/>
  <c r="G1121" i="3"/>
  <c r="H1121" i="3"/>
  <c r="J1121" i="3"/>
  <c r="K1121" i="3"/>
  <c r="L1121" i="3"/>
  <c r="M1121" i="3"/>
  <c r="AG1121" i="3"/>
  <c r="AQ1121" i="3"/>
  <c r="C1122" i="3"/>
  <c r="D1122" i="3"/>
  <c r="E1122" i="3"/>
  <c r="F1122" i="3"/>
  <c r="G1122" i="3"/>
  <c r="H1122" i="3"/>
  <c r="J1122" i="3"/>
  <c r="K1122" i="3"/>
  <c r="L1122" i="3"/>
  <c r="M1122" i="3"/>
  <c r="AG1122" i="3"/>
  <c r="AQ1122" i="3"/>
  <c r="C1123" i="3"/>
  <c r="D1123" i="3"/>
  <c r="E1123" i="3"/>
  <c r="F1123" i="3"/>
  <c r="G1123" i="3"/>
  <c r="H1123" i="3"/>
  <c r="J1123" i="3"/>
  <c r="K1123" i="3"/>
  <c r="L1123" i="3"/>
  <c r="M1123" i="3"/>
  <c r="AG1123" i="3"/>
  <c r="AQ1123" i="3"/>
  <c r="C1124" i="3"/>
  <c r="D1124" i="3"/>
  <c r="E1124" i="3"/>
  <c r="F1124" i="3"/>
  <c r="G1124" i="3"/>
  <c r="H1124" i="3"/>
  <c r="J1124" i="3"/>
  <c r="K1124" i="3"/>
  <c r="L1124" i="3"/>
  <c r="M1124" i="3"/>
  <c r="AG1124" i="3"/>
  <c r="AQ1124" i="3"/>
  <c r="C1125" i="3"/>
  <c r="D1125" i="3"/>
  <c r="E1125" i="3"/>
  <c r="F1125" i="3"/>
  <c r="G1125" i="3"/>
  <c r="H1125" i="3"/>
  <c r="J1125" i="3"/>
  <c r="K1125" i="3"/>
  <c r="L1125" i="3"/>
  <c r="M1125" i="3"/>
  <c r="AG1125" i="3"/>
  <c r="AQ1125" i="3"/>
  <c r="C1126" i="3"/>
  <c r="D1126" i="3"/>
  <c r="E1126" i="3"/>
  <c r="F1126" i="3"/>
  <c r="G1126" i="3"/>
  <c r="H1126" i="3"/>
  <c r="J1126" i="3"/>
  <c r="K1126" i="3"/>
  <c r="L1126" i="3"/>
  <c r="M1126" i="3"/>
  <c r="AG1126" i="3"/>
  <c r="AQ1126" i="3"/>
  <c r="C1127" i="3"/>
  <c r="D1127" i="3"/>
  <c r="E1127" i="3"/>
  <c r="F1127" i="3"/>
  <c r="G1127" i="3"/>
  <c r="H1127" i="3"/>
  <c r="J1127" i="3"/>
  <c r="K1127" i="3"/>
  <c r="L1127" i="3"/>
  <c r="M1127" i="3"/>
  <c r="AG1127" i="3"/>
  <c r="AQ1127" i="3"/>
  <c r="C1128" i="3"/>
  <c r="D1128" i="3"/>
  <c r="E1128" i="3"/>
  <c r="F1128" i="3"/>
  <c r="G1128" i="3"/>
  <c r="H1128" i="3"/>
  <c r="J1128" i="3"/>
  <c r="K1128" i="3"/>
  <c r="L1128" i="3"/>
  <c r="M1128" i="3"/>
  <c r="AG1128" i="3"/>
  <c r="AQ1128" i="3"/>
  <c r="C1129" i="3"/>
  <c r="D1129" i="3"/>
  <c r="E1129" i="3"/>
  <c r="F1129" i="3"/>
  <c r="G1129" i="3"/>
  <c r="H1129" i="3"/>
  <c r="J1129" i="3"/>
  <c r="K1129" i="3"/>
  <c r="L1129" i="3"/>
  <c r="M1129" i="3"/>
  <c r="AG1129" i="3"/>
  <c r="AQ1129" i="3"/>
  <c r="C1130" i="3"/>
  <c r="D1130" i="3"/>
  <c r="E1130" i="3"/>
  <c r="F1130" i="3"/>
  <c r="G1130" i="3"/>
  <c r="H1130" i="3"/>
  <c r="J1130" i="3"/>
  <c r="K1130" i="3"/>
  <c r="L1130" i="3"/>
  <c r="M1130" i="3"/>
  <c r="AG1130" i="3"/>
  <c r="AQ1130" i="3"/>
  <c r="C1131" i="3"/>
  <c r="D1131" i="3"/>
  <c r="E1131" i="3"/>
  <c r="F1131" i="3"/>
  <c r="G1131" i="3"/>
  <c r="H1131" i="3"/>
  <c r="J1131" i="3"/>
  <c r="K1131" i="3"/>
  <c r="L1131" i="3"/>
  <c r="M1131" i="3"/>
  <c r="AG1131" i="3"/>
  <c r="AQ1131" i="3"/>
  <c r="C1132" i="3"/>
  <c r="D1132" i="3"/>
  <c r="E1132" i="3"/>
  <c r="F1132" i="3"/>
  <c r="G1132" i="3"/>
  <c r="H1132" i="3"/>
  <c r="J1132" i="3"/>
  <c r="K1132" i="3"/>
  <c r="L1132" i="3"/>
  <c r="M1132" i="3"/>
  <c r="AG1132" i="3"/>
  <c r="AQ1132" i="3"/>
  <c r="C1133" i="3"/>
  <c r="D1133" i="3"/>
  <c r="E1133" i="3"/>
  <c r="F1133" i="3"/>
  <c r="G1133" i="3"/>
  <c r="H1133" i="3"/>
  <c r="J1133" i="3"/>
  <c r="K1133" i="3"/>
  <c r="L1133" i="3"/>
  <c r="M1133" i="3"/>
  <c r="AG1133" i="3"/>
  <c r="AQ1133" i="3"/>
  <c r="C1134" i="3"/>
  <c r="D1134" i="3"/>
  <c r="E1134" i="3"/>
  <c r="F1134" i="3"/>
  <c r="G1134" i="3"/>
  <c r="H1134" i="3"/>
  <c r="J1134" i="3"/>
  <c r="K1134" i="3"/>
  <c r="L1134" i="3"/>
  <c r="M1134" i="3"/>
  <c r="AG1134" i="3"/>
  <c r="AQ1134" i="3"/>
  <c r="C1135" i="3"/>
  <c r="D1135" i="3"/>
  <c r="E1135" i="3"/>
  <c r="F1135" i="3"/>
  <c r="G1135" i="3"/>
  <c r="H1135" i="3"/>
  <c r="J1135" i="3"/>
  <c r="K1135" i="3"/>
  <c r="L1135" i="3"/>
  <c r="M1135" i="3"/>
  <c r="AG1135" i="3"/>
  <c r="AQ1135" i="3"/>
  <c r="C1136" i="3"/>
  <c r="D1136" i="3"/>
  <c r="E1136" i="3"/>
  <c r="F1136" i="3"/>
  <c r="G1136" i="3"/>
  <c r="H1136" i="3"/>
  <c r="J1136" i="3"/>
  <c r="K1136" i="3"/>
  <c r="L1136" i="3"/>
  <c r="M1136" i="3"/>
  <c r="AG1136" i="3"/>
  <c r="AQ1136" i="3"/>
  <c r="C1137" i="3"/>
  <c r="D1137" i="3"/>
  <c r="E1137" i="3"/>
  <c r="F1137" i="3"/>
  <c r="G1137" i="3"/>
  <c r="H1137" i="3"/>
  <c r="J1137" i="3"/>
  <c r="K1137" i="3"/>
  <c r="L1137" i="3"/>
  <c r="M1137" i="3"/>
  <c r="AG1137" i="3"/>
  <c r="AQ1137" i="3"/>
  <c r="C1138" i="3"/>
  <c r="D1138" i="3"/>
  <c r="E1138" i="3"/>
  <c r="F1138" i="3"/>
  <c r="G1138" i="3"/>
  <c r="H1138" i="3"/>
  <c r="J1138" i="3"/>
  <c r="K1138" i="3"/>
  <c r="L1138" i="3"/>
  <c r="M1138" i="3"/>
  <c r="AG1138" i="3"/>
  <c r="AQ1138" i="3"/>
  <c r="C1139" i="3"/>
  <c r="D1139" i="3"/>
  <c r="E1139" i="3"/>
  <c r="F1139" i="3"/>
  <c r="G1139" i="3"/>
  <c r="H1139" i="3"/>
  <c r="J1139" i="3"/>
  <c r="K1139" i="3"/>
  <c r="L1139" i="3"/>
  <c r="M1139" i="3"/>
  <c r="AG1139" i="3"/>
  <c r="AQ1139" i="3"/>
  <c r="C1140" i="3"/>
  <c r="D1140" i="3"/>
  <c r="E1140" i="3"/>
  <c r="F1140" i="3"/>
  <c r="G1140" i="3"/>
  <c r="H1140" i="3"/>
  <c r="J1140" i="3"/>
  <c r="K1140" i="3"/>
  <c r="L1140" i="3"/>
  <c r="M1140" i="3"/>
  <c r="AG1140" i="3"/>
  <c r="AQ1140" i="3"/>
  <c r="C1141" i="3"/>
  <c r="D1141" i="3"/>
  <c r="E1141" i="3"/>
  <c r="F1141" i="3"/>
  <c r="G1141" i="3"/>
  <c r="H1141" i="3"/>
  <c r="J1141" i="3"/>
  <c r="K1141" i="3"/>
  <c r="L1141" i="3"/>
  <c r="M1141" i="3"/>
  <c r="AG1141" i="3"/>
  <c r="AQ1141" i="3"/>
  <c r="C1142" i="3"/>
  <c r="D1142" i="3"/>
  <c r="E1142" i="3"/>
  <c r="F1142" i="3"/>
  <c r="G1142" i="3"/>
  <c r="H1142" i="3"/>
  <c r="J1142" i="3"/>
  <c r="K1142" i="3"/>
  <c r="L1142" i="3"/>
  <c r="M1142" i="3"/>
  <c r="AG1142" i="3"/>
  <c r="AQ1142" i="3"/>
  <c r="C1143" i="3"/>
  <c r="D1143" i="3"/>
  <c r="E1143" i="3"/>
  <c r="F1143" i="3"/>
  <c r="G1143" i="3"/>
  <c r="H1143" i="3"/>
  <c r="J1143" i="3"/>
  <c r="K1143" i="3"/>
  <c r="L1143" i="3"/>
  <c r="M1143" i="3"/>
  <c r="AG1143" i="3"/>
  <c r="AQ1143" i="3"/>
  <c r="C1144" i="3"/>
  <c r="D1144" i="3"/>
  <c r="E1144" i="3"/>
  <c r="F1144" i="3"/>
  <c r="G1144" i="3"/>
  <c r="H1144" i="3"/>
  <c r="J1144" i="3"/>
  <c r="K1144" i="3"/>
  <c r="L1144" i="3"/>
  <c r="M1144" i="3"/>
  <c r="AG1144" i="3"/>
  <c r="AQ1144" i="3"/>
  <c r="C1145" i="3"/>
  <c r="D1145" i="3"/>
  <c r="E1145" i="3"/>
  <c r="F1145" i="3"/>
  <c r="G1145" i="3"/>
  <c r="H1145" i="3"/>
  <c r="J1145" i="3"/>
  <c r="K1145" i="3"/>
  <c r="L1145" i="3"/>
  <c r="M1145" i="3"/>
  <c r="AG1145" i="3"/>
  <c r="AQ1145" i="3"/>
  <c r="C1146" i="3"/>
  <c r="D1146" i="3"/>
  <c r="E1146" i="3"/>
  <c r="F1146" i="3"/>
  <c r="G1146" i="3"/>
  <c r="H1146" i="3"/>
  <c r="J1146" i="3"/>
  <c r="K1146" i="3"/>
  <c r="L1146" i="3"/>
  <c r="M1146" i="3"/>
  <c r="AG1146" i="3"/>
  <c r="AQ1146" i="3"/>
  <c r="C1147" i="3"/>
  <c r="D1147" i="3"/>
  <c r="E1147" i="3"/>
  <c r="F1147" i="3"/>
  <c r="G1147" i="3"/>
  <c r="H1147" i="3"/>
  <c r="J1147" i="3"/>
  <c r="K1147" i="3"/>
  <c r="L1147" i="3"/>
  <c r="M1147" i="3"/>
  <c r="AG1147" i="3"/>
  <c r="AQ1147" i="3"/>
  <c r="C1148" i="3"/>
  <c r="D1148" i="3"/>
  <c r="E1148" i="3"/>
  <c r="F1148" i="3"/>
  <c r="G1148" i="3"/>
  <c r="H1148" i="3"/>
  <c r="J1148" i="3"/>
  <c r="K1148" i="3"/>
  <c r="L1148" i="3"/>
  <c r="M1148" i="3"/>
  <c r="AG1148" i="3"/>
  <c r="AQ1148" i="3"/>
  <c r="C1149" i="3"/>
  <c r="D1149" i="3"/>
  <c r="E1149" i="3"/>
  <c r="F1149" i="3"/>
  <c r="G1149" i="3"/>
  <c r="H1149" i="3"/>
  <c r="J1149" i="3"/>
  <c r="K1149" i="3"/>
  <c r="L1149" i="3"/>
  <c r="M1149" i="3"/>
  <c r="AG1149" i="3"/>
  <c r="AQ1149" i="3"/>
  <c r="C1150" i="3"/>
  <c r="D1150" i="3"/>
  <c r="E1150" i="3"/>
  <c r="F1150" i="3"/>
  <c r="G1150" i="3"/>
  <c r="H1150" i="3"/>
  <c r="J1150" i="3"/>
  <c r="K1150" i="3"/>
  <c r="L1150" i="3"/>
  <c r="M1150" i="3"/>
  <c r="AG1150" i="3"/>
  <c r="AQ1150" i="3"/>
  <c r="C1151" i="3"/>
  <c r="D1151" i="3"/>
  <c r="E1151" i="3"/>
  <c r="F1151" i="3"/>
  <c r="G1151" i="3"/>
  <c r="H1151" i="3"/>
  <c r="J1151" i="3"/>
  <c r="K1151" i="3"/>
  <c r="L1151" i="3"/>
  <c r="M1151" i="3"/>
  <c r="AG1151" i="3"/>
  <c r="AQ1151" i="3"/>
  <c r="C1152" i="3"/>
  <c r="D1152" i="3"/>
  <c r="E1152" i="3"/>
  <c r="F1152" i="3"/>
  <c r="G1152" i="3"/>
  <c r="H1152" i="3"/>
  <c r="J1152" i="3"/>
  <c r="K1152" i="3"/>
  <c r="L1152" i="3"/>
  <c r="M1152" i="3"/>
  <c r="AG1152" i="3"/>
  <c r="AQ1152" i="3"/>
  <c r="C1153" i="3"/>
  <c r="D1153" i="3"/>
  <c r="E1153" i="3"/>
  <c r="F1153" i="3"/>
  <c r="G1153" i="3"/>
  <c r="H1153" i="3"/>
  <c r="J1153" i="3"/>
  <c r="K1153" i="3"/>
  <c r="L1153" i="3"/>
  <c r="M1153" i="3"/>
  <c r="AG1153" i="3"/>
  <c r="AQ1153" i="3"/>
  <c r="C1154" i="3"/>
  <c r="D1154" i="3"/>
  <c r="E1154" i="3"/>
  <c r="F1154" i="3"/>
  <c r="G1154" i="3"/>
  <c r="H1154" i="3"/>
  <c r="J1154" i="3"/>
  <c r="K1154" i="3"/>
  <c r="L1154" i="3"/>
  <c r="M1154" i="3"/>
  <c r="AG1154" i="3"/>
  <c r="AQ1154" i="3"/>
  <c r="C1155" i="3"/>
  <c r="D1155" i="3"/>
  <c r="E1155" i="3"/>
  <c r="F1155" i="3"/>
  <c r="G1155" i="3"/>
  <c r="H1155" i="3"/>
  <c r="J1155" i="3"/>
  <c r="K1155" i="3"/>
  <c r="L1155" i="3"/>
  <c r="M1155" i="3"/>
  <c r="AG1155" i="3"/>
  <c r="AQ1155" i="3"/>
  <c r="C1156" i="3"/>
  <c r="D1156" i="3"/>
  <c r="E1156" i="3"/>
  <c r="F1156" i="3"/>
  <c r="G1156" i="3"/>
  <c r="H1156" i="3"/>
  <c r="J1156" i="3"/>
  <c r="K1156" i="3"/>
  <c r="L1156" i="3"/>
  <c r="M1156" i="3"/>
  <c r="AG1156" i="3"/>
  <c r="AQ1156" i="3"/>
  <c r="C1157" i="3"/>
  <c r="D1157" i="3"/>
  <c r="E1157" i="3"/>
  <c r="F1157" i="3"/>
  <c r="G1157" i="3"/>
  <c r="H1157" i="3"/>
  <c r="J1157" i="3"/>
  <c r="K1157" i="3"/>
  <c r="L1157" i="3"/>
  <c r="M1157" i="3"/>
  <c r="AG1157" i="3"/>
  <c r="AQ1157" i="3"/>
  <c r="C1158" i="3"/>
  <c r="D1158" i="3"/>
  <c r="E1158" i="3"/>
  <c r="F1158" i="3"/>
  <c r="G1158" i="3"/>
  <c r="H1158" i="3"/>
  <c r="J1158" i="3"/>
  <c r="K1158" i="3"/>
  <c r="L1158" i="3"/>
  <c r="M1158" i="3"/>
  <c r="AG1158" i="3"/>
  <c r="AQ1158" i="3"/>
  <c r="C1159" i="3"/>
  <c r="D1159" i="3"/>
  <c r="E1159" i="3"/>
  <c r="F1159" i="3"/>
  <c r="G1159" i="3"/>
  <c r="H1159" i="3"/>
  <c r="J1159" i="3"/>
  <c r="K1159" i="3"/>
  <c r="L1159" i="3"/>
  <c r="M1159" i="3"/>
  <c r="AG1159" i="3"/>
  <c r="AQ1159" i="3"/>
  <c r="C1160" i="3"/>
  <c r="D1160" i="3"/>
  <c r="E1160" i="3"/>
  <c r="F1160" i="3"/>
  <c r="G1160" i="3"/>
  <c r="H1160" i="3"/>
  <c r="J1160" i="3"/>
  <c r="K1160" i="3"/>
  <c r="L1160" i="3"/>
  <c r="M1160" i="3"/>
  <c r="AG1160" i="3"/>
  <c r="AQ1160" i="3"/>
  <c r="C1161" i="3"/>
  <c r="D1161" i="3"/>
  <c r="E1161" i="3"/>
  <c r="F1161" i="3"/>
  <c r="G1161" i="3"/>
  <c r="H1161" i="3"/>
  <c r="J1161" i="3"/>
  <c r="K1161" i="3"/>
  <c r="L1161" i="3"/>
  <c r="M1161" i="3"/>
  <c r="AG1161" i="3"/>
  <c r="AQ1161" i="3"/>
  <c r="C1162" i="3"/>
  <c r="D1162" i="3"/>
  <c r="E1162" i="3"/>
  <c r="F1162" i="3"/>
  <c r="G1162" i="3"/>
  <c r="H1162" i="3"/>
  <c r="J1162" i="3"/>
  <c r="K1162" i="3"/>
  <c r="L1162" i="3"/>
  <c r="M1162" i="3"/>
  <c r="AG1162" i="3"/>
  <c r="AQ1162" i="3"/>
  <c r="C1163" i="3"/>
  <c r="D1163" i="3"/>
  <c r="E1163" i="3"/>
  <c r="F1163" i="3"/>
  <c r="G1163" i="3"/>
  <c r="H1163" i="3"/>
  <c r="J1163" i="3"/>
  <c r="K1163" i="3"/>
  <c r="L1163" i="3"/>
  <c r="M1163" i="3"/>
  <c r="AG1163" i="3"/>
  <c r="AQ1163" i="3"/>
  <c r="C1164" i="3"/>
  <c r="D1164" i="3"/>
  <c r="E1164" i="3"/>
  <c r="F1164" i="3"/>
  <c r="G1164" i="3"/>
  <c r="H1164" i="3"/>
  <c r="J1164" i="3"/>
  <c r="K1164" i="3"/>
  <c r="L1164" i="3"/>
  <c r="M1164" i="3"/>
  <c r="AG1164" i="3"/>
  <c r="AQ1164" i="3"/>
  <c r="C1165" i="3"/>
  <c r="D1165" i="3"/>
  <c r="E1165" i="3"/>
  <c r="F1165" i="3"/>
  <c r="G1165" i="3"/>
  <c r="H1165" i="3"/>
  <c r="J1165" i="3"/>
  <c r="K1165" i="3"/>
  <c r="L1165" i="3"/>
  <c r="M1165" i="3"/>
  <c r="AG1165" i="3"/>
  <c r="AQ1165" i="3"/>
  <c r="C1166" i="3"/>
  <c r="D1166" i="3"/>
  <c r="E1166" i="3"/>
  <c r="F1166" i="3"/>
  <c r="G1166" i="3"/>
  <c r="H1166" i="3"/>
  <c r="J1166" i="3"/>
  <c r="K1166" i="3"/>
  <c r="L1166" i="3"/>
  <c r="M1166" i="3"/>
  <c r="AG1166" i="3"/>
  <c r="AQ1166" i="3"/>
  <c r="C1167" i="3"/>
  <c r="D1167" i="3"/>
  <c r="E1167" i="3"/>
  <c r="F1167" i="3"/>
  <c r="G1167" i="3"/>
  <c r="H1167" i="3"/>
  <c r="J1167" i="3"/>
  <c r="K1167" i="3"/>
  <c r="L1167" i="3"/>
  <c r="M1167" i="3"/>
  <c r="AG1167" i="3"/>
  <c r="AQ1167" i="3"/>
  <c r="C1168" i="3"/>
  <c r="D1168" i="3"/>
  <c r="E1168" i="3"/>
  <c r="F1168" i="3"/>
  <c r="G1168" i="3"/>
  <c r="H1168" i="3"/>
  <c r="J1168" i="3"/>
  <c r="K1168" i="3"/>
  <c r="L1168" i="3"/>
  <c r="M1168" i="3"/>
  <c r="AG1168" i="3"/>
  <c r="AQ1168" i="3"/>
  <c r="C1169" i="3"/>
  <c r="D1169" i="3"/>
  <c r="E1169" i="3"/>
  <c r="F1169" i="3"/>
  <c r="G1169" i="3"/>
  <c r="H1169" i="3"/>
  <c r="J1169" i="3"/>
  <c r="K1169" i="3"/>
  <c r="L1169" i="3"/>
  <c r="M1169" i="3"/>
  <c r="AG1169" i="3"/>
  <c r="AQ1169" i="3"/>
  <c r="C1170" i="3"/>
  <c r="D1170" i="3"/>
  <c r="E1170" i="3"/>
  <c r="F1170" i="3"/>
  <c r="G1170" i="3"/>
  <c r="H1170" i="3"/>
  <c r="J1170" i="3"/>
  <c r="K1170" i="3"/>
  <c r="L1170" i="3"/>
  <c r="M1170" i="3"/>
  <c r="AG1170" i="3"/>
  <c r="AQ1170" i="3"/>
  <c r="C1171" i="3"/>
  <c r="D1171" i="3"/>
  <c r="E1171" i="3"/>
  <c r="F1171" i="3"/>
  <c r="G1171" i="3"/>
  <c r="H1171" i="3"/>
  <c r="J1171" i="3"/>
  <c r="K1171" i="3"/>
  <c r="L1171" i="3"/>
  <c r="M1171" i="3"/>
  <c r="AG1171" i="3"/>
  <c r="AQ1171" i="3"/>
  <c r="C1172" i="3"/>
  <c r="D1172" i="3"/>
  <c r="E1172" i="3"/>
  <c r="F1172" i="3"/>
  <c r="G1172" i="3"/>
  <c r="H1172" i="3"/>
  <c r="J1172" i="3"/>
  <c r="K1172" i="3"/>
  <c r="L1172" i="3"/>
  <c r="M1172" i="3"/>
  <c r="AG1172" i="3"/>
  <c r="AQ1172" i="3"/>
  <c r="C1173" i="3"/>
  <c r="D1173" i="3"/>
  <c r="E1173" i="3"/>
  <c r="F1173" i="3"/>
  <c r="G1173" i="3"/>
  <c r="H1173" i="3"/>
  <c r="J1173" i="3"/>
  <c r="K1173" i="3"/>
  <c r="L1173" i="3"/>
  <c r="M1173" i="3"/>
  <c r="AG1173" i="3"/>
  <c r="AQ1173" i="3"/>
  <c r="C1174" i="3"/>
  <c r="D1174" i="3"/>
  <c r="E1174" i="3"/>
  <c r="F1174" i="3"/>
  <c r="G1174" i="3"/>
  <c r="H1174" i="3"/>
  <c r="J1174" i="3"/>
  <c r="K1174" i="3"/>
  <c r="L1174" i="3"/>
  <c r="M1174" i="3"/>
  <c r="AG1174" i="3"/>
  <c r="AQ1174" i="3"/>
  <c r="C1175" i="3"/>
  <c r="D1175" i="3"/>
  <c r="E1175" i="3"/>
  <c r="F1175" i="3"/>
  <c r="G1175" i="3"/>
  <c r="H1175" i="3"/>
  <c r="J1175" i="3"/>
  <c r="K1175" i="3"/>
  <c r="L1175" i="3"/>
  <c r="M1175" i="3"/>
  <c r="AG1175" i="3"/>
  <c r="AQ1175" i="3"/>
  <c r="C1176" i="3"/>
  <c r="D1176" i="3"/>
  <c r="E1176" i="3"/>
  <c r="F1176" i="3"/>
  <c r="G1176" i="3"/>
  <c r="H1176" i="3"/>
  <c r="J1176" i="3"/>
  <c r="K1176" i="3"/>
  <c r="L1176" i="3"/>
  <c r="M1176" i="3"/>
  <c r="AG1176" i="3"/>
  <c r="AQ1176" i="3"/>
  <c r="C1177" i="3"/>
  <c r="D1177" i="3"/>
  <c r="E1177" i="3"/>
  <c r="F1177" i="3"/>
  <c r="G1177" i="3"/>
  <c r="H1177" i="3"/>
  <c r="J1177" i="3"/>
  <c r="K1177" i="3"/>
  <c r="L1177" i="3"/>
  <c r="M1177" i="3"/>
  <c r="AG1177" i="3"/>
  <c r="AQ1177" i="3"/>
  <c r="C1178" i="3"/>
  <c r="D1178" i="3"/>
  <c r="E1178" i="3"/>
  <c r="F1178" i="3"/>
  <c r="G1178" i="3"/>
  <c r="H1178" i="3"/>
  <c r="J1178" i="3"/>
  <c r="K1178" i="3"/>
  <c r="L1178" i="3"/>
  <c r="M1178" i="3"/>
  <c r="AG1178" i="3"/>
  <c r="AQ1178" i="3"/>
  <c r="C1179" i="3"/>
  <c r="D1179" i="3"/>
  <c r="E1179" i="3"/>
  <c r="F1179" i="3"/>
  <c r="G1179" i="3"/>
  <c r="H1179" i="3"/>
  <c r="J1179" i="3"/>
  <c r="K1179" i="3"/>
  <c r="L1179" i="3"/>
  <c r="M1179" i="3"/>
  <c r="AG1179" i="3"/>
  <c r="AQ1179" i="3"/>
  <c r="C1180" i="3"/>
  <c r="D1180" i="3"/>
  <c r="E1180" i="3"/>
  <c r="F1180" i="3"/>
  <c r="G1180" i="3"/>
  <c r="H1180" i="3"/>
  <c r="J1180" i="3"/>
  <c r="K1180" i="3"/>
  <c r="L1180" i="3"/>
  <c r="M1180" i="3"/>
  <c r="AG1180" i="3"/>
  <c r="AQ1180" i="3"/>
  <c r="C1181" i="3"/>
  <c r="D1181" i="3"/>
  <c r="E1181" i="3"/>
  <c r="F1181" i="3"/>
  <c r="G1181" i="3"/>
  <c r="H1181" i="3"/>
  <c r="J1181" i="3"/>
  <c r="K1181" i="3"/>
  <c r="L1181" i="3"/>
  <c r="M1181" i="3"/>
  <c r="AG1181" i="3"/>
  <c r="AQ1181" i="3"/>
  <c r="C1182" i="3"/>
  <c r="D1182" i="3"/>
  <c r="E1182" i="3"/>
  <c r="F1182" i="3"/>
  <c r="G1182" i="3"/>
  <c r="H1182" i="3"/>
  <c r="J1182" i="3"/>
  <c r="K1182" i="3"/>
  <c r="L1182" i="3"/>
  <c r="M1182" i="3"/>
  <c r="AG1182" i="3"/>
  <c r="AQ1182" i="3"/>
  <c r="C1183" i="3"/>
  <c r="D1183" i="3"/>
  <c r="E1183" i="3"/>
  <c r="F1183" i="3"/>
  <c r="G1183" i="3"/>
  <c r="H1183" i="3"/>
  <c r="J1183" i="3"/>
  <c r="K1183" i="3"/>
  <c r="L1183" i="3"/>
  <c r="M1183" i="3"/>
  <c r="AG1183" i="3"/>
  <c r="AQ1183" i="3"/>
  <c r="C1184" i="3"/>
  <c r="D1184" i="3"/>
  <c r="E1184" i="3"/>
  <c r="F1184" i="3"/>
  <c r="G1184" i="3"/>
  <c r="H1184" i="3"/>
  <c r="J1184" i="3"/>
  <c r="K1184" i="3"/>
  <c r="L1184" i="3"/>
  <c r="M1184" i="3"/>
  <c r="AG1184" i="3"/>
  <c r="AQ1184" i="3"/>
  <c r="C1185" i="3"/>
  <c r="D1185" i="3"/>
  <c r="E1185" i="3"/>
  <c r="F1185" i="3"/>
  <c r="G1185" i="3"/>
  <c r="H1185" i="3"/>
  <c r="J1185" i="3"/>
  <c r="K1185" i="3"/>
  <c r="L1185" i="3"/>
  <c r="M1185" i="3"/>
  <c r="AG1185" i="3"/>
  <c r="AQ1185" i="3"/>
  <c r="C1186" i="3"/>
  <c r="D1186" i="3"/>
  <c r="E1186" i="3"/>
  <c r="F1186" i="3"/>
  <c r="G1186" i="3"/>
  <c r="H1186" i="3"/>
  <c r="J1186" i="3"/>
  <c r="K1186" i="3"/>
  <c r="L1186" i="3"/>
  <c r="M1186" i="3"/>
  <c r="AG1186" i="3"/>
  <c r="AQ1186" i="3"/>
  <c r="C1187" i="3"/>
  <c r="D1187" i="3"/>
  <c r="E1187" i="3"/>
  <c r="F1187" i="3"/>
  <c r="G1187" i="3"/>
  <c r="H1187" i="3"/>
  <c r="J1187" i="3"/>
  <c r="K1187" i="3"/>
  <c r="L1187" i="3"/>
  <c r="M1187" i="3"/>
  <c r="AG1187" i="3"/>
  <c r="AQ1187" i="3"/>
  <c r="C1188" i="3"/>
  <c r="D1188" i="3"/>
  <c r="E1188" i="3"/>
  <c r="F1188" i="3"/>
  <c r="G1188" i="3"/>
  <c r="H1188" i="3"/>
  <c r="J1188" i="3"/>
  <c r="K1188" i="3"/>
  <c r="L1188" i="3"/>
  <c r="M1188" i="3"/>
  <c r="AG1188" i="3"/>
  <c r="AQ1188" i="3"/>
  <c r="C1189" i="3"/>
  <c r="D1189" i="3"/>
  <c r="E1189" i="3"/>
  <c r="F1189" i="3"/>
  <c r="G1189" i="3"/>
  <c r="H1189" i="3"/>
  <c r="J1189" i="3"/>
  <c r="K1189" i="3"/>
  <c r="L1189" i="3"/>
  <c r="M1189" i="3"/>
  <c r="AG1189" i="3"/>
  <c r="AQ1189" i="3"/>
  <c r="C1190" i="3"/>
  <c r="D1190" i="3"/>
  <c r="E1190" i="3"/>
  <c r="F1190" i="3"/>
  <c r="G1190" i="3"/>
  <c r="H1190" i="3"/>
  <c r="J1190" i="3"/>
  <c r="K1190" i="3"/>
  <c r="L1190" i="3"/>
  <c r="M1190" i="3"/>
  <c r="AG1190" i="3"/>
  <c r="AQ1190" i="3"/>
  <c r="C1191" i="3"/>
  <c r="D1191" i="3"/>
  <c r="E1191" i="3"/>
  <c r="F1191" i="3"/>
  <c r="G1191" i="3"/>
  <c r="H1191" i="3"/>
  <c r="J1191" i="3"/>
  <c r="K1191" i="3"/>
  <c r="L1191" i="3"/>
  <c r="M1191" i="3"/>
  <c r="AG1191" i="3"/>
  <c r="AQ1191" i="3"/>
  <c r="C1192" i="3"/>
  <c r="D1192" i="3"/>
  <c r="E1192" i="3"/>
  <c r="F1192" i="3"/>
  <c r="G1192" i="3"/>
  <c r="H1192" i="3"/>
  <c r="J1192" i="3"/>
  <c r="K1192" i="3"/>
  <c r="L1192" i="3"/>
  <c r="M1192" i="3"/>
  <c r="AG1192" i="3"/>
  <c r="AQ1192" i="3"/>
  <c r="C1193" i="3"/>
  <c r="D1193" i="3"/>
  <c r="E1193" i="3"/>
  <c r="F1193" i="3"/>
  <c r="G1193" i="3"/>
  <c r="H1193" i="3"/>
  <c r="J1193" i="3"/>
  <c r="K1193" i="3"/>
  <c r="L1193" i="3"/>
  <c r="M1193" i="3"/>
  <c r="AG1193" i="3"/>
  <c r="AQ1193" i="3"/>
  <c r="C1194" i="3"/>
  <c r="D1194" i="3"/>
  <c r="E1194" i="3"/>
  <c r="F1194" i="3"/>
  <c r="G1194" i="3"/>
  <c r="H1194" i="3"/>
  <c r="J1194" i="3"/>
  <c r="K1194" i="3"/>
  <c r="L1194" i="3"/>
  <c r="M1194" i="3"/>
  <c r="AG1194" i="3"/>
  <c r="AQ1194" i="3"/>
  <c r="C1195" i="3"/>
  <c r="D1195" i="3"/>
  <c r="E1195" i="3"/>
  <c r="F1195" i="3"/>
  <c r="G1195" i="3"/>
  <c r="H1195" i="3"/>
  <c r="J1195" i="3"/>
  <c r="K1195" i="3"/>
  <c r="L1195" i="3"/>
  <c r="M1195" i="3"/>
  <c r="AG1195" i="3"/>
  <c r="AQ1195" i="3"/>
  <c r="C1196" i="3"/>
  <c r="D1196" i="3"/>
  <c r="E1196" i="3"/>
  <c r="F1196" i="3"/>
  <c r="G1196" i="3"/>
  <c r="H1196" i="3"/>
  <c r="J1196" i="3"/>
  <c r="K1196" i="3"/>
  <c r="L1196" i="3"/>
  <c r="M1196" i="3"/>
  <c r="AG1196" i="3"/>
  <c r="AQ1196" i="3"/>
  <c r="C1197" i="3"/>
  <c r="D1197" i="3"/>
  <c r="E1197" i="3"/>
  <c r="F1197" i="3"/>
  <c r="G1197" i="3"/>
  <c r="H1197" i="3"/>
  <c r="J1197" i="3"/>
  <c r="K1197" i="3"/>
  <c r="L1197" i="3"/>
  <c r="M1197" i="3"/>
  <c r="AG1197" i="3"/>
  <c r="AQ1197" i="3"/>
  <c r="C1198" i="3"/>
  <c r="D1198" i="3"/>
  <c r="E1198" i="3"/>
  <c r="F1198" i="3"/>
  <c r="G1198" i="3"/>
  <c r="H1198" i="3"/>
  <c r="J1198" i="3"/>
  <c r="K1198" i="3"/>
  <c r="L1198" i="3"/>
  <c r="M1198" i="3"/>
  <c r="AG1198" i="3"/>
  <c r="AQ1198" i="3"/>
  <c r="C1199" i="3"/>
  <c r="D1199" i="3"/>
  <c r="E1199" i="3"/>
  <c r="F1199" i="3"/>
  <c r="G1199" i="3"/>
  <c r="H1199" i="3"/>
  <c r="J1199" i="3"/>
  <c r="K1199" i="3"/>
  <c r="L1199" i="3"/>
  <c r="M1199" i="3"/>
  <c r="AG1199" i="3"/>
  <c r="AQ1199" i="3"/>
  <c r="C1200" i="3"/>
  <c r="D1200" i="3"/>
  <c r="E1200" i="3"/>
  <c r="F1200" i="3"/>
  <c r="G1200" i="3"/>
  <c r="H1200" i="3"/>
  <c r="J1200" i="3"/>
  <c r="K1200" i="3"/>
  <c r="L1200" i="3"/>
  <c r="M1200" i="3"/>
  <c r="AG1200" i="3"/>
  <c r="AQ1200" i="3"/>
  <c r="C1201" i="3"/>
  <c r="D1201" i="3"/>
  <c r="E1201" i="3"/>
  <c r="F1201" i="3"/>
  <c r="G1201" i="3"/>
  <c r="H1201" i="3"/>
  <c r="J1201" i="3"/>
  <c r="K1201" i="3"/>
  <c r="L1201" i="3"/>
  <c r="M1201" i="3"/>
  <c r="AG1201" i="3"/>
  <c r="AQ1201" i="3"/>
  <c r="C1202" i="3"/>
  <c r="D1202" i="3"/>
  <c r="E1202" i="3"/>
  <c r="F1202" i="3"/>
  <c r="G1202" i="3"/>
  <c r="H1202" i="3"/>
  <c r="J1202" i="3"/>
  <c r="K1202" i="3"/>
  <c r="L1202" i="3"/>
  <c r="M1202" i="3"/>
  <c r="AG1202" i="3"/>
  <c r="AQ1202" i="3"/>
  <c r="C1203" i="3"/>
  <c r="D1203" i="3"/>
  <c r="E1203" i="3"/>
  <c r="F1203" i="3"/>
  <c r="G1203" i="3"/>
  <c r="H1203" i="3"/>
  <c r="J1203" i="3"/>
  <c r="K1203" i="3"/>
  <c r="L1203" i="3"/>
  <c r="M1203" i="3"/>
  <c r="AG1203" i="3"/>
  <c r="AQ1203" i="3"/>
  <c r="C1204" i="3"/>
  <c r="D1204" i="3"/>
  <c r="E1204" i="3"/>
  <c r="F1204" i="3"/>
  <c r="G1204" i="3"/>
  <c r="H1204" i="3"/>
  <c r="J1204" i="3"/>
  <c r="K1204" i="3"/>
  <c r="L1204" i="3"/>
  <c r="M1204" i="3"/>
  <c r="AG1204" i="3"/>
  <c r="AQ1204" i="3"/>
  <c r="C1205" i="3"/>
  <c r="D1205" i="3"/>
  <c r="E1205" i="3"/>
  <c r="F1205" i="3"/>
  <c r="G1205" i="3"/>
  <c r="H1205" i="3"/>
  <c r="J1205" i="3"/>
  <c r="K1205" i="3"/>
  <c r="L1205" i="3"/>
  <c r="M1205" i="3"/>
  <c r="AG1205" i="3"/>
  <c r="AQ1205" i="3"/>
  <c r="C1206" i="3"/>
  <c r="D1206" i="3"/>
  <c r="E1206" i="3"/>
  <c r="F1206" i="3"/>
  <c r="G1206" i="3"/>
  <c r="H1206" i="3"/>
  <c r="J1206" i="3"/>
  <c r="K1206" i="3"/>
  <c r="L1206" i="3"/>
  <c r="M1206" i="3"/>
  <c r="AG1206" i="3"/>
  <c r="AQ1206" i="3"/>
  <c r="C1207" i="3"/>
  <c r="D1207" i="3"/>
  <c r="E1207" i="3"/>
  <c r="F1207" i="3"/>
  <c r="G1207" i="3"/>
  <c r="H1207" i="3"/>
  <c r="J1207" i="3"/>
  <c r="K1207" i="3"/>
  <c r="L1207" i="3"/>
  <c r="M1207" i="3"/>
  <c r="AG1207" i="3"/>
  <c r="AQ1207" i="3"/>
  <c r="C1208" i="3"/>
  <c r="D1208" i="3"/>
  <c r="E1208" i="3"/>
  <c r="F1208" i="3"/>
  <c r="G1208" i="3"/>
  <c r="H1208" i="3"/>
  <c r="J1208" i="3"/>
  <c r="K1208" i="3"/>
  <c r="L1208" i="3"/>
  <c r="M1208" i="3"/>
  <c r="AG1208" i="3"/>
  <c r="AQ1208" i="3"/>
  <c r="C1209" i="3"/>
  <c r="D1209" i="3"/>
  <c r="E1209" i="3"/>
  <c r="F1209" i="3"/>
  <c r="G1209" i="3"/>
  <c r="H1209" i="3"/>
  <c r="J1209" i="3"/>
  <c r="K1209" i="3"/>
  <c r="L1209" i="3"/>
  <c r="M1209" i="3"/>
  <c r="AG1209" i="3"/>
  <c r="AQ1209" i="3"/>
  <c r="C1210" i="3"/>
  <c r="D1210" i="3"/>
  <c r="E1210" i="3"/>
  <c r="F1210" i="3"/>
  <c r="G1210" i="3"/>
  <c r="H1210" i="3"/>
  <c r="J1210" i="3"/>
  <c r="K1210" i="3"/>
  <c r="L1210" i="3"/>
  <c r="M1210" i="3"/>
  <c r="AG1210" i="3"/>
  <c r="AQ1210" i="3"/>
  <c r="C1211" i="3"/>
  <c r="D1211" i="3"/>
  <c r="E1211" i="3"/>
  <c r="F1211" i="3"/>
  <c r="G1211" i="3"/>
  <c r="H1211" i="3"/>
  <c r="J1211" i="3"/>
  <c r="K1211" i="3"/>
  <c r="L1211" i="3"/>
  <c r="M1211" i="3"/>
  <c r="AG1211" i="3"/>
  <c r="AQ1211" i="3"/>
  <c r="C1212" i="3"/>
  <c r="D1212" i="3"/>
  <c r="E1212" i="3"/>
  <c r="F1212" i="3"/>
  <c r="G1212" i="3"/>
  <c r="H1212" i="3"/>
  <c r="J1212" i="3"/>
  <c r="K1212" i="3"/>
  <c r="L1212" i="3"/>
  <c r="M1212" i="3"/>
  <c r="AG1212" i="3"/>
  <c r="AQ1212" i="3"/>
  <c r="C1213" i="3"/>
  <c r="D1213" i="3"/>
  <c r="E1213" i="3"/>
  <c r="F1213" i="3"/>
  <c r="G1213" i="3"/>
  <c r="H1213" i="3"/>
  <c r="J1213" i="3"/>
  <c r="K1213" i="3"/>
  <c r="L1213" i="3"/>
  <c r="M1213" i="3"/>
  <c r="AG1213" i="3"/>
  <c r="AQ1213" i="3"/>
  <c r="C1214" i="3"/>
  <c r="D1214" i="3"/>
  <c r="E1214" i="3"/>
  <c r="F1214" i="3"/>
  <c r="G1214" i="3"/>
  <c r="H1214" i="3"/>
  <c r="J1214" i="3"/>
  <c r="K1214" i="3"/>
  <c r="L1214" i="3"/>
  <c r="M1214" i="3"/>
  <c r="AG1214" i="3"/>
  <c r="AQ1214" i="3"/>
  <c r="C1215" i="3"/>
  <c r="D1215" i="3"/>
  <c r="E1215" i="3"/>
  <c r="F1215" i="3"/>
  <c r="G1215" i="3"/>
  <c r="H1215" i="3"/>
  <c r="J1215" i="3"/>
  <c r="K1215" i="3"/>
  <c r="L1215" i="3"/>
  <c r="M1215" i="3"/>
  <c r="AG1215" i="3"/>
  <c r="AQ1215" i="3"/>
  <c r="C1216" i="3"/>
  <c r="D1216" i="3"/>
  <c r="E1216" i="3"/>
  <c r="F1216" i="3"/>
  <c r="G1216" i="3"/>
  <c r="H1216" i="3"/>
  <c r="J1216" i="3"/>
  <c r="K1216" i="3"/>
  <c r="L1216" i="3"/>
  <c r="M1216" i="3"/>
  <c r="AG1216" i="3"/>
  <c r="AQ1216" i="3"/>
  <c r="C1217" i="3"/>
  <c r="D1217" i="3"/>
  <c r="E1217" i="3"/>
  <c r="F1217" i="3"/>
  <c r="G1217" i="3"/>
  <c r="H1217" i="3"/>
  <c r="J1217" i="3"/>
  <c r="K1217" i="3"/>
  <c r="L1217" i="3"/>
  <c r="M1217" i="3"/>
  <c r="AG1217" i="3"/>
  <c r="AQ1217" i="3"/>
  <c r="C1218" i="3"/>
  <c r="D1218" i="3"/>
  <c r="E1218" i="3"/>
  <c r="F1218" i="3"/>
  <c r="G1218" i="3"/>
  <c r="H1218" i="3"/>
  <c r="J1218" i="3"/>
  <c r="K1218" i="3"/>
  <c r="L1218" i="3"/>
  <c r="M1218" i="3"/>
  <c r="AG1218" i="3"/>
  <c r="AQ1218" i="3"/>
  <c r="C1219" i="3"/>
  <c r="D1219" i="3"/>
  <c r="E1219" i="3"/>
  <c r="F1219" i="3"/>
  <c r="G1219" i="3"/>
  <c r="H1219" i="3"/>
  <c r="J1219" i="3"/>
  <c r="K1219" i="3"/>
  <c r="L1219" i="3"/>
  <c r="M1219" i="3"/>
  <c r="AG1219" i="3"/>
  <c r="AQ1219" i="3"/>
  <c r="C1220" i="3"/>
  <c r="D1220" i="3"/>
  <c r="E1220" i="3"/>
  <c r="F1220" i="3"/>
  <c r="G1220" i="3"/>
  <c r="H1220" i="3"/>
  <c r="J1220" i="3"/>
  <c r="K1220" i="3"/>
  <c r="L1220" i="3"/>
  <c r="M1220" i="3"/>
  <c r="AG1220" i="3"/>
  <c r="AQ1220" i="3"/>
  <c r="C1221" i="3"/>
  <c r="D1221" i="3"/>
  <c r="E1221" i="3"/>
  <c r="F1221" i="3"/>
  <c r="G1221" i="3"/>
  <c r="H1221" i="3"/>
  <c r="J1221" i="3"/>
  <c r="K1221" i="3"/>
  <c r="L1221" i="3"/>
  <c r="M1221" i="3"/>
  <c r="AG1221" i="3"/>
  <c r="AQ1221" i="3"/>
  <c r="C1222" i="3"/>
  <c r="D1222" i="3"/>
  <c r="E1222" i="3"/>
  <c r="F1222" i="3"/>
  <c r="G1222" i="3"/>
  <c r="H1222" i="3"/>
  <c r="J1222" i="3"/>
  <c r="K1222" i="3"/>
  <c r="L1222" i="3"/>
  <c r="M1222" i="3"/>
  <c r="AG1222" i="3"/>
  <c r="AQ1222" i="3"/>
  <c r="C1223" i="3"/>
  <c r="D1223" i="3"/>
  <c r="E1223" i="3"/>
  <c r="F1223" i="3"/>
  <c r="G1223" i="3"/>
  <c r="H1223" i="3"/>
  <c r="J1223" i="3"/>
  <c r="K1223" i="3"/>
  <c r="L1223" i="3"/>
  <c r="M1223" i="3"/>
  <c r="AG1223" i="3"/>
  <c r="AQ1223" i="3"/>
  <c r="C1224" i="3"/>
  <c r="D1224" i="3"/>
  <c r="E1224" i="3"/>
  <c r="F1224" i="3"/>
  <c r="G1224" i="3"/>
  <c r="H1224" i="3"/>
  <c r="J1224" i="3"/>
  <c r="K1224" i="3"/>
  <c r="L1224" i="3"/>
  <c r="M1224" i="3"/>
  <c r="AG1224" i="3"/>
  <c r="AQ1224" i="3"/>
  <c r="C1225" i="3"/>
  <c r="D1225" i="3"/>
  <c r="E1225" i="3"/>
  <c r="F1225" i="3"/>
  <c r="G1225" i="3"/>
  <c r="H1225" i="3"/>
  <c r="J1225" i="3"/>
  <c r="K1225" i="3"/>
  <c r="L1225" i="3"/>
  <c r="M1225" i="3"/>
  <c r="AG1225" i="3"/>
  <c r="AQ1225" i="3"/>
  <c r="C1226" i="3"/>
  <c r="D1226" i="3"/>
  <c r="E1226" i="3"/>
  <c r="F1226" i="3"/>
  <c r="G1226" i="3"/>
  <c r="H1226" i="3"/>
  <c r="J1226" i="3"/>
  <c r="K1226" i="3"/>
  <c r="L1226" i="3"/>
  <c r="M1226" i="3"/>
  <c r="AG1226" i="3"/>
  <c r="AQ1226" i="3"/>
  <c r="C1227" i="3"/>
  <c r="D1227" i="3"/>
  <c r="E1227" i="3"/>
  <c r="F1227" i="3"/>
  <c r="G1227" i="3"/>
  <c r="H1227" i="3"/>
  <c r="J1227" i="3"/>
  <c r="K1227" i="3"/>
  <c r="L1227" i="3"/>
  <c r="M1227" i="3"/>
  <c r="AG1227" i="3"/>
  <c r="AQ1227" i="3"/>
  <c r="C1228" i="3"/>
  <c r="D1228" i="3"/>
  <c r="E1228" i="3"/>
  <c r="F1228" i="3"/>
  <c r="G1228" i="3"/>
  <c r="H1228" i="3"/>
  <c r="J1228" i="3"/>
  <c r="K1228" i="3"/>
  <c r="L1228" i="3"/>
  <c r="M1228" i="3"/>
  <c r="AG1228" i="3"/>
  <c r="AQ1228" i="3"/>
  <c r="C1229" i="3"/>
  <c r="D1229" i="3"/>
  <c r="E1229" i="3"/>
  <c r="F1229" i="3"/>
  <c r="G1229" i="3"/>
  <c r="H1229" i="3"/>
  <c r="J1229" i="3"/>
  <c r="K1229" i="3"/>
  <c r="L1229" i="3"/>
  <c r="M1229" i="3"/>
  <c r="AG1229" i="3"/>
  <c r="AQ1229" i="3"/>
  <c r="C1230" i="3"/>
  <c r="D1230" i="3"/>
  <c r="E1230" i="3"/>
  <c r="F1230" i="3"/>
  <c r="G1230" i="3"/>
  <c r="H1230" i="3"/>
  <c r="J1230" i="3"/>
  <c r="K1230" i="3"/>
  <c r="L1230" i="3"/>
  <c r="M1230" i="3"/>
  <c r="AG1230" i="3"/>
  <c r="AQ1230" i="3"/>
  <c r="C1231" i="3"/>
  <c r="D1231" i="3"/>
  <c r="E1231" i="3"/>
  <c r="F1231" i="3"/>
  <c r="G1231" i="3"/>
  <c r="H1231" i="3"/>
  <c r="J1231" i="3"/>
  <c r="K1231" i="3"/>
  <c r="L1231" i="3"/>
  <c r="M1231" i="3"/>
  <c r="AG1231" i="3"/>
  <c r="AQ1231" i="3"/>
  <c r="C1232" i="3"/>
  <c r="D1232" i="3"/>
  <c r="E1232" i="3"/>
  <c r="F1232" i="3"/>
  <c r="G1232" i="3"/>
  <c r="H1232" i="3"/>
  <c r="J1232" i="3"/>
  <c r="K1232" i="3"/>
  <c r="L1232" i="3"/>
  <c r="M1232" i="3"/>
  <c r="AG1232" i="3"/>
  <c r="AQ1232" i="3"/>
  <c r="C1233" i="3"/>
  <c r="D1233" i="3"/>
  <c r="E1233" i="3"/>
  <c r="F1233" i="3"/>
  <c r="G1233" i="3"/>
  <c r="H1233" i="3"/>
  <c r="J1233" i="3"/>
  <c r="K1233" i="3"/>
  <c r="L1233" i="3"/>
  <c r="M1233" i="3"/>
  <c r="AG1233" i="3"/>
  <c r="AQ1233" i="3"/>
  <c r="C1234" i="3"/>
  <c r="D1234" i="3"/>
  <c r="E1234" i="3"/>
  <c r="F1234" i="3"/>
  <c r="G1234" i="3"/>
  <c r="H1234" i="3"/>
  <c r="J1234" i="3"/>
  <c r="K1234" i="3"/>
  <c r="L1234" i="3"/>
  <c r="M1234" i="3"/>
  <c r="AG1234" i="3"/>
  <c r="AQ1234" i="3"/>
  <c r="C1235" i="3"/>
  <c r="D1235" i="3"/>
  <c r="E1235" i="3"/>
  <c r="F1235" i="3"/>
  <c r="G1235" i="3"/>
  <c r="H1235" i="3"/>
  <c r="J1235" i="3"/>
  <c r="K1235" i="3"/>
  <c r="L1235" i="3"/>
  <c r="M1235" i="3"/>
  <c r="AG1235" i="3"/>
  <c r="AQ1235" i="3"/>
  <c r="C1236" i="3"/>
  <c r="D1236" i="3"/>
  <c r="E1236" i="3"/>
  <c r="F1236" i="3"/>
  <c r="G1236" i="3"/>
  <c r="H1236" i="3"/>
  <c r="J1236" i="3"/>
  <c r="K1236" i="3"/>
  <c r="L1236" i="3"/>
  <c r="M1236" i="3"/>
  <c r="AG1236" i="3"/>
  <c r="AQ1236" i="3"/>
  <c r="C1237" i="3"/>
  <c r="D1237" i="3"/>
  <c r="E1237" i="3"/>
  <c r="F1237" i="3"/>
  <c r="G1237" i="3"/>
  <c r="H1237" i="3"/>
  <c r="J1237" i="3"/>
  <c r="K1237" i="3"/>
  <c r="L1237" i="3"/>
  <c r="M1237" i="3"/>
  <c r="AG1237" i="3"/>
  <c r="AQ1237" i="3"/>
  <c r="C1238" i="3"/>
  <c r="D1238" i="3"/>
  <c r="E1238" i="3"/>
  <c r="F1238" i="3"/>
  <c r="G1238" i="3"/>
  <c r="H1238" i="3"/>
  <c r="J1238" i="3"/>
  <c r="K1238" i="3"/>
  <c r="L1238" i="3"/>
  <c r="M1238" i="3"/>
  <c r="AG1238" i="3"/>
  <c r="AQ1238" i="3"/>
  <c r="C1239" i="3"/>
  <c r="D1239" i="3"/>
  <c r="E1239" i="3"/>
  <c r="F1239" i="3"/>
  <c r="G1239" i="3"/>
  <c r="H1239" i="3"/>
  <c r="J1239" i="3"/>
  <c r="K1239" i="3"/>
  <c r="L1239" i="3"/>
  <c r="M1239" i="3"/>
  <c r="AG1239" i="3"/>
  <c r="AQ1239" i="3"/>
  <c r="C1240" i="3"/>
  <c r="D1240" i="3"/>
  <c r="E1240" i="3"/>
  <c r="F1240" i="3"/>
  <c r="G1240" i="3"/>
  <c r="H1240" i="3"/>
  <c r="J1240" i="3"/>
  <c r="K1240" i="3"/>
  <c r="L1240" i="3"/>
  <c r="M1240" i="3"/>
  <c r="AG1240" i="3"/>
  <c r="AQ1240" i="3"/>
  <c r="C1241" i="3"/>
  <c r="D1241" i="3"/>
  <c r="E1241" i="3"/>
  <c r="F1241" i="3"/>
  <c r="G1241" i="3"/>
  <c r="H1241" i="3"/>
  <c r="J1241" i="3"/>
  <c r="K1241" i="3"/>
  <c r="L1241" i="3"/>
  <c r="M1241" i="3"/>
  <c r="AG1241" i="3"/>
  <c r="AQ1241" i="3"/>
  <c r="C1242" i="3"/>
  <c r="D1242" i="3"/>
  <c r="E1242" i="3"/>
  <c r="F1242" i="3"/>
  <c r="G1242" i="3"/>
  <c r="H1242" i="3"/>
  <c r="J1242" i="3"/>
  <c r="K1242" i="3"/>
  <c r="L1242" i="3"/>
  <c r="M1242" i="3"/>
  <c r="AG1242" i="3"/>
  <c r="AQ1242" i="3"/>
  <c r="C1243" i="3"/>
  <c r="D1243" i="3"/>
  <c r="E1243" i="3"/>
  <c r="F1243" i="3"/>
  <c r="G1243" i="3"/>
  <c r="H1243" i="3"/>
  <c r="J1243" i="3"/>
  <c r="K1243" i="3"/>
  <c r="L1243" i="3"/>
  <c r="M1243" i="3"/>
  <c r="AG1243" i="3"/>
  <c r="AQ1243" i="3"/>
  <c r="C1244" i="3"/>
  <c r="D1244" i="3"/>
  <c r="E1244" i="3"/>
  <c r="F1244" i="3"/>
  <c r="G1244" i="3"/>
  <c r="H1244" i="3"/>
  <c r="J1244" i="3"/>
  <c r="K1244" i="3"/>
  <c r="L1244" i="3"/>
  <c r="M1244" i="3"/>
  <c r="AG1244" i="3"/>
  <c r="AQ1244" i="3"/>
  <c r="C1245" i="3"/>
  <c r="D1245" i="3"/>
  <c r="E1245" i="3"/>
  <c r="F1245" i="3"/>
  <c r="G1245" i="3"/>
  <c r="H1245" i="3"/>
  <c r="J1245" i="3"/>
  <c r="K1245" i="3"/>
  <c r="L1245" i="3"/>
  <c r="M1245" i="3"/>
  <c r="AG1245" i="3"/>
  <c r="AQ1245" i="3"/>
  <c r="C1246" i="3"/>
  <c r="D1246" i="3"/>
  <c r="E1246" i="3"/>
  <c r="F1246" i="3"/>
  <c r="G1246" i="3"/>
  <c r="H1246" i="3"/>
  <c r="J1246" i="3"/>
  <c r="K1246" i="3"/>
  <c r="L1246" i="3"/>
  <c r="M1246" i="3"/>
  <c r="AG1246" i="3"/>
  <c r="AQ1246" i="3"/>
  <c r="C1247" i="3"/>
  <c r="D1247" i="3"/>
  <c r="E1247" i="3"/>
  <c r="F1247" i="3"/>
  <c r="G1247" i="3"/>
  <c r="H1247" i="3"/>
  <c r="J1247" i="3"/>
  <c r="K1247" i="3"/>
  <c r="L1247" i="3"/>
  <c r="M1247" i="3"/>
  <c r="AG1247" i="3"/>
  <c r="AQ1247" i="3"/>
  <c r="C1248" i="3"/>
  <c r="D1248" i="3"/>
  <c r="E1248" i="3"/>
  <c r="F1248" i="3"/>
  <c r="G1248" i="3"/>
  <c r="H1248" i="3"/>
  <c r="J1248" i="3"/>
  <c r="K1248" i="3"/>
  <c r="L1248" i="3"/>
  <c r="M1248" i="3"/>
  <c r="AG1248" i="3"/>
  <c r="AQ1248" i="3"/>
  <c r="C1249" i="3"/>
  <c r="D1249" i="3"/>
  <c r="E1249" i="3"/>
  <c r="F1249" i="3"/>
  <c r="G1249" i="3"/>
  <c r="H1249" i="3"/>
  <c r="J1249" i="3"/>
  <c r="K1249" i="3"/>
  <c r="L1249" i="3"/>
  <c r="M1249" i="3"/>
  <c r="AG1249" i="3"/>
  <c r="AQ1249" i="3"/>
  <c r="C1250" i="3"/>
  <c r="D1250" i="3"/>
  <c r="E1250" i="3"/>
  <c r="F1250" i="3"/>
  <c r="G1250" i="3"/>
  <c r="H1250" i="3"/>
  <c r="J1250" i="3"/>
  <c r="K1250" i="3"/>
  <c r="L1250" i="3"/>
  <c r="M1250" i="3"/>
  <c r="AG1250" i="3"/>
  <c r="AQ1250" i="3"/>
  <c r="C1251" i="3"/>
  <c r="D1251" i="3"/>
  <c r="E1251" i="3"/>
  <c r="F1251" i="3"/>
  <c r="G1251" i="3"/>
  <c r="H1251" i="3"/>
  <c r="J1251" i="3"/>
  <c r="K1251" i="3"/>
  <c r="L1251" i="3"/>
  <c r="M1251" i="3"/>
  <c r="AG1251" i="3"/>
  <c r="AQ1251" i="3"/>
  <c r="C1252" i="3"/>
  <c r="D1252" i="3"/>
  <c r="E1252" i="3"/>
  <c r="F1252" i="3"/>
  <c r="G1252" i="3"/>
  <c r="H1252" i="3"/>
  <c r="J1252" i="3"/>
  <c r="K1252" i="3"/>
  <c r="L1252" i="3"/>
  <c r="M1252" i="3"/>
  <c r="AG1252" i="3"/>
  <c r="AQ1252" i="3"/>
  <c r="C1253" i="3"/>
  <c r="D1253" i="3"/>
  <c r="E1253" i="3"/>
  <c r="F1253" i="3"/>
  <c r="G1253" i="3"/>
  <c r="H1253" i="3"/>
  <c r="J1253" i="3"/>
  <c r="K1253" i="3"/>
  <c r="L1253" i="3"/>
  <c r="M1253" i="3"/>
  <c r="AG1253" i="3"/>
  <c r="AQ1253" i="3"/>
  <c r="C1254" i="3"/>
  <c r="D1254" i="3"/>
  <c r="E1254" i="3"/>
  <c r="F1254" i="3"/>
  <c r="G1254" i="3"/>
  <c r="H1254" i="3"/>
  <c r="J1254" i="3"/>
  <c r="K1254" i="3"/>
  <c r="L1254" i="3"/>
  <c r="M1254" i="3"/>
  <c r="AG1254" i="3"/>
  <c r="AQ1254" i="3"/>
  <c r="C1255" i="3"/>
  <c r="D1255" i="3"/>
  <c r="E1255" i="3"/>
  <c r="F1255" i="3"/>
  <c r="G1255" i="3"/>
  <c r="H1255" i="3"/>
  <c r="J1255" i="3"/>
  <c r="K1255" i="3"/>
  <c r="L1255" i="3"/>
  <c r="M1255" i="3"/>
  <c r="AG1255" i="3"/>
  <c r="AQ1255" i="3"/>
  <c r="C1256" i="3"/>
  <c r="D1256" i="3"/>
  <c r="E1256" i="3"/>
  <c r="F1256" i="3"/>
  <c r="G1256" i="3"/>
  <c r="H1256" i="3"/>
  <c r="J1256" i="3"/>
  <c r="K1256" i="3"/>
  <c r="L1256" i="3"/>
  <c r="M1256" i="3"/>
  <c r="AG1256" i="3"/>
  <c r="AQ1256" i="3"/>
  <c r="C1257" i="3"/>
  <c r="D1257" i="3"/>
  <c r="E1257" i="3"/>
  <c r="F1257" i="3"/>
  <c r="G1257" i="3"/>
  <c r="H1257" i="3"/>
  <c r="J1257" i="3"/>
  <c r="K1257" i="3"/>
  <c r="L1257" i="3"/>
  <c r="M1257" i="3"/>
  <c r="AG1257" i="3"/>
  <c r="AQ1257" i="3"/>
  <c r="C1258" i="3"/>
  <c r="D1258" i="3"/>
  <c r="E1258" i="3"/>
  <c r="F1258" i="3"/>
  <c r="G1258" i="3"/>
  <c r="H1258" i="3"/>
  <c r="J1258" i="3"/>
  <c r="K1258" i="3"/>
  <c r="L1258" i="3"/>
  <c r="M1258" i="3"/>
  <c r="AG1258" i="3"/>
  <c r="AQ1258" i="3"/>
  <c r="C1259" i="3"/>
  <c r="D1259" i="3"/>
  <c r="E1259" i="3"/>
  <c r="F1259" i="3"/>
  <c r="G1259" i="3"/>
  <c r="H1259" i="3"/>
  <c r="J1259" i="3"/>
  <c r="K1259" i="3"/>
  <c r="L1259" i="3"/>
  <c r="M1259" i="3"/>
  <c r="AG1259" i="3"/>
  <c r="AQ1259" i="3"/>
  <c r="C1260" i="3"/>
  <c r="D1260" i="3"/>
  <c r="E1260" i="3"/>
  <c r="F1260" i="3"/>
  <c r="G1260" i="3"/>
  <c r="H1260" i="3"/>
  <c r="J1260" i="3"/>
  <c r="K1260" i="3"/>
  <c r="L1260" i="3"/>
  <c r="M1260" i="3"/>
  <c r="AG1260" i="3"/>
  <c r="AQ1260" i="3"/>
  <c r="C1261" i="3"/>
  <c r="D1261" i="3"/>
  <c r="E1261" i="3"/>
  <c r="F1261" i="3"/>
  <c r="G1261" i="3"/>
  <c r="H1261" i="3"/>
  <c r="J1261" i="3"/>
  <c r="K1261" i="3"/>
  <c r="L1261" i="3"/>
  <c r="M1261" i="3"/>
  <c r="AG1261" i="3"/>
  <c r="AQ1261" i="3"/>
  <c r="C1262" i="3"/>
  <c r="D1262" i="3"/>
  <c r="E1262" i="3"/>
  <c r="F1262" i="3"/>
  <c r="G1262" i="3"/>
  <c r="H1262" i="3"/>
  <c r="J1262" i="3"/>
  <c r="K1262" i="3"/>
  <c r="L1262" i="3"/>
  <c r="M1262" i="3"/>
  <c r="AG1262" i="3"/>
  <c r="AQ1262" i="3"/>
  <c r="C1263" i="3"/>
  <c r="D1263" i="3"/>
  <c r="E1263" i="3"/>
  <c r="F1263" i="3"/>
  <c r="G1263" i="3"/>
  <c r="H1263" i="3"/>
  <c r="J1263" i="3"/>
  <c r="K1263" i="3"/>
  <c r="L1263" i="3"/>
  <c r="M1263" i="3"/>
  <c r="AG1263" i="3"/>
  <c r="AQ1263" i="3"/>
  <c r="C1264" i="3"/>
  <c r="D1264" i="3"/>
  <c r="E1264" i="3"/>
  <c r="F1264" i="3"/>
  <c r="G1264" i="3"/>
  <c r="H1264" i="3"/>
  <c r="J1264" i="3"/>
  <c r="K1264" i="3"/>
  <c r="L1264" i="3"/>
  <c r="M1264" i="3"/>
  <c r="AG1264" i="3"/>
  <c r="AQ1264" i="3"/>
  <c r="C1265" i="3"/>
  <c r="D1265" i="3"/>
  <c r="E1265" i="3"/>
  <c r="F1265" i="3"/>
  <c r="G1265" i="3"/>
  <c r="H1265" i="3"/>
  <c r="J1265" i="3"/>
  <c r="K1265" i="3"/>
  <c r="L1265" i="3"/>
  <c r="M1265" i="3"/>
  <c r="AG1265" i="3"/>
  <c r="AQ1265" i="3"/>
  <c r="C1266" i="3"/>
  <c r="D1266" i="3"/>
  <c r="E1266" i="3"/>
  <c r="F1266" i="3"/>
  <c r="G1266" i="3"/>
  <c r="H1266" i="3"/>
  <c r="J1266" i="3"/>
  <c r="K1266" i="3"/>
  <c r="L1266" i="3"/>
  <c r="M1266" i="3"/>
  <c r="AG1266" i="3"/>
  <c r="AQ1266" i="3"/>
  <c r="C1267" i="3"/>
  <c r="D1267" i="3"/>
  <c r="E1267" i="3"/>
  <c r="F1267" i="3"/>
  <c r="G1267" i="3"/>
  <c r="H1267" i="3"/>
  <c r="J1267" i="3"/>
  <c r="K1267" i="3"/>
  <c r="L1267" i="3"/>
  <c r="M1267" i="3"/>
  <c r="AG1267" i="3"/>
  <c r="AQ1267" i="3"/>
  <c r="C1268" i="3"/>
  <c r="D1268" i="3"/>
  <c r="E1268" i="3"/>
  <c r="F1268" i="3"/>
  <c r="G1268" i="3"/>
  <c r="H1268" i="3"/>
  <c r="J1268" i="3"/>
  <c r="K1268" i="3"/>
  <c r="L1268" i="3"/>
  <c r="M1268" i="3"/>
  <c r="AG1268" i="3"/>
  <c r="AQ1268" i="3"/>
  <c r="C1269" i="3"/>
  <c r="D1269" i="3"/>
  <c r="E1269" i="3"/>
  <c r="F1269" i="3"/>
  <c r="G1269" i="3"/>
  <c r="H1269" i="3"/>
  <c r="J1269" i="3"/>
  <c r="K1269" i="3"/>
  <c r="L1269" i="3"/>
  <c r="M1269" i="3"/>
  <c r="AG1269" i="3"/>
  <c r="AQ1269" i="3"/>
  <c r="C1270" i="3"/>
  <c r="D1270" i="3"/>
  <c r="E1270" i="3"/>
  <c r="F1270" i="3"/>
  <c r="G1270" i="3"/>
  <c r="H1270" i="3"/>
  <c r="J1270" i="3"/>
  <c r="K1270" i="3"/>
  <c r="L1270" i="3"/>
  <c r="M1270" i="3"/>
  <c r="AG1270" i="3"/>
  <c r="AQ1270" i="3"/>
  <c r="C1271" i="3"/>
  <c r="D1271" i="3"/>
  <c r="E1271" i="3"/>
  <c r="F1271" i="3"/>
  <c r="G1271" i="3"/>
  <c r="H1271" i="3"/>
  <c r="J1271" i="3"/>
  <c r="K1271" i="3"/>
  <c r="L1271" i="3"/>
  <c r="M1271" i="3"/>
  <c r="AG1271" i="3"/>
  <c r="AQ1271" i="3"/>
  <c r="C1272" i="3"/>
  <c r="D1272" i="3"/>
  <c r="E1272" i="3"/>
  <c r="F1272" i="3"/>
  <c r="G1272" i="3"/>
  <c r="H1272" i="3"/>
  <c r="J1272" i="3"/>
  <c r="K1272" i="3"/>
  <c r="L1272" i="3"/>
  <c r="M1272" i="3"/>
  <c r="AG1272" i="3"/>
  <c r="AQ1272" i="3"/>
  <c r="C1273" i="3"/>
  <c r="D1273" i="3"/>
  <c r="E1273" i="3"/>
  <c r="F1273" i="3"/>
  <c r="G1273" i="3"/>
  <c r="H1273" i="3"/>
  <c r="J1273" i="3"/>
  <c r="K1273" i="3"/>
  <c r="L1273" i="3"/>
  <c r="M1273" i="3"/>
  <c r="AG1273" i="3"/>
  <c r="AQ1273" i="3"/>
  <c r="C1274" i="3"/>
  <c r="D1274" i="3"/>
  <c r="E1274" i="3"/>
  <c r="F1274" i="3"/>
  <c r="G1274" i="3"/>
  <c r="H1274" i="3"/>
  <c r="J1274" i="3"/>
  <c r="K1274" i="3"/>
  <c r="L1274" i="3"/>
  <c r="M1274" i="3"/>
  <c r="AG1274" i="3"/>
  <c r="AQ1274" i="3"/>
  <c r="C1275" i="3"/>
  <c r="D1275" i="3"/>
  <c r="E1275" i="3"/>
  <c r="F1275" i="3"/>
  <c r="G1275" i="3"/>
  <c r="H1275" i="3"/>
  <c r="J1275" i="3"/>
  <c r="K1275" i="3"/>
  <c r="L1275" i="3"/>
  <c r="M1275" i="3"/>
  <c r="AG1275" i="3"/>
  <c r="AQ1275" i="3"/>
  <c r="C1276" i="3"/>
  <c r="D1276" i="3"/>
  <c r="E1276" i="3"/>
  <c r="F1276" i="3"/>
  <c r="G1276" i="3"/>
  <c r="H1276" i="3"/>
  <c r="J1276" i="3"/>
  <c r="K1276" i="3"/>
  <c r="L1276" i="3"/>
  <c r="M1276" i="3"/>
  <c r="AG1276" i="3"/>
  <c r="AQ1276" i="3"/>
  <c r="C1277" i="3"/>
  <c r="D1277" i="3"/>
  <c r="E1277" i="3"/>
  <c r="F1277" i="3"/>
  <c r="G1277" i="3"/>
  <c r="H1277" i="3"/>
  <c r="J1277" i="3"/>
  <c r="K1277" i="3"/>
  <c r="L1277" i="3"/>
  <c r="M1277" i="3"/>
  <c r="AG1277" i="3"/>
  <c r="AQ1277" i="3"/>
  <c r="C1278" i="3"/>
  <c r="D1278" i="3"/>
  <c r="E1278" i="3"/>
  <c r="F1278" i="3"/>
  <c r="G1278" i="3"/>
  <c r="H1278" i="3"/>
  <c r="J1278" i="3"/>
  <c r="K1278" i="3"/>
  <c r="L1278" i="3"/>
  <c r="M1278" i="3"/>
  <c r="AG1278" i="3"/>
  <c r="AQ1278" i="3"/>
  <c r="C1279" i="3"/>
  <c r="D1279" i="3"/>
  <c r="E1279" i="3"/>
  <c r="F1279" i="3"/>
  <c r="G1279" i="3"/>
  <c r="H1279" i="3"/>
  <c r="J1279" i="3"/>
  <c r="K1279" i="3"/>
  <c r="L1279" i="3"/>
  <c r="M1279" i="3"/>
  <c r="AG1279" i="3"/>
  <c r="AQ1279" i="3"/>
  <c r="C1280" i="3"/>
  <c r="D1280" i="3"/>
  <c r="E1280" i="3"/>
  <c r="F1280" i="3"/>
  <c r="G1280" i="3"/>
  <c r="H1280" i="3"/>
  <c r="J1280" i="3"/>
  <c r="K1280" i="3"/>
  <c r="L1280" i="3"/>
  <c r="M1280" i="3"/>
  <c r="AG1280" i="3"/>
  <c r="AQ1280" i="3"/>
  <c r="C1281" i="3"/>
  <c r="D1281" i="3"/>
  <c r="E1281" i="3"/>
  <c r="F1281" i="3"/>
  <c r="G1281" i="3"/>
  <c r="H1281" i="3"/>
  <c r="J1281" i="3"/>
  <c r="K1281" i="3"/>
  <c r="L1281" i="3"/>
  <c r="M1281" i="3"/>
  <c r="AG1281" i="3"/>
  <c r="AQ1281" i="3"/>
  <c r="C1282" i="3"/>
  <c r="D1282" i="3"/>
  <c r="E1282" i="3"/>
  <c r="F1282" i="3"/>
  <c r="G1282" i="3"/>
  <c r="H1282" i="3"/>
  <c r="J1282" i="3"/>
  <c r="K1282" i="3"/>
  <c r="L1282" i="3"/>
  <c r="M1282" i="3"/>
  <c r="AG1282" i="3"/>
  <c r="AQ1282" i="3"/>
  <c r="C1283" i="3"/>
  <c r="D1283" i="3"/>
  <c r="E1283" i="3"/>
  <c r="F1283" i="3"/>
  <c r="G1283" i="3"/>
  <c r="H1283" i="3"/>
  <c r="J1283" i="3"/>
  <c r="K1283" i="3"/>
  <c r="L1283" i="3"/>
  <c r="M1283" i="3"/>
  <c r="AG1283" i="3"/>
  <c r="AQ1283" i="3"/>
  <c r="C1284" i="3"/>
  <c r="D1284" i="3"/>
  <c r="E1284" i="3"/>
  <c r="F1284" i="3"/>
  <c r="G1284" i="3"/>
  <c r="H1284" i="3"/>
  <c r="J1284" i="3"/>
  <c r="K1284" i="3"/>
  <c r="L1284" i="3"/>
  <c r="M1284" i="3"/>
  <c r="AG1284" i="3"/>
  <c r="AQ1284" i="3"/>
  <c r="C1285" i="3"/>
  <c r="D1285" i="3"/>
  <c r="E1285" i="3"/>
  <c r="F1285" i="3"/>
  <c r="G1285" i="3"/>
  <c r="H1285" i="3"/>
  <c r="J1285" i="3"/>
  <c r="K1285" i="3"/>
  <c r="L1285" i="3"/>
  <c r="M1285" i="3"/>
  <c r="AG1285" i="3"/>
  <c r="AQ1285" i="3"/>
  <c r="C1286" i="3"/>
  <c r="D1286" i="3"/>
  <c r="E1286" i="3"/>
  <c r="F1286" i="3"/>
  <c r="G1286" i="3"/>
  <c r="H1286" i="3"/>
  <c r="J1286" i="3"/>
  <c r="K1286" i="3"/>
  <c r="L1286" i="3"/>
  <c r="M1286" i="3"/>
  <c r="AG1286" i="3"/>
  <c r="AQ1286" i="3"/>
  <c r="C1287" i="3"/>
  <c r="D1287" i="3"/>
  <c r="E1287" i="3"/>
  <c r="F1287" i="3"/>
  <c r="G1287" i="3"/>
  <c r="H1287" i="3"/>
  <c r="J1287" i="3"/>
  <c r="K1287" i="3"/>
  <c r="L1287" i="3"/>
  <c r="M1287" i="3"/>
  <c r="AG1287" i="3"/>
  <c r="AQ1287" i="3"/>
  <c r="C1288" i="3"/>
  <c r="D1288" i="3"/>
  <c r="E1288" i="3"/>
  <c r="F1288" i="3"/>
  <c r="G1288" i="3"/>
  <c r="H1288" i="3"/>
  <c r="J1288" i="3"/>
  <c r="K1288" i="3"/>
  <c r="L1288" i="3"/>
  <c r="M1288" i="3"/>
  <c r="AG1288" i="3"/>
  <c r="AQ1288" i="3"/>
  <c r="C1289" i="3"/>
  <c r="D1289" i="3"/>
  <c r="E1289" i="3"/>
  <c r="F1289" i="3"/>
  <c r="G1289" i="3"/>
  <c r="H1289" i="3"/>
  <c r="J1289" i="3"/>
  <c r="K1289" i="3"/>
  <c r="L1289" i="3"/>
  <c r="M1289" i="3"/>
  <c r="AG1289" i="3"/>
  <c r="AQ1289" i="3"/>
  <c r="C1290" i="3"/>
  <c r="D1290" i="3"/>
  <c r="E1290" i="3"/>
  <c r="F1290" i="3"/>
  <c r="G1290" i="3"/>
  <c r="H1290" i="3"/>
  <c r="J1290" i="3"/>
  <c r="K1290" i="3"/>
  <c r="L1290" i="3"/>
  <c r="M1290" i="3"/>
  <c r="AG1290" i="3"/>
  <c r="AQ1290" i="3"/>
  <c r="C1291" i="3"/>
  <c r="D1291" i="3"/>
  <c r="E1291" i="3"/>
  <c r="F1291" i="3"/>
  <c r="G1291" i="3"/>
  <c r="H1291" i="3"/>
  <c r="J1291" i="3"/>
  <c r="K1291" i="3"/>
  <c r="L1291" i="3"/>
  <c r="M1291" i="3"/>
  <c r="AG1291" i="3"/>
  <c r="AQ1291" i="3"/>
  <c r="C1292" i="3"/>
  <c r="D1292" i="3"/>
  <c r="E1292" i="3"/>
  <c r="F1292" i="3"/>
  <c r="G1292" i="3"/>
  <c r="H1292" i="3"/>
  <c r="J1292" i="3"/>
  <c r="K1292" i="3"/>
  <c r="L1292" i="3"/>
  <c r="M1292" i="3"/>
  <c r="AG1292" i="3"/>
  <c r="AQ1292" i="3"/>
  <c r="C1293" i="3"/>
  <c r="D1293" i="3"/>
  <c r="E1293" i="3"/>
  <c r="F1293" i="3"/>
  <c r="G1293" i="3"/>
  <c r="H1293" i="3"/>
  <c r="J1293" i="3"/>
  <c r="K1293" i="3"/>
  <c r="L1293" i="3"/>
  <c r="M1293" i="3"/>
  <c r="AG1293" i="3"/>
  <c r="AQ1293" i="3"/>
  <c r="C1294" i="3"/>
  <c r="D1294" i="3"/>
  <c r="E1294" i="3"/>
  <c r="F1294" i="3"/>
  <c r="G1294" i="3"/>
  <c r="H1294" i="3"/>
  <c r="J1294" i="3"/>
  <c r="K1294" i="3"/>
  <c r="L1294" i="3"/>
  <c r="M1294" i="3"/>
  <c r="AG1294" i="3"/>
  <c r="AQ1294" i="3"/>
  <c r="C1295" i="3"/>
  <c r="D1295" i="3"/>
  <c r="E1295" i="3"/>
  <c r="F1295" i="3"/>
  <c r="G1295" i="3"/>
  <c r="H1295" i="3"/>
  <c r="J1295" i="3"/>
  <c r="K1295" i="3"/>
  <c r="L1295" i="3"/>
  <c r="M1295" i="3"/>
  <c r="AG1295" i="3"/>
  <c r="AQ1295" i="3"/>
  <c r="C1296" i="3"/>
  <c r="D1296" i="3"/>
  <c r="E1296" i="3"/>
  <c r="F1296" i="3"/>
  <c r="G1296" i="3"/>
  <c r="H1296" i="3"/>
  <c r="J1296" i="3"/>
  <c r="K1296" i="3"/>
  <c r="L1296" i="3"/>
  <c r="M1296" i="3"/>
  <c r="AG1296" i="3"/>
  <c r="AQ1296" i="3"/>
  <c r="C1297" i="3"/>
  <c r="D1297" i="3"/>
  <c r="E1297" i="3"/>
  <c r="F1297" i="3"/>
  <c r="G1297" i="3"/>
  <c r="H1297" i="3"/>
  <c r="J1297" i="3"/>
  <c r="K1297" i="3"/>
  <c r="L1297" i="3"/>
  <c r="M1297" i="3"/>
  <c r="AG1297" i="3"/>
  <c r="AQ1297" i="3"/>
  <c r="C1298" i="3"/>
  <c r="D1298" i="3"/>
  <c r="E1298" i="3"/>
  <c r="F1298" i="3"/>
  <c r="G1298" i="3"/>
  <c r="H1298" i="3"/>
  <c r="J1298" i="3"/>
  <c r="K1298" i="3"/>
  <c r="L1298" i="3"/>
  <c r="M1298" i="3"/>
  <c r="AG1298" i="3"/>
  <c r="AQ1298" i="3"/>
  <c r="C1299" i="3"/>
  <c r="D1299" i="3"/>
  <c r="E1299" i="3"/>
  <c r="F1299" i="3"/>
  <c r="G1299" i="3"/>
  <c r="H1299" i="3"/>
  <c r="J1299" i="3"/>
  <c r="K1299" i="3"/>
  <c r="L1299" i="3"/>
  <c r="M1299" i="3"/>
  <c r="AG1299" i="3"/>
  <c r="AQ1299" i="3"/>
  <c r="C1300" i="3"/>
  <c r="D1300" i="3"/>
  <c r="E1300" i="3"/>
  <c r="F1300" i="3"/>
  <c r="G1300" i="3"/>
  <c r="H1300" i="3"/>
  <c r="J1300" i="3"/>
  <c r="K1300" i="3"/>
  <c r="L1300" i="3"/>
  <c r="M1300" i="3"/>
  <c r="AG1300" i="3"/>
  <c r="AQ1300" i="3"/>
  <c r="C1301" i="3"/>
  <c r="D1301" i="3"/>
  <c r="E1301" i="3"/>
  <c r="F1301" i="3"/>
  <c r="G1301" i="3"/>
  <c r="H1301" i="3"/>
  <c r="J1301" i="3"/>
  <c r="K1301" i="3"/>
  <c r="L1301" i="3"/>
  <c r="M1301" i="3"/>
  <c r="AG1301" i="3"/>
  <c r="AQ1301" i="3"/>
  <c r="C1302" i="3"/>
  <c r="D1302" i="3"/>
  <c r="E1302" i="3"/>
  <c r="F1302" i="3"/>
  <c r="G1302" i="3"/>
  <c r="H1302" i="3"/>
  <c r="J1302" i="3"/>
  <c r="K1302" i="3"/>
  <c r="L1302" i="3"/>
  <c r="M1302" i="3"/>
  <c r="AG1302" i="3"/>
  <c r="AQ1302" i="3"/>
  <c r="C1303" i="3"/>
  <c r="D1303" i="3"/>
  <c r="E1303" i="3"/>
  <c r="F1303" i="3"/>
  <c r="G1303" i="3"/>
  <c r="H1303" i="3"/>
  <c r="J1303" i="3"/>
  <c r="K1303" i="3"/>
  <c r="L1303" i="3"/>
  <c r="M1303" i="3"/>
  <c r="AG1303" i="3"/>
  <c r="AQ1303" i="3"/>
  <c r="C1304" i="3"/>
  <c r="D1304" i="3"/>
  <c r="E1304" i="3"/>
  <c r="F1304" i="3"/>
  <c r="G1304" i="3"/>
  <c r="H1304" i="3"/>
  <c r="J1304" i="3"/>
  <c r="K1304" i="3"/>
  <c r="L1304" i="3"/>
  <c r="M1304" i="3"/>
  <c r="AG1304" i="3"/>
  <c r="AQ1304" i="3"/>
  <c r="C1305" i="3"/>
  <c r="D1305" i="3"/>
  <c r="E1305" i="3"/>
  <c r="F1305" i="3"/>
  <c r="G1305" i="3"/>
  <c r="H1305" i="3"/>
  <c r="J1305" i="3"/>
  <c r="K1305" i="3"/>
  <c r="L1305" i="3"/>
  <c r="M1305" i="3"/>
  <c r="AG1305" i="3"/>
  <c r="AQ1305" i="3"/>
  <c r="C1306" i="3"/>
  <c r="D1306" i="3"/>
  <c r="E1306" i="3"/>
  <c r="F1306" i="3"/>
  <c r="G1306" i="3"/>
  <c r="H1306" i="3"/>
  <c r="J1306" i="3"/>
  <c r="K1306" i="3"/>
  <c r="L1306" i="3"/>
  <c r="M1306" i="3"/>
  <c r="AG1306" i="3"/>
  <c r="AQ1306" i="3"/>
  <c r="C1307" i="3"/>
  <c r="D1307" i="3"/>
  <c r="E1307" i="3"/>
  <c r="F1307" i="3"/>
  <c r="G1307" i="3"/>
  <c r="H1307" i="3"/>
  <c r="J1307" i="3"/>
  <c r="K1307" i="3"/>
  <c r="L1307" i="3"/>
  <c r="M1307" i="3"/>
  <c r="AG1307" i="3"/>
  <c r="AQ1307" i="3"/>
  <c r="C1308" i="3"/>
  <c r="D1308" i="3"/>
  <c r="E1308" i="3"/>
  <c r="F1308" i="3"/>
  <c r="G1308" i="3"/>
  <c r="H1308" i="3"/>
  <c r="J1308" i="3"/>
  <c r="K1308" i="3"/>
  <c r="L1308" i="3"/>
  <c r="M1308" i="3"/>
  <c r="AG1308" i="3"/>
  <c r="AQ1308" i="3"/>
  <c r="C1309" i="3"/>
  <c r="D1309" i="3"/>
  <c r="E1309" i="3"/>
  <c r="F1309" i="3"/>
  <c r="G1309" i="3"/>
  <c r="H1309" i="3"/>
  <c r="J1309" i="3"/>
  <c r="K1309" i="3"/>
  <c r="L1309" i="3"/>
  <c r="M1309" i="3"/>
  <c r="AG1309" i="3"/>
  <c r="AQ1309" i="3"/>
  <c r="C1310" i="3"/>
  <c r="D1310" i="3"/>
  <c r="E1310" i="3"/>
  <c r="F1310" i="3"/>
  <c r="G1310" i="3"/>
  <c r="H1310" i="3"/>
  <c r="J1310" i="3"/>
  <c r="K1310" i="3"/>
  <c r="L1310" i="3"/>
  <c r="M1310" i="3"/>
  <c r="AG1310" i="3"/>
  <c r="AQ1310" i="3"/>
  <c r="C1311" i="3"/>
  <c r="D1311" i="3"/>
  <c r="E1311" i="3"/>
  <c r="F1311" i="3"/>
  <c r="G1311" i="3"/>
  <c r="H1311" i="3"/>
  <c r="J1311" i="3"/>
  <c r="K1311" i="3"/>
  <c r="L1311" i="3"/>
  <c r="M1311" i="3"/>
  <c r="AG1311" i="3"/>
  <c r="AQ1311" i="3"/>
  <c r="C1312" i="3"/>
  <c r="D1312" i="3"/>
  <c r="E1312" i="3"/>
  <c r="F1312" i="3"/>
  <c r="G1312" i="3"/>
  <c r="H1312" i="3"/>
  <c r="J1312" i="3"/>
  <c r="K1312" i="3"/>
  <c r="L1312" i="3"/>
  <c r="M1312" i="3"/>
  <c r="AG1312" i="3"/>
  <c r="AQ1312" i="3"/>
  <c r="C1313" i="3"/>
  <c r="D1313" i="3"/>
  <c r="E1313" i="3"/>
  <c r="F1313" i="3"/>
  <c r="G1313" i="3"/>
  <c r="H1313" i="3"/>
  <c r="J1313" i="3"/>
  <c r="K1313" i="3"/>
  <c r="L1313" i="3"/>
  <c r="M1313" i="3"/>
  <c r="AG1313" i="3"/>
  <c r="AQ1313" i="3"/>
  <c r="C1314" i="3"/>
  <c r="D1314" i="3"/>
  <c r="E1314" i="3"/>
  <c r="F1314" i="3"/>
  <c r="G1314" i="3"/>
  <c r="H1314" i="3"/>
  <c r="J1314" i="3"/>
  <c r="K1314" i="3"/>
  <c r="L1314" i="3"/>
  <c r="M1314" i="3"/>
  <c r="AG1314" i="3"/>
  <c r="AQ1314" i="3"/>
  <c r="C1315" i="3"/>
  <c r="D1315" i="3"/>
  <c r="E1315" i="3"/>
  <c r="F1315" i="3"/>
  <c r="G1315" i="3"/>
  <c r="H1315" i="3"/>
  <c r="J1315" i="3"/>
  <c r="K1315" i="3"/>
  <c r="L1315" i="3"/>
  <c r="M1315" i="3"/>
  <c r="AG1315" i="3"/>
  <c r="AQ1315" i="3"/>
  <c r="C1316" i="3"/>
  <c r="D1316" i="3"/>
  <c r="E1316" i="3"/>
  <c r="F1316" i="3"/>
  <c r="G1316" i="3"/>
  <c r="H1316" i="3"/>
  <c r="J1316" i="3"/>
  <c r="K1316" i="3"/>
  <c r="L1316" i="3"/>
  <c r="M1316" i="3"/>
  <c r="AG1316" i="3"/>
  <c r="AQ1316" i="3"/>
  <c r="C1317" i="3"/>
  <c r="D1317" i="3"/>
  <c r="E1317" i="3"/>
  <c r="F1317" i="3"/>
  <c r="G1317" i="3"/>
  <c r="H1317" i="3"/>
  <c r="J1317" i="3"/>
  <c r="K1317" i="3"/>
  <c r="L1317" i="3"/>
  <c r="M1317" i="3"/>
  <c r="AG1317" i="3"/>
  <c r="AQ1317" i="3"/>
  <c r="C1318" i="3"/>
  <c r="D1318" i="3"/>
  <c r="E1318" i="3"/>
  <c r="F1318" i="3"/>
  <c r="G1318" i="3"/>
  <c r="H1318" i="3"/>
  <c r="J1318" i="3"/>
  <c r="K1318" i="3"/>
  <c r="L1318" i="3"/>
  <c r="M1318" i="3"/>
  <c r="AG1318" i="3"/>
  <c r="AQ1318" i="3"/>
  <c r="C1319" i="3"/>
  <c r="D1319" i="3"/>
  <c r="E1319" i="3"/>
  <c r="F1319" i="3"/>
  <c r="G1319" i="3"/>
  <c r="H1319" i="3"/>
  <c r="J1319" i="3"/>
  <c r="K1319" i="3"/>
  <c r="L1319" i="3"/>
  <c r="M1319" i="3"/>
  <c r="AG1319" i="3"/>
  <c r="AQ1319" i="3"/>
  <c r="C1320" i="3"/>
  <c r="D1320" i="3"/>
  <c r="E1320" i="3"/>
  <c r="F1320" i="3"/>
  <c r="G1320" i="3"/>
  <c r="H1320" i="3"/>
  <c r="J1320" i="3"/>
  <c r="K1320" i="3"/>
  <c r="L1320" i="3"/>
  <c r="M1320" i="3"/>
  <c r="AG1320" i="3"/>
  <c r="AQ1320" i="3"/>
  <c r="C1321" i="3"/>
  <c r="D1321" i="3"/>
  <c r="E1321" i="3"/>
  <c r="F1321" i="3"/>
  <c r="G1321" i="3"/>
  <c r="H1321" i="3"/>
  <c r="J1321" i="3"/>
  <c r="K1321" i="3"/>
  <c r="L1321" i="3"/>
  <c r="M1321" i="3"/>
  <c r="AG1321" i="3"/>
  <c r="AQ1321" i="3"/>
  <c r="C1322" i="3"/>
  <c r="D1322" i="3"/>
  <c r="E1322" i="3"/>
  <c r="F1322" i="3"/>
  <c r="G1322" i="3"/>
  <c r="H1322" i="3"/>
  <c r="J1322" i="3"/>
  <c r="K1322" i="3"/>
  <c r="L1322" i="3"/>
  <c r="M1322" i="3"/>
  <c r="AG1322" i="3"/>
  <c r="AQ1322" i="3"/>
  <c r="C1323" i="3"/>
  <c r="D1323" i="3"/>
  <c r="E1323" i="3"/>
  <c r="F1323" i="3"/>
  <c r="G1323" i="3"/>
  <c r="H1323" i="3"/>
  <c r="J1323" i="3"/>
  <c r="K1323" i="3"/>
  <c r="L1323" i="3"/>
  <c r="M1323" i="3"/>
  <c r="AG1323" i="3"/>
  <c r="AQ1323" i="3"/>
  <c r="C1324" i="3"/>
  <c r="D1324" i="3"/>
  <c r="E1324" i="3"/>
  <c r="F1324" i="3"/>
  <c r="G1324" i="3"/>
  <c r="H1324" i="3"/>
  <c r="J1324" i="3"/>
  <c r="K1324" i="3"/>
  <c r="L1324" i="3"/>
  <c r="M1324" i="3"/>
  <c r="AG1324" i="3"/>
  <c r="AQ1324" i="3"/>
  <c r="C1325" i="3"/>
  <c r="D1325" i="3"/>
  <c r="E1325" i="3"/>
  <c r="F1325" i="3"/>
  <c r="G1325" i="3"/>
  <c r="H1325" i="3"/>
  <c r="J1325" i="3"/>
  <c r="K1325" i="3"/>
  <c r="L1325" i="3"/>
  <c r="M1325" i="3"/>
  <c r="AG1325" i="3"/>
  <c r="AQ1325" i="3"/>
  <c r="C1326" i="3"/>
  <c r="D1326" i="3"/>
  <c r="E1326" i="3"/>
  <c r="F1326" i="3"/>
  <c r="G1326" i="3"/>
  <c r="H1326" i="3"/>
  <c r="J1326" i="3"/>
  <c r="K1326" i="3"/>
  <c r="L1326" i="3"/>
  <c r="M1326" i="3"/>
  <c r="AG1326" i="3"/>
  <c r="AQ1326" i="3"/>
  <c r="C1327" i="3"/>
  <c r="D1327" i="3"/>
  <c r="E1327" i="3"/>
  <c r="F1327" i="3"/>
  <c r="G1327" i="3"/>
  <c r="H1327" i="3"/>
  <c r="J1327" i="3"/>
  <c r="K1327" i="3"/>
  <c r="L1327" i="3"/>
  <c r="M1327" i="3"/>
  <c r="AG1327" i="3"/>
  <c r="AQ1327" i="3"/>
  <c r="C1328" i="3"/>
  <c r="D1328" i="3"/>
  <c r="E1328" i="3"/>
  <c r="F1328" i="3"/>
  <c r="G1328" i="3"/>
  <c r="H1328" i="3"/>
  <c r="J1328" i="3"/>
  <c r="K1328" i="3"/>
  <c r="L1328" i="3"/>
  <c r="M1328" i="3"/>
  <c r="AG1328" i="3"/>
  <c r="AQ1328" i="3"/>
  <c r="C1329" i="3"/>
  <c r="D1329" i="3"/>
  <c r="E1329" i="3"/>
  <c r="F1329" i="3"/>
  <c r="G1329" i="3"/>
  <c r="H1329" i="3"/>
  <c r="J1329" i="3"/>
  <c r="K1329" i="3"/>
  <c r="L1329" i="3"/>
  <c r="M1329" i="3"/>
  <c r="AG1329" i="3"/>
  <c r="AQ1329" i="3"/>
  <c r="C1330" i="3"/>
  <c r="D1330" i="3"/>
  <c r="E1330" i="3"/>
  <c r="F1330" i="3"/>
  <c r="G1330" i="3"/>
  <c r="H1330" i="3"/>
  <c r="J1330" i="3"/>
  <c r="K1330" i="3"/>
  <c r="L1330" i="3"/>
  <c r="M1330" i="3"/>
  <c r="AG1330" i="3"/>
  <c r="AQ1330" i="3"/>
  <c r="C1331" i="3"/>
  <c r="D1331" i="3"/>
  <c r="E1331" i="3"/>
  <c r="F1331" i="3"/>
  <c r="G1331" i="3"/>
  <c r="H1331" i="3"/>
  <c r="J1331" i="3"/>
  <c r="K1331" i="3"/>
  <c r="L1331" i="3"/>
  <c r="M1331" i="3"/>
  <c r="AG1331" i="3"/>
  <c r="AQ1331" i="3"/>
  <c r="C1332" i="3"/>
  <c r="D1332" i="3"/>
  <c r="E1332" i="3"/>
  <c r="F1332" i="3"/>
  <c r="G1332" i="3"/>
  <c r="H1332" i="3"/>
  <c r="J1332" i="3"/>
  <c r="K1332" i="3"/>
  <c r="L1332" i="3"/>
  <c r="M1332" i="3"/>
  <c r="AG1332" i="3"/>
  <c r="AQ1332" i="3"/>
  <c r="C1333" i="3"/>
  <c r="D1333" i="3"/>
  <c r="E1333" i="3"/>
  <c r="F1333" i="3"/>
  <c r="G1333" i="3"/>
  <c r="H1333" i="3"/>
  <c r="J1333" i="3"/>
  <c r="K1333" i="3"/>
  <c r="L1333" i="3"/>
  <c r="M1333" i="3"/>
  <c r="AG1333" i="3"/>
  <c r="AQ1333" i="3"/>
  <c r="C1334" i="3"/>
  <c r="D1334" i="3"/>
  <c r="E1334" i="3"/>
  <c r="F1334" i="3"/>
  <c r="G1334" i="3"/>
  <c r="H1334" i="3"/>
  <c r="J1334" i="3"/>
  <c r="K1334" i="3"/>
  <c r="L1334" i="3"/>
  <c r="M1334" i="3"/>
  <c r="AG1334" i="3"/>
  <c r="AQ1334" i="3"/>
  <c r="N1335" i="3"/>
  <c r="O1335" i="3"/>
  <c r="P1335" i="3"/>
  <c r="V1335" i="3"/>
  <c r="X1335" i="3"/>
  <c r="Y1335" i="3"/>
  <c r="Z1335" i="3"/>
  <c r="AA1335" i="3"/>
  <c r="C1335" i="3"/>
  <c r="D1335" i="3"/>
  <c r="E1335" i="3"/>
  <c r="F1335" i="3"/>
  <c r="G1335" i="3"/>
  <c r="H1335" i="3"/>
  <c r="J1335" i="3"/>
  <c r="K1335" i="3"/>
  <c r="L1335" i="3"/>
  <c r="M1335" i="3"/>
  <c r="AG1335" i="3"/>
  <c r="AG1341" i="3"/>
  <c r="AO1341" i="3"/>
  <c r="AG1342" i="3"/>
  <c r="AO1342" i="3"/>
  <c r="AG1343" i="3"/>
  <c r="AO1343" i="3"/>
  <c r="AG1344" i="3"/>
  <c r="AO1344" i="3"/>
  <c r="AG1345" i="3"/>
  <c r="AO1345" i="3"/>
  <c r="AG1346" i="3"/>
  <c r="AO1346" i="3"/>
  <c r="AG1347" i="3"/>
  <c r="AO1347" i="3"/>
  <c r="AG1348" i="3"/>
  <c r="AO1348" i="3"/>
  <c r="AG1349" i="3"/>
  <c r="AO1349" i="3"/>
  <c r="AG1353" i="3"/>
  <c r="AO1353" i="3"/>
  <c r="AG1354" i="3"/>
  <c r="AO1354" i="3"/>
  <c r="AG1355" i="3"/>
  <c r="AO1355" i="3"/>
  <c r="AG1356" i="3"/>
  <c r="AO1356" i="3"/>
  <c r="AG1357" i="3"/>
  <c r="AO1357" i="3"/>
  <c r="AG1358" i="3"/>
  <c r="AO1358" i="3"/>
  <c r="AG1359" i="3"/>
  <c r="AO1359" i="3"/>
  <c r="AG1360" i="3"/>
  <c r="AO1360" i="3"/>
  <c r="AG1361" i="3"/>
  <c r="AO1361" i="3"/>
  <c r="AG1362" i="3"/>
  <c r="AO1362" i="3"/>
  <c r="AG1363" i="3"/>
  <c r="AO1363" i="3"/>
  <c r="AG1364" i="3"/>
  <c r="AO1364" i="3"/>
  <c r="AG1365" i="3"/>
  <c r="AO1365" i="3"/>
  <c r="AG1366" i="3"/>
  <c r="AO1366" i="3"/>
  <c r="AG1367" i="3"/>
  <c r="AO1367" i="3"/>
  <c r="AG1368" i="3"/>
  <c r="AO1368" i="3"/>
  <c r="AG1369" i="3"/>
  <c r="AO1369" i="3"/>
  <c r="AG1370" i="3"/>
  <c r="AO1370" i="3"/>
  <c r="AG1371" i="3"/>
  <c r="AO1371" i="3"/>
  <c r="AG1372" i="3"/>
  <c r="AO1372" i="3"/>
  <c r="AG1373" i="3"/>
  <c r="AO1373" i="3"/>
  <c r="AG1374" i="3"/>
  <c r="AO1374" i="3"/>
  <c r="AG1375" i="3"/>
  <c r="AO1375" i="3"/>
  <c r="AG1376" i="3"/>
  <c r="AO1376" i="3"/>
  <c r="AG1377" i="3"/>
  <c r="AO1377" i="3"/>
  <c r="AG1378" i="3"/>
  <c r="AO1378" i="3"/>
  <c r="AG1379" i="3"/>
  <c r="AO1379" i="3"/>
  <c r="AG1380" i="3"/>
  <c r="AO1380" i="3"/>
  <c r="AG1381" i="3"/>
  <c r="AO1381" i="3"/>
  <c r="AG1382" i="3"/>
  <c r="AO1382" i="3"/>
  <c r="AG1383" i="3"/>
  <c r="AO1383" i="3"/>
  <c r="AG1384" i="3"/>
  <c r="AO1384" i="3"/>
  <c r="AG1385" i="3"/>
  <c r="AO1385" i="3"/>
  <c r="AG1386" i="3"/>
  <c r="AO1386" i="3"/>
  <c r="AG1387" i="3"/>
  <c r="AO1387" i="3"/>
  <c r="AG1388" i="3"/>
  <c r="AO1388" i="3"/>
  <c r="AG1389" i="3"/>
  <c r="AO1389" i="3"/>
  <c r="E2" i="4"/>
  <c r="K1" i="4"/>
  <c r="E3" i="4"/>
  <c r="L1" i="4"/>
  <c r="E4" i="4"/>
  <c r="M1" i="4"/>
  <c r="E5" i="4"/>
  <c r="N1" i="4"/>
  <c r="E6" i="4"/>
  <c r="O1" i="4"/>
  <c r="A2" i="4"/>
  <c r="B2" i="4"/>
  <c r="C2" i="4"/>
  <c r="D2" i="4"/>
  <c r="F2" i="4"/>
  <c r="G2" i="4"/>
  <c r="I2" i="4"/>
  <c r="A3" i="4"/>
  <c r="B3" i="4"/>
  <c r="C3" i="4"/>
  <c r="D3" i="4"/>
  <c r="F3" i="4"/>
  <c r="G3" i="4"/>
  <c r="I3" i="4"/>
  <c r="A4" i="4"/>
  <c r="B4" i="4"/>
  <c r="C4" i="4"/>
  <c r="D4" i="4"/>
  <c r="F4" i="4"/>
  <c r="G4" i="4"/>
  <c r="I4" i="4"/>
  <c r="A5" i="4"/>
  <c r="B5" i="4"/>
  <c r="C5" i="4"/>
  <c r="D5" i="4"/>
  <c r="F5" i="4"/>
  <c r="G5" i="4"/>
  <c r="I5" i="4"/>
  <c r="A6" i="4"/>
  <c r="B6" i="4"/>
  <c r="C6" i="4"/>
  <c r="D6" i="4"/>
  <c r="F6" i="4"/>
  <c r="G6" i="4"/>
  <c r="I6" i="4"/>
  <c r="A7" i="4"/>
  <c r="B7" i="4"/>
  <c r="C7" i="4"/>
  <c r="D7" i="4"/>
  <c r="E7" i="4"/>
  <c r="F7" i="4"/>
  <c r="G7" i="4"/>
  <c r="I7" i="4"/>
  <c r="A8" i="4"/>
  <c r="B8" i="4"/>
  <c r="C8" i="4"/>
  <c r="D8" i="4"/>
  <c r="E8" i="4"/>
  <c r="F8" i="4"/>
  <c r="G8" i="4"/>
  <c r="I8" i="4"/>
  <c r="A9" i="4"/>
  <c r="B9" i="4"/>
  <c r="C9" i="4"/>
  <c r="D9" i="4"/>
  <c r="E9" i="4"/>
  <c r="F9" i="4"/>
  <c r="G9" i="4"/>
  <c r="H9" i="4"/>
  <c r="I9" i="4"/>
  <c r="A10" i="4"/>
  <c r="B10" i="4"/>
  <c r="C10" i="4"/>
  <c r="D10" i="4"/>
  <c r="E10" i="4"/>
  <c r="F10" i="4"/>
  <c r="G10" i="4"/>
  <c r="I10" i="4"/>
  <c r="A11" i="4"/>
  <c r="B11" i="4"/>
  <c r="C11" i="4"/>
  <c r="D11" i="4"/>
  <c r="E11" i="4"/>
  <c r="F11" i="4"/>
  <c r="G11" i="4"/>
  <c r="I11" i="4"/>
  <c r="A12" i="4"/>
  <c r="B12" i="4"/>
  <c r="C12" i="4"/>
  <c r="D12" i="4"/>
  <c r="E12" i="4"/>
  <c r="F12" i="4"/>
  <c r="G12" i="4"/>
  <c r="I12" i="4"/>
  <c r="A13" i="4"/>
  <c r="B13" i="4"/>
  <c r="C13" i="4"/>
  <c r="D13" i="4"/>
  <c r="E13" i="4"/>
  <c r="F13" i="4"/>
  <c r="G13" i="4"/>
  <c r="H13" i="4"/>
  <c r="I13" i="4"/>
  <c r="K13" i="4"/>
  <c r="L13" i="4"/>
  <c r="M13" i="4"/>
  <c r="N13" i="4"/>
  <c r="O13" i="4"/>
  <c r="P13" i="4"/>
  <c r="A14" i="4"/>
  <c r="B14" i="4"/>
  <c r="C14" i="4"/>
  <c r="D14" i="4"/>
  <c r="E14" i="4"/>
  <c r="F14" i="4"/>
  <c r="G14" i="4"/>
  <c r="I14" i="4"/>
  <c r="A15" i="4"/>
  <c r="B15" i="4"/>
  <c r="C15" i="4"/>
  <c r="D15" i="4"/>
  <c r="E15" i="4"/>
  <c r="F15" i="4"/>
  <c r="G15" i="4"/>
  <c r="I15" i="4"/>
  <c r="A16" i="4"/>
  <c r="B16" i="4"/>
  <c r="C16" i="4"/>
  <c r="D16" i="4"/>
  <c r="E16" i="4"/>
  <c r="F16" i="4"/>
  <c r="G16" i="4"/>
  <c r="I16" i="4"/>
  <c r="A17" i="4"/>
  <c r="B17" i="4"/>
  <c r="C17" i="4"/>
  <c r="D17" i="4"/>
  <c r="E17" i="4"/>
  <c r="F17" i="4"/>
  <c r="G17" i="4"/>
  <c r="I17" i="4"/>
  <c r="A18" i="4"/>
  <c r="B18" i="4"/>
  <c r="C18" i="4"/>
  <c r="E18" i="4"/>
  <c r="F18" i="4"/>
  <c r="G18" i="4"/>
  <c r="I18" i="4"/>
  <c r="A19" i="4"/>
  <c r="B19" i="4"/>
  <c r="C19" i="4"/>
  <c r="D19" i="4"/>
  <c r="E19" i="4"/>
  <c r="F19" i="4"/>
  <c r="G19" i="4"/>
  <c r="I19" i="4"/>
  <c r="A20" i="4"/>
  <c r="B20" i="4"/>
  <c r="C20" i="4"/>
  <c r="D20" i="4"/>
  <c r="E20" i="4"/>
  <c r="F20" i="4"/>
  <c r="G20" i="4"/>
  <c r="I20" i="4"/>
  <c r="A21" i="4"/>
  <c r="B21" i="4"/>
  <c r="C21" i="4"/>
  <c r="E21" i="4"/>
  <c r="F21" i="4"/>
  <c r="G21" i="4"/>
  <c r="I21" i="4"/>
  <c r="A22" i="4"/>
  <c r="B22" i="4"/>
  <c r="C22" i="4"/>
  <c r="D22" i="4"/>
  <c r="E22" i="4"/>
  <c r="F22" i="4"/>
  <c r="G22" i="4"/>
  <c r="I22" i="4"/>
  <c r="A23" i="4"/>
  <c r="B23" i="4"/>
  <c r="C23" i="4"/>
  <c r="D23" i="4"/>
  <c r="E23" i="4"/>
  <c r="F23" i="4"/>
  <c r="G23" i="4"/>
  <c r="I23" i="4"/>
  <c r="A24" i="4"/>
  <c r="B24" i="4"/>
  <c r="C24" i="4"/>
  <c r="D24" i="4"/>
  <c r="E24" i="4"/>
  <c r="F24" i="4"/>
  <c r="G24" i="4"/>
  <c r="I24" i="4"/>
  <c r="A25" i="4"/>
  <c r="B25" i="4"/>
  <c r="C25" i="4"/>
  <c r="D25" i="4"/>
  <c r="E25" i="4"/>
  <c r="F25" i="4"/>
  <c r="G25" i="4"/>
  <c r="I25" i="4"/>
  <c r="K25" i="4"/>
  <c r="L25" i="4"/>
  <c r="M25" i="4"/>
  <c r="N25" i="4"/>
  <c r="O25" i="4"/>
  <c r="P25" i="4"/>
  <c r="A26" i="4"/>
  <c r="B26" i="4"/>
  <c r="C26" i="4"/>
  <c r="D26" i="4"/>
  <c r="E26" i="4"/>
  <c r="F26" i="4"/>
  <c r="G26" i="4"/>
  <c r="I26" i="4"/>
  <c r="A27" i="4"/>
  <c r="B27" i="4"/>
  <c r="C27" i="4"/>
  <c r="D27" i="4"/>
  <c r="E27" i="4"/>
  <c r="F27" i="4"/>
  <c r="G27" i="4"/>
  <c r="I27" i="4"/>
  <c r="A28" i="4"/>
  <c r="B28" i="4"/>
  <c r="C28" i="4"/>
  <c r="D28" i="4"/>
  <c r="E28" i="4"/>
  <c r="F28" i="4"/>
  <c r="G28" i="4"/>
  <c r="I28" i="4"/>
  <c r="A29" i="4"/>
  <c r="B29" i="4"/>
  <c r="C29" i="4"/>
  <c r="D29" i="4"/>
  <c r="E29" i="4"/>
  <c r="F29" i="4"/>
  <c r="G29" i="4"/>
  <c r="I29" i="4"/>
  <c r="A30" i="4"/>
  <c r="B30" i="4"/>
  <c r="C30" i="4"/>
  <c r="D30" i="4"/>
  <c r="E30" i="4"/>
  <c r="F30" i="4"/>
  <c r="G30" i="4"/>
  <c r="H30" i="4"/>
  <c r="I30" i="4"/>
  <c r="A31" i="4"/>
  <c r="B31" i="4"/>
  <c r="C31" i="4"/>
  <c r="D31" i="4"/>
  <c r="E31" i="4"/>
  <c r="F31" i="4"/>
  <c r="G31" i="4"/>
  <c r="H31" i="4"/>
  <c r="I31" i="4"/>
  <c r="A32" i="4"/>
  <c r="B32" i="4"/>
  <c r="C32" i="4"/>
  <c r="D32" i="4"/>
  <c r="E32" i="4"/>
  <c r="F32" i="4"/>
  <c r="G32" i="4"/>
  <c r="I32" i="4"/>
  <c r="A33" i="4"/>
  <c r="B33" i="4"/>
  <c r="C33" i="4"/>
  <c r="D33" i="4"/>
  <c r="E33" i="4"/>
  <c r="F33" i="4"/>
  <c r="G33" i="4"/>
  <c r="I33" i="4"/>
  <c r="A34" i="4"/>
  <c r="B34" i="4"/>
  <c r="C34" i="4"/>
  <c r="D34" i="4"/>
  <c r="E34" i="4"/>
  <c r="F34" i="4"/>
  <c r="G34" i="4"/>
  <c r="I34" i="4"/>
  <c r="A35" i="4"/>
  <c r="B35" i="4"/>
  <c r="C35" i="4"/>
  <c r="D35" i="4"/>
  <c r="E35" i="4"/>
  <c r="F35" i="4"/>
  <c r="G35" i="4"/>
  <c r="I35" i="4"/>
  <c r="A36" i="4"/>
  <c r="B36" i="4"/>
  <c r="C36" i="4"/>
  <c r="D36" i="4"/>
  <c r="E36" i="4"/>
  <c r="F36" i="4"/>
  <c r="G36" i="4"/>
  <c r="I36" i="4"/>
  <c r="F37" i="4"/>
  <c r="G37" i="4"/>
  <c r="H37" i="4"/>
  <c r="K37" i="4"/>
  <c r="L37" i="4"/>
  <c r="M37" i="4"/>
  <c r="N37" i="4"/>
  <c r="O37" i="4"/>
  <c r="P37" i="4"/>
  <c r="K49" i="4"/>
  <c r="L49" i="4"/>
  <c r="M49" i="4"/>
  <c r="N49" i="4"/>
  <c r="O49" i="4"/>
  <c r="P49" i="4"/>
  <c r="K61" i="4"/>
  <c r="L61" i="4"/>
  <c r="M61" i="4"/>
  <c r="N61" i="4"/>
  <c r="O61" i="4"/>
  <c r="G69" i="4"/>
  <c r="E28" i="7"/>
  <c r="E82" i="4"/>
  <c r="C63" i="7"/>
  <c r="F82" i="4"/>
  <c r="B63" i="7"/>
  <c r="F83" i="4"/>
  <c r="D63" i="7"/>
  <c r="F84" i="4"/>
  <c r="F85" i="4"/>
  <c r="G82" i="4"/>
  <c r="A28" i="7"/>
  <c r="E83" i="4"/>
  <c r="G83" i="4"/>
  <c r="I28" i="7"/>
  <c r="E84" i="4"/>
  <c r="G84" i="4"/>
  <c r="G85" i="4"/>
  <c r="E97" i="4"/>
  <c r="C68" i="7"/>
  <c r="F97" i="4"/>
  <c r="B68" i="7"/>
  <c r="F98" i="4"/>
  <c r="D68" i="7"/>
  <c r="F99" i="4"/>
  <c r="G97" i="4"/>
  <c r="E98" i="4"/>
  <c r="G98" i="4"/>
  <c r="E99" i="4"/>
  <c r="G99" i="4"/>
  <c r="E100" i="4"/>
  <c r="G100" i="4"/>
  <c r="E120" i="4"/>
  <c r="K119" i="4"/>
  <c r="E121" i="4"/>
  <c r="L119" i="4"/>
  <c r="E122" i="4"/>
  <c r="M119" i="4"/>
  <c r="E123" i="4"/>
  <c r="N119" i="4"/>
  <c r="E124" i="4"/>
  <c r="O119" i="4"/>
  <c r="E125" i="4"/>
  <c r="P119" i="4"/>
  <c r="E126" i="4"/>
  <c r="Q119" i="4"/>
  <c r="E127" i="4"/>
  <c r="R119" i="4"/>
  <c r="A120" i="4"/>
  <c r="B120" i="4"/>
  <c r="C120" i="4"/>
  <c r="F120" i="4"/>
  <c r="G120" i="4"/>
  <c r="I120" i="4"/>
  <c r="J120" i="4"/>
  <c r="A121" i="4"/>
  <c r="B121" i="4"/>
  <c r="C121" i="4"/>
  <c r="F121" i="4"/>
  <c r="G121" i="4"/>
  <c r="I121" i="4"/>
  <c r="J121" i="4"/>
  <c r="A122" i="4"/>
  <c r="B122" i="4"/>
  <c r="C122" i="4"/>
  <c r="F122" i="4"/>
  <c r="G122" i="4"/>
  <c r="I122" i="4"/>
  <c r="J122" i="4"/>
  <c r="A123" i="4"/>
  <c r="B123" i="4"/>
  <c r="C123" i="4"/>
  <c r="F123" i="4"/>
  <c r="G123" i="4"/>
  <c r="I123" i="4"/>
  <c r="J123" i="4"/>
  <c r="A124" i="4"/>
  <c r="B124" i="4"/>
  <c r="C124" i="4"/>
  <c r="F124" i="4"/>
  <c r="G124" i="4"/>
  <c r="I124" i="4"/>
  <c r="J124" i="4"/>
  <c r="A125" i="4"/>
  <c r="B125" i="4"/>
  <c r="C125" i="4"/>
  <c r="F125" i="4"/>
  <c r="G125" i="4"/>
  <c r="I125" i="4"/>
  <c r="J125" i="4"/>
  <c r="A126" i="4"/>
  <c r="B126" i="4"/>
  <c r="C126" i="4"/>
  <c r="F126" i="4"/>
  <c r="G126" i="4"/>
  <c r="I126" i="4"/>
  <c r="J126" i="4"/>
  <c r="A127" i="4"/>
  <c r="B127" i="4"/>
  <c r="C127" i="4"/>
  <c r="F127" i="4"/>
  <c r="G127" i="4"/>
  <c r="I127" i="4"/>
  <c r="J127" i="4"/>
  <c r="E134" i="4"/>
  <c r="K133" i="4"/>
  <c r="E135" i="4"/>
  <c r="L133" i="4"/>
  <c r="E136" i="4"/>
  <c r="M133" i="4"/>
  <c r="E137" i="4"/>
  <c r="N133" i="4"/>
  <c r="E138" i="4"/>
  <c r="O133" i="4"/>
  <c r="E139" i="4"/>
  <c r="P133" i="4"/>
  <c r="E140" i="4"/>
  <c r="Q133" i="4"/>
  <c r="E141" i="4"/>
  <c r="R133" i="4"/>
  <c r="A134" i="4"/>
  <c r="B134" i="4"/>
  <c r="C134" i="4"/>
  <c r="F134" i="4"/>
  <c r="G134" i="4"/>
  <c r="I134" i="4"/>
  <c r="J134" i="4"/>
  <c r="A135" i="4"/>
  <c r="B135" i="4"/>
  <c r="C135" i="4"/>
  <c r="F135" i="4"/>
  <c r="G135" i="4"/>
  <c r="I135" i="4"/>
  <c r="J135" i="4"/>
  <c r="A136" i="4"/>
  <c r="B136" i="4"/>
  <c r="C136" i="4"/>
  <c r="F136" i="4"/>
  <c r="G136" i="4"/>
  <c r="I136" i="4"/>
  <c r="J136" i="4"/>
  <c r="A137" i="4"/>
  <c r="B137" i="4"/>
  <c r="C137" i="4"/>
  <c r="F137" i="4"/>
  <c r="G137" i="4"/>
  <c r="I137" i="4"/>
  <c r="J137" i="4"/>
  <c r="A138" i="4"/>
  <c r="B138" i="4"/>
  <c r="C138" i="4"/>
  <c r="F138" i="4"/>
  <c r="G138" i="4"/>
  <c r="I138" i="4"/>
  <c r="J138" i="4"/>
  <c r="A139" i="4"/>
  <c r="B139" i="4"/>
  <c r="C139" i="4"/>
  <c r="F139" i="4"/>
  <c r="G139" i="4"/>
  <c r="I139" i="4"/>
  <c r="J139" i="4"/>
  <c r="A140" i="4"/>
  <c r="B140" i="4"/>
  <c r="C140" i="4"/>
  <c r="F140" i="4"/>
  <c r="G140" i="4"/>
  <c r="I140" i="4"/>
  <c r="J140" i="4"/>
  <c r="A141" i="4"/>
  <c r="B141" i="4"/>
  <c r="C141" i="4"/>
  <c r="F141" i="4"/>
  <c r="G141" i="4"/>
  <c r="I141" i="4"/>
  <c r="J141" i="4"/>
  <c r="A142" i="4"/>
  <c r="B142" i="4"/>
  <c r="C142" i="4"/>
  <c r="E142" i="4"/>
  <c r="F142" i="4"/>
  <c r="G142" i="4"/>
  <c r="I142" i="4"/>
  <c r="J142" i="4"/>
  <c r="A143" i="4"/>
  <c r="B143" i="4"/>
  <c r="C143" i="4"/>
  <c r="E143" i="4"/>
  <c r="F143" i="4"/>
  <c r="G143" i="4"/>
  <c r="I143" i="4"/>
  <c r="J143" i="4"/>
  <c r="A144" i="4"/>
  <c r="B144" i="4"/>
  <c r="C144" i="4"/>
  <c r="E144" i="4"/>
  <c r="F144" i="4"/>
  <c r="G144" i="4"/>
  <c r="I144" i="4"/>
  <c r="J144" i="4"/>
  <c r="A145" i="4"/>
  <c r="B145" i="4"/>
  <c r="C145" i="4"/>
  <c r="E145" i="4"/>
  <c r="F145" i="4"/>
  <c r="G145" i="4"/>
  <c r="I145" i="4"/>
  <c r="J145" i="4"/>
  <c r="K145" i="4"/>
  <c r="L145" i="4"/>
  <c r="M145" i="4"/>
  <c r="N145" i="4"/>
  <c r="E146" i="4"/>
  <c r="O145" i="4"/>
  <c r="E147" i="4"/>
  <c r="P145" i="4"/>
  <c r="E148" i="4"/>
  <c r="Q145" i="4"/>
  <c r="E149" i="4"/>
  <c r="R145" i="4"/>
  <c r="A146" i="4"/>
  <c r="B146" i="4"/>
  <c r="C146" i="4"/>
  <c r="F146" i="4"/>
  <c r="G146" i="4"/>
  <c r="I146" i="4"/>
  <c r="J146" i="4"/>
  <c r="A147" i="4"/>
  <c r="B147" i="4"/>
  <c r="C147" i="4"/>
  <c r="F147" i="4"/>
  <c r="G147" i="4"/>
  <c r="I147" i="4"/>
  <c r="J147" i="4"/>
  <c r="A148" i="4"/>
  <c r="B148" i="4"/>
  <c r="C148" i="4"/>
  <c r="F148" i="4"/>
  <c r="G148" i="4"/>
  <c r="I148" i="4"/>
  <c r="J148" i="4"/>
  <c r="A149" i="4"/>
  <c r="B149" i="4"/>
  <c r="C149" i="4"/>
  <c r="F149" i="4"/>
  <c r="G149" i="4"/>
  <c r="I149" i="4"/>
  <c r="J149" i="4"/>
  <c r="E160" i="4"/>
  <c r="K159" i="4"/>
  <c r="E161" i="4"/>
  <c r="L159" i="4"/>
  <c r="E162" i="4"/>
  <c r="M159" i="4"/>
  <c r="E163" i="4"/>
  <c r="N159" i="4"/>
  <c r="E164" i="4"/>
  <c r="O159" i="4"/>
  <c r="E165" i="4"/>
  <c r="P159" i="4"/>
  <c r="E166" i="4"/>
  <c r="Q159" i="4"/>
  <c r="A160" i="4"/>
  <c r="B160" i="4"/>
  <c r="C160" i="4"/>
  <c r="F160" i="4"/>
  <c r="G160" i="4"/>
  <c r="I160" i="4"/>
  <c r="J160" i="4"/>
  <c r="A161" i="4"/>
  <c r="B161" i="4"/>
  <c r="C161" i="4"/>
  <c r="F161" i="4"/>
  <c r="G161" i="4"/>
  <c r="I161" i="4"/>
  <c r="J161" i="4"/>
  <c r="A162" i="4"/>
  <c r="B162" i="4"/>
  <c r="C162" i="4"/>
  <c r="F162" i="4"/>
  <c r="G162" i="4"/>
  <c r="I162" i="4"/>
  <c r="J162" i="4"/>
  <c r="A163" i="4"/>
  <c r="B163" i="4"/>
  <c r="C163" i="4"/>
  <c r="F163" i="4"/>
  <c r="G163" i="4"/>
  <c r="I163" i="4"/>
  <c r="J163" i="4"/>
  <c r="A164" i="4"/>
  <c r="B164" i="4"/>
  <c r="C164" i="4"/>
  <c r="F164" i="4"/>
  <c r="G164" i="4"/>
  <c r="I164" i="4"/>
  <c r="J164" i="4"/>
  <c r="A165" i="4"/>
  <c r="B165" i="4"/>
  <c r="C165" i="4"/>
  <c r="F165" i="4"/>
  <c r="G165" i="4"/>
  <c r="I165" i="4"/>
  <c r="J165" i="4"/>
  <c r="A166" i="4"/>
  <c r="B166" i="4"/>
  <c r="C166" i="4"/>
  <c r="F166" i="4"/>
  <c r="G166" i="4"/>
  <c r="I166" i="4"/>
  <c r="J166" i="4"/>
  <c r="A167" i="4"/>
  <c r="B167" i="4"/>
  <c r="C167" i="4"/>
  <c r="E167" i="4"/>
  <c r="F167" i="4"/>
  <c r="G167" i="4"/>
  <c r="I167" i="4"/>
  <c r="J167" i="4"/>
  <c r="A168" i="4"/>
  <c r="B168" i="4"/>
  <c r="C168" i="4"/>
  <c r="E168" i="4"/>
  <c r="F168" i="4"/>
  <c r="G168" i="4"/>
  <c r="I168" i="4"/>
  <c r="J168" i="4"/>
  <c r="A169" i="4"/>
  <c r="B169" i="4"/>
  <c r="C169" i="4"/>
  <c r="E169" i="4"/>
  <c r="F169" i="4"/>
  <c r="G169" i="4"/>
  <c r="I169" i="4"/>
  <c r="J169" i="4"/>
  <c r="A170" i="4"/>
  <c r="B170" i="4"/>
  <c r="C170" i="4"/>
  <c r="E170" i="4"/>
  <c r="F170" i="4"/>
  <c r="G170" i="4"/>
  <c r="I170" i="4"/>
  <c r="J170" i="4"/>
  <c r="A171" i="4"/>
  <c r="B171" i="4"/>
  <c r="C171" i="4"/>
  <c r="E171" i="4"/>
  <c r="F171" i="4"/>
  <c r="G171" i="4"/>
  <c r="I171" i="4"/>
  <c r="J171" i="4"/>
  <c r="K171" i="4"/>
  <c r="L171" i="4"/>
  <c r="M171" i="4"/>
  <c r="N171" i="4"/>
  <c r="O171" i="4"/>
  <c r="E172" i="4"/>
  <c r="P171" i="4"/>
  <c r="E173" i="4"/>
  <c r="Q171" i="4"/>
  <c r="A172" i="4"/>
  <c r="B172" i="4"/>
  <c r="C172" i="4"/>
  <c r="F172" i="4"/>
  <c r="G172" i="4"/>
  <c r="I172" i="4"/>
  <c r="J172" i="4"/>
  <c r="A173" i="4"/>
  <c r="B173" i="4"/>
  <c r="C173" i="4"/>
  <c r="F173" i="4"/>
  <c r="G173" i="4"/>
  <c r="I173" i="4"/>
  <c r="J173" i="4"/>
  <c r="E187" i="4"/>
  <c r="K186" i="4"/>
  <c r="E188" i="4"/>
  <c r="L186" i="4"/>
  <c r="E189" i="4"/>
  <c r="M186" i="4"/>
  <c r="E190" i="4"/>
  <c r="N186" i="4"/>
  <c r="E191" i="4"/>
  <c r="O186" i="4"/>
  <c r="A187" i="4"/>
  <c r="B187" i="4"/>
  <c r="C187" i="4"/>
  <c r="F187" i="4"/>
  <c r="G187" i="4"/>
  <c r="I187" i="4"/>
  <c r="J187" i="4"/>
  <c r="A188" i="4"/>
  <c r="B188" i="4"/>
  <c r="C188" i="4"/>
  <c r="F188" i="4"/>
  <c r="G188" i="4"/>
  <c r="I188" i="4"/>
  <c r="J188" i="4"/>
  <c r="A189" i="4"/>
  <c r="B189" i="4"/>
  <c r="C189" i="4"/>
  <c r="F189" i="4"/>
  <c r="G189" i="4"/>
  <c r="I189" i="4"/>
  <c r="J189" i="4"/>
  <c r="A190" i="4"/>
  <c r="B190" i="4"/>
  <c r="C190" i="4"/>
  <c r="F190" i="4"/>
  <c r="G190" i="4"/>
  <c r="I190" i="4"/>
  <c r="J190" i="4"/>
  <c r="A191" i="4"/>
  <c r="B191" i="4"/>
  <c r="C191" i="4"/>
  <c r="F191" i="4"/>
  <c r="G191" i="4"/>
  <c r="I191" i="4"/>
  <c r="J191" i="4"/>
  <c r="E201" i="4"/>
  <c r="K200" i="4"/>
  <c r="E202" i="4"/>
  <c r="L200" i="4"/>
  <c r="E203" i="4"/>
  <c r="M200" i="4"/>
  <c r="E204" i="4"/>
  <c r="N200" i="4"/>
  <c r="E205" i="4"/>
  <c r="O200" i="4"/>
  <c r="E206" i="4"/>
  <c r="P200" i="4"/>
  <c r="E207" i="4"/>
  <c r="Q200" i="4"/>
  <c r="A201" i="4"/>
  <c r="B201" i="4"/>
  <c r="C201" i="4"/>
  <c r="F201" i="4"/>
  <c r="G201" i="4"/>
  <c r="I201" i="4"/>
  <c r="J201" i="4"/>
  <c r="A202" i="4"/>
  <c r="B202" i="4"/>
  <c r="C202" i="4"/>
  <c r="F202" i="4"/>
  <c r="G202" i="4"/>
  <c r="I202" i="4"/>
  <c r="J202" i="4"/>
  <c r="A203" i="4"/>
  <c r="B203" i="4"/>
  <c r="C203" i="4"/>
  <c r="F203" i="4"/>
  <c r="G203" i="4"/>
  <c r="I203" i="4"/>
  <c r="J203" i="4"/>
  <c r="A204" i="4"/>
  <c r="B204" i="4"/>
  <c r="C204" i="4"/>
  <c r="F204" i="4"/>
  <c r="G204" i="4"/>
  <c r="I204" i="4"/>
  <c r="J204" i="4"/>
  <c r="A205" i="4"/>
  <c r="B205" i="4"/>
  <c r="C205" i="4"/>
  <c r="F205" i="4"/>
  <c r="G205" i="4"/>
  <c r="I205" i="4"/>
  <c r="J205" i="4"/>
  <c r="A206" i="4"/>
  <c r="B206" i="4"/>
  <c r="C206" i="4"/>
  <c r="F206" i="4"/>
  <c r="G206" i="4"/>
  <c r="I206" i="4"/>
  <c r="J206" i="4"/>
  <c r="A207" i="4"/>
  <c r="B207" i="4"/>
  <c r="C207" i="4"/>
  <c r="F207" i="4"/>
  <c r="G207" i="4"/>
  <c r="I207" i="4"/>
  <c r="J207" i="4"/>
  <c r="A208" i="4"/>
  <c r="B208" i="4"/>
  <c r="C208" i="4"/>
  <c r="E208" i="4"/>
  <c r="F208" i="4"/>
  <c r="G208" i="4"/>
  <c r="I208" i="4"/>
  <c r="J208" i="4"/>
  <c r="A209" i="4"/>
  <c r="B209" i="4"/>
  <c r="C209" i="4"/>
  <c r="E209" i="4"/>
  <c r="F209" i="4"/>
  <c r="G209" i="4"/>
  <c r="I209" i="4"/>
  <c r="J209" i="4"/>
  <c r="A210" i="4"/>
  <c r="B210" i="4"/>
  <c r="C210" i="4"/>
  <c r="E210" i="4"/>
  <c r="F210" i="4"/>
  <c r="G210" i="4"/>
  <c r="I210" i="4"/>
  <c r="J210" i="4"/>
  <c r="A211" i="4"/>
  <c r="B211" i="4"/>
  <c r="C211" i="4"/>
  <c r="E211" i="4"/>
  <c r="F211" i="4"/>
  <c r="G211" i="4"/>
  <c r="I211" i="4"/>
  <c r="J211" i="4"/>
  <c r="A212" i="4"/>
  <c r="B212" i="4"/>
  <c r="C212" i="4"/>
  <c r="E212" i="4"/>
  <c r="F212" i="4"/>
  <c r="G212" i="4"/>
  <c r="I212" i="4"/>
  <c r="J212" i="4"/>
  <c r="K212" i="4"/>
  <c r="L212" i="4"/>
  <c r="M212" i="4"/>
  <c r="N212" i="4"/>
  <c r="O212" i="4"/>
  <c r="E213" i="4"/>
  <c r="P212" i="4"/>
  <c r="E214" i="4"/>
  <c r="Q212" i="4"/>
  <c r="A213" i="4"/>
  <c r="B213" i="4"/>
  <c r="C213" i="4"/>
  <c r="F213" i="4"/>
  <c r="G213" i="4"/>
  <c r="I213" i="4"/>
  <c r="J213" i="4"/>
  <c r="A214" i="4"/>
  <c r="B214" i="4"/>
  <c r="C214" i="4"/>
  <c r="F214" i="4"/>
  <c r="G214" i="4"/>
  <c r="I214" i="4"/>
  <c r="J214" i="4"/>
  <c r="E1" i="5"/>
  <c r="L1" i="5"/>
  <c r="S1" i="5"/>
  <c r="F2" i="5"/>
  <c r="B2" i="5"/>
  <c r="C2" i="5"/>
  <c r="D2" i="5"/>
  <c r="E2" i="5"/>
  <c r="M2" i="5"/>
  <c r="I2" i="5"/>
  <c r="J2" i="5"/>
  <c r="K2" i="5"/>
  <c r="L2" i="5"/>
  <c r="T2" i="5"/>
  <c r="P2" i="5"/>
  <c r="Q2" i="5"/>
  <c r="R2" i="5"/>
  <c r="S2" i="5"/>
  <c r="F3" i="5"/>
  <c r="B3" i="5"/>
  <c r="C3" i="5"/>
  <c r="D3" i="5"/>
  <c r="E3" i="5"/>
  <c r="M3" i="5"/>
  <c r="I3" i="5"/>
  <c r="J3" i="5"/>
  <c r="K3" i="5"/>
  <c r="L3" i="5"/>
  <c r="T3" i="5"/>
  <c r="P3" i="5"/>
  <c r="Q3" i="5"/>
  <c r="R3" i="5"/>
  <c r="S3" i="5"/>
  <c r="F4" i="5"/>
  <c r="B4" i="5"/>
  <c r="C4" i="5"/>
  <c r="D4" i="5"/>
  <c r="E4" i="5"/>
  <c r="M4" i="5"/>
  <c r="I4" i="5"/>
  <c r="J4" i="5"/>
  <c r="K4" i="5"/>
  <c r="L4" i="5"/>
  <c r="T4" i="5"/>
  <c r="P4" i="5"/>
  <c r="Q4" i="5"/>
  <c r="R4" i="5"/>
  <c r="S4" i="5"/>
  <c r="F5" i="5"/>
  <c r="B5" i="5"/>
  <c r="C5" i="5"/>
  <c r="D5" i="5"/>
  <c r="E5" i="5"/>
  <c r="M5" i="5"/>
  <c r="I5" i="5"/>
  <c r="J5" i="5"/>
  <c r="K5" i="5"/>
  <c r="L5" i="5"/>
  <c r="T5" i="5"/>
  <c r="P5" i="5"/>
  <c r="Q5" i="5"/>
  <c r="R5" i="5"/>
  <c r="S5" i="5"/>
  <c r="F6" i="5"/>
  <c r="B6" i="5"/>
  <c r="C6" i="5"/>
  <c r="D6" i="5"/>
  <c r="E6" i="5"/>
  <c r="M6" i="5"/>
  <c r="I6" i="5"/>
  <c r="J6" i="5"/>
  <c r="K6" i="5"/>
  <c r="L6" i="5"/>
  <c r="T6" i="5"/>
  <c r="P6" i="5"/>
  <c r="Q6" i="5"/>
  <c r="R6" i="5"/>
  <c r="S6" i="5"/>
  <c r="F7" i="5"/>
  <c r="B7" i="5"/>
  <c r="C7" i="5"/>
  <c r="D7" i="5"/>
  <c r="E7" i="5"/>
  <c r="M7" i="5"/>
  <c r="I7" i="5"/>
  <c r="J7" i="5"/>
  <c r="K7" i="5"/>
  <c r="L7" i="5"/>
  <c r="T7" i="5"/>
  <c r="P7" i="5"/>
  <c r="Q7" i="5"/>
  <c r="R7" i="5"/>
  <c r="S7" i="5"/>
  <c r="F8" i="5"/>
  <c r="B8" i="5"/>
  <c r="C8" i="5"/>
  <c r="D8" i="5"/>
  <c r="E8" i="5"/>
  <c r="M8" i="5"/>
  <c r="I8" i="5"/>
  <c r="J8" i="5"/>
  <c r="K8" i="5"/>
  <c r="L8" i="5"/>
  <c r="T8" i="5"/>
  <c r="P8" i="5"/>
  <c r="Q8" i="5"/>
  <c r="R8" i="5"/>
  <c r="S8" i="5"/>
  <c r="F9" i="5"/>
  <c r="B9" i="5"/>
  <c r="C9" i="5"/>
  <c r="D9" i="5"/>
  <c r="E9" i="5"/>
  <c r="M9" i="5"/>
  <c r="I9" i="5"/>
  <c r="J9" i="5"/>
  <c r="K9" i="5"/>
  <c r="L9" i="5"/>
  <c r="T9" i="5"/>
  <c r="P9" i="5"/>
  <c r="Q9" i="5"/>
  <c r="R9" i="5"/>
  <c r="S9" i="5"/>
  <c r="F10" i="5"/>
  <c r="B10" i="5"/>
  <c r="C10" i="5"/>
  <c r="D10" i="5"/>
  <c r="E10" i="5"/>
  <c r="M10" i="5"/>
  <c r="I10" i="5"/>
  <c r="J10" i="5"/>
  <c r="K10" i="5"/>
  <c r="L10" i="5"/>
  <c r="T10" i="5"/>
  <c r="P10" i="5"/>
  <c r="Q10" i="5"/>
  <c r="R10" i="5"/>
  <c r="S10" i="5"/>
  <c r="F11" i="5"/>
  <c r="B11" i="5"/>
  <c r="C11" i="5"/>
  <c r="D11" i="5"/>
  <c r="E11" i="5"/>
  <c r="M11" i="5"/>
  <c r="I11" i="5"/>
  <c r="J11" i="5"/>
  <c r="K11" i="5"/>
  <c r="L11" i="5"/>
  <c r="T11" i="5"/>
  <c r="P11" i="5"/>
  <c r="Q11" i="5"/>
  <c r="R11" i="5"/>
  <c r="S11" i="5"/>
  <c r="F12" i="5"/>
  <c r="B12" i="5"/>
  <c r="C12" i="5"/>
  <c r="D12" i="5"/>
  <c r="E12" i="5"/>
  <c r="M12" i="5"/>
  <c r="I12" i="5"/>
  <c r="J12" i="5"/>
  <c r="K12" i="5"/>
  <c r="L12" i="5"/>
  <c r="T12" i="5"/>
  <c r="P12" i="5"/>
  <c r="Q12" i="5"/>
  <c r="R12" i="5"/>
  <c r="S12" i="5"/>
  <c r="F13" i="5"/>
  <c r="B13" i="5"/>
  <c r="C13" i="5"/>
  <c r="D13" i="5"/>
  <c r="E13" i="5"/>
  <c r="M13" i="5"/>
  <c r="I13" i="5"/>
  <c r="J13" i="5"/>
  <c r="K13" i="5"/>
  <c r="L13" i="5"/>
  <c r="T13" i="5"/>
  <c r="P13" i="5"/>
  <c r="Q13" i="5"/>
  <c r="R13" i="5"/>
  <c r="S13" i="5"/>
  <c r="F14" i="5"/>
  <c r="B14" i="5"/>
  <c r="C14" i="5"/>
  <c r="D14" i="5"/>
  <c r="E14" i="5"/>
  <c r="M14" i="5"/>
  <c r="I14" i="5"/>
  <c r="J14" i="5"/>
  <c r="K14" i="5"/>
  <c r="L14" i="5"/>
  <c r="T14" i="5"/>
  <c r="P14" i="5"/>
  <c r="Q14" i="5"/>
  <c r="R14" i="5"/>
  <c r="S14" i="5"/>
  <c r="F15" i="5"/>
  <c r="B15" i="5"/>
  <c r="C15" i="5"/>
  <c r="D15" i="5"/>
  <c r="E15" i="5"/>
  <c r="M15" i="5"/>
  <c r="I15" i="5"/>
  <c r="J15" i="5"/>
  <c r="K15" i="5"/>
  <c r="L15" i="5"/>
  <c r="T15" i="5"/>
  <c r="P15" i="5"/>
  <c r="Q15" i="5"/>
  <c r="R15" i="5"/>
  <c r="S15" i="5"/>
  <c r="F16" i="5"/>
  <c r="B16" i="5"/>
  <c r="C16" i="5"/>
  <c r="D16" i="5"/>
  <c r="E16" i="5"/>
  <c r="M16" i="5"/>
  <c r="I16" i="5"/>
  <c r="J16" i="5"/>
  <c r="K16" i="5"/>
  <c r="L16" i="5"/>
  <c r="T16" i="5"/>
  <c r="P16" i="5"/>
  <c r="Q16" i="5"/>
  <c r="R16" i="5"/>
  <c r="S16" i="5"/>
  <c r="F17" i="5"/>
  <c r="B17" i="5"/>
  <c r="C17" i="5"/>
  <c r="D17" i="5"/>
  <c r="E17" i="5"/>
  <c r="M17" i="5"/>
  <c r="I17" i="5"/>
  <c r="J17" i="5"/>
  <c r="K17" i="5"/>
  <c r="L17" i="5"/>
  <c r="T17" i="5"/>
  <c r="P17" i="5"/>
  <c r="Q17" i="5"/>
  <c r="R17" i="5"/>
  <c r="S17" i="5"/>
  <c r="F18" i="5"/>
  <c r="B18" i="5"/>
  <c r="C18" i="5"/>
  <c r="D18" i="5"/>
  <c r="E18" i="5"/>
  <c r="M18" i="5"/>
  <c r="I18" i="5"/>
  <c r="J18" i="5"/>
  <c r="K18" i="5"/>
  <c r="L18" i="5"/>
  <c r="T18" i="5"/>
  <c r="P18" i="5"/>
  <c r="Q18" i="5"/>
  <c r="R18" i="5"/>
  <c r="S18" i="5"/>
  <c r="F19" i="5"/>
  <c r="B19" i="5"/>
  <c r="C19" i="5"/>
  <c r="D19" i="5"/>
  <c r="E19" i="5"/>
  <c r="M19" i="5"/>
  <c r="I19" i="5"/>
  <c r="J19" i="5"/>
  <c r="K19" i="5"/>
  <c r="L19" i="5"/>
  <c r="T19" i="5"/>
  <c r="P19" i="5"/>
  <c r="Q19" i="5"/>
  <c r="R19" i="5"/>
  <c r="S19" i="5"/>
  <c r="F20" i="5"/>
  <c r="B20" i="5"/>
  <c r="C20" i="5"/>
  <c r="D20" i="5"/>
  <c r="E20" i="5"/>
  <c r="M20" i="5"/>
  <c r="I20" i="5"/>
  <c r="J20" i="5"/>
  <c r="K20" i="5"/>
  <c r="L20" i="5"/>
  <c r="T20" i="5"/>
  <c r="P20" i="5"/>
  <c r="Q20" i="5"/>
  <c r="R20" i="5"/>
  <c r="S20" i="5"/>
  <c r="F21" i="5"/>
  <c r="B21" i="5"/>
  <c r="C21" i="5"/>
  <c r="D21" i="5"/>
  <c r="E21" i="5"/>
  <c r="M21" i="5"/>
  <c r="I21" i="5"/>
  <c r="J21" i="5"/>
  <c r="K21" i="5"/>
  <c r="L21" i="5"/>
  <c r="T21" i="5"/>
  <c r="P21" i="5"/>
  <c r="Q21" i="5"/>
  <c r="R21" i="5"/>
  <c r="S21" i="5"/>
  <c r="F22" i="5"/>
  <c r="B22" i="5"/>
  <c r="C22" i="5"/>
  <c r="D22" i="5"/>
  <c r="E22" i="5"/>
  <c r="M22" i="5"/>
  <c r="I22" i="5"/>
  <c r="J22" i="5"/>
  <c r="K22" i="5"/>
  <c r="L22" i="5"/>
  <c r="T22" i="5"/>
  <c r="P22" i="5"/>
  <c r="Q22" i="5"/>
  <c r="R22" i="5"/>
  <c r="S22" i="5"/>
  <c r="F23" i="5"/>
  <c r="B23" i="5"/>
  <c r="C23" i="5"/>
  <c r="D23" i="5"/>
  <c r="E23" i="5"/>
  <c r="M23" i="5"/>
  <c r="I23" i="5"/>
  <c r="J23" i="5"/>
  <c r="K23" i="5"/>
  <c r="L23" i="5"/>
  <c r="T23" i="5"/>
  <c r="P23" i="5"/>
  <c r="Q23" i="5"/>
  <c r="R23" i="5"/>
  <c r="S23" i="5"/>
  <c r="F24" i="5"/>
  <c r="B24" i="5"/>
  <c r="C24" i="5"/>
  <c r="D24" i="5"/>
  <c r="E24" i="5"/>
  <c r="M24" i="5"/>
  <c r="I24" i="5"/>
  <c r="J24" i="5"/>
  <c r="K24" i="5"/>
  <c r="L24" i="5"/>
  <c r="T24" i="5"/>
  <c r="P24" i="5"/>
  <c r="Q24" i="5"/>
  <c r="R24" i="5"/>
  <c r="S24" i="5"/>
  <c r="F25" i="5"/>
  <c r="B25" i="5"/>
  <c r="C25" i="5"/>
  <c r="D25" i="5"/>
  <c r="E25" i="5"/>
  <c r="M25" i="5"/>
  <c r="I25" i="5"/>
  <c r="J25" i="5"/>
  <c r="K25" i="5"/>
  <c r="L25" i="5"/>
  <c r="T25" i="5"/>
  <c r="P25" i="5"/>
  <c r="Q25" i="5"/>
  <c r="R25" i="5"/>
  <c r="S25" i="5"/>
  <c r="F26" i="5"/>
  <c r="B26" i="5"/>
  <c r="C26" i="5"/>
  <c r="D26" i="5"/>
  <c r="E26" i="5"/>
  <c r="M26" i="5"/>
  <c r="I26" i="5"/>
  <c r="J26" i="5"/>
  <c r="K26" i="5"/>
  <c r="L26" i="5"/>
  <c r="T26" i="5"/>
  <c r="P26" i="5"/>
  <c r="Q26" i="5"/>
  <c r="R26" i="5"/>
  <c r="S26" i="5"/>
  <c r="F27" i="5"/>
  <c r="B27" i="5"/>
  <c r="C27" i="5"/>
  <c r="D27" i="5"/>
  <c r="E27" i="5"/>
  <c r="M27" i="5"/>
  <c r="I27" i="5"/>
  <c r="J27" i="5"/>
  <c r="K27" i="5"/>
  <c r="L27" i="5"/>
  <c r="T27" i="5"/>
  <c r="P27" i="5"/>
  <c r="Q27" i="5"/>
  <c r="R27" i="5"/>
  <c r="S27" i="5"/>
  <c r="F28" i="5"/>
  <c r="B28" i="5"/>
  <c r="C28" i="5"/>
  <c r="D28" i="5"/>
  <c r="E28" i="5"/>
  <c r="M28" i="5"/>
  <c r="I28" i="5"/>
  <c r="J28" i="5"/>
  <c r="K28" i="5"/>
  <c r="L28" i="5"/>
  <c r="T28" i="5"/>
  <c r="P28" i="5"/>
  <c r="Q28" i="5"/>
  <c r="R28" i="5"/>
  <c r="S28" i="5"/>
  <c r="F29" i="5"/>
  <c r="B29" i="5"/>
  <c r="C29" i="5"/>
  <c r="D29" i="5"/>
  <c r="E29" i="5"/>
  <c r="M29" i="5"/>
  <c r="I29" i="5"/>
  <c r="J29" i="5"/>
  <c r="K29" i="5"/>
  <c r="L29" i="5"/>
  <c r="T29" i="5"/>
  <c r="P29" i="5"/>
  <c r="Q29" i="5"/>
  <c r="R29" i="5"/>
  <c r="S29" i="5"/>
  <c r="F30" i="5"/>
  <c r="B30" i="5"/>
  <c r="C30" i="5"/>
  <c r="D30" i="5"/>
  <c r="E30" i="5"/>
  <c r="M30" i="5"/>
  <c r="I30" i="5"/>
  <c r="J30" i="5"/>
  <c r="K30" i="5"/>
  <c r="L30" i="5"/>
  <c r="T30" i="5"/>
  <c r="P30" i="5"/>
  <c r="Q30" i="5"/>
  <c r="R30" i="5"/>
  <c r="S30" i="5"/>
  <c r="F31" i="5"/>
  <c r="B31" i="5"/>
  <c r="C31" i="5"/>
  <c r="D31" i="5"/>
  <c r="E31" i="5"/>
  <c r="M31" i="5"/>
  <c r="I31" i="5"/>
  <c r="J31" i="5"/>
  <c r="K31" i="5"/>
  <c r="L31" i="5"/>
  <c r="T31" i="5"/>
  <c r="P31" i="5"/>
  <c r="Q31" i="5"/>
  <c r="R31" i="5"/>
  <c r="S31" i="5"/>
  <c r="F32" i="5"/>
  <c r="B32" i="5"/>
  <c r="C32" i="5"/>
  <c r="D32" i="5"/>
  <c r="E32" i="5"/>
  <c r="M32" i="5"/>
  <c r="I32" i="5"/>
  <c r="J32" i="5"/>
  <c r="K32" i="5"/>
  <c r="L32" i="5"/>
  <c r="T32" i="5"/>
  <c r="P32" i="5"/>
  <c r="Q32" i="5"/>
  <c r="R32" i="5"/>
  <c r="S32" i="5"/>
  <c r="F33" i="5"/>
  <c r="B33" i="5"/>
  <c r="C33" i="5"/>
  <c r="D33" i="5"/>
  <c r="E33" i="5"/>
  <c r="M33" i="5"/>
  <c r="I33" i="5"/>
  <c r="J33" i="5"/>
  <c r="K33" i="5"/>
  <c r="L33" i="5"/>
  <c r="T33" i="5"/>
  <c r="P33" i="5"/>
  <c r="Q33" i="5"/>
  <c r="R33" i="5"/>
  <c r="S33" i="5"/>
  <c r="F34" i="5"/>
  <c r="B34" i="5"/>
  <c r="C34" i="5"/>
  <c r="D34" i="5"/>
  <c r="E34" i="5"/>
  <c r="M34" i="5"/>
  <c r="I34" i="5"/>
  <c r="J34" i="5"/>
  <c r="K34" i="5"/>
  <c r="L34" i="5"/>
  <c r="T34" i="5"/>
  <c r="P34" i="5"/>
  <c r="Q34" i="5"/>
  <c r="R34" i="5"/>
  <c r="S34" i="5"/>
  <c r="F35" i="5"/>
  <c r="B35" i="5"/>
  <c r="C35" i="5"/>
  <c r="D35" i="5"/>
  <c r="E35" i="5"/>
  <c r="M35" i="5"/>
  <c r="I35" i="5"/>
  <c r="J35" i="5"/>
  <c r="K35" i="5"/>
  <c r="L35" i="5"/>
  <c r="T35" i="5"/>
  <c r="P35" i="5"/>
  <c r="Q35" i="5"/>
  <c r="R35" i="5"/>
  <c r="S35" i="5"/>
  <c r="C36" i="5"/>
  <c r="D36" i="5"/>
  <c r="E36" i="5"/>
  <c r="F36" i="5"/>
  <c r="J36" i="5"/>
  <c r="K36" i="5"/>
  <c r="L36" i="5"/>
  <c r="M36" i="5"/>
  <c r="Q36" i="5"/>
  <c r="R36" i="5"/>
  <c r="S36" i="5"/>
  <c r="T36" i="5"/>
  <c r="G2" i="7"/>
  <c r="H2" i="7"/>
  <c r="I2" i="7"/>
  <c r="D3" i="7"/>
  <c r="A3" i="7"/>
  <c r="B3" i="7"/>
  <c r="G3" i="7"/>
  <c r="H3" i="7"/>
  <c r="I3" i="7"/>
  <c r="J3" i="7"/>
  <c r="C3" i="7"/>
  <c r="E3" i="7"/>
  <c r="F3" i="7"/>
  <c r="D4" i="7"/>
  <c r="A4" i="7"/>
  <c r="B4" i="7"/>
  <c r="G4" i="7"/>
  <c r="H4" i="7"/>
  <c r="I4" i="7"/>
  <c r="J4" i="7"/>
  <c r="C4" i="7"/>
  <c r="E4" i="7"/>
  <c r="F4" i="7"/>
  <c r="D5" i="7"/>
  <c r="A5" i="7"/>
  <c r="B5" i="7"/>
  <c r="G5" i="7"/>
  <c r="H5" i="7"/>
  <c r="I5" i="7"/>
  <c r="J5" i="7"/>
  <c r="C5" i="7"/>
  <c r="E5" i="7"/>
  <c r="F5" i="7"/>
  <c r="D6" i="7"/>
  <c r="A6" i="7"/>
  <c r="B6" i="7"/>
  <c r="G6" i="7"/>
  <c r="H6" i="7"/>
  <c r="I6" i="7"/>
  <c r="J6" i="7"/>
  <c r="C6" i="7"/>
  <c r="E6" i="7"/>
  <c r="F6" i="7"/>
  <c r="D7" i="7"/>
  <c r="A7" i="7"/>
  <c r="B7" i="7"/>
  <c r="G7" i="7"/>
  <c r="H7" i="7"/>
  <c r="I7" i="7"/>
  <c r="J7" i="7"/>
  <c r="C7" i="7"/>
  <c r="E7" i="7"/>
  <c r="F7" i="7"/>
  <c r="D8" i="7"/>
  <c r="A8" i="7"/>
  <c r="B8" i="7"/>
  <c r="G8" i="7"/>
  <c r="H8" i="7"/>
  <c r="I8" i="7"/>
  <c r="J8" i="7"/>
  <c r="C8" i="7"/>
  <c r="E8" i="7"/>
  <c r="F8" i="7"/>
  <c r="D9" i="7"/>
  <c r="A9" i="7"/>
  <c r="B9" i="7"/>
  <c r="G9" i="7"/>
  <c r="H9" i="7"/>
  <c r="I9" i="7"/>
  <c r="J9" i="7"/>
  <c r="C9" i="7"/>
  <c r="E9" i="7"/>
  <c r="F9" i="7"/>
  <c r="D10" i="7"/>
  <c r="A10" i="7"/>
  <c r="B10" i="7"/>
  <c r="G10" i="7"/>
  <c r="H10" i="7"/>
  <c r="I10" i="7"/>
  <c r="J10" i="7"/>
  <c r="C10" i="7"/>
  <c r="E10" i="7"/>
  <c r="F10" i="7"/>
  <c r="D11" i="7"/>
  <c r="A11" i="7"/>
  <c r="B11" i="7"/>
  <c r="G11" i="7"/>
  <c r="H11" i="7"/>
  <c r="I11" i="7"/>
  <c r="J11" i="7"/>
  <c r="C11" i="7"/>
  <c r="E11" i="7"/>
  <c r="F11" i="7"/>
  <c r="D12" i="7"/>
  <c r="A12" i="7"/>
  <c r="B12" i="7"/>
  <c r="G12" i="7"/>
  <c r="H12" i="7"/>
  <c r="I12" i="7"/>
  <c r="J12" i="7"/>
  <c r="C12" i="7"/>
  <c r="E12" i="7"/>
  <c r="F12" i="7"/>
  <c r="G15" i="7"/>
  <c r="H15" i="7"/>
  <c r="I15" i="7"/>
  <c r="D16" i="7"/>
  <c r="A16" i="7"/>
  <c r="B16" i="7"/>
  <c r="G16" i="7"/>
  <c r="H16" i="7"/>
  <c r="I16" i="7"/>
  <c r="J16" i="7"/>
  <c r="C16" i="7"/>
  <c r="E16" i="7"/>
  <c r="F16" i="7"/>
  <c r="D17" i="7"/>
  <c r="A17" i="7"/>
  <c r="B17" i="7"/>
  <c r="G17" i="7"/>
  <c r="H17" i="7"/>
  <c r="I17" i="7"/>
  <c r="J17" i="7"/>
  <c r="C17" i="7"/>
  <c r="E17" i="7"/>
  <c r="F17" i="7"/>
  <c r="D18" i="7"/>
  <c r="A18" i="7"/>
  <c r="B18" i="7"/>
  <c r="G18" i="7"/>
  <c r="H18" i="7"/>
  <c r="I18" i="7"/>
  <c r="J18" i="7"/>
  <c r="C18" i="7"/>
  <c r="E18" i="7"/>
  <c r="F18" i="7"/>
  <c r="D19" i="7"/>
  <c r="A19" i="7"/>
  <c r="B19" i="7"/>
  <c r="G19" i="7"/>
  <c r="H19" i="7"/>
  <c r="I19" i="7"/>
  <c r="J19" i="7"/>
  <c r="C19" i="7"/>
  <c r="E19" i="7"/>
  <c r="F19" i="7"/>
  <c r="D20" i="7"/>
  <c r="A20" i="7"/>
  <c r="B20" i="7"/>
  <c r="G20" i="7"/>
  <c r="H20" i="7"/>
  <c r="I20" i="7"/>
  <c r="J20" i="7"/>
  <c r="C20" i="7"/>
  <c r="E20" i="7"/>
  <c r="F20" i="7"/>
  <c r="D21" i="7"/>
  <c r="A21" i="7"/>
  <c r="B21" i="7"/>
  <c r="G21" i="7"/>
  <c r="H21" i="7"/>
  <c r="I21" i="7"/>
  <c r="J21" i="7"/>
  <c r="C21" i="7"/>
  <c r="E21" i="7"/>
  <c r="F21" i="7"/>
  <c r="D22" i="7"/>
  <c r="A22" i="7"/>
  <c r="B22" i="7"/>
  <c r="G22" i="7"/>
  <c r="H22" i="7"/>
  <c r="I22" i="7"/>
  <c r="J22" i="7"/>
  <c r="C22" i="7"/>
  <c r="E22" i="7"/>
  <c r="F22" i="7"/>
  <c r="D23" i="7"/>
  <c r="A23" i="7"/>
  <c r="B23" i="7"/>
  <c r="G23" i="7"/>
  <c r="H23" i="7"/>
  <c r="I23" i="7"/>
  <c r="J23" i="7"/>
  <c r="C23" i="7"/>
  <c r="E23" i="7"/>
  <c r="F23" i="7"/>
  <c r="D24" i="7"/>
  <c r="A24" i="7"/>
  <c r="B24" i="7"/>
  <c r="G24" i="7"/>
  <c r="H24" i="7"/>
  <c r="I24" i="7"/>
  <c r="J24" i="7"/>
  <c r="C24" i="7"/>
  <c r="E24" i="7"/>
  <c r="F24" i="7"/>
  <c r="D25" i="7"/>
  <c r="A25" i="7"/>
  <c r="B25" i="7"/>
  <c r="G25" i="7"/>
  <c r="H25" i="7"/>
  <c r="I25" i="7"/>
  <c r="J25" i="7"/>
  <c r="C25" i="7"/>
  <c r="E25" i="7"/>
  <c r="F25" i="7"/>
  <c r="M28" i="7"/>
  <c r="Q28" i="7"/>
  <c r="U28" i="7"/>
  <c r="Y28" i="7"/>
  <c r="C29" i="7"/>
  <c r="A29" i="7"/>
  <c r="G29" i="7"/>
  <c r="E29" i="7"/>
  <c r="K29" i="7"/>
  <c r="I29" i="7"/>
  <c r="O29" i="7"/>
  <c r="M29" i="7"/>
  <c r="S29" i="7"/>
  <c r="Q29" i="7"/>
  <c r="W29" i="7"/>
  <c r="U29" i="7"/>
  <c r="AA29" i="7"/>
  <c r="Y29" i="7"/>
  <c r="C30" i="7"/>
  <c r="A30" i="7"/>
  <c r="G30" i="7"/>
  <c r="E30" i="7"/>
  <c r="K30" i="7"/>
  <c r="I30" i="7"/>
  <c r="O30" i="7"/>
  <c r="M30" i="7"/>
  <c r="S30" i="7"/>
  <c r="Q30" i="7"/>
  <c r="W30" i="7"/>
  <c r="U30" i="7"/>
  <c r="AA30" i="7"/>
  <c r="Y30" i="7"/>
  <c r="C31" i="7"/>
  <c r="A31" i="7"/>
  <c r="G31" i="7"/>
  <c r="E31" i="7"/>
  <c r="K31" i="7"/>
  <c r="I31" i="7"/>
  <c r="O31" i="7"/>
  <c r="M31" i="7"/>
  <c r="S31" i="7"/>
  <c r="Q31" i="7"/>
  <c r="W31" i="7"/>
  <c r="U31" i="7"/>
  <c r="AA31" i="7"/>
  <c r="Y31" i="7"/>
  <c r="C32" i="7"/>
  <c r="A32" i="7"/>
  <c r="G32" i="7"/>
  <c r="E32" i="7"/>
  <c r="K32" i="7"/>
  <c r="I32" i="7"/>
  <c r="O32" i="7"/>
  <c r="M32" i="7"/>
  <c r="S32" i="7"/>
  <c r="Q32" i="7"/>
  <c r="W32" i="7"/>
  <c r="U32" i="7"/>
  <c r="AA32" i="7"/>
  <c r="Y32" i="7"/>
  <c r="C33" i="7"/>
  <c r="A33" i="7"/>
  <c r="G33" i="7"/>
  <c r="E33" i="7"/>
  <c r="K33" i="7"/>
  <c r="I33" i="7"/>
  <c r="O33" i="7"/>
  <c r="M33" i="7"/>
  <c r="S33" i="7"/>
  <c r="Q33" i="7"/>
  <c r="W33" i="7"/>
  <c r="U33" i="7"/>
  <c r="AA33" i="7"/>
  <c r="Y33" i="7"/>
  <c r="C36" i="7"/>
  <c r="A36" i="7"/>
  <c r="G36" i="7"/>
  <c r="E36" i="7"/>
  <c r="K36" i="7"/>
  <c r="I36" i="7"/>
  <c r="O36" i="7"/>
  <c r="M36" i="7"/>
  <c r="S36" i="7"/>
  <c r="Q36" i="7"/>
  <c r="C37" i="7"/>
  <c r="A37" i="7"/>
  <c r="G37" i="7"/>
  <c r="E37" i="7"/>
  <c r="K37" i="7"/>
  <c r="O37" i="7"/>
  <c r="M37" i="7"/>
  <c r="S37" i="7"/>
  <c r="Q37" i="7"/>
  <c r="C38" i="7"/>
  <c r="A38" i="7"/>
  <c r="G38" i="7"/>
  <c r="E38" i="7"/>
  <c r="K38" i="7"/>
  <c r="O38" i="7"/>
  <c r="M38" i="7"/>
  <c r="S38" i="7"/>
  <c r="Q38" i="7"/>
  <c r="C39" i="7"/>
  <c r="A39" i="7"/>
  <c r="G39" i="7"/>
  <c r="E39" i="7"/>
  <c r="K39" i="7"/>
  <c r="I39" i="7"/>
  <c r="O39" i="7"/>
  <c r="M39" i="7"/>
  <c r="S39" i="7"/>
  <c r="Q39" i="7"/>
  <c r="C40" i="7"/>
  <c r="A40" i="7"/>
  <c r="G40" i="7"/>
  <c r="E40" i="7"/>
  <c r="K40" i="7"/>
  <c r="I40" i="7"/>
  <c r="O40" i="7"/>
  <c r="M40" i="7"/>
  <c r="S40" i="7"/>
  <c r="Q40" i="7"/>
  <c r="C43" i="7"/>
  <c r="A43" i="7"/>
  <c r="B43" i="7"/>
  <c r="G43" i="7"/>
  <c r="E43" i="7"/>
  <c r="F43" i="7"/>
  <c r="K43" i="7"/>
  <c r="I43" i="7"/>
  <c r="J43" i="7"/>
  <c r="O43" i="7"/>
  <c r="M43" i="7"/>
  <c r="N43" i="7"/>
  <c r="S43" i="7"/>
  <c r="Q43" i="7"/>
  <c r="R43" i="7"/>
  <c r="W43" i="7"/>
  <c r="U43" i="7"/>
  <c r="V43" i="7"/>
  <c r="AA43" i="7"/>
  <c r="Y43" i="7"/>
  <c r="Z43" i="7"/>
  <c r="C44" i="7"/>
  <c r="A44" i="7"/>
  <c r="B44" i="7"/>
  <c r="G44" i="7"/>
  <c r="E44" i="7"/>
  <c r="F44" i="7"/>
  <c r="K44" i="7"/>
  <c r="I44" i="7"/>
  <c r="J44" i="7"/>
  <c r="O44" i="7"/>
  <c r="M44" i="7"/>
  <c r="N44" i="7"/>
  <c r="S44" i="7"/>
  <c r="Q44" i="7"/>
  <c r="R44" i="7"/>
  <c r="W44" i="7"/>
  <c r="U44" i="7"/>
  <c r="V44" i="7"/>
  <c r="AA44" i="7"/>
  <c r="Y44" i="7"/>
  <c r="Z44" i="7"/>
  <c r="C45" i="7"/>
  <c r="A45" i="7"/>
  <c r="B45" i="7"/>
  <c r="G45" i="7"/>
  <c r="E45" i="7"/>
  <c r="F45" i="7"/>
  <c r="K45" i="7"/>
  <c r="I45" i="7"/>
  <c r="J45" i="7"/>
  <c r="O45" i="7"/>
  <c r="M45" i="7"/>
  <c r="N45" i="7"/>
  <c r="S45" i="7"/>
  <c r="Q45" i="7"/>
  <c r="R45" i="7"/>
  <c r="W45" i="7"/>
  <c r="U45" i="7"/>
  <c r="V45" i="7"/>
  <c r="AA45" i="7"/>
  <c r="Y45" i="7"/>
  <c r="Z45" i="7"/>
  <c r="C46" i="7"/>
  <c r="A46" i="7"/>
  <c r="B46" i="7"/>
  <c r="G46" i="7"/>
  <c r="E46" i="7"/>
  <c r="F46" i="7"/>
  <c r="K46" i="7"/>
  <c r="I46" i="7"/>
  <c r="J46" i="7"/>
  <c r="O46" i="7"/>
  <c r="M46" i="7"/>
  <c r="N46" i="7"/>
  <c r="S46" i="7"/>
  <c r="Q46" i="7"/>
  <c r="R46" i="7"/>
  <c r="W46" i="7"/>
  <c r="U46" i="7"/>
  <c r="V46" i="7"/>
  <c r="AA46" i="7"/>
  <c r="Y46" i="7"/>
  <c r="Z46" i="7"/>
  <c r="C47" i="7"/>
  <c r="A47" i="7"/>
  <c r="B47" i="7"/>
  <c r="G47" i="7"/>
  <c r="E47" i="7"/>
  <c r="F47" i="7"/>
  <c r="K47" i="7"/>
  <c r="I47" i="7"/>
  <c r="J47" i="7"/>
  <c r="O47" i="7"/>
  <c r="M47" i="7"/>
  <c r="N47" i="7"/>
  <c r="S47" i="7"/>
  <c r="Q47" i="7"/>
  <c r="R47" i="7"/>
  <c r="W47" i="7"/>
  <c r="U47" i="7"/>
  <c r="V47" i="7"/>
  <c r="AA47" i="7"/>
  <c r="Y47" i="7"/>
  <c r="Z47" i="7"/>
  <c r="C50" i="7"/>
  <c r="A50" i="7"/>
  <c r="B50" i="7"/>
  <c r="G50" i="7"/>
  <c r="E50" i="7"/>
  <c r="F50" i="7"/>
  <c r="C51" i="7"/>
  <c r="A51" i="7"/>
  <c r="B51" i="7"/>
  <c r="G51" i="7"/>
  <c r="E51" i="7"/>
  <c r="F51" i="7"/>
  <c r="C52" i="7"/>
  <c r="A52" i="7"/>
  <c r="B52" i="7"/>
  <c r="G52" i="7"/>
  <c r="E52" i="7"/>
  <c r="F52" i="7"/>
  <c r="C53" i="7"/>
  <c r="A53" i="7"/>
  <c r="B53" i="7"/>
  <c r="G53" i="7"/>
  <c r="E53" i="7"/>
  <c r="F53" i="7"/>
  <c r="C54" i="7"/>
  <c r="A54" i="7"/>
  <c r="B54" i="7"/>
  <c r="G54" i="7"/>
  <c r="E54" i="7"/>
  <c r="F54" i="7"/>
  <c r="C57" i="7"/>
  <c r="A57" i="7"/>
  <c r="B57" i="7"/>
  <c r="G57" i="7"/>
  <c r="E57" i="7"/>
  <c r="F57" i="7"/>
  <c r="C60" i="7"/>
  <c r="A60" i="7"/>
  <c r="B60" i="7"/>
  <c r="G60" i="7"/>
  <c r="E60" i="7"/>
  <c r="F60" i="7"/>
  <c r="B62" i="7"/>
  <c r="C62" i="7"/>
  <c r="D62" i="7"/>
  <c r="E62" i="7"/>
  <c r="F62" i="7"/>
  <c r="G62" i="7"/>
  <c r="H62" i="7"/>
  <c r="E63" i="7"/>
  <c r="F63" i="7"/>
  <c r="G63" i="7"/>
  <c r="H63" i="7"/>
  <c r="B64" i="7"/>
  <c r="C64" i="7"/>
  <c r="D64" i="7"/>
  <c r="E64" i="7"/>
  <c r="F64" i="7"/>
  <c r="G64" i="7"/>
  <c r="H64" i="7"/>
  <c r="B65" i="7"/>
  <c r="C65" i="7"/>
  <c r="D65" i="7"/>
  <c r="E65" i="7"/>
  <c r="F65" i="7"/>
  <c r="G65" i="7"/>
  <c r="H65" i="7"/>
  <c r="E68" i="7"/>
  <c r="F68" i="7"/>
  <c r="G68" i="7"/>
  <c r="H68" i="7"/>
  <c r="B69" i="7"/>
  <c r="C69" i="7"/>
  <c r="D69" i="7"/>
  <c r="E69" i="7"/>
  <c r="F69" i="7"/>
  <c r="G69" i="7"/>
  <c r="H69" i="7"/>
  <c r="B70" i="7"/>
  <c r="C70" i="7"/>
  <c r="D70" i="7"/>
  <c r="E70" i="7"/>
  <c r="F70" i="7"/>
  <c r="G70" i="7"/>
  <c r="H70" i="7"/>
  <c r="B71" i="7"/>
  <c r="C71" i="7"/>
  <c r="D71" i="7"/>
  <c r="E71" i="7"/>
  <c r="F71" i="7"/>
  <c r="G71" i="7"/>
  <c r="H71" i="7"/>
  <c r="B74" i="7"/>
  <c r="C74" i="7"/>
  <c r="D74" i="7"/>
  <c r="B75" i="7"/>
  <c r="C75" i="7"/>
  <c r="D75" i="7"/>
  <c r="B76" i="7"/>
  <c r="C76" i="7"/>
  <c r="D76" i="7"/>
  <c r="B77" i="7"/>
  <c r="C77" i="7"/>
  <c r="D77" i="7"/>
  <c r="B78" i="7"/>
  <c r="C78" i="7"/>
  <c r="D78" i="7"/>
  <c r="B79" i="7"/>
  <c r="C79" i="7"/>
  <c r="D79" i="7"/>
  <c r="B80" i="7"/>
  <c r="C80" i="7"/>
  <c r="D80" i="7"/>
  <c r="B81" i="7"/>
  <c r="C81" i="7"/>
  <c r="D81" i="7"/>
  <c r="B82" i="7"/>
  <c r="C82" i="7"/>
  <c r="D82" i="7"/>
  <c r="B83" i="7"/>
  <c r="C83" i="7"/>
  <c r="D83" i="7"/>
  <c r="B86" i="7"/>
  <c r="C86" i="7"/>
  <c r="D86" i="7"/>
  <c r="B87" i="7"/>
  <c r="C87" i="7"/>
  <c r="D87" i="7"/>
  <c r="B88" i="7"/>
  <c r="C88" i="7"/>
  <c r="D88" i="7"/>
  <c r="B89" i="7"/>
  <c r="C89" i="7"/>
  <c r="D89" i="7"/>
  <c r="B90" i="7"/>
  <c r="C90" i="7"/>
  <c r="D90" i="7"/>
  <c r="B91" i="7"/>
  <c r="C91" i="7"/>
  <c r="D91" i="7"/>
  <c r="B92" i="7"/>
  <c r="C92" i="7"/>
  <c r="D92" i="7"/>
  <c r="B93" i="7"/>
  <c r="C93" i="7"/>
  <c r="D93" i="7"/>
  <c r="B94" i="7"/>
  <c r="C94" i="7"/>
  <c r="D94" i="7"/>
  <c r="B95" i="7"/>
  <c r="C95" i="7"/>
  <c r="D95" i="7"/>
  <c r="D2" i="8"/>
  <c r="D3" i="8"/>
  <c r="D4" i="8"/>
  <c r="D5" i="8"/>
  <c r="D6" i="8"/>
  <c r="D7" i="8"/>
  <c r="D8" i="8"/>
  <c r="D9" i="8"/>
  <c r="D10" i="8"/>
  <c r="D11" i="8"/>
  <c r="D12" i="8"/>
  <c r="D13" i="8"/>
  <c r="D14" i="8"/>
  <c r="D15" i="8"/>
  <c r="D16" i="8"/>
  <c r="D17" i="8"/>
  <c r="D18" i="8"/>
  <c r="D19" i="8"/>
  <c r="F23" i="8"/>
  <c r="F24" i="8"/>
  <c r="F25" i="8"/>
  <c r="F26" i="8"/>
  <c r="F27" i="8"/>
  <c r="F28" i="8"/>
  <c r="F29" i="8"/>
  <c r="F30" i="8"/>
  <c r="F31" i="8"/>
  <c r="F32" i="8"/>
  <c r="F34" i="8"/>
  <c r="F35" i="8"/>
  <c r="F36" i="8"/>
  <c r="F37" i="8"/>
  <c r="F38" i="8"/>
  <c r="F39" i="8"/>
  <c r="F40" i="8"/>
  <c r="F41" i="8"/>
  <c r="F42" i="8"/>
  <c r="F43" i="8"/>
  <c r="F44" i="8"/>
  <c r="F45" i="8"/>
  <c r="F46" i="8"/>
  <c r="F47" i="8"/>
  <c r="F48" i="8"/>
  <c r="F49" i="8"/>
  <c r="F50" i="8"/>
  <c r="F52" i="8"/>
  <c r="F53" i="8"/>
  <c r="F54" i="8"/>
  <c r="F55" i="8"/>
  <c r="F56" i="8"/>
  <c r="F57" i="8"/>
  <c r="F58" i="8"/>
  <c r="F59" i="8"/>
  <c r="F60" i="8"/>
  <c r="F61" i="8"/>
  <c r="F62" i="8"/>
  <c r="F63" i="8"/>
  <c r="F64" i="8"/>
  <c r="F65" i="8"/>
  <c r="F66" i="8"/>
  <c r="F67" i="8"/>
  <c r="F68" i="8"/>
  <c r="F69" i="8"/>
  <c r="F70" i="8"/>
  <c r="F74" i="8"/>
  <c r="F75" i="8"/>
  <c r="F77" i="8"/>
  <c r="F78" i="8"/>
  <c r="F79" i="8"/>
  <c r="F80" i="8"/>
  <c r="F81" i="8"/>
  <c r="F82" i="8"/>
  <c r="F83" i="8"/>
  <c r="F84" i="8"/>
  <c r="F85" i="8"/>
  <c r="F86" i="8"/>
  <c r="F87" i="8"/>
  <c r="F88" i="8"/>
  <c r="F89" i="8"/>
  <c r="F90" i="8"/>
  <c r="F91" i="8"/>
  <c r="F92" i="8"/>
  <c r="F93" i="8"/>
  <c r="F94" i="8"/>
  <c r="F95" i="8"/>
  <c r="F96" i="8"/>
  <c r="F97" i="8"/>
  <c r="F98" i="8"/>
  <c r="F99" i="8"/>
  <c r="F100" i="8"/>
  <c r="F101" i="8"/>
  <c r="F102" i="8"/>
  <c r="F104" i="8"/>
  <c r="F105" i="8"/>
  <c r="F106" i="8"/>
  <c r="F107" i="8"/>
  <c r="F110" i="8"/>
  <c r="F111" i="8"/>
  <c r="F112" i="8"/>
  <c r="F114" i="8"/>
  <c r="F115" i="8"/>
  <c r="F116" i="8"/>
  <c r="F117" i="8"/>
  <c r="F118" i="8"/>
  <c r="F119" i="8"/>
  <c r="F120" i="8"/>
  <c r="F121" i="8"/>
  <c r="F122" i="8"/>
  <c r="F123" i="8"/>
  <c r="F124" i="8"/>
  <c r="F125" i="8"/>
  <c r="F126" i="8"/>
  <c r="F128" i="8"/>
  <c r="F129" i="8"/>
  <c r="F130" i="8"/>
  <c r="F131" i="8"/>
  <c r="F132" i="8"/>
  <c r="F133" i="8"/>
  <c r="F134" i="8"/>
  <c r="F135" i="8"/>
  <c r="F136" i="8"/>
  <c r="F137" i="8"/>
  <c r="F138" i="8"/>
  <c r="F139" i="8"/>
  <c r="F140" i="8"/>
  <c r="F141" i="8"/>
  <c r="F142" i="8"/>
  <c r="F143" i="8"/>
  <c r="F144" i="8"/>
  <c r="F147" i="8"/>
  <c r="F148" i="8"/>
  <c r="F149" i="8"/>
  <c r="F150" i="8"/>
  <c r="F151" i="8"/>
  <c r="F152" i="8"/>
  <c r="F153" i="8"/>
  <c r="F154" i="8"/>
  <c r="F155" i="8"/>
  <c r="F156" i="8"/>
  <c r="F157" i="8"/>
  <c r="F158" i="8"/>
  <c r="F159" i="8"/>
  <c r="F160" i="8"/>
  <c r="F161" i="8"/>
  <c r="F162" i="8"/>
  <c r="F163" i="8"/>
  <c r="F164" i="8"/>
  <c r="F165" i="8"/>
  <c r="F166" i="8"/>
  <c r="F167" i="8"/>
  <c r="F168" i="8"/>
  <c r="F169" i="8"/>
  <c r="F170" i="8"/>
  <c r="F176" i="8"/>
  <c r="F177" i="8"/>
  <c r="F178" i="8"/>
  <c r="F179" i="8"/>
  <c r="F180" i="8"/>
  <c r="F181" i="8"/>
  <c r="F182" i="8"/>
  <c r="F183" i="8"/>
  <c r="F184" i="8"/>
  <c r="F185" i="8"/>
</calcChain>
</file>

<file path=xl/comments1.xml><?xml version="1.0" encoding="utf-8"?>
<comments xmlns="http://schemas.openxmlformats.org/spreadsheetml/2006/main">
  <authors>
    <author>Dave Leip</author>
  </authors>
  <commentList>
    <comment ref="BE3" authorId="0">
      <text>
        <r>
          <rPr>
            <b/>
            <sz val="9"/>
            <color indexed="81"/>
            <rFont val="Geneva"/>
          </rPr>
          <t>Dave Leip:</t>
        </r>
        <r>
          <rPr>
            <sz val="9"/>
            <color indexed="81"/>
            <rFont val="Geneva"/>
          </rPr>
          <t xml:space="preserve">
Diebold AccuVote optical Scanner.</t>
        </r>
      </text>
    </comment>
    <comment ref="O263" authorId="0">
      <text>
        <r>
          <rPr>
            <b/>
            <sz val="9"/>
            <color indexed="81"/>
            <rFont val="Geneva"/>
          </rPr>
          <t>Dave Leip:</t>
        </r>
        <r>
          <rPr>
            <sz val="9"/>
            <color indexed="81"/>
            <rFont val="Geneva"/>
          </rPr>
          <t xml:space="preserve">
Data sum to 1,040,634</t>
        </r>
      </text>
    </comment>
    <comment ref="A630" authorId="0">
      <text>
        <r>
          <rPr>
            <b/>
            <sz val="9"/>
            <color indexed="81"/>
            <rFont val="Geneva"/>
          </rPr>
          <t>Dave Leip:</t>
        </r>
        <r>
          <rPr>
            <sz val="9"/>
            <color indexed="81"/>
            <rFont val="Geneva"/>
          </rPr>
          <t xml:space="preserve">
Kansas City included with Jackson County</t>
        </r>
      </text>
    </comment>
  </commentList>
</comments>
</file>

<file path=xl/comments2.xml><?xml version="1.0" encoding="utf-8"?>
<comments xmlns="http://schemas.openxmlformats.org/spreadsheetml/2006/main">
  <authors>
    <author>Dave Leip</author>
  </authors>
  <commentList>
    <comment ref="A217" authorId="0">
      <text>
        <r>
          <rPr>
            <b/>
            <sz val="9"/>
            <color indexed="81"/>
            <rFont val="Geneva"/>
          </rPr>
          <t>Dave Leip:</t>
        </r>
        <r>
          <rPr>
            <sz val="9"/>
            <color indexed="81"/>
            <rFont val="Geneva"/>
          </rPr>
          <t xml:space="preserve">
Includes E Plantation</t>
        </r>
      </text>
    </comment>
  </commentList>
</comments>
</file>

<file path=xl/comments3.xml><?xml version="1.0" encoding="utf-8"?>
<comments xmlns="http://schemas.openxmlformats.org/spreadsheetml/2006/main">
  <authors>
    <author>Dave Leip</author>
  </authors>
  <commentList>
    <comment ref="C1" authorId="0">
      <text>
        <r>
          <rPr>
            <b/>
            <sz val="9"/>
            <color indexed="81"/>
            <rFont val="Geneva"/>
          </rPr>
          <t>Dave Leip:</t>
        </r>
        <r>
          <rPr>
            <sz val="9"/>
            <color indexed="81"/>
            <rFont val="Geneva"/>
          </rPr>
          <t xml:space="preserve">
National Party.  Can rework these as appropriate
</t>
        </r>
      </text>
    </comment>
    <comment ref="C13" authorId="0">
      <text>
        <r>
          <rPr>
            <b/>
            <sz val="9"/>
            <color indexed="81"/>
            <rFont val="Geneva"/>
          </rPr>
          <t>Dave Leip:</t>
        </r>
        <r>
          <rPr>
            <sz val="9"/>
            <color indexed="81"/>
            <rFont val="Geneva"/>
          </rPr>
          <t xml:space="preserve">
These "State#" are for generic state-specific parties such as "Liberty Union" in VT, "Cool Moose" in RI, etc.  Multiple un-affiliated parties may share the same column.</t>
        </r>
      </text>
    </comment>
    <comment ref="A23" authorId="0">
      <text>
        <r>
          <rPr>
            <b/>
            <sz val="9"/>
            <color indexed="81"/>
            <rFont val="Geneva"/>
          </rPr>
          <t>Dave Leip:</t>
        </r>
        <r>
          <rPr>
            <sz val="9"/>
            <color indexed="81"/>
            <rFont val="Geneva"/>
          </rPr>
          <t xml:space="preserve">
Party Number (from above)
Match any state party with a nationally-affiliated party if applicable (e.g. Nebraska Party would get #5 since it is associated with the Constitution Party - in the party column, write "Nebraska", but write 5 in the # column) </t>
        </r>
      </text>
    </comment>
    <comment ref="C23" authorId="0">
      <text>
        <r>
          <rPr>
            <b/>
            <sz val="9"/>
            <color indexed="81"/>
            <rFont val="Geneva"/>
          </rPr>
          <t>Dave Leip:</t>
        </r>
        <r>
          <rPr>
            <sz val="9"/>
            <color indexed="81"/>
            <rFont val="Geneva"/>
          </rPr>
          <t xml:space="preserve">
Please use the actual name of the party on the ballot… such as Democratic-Farmer-Labor</t>
        </r>
      </text>
    </comment>
    <comment ref="E23" authorId="0">
      <text>
        <r>
          <rPr>
            <b/>
            <sz val="9"/>
            <color indexed="81"/>
            <rFont val="Geneva"/>
          </rPr>
          <t>Dave Leip:</t>
        </r>
        <r>
          <rPr>
            <sz val="9"/>
            <color indexed="81"/>
            <rFont val="Geneva"/>
          </rPr>
          <t xml:space="preserve">
abbreviated name.  Typically the last name, but if it is very long like Schwartzenegger, can abbreviate to Schwartz., etc.</t>
        </r>
      </text>
    </comment>
    <comment ref="F23" authorId="0">
      <text>
        <r>
          <rPr>
            <b/>
            <sz val="9"/>
            <color indexed="81"/>
            <rFont val="Geneva"/>
          </rPr>
          <t>Dave Leip:</t>
        </r>
        <r>
          <rPr>
            <sz val="9"/>
            <color indexed="81"/>
            <rFont val="Geneva"/>
          </rPr>
          <t xml:space="preserve">
just leave this column alone.</t>
        </r>
      </text>
    </comment>
  </commentList>
</comments>
</file>

<file path=xl/comments4.xml><?xml version="1.0" encoding="utf-8"?>
<comments xmlns="http://schemas.openxmlformats.org/spreadsheetml/2006/main">
  <authors>
    <author>Dave Leip</author>
  </authors>
  <commentList>
    <comment ref="B1" authorId="0">
      <text>
        <r>
          <rPr>
            <b/>
            <sz val="9"/>
            <color indexed="81"/>
            <rFont val="Geneva"/>
          </rPr>
          <t>Dave Leip:</t>
        </r>
        <r>
          <rPr>
            <sz val="9"/>
            <color indexed="81"/>
            <rFont val="Geneva"/>
          </rPr>
          <t xml:space="preserve">
Web Page, Official Abstract, Statement of Vote, etc.</t>
        </r>
      </text>
    </comment>
    <comment ref="G1" authorId="0">
      <text>
        <r>
          <rPr>
            <b/>
            <sz val="9"/>
            <color indexed="81"/>
            <rFont val="Geneva"/>
          </rPr>
          <t>Dave Leip:</t>
        </r>
        <r>
          <rPr>
            <sz val="9"/>
            <color indexed="81"/>
            <rFont val="Geneva"/>
          </rPr>
          <t xml:space="preserve">
write "comp." if the source is compiled by the author, else write "X"</t>
        </r>
      </text>
    </comment>
    <comment ref="M1" authorId="0">
      <text>
        <r>
          <rPr>
            <b/>
            <sz val="9"/>
            <color indexed="81"/>
            <rFont val="Geneva"/>
          </rPr>
          <t>Dave Leip:</t>
        </r>
        <r>
          <rPr>
            <sz val="9"/>
            <color indexed="81"/>
            <rFont val="Geneva"/>
          </rPr>
          <t xml:space="preserve">
The date on the publication</t>
        </r>
      </text>
    </comment>
    <comment ref="P1" authorId="0">
      <text>
        <r>
          <rPr>
            <b/>
            <sz val="9"/>
            <color indexed="81"/>
            <rFont val="Geneva"/>
          </rPr>
          <t>Dave Leip:</t>
        </r>
        <r>
          <rPr>
            <sz val="9"/>
            <color indexed="81"/>
            <rFont val="Geneva"/>
          </rPr>
          <t xml:space="preserve">
for web pages, when was the page accessed?</t>
        </r>
      </text>
    </comment>
    <comment ref="Q1" authorId="0">
      <text>
        <r>
          <rPr>
            <b/>
            <sz val="9"/>
            <color indexed="81"/>
            <rFont val="Geneva"/>
          </rPr>
          <t>Dave Leip:</t>
        </r>
        <r>
          <rPr>
            <sz val="9"/>
            <color indexed="81"/>
            <rFont val="Geneva"/>
          </rPr>
          <t xml:space="preserve">
W for Web page, D for Document</t>
        </r>
      </text>
    </comment>
  </commentList>
</comments>
</file>

<file path=xl/sharedStrings.xml><?xml version="1.0" encoding="utf-8"?>
<sst xmlns="http://schemas.openxmlformats.org/spreadsheetml/2006/main" count="17611" uniqueCount="2951">
  <si>
    <t>Kingston</t>
  </si>
  <si>
    <t>Guernsey</t>
  </si>
  <si>
    <t>Gonzales</t>
  </si>
  <si>
    <t>St. Francis</t>
  </si>
  <si>
    <t>Gilead</t>
  </si>
  <si>
    <t>Mike Sullivan</t>
  </si>
  <si>
    <t>Craig Thomas</t>
  </si>
  <si>
    <t>Craig McCune</t>
  </si>
  <si>
    <t>McCune</t>
  </si>
  <si>
    <t>Uvalde</t>
  </si>
  <si>
    <t>Washoe</t>
  </si>
  <si>
    <t>Somerville</t>
  </si>
  <si>
    <t>Worthington</t>
  </si>
  <si>
    <t>Osceola</t>
  </si>
  <si>
    <t>Boyd</t>
  </si>
  <si>
    <t>Hudson</t>
  </si>
  <si>
    <t>Dayton</t>
  </si>
  <si>
    <t>Strafford</t>
  </si>
  <si>
    <t>Chemung</t>
  </si>
  <si>
    <t>Michigan Legislative Service Bureau</t>
  </si>
  <si>
    <t>Warren's gore</t>
  </si>
  <si>
    <t>Litchfield</t>
  </si>
  <si>
    <t>Glenburn</t>
  </si>
  <si>
    <t>Lamoille</t>
  </si>
  <si>
    <t>Crane</t>
  </si>
  <si>
    <t>Dixie</t>
  </si>
  <si>
    <t>North Reading</t>
  </si>
  <si>
    <t>Maries</t>
  </si>
  <si>
    <t>Door</t>
  </si>
  <si>
    <t>Craine</t>
  </si>
  <si>
    <t>Election Results</t>
  </si>
  <si>
    <t>U.S. Senator - Votes Cast November 8, 1994</t>
  </si>
  <si>
    <t>Republican/Tax Cut Now</t>
  </si>
  <si>
    <t>Norma Segal</t>
  </si>
  <si>
    <t>Independence Fusion</t>
  </si>
  <si>
    <t>Santa Rosa</t>
  </si>
  <si>
    <t>St. George</t>
  </si>
  <si>
    <t>Sheffield</t>
  </si>
  <si>
    <t>Fergus</t>
  </si>
  <si>
    <t>Glasscock</t>
  </si>
  <si>
    <t>Bellingham</t>
  </si>
  <si>
    <t>McNairy</t>
  </si>
  <si>
    <t>Moore</t>
  </si>
  <si>
    <t>Bowdoin</t>
  </si>
  <si>
    <t>Thorndike</t>
  </si>
  <si>
    <t>Manchester</t>
  </si>
  <si>
    <t>Chelmsford</t>
  </si>
  <si>
    <t>Schoharie</t>
  </si>
  <si>
    <t>Short Name</t>
  </si>
  <si>
    <t>Notes</t>
  </si>
  <si>
    <t>Orlin G. Cole</t>
  </si>
  <si>
    <t>Francesca Lobato</t>
  </si>
  <si>
    <t>Jeff Bingaman</t>
  </si>
  <si>
    <t>Colin R. McMillan</t>
  </si>
  <si>
    <t>Version</t>
  </si>
  <si>
    <t>Update</t>
  </si>
  <si>
    <t>This spreadsheet is for personal use and may not be redistributed in whole or in part.</t>
  </si>
  <si>
    <t>Version:</t>
  </si>
  <si>
    <t>Preliminary Release - county data for Missouri and some minor parties in New Jersey are absent.</t>
  </si>
  <si>
    <t>Optech III P Eagle Optical Scan</t>
  </si>
  <si>
    <t>Darien</t>
  </si>
  <si>
    <t>Level</t>
  </si>
  <si>
    <t>Northeast Somerset</t>
  </si>
  <si>
    <t>Tuscola</t>
  </si>
  <si>
    <t>Talmadge</t>
  </si>
  <si>
    <t>Sedgwick</t>
  </si>
  <si>
    <t>Pittsfield</t>
  </si>
  <si>
    <t>Bay</t>
  </si>
  <si>
    <t>Canton</t>
  </si>
  <si>
    <t>Burlington</t>
  </si>
  <si>
    <t>Pomfret</t>
  </si>
  <si>
    <t>Johnston</t>
  </si>
  <si>
    <t>Oliver L. North</t>
  </si>
  <si>
    <t>J. Marshall Coleman</t>
  </si>
  <si>
    <t>North Stonington</t>
  </si>
  <si>
    <t>South Boston</t>
  </si>
  <si>
    <t>Moynihan vote is the fusion of Democratic and Liberal ballot lines.</t>
  </si>
  <si>
    <t>Vote for United States Senator, by County November 8, 1994</t>
  </si>
  <si>
    <t>Portage Lake</t>
  </si>
  <si>
    <t>La Crosse</t>
  </si>
  <si>
    <t>Outagamie</t>
  </si>
  <si>
    <t>Westwood</t>
  </si>
  <si>
    <t>California Secretary of State</t>
  </si>
  <si>
    <t>Tennessee</t>
  </si>
  <si>
    <t>Broward</t>
  </si>
  <si>
    <t>&gt;50%</t>
  </si>
  <si>
    <t>&gt;60%</t>
  </si>
  <si>
    <t>&gt;70%</t>
  </si>
  <si>
    <t>Shoup Lever Machine and Paper</t>
  </si>
  <si>
    <t>Edgartown</t>
  </si>
  <si>
    <t>Mineral</t>
  </si>
  <si>
    <t>Woodstock</t>
  </si>
  <si>
    <t>&lt;40%</t>
  </si>
  <si>
    <t>Royalton</t>
  </si>
  <si>
    <t>Meriden</t>
  </si>
  <si>
    <t>Oakland</t>
  </si>
  <si>
    <t>Windham</t>
  </si>
  <si>
    <t>Calvert</t>
  </si>
  <si>
    <t>Branch</t>
  </si>
  <si>
    <t>Falls</t>
  </si>
  <si>
    <t>AccuVote ES-2008</t>
  </si>
  <si>
    <t>AccuVote ES-2009</t>
  </si>
  <si>
    <t>AccuVote ES-2020</t>
  </si>
  <si>
    <t>Corinth</t>
  </si>
  <si>
    <t>Brooklyn</t>
  </si>
  <si>
    <t>Chaplin</t>
  </si>
  <si>
    <t>Blanks</t>
  </si>
  <si>
    <t>Bee</t>
  </si>
  <si>
    <t>Proctor</t>
  </si>
  <si>
    <t>Lewis</t>
  </si>
  <si>
    <t>Barkley</t>
  </si>
  <si>
    <t>Himelgrin</t>
  </si>
  <si>
    <t>Wynia</t>
  </si>
  <si>
    <t>Sjostrom</t>
  </si>
  <si>
    <t>1995 Wyoming Official Directory and 1994 Election Returns</t>
  </si>
  <si>
    <t>Official Summary of General Election of November 8, 1994</t>
  </si>
  <si>
    <t>p. 162</t>
  </si>
  <si>
    <t>Commonwealth of Virginia Official Election Results 1994</t>
  </si>
  <si>
    <t>pp. 5-14</t>
  </si>
  <si>
    <t>Champaign</t>
  </si>
  <si>
    <t>Onondaga</t>
  </si>
  <si>
    <t>Glades</t>
  </si>
  <si>
    <t>Alexandria</t>
  </si>
  <si>
    <t>Richmond</t>
  </si>
  <si>
    <t>Ralls</t>
  </si>
  <si>
    <t>Elkhart</t>
  </si>
  <si>
    <t>Fountain</t>
  </si>
  <si>
    <t>Murray</t>
  </si>
  <si>
    <t>Cape Elizabeth</t>
  </si>
  <si>
    <t>Ogunquit</t>
  </si>
  <si>
    <t>West Boylston</t>
  </si>
  <si>
    <t>Jonesboro</t>
  </si>
  <si>
    <t>Total Vote</t>
  </si>
  <si>
    <t>Northwest Piscataquis</t>
  </si>
  <si>
    <t>Maidstone</t>
  </si>
  <si>
    <t>Calhoun</t>
  </si>
  <si>
    <t>Adams</t>
  </si>
  <si>
    <t>Wythe</t>
  </si>
  <si>
    <t>Edinburg</t>
  </si>
  <si>
    <t>Tazewell</t>
  </si>
  <si>
    <t>Indian Township</t>
  </si>
  <si>
    <t>Bingaman</t>
  </si>
  <si>
    <t>McMillan</t>
  </si>
  <si>
    <t>Castro vote is the fusion of Republican/Tax Cut Now and Conservative ballot lines.</t>
  </si>
  <si>
    <t>Frank R. Lautenberg</t>
  </si>
  <si>
    <t>Bob Carr</t>
  </si>
  <si>
    <t>Spencer Abraham</t>
  </si>
  <si>
    <t>Jon Coon</t>
  </si>
  <si>
    <t>Chris Wege</t>
  </si>
  <si>
    <t>William Roundtree</t>
  </si>
  <si>
    <t>Workers World</t>
  </si>
  <si>
    <t>Abraham</t>
  </si>
  <si>
    <t>Easton</t>
  </si>
  <si>
    <t>San Diego</t>
  </si>
  <si>
    <t>San Francisco</t>
  </si>
  <si>
    <t>Marblehead</t>
  </si>
  <si>
    <t>Barnstable</t>
  </si>
  <si>
    <t>Savoy</t>
  </si>
  <si>
    <t>Fisher</t>
  </si>
  <si>
    <t>Charlevoix</t>
  </si>
  <si>
    <t>&gt;80%</t>
  </si>
  <si>
    <t>Fall River</t>
  </si>
  <si>
    <t>Panton</t>
  </si>
  <si>
    <t>AccuVote ES-2004</t>
  </si>
  <si>
    <t>New Milford</t>
  </si>
  <si>
    <t>East Greenwich</t>
  </si>
  <si>
    <t>Parke</t>
  </si>
  <si>
    <t>Northumberland</t>
  </si>
  <si>
    <t>Westmore</t>
  </si>
  <si>
    <t>Weybridge</t>
  </si>
  <si>
    <t>Hallowell</t>
  </si>
  <si>
    <t>Northwest Somerset</t>
  </si>
  <si>
    <t>Warner's grant</t>
  </si>
  <si>
    <t>Leflore</t>
  </si>
  <si>
    <t>St. Agatha</t>
  </si>
  <si>
    <t>Seekonk</t>
  </si>
  <si>
    <t>Box Butte</t>
  </si>
  <si>
    <t>Buxton</t>
  </si>
  <si>
    <t>Stan Klos</t>
  </si>
  <si>
    <t>Robert C. Byrd</t>
  </si>
  <si>
    <t>Byrd</t>
  </si>
  <si>
    <t>Klos</t>
  </si>
  <si>
    <t>Ken Hechler</t>
  </si>
  <si>
    <t>State of West Virginia 1994 Election Returns</t>
  </si>
  <si>
    <t>p. 61</t>
  </si>
  <si>
    <t>Whitman</t>
  </si>
  <si>
    <t>Mason</t>
  </si>
  <si>
    <t>Northborough</t>
  </si>
  <si>
    <t>Traverse</t>
  </si>
  <si>
    <t>Poultney</t>
  </si>
  <si>
    <t>Mississippi</t>
  </si>
  <si>
    <t>Michigan Manual 1995-1996</t>
  </si>
  <si>
    <t>Minnesota</t>
  </si>
  <si>
    <t>MN</t>
  </si>
  <si>
    <t>Posey</t>
  </si>
  <si>
    <t>East Hancock</t>
  </si>
  <si>
    <t>&lt;30%</t>
  </si>
  <si>
    <t>Winn</t>
  </si>
  <si>
    <t>Somerset</t>
  </si>
  <si>
    <t>Morris</t>
  </si>
  <si>
    <t>Hewes</t>
  </si>
  <si>
    <t>Betancourt</t>
  </si>
  <si>
    <t>Segal</t>
  </si>
  <si>
    <t>Guildhall</t>
  </si>
  <si>
    <t>King George</t>
  </si>
  <si>
    <t>R</t>
  </si>
  <si>
    <t>Louisa</t>
  </si>
  <si>
    <t>Dona Ana</t>
  </si>
  <si>
    <t>Harpswell</t>
  </si>
  <si>
    <t>New Castle</t>
  </si>
  <si>
    <t>Mashpee</t>
  </si>
  <si>
    <t>Curry</t>
  </si>
  <si>
    <t>Wood</t>
  </si>
  <si>
    <t>Dedham</t>
  </si>
  <si>
    <t>Madawaska</t>
  </si>
  <si>
    <t>State of Delaware Department of Elections</t>
  </si>
  <si>
    <t>Indian Purchase T3 T4</t>
  </si>
  <si>
    <t>Madawaska Lake</t>
  </si>
  <si>
    <t>3rd</t>
  </si>
  <si>
    <t>Daniel Patrick Moynihan</t>
  </si>
  <si>
    <t>Jonesport</t>
  </si>
  <si>
    <t>Alachua</t>
  </si>
  <si>
    <t>Raymond</t>
  </si>
  <si>
    <t>DeWitt</t>
  </si>
  <si>
    <t>Chariton</t>
  </si>
  <si>
    <t>Cole</t>
  </si>
  <si>
    <t>Kidder</t>
  </si>
  <si>
    <t>Norridgewock</t>
  </si>
  <si>
    <t>Edmunds</t>
  </si>
  <si>
    <t>Douglas</t>
  </si>
  <si>
    <t>Asotin</t>
  </si>
  <si>
    <t>Big Stone</t>
  </si>
  <si>
    <t>Strong</t>
  </si>
  <si>
    <t>Pecos</t>
  </si>
  <si>
    <t>Carmel</t>
  </si>
  <si>
    <t>Hartley</t>
  </si>
  <si>
    <t>Kandiyohi</t>
  </si>
  <si>
    <t>Bradford</t>
  </si>
  <si>
    <t>Naugatuck</t>
  </si>
  <si>
    <t>Charles S. Robb</t>
  </si>
  <si>
    <t>Culberson</t>
  </si>
  <si>
    <t>Gadsden</t>
  </si>
  <si>
    <t>Readfield</t>
  </si>
  <si>
    <t>Tucker</t>
  </si>
  <si>
    <t>Tyler</t>
  </si>
  <si>
    <t>Becker</t>
  </si>
  <si>
    <t>Cornish</t>
  </si>
  <si>
    <t>Charlotte</t>
  </si>
  <si>
    <t>Throckmorton</t>
  </si>
  <si>
    <t>Stow</t>
  </si>
  <si>
    <t>Stonington</t>
  </si>
  <si>
    <t>Hillsborough</t>
  </si>
  <si>
    <t>Topsham</t>
  </si>
  <si>
    <t>Lovell</t>
  </si>
  <si>
    <t>Stockbridge</t>
  </si>
  <si>
    <t>Manchester-by-the-sea</t>
  </si>
  <si>
    <t>Shelburne</t>
  </si>
  <si>
    <t>Bland</t>
  </si>
  <si>
    <t>Botetourt</t>
  </si>
  <si>
    <t>Los Alamos</t>
  </si>
  <si>
    <t>Dewitt</t>
  </si>
  <si>
    <t>Dickens</t>
  </si>
  <si>
    <t>Callaway</t>
  </si>
  <si>
    <t>Crosby</t>
  </si>
  <si>
    <t>Kingfield</t>
  </si>
  <si>
    <t>Parker</t>
  </si>
  <si>
    <t>Caribou</t>
  </si>
  <si>
    <t>Westfield</t>
  </si>
  <si>
    <t>Cheshire</t>
  </si>
  <si>
    <t>Schuylkill</t>
  </si>
  <si>
    <t>Official Results</t>
  </si>
  <si>
    <t>Hampden</t>
  </si>
  <si>
    <t>Diana J. Ohman</t>
  </si>
  <si>
    <t>Dan S. Burkhardt</t>
  </si>
  <si>
    <t>Sandisfield</t>
  </si>
  <si>
    <t>Sandwich</t>
  </si>
  <si>
    <t>Averill town</t>
  </si>
  <si>
    <t>North Franklin</t>
  </si>
  <si>
    <t>Blanchard</t>
  </si>
  <si>
    <t>Fayston</t>
  </si>
  <si>
    <t>Island Falls</t>
  </si>
  <si>
    <t>Grams</t>
  </si>
  <si>
    <t>Bandera</t>
  </si>
  <si>
    <t>Chenango</t>
  </si>
  <si>
    <t>Lauderdale</t>
  </si>
  <si>
    <t>Sequatchie</t>
  </si>
  <si>
    <t>Great Pond</t>
  </si>
  <si>
    <t>Niobrara</t>
  </si>
  <si>
    <t>Ripley</t>
  </si>
  <si>
    <t>Sumner</t>
  </si>
  <si>
    <t>Nueces</t>
  </si>
  <si>
    <t>Pittsford</t>
  </si>
  <si>
    <t>Eddy</t>
  </si>
  <si>
    <t>Mathews</t>
  </si>
  <si>
    <t>Model 100 Optical Scan / Model 315 Optical Scan</t>
  </si>
  <si>
    <t>Woodville</t>
  </si>
  <si>
    <t>Woolwich</t>
  </si>
  <si>
    <t>Irasburg</t>
  </si>
  <si>
    <t>Hand count</t>
  </si>
  <si>
    <t>p. 939</t>
  </si>
  <si>
    <t>Ind.-Republican</t>
  </si>
  <si>
    <t>Spokane</t>
  </si>
  <si>
    <t>New Haven</t>
  </si>
  <si>
    <t>Phelps</t>
  </si>
  <si>
    <t>Alna</t>
  </si>
  <si>
    <t>State6</t>
  </si>
  <si>
    <t>Hot Springs</t>
  </si>
  <si>
    <t>Oswego</t>
  </si>
  <si>
    <t>Broome</t>
  </si>
  <si>
    <t>Oktibbeha</t>
  </si>
  <si>
    <t>Walker</t>
  </si>
  <si>
    <t>Connecticut</t>
  </si>
  <si>
    <t>Cottonwood</t>
  </si>
  <si>
    <t>CD</t>
  </si>
  <si>
    <t>Extra Boundary Shapes</t>
  </si>
  <si>
    <t>Wisconsin Legislative Reference Bureau</t>
  </si>
  <si>
    <t>State of Wisconsin 1995-1996 Blue Book</t>
  </si>
  <si>
    <t>p. 915</t>
  </si>
  <si>
    <t>Blue Hill</t>
  </si>
  <si>
    <t>Bar Harbor</t>
  </si>
  <si>
    <t>Erving</t>
  </si>
  <si>
    <t>Farmingdale</t>
  </si>
  <si>
    <t>Pownal</t>
  </si>
  <si>
    <t>Beverly</t>
  </si>
  <si>
    <t>Boothbay</t>
  </si>
  <si>
    <t>Thomaston</t>
  </si>
  <si>
    <t>Bridgeport</t>
  </si>
  <si>
    <t>Lipscomb</t>
  </si>
  <si>
    <t>Gosper</t>
  </si>
  <si>
    <t>Dickinson</t>
  </si>
  <si>
    <t>Piute</t>
  </si>
  <si>
    <t>Arthur</t>
  </si>
  <si>
    <t>Banner</t>
  </si>
  <si>
    <t>Wasatch</t>
  </si>
  <si>
    <t>Shoup Lever Machines</t>
  </si>
  <si>
    <t>LaPorte</t>
  </si>
  <si>
    <t>Victoria</t>
  </si>
  <si>
    <t>Itasca</t>
  </si>
  <si>
    <t>Passamaquoddy Indian Township</t>
  </si>
  <si>
    <t>Sinclair</t>
  </si>
  <si>
    <t>Cary</t>
  </si>
  <si>
    <t>Pawtucket</t>
  </si>
  <si>
    <t>Diebold Election System</t>
  </si>
  <si>
    <t>San Mateo</t>
  </si>
  <si>
    <t>Sevier</t>
  </si>
  <si>
    <t>Carbon</t>
  </si>
  <si>
    <t>Millard</t>
  </si>
  <si>
    <t>Abbot</t>
  </si>
  <si>
    <t>Missouri</t>
  </si>
  <si>
    <t>Billings</t>
  </si>
  <si>
    <t>Hansford</t>
  </si>
  <si>
    <t>Maricopa</t>
  </si>
  <si>
    <t>Dent</t>
  </si>
  <si>
    <t>Somerset town</t>
  </si>
  <si>
    <t>Norwood</t>
  </si>
  <si>
    <t>Pawlet</t>
  </si>
  <si>
    <t>St. Francois</t>
  </si>
  <si>
    <t>Fulton</t>
  </si>
  <si>
    <t>OMR Ballot Reader 115 Optical Scan</t>
  </si>
  <si>
    <t>Granby</t>
  </si>
  <si>
    <t>Canvass of Returns of General Election Held on November 8, 1994 - State of New Mexico</t>
  </si>
  <si>
    <t>Piscataquis</t>
  </si>
  <si>
    <t>Daniels</t>
  </si>
  <si>
    <t>Deer Lodge</t>
  </si>
  <si>
    <t>Beaverhead</t>
  </si>
  <si>
    <t>Prince Edward</t>
  </si>
  <si>
    <t>Bernadette Castro</t>
  </si>
  <si>
    <t>L. Douglas Wilder withdrew from the race on September 15, 1994.  By this time, the paper ballots in some counties and cities had been printed.  Votes for Wilder reflect actual votes cast on these paper ballots for Wilder.</t>
  </si>
  <si>
    <t>Michael G. Brown</t>
  </si>
  <si>
    <t>Secretary of the State Board of Elections</t>
  </si>
  <si>
    <t>Belgrade</t>
  </si>
  <si>
    <t>Oldham</t>
  </si>
  <si>
    <t>Santa Fe</t>
  </si>
  <si>
    <t>Socorro</t>
  </si>
  <si>
    <t>Coconino</t>
  </si>
  <si>
    <t>Montour</t>
  </si>
  <si>
    <t>Hanson</t>
  </si>
  <si>
    <t>Hutchinson</t>
  </si>
  <si>
    <t>Deer Isle</t>
  </si>
  <si>
    <t>Andover</t>
  </si>
  <si>
    <t>Reagan</t>
  </si>
  <si>
    <t>Real</t>
  </si>
  <si>
    <t>Bethlehem</t>
  </si>
  <si>
    <t>Naples</t>
  </si>
  <si>
    <t>Muskingum</t>
  </si>
  <si>
    <t>South Portland</t>
  </si>
  <si>
    <t>Waushara</t>
  </si>
  <si>
    <t>Dakota</t>
  </si>
  <si>
    <t>Alan Wheat</t>
  </si>
  <si>
    <t>John Ashcroft</t>
  </si>
  <si>
    <t>Bill Johnson</t>
  </si>
  <si>
    <t>Ashcroft</t>
  </si>
  <si>
    <t>Wheat</t>
  </si>
  <si>
    <t>Ben Grindlinger</t>
  </si>
  <si>
    <t>Coon</t>
  </si>
  <si>
    <t>Colonial Heights</t>
  </si>
  <si>
    <t>San Patricio</t>
  </si>
  <si>
    <t>Ritchie</t>
  </si>
  <si>
    <t>Alburg</t>
  </si>
  <si>
    <t>Holliston</t>
  </si>
  <si>
    <t>Holyoke</t>
  </si>
  <si>
    <t>Ransom</t>
  </si>
  <si>
    <t>Stutsman</t>
  </si>
  <si>
    <t>Lowndes</t>
  </si>
  <si>
    <t>Melrose</t>
  </si>
  <si>
    <t>Saco</t>
  </si>
  <si>
    <t>Imperial</t>
  </si>
  <si>
    <t>RI</t>
  </si>
  <si>
    <t>Silver Bow</t>
  </si>
  <si>
    <t>Cayuga</t>
  </si>
  <si>
    <t>Lyme</t>
  </si>
  <si>
    <t>Prospect</t>
  </si>
  <si>
    <t>Bernardston</t>
  </si>
  <si>
    <t>Belchertown</t>
  </si>
  <si>
    <t>Bozrah</t>
  </si>
  <si>
    <t>Official Manual</t>
  </si>
  <si>
    <t>State of New Jersey Manual of the Legislature of New Jersey 1996</t>
  </si>
  <si>
    <t>Ron Sims</t>
  </si>
  <si>
    <t>Slade Gorton</t>
  </si>
  <si>
    <t>Sims</t>
  </si>
  <si>
    <t>Gorton</t>
  </si>
  <si>
    <t>Blount</t>
  </si>
  <si>
    <t>Suffield</t>
  </si>
  <si>
    <t>Troy</t>
  </si>
  <si>
    <t>Roundtree</t>
  </si>
  <si>
    <t>Carr</t>
  </si>
  <si>
    <t>pp. 873-874</t>
  </si>
  <si>
    <t>Castro</t>
  </si>
  <si>
    <t>Crook</t>
  </si>
  <si>
    <t>Maxfield</t>
  </si>
  <si>
    <t>Reading</t>
  </si>
  <si>
    <t>Mills</t>
  </si>
  <si>
    <t>Florence</t>
  </si>
  <si>
    <t>Moynihan</t>
  </si>
  <si>
    <t>Rockwall</t>
  </si>
  <si>
    <t>Buckfield</t>
  </si>
  <si>
    <t>Central Aroostook</t>
  </si>
  <si>
    <t>Marquette</t>
  </si>
  <si>
    <t>Pendleton</t>
  </si>
  <si>
    <t>Roxbury</t>
  </si>
  <si>
    <t>Isle La Motte</t>
  </si>
  <si>
    <t>Lynnfield</t>
  </si>
  <si>
    <t>Bledsoe</t>
  </si>
  <si>
    <t>Cyr</t>
  </si>
  <si>
    <t>Dennistown</t>
  </si>
  <si>
    <t>Glenwood</t>
  </si>
  <si>
    <t>CES Punch Card</t>
  </si>
  <si>
    <t>AIS 150 Marksense</t>
  </si>
  <si>
    <t>ES&amp;S Optech III-P Eagle and Paper</t>
  </si>
  <si>
    <t xml:space="preserve">AIS 315 </t>
  </si>
  <si>
    <t xml:space="preserve">AIS 115 </t>
  </si>
  <si>
    <t xml:space="preserve">CES Votomatic </t>
  </si>
  <si>
    <t>Candidate Name</t>
  </si>
  <si>
    <t>Candidate Party</t>
  </si>
  <si>
    <t>Old Town</t>
  </si>
  <si>
    <t>Orient</t>
  </si>
  <si>
    <t>Searsburg</t>
  </si>
  <si>
    <t>West Central Franklin</t>
  </si>
  <si>
    <t>San Augustine</t>
  </si>
  <si>
    <t>New Portland</t>
  </si>
  <si>
    <t>Ansonia</t>
  </si>
  <si>
    <t>New Limerick</t>
  </si>
  <si>
    <t>Second Place</t>
  </si>
  <si>
    <t>Third Place</t>
  </si>
  <si>
    <t>Menard</t>
  </si>
  <si>
    <t>Plympton</t>
  </si>
  <si>
    <t>South Aroostook</t>
  </si>
  <si>
    <t>Obion</t>
  </si>
  <si>
    <t>Westhampton</t>
  </si>
  <si>
    <t>Westport</t>
  </si>
  <si>
    <t>Landgrove</t>
  </si>
  <si>
    <t>State Ranking</t>
  </si>
  <si>
    <t>Pershing</t>
  </si>
  <si>
    <t>Pontotoc</t>
  </si>
  <si>
    <t>Patten</t>
  </si>
  <si>
    <t>Wallagrass</t>
  </si>
  <si>
    <t>Peter Thierjung</t>
  </si>
  <si>
    <t>Daniel Akaka</t>
  </si>
  <si>
    <t>Richard Rowland</t>
  </si>
  <si>
    <t>Akaka</t>
  </si>
  <si>
    <t>Hustace</t>
  </si>
  <si>
    <t>Maria Hustace</t>
  </si>
  <si>
    <t>Rowland</t>
  </si>
  <si>
    <t>Date</t>
  </si>
  <si>
    <t>Gibson</t>
  </si>
  <si>
    <t>North Attleborough</t>
  </si>
  <si>
    <t>Mahoning</t>
  </si>
  <si>
    <t>Yarmouth</t>
  </si>
  <si>
    <t>Foxborough</t>
  </si>
  <si>
    <t>Delaware</t>
  </si>
  <si>
    <t>DE</t>
  </si>
  <si>
    <t>Cheboygan</t>
  </si>
  <si>
    <t>Daviess</t>
  </si>
  <si>
    <t>Dearborn</t>
  </si>
  <si>
    <t>East Windsor</t>
  </si>
  <si>
    <t>Eastford</t>
  </si>
  <si>
    <t>Montgomery</t>
  </si>
  <si>
    <t>Ellington</t>
  </si>
  <si>
    <t>Burleson</t>
  </si>
  <si>
    <t>Hood</t>
  </si>
  <si>
    <t>Halifax</t>
  </si>
  <si>
    <t>Solon</t>
  </si>
  <si>
    <t>Nicholas</t>
  </si>
  <si>
    <t>Stoughton</t>
  </si>
  <si>
    <t>Veazie</t>
  </si>
  <si>
    <t>Vigo</t>
  </si>
  <si>
    <t>Newburgh</t>
  </si>
  <si>
    <t>Sumter</t>
  </si>
  <si>
    <t>Dudley</t>
  </si>
  <si>
    <t>Wilbraham</t>
  </si>
  <si>
    <t>Upshur</t>
  </si>
  <si>
    <t>Ray</t>
  </si>
  <si>
    <t>Sargent</t>
  </si>
  <si>
    <t>Slope</t>
  </si>
  <si>
    <t>Pocahontas</t>
  </si>
  <si>
    <t>Owls Head</t>
  </si>
  <si>
    <t>Scotland</t>
  </si>
  <si>
    <t>Live Oak</t>
  </si>
  <si>
    <t>McMullen</t>
  </si>
  <si>
    <t>Ashford</t>
  </si>
  <si>
    <t>Glacier</t>
  </si>
  <si>
    <t>Livermore</t>
  </si>
  <si>
    <t>Hocking</t>
  </si>
  <si>
    <t>Framingham</t>
  </si>
  <si>
    <t>Seneca</t>
  </si>
  <si>
    <t>Norwalk</t>
  </si>
  <si>
    <t>Denmark</t>
  </si>
  <si>
    <t>Hettinger</t>
  </si>
  <si>
    <t>Seminole</t>
  </si>
  <si>
    <t>New Britain</t>
  </si>
  <si>
    <t>Lowell</t>
  </si>
  <si>
    <t>Dickson</t>
  </si>
  <si>
    <t>Baraga</t>
  </si>
  <si>
    <t>Waukesha</t>
  </si>
  <si>
    <t>Portland</t>
  </si>
  <si>
    <t>Doddridge</t>
  </si>
  <si>
    <t>Drew</t>
  </si>
  <si>
    <t>Howell</t>
  </si>
  <si>
    <t>Upton</t>
  </si>
  <si>
    <t>Beaver Cove</t>
  </si>
  <si>
    <t>Kearney</t>
  </si>
  <si>
    <t>Amherst</t>
  </si>
  <si>
    <t>Norton</t>
  </si>
  <si>
    <t>Long Island</t>
  </si>
  <si>
    <t>Jamestown</t>
  </si>
  <si>
    <t>East Bridgewater</t>
  </si>
  <si>
    <t>NJ</t>
  </si>
  <si>
    <t>Ochiltree</t>
  </si>
  <si>
    <t>Palo Pinto</t>
  </si>
  <si>
    <t>Winhall</t>
  </si>
  <si>
    <t>American Independent</t>
  </si>
  <si>
    <t>Charlottesville</t>
  </si>
  <si>
    <t>Raynham</t>
  </si>
  <si>
    <t>Mecosta</t>
  </si>
  <si>
    <t>St. Joseph</t>
  </si>
  <si>
    <t>Voting for United States Senators</t>
  </si>
  <si>
    <t>Rio Arriba</t>
  </si>
  <si>
    <t>Independence</t>
  </si>
  <si>
    <t>Wade</t>
  </si>
  <si>
    <t>Jim Wells</t>
  </si>
  <si>
    <t>Millis</t>
  </si>
  <si>
    <t>Palermo</t>
  </si>
  <si>
    <t>Medfield</t>
  </si>
  <si>
    <t>Biddeford</t>
  </si>
  <si>
    <t>Preble</t>
  </si>
  <si>
    <t>Duchesne</t>
  </si>
  <si>
    <t>Refugio</t>
  </si>
  <si>
    <t>Whitefield</t>
  </si>
  <si>
    <t>Scituate</t>
  </si>
  <si>
    <t>Brooksville</t>
  </si>
  <si>
    <t>Bowdoinham</t>
  </si>
  <si>
    <t>Martin</t>
  </si>
  <si>
    <t>Muskegon</t>
  </si>
  <si>
    <t>Panola</t>
  </si>
  <si>
    <t>Machiasport</t>
  </si>
  <si>
    <t>Milbridge</t>
  </si>
  <si>
    <t>Holt</t>
  </si>
  <si>
    <t>Vote4</t>
  </si>
  <si>
    <t>Pennsylvania</t>
  </si>
  <si>
    <t>PA</t>
  </si>
  <si>
    <t>Somers</t>
  </si>
  <si>
    <t>Montville</t>
  </si>
  <si>
    <t>Moose River</t>
  </si>
  <si>
    <t>Island</t>
  </si>
  <si>
    <t xml:space="preserve">BRC Optech IV-C/200 </t>
  </si>
  <si>
    <t>West Newbury</t>
  </si>
  <si>
    <t>Oneida</t>
  </si>
  <si>
    <t>Chesterfield</t>
  </si>
  <si>
    <t>Fillmore</t>
  </si>
  <si>
    <t>Tremont</t>
  </si>
  <si>
    <t>Amelia</t>
  </si>
  <si>
    <t>Dover</t>
  </si>
  <si>
    <t>Ashby</t>
  </si>
  <si>
    <t>Middletown Springs</t>
  </si>
  <si>
    <t>Harford</t>
  </si>
  <si>
    <t>Enosburg</t>
  </si>
  <si>
    <t>Burke</t>
  </si>
  <si>
    <t>Independent American</t>
  </si>
  <si>
    <t>North Andover</t>
  </si>
  <si>
    <t>Sussex</t>
  </si>
  <si>
    <t>Nolan</t>
  </si>
  <si>
    <t>Vanderburgh</t>
  </si>
  <si>
    <t>Greensboro</t>
  </si>
  <si>
    <t>South Thomaston</t>
  </si>
  <si>
    <t>Stacyville</t>
  </si>
  <si>
    <t>Caratunk</t>
  </si>
  <si>
    <t>Southbridge</t>
  </si>
  <si>
    <t>Hollis</t>
  </si>
  <si>
    <t>Cumberland</t>
  </si>
  <si>
    <t>Fair Haven</t>
  </si>
  <si>
    <t>St. Charles</t>
  </si>
  <si>
    <t>Greeley</t>
  </si>
  <si>
    <t>Guadalupe</t>
  </si>
  <si>
    <t>Harding</t>
  </si>
  <si>
    <t>Salem</t>
  </si>
  <si>
    <t>Peacham</t>
  </si>
  <si>
    <t>Gloucester</t>
  </si>
  <si>
    <t>Monmouth</t>
  </si>
  <si>
    <t>Eastham</t>
  </si>
  <si>
    <t>Fitchburg</t>
  </si>
  <si>
    <t>Anderson</t>
  </si>
  <si>
    <t>Dawson</t>
  </si>
  <si>
    <t>Loudoun</t>
  </si>
  <si>
    <t>Rupert</t>
  </si>
  <si>
    <t>Reynolds</t>
  </si>
  <si>
    <t>L. Douglas Wilder</t>
  </si>
  <si>
    <t>North</t>
  </si>
  <si>
    <t>Wilder</t>
  </si>
  <si>
    <t>Robb</t>
  </si>
  <si>
    <t>Garabed Haytaian</t>
  </si>
  <si>
    <t>Keep America First</t>
  </si>
  <si>
    <t>Freedom</t>
  </si>
  <si>
    <t>Hatfield</t>
  </si>
  <si>
    <t>Cornwall</t>
  </si>
  <si>
    <t>New Ashford</t>
  </si>
  <si>
    <t>Deblois</t>
  </si>
  <si>
    <t>Hill</t>
  </si>
  <si>
    <t>Poquoson</t>
  </si>
  <si>
    <t>Dresden</t>
  </si>
  <si>
    <t>Lea</t>
  </si>
  <si>
    <t>Mora</t>
  </si>
  <si>
    <t>North Oxford</t>
  </si>
  <si>
    <t>VT</t>
  </si>
  <si>
    <t>Little Compton</t>
  </si>
  <si>
    <t>WV</t>
  </si>
  <si>
    <t>Brevard</t>
  </si>
  <si>
    <t>Cache</t>
  </si>
  <si>
    <t>Humboldt</t>
  </si>
  <si>
    <t>Maui</t>
  </si>
  <si>
    <t>Otsego</t>
  </si>
  <si>
    <t>Quay</t>
  </si>
  <si>
    <t>Heath</t>
  </si>
  <si>
    <t>Roberts</t>
  </si>
  <si>
    <t>San Benito</t>
  </si>
  <si>
    <t>West Gardiner</t>
  </si>
  <si>
    <t>Bridport</t>
  </si>
  <si>
    <t>Woodbury</t>
  </si>
  <si>
    <t>Ross</t>
  </si>
  <si>
    <t>Kings</t>
  </si>
  <si>
    <t>Lake</t>
  </si>
  <si>
    <t>Lassen</t>
  </si>
  <si>
    <t>Nance</t>
  </si>
  <si>
    <t>Pleasants</t>
  </si>
  <si>
    <t>Allegan</t>
  </si>
  <si>
    <t>Carson City</t>
  </si>
  <si>
    <t>Democratic-N.P.L.</t>
  </si>
  <si>
    <t>Atlantic</t>
  </si>
  <si>
    <t>AZ</t>
  </si>
  <si>
    <t>Apache</t>
  </si>
  <si>
    <t>Monticello</t>
  </si>
  <si>
    <t>St. Clair</t>
  </si>
  <si>
    <t>Val Verde</t>
  </si>
  <si>
    <t>Bailey</t>
  </si>
  <si>
    <t>Vienna</t>
  </si>
  <si>
    <t>Benson</t>
  </si>
  <si>
    <t>China</t>
  </si>
  <si>
    <t>Billerica</t>
  </si>
  <si>
    <t>Chapman</t>
  </si>
  <si>
    <t>South Dakota</t>
  </si>
  <si>
    <t>Shapleigh</t>
  </si>
  <si>
    <t>Duval</t>
  </si>
  <si>
    <t>Red Lake</t>
  </si>
  <si>
    <t>East Granby</t>
  </si>
  <si>
    <t>Canterbury</t>
  </si>
  <si>
    <t>Cooke</t>
  </si>
  <si>
    <t>Redwood</t>
  </si>
  <si>
    <t>Renville</t>
  </si>
  <si>
    <t>Menominee</t>
  </si>
  <si>
    <t>McHenry</t>
  </si>
  <si>
    <t>Berkeley</t>
  </si>
  <si>
    <t>Pepperell</t>
  </si>
  <si>
    <t>Wrentham</t>
  </si>
  <si>
    <t>Grand Traverse</t>
  </si>
  <si>
    <t>Reeves</t>
  </si>
  <si>
    <t>Lee</t>
  </si>
  <si>
    <t>King William</t>
  </si>
  <si>
    <t>Shelby</t>
  </si>
  <si>
    <t>Brookfield</t>
  </si>
  <si>
    <t>Fallon</t>
  </si>
  <si>
    <t>Neshoba</t>
  </si>
  <si>
    <t>Michael P. Kelly</t>
  </si>
  <si>
    <t>Haytaian</t>
  </si>
  <si>
    <t>Grindlinger</t>
  </si>
  <si>
    <t>Kelly</t>
  </si>
  <si>
    <t>Lautenberg</t>
  </si>
  <si>
    <t>New Canada</t>
  </si>
  <si>
    <t>Ashfield</t>
  </si>
  <si>
    <t>Athol</t>
  </si>
  <si>
    <t>Watertown</t>
  </si>
  <si>
    <t>Jeff Davis</t>
  </si>
  <si>
    <t>November 1994 General U.S. Senator 1</t>
  </si>
  <si>
    <t>Wege</t>
  </si>
  <si>
    <t>Attleboro</t>
  </si>
  <si>
    <t>Topsfield</t>
  </si>
  <si>
    <t>West Virginia</t>
  </si>
  <si>
    <t>Lycoming</t>
  </si>
  <si>
    <t>Newaygo</t>
  </si>
  <si>
    <t>Palmyra</t>
  </si>
  <si>
    <t>Glocester</t>
  </si>
  <si>
    <t>Red River</t>
  </si>
  <si>
    <t>Voter Turnout (VAP)</t>
  </si>
  <si>
    <t>Loving</t>
  </si>
  <si>
    <t>Mount Desert</t>
  </si>
  <si>
    <t>Van Buren</t>
  </si>
  <si>
    <t>Rutland</t>
  </si>
  <si>
    <t>Marinette</t>
  </si>
  <si>
    <t>Winterville</t>
  </si>
  <si>
    <t>Newport</t>
  </si>
  <si>
    <t>Stephens</t>
  </si>
  <si>
    <t>#</t>
  </si>
  <si>
    <t>Collingsworth</t>
  </si>
  <si>
    <t>Rice</t>
  </si>
  <si>
    <t>Waynesboro</t>
  </si>
  <si>
    <t>Woburn</t>
  </si>
  <si>
    <t>Napa</t>
  </si>
  <si>
    <t>Nevada</t>
  </si>
  <si>
    <t>Orange</t>
  </si>
  <si>
    <t>Uinta</t>
  </si>
  <si>
    <t xml:space="preserve">CES Votomatic         </t>
  </si>
  <si>
    <t>Mount Chase</t>
  </si>
  <si>
    <t>Stamford</t>
  </si>
  <si>
    <t>Palm Beach</t>
  </si>
  <si>
    <t>Pasco</t>
  </si>
  <si>
    <t>Global Accu-Vote/Optical Scan</t>
  </si>
  <si>
    <t>Falls Church</t>
  </si>
  <si>
    <t>Sherman</t>
  </si>
  <si>
    <t>Marksense</t>
  </si>
  <si>
    <t>Whitley</t>
  </si>
  <si>
    <t>Iron</t>
  </si>
  <si>
    <t>Wirt</t>
  </si>
  <si>
    <t>Central Hancock</t>
  </si>
  <si>
    <t>Northeast Piscataquis</t>
  </si>
  <si>
    <t>Inyo</t>
  </si>
  <si>
    <t>New Kent</t>
  </si>
  <si>
    <t>Frederick</t>
  </si>
  <si>
    <t>Diebold Optical Scan</t>
  </si>
  <si>
    <t>Fort Fairfield</t>
  </si>
  <si>
    <t>Searsport</t>
  </si>
  <si>
    <t>Southington</t>
  </si>
  <si>
    <t>Greenwich</t>
  </si>
  <si>
    <t>East Central Franklin</t>
  </si>
  <si>
    <t>Virginia</t>
  </si>
  <si>
    <t>North Branford</t>
  </si>
  <si>
    <t>Friendship</t>
  </si>
  <si>
    <t>Bristol</t>
  </si>
  <si>
    <t>Keith</t>
  </si>
  <si>
    <t>Chesapeake</t>
  </si>
  <si>
    <t>Gouldsboro</t>
  </si>
  <si>
    <t>Grand</t>
  </si>
  <si>
    <t>Houston</t>
  </si>
  <si>
    <t>Vilas</t>
  </si>
  <si>
    <t>Phillips</t>
  </si>
  <si>
    <t>Moretown</t>
  </si>
  <si>
    <t>Beacon Falls</t>
  </si>
  <si>
    <t>Beddington</t>
  </si>
  <si>
    <t>Wilkin</t>
  </si>
  <si>
    <t>Kirby</t>
  </si>
  <si>
    <t>Deep River</t>
  </si>
  <si>
    <t>Buckland</t>
  </si>
  <si>
    <t>Madera</t>
  </si>
  <si>
    <t>Sagadahoc</t>
  </si>
  <si>
    <t>Albion</t>
  </si>
  <si>
    <t>Clinton</t>
  </si>
  <si>
    <t>Passadumkeag</t>
  </si>
  <si>
    <t>Ipswich</t>
  </si>
  <si>
    <t>Vassalboro</t>
  </si>
  <si>
    <t>Write-ins</t>
  </si>
  <si>
    <t>Portage</t>
  </si>
  <si>
    <t>Wardsboro</t>
  </si>
  <si>
    <t>Frenchville</t>
  </si>
  <si>
    <t>Navajo</t>
  </si>
  <si>
    <t>Sublette</t>
  </si>
  <si>
    <t>Embden</t>
  </si>
  <si>
    <t>Washakie</t>
  </si>
  <si>
    <t>Eliot</t>
  </si>
  <si>
    <t>Pelham</t>
  </si>
  <si>
    <t>Pembroke</t>
  </si>
  <si>
    <t>Cornville</t>
  </si>
  <si>
    <t>Calais</t>
  </si>
  <si>
    <t>Shutesbury</t>
  </si>
  <si>
    <t>Great Barrington</t>
  </si>
  <si>
    <t>Greenfield</t>
  </si>
  <si>
    <t>Groveland</t>
  </si>
  <si>
    <t>Benzie</t>
  </si>
  <si>
    <t>Tunica</t>
  </si>
  <si>
    <t>Dennysville</t>
  </si>
  <si>
    <t>Tippah</t>
  </si>
  <si>
    <t>Irion</t>
  </si>
  <si>
    <t>Jack</t>
  </si>
  <si>
    <t>Machias</t>
  </si>
  <si>
    <t>Phillipston</t>
  </si>
  <si>
    <t>Archer</t>
  </si>
  <si>
    <t>Henry</t>
  </si>
  <si>
    <t>Gasconade</t>
  </si>
  <si>
    <t>Cameron</t>
  </si>
  <si>
    <t>Dallam</t>
  </si>
  <si>
    <t>Clark</t>
  </si>
  <si>
    <t>Rolette</t>
  </si>
  <si>
    <t>Oklahoma</t>
  </si>
  <si>
    <t>Riverside</t>
  </si>
  <si>
    <t>Nuckolls</t>
  </si>
  <si>
    <t>Westmanland</t>
  </si>
  <si>
    <t>Tioga</t>
  </si>
  <si>
    <t>Mariaville</t>
  </si>
  <si>
    <t>Talbot</t>
  </si>
  <si>
    <t>McDonald</t>
  </si>
  <si>
    <t>Greenbush</t>
  </si>
  <si>
    <t>Scarborough</t>
  </si>
  <si>
    <t>Mohave</t>
  </si>
  <si>
    <t>Abington</t>
  </si>
  <si>
    <t>Acton</t>
  </si>
  <si>
    <t>Lowest % of Vote and Win</t>
  </si>
  <si>
    <t>Athens</t>
  </si>
  <si>
    <t>Southborough</t>
  </si>
  <si>
    <t>Gila</t>
  </si>
  <si>
    <t>Atascosa</t>
  </si>
  <si>
    <t>Clare</t>
  </si>
  <si>
    <t>Other</t>
  </si>
  <si>
    <t>Brown</t>
  </si>
  <si>
    <t>Milford</t>
  </si>
  <si>
    <t>MT</t>
  </si>
  <si>
    <t>Pike</t>
  </si>
  <si>
    <t>Becket</t>
  </si>
  <si>
    <t>Oak Bluffs</t>
  </si>
  <si>
    <t>Cooper</t>
  </si>
  <si>
    <t>Ventura</t>
  </si>
  <si>
    <t>Hayes</t>
  </si>
  <si>
    <t>Durham</t>
  </si>
  <si>
    <t>North Canaan</t>
  </si>
  <si>
    <t>Dunn</t>
  </si>
  <si>
    <t>New Mexico</t>
  </si>
  <si>
    <t>Hopedale</t>
  </si>
  <si>
    <t>Ward</t>
  </si>
  <si>
    <t>Linn</t>
  </si>
  <si>
    <t>Stephen Johnson</t>
  </si>
  <si>
    <t>Edgecomb</t>
  </si>
  <si>
    <t>Ismael Betancourt, Jr.</t>
  </si>
  <si>
    <t>Naomi Craine</t>
  </si>
  <si>
    <t>Henrey Hewes</t>
  </si>
  <si>
    <t>Welch</t>
  </si>
  <si>
    <t>Dean</t>
  </si>
  <si>
    <t>Orland</t>
  </si>
  <si>
    <t>Orono</t>
  </si>
  <si>
    <t>Wyandot</t>
  </si>
  <si>
    <t>COUSUBFP</t>
  </si>
  <si>
    <t>Counties with Highest Percent of Vote</t>
  </si>
  <si>
    <t>Dixfield</t>
  </si>
  <si>
    <t>Livermore Falls</t>
  </si>
  <si>
    <t>Mattawamkeag</t>
  </si>
  <si>
    <t>Broadwater</t>
  </si>
  <si>
    <t>AIS 115</t>
  </si>
  <si>
    <t>Prince George's</t>
  </si>
  <si>
    <t xml:space="preserve">BRC Optech IV-C/400 </t>
  </si>
  <si>
    <t>Patrick</t>
  </si>
  <si>
    <t>Passaic</t>
  </si>
  <si>
    <t>Margin of Victory</t>
  </si>
  <si>
    <t>New Bedford</t>
  </si>
  <si>
    <t>St. Mary's</t>
  </si>
  <si>
    <t>Houghton</t>
  </si>
  <si>
    <t>Camden</t>
  </si>
  <si>
    <t>Randolph</t>
  </si>
  <si>
    <t>Russell</t>
  </si>
  <si>
    <t>Carlisle</t>
  </si>
  <si>
    <t>Converse</t>
  </si>
  <si>
    <t>Todd</t>
  </si>
  <si>
    <t>Scotts Bluff</t>
  </si>
  <si>
    <t>Alameda</t>
  </si>
  <si>
    <t>North Kingstown</t>
  </si>
  <si>
    <t>Walla Walla</t>
  </si>
  <si>
    <t>Whatcom</t>
  </si>
  <si>
    <t>Yakima</t>
  </si>
  <si>
    <t>Logan</t>
  </si>
  <si>
    <t>Humphreys</t>
  </si>
  <si>
    <t>Agawam</t>
  </si>
  <si>
    <t>Rank</t>
  </si>
  <si>
    <t>Otisfield</t>
  </si>
  <si>
    <t>Dodge</t>
  </si>
  <si>
    <t>Vinton</t>
  </si>
  <si>
    <t>James City</t>
  </si>
  <si>
    <t>AccuVote ES-2007</t>
  </si>
  <si>
    <t>AccuVote ES-2010</t>
  </si>
  <si>
    <t>Meddybemps</t>
  </si>
  <si>
    <t>Crawford</t>
  </si>
  <si>
    <t>Margin</t>
  </si>
  <si>
    <t>Wetzel</t>
  </si>
  <si>
    <t>Lyndon</t>
  </si>
  <si>
    <t>Florida</t>
  </si>
  <si>
    <t>Sprague</t>
  </si>
  <si>
    <t>Chautauqua</t>
  </si>
  <si>
    <t>Sebago</t>
  </si>
  <si>
    <t>Owen</t>
  </si>
  <si>
    <t>Dummerston</t>
  </si>
  <si>
    <t>Fort Kent</t>
  </si>
  <si>
    <t>Harvard</t>
  </si>
  <si>
    <t>Allegany</t>
  </si>
  <si>
    <t>Baker</t>
  </si>
  <si>
    <t>Tuscarawas</t>
  </si>
  <si>
    <t>Windsor</t>
  </si>
  <si>
    <t>Charlestown</t>
  </si>
  <si>
    <t>Sterling</t>
  </si>
  <si>
    <t>Kenduskeag</t>
  </si>
  <si>
    <t>Kittery</t>
  </si>
  <si>
    <t>Lagrange</t>
  </si>
  <si>
    <t>Griggs</t>
  </si>
  <si>
    <t>Forest</t>
  </si>
  <si>
    <t>Independent</t>
  </si>
  <si>
    <t>Los Angeles</t>
  </si>
  <si>
    <t>El Paso</t>
  </si>
  <si>
    <t>Brownington</t>
  </si>
  <si>
    <t>Westminster</t>
  </si>
  <si>
    <t>Stockton Springs</t>
  </si>
  <si>
    <t>Hardee</t>
  </si>
  <si>
    <t>Harris</t>
  </si>
  <si>
    <t>Kleberg</t>
  </si>
  <si>
    <t>Matagorda</t>
  </si>
  <si>
    <t>Tiverton</t>
  </si>
  <si>
    <t>Warwick</t>
  </si>
  <si>
    <t>Buckingham</t>
  </si>
  <si>
    <t>McPherson</t>
  </si>
  <si>
    <t>Limestone</t>
  </si>
  <si>
    <t>Toole</t>
  </si>
  <si>
    <t>Weld</t>
  </si>
  <si>
    <t>Sherburne</t>
  </si>
  <si>
    <t>Milam</t>
  </si>
  <si>
    <t>Klickitat</t>
  </si>
  <si>
    <t>Benton</t>
  </si>
  <si>
    <t>Montmorency</t>
  </si>
  <si>
    <t>Wharton</t>
  </si>
  <si>
    <t>Brattleboro</t>
  </si>
  <si>
    <t>Sebec</t>
  </si>
  <si>
    <t>Berkley</t>
  </si>
  <si>
    <t>Sanford</t>
  </si>
  <si>
    <t>Brighton</t>
  </si>
  <si>
    <t>Maynard</t>
  </si>
  <si>
    <t>Macon</t>
  </si>
  <si>
    <t>Chicopee</t>
  </si>
  <si>
    <t>Gregg</t>
  </si>
  <si>
    <t>Winterport</t>
  </si>
  <si>
    <t>Philadelphia</t>
  </si>
  <si>
    <t>Summit</t>
  </si>
  <si>
    <t>Surry</t>
  </si>
  <si>
    <t>San Miguel</t>
  </si>
  <si>
    <t>Lampasas</t>
  </si>
  <si>
    <t>Townshend</t>
  </si>
  <si>
    <t>Tunbridge</t>
  </si>
  <si>
    <t>Redding</t>
  </si>
  <si>
    <t>Sweet Grass</t>
  </si>
  <si>
    <t>Hidalgo</t>
  </si>
  <si>
    <t>McIntosh</t>
  </si>
  <si>
    <t>Medway</t>
  </si>
  <si>
    <t>Isle Au Haut</t>
  </si>
  <si>
    <t>Midland</t>
  </si>
  <si>
    <t>Hermon</t>
  </si>
  <si>
    <t>Cuming</t>
  </si>
  <si>
    <t>Mariposa</t>
  </si>
  <si>
    <t>Tooele</t>
  </si>
  <si>
    <t>New Sweden</t>
  </si>
  <si>
    <t>Quincy</t>
  </si>
  <si>
    <t>Columbia</t>
  </si>
  <si>
    <t>Meigs</t>
  </si>
  <si>
    <t>Ludlow</t>
  </si>
  <si>
    <t>Cavendish</t>
  </si>
  <si>
    <t>Chelsea</t>
  </si>
  <si>
    <t>Fourth Place</t>
  </si>
  <si>
    <t>Danville</t>
  </si>
  <si>
    <t>Chilmark</t>
  </si>
  <si>
    <t>Castleton</t>
  </si>
  <si>
    <t>Valley</t>
  </si>
  <si>
    <t>Roosevelt</t>
  </si>
  <si>
    <t>Smithfield</t>
  </si>
  <si>
    <t>Monkton</t>
  </si>
  <si>
    <t>Conway</t>
  </si>
  <si>
    <t>NM</t>
  </si>
  <si>
    <t>Bayfield</t>
  </si>
  <si>
    <t>Burnet</t>
  </si>
  <si>
    <t>Lakeville</t>
  </si>
  <si>
    <t>Weakley</t>
  </si>
  <si>
    <t>Manassas</t>
  </si>
  <si>
    <t>Granite</t>
  </si>
  <si>
    <t>Wells</t>
  </si>
  <si>
    <t>Perkins</t>
  </si>
  <si>
    <t>Lincoln</t>
  </si>
  <si>
    <t>Cibola</t>
  </si>
  <si>
    <t>Pearl River</t>
  </si>
  <si>
    <t>Ledyard</t>
  </si>
  <si>
    <t>Aitkin</t>
  </si>
  <si>
    <t>Briscoe</t>
  </si>
  <si>
    <t>Yolo</t>
  </si>
  <si>
    <t>Thetford</t>
  </si>
  <si>
    <t>Pittsylvania</t>
  </si>
  <si>
    <t>Alger</t>
  </si>
  <si>
    <t>Harrington</t>
  </si>
  <si>
    <t>Rhode Island Board of Elections</t>
  </si>
  <si>
    <t>Agency</t>
  </si>
  <si>
    <t>Bollinger</t>
  </si>
  <si>
    <t>Buchanan</t>
  </si>
  <si>
    <t>Paris</t>
  </si>
  <si>
    <t>Granville</t>
  </si>
  <si>
    <t>Parkman</t>
  </si>
  <si>
    <t>Anoka</t>
  </si>
  <si>
    <t>Gore</t>
  </si>
  <si>
    <t>Huntingdon</t>
  </si>
  <si>
    <t>TX</t>
  </si>
  <si>
    <t>Old Saybrook</t>
  </si>
  <si>
    <t>Kanawha</t>
  </si>
  <si>
    <t>Indian River</t>
  </si>
  <si>
    <t>Hockley</t>
  </si>
  <si>
    <t>South Burlington</t>
  </si>
  <si>
    <t>South Hero</t>
  </si>
  <si>
    <t>Manatee</t>
  </si>
  <si>
    <t>Placer</t>
  </si>
  <si>
    <t>Deuel</t>
  </si>
  <si>
    <t>Dixon</t>
  </si>
  <si>
    <t>Readsboro</t>
  </si>
  <si>
    <t>Fluvanna</t>
  </si>
  <si>
    <t>Ionia</t>
  </si>
  <si>
    <t>Ontario</t>
  </si>
  <si>
    <t>NE</t>
  </si>
  <si>
    <t>Winona</t>
  </si>
  <si>
    <t>Merced</t>
  </si>
  <si>
    <t>Trinity</t>
  </si>
  <si>
    <t>Berks</t>
  </si>
  <si>
    <t>Bernalillo</t>
  </si>
  <si>
    <t>AccuVote ES-2014</t>
  </si>
  <si>
    <t>AccuVote ES-2015</t>
  </si>
  <si>
    <t>AccuVote ES-2016</t>
  </si>
  <si>
    <t>Touchscreen</t>
  </si>
  <si>
    <t>Cheyenne</t>
  </si>
  <si>
    <t>Simpson</t>
  </si>
  <si>
    <t>Daggett</t>
  </si>
  <si>
    <t>1st</t>
  </si>
  <si>
    <t>2nd</t>
  </si>
  <si>
    <t>Dinwiddie</t>
  </si>
  <si>
    <t>Pickaway</t>
  </si>
  <si>
    <t>Hillsdale</t>
  </si>
  <si>
    <t>Acushnet</t>
  </si>
  <si>
    <t>Freeport</t>
  </si>
  <si>
    <t>Ellsworth</t>
  </si>
  <si>
    <t>Barron</t>
  </si>
  <si>
    <t>Preston</t>
  </si>
  <si>
    <t>Sarasota</t>
  </si>
  <si>
    <t>Smith</t>
  </si>
  <si>
    <t>West Haven</t>
  </si>
  <si>
    <t>Easthampton</t>
  </si>
  <si>
    <t>Weymouth</t>
  </si>
  <si>
    <t>Southbury</t>
  </si>
  <si>
    <t>Scurry</t>
  </si>
  <si>
    <t>Middlebury</t>
  </si>
  <si>
    <t>Hampshire</t>
  </si>
  <si>
    <t>Griswold</t>
  </si>
  <si>
    <t>Cutler</t>
  </si>
  <si>
    <t>Nottoway</t>
  </si>
  <si>
    <t>Winner</t>
  </si>
  <si>
    <t>Hays</t>
  </si>
  <si>
    <t>Hardy</t>
  </si>
  <si>
    <t>Chambers</t>
  </si>
  <si>
    <t>Waltham</t>
  </si>
  <si>
    <t>Laramie</t>
  </si>
  <si>
    <t>Burnett</t>
  </si>
  <si>
    <t>Brownfield</t>
  </si>
  <si>
    <t>Islesboro</t>
  </si>
  <si>
    <t>Jackman</t>
  </si>
  <si>
    <t>South Hadley</t>
  </si>
  <si>
    <t>Alfred</t>
  </si>
  <si>
    <t>Harwich</t>
  </si>
  <si>
    <t>East Hampton</t>
  </si>
  <si>
    <t>Enfield</t>
  </si>
  <si>
    <t>Cranberry Isles</t>
  </si>
  <si>
    <t>Uxbridge</t>
  </si>
  <si>
    <t>Ontonagon</t>
  </si>
  <si>
    <t>Dade</t>
  </si>
  <si>
    <t>Teton</t>
  </si>
  <si>
    <t>Saugus</t>
  </si>
  <si>
    <t>Mount Tabor</t>
  </si>
  <si>
    <t>Borden</t>
  </si>
  <si>
    <t>Fletcher</t>
  </si>
  <si>
    <t>Glover</t>
  </si>
  <si>
    <t>Hartland</t>
  </si>
  <si>
    <t>Paxton</t>
  </si>
  <si>
    <t>Bosque</t>
  </si>
  <si>
    <t>Shannon</t>
  </si>
  <si>
    <t>Juniata</t>
  </si>
  <si>
    <t>Skowhegan</t>
  </si>
  <si>
    <t>Smyrna</t>
  </si>
  <si>
    <t>Middletown</t>
  </si>
  <si>
    <t>Sidney</t>
  </si>
  <si>
    <t>Guilford</t>
  </si>
  <si>
    <t>Soc. Workers</t>
  </si>
  <si>
    <t>Mecklenburg</t>
  </si>
  <si>
    <t>Coventry</t>
  </si>
  <si>
    <t>Zavala</t>
  </si>
  <si>
    <t>Ozark</t>
  </si>
  <si>
    <t>Hardwick</t>
  </si>
  <si>
    <t>Zapata</t>
  </si>
  <si>
    <t>South Bristol</t>
  </si>
  <si>
    <t>Wicomico</t>
  </si>
  <si>
    <t>Chittenden</t>
  </si>
  <si>
    <t>Rumford</t>
  </si>
  <si>
    <t>Potter</t>
  </si>
  <si>
    <t>Freestone</t>
  </si>
  <si>
    <t>Bowie</t>
  </si>
  <si>
    <t>Augusta</t>
  </si>
  <si>
    <t>Wellfleet</t>
  </si>
  <si>
    <t>Provincetown</t>
  </si>
  <si>
    <t>Dexter</t>
  </si>
  <si>
    <t>Skamania</t>
  </si>
  <si>
    <t>Snohomish</t>
  </si>
  <si>
    <t>Hiram</t>
  </si>
  <si>
    <t>Cherry</t>
  </si>
  <si>
    <t>Kennebec</t>
  </si>
  <si>
    <t>Hubbardton</t>
  </si>
  <si>
    <t>Vermont Grassroots</t>
  </si>
  <si>
    <t>Damariscotta</t>
  </si>
  <si>
    <t>Fauquier</t>
  </si>
  <si>
    <t>McKinley</t>
  </si>
  <si>
    <t>Butler</t>
  </si>
  <si>
    <t>Northport</t>
  </si>
  <si>
    <t>Standish</t>
  </si>
  <si>
    <t>Vote for United States Senator by County November 8, 1994 State General Election</t>
  </si>
  <si>
    <t>The Minnesota Legislative Manual 1995-1996</t>
  </si>
  <si>
    <t>pp. 368-369</t>
  </si>
  <si>
    <t>Ann Wynia</t>
  </si>
  <si>
    <t>Rod Grams</t>
  </si>
  <si>
    <t>Dean M. Barkley</t>
  </si>
  <si>
    <t>Marea Himelgrin</t>
  </si>
  <si>
    <t>Eastport</t>
  </si>
  <si>
    <t>Oregon</t>
  </si>
  <si>
    <t>Candice E. Sjostrom</t>
  </si>
  <si>
    <t>Herb Kohl</t>
  </si>
  <si>
    <t>Robert T. Welch</t>
  </si>
  <si>
    <t>James Dean</t>
  </si>
  <si>
    <t>Kohl</t>
  </si>
  <si>
    <t>North Washington</t>
  </si>
  <si>
    <t>Shackelford</t>
  </si>
  <si>
    <t>Somervell</t>
  </si>
  <si>
    <t>Michigan</t>
  </si>
  <si>
    <t>Jefferson</t>
  </si>
  <si>
    <t>Kern</t>
  </si>
  <si>
    <t>Livingston</t>
  </si>
  <si>
    <t>West Brookfield</t>
  </si>
  <si>
    <t>Boothbay Harbor</t>
  </si>
  <si>
    <t>Lisbon</t>
  </si>
  <si>
    <t>Starks</t>
  </si>
  <si>
    <t xml:space="preserve">BRC Optech III-P Eagle </t>
  </si>
  <si>
    <t>Tipton</t>
  </si>
  <si>
    <t>Washburn</t>
  </si>
  <si>
    <t>Ryegate</t>
  </si>
  <si>
    <t>Coplin</t>
  </si>
  <si>
    <t>New Shoreham</t>
  </si>
  <si>
    <t>Lyman</t>
  </si>
  <si>
    <t>Hooker</t>
  </si>
  <si>
    <t>Langlade</t>
  </si>
  <si>
    <t>Virginia Beach</t>
  </si>
  <si>
    <t>Cambria</t>
  </si>
  <si>
    <t>Marion</t>
  </si>
  <si>
    <t>Swift</t>
  </si>
  <si>
    <t>Meeker</t>
  </si>
  <si>
    <t>Centre</t>
  </si>
  <si>
    <t>Chester</t>
  </si>
  <si>
    <t>Chouteau</t>
  </si>
  <si>
    <t>Luzerne</t>
  </si>
  <si>
    <t>Attala</t>
  </si>
  <si>
    <t>Southwest Harbor</t>
  </si>
  <si>
    <t>Brewster</t>
  </si>
  <si>
    <t>Carlton</t>
  </si>
  <si>
    <t>Gallia</t>
  </si>
  <si>
    <t>Petroleum</t>
  </si>
  <si>
    <t>Scott</t>
  </si>
  <si>
    <t>Blackford</t>
  </si>
  <si>
    <t>New Salem</t>
  </si>
  <si>
    <t>Olmsted</t>
  </si>
  <si>
    <t>Defiance</t>
  </si>
  <si>
    <t>AIS Marksense 115</t>
  </si>
  <si>
    <t>Porter</t>
  </si>
  <si>
    <t>Kinney</t>
  </si>
  <si>
    <t>AccuVote ES-2011</t>
  </si>
  <si>
    <t>Wallingford</t>
  </si>
  <si>
    <t>Newfield</t>
  </si>
  <si>
    <t>Hawkins</t>
  </si>
  <si>
    <t>Winchendon</t>
  </si>
  <si>
    <t>Ripton</t>
  </si>
  <si>
    <t>Newtown</t>
  </si>
  <si>
    <t>AccuVote ES-2012</t>
  </si>
  <si>
    <t>Texas</t>
  </si>
  <si>
    <t>Suwannee</t>
  </si>
  <si>
    <t>Taylor</t>
  </si>
  <si>
    <t>Colfax</t>
  </si>
  <si>
    <t>Sierra</t>
  </si>
  <si>
    <t>Siskiyou</t>
  </si>
  <si>
    <t>States with Lowest Percent of Vote</t>
  </si>
  <si>
    <t>Stonewall</t>
  </si>
  <si>
    <t>Wabash</t>
  </si>
  <si>
    <t>Madison</t>
  </si>
  <si>
    <t>Berwick</t>
  </si>
  <si>
    <t>Dickey</t>
  </si>
  <si>
    <t>Stafford</t>
  </si>
  <si>
    <t>Osborn</t>
  </si>
  <si>
    <t>Ferdinand town</t>
  </si>
  <si>
    <t>Schoolcraft</t>
  </si>
  <si>
    <t>Nicollet</t>
  </si>
  <si>
    <t>Cook</t>
  </si>
  <si>
    <t>Millville</t>
  </si>
  <si>
    <t>Wisconsin</t>
  </si>
  <si>
    <t>Mechanic Falls</t>
  </si>
  <si>
    <t>Rensselaer</t>
  </si>
  <si>
    <t>Galveston</t>
  </si>
  <si>
    <t>Appomattox</t>
  </si>
  <si>
    <t>Arlington</t>
  </si>
  <si>
    <t>Westmoreland</t>
  </si>
  <si>
    <t>Narragansett</t>
  </si>
  <si>
    <t>Williston</t>
  </si>
  <si>
    <t>Prentiss</t>
  </si>
  <si>
    <t>MS</t>
  </si>
  <si>
    <t>Rhode Island</t>
  </si>
  <si>
    <t>Pop Vote</t>
  </si>
  <si>
    <t>Fort Bend</t>
  </si>
  <si>
    <t>Amity</t>
  </si>
  <si>
    <t>Counties with Lowest Percent of Vote</t>
  </si>
  <si>
    <t>Hardin</t>
  </si>
  <si>
    <t>Glastenbury town</t>
  </si>
  <si>
    <t>Passamaquoddy Pleasant Point</t>
  </si>
  <si>
    <t>Un. Twp. Unity</t>
  </si>
  <si>
    <t>Model 100 Optical Scan</t>
  </si>
  <si>
    <t>Desoto</t>
  </si>
  <si>
    <t>Model 150 OMR Optical Scan</t>
  </si>
  <si>
    <t>Big Horn</t>
  </si>
  <si>
    <t>Mifflin</t>
  </si>
  <si>
    <t>Peabody</t>
  </si>
  <si>
    <t>Parmer</t>
  </si>
  <si>
    <t>Choctaw</t>
  </si>
  <si>
    <t>Clarke</t>
  </si>
  <si>
    <t>Clay</t>
  </si>
  <si>
    <t>Henderson</t>
  </si>
  <si>
    <t>No. 21</t>
  </si>
  <si>
    <t>No. 27</t>
  </si>
  <si>
    <t>Amesbury</t>
  </si>
  <si>
    <t>Ashburnham</t>
  </si>
  <si>
    <t>MO</t>
  </si>
  <si>
    <t>Milwaukee</t>
  </si>
  <si>
    <t>San Joaquin</t>
  </si>
  <si>
    <t>Oliver</t>
  </si>
  <si>
    <t>Boston</t>
  </si>
  <si>
    <t>Bartholomew</t>
  </si>
  <si>
    <t>Rowe</t>
  </si>
  <si>
    <t>Rankin</t>
  </si>
  <si>
    <t>Sharkey</t>
  </si>
  <si>
    <t>Mount Holly</t>
  </si>
  <si>
    <t>Bourne</t>
  </si>
  <si>
    <t>Wilbarger</t>
  </si>
  <si>
    <t>Custer</t>
  </si>
  <si>
    <t>Delta</t>
  </si>
  <si>
    <t>Rockbridge</t>
  </si>
  <si>
    <t>Natural Law</t>
  </si>
  <si>
    <t>Tewksbury</t>
  </si>
  <si>
    <t>Medina</t>
  </si>
  <si>
    <t>Brewer</t>
  </si>
  <si>
    <t>CT</t>
  </si>
  <si>
    <t>WY</t>
  </si>
  <si>
    <t>Stillwater</t>
  </si>
  <si>
    <t>West Paris</t>
  </si>
  <si>
    <t>Lemington</t>
  </si>
  <si>
    <t>John F. Chafee</t>
  </si>
  <si>
    <t>Linda Kushner</t>
  </si>
  <si>
    <t>Kushner</t>
  </si>
  <si>
    <t>Chafee</t>
  </si>
  <si>
    <t>Williams</t>
  </si>
  <si>
    <t>Tyngsborough</t>
  </si>
  <si>
    <t>Sheridan</t>
  </si>
  <si>
    <t>Rochester</t>
  </si>
  <si>
    <t>Middleton</t>
  </si>
  <si>
    <t>Coshocton</t>
  </si>
  <si>
    <t>North Dakota</t>
  </si>
  <si>
    <t>Hersey</t>
  </si>
  <si>
    <t>West Bath</t>
  </si>
  <si>
    <t>General Election November 8, 1994 US Senate</t>
  </si>
  <si>
    <t>Ravalli</t>
  </si>
  <si>
    <t>Moniteau</t>
  </si>
  <si>
    <t>Bastrop</t>
  </si>
  <si>
    <t>Baylor</t>
  </si>
  <si>
    <t>Van Wert</t>
  </si>
  <si>
    <t>East Longmeadow</t>
  </si>
  <si>
    <t>Buffalo</t>
  </si>
  <si>
    <t>Vanceboro</t>
  </si>
  <si>
    <t>Leicester</t>
  </si>
  <si>
    <t>Concho</t>
  </si>
  <si>
    <t>Templeton</t>
  </si>
  <si>
    <t>Newington</t>
  </si>
  <si>
    <t>Greenville</t>
  </si>
  <si>
    <t>Winter Harbor</t>
  </si>
  <si>
    <t>Atchison</t>
  </si>
  <si>
    <t>Bedford</t>
  </si>
  <si>
    <t>Pleasant Point</t>
  </si>
  <si>
    <t>Walton</t>
  </si>
  <si>
    <t>Counties</t>
  </si>
  <si>
    <t>Santa Barbara</t>
  </si>
  <si>
    <t>Esmeralda</t>
  </si>
  <si>
    <t>Mahnomen</t>
  </si>
  <si>
    <t>Bridgton</t>
  </si>
  <si>
    <t>Comal</t>
  </si>
  <si>
    <t>AccuVote ES-2019</t>
  </si>
  <si>
    <t>St. Lawrence</t>
  </si>
  <si>
    <t>Harrisonburg</t>
  </si>
  <si>
    <t>Northfield</t>
  </si>
  <si>
    <t>Aroostook</t>
  </si>
  <si>
    <t>Rangeley</t>
  </si>
  <si>
    <t>McCulloch</t>
  </si>
  <si>
    <t>Socialist Workers</t>
  </si>
  <si>
    <t>Yuma</t>
  </si>
  <si>
    <t>AccuVote ES-2017</t>
  </si>
  <si>
    <t>AccuVote ES-2018</t>
  </si>
  <si>
    <t>Springfield</t>
  </si>
  <si>
    <t>Wilkinson</t>
  </si>
  <si>
    <t>Mt. Washington</t>
  </si>
  <si>
    <t>ES&amp;S Optech III-P Eagle</t>
  </si>
  <si>
    <t>Albany</t>
  </si>
  <si>
    <t>Presque Isle</t>
  </si>
  <si>
    <t>Traill</t>
  </si>
  <si>
    <t>Codyville</t>
  </si>
  <si>
    <t>Rappahannock</t>
  </si>
  <si>
    <t>Marlboro</t>
  </si>
  <si>
    <t>Southeast Piscataquis</t>
  </si>
  <si>
    <t>AVC Advantage 315</t>
  </si>
  <si>
    <t>Page</t>
  </si>
  <si>
    <t>Tompkins</t>
  </si>
  <si>
    <t>York</t>
  </si>
  <si>
    <t>Fentress</t>
  </si>
  <si>
    <t>Giles</t>
  </si>
  <si>
    <t>Storey</t>
  </si>
  <si>
    <t>Taos</t>
  </si>
  <si>
    <t>Lavaca</t>
  </si>
  <si>
    <t>Burnham</t>
  </si>
  <si>
    <t>North Brookfield</t>
  </si>
  <si>
    <t>Jasper</t>
  </si>
  <si>
    <t>Town</t>
  </si>
  <si>
    <t>Appleton</t>
  </si>
  <si>
    <t>Bell</t>
  </si>
  <si>
    <t>Yavapai</t>
  </si>
  <si>
    <t>Oakfield</t>
  </si>
  <si>
    <t>Schleicher</t>
  </si>
  <si>
    <t>Walden</t>
  </si>
  <si>
    <t>Grant</t>
  </si>
  <si>
    <t>Harrison</t>
  </si>
  <si>
    <t>Williamstown</t>
  </si>
  <si>
    <t>&gt;90%</t>
  </si>
  <si>
    <t>Everett</t>
  </si>
  <si>
    <t>Dennis</t>
  </si>
  <si>
    <t>Dighton</t>
  </si>
  <si>
    <t>Dracut</t>
  </si>
  <si>
    <t>Newcastle</t>
  </si>
  <si>
    <t>Hope</t>
  </si>
  <si>
    <t>Cambridge</t>
  </si>
  <si>
    <t>Canaan</t>
  </si>
  <si>
    <t>Walthall</t>
  </si>
  <si>
    <t>Gilmer</t>
  </si>
  <si>
    <t>Bancroft</t>
  </si>
  <si>
    <t>Plainville</t>
  </si>
  <si>
    <t>Danforth</t>
  </si>
  <si>
    <t>Foard</t>
  </si>
  <si>
    <t>Roque Bluffs</t>
  </si>
  <si>
    <t>West Tisbury</t>
  </si>
  <si>
    <t>Arrowsic</t>
  </si>
  <si>
    <t>Arundel</t>
  </si>
  <si>
    <t>Bexar</t>
  </si>
  <si>
    <t>Sturbridge</t>
  </si>
  <si>
    <t>Taunton</t>
  </si>
  <si>
    <t>Brockton</t>
  </si>
  <si>
    <t>Eden</t>
  </si>
  <si>
    <t>Winchester</t>
  </si>
  <si>
    <t>WA</t>
  </si>
  <si>
    <t>Walsh</t>
  </si>
  <si>
    <t>Freeman</t>
  </si>
  <si>
    <t>Bowman</t>
  </si>
  <si>
    <t>Grand Isle</t>
  </si>
  <si>
    <t>Eastbrook</t>
  </si>
  <si>
    <t>Sabattus</t>
  </si>
  <si>
    <t>Maine</t>
  </si>
  <si>
    <t>Hale</t>
  </si>
  <si>
    <t>Rockingham</t>
  </si>
  <si>
    <t>Lafayette</t>
  </si>
  <si>
    <t>Leon</t>
  </si>
  <si>
    <t>Williamson</t>
  </si>
  <si>
    <t>Atkinson</t>
  </si>
  <si>
    <t>Princeton</t>
  </si>
  <si>
    <t>Huntington</t>
  </si>
  <si>
    <t>McLeod</t>
  </si>
  <si>
    <t>First Place</t>
  </si>
  <si>
    <t>Blackstone</t>
  </si>
  <si>
    <t>Wadena</t>
  </si>
  <si>
    <t>Waseca</t>
  </si>
  <si>
    <t>Blandford</t>
  </si>
  <si>
    <t>Allagash</t>
  </si>
  <si>
    <t>Argyle</t>
  </si>
  <si>
    <t>Erath</t>
  </si>
  <si>
    <t>No.</t>
  </si>
  <si>
    <t>Model 105 Optical Scan</t>
  </si>
  <si>
    <t>Derby</t>
  </si>
  <si>
    <t>Navarro</t>
  </si>
  <si>
    <t>George</t>
  </si>
  <si>
    <t>Whitneyville</t>
  </si>
  <si>
    <t>Holbrook</t>
  </si>
  <si>
    <t>Cummington</t>
  </si>
  <si>
    <t>Hernando</t>
  </si>
  <si>
    <t>Garza</t>
  </si>
  <si>
    <t>Juab</t>
  </si>
  <si>
    <t>Merrimac</t>
  </si>
  <si>
    <t>Yalobusha</t>
  </si>
  <si>
    <t>Barton</t>
  </si>
  <si>
    <t>Chase</t>
  </si>
  <si>
    <t>Detroit</t>
  </si>
  <si>
    <t>Masardis</t>
  </si>
  <si>
    <t>Hebron</t>
  </si>
  <si>
    <t>Nye</t>
  </si>
  <si>
    <t>Wendell</t>
  </si>
  <si>
    <t>Fairfax</t>
  </si>
  <si>
    <t>Palmer</t>
  </si>
  <si>
    <t>Thompson</t>
  </si>
  <si>
    <t>Mount Vernon</t>
  </si>
  <si>
    <t>Clermont</t>
  </si>
  <si>
    <t>Lawrence</t>
  </si>
  <si>
    <t>Flagler</t>
  </si>
  <si>
    <t>Cushing</t>
  </si>
  <si>
    <t>Park</t>
  </si>
  <si>
    <t>Shiawassee</t>
  </si>
  <si>
    <t>Bowerbank</t>
  </si>
  <si>
    <t>Conservative</t>
  </si>
  <si>
    <t>Dorset</t>
  </si>
  <si>
    <t>Ocean</t>
  </si>
  <si>
    <t>Penobscot</t>
  </si>
  <si>
    <t>Dickenson</t>
  </si>
  <si>
    <t>San Bernardino</t>
  </si>
  <si>
    <t>Lubec</t>
  </si>
  <si>
    <t>Niagara</t>
  </si>
  <si>
    <t>Millinocket</t>
  </si>
  <si>
    <t>Mexico</t>
  </si>
  <si>
    <t>Raleigh</t>
  </si>
  <si>
    <t>Lewis and Clark</t>
  </si>
  <si>
    <t>Rusk</t>
  </si>
  <si>
    <t>Tippecanoe</t>
  </si>
  <si>
    <t>Haverhill</t>
  </si>
  <si>
    <t>Braxton</t>
  </si>
  <si>
    <t>Honolulu</t>
  </si>
  <si>
    <t>Revere</t>
  </si>
  <si>
    <t>Rockport</t>
  </si>
  <si>
    <t>East Central Penobscot</t>
  </si>
  <si>
    <t>Wales</t>
  </si>
  <si>
    <t>Maryland</t>
  </si>
  <si>
    <t>Miami-Dade</t>
  </si>
  <si>
    <t>Portsmouth</t>
  </si>
  <si>
    <t>Waldoboro</t>
  </si>
  <si>
    <t>McLean</t>
  </si>
  <si>
    <t>Runnels</t>
  </si>
  <si>
    <t>New Braintree</t>
  </si>
  <si>
    <t>North Providence</t>
  </si>
  <si>
    <t>Monongalia</t>
  </si>
  <si>
    <t>Tarrant</t>
  </si>
  <si>
    <t>NV</t>
  </si>
  <si>
    <t>States</t>
  </si>
  <si>
    <t>Lyon</t>
  </si>
  <si>
    <t>Manassas Park</t>
  </si>
  <si>
    <t>Roane</t>
  </si>
  <si>
    <t>Weber</t>
  </si>
  <si>
    <t>Golden Valley</t>
  </si>
  <si>
    <t>Graham</t>
  </si>
  <si>
    <t>Spotsylvania</t>
  </si>
  <si>
    <t>Dundy</t>
  </si>
  <si>
    <t>Moscow</t>
  </si>
  <si>
    <t>Monhegan</t>
  </si>
  <si>
    <t>Moro</t>
  </si>
  <si>
    <t>Ferry</t>
  </si>
  <si>
    <t>Saline</t>
  </si>
  <si>
    <t>Seward</t>
  </si>
  <si>
    <t>Davidson</t>
  </si>
  <si>
    <t>East Haddam</t>
  </si>
  <si>
    <t>Wareham</t>
  </si>
  <si>
    <t>Austin</t>
  </si>
  <si>
    <t>Wyman</t>
  </si>
  <si>
    <t>Cortland</t>
  </si>
  <si>
    <t>Gillespie</t>
  </si>
  <si>
    <t>Baltimore</t>
  </si>
  <si>
    <t>Saratoga</t>
  </si>
  <si>
    <t>Pembina</t>
  </si>
  <si>
    <t>State of Hawaii Office of Elections</t>
  </si>
  <si>
    <t>Chaves</t>
  </si>
  <si>
    <t>New Gloucester</t>
  </si>
  <si>
    <t>Frenchboro</t>
  </si>
  <si>
    <t>Voluntown</t>
  </si>
  <si>
    <t>Holden</t>
  </si>
  <si>
    <t>Otoe</t>
  </si>
  <si>
    <t>Dalton</t>
  </si>
  <si>
    <t>Blaine</t>
  </si>
  <si>
    <t>Square Lake</t>
  </si>
  <si>
    <t>Watonwan</t>
  </si>
  <si>
    <t>Voting District</t>
  </si>
  <si>
    <t>Party</t>
  </si>
  <si>
    <t>ST</t>
  </si>
  <si>
    <t>CTY</t>
  </si>
  <si>
    <t>Colchester</t>
  </si>
  <si>
    <t>Concord</t>
  </si>
  <si>
    <t>Lamoine</t>
  </si>
  <si>
    <t>Leeds</t>
  </si>
  <si>
    <t>Levant</t>
  </si>
  <si>
    <t>San Juan</t>
  </si>
  <si>
    <t>Roscommon</t>
  </si>
  <si>
    <t>Saginaw</t>
  </si>
  <si>
    <t>Woodbridge</t>
  </si>
  <si>
    <t>Lincolnville</t>
  </si>
  <si>
    <t>Jefferson Davis</t>
  </si>
  <si>
    <t>Wibaux</t>
  </si>
  <si>
    <t>Waterville</t>
  </si>
  <si>
    <t>Warren</t>
  </si>
  <si>
    <t>Vote1</t>
  </si>
  <si>
    <t>Vote2</t>
  </si>
  <si>
    <t>Vote3</t>
  </si>
  <si>
    <t>Brownville</t>
  </si>
  <si>
    <t>Wolcott</t>
  </si>
  <si>
    <t>County</t>
  </si>
  <si>
    <t>Peru</t>
  </si>
  <si>
    <t>Cranston</t>
  </si>
  <si>
    <t>Sioux</t>
  </si>
  <si>
    <t>OH</t>
  </si>
  <si>
    <t>Prince George</t>
  </si>
  <si>
    <t>Kingsbury</t>
  </si>
  <si>
    <t>Old Orchard Beach</t>
  </si>
  <si>
    <t>McLennan</t>
  </si>
  <si>
    <t>Hardeman</t>
  </si>
  <si>
    <t>Wesley</t>
  </si>
  <si>
    <t>Highland</t>
  </si>
  <si>
    <t>Andrew</t>
  </si>
  <si>
    <t>Walpole</t>
  </si>
  <si>
    <t>MD</t>
  </si>
  <si>
    <t>Alford</t>
  </si>
  <si>
    <t>Otero</t>
  </si>
  <si>
    <t>North Penobscot</t>
  </si>
  <si>
    <t>Boylston</t>
  </si>
  <si>
    <t>Isanti</t>
  </si>
  <si>
    <t>Grayson</t>
  </si>
  <si>
    <t>Marlborough</t>
  </si>
  <si>
    <t>Armstrong</t>
  </si>
  <si>
    <t>Howard</t>
  </si>
  <si>
    <t>Longmeadow</t>
  </si>
  <si>
    <t>Fremont</t>
  </si>
  <si>
    <t>Wellesley</t>
  </si>
  <si>
    <t>Starr</t>
  </si>
  <si>
    <t>North Hero</t>
  </si>
  <si>
    <t>Orwell</t>
  </si>
  <si>
    <t>Jamaica</t>
  </si>
  <si>
    <t>Prairie</t>
  </si>
  <si>
    <t>Mansfield</t>
  </si>
  <si>
    <t>Boxborough</t>
  </si>
  <si>
    <t>Boxford</t>
  </si>
  <si>
    <t>Hinds</t>
  </si>
  <si>
    <t>Kenosha</t>
  </si>
  <si>
    <t>Brunswick</t>
  </si>
  <si>
    <t>Torrington</t>
  </si>
  <si>
    <t>Wenham</t>
  </si>
  <si>
    <t>Industry</t>
  </si>
  <si>
    <t>South Windsor</t>
  </si>
  <si>
    <t>Charleston</t>
  </si>
  <si>
    <t>Millbury</t>
  </si>
  <si>
    <t>Lamar</t>
  </si>
  <si>
    <t>Aurora</t>
  </si>
  <si>
    <t>Howland</t>
  </si>
  <si>
    <t>Marshfield</t>
  </si>
  <si>
    <t>Egremont</t>
  </si>
  <si>
    <t>Edwards</t>
  </si>
  <si>
    <t>Elk</t>
  </si>
  <si>
    <t>Goliad</t>
  </si>
  <si>
    <t>Suffolk</t>
  </si>
  <si>
    <t>New Hartford</t>
  </si>
  <si>
    <t>Tinmouth</t>
  </si>
  <si>
    <t>Pacific</t>
  </si>
  <si>
    <t>Cascade</t>
  </si>
  <si>
    <t>Snyder</t>
  </si>
  <si>
    <t>Susquehanna</t>
  </si>
  <si>
    <t>North Berwick</t>
  </si>
  <si>
    <t>Marshall</t>
  </si>
  <si>
    <t>Malden</t>
  </si>
  <si>
    <t>Trumbull</t>
  </si>
  <si>
    <t>Sandusky</t>
  </si>
  <si>
    <t>Gardiner</t>
  </si>
  <si>
    <t>Frankfort</t>
  </si>
  <si>
    <t>Coffee</t>
  </si>
  <si>
    <t>New Madrid</t>
  </si>
  <si>
    <t>Frontier</t>
  </si>
  <si>
    <t>Hemphill</t>
  </si>
  <si>
    <t>Furnas</t>
  </si>
  <si>
    <t>Gage</t>
  </si>
  <si>
    <t>Yoakum</t>
  </si>
  <si>
    <t>Queen Anne's</t>
  </si>
  <si>
    <t>Hennepin</t>
  </si>
  <si>
    <t>Waller</t>
  </si>
  <si>
    <t>Churchill</t>
  </si>
  <si>
    <t>Bates</t>
  </si>
  <si>
    <t>Westerly</t>
  </si>
  <si>
    <t>Divide</t>
  </si>
  <si>
    <t>Montana</t>
  </si>
  <si>
    <t>Maine Department of the Secretary of State. Bureau of Corporations, Elections, and Commissions</t>
  </si>
  <si>
    <t>North Smithfield</t>
  </si>
  <si>
    <t>Byron</t>
  </si>
  <si>
    <t>Casco</t>
  </si>
  <si>
    <t>Castine</t>
  </si>
  <si>
    <t>Flathead</t>
  </si>
  <si>
    <t>Solano</t>
  </si>
  <si>
    <t>Manitowoc</t>
  </si>
  <si>
    <t>Marathon</t>
  </si>
  <si>
    <t>Sonoma</t>
  </si>
  <si>
    <t>Juneau</t>
  </si>
  <si>
    <t>Kanabec</t>
  </si>
  <si>
    <t>Trousdale</t>
  </si>
  <si>
    <t>Sunflower</t>
  </si>
  <si>
    <t>Tate</t>
  </si>
  <si>
    <t>Jennings</t>
  </si>
  <si>
    <t>Knox</t>
  </si>
  <si>
    <t>Vergennes</t>
  </si>
  <si>
    <t>Lake of the Woods</t>
  </si>
  <si>
    <t>Wichita</t>
  </si>
  <si>
    <t>Wilson</t>
  </si>
  <si>
    <t>Freeborn</t>
  </si>
  <si>
    <t>State Code</t>
  </si>
  <si>
    <t>Was T17 R5 (changed in 2004)</t>
  </si>
  <si>
    <t>Nantucket</t>
  </si>
  <si>
    <t>ES&amp;SOptech III-P Eagle</t>
  </si>
  <si>
    <t>Haddam</t>
  </si>
  <si>
    <t>Hamden</t>
  </si>
  <si>
    <t>MI</t>
  </si>
  <si>
    <t>Richford</t>
  </si>
  <si>
    <t>Newbury</t>
  </si>
  <si>
    <t>Newfane</t>
  </si>
  <si>
    <t>Nacogdoches</t>
  </si>
  <si>
    <t>Hadley</t>
  </si>
  <si>
    <t>Wiscasset</t>
  </si>
  <si>
    <t>Schuyler</t>
  </si>
  <si>
    <t>Eustis</t>
  </si>
  <si>
    <t>Baring</t>
  </si>
  <si>
    <t>Beals</t>
  </si>
  <si>
    <t>Londonderry</t>
  </si>
  <si>
    <t>Charlemont</t>
  </si>
  <si>
    <t>Kimball</t>
  </si>
  <si>
    <t>Kennebunkport</t>
  </si>
  <si>
    <t>Stanislaus</t>
  </si>
  <si>
    <t>Fairlee</t>
  </si>
  <si>
    <t>Branford</t>
  </si>
  <si>
    <t>Senate</t>
  </si>
  <si>
    <t>% Difference</t>
  </si>
  <si>
    <t>Hunterdon</t>
  </si>
  <si>
    <t>Covington</t>
  </si>
  <si>
    <t>Union</t>
  </si>
  <si>
    <t>Connor</t>
  </si>
  <si>
    <t>Plymouth</t>
  </si>
  <si>
    <t>Clarendon</t>
  </si>
  <si>
    <t>Carroll</t>
  </si>
  <si>
    <t>Kemper</t>
  </si>
  <si>
    <t>Montpelier</t>
  </si>
  <si>
    <t>Hamlin</t>
  </si>
  <si>
    <t>Stark</t>
  </si>
  <si>
    <t>Republican</t>
  </si>
  <si>
    <t>Hickman</t>
  </si>
  <si>
    <t>Hopkins</t>
  </si>
  <si>
    <t>Noble</t>
  </si>
  <si>
    <t>Amador</t>
  </si>
  <si>
    <t>Le Sueur</t>
  </si>
  <si>
    <t>Christian</t>
  </si>
  <si>
    <t>Kimble</t>
  </si>
  <si>
    <t>Morton</t>
  </si>
  <si>
    <t>Callahan</t>
  </si>
  <si>
    <t>Kosciusko</t>
  </si>
  <si>
    <t>County Ranking</t>
  </si>
  <si>
    <t>Llano</t>
  </si>
  <si>
    <t>Carver</t>
  </si>
  <si>
    <t>St. Johns</t>
  </si>
  <si>
    <t>Okaloosa</t>
  </si>
  <si>
    <t>Littleton</t>
  </si>
  <si>
    <t>Democratic</t>
  </si>
  <si>
    <t>Nemaha</t>
  </si>
  <si>
    <t>Spencer</t>
  </si>
  <si>
    <t>Pope</t>
  </si>
  <si>
    <t>Eau Claire</t>
  </si>
  <si>
    <t>Isle of Wight</t>
  </si>
  <si>
    <t>Hingham</t>
  </si>
  <si>
    <t>Bangor</t>
  </si>
  <si>
    <t>Fryeburg</t>
  </si>
  <si>
    <t>Parsonsfield</t>
  </si>
  <si>
    <t>Haynesville</t>
  </si>
  <si>
    <t>Greene</t>
  </si>
  <si>
    <t>AccuVote ES-2005</t>
  </si>
  <si>
    <t>AccuVote ES-2006</t>
  </si>
  <si>
    <t>South Berwick</t>
  </si>
  <si>
    <t>Brookline</t>
  </si>
  <si>
    <t>South Franklin</t>
  </si>
  <si>
    <t>New Canaan</t>
  </si>
  <si>
    <t>&lt;50%</t>
  </si>
  <si>
    <t>Southport</t>
  </si>
  <si>
    <t>West Rutland</t>
  </si>
  <si>
    <t>East Montpelier</t>
  </si>
  <si>
    <t>Holland</t>
  </si>
  <si>
    <t>Grenada</t>
  </si>
  <si>
    <t>Brookton</t>
  </si>
  <si>
    <t>Harlan</t>
  </si>
  <si>
    <t>Holmes</t>
  </si>
  <si>
    <t>Concerned Citizens</t>
  </si>
  <si>
    <t>Kennebunk</t>
  </si>
  <si>
    <t>Orrington</t>
  </si>
  <si>
    <t>Dukes</t>
  </si>
  <si>
    <t>Unity</t>
  </si>
  <si>
    <t>Temple</t>
  </si>
  <si>
    <t>Coryell</t>
  </si>
  <si>
    <t>Cottle</t>
  </si>
  <si>
    <t>Bergen</t>
  </si>
  <si>
    <t>Morrow</t>
  </si>
  <si>
    <t>Sangerville</t>
  </si>
  <si>
    <t>Houlton</t>
  </si>
  <si>
    <t>Copiah</t>
  </si>
  <si>
    <t>Forrest</t>
  </si>
  <si>
    <t>Hammond</t>
  </si>
  <si>
    <t>Ferrisburg</t>
  </si>
  <si>
    <t>Glastonbury</t>
  </si>
  <si>
    <t>Brooke</t>
  </si>
  <si>
    <t>Medford</t>
  </si>
  <si>
    <t>Oxford</t>
  </si>
  <si>
    <t>Overseas</t>
  </si>
  <si>
    <t>Dover-Foxcroft</t>
  </si>
  <si>
    <t>Crystal</t>
  </si>
  <si>
    <t>United States Senator 6 Yr Term</t>
  </si>
  <si>
    <t>LaGrange</t>
  </si>
  <si>
    <t>Dawes</t>
  </si>
  <si>
    <t>Clearwater</t>
  </si>
  <si>
    <t>Hudspeth</t>
  </si>
  <si>
    <t>Nebraska</t>
  </si>
  <si>
    <t>Culpeper</t>
  </si>
  <si>
    <t>South Kingstown</t>
  </si>
  <si>
    <t>Chickasaw</t>
  </si>
  <si>
    <t>Mono</t>
  </si>
  <si>
    <t>Winnebago</t>
  </si>
  <si>
    <t>Coke</t>
  </si>
  <si>
    <t>Dauphin</t>
  </si>
  <si>
    <t>Official Report of the Board of State Canvassers of the State of Nebraska General Election Held November 8, 1994</t>
  </si>
  <si>
    <t>Allen J. Beermann</t>
  </si>
  <si>
    <t>Ralph Englert</t>
  </si>
  <si>
    <t>Deputy Secretary of State</t>
  </si>
  <si>
    <t>p. 3</t>
  </si>
  <si>
    <t>Volusia</t>
  </si>
  <si>
    <t>TN</t>
  </si>
  <si>
    <t>State of Arizona Official Canvass - General Election - November 8, 1994</t>
  </si>
  <si>
    <t>New Mexico Office of the Secretary of State. Bureau of Elections</t>
  </si>
  <si>
    <t>Natrona</t>
  </si>
  <si>
    <t>Hubbard</t>
  </si>
  <si>
    <t>Highest % of Vote and Lose</t>
  </si>
  <si>
    <t>D</t>
  </si>
  <si>
    <t>Quitman</t>
  </si>
  <si>
    <t>Marin</t>
  </si>
  <si>
    <t>San Saba</t>
  </si>
  <si>
    <t>Fannin</t>
  </si>
  <si>
    <t>Cannon</t>
  </si>
  <si>
    <t>Brazoria</t>
  </si>
  <si>
    <t>East Brookfield</t>
  </si>
  <si>
    <t>Gray</t>
  </si>
  <si>
    <t>Highgate</t>
  </si>
  <si>
    <t>Northwest Aroostook</t>
  </si>
  <si>
    <t>Shrewsbury</t>
  </si>
  <si>
    <t>Cohasset</t>
  </si>
  <si>
    <t>Newry</t>
  </si>
  <si>
    <t>&lt;10%</t>
  </si>
  <si>
    <t>&lt;20%</t>
  </si>
  <si>
    <t>Barnes</t>
  </si>
  <si>
    <t>Hopkinton</t>
  </si>
  <si>
    <t>New Vineyard</t>
  </si>
  <si>
    <t>Childress</t>
  </si>
  <si>
    <t>Cherryfield</t>
  </si>
  <si>
    <t>Tyringham</t>
  </si>
  <si>
    <t>T3 ND</t>
  </si>
  <si>
    <t>Oceana</t>
  </si>
  <si>
    <t>ES&amp;S Punch Card</t>
  </si>
  <si>
    <t>Middlesex</t>
  </si>
  <si>
    <t>EV</t>
  </si>
  <si>
    <t>Stratford</t>
  </si>
  <si>
    <t>Floyd</t>
  </si>
  <si>
    <t>Brooks</t>
  </si>
  <si>
    <t>Nelson</t>
  </si>
  <si>
    <t>Monterey</t>
  </si>
  <si>
    <t>Lackawanna</t>
  </si>
  <si>
    <t>Southampton</t>
  </si>
  <si>
    <t>Scioto</t>
  </si>
  <si>
    <t>Sherborn</t>
  </si>
  <si>
    <t>Garden</t>
  </si>
  <si>
    <t>Wright</t>
  </si>
  <si>
    <t>White Pine</t>
  </si>
  <si>
    <t>Red Willow</t>
  </si>
  <si>
    <t>Enosburgh?</t>
  </si>
  <si>
    <t>Waitsfield</t>
  </si>
  <si>
    <t>Barnard</t>
  </si>
  <si>
    <t>Barnet</t>
  </si>
  <si>
    <t>Osage</t>
  </si>
  <si>
    <t>Presidio</t>
  </si>
  <si>
    <t>Miami</t>
  </si>
  <si>
    <t>McCone</t>
  </si>
  <si>
    <t>Pinal</t>
  </si>
  <si>
    <t>Madrid</t>
  </si>
  <si>
    <t>Harwinton</t>
  </si>
  <si>
    <t>Sabine</t>
  </si>
  <si>
    <t>Dixmont</t>
  </si>
  <si>
    <t>Caledonia</t>
  </si>
  <si>
    <t>Northampton</t>
  </si>
  <si>
    <t>Tennessee Secretary of State. Division of Elections</t>
  </si>
  <si>
    <t>Central Somerset</t>
  </si>
  <si>
    <t>West Windsor</t>
  </si>
  <si>
    <t>Penobscot Indian Island</t>
  </si>
  <si>
    <t>MCD</t>
  </si>
  <si>
    <t>Reservation</t>
  </si>
  <si>
    <t>Richardson</t>
  </si>
  <si>
    <t>Ellis</t>
  </si>
  <si>
    <t>Audrain</t>
  </si>
  <si>
    <t>Lunenburg</t>
  </si>
  <si>
    <t>Phippsburg</t>
  </si>
  <si>
    <t>Torrance</t>
  </si>
  <si>
    <t>Valencia</t>
  </si>
  <si>
    <t>Castle Hill</t>
  </si>
  <si>
    <t>Grundy</t>
  </si>
  <si>
    <t>Roanoke</t>
  </si>
  <si>
    <t>Haywood</t>
  </si>
  <si>
    <t>Lewis town</t>
  </si>
  <si>
    <t>Mountrail</t>
  </si>
  <si>
    <t>Willimantic</t>
  </si>
  <si>
    <t>Robbinston</t>
  </si>
  <si>
    <t>Wilmington</t>
  </si>
  <si>
    <t>Sanilac</t>
  </si>
  <si>
    <t>Yazoo</t>
  </si>
  <si>
    <t>Wayland</t>
  </si>
  <si>
    <t>% Total Vote</t>
  </si>
  <si>
    <t>Oscoda</t>
  </si>
  <si>
    <t>Wheelock</t>
  </si>
  <si>
    <t>Whiting</t>
  </si>
  <si>
    <t>Whitingham</t>
  </si>
  <si>
    <t>Stannard</t>
  </si>
  <si>
    <t>Fairhaven</t>
  </si>
  <si>
    <t>Falmouth</t>
  </si>
  <si>
    <t>Alleghany</t>
  </si>
  <si>
    <t>Catron</t>
  </si>
  <si>
    <t>Access Date</t>
  </si>
  <si>
    <t>Salt Lake</t>
  </si>
  <si>
    <t>Sanpete</t>
  </si>
  <si>
    <t>Sarpy</t>
  </si>
  <si>
    <t>Gorham</t>
  </si>
  <si>
    <t>Kane</t>
  </si>
  <si>
    <t>Coahoma</t>
  </si>
  <si>
    <t>Ohio</t>
  </si>
  <si>
    <t>Stetson</t>
  </si>
  <si>
    <t>Methuen</t>
  </si>
  <si>
    <t>Killingly</t>
  </si>
  <si>
    <t>Brimfield</t>
  </si>
  <si>
    <t>Other Optical Scan</t>
  </si>
  <si>
    <t>#Prc</t>
  </si>
  <si>
    <t>West Forks</t>
  </si>
  <si>
    <t>Democratic-F.L.</t>
  </si>
  <si>
    <t>Staunton</t>
  </si>
  <si>
    <t>Ware</t>
  </si>
  <si>
    <t>Boone</t>
  </si>
  <si>
    <t>Waldo</t>
  </si>
  <si>
    <t>Alpena</t>
  </si>
  <si>
    <t>Montague</t>
  </si>
  <si>
    <t>Old Lyme</t>
  </si>
  <si>
    <t>Gladwin</t>
  </si>
  <si>
    <t>Summers</t>
  </si>
  <si>
    <t>Darke</t>
  </si>
  <si>
    <t>Accomack</t>
  </si>
  <si>
    <t>Lander</t>
  </si>
  <si>
    <t>Jericho</t>
  </si>
  <si>
    <t>Barrington</t>
  </si>
  <si>
    <t>Liberty</t>
  </si>
  <si>
    <t>Webster</t>
  </si>
  <si>
    <t>Mississippi Secretary of State</t>
  </si>
  <si>
    <t>Yellowstone</t>
  </si>
  <si>
    <t>Dyer</t>
  </si>
  <si>
    <t>LaMoure</t>
  </si>
  <si>
    <t>Orrin G. Hatch</t>
  </si>
  <si>
    <t>Craig Oliver</t>
  </si>
  <si>
    <t>Lawrence Topham</t>
  </si>
  <si>
    <t>Nelson Gonzalez</t>
  </si>
  <si>
    <t>Gary R. Van Horn</t>
  </si>
  <si>
    <t>Hatch</t>
  </si>
  <si>
    <t>King and Queen</t>
  </si>
  <si>
    <t>Plumas</t>
  </si>
  <si>
    <t>Ramsey</t>
  </si>
  <si>
    <t>Rich</t>
  </si>
  <si>
    <t>Vermillion</t>
  </si>
  <si>
    <t>Cuyahoga</t>
  </si>
  <si>
    <t>Glenn</t>
  </si>
  <si>
    <t>Turner</t>
  </si>
  <si>
    <t>Ken Harper</t>
  </si>
  <si>
    <t>Trent Lott</t>
  </si>
  <si>
    <t>Harper</t>
  </si>
  <si>
    <t>Lott</t>
  </si>
  <si>
    <t>U.S. Senate</t>
  </si>
  <si>
    <t>pp. 332-333</t>
  </si>
  <si>
    <t>Cattaraugus</t>
  </si>
  <si>
    <t>Bath</t>
  </si>
  <si>
    <t>Gaines</t>
  </si>
  <si>
    <t>Kittitas</t>
  </si>
  <si>
    <t>Eric Clark</t>
  </si>
  <si>
    <t>pub.</t>
  </si>
  <si>
    <t>Kent Conrad</t>
  </si>
  <si>
    <t>McDowell</t>
  </si>
  <si>
    <t>Lamb</t>
  </si>
  <si>
    <t>Motley</t>
  </si>
  <si>
    <t>Baldwin</t>
  </si>
  <si>
    <t>Barbour</t>
  </si>
  <si>
    <t>Ulster</t>
  </si>
  <si>
    <t>Deerfield</t>
  </si>
  <si>
    <t>Blue Earth</t>
  </si>
  <si>
    <t>Deaf Smith</t>
  </si>
  <si>
    <t>Blanco</t>
  </si>
  <si>
    <t>Mars Hill</t>
  </si>
  <si>
    <t>Iosco</t>
  </si>
  <si>
    <t>Columbiana</t>
  </si>
  <si>
    <t>La Salle</t>
  </si>
  <si>
    <t>Prince William</t>
  </si>
  <si>
    <t>Henrico</t>
  </si>
  <si>
    <t>Dunklin</t>
  </si>
  <si>
    <t>Harmony</t>
  </si>
  <si>
    <t>Ira</t>
  </si>
  <si>
    <t>Stanton</t>
  </si>
  <si>
    <t>Stevens</t>
  </si>
  <si>
    <t>North Yarmouth</t>
  </si>
  <si>
    <t>Lewiston</t>
  </si>
  <si>
    <t>Burrillville</t>
  </si>
  <si>
    <t>Dunstable</t>
  </si>
  <si>
    <t>Cherokee</t>
  </si>
  <si>
    <t>Bucks</t>
  </si>
  <si>
    <t>Lebanon</t>
  </si>
  <si>
    <t>Lynchburg</t>
  </si>
  <si>
    <t>Worcester</t>
  </si>
  <si>
    <t>Linneus</t>
  </si>
  <si>
    <t>Sweetwater</t>
  </si>
  <si>
    <t>Rhea</t>
  </si>
  <si>
    <t>Stoddard</t>
  </si>
  <si>
    <t>Charles City</t>
  </si>
  <si>
    <t>Craig</t>
  </si>
  <si>
    <t>Essex</t>
  </si>
  <si>
    <t>Mower</t>
  </si>
  <si>
    <t>Colorado</t>
  </si>
  <si>
    <t>Emery</t>
  </si>
  <si>
    <t>Comanche</t>
  </si>
  <si>
    <t>Dimmit</t>
  </si>
  <si>
    <t>Donley</t>
  </si>
  <si>
    <t>Sudbury</t>
  </si>
  <si>
    <t>East Millinocket</t>
  </si>
  <si>
    <t>East Machias</t>
  </si>
  <si>
    <t>Antelope</t>
  </si>
  <si>
    <t>Morgan</t>
  </si>
  <si>
    <t>Berkshire</t>
  </si>
  <si>
    <t>Del Norte</t>
  </si>
  <si>
    <t>Rocky Hill</t>
  </si>
  <si>
    <t>Titus</t>
  </si>
  <si>
    <t>Otis</t>
  </si>
  <si>
    <t>Mille Lacs</t>
  </si>
  <si>
    <t>Box Elder</t>
  </si>
  <si>
    <t>Criehaven</t>
  </si>
  <si>
    <t>Hibberts</t>
  </si>
  <si>
    <t>Corinna</t>
  </si>
  <si>
    <t>West Springfield</t>
  </si>
  <si>
    <t>Popular Vote</t>
  </si>
  <si>
    <t>North Adams</t>
  </si>
  <si>
    <t>Androscoggin</t>
  </si>
  <si>
    <t>West Stockbridge</t>
  </si>
  <si>
    <t>South Oxford</t>
  </si>
  <si>
    <t>Montcalm</t>
  </si>
  <si>
    <t>Wakefield</t>
  </si>
  <si>
    <t>Anne Arundel</t>
  </si>
  <si>
    <t>Baltimore City</t>
  </si>
  <si>
    <t>Blair</t>
  </si>
  <si>
    <t>East Lyme</t>
  </si>
  <si>
    <t>East Hartford</t>
  </si>
  <si>
    <t>Rehoboth</t>
  </si>
  <si>
    <t>Cabot</t>
  </si>
  <si>
    <t>Powell</t>
  </si>
  <si>
    <t>Perry</t>
  </si>
  <si>
    <t>North Haven</t>
  </si>
  <si>
    <t>Belfast</t>
  </si>
  <si>
    <t>Wheatland</t>
  </si>
  <si>
    <t>Chesterville</t>
  </si>
  <si>
    <t>Vote Difference</t>
  </si>
  <si>
    <t>Gallatin</t>
  </si>
  <si>
    <t>Waite</t>
  </si>
  <si>
    <t>Newburyport</t>
  </si>
  <si>
    <t>Mendon</t>
  </si>
  <si>
    <t>Garrett</t>
  </si>
  <si>
    <t>West Bridgewater</t>
  </si>
  <si>
    <t>Pickett</t>
  </si>
  <si>
    <t>Whately</t>
  </si>
  <si>
    <t>Webb</t>
  </si>
  <si>
    <t>Lac Qui Parle</t>
  </si>
  <si>
    <t>Nahant</t>
  </si>
  <si>
    <t>Needham</t>
  </si>
  <si>
    <t>AccuVote ES-2013</t>
  </si>
  <si>
    <t>Punch Card</t>
  </si>
  <si>
    <t>William V. Roth, Jr.</t>
  </si>
  <si>
    <t>John C. Dierickx</t>
  </si>
  <si>
    <t>Official Results of General Election for Statewide Offices November 8, 1994</t>
  </si>
  <si>
    <t>p. 1</t>
  </si>
  <si>
    <t>State of Delaware Official Results 1994</t>
  </si>
  <si>
    <t>Thomas J. Cook</t>
  </si>
  <si>
    <t>Commissioner of Elections</t>
  </si>
  <si>
    <t>prep.</t>
  </si>
  <si>
    <t>Koochiching</t>
  </si>
  <si>
    <t>Arenac</t>
  </si>
  <si>
    <t>Hugh E. Rodham</t>
  </si>
  <si>
    <t>Connie Mack</t>
  </si>
  <si>
    <t>Ernie Mailhot</t>
  </si>
  <si>
    <t>Oberly</t>
  </si>
  <si>
    <t>Roth</t>
  </si>
  <si>
    <t>Dierickx</t>
  </si>
  <si>
    <t>Official Report</t>
  </si>
  <si>
    <t>Article Title</t>
  </si>
  <si>
    <t>Complete Title</t>
  </si>
  <si>
    <t>Pinellas</t>
  </si>
  <si>
    <t>Macomb</t>
  </si>
  <si>
    <t>Manistee</t>
  </si>
  <si>
    <t>Lenox</t>
  </si>
  <si>
    <t>Montana Secretary of State</t>
  </si>
  <si>
    <t>Barry</t>
  </si>
  <si>
    <t>Travis</t>
  </si>
  <si>
    <t>Leominster</t>
  </si>
  <si>
    <t>Tehama</t>
  </si>
  <si>
    <t>Price</t>
  </si>
  <si>
    <t>Hinesburg</t>
  </si>
  <si>
    <t>Luna</t>
  </si>
  <si>
    <t>Winthrop</t>
  </si>
  <si>
    <t>Licking</t>
  </si>
  <si>
    <t>Oakham</t>
  </si>
  <si>
    <t>Norwell</t>
  </si>
  <si>
    <t>Nobleboro</t>
  </si>
  <si>
    <t>Northbridge</t>
  </si>
  <si>
    <t>Tishomingo</t>
  </si>
  <si>
    <t>Sandoval</t>
  </si>
  <si>
    <t>Optech III P Optical Scan</t>
  </si>
  <si>
    <t>Kitsap</t>
  </si>
  <si>
    <t>Lexington</t>
  </si>
  <si>
    <t>Northwest Hancock</t>
  </si>
  <si>
    <t>Baileyville</t>
  </si>
  <si>
    <t>Whitney</t>
  </si>
  <si>
    <t>Twombly</t>
  </si>
  <si>
    <t>Westford</t>
  </si>
  <si>
    <t>FL</t>
  </si>
  <si>
    <t>Martinsville</t>
  </si>
  <si>
    <t>Rockland</t>
  </si>
  <si>
    <t>Tallahatchie</t>
  </si>
  <si>
    <t>Herkimer</t>
  </si>
  <si>
    <t>Bronx</t>
  </si>
  <si>
    <t>Nassau</t>
  </si>
  <si>
    <t>Westchester</t>
  </si>
  <si>
    <t>Verona</t>
  </si>
  <si>
    <t>Right To Life</t>
  </si>
  <si>
    <t>Ottawa</t>
  </si>
  <si>
    <t>Vershire</t>
  </si>
  <si>
    <t>Putnam</t>
  </si>
  <si>
    <t>Liberal</t>
  </si>
  <si>
    <t>Pleasant Ridge</t>
  </si>
  <si>
    <t>Reed</t>
  </si>
  <si>
    <t>St. John</t>
  </si>
  <si>
    <t>Rowley</t>
  </si>
  <si>
    <t>Terry</t>
  </si>
  <si>
    <t>Cedar</t>
  </si>
  <si>
    <t>Clifton</t>
  </si>
  <si>
    <t>Pittston</t>
  </si>
  <si>
    <t>Poland</t>
  </si>
  <si>
    <t>Young</t>
  </si>
  <si>
    <t>Wakulla</t>
  </si>
  <si>
    <t>Arizona</t>
  </si>
  <si>
    <t>Southwick</t>
  </si>
  <si>
    <t>Garfield</t>
  </si>
  <si>
    <t>Citrus</t>
  </si>
  <si>
    <t>Natick</t>
  </si>
  <si>
    <t>Danvers</t>
  </si>
  <si>
    <t>Okanogan</t>
  </si>
  <si>
    <t>Calumet</t>
  </si>
  <si>
    <t>Dane</t>
  </si>
  <si>
    <t>States with Highest Percent of Vote</t>
  </si>
  <si>
    <t>Won?</t>
  </si>
  <si>
    <t>Jackson</t>
  </si>
  <si>
    <t>Iowa</t>
  </si>
  <si>
    <t>Tisbury</t>
  </si>
  <si>
    <t>Grainger</t>
  </si>
  <si>
    <t>Belmont</t>
  </si>
  <si>
    <t>Wilton</t>
  </si>
  <si>
    <t>Duxbury</t>
  </si>
  <si>
    <t>Morristown</t>
  </si>
  <si>
    <t>Greenlee</t>
  </si>
  <si>
    <t>Lucas</t>
  </si>
  <si>
    <t>Avery's gore</t>
  </si>
  <si>
    <t>Starksboro</t>
  </si>
  <si>
    <t>Powhatan</t>
  </si>
  <si>
    <t>Wise</t>
  </si>
  <si>
    <t>Missoula</t>
  </si>
  <si>
    <t>Hyde Park</t>
  </si>
  <si>
    <t>Nodaway</t>
  </si>
  <si>
    <t>Norway</t>
  </si>
  <si>
    <t>Norwich</t>
  </si>
  <si>
    <t>Mackinac</t>
  </si>
  <si>
    <t>Winooski</t>
  </si>
  <si>
    <t>Taney</t>
  </si>
  <si>
    <t>Gratiot</t>
  </si>
  <si>
    <t>Winkler</t>
  </si>
  <si>
    <t>Willacy</t>
  </si>
  <si>
    <t>Fayette</t>
  </si>
  <si>
    <t>Ingham</t>
  </si>
  <si>
    <t>Columbia Falls</t>
  </si>
  <si>
    <t>VA</t>
  </si>
  <si>
    <t>Steele</t>
  </si>
  <si>
    <t>Gilchrist</t>
  </si>
  <si>
    <t>Lenawee</t>
  </si>
  <si>
    <t>Dubois</t>
  </si>
  <si>
    <t>Bakersfield</t>
  </si>
  <si>
    <t>Hampton</t>
  </si>
  <si>
    <t>Victory</t>
  </si>
  <si>
    <t>Richland</t>
  </si>
  <si>
    <t>Orleans</t>
  </si>
  <si>
    <t>Mingo</t>
  </si>
  <si>
    <t>Kalamazoo</t>
  </si>
  <si>
    <t>Georgetown</t>
  </si>
  <si>
    <t>Pemiscot</t>
  </si>
  <si>
    <t>West Greenwich</t>
  </si>
  <si>
    <t>Hunt</t>
  </si>
  <si>
    <t>Author1 Title</t>
  </si>
  <si>
    <t>Author2</t>
  </si>
  <si>
    <t>pp. 80-93</t>
  </si>
  <si>
    <t>Nobles</t>
  </si>
  <si>
    <t>Newton</t>
  </si>
  <si>
    <t>Nevada Secretary of State</t>
  </si>
  <si>
    <t>Tom Green</t>
  </si>
  <si>
    <t>Freetown</t>
  </si>
  <si>
    <t>Pondera</t>
  </si>
  <si>
    <t>Grays Harbor</t>
  </si>
  <si>
    <t>Auburn</t>
  </si>
  <si>
    <t>Avon</t>
  </si>
  <si>
    <t>St. Albans</t>
  </si>
  <si>
    <t>Emmons</t>
  </si>
  <si>
    <t>Foster</t>
  </si>
  <si>
    <t>Meagher</t>
  </si>
  <si>
    <t>Bucksport</t>
  </si>
  <si>
    <t>State</t>
  </si>
  <si>
    <t>Loudon</t>
  </si>
  <si>
    <t>Noxubee</t>
  </si>
  <si>
    <t>Mulligan</t>
  </si>
  <si>
    <t>Melamede</t>
  </si>
  <si>
    <t>Backus</t>
  </si>
  <si>
    <t>St. Lucie</t>
  </si>
  <si>
    <t>Topham</t>
  </si>
  <si>
    <t>Gonzalez</t>
  </si>
  <si>
    <t>Shea</t>
  </si>
  <si>
    <t>Van Horn</t>
  </si>
  <si>
    <t>American</t>
  </si>
  <si>
    <t>Patrick A. Shea</t>
  </si>
  <si>
    <t>Election Report</t>
  </si>
  <si>
    <t>Vote for United States Senator, November 8, 1994</t>
  </si>
  <si>
    <t>Cape Girardeau</t>
  </si>
  <si>
    <t>Allegheny</t>
  </si>
  <si>
    <t>Fond du Lac</t>
  </si>
  <si>
    <t>Mississippi Official and Statistical Register 1996 2000</t>
  </si>
  <si>
    <t>Official Register</t>
  </si>
  <si>
    <t>Eureka</t>
  </si>
  <si>
    <t>Pennington</t>
  </si>
  <si>
    <t>Monson</t>
  </si>
  <si>
    <t>North Dakota Secretary of State</t>
  </si>
  <si>
    <t>Ohio Secretary of State</t>
  </si>
  <si>
    <t>Searsmont</t>
  </si>
  <si>
    <t>WI</t>
  </si>
  <si>
    <t>Trenton</t>
  </si>
  <si>
    <t>Newark</t>
  </si>
  <si>
    <t>Clarksburg</t>
  </si>
  <si>
    <t>Seboomook Lake</t>
  </si>
  <si>
    <t>Gill</t>
  </si>
  <si>
    <t>Libertarian</t>
  </si>
  <si>
    <t>Greenbrier</t>
  </si>
  <si>
    <t>Monroe</t>
  </si>
  <si>
    <t>Hartford</t>
  </si>
  <si>
    <t>Danby</t>
  </si>
  <si>
    <t>Elko</t>
  </si>
  <si>
    <t>Trempealeau</t>
  </si>
  <si>
    <t>Lehigh</t>
  </si>
  <si>
    <t>Weston</t>
  </si>
  <si>
    <t>Polk</t>
  </si>
  <si>
    <t>DeSoto</t>
  </si>
  <si>
    <t>Terri Tilghman Deakyne</t>
  </si>
  <si>
    <t>Sarbanes</t>
  </si>
  <si>
    <t>Brock</t>
  </si>
  <si>
    <t>Shelton</t>
  </si>
  <si>
    <t>Contra Costa</t>
  </si>
  <si>
    <t>Greensville</t>
  </si>
  <si>
    <t>West Warwick</t>
  </si>
  <si>
    <t>1994 Gubernatorial General Election Results</t>
  </si>
  <si>
    <t>U.S. Senator</t>
  </si>
  <si>
    <t>Escambia</t>
  </si>
  <si>
    <t>Truro</t>
  </si>
  <si>
    <t>Ayer</t>
  </si>
  <si>
    <t>Barre</t>
  </si>
  <si>
    <t>California</t>
  </si>
  <si>
    <t>CA</t>
  </si>
  <si>
    <t>Chippewa</t>
  </si>
  <si>
    <t>Cocke</t>
  </si>
  <si>
    <t>Saunders</t>
  </si>
  <si>
    <t>Sunderland</t>
  </si>
  <si>
    <t>Swanton</t>
  </si>
  <si>
    <t>Bolivar</t>
  </si>
  <si>
    <t>Merrick</t>
  </si>
  <si>
    <t>Swanville</t>
  </si>
  <si>
    <t>Sweden</t>
  </si>
  <si>
    <t>Kalkaska</t>
  </si>
  <si>
    <t>Keweenaw</t>
  </si>
  <si>
    <t>Providence</t>
  </si>
  <si>
    <t>Wabasha</t>
  </si>
  <si>
    <t>Georgia</t>
  </si>
  <si>
    <t>Buels gore</t>
  </si>
  <si>
    <t>Utah State Elections Office</t>
  </si>
  <si>
    <t>Publisher</t>
  </si>
  <si>
    <t>Year</t>
  </si>
  <si>
    <t>Fredericksburg</t>
  </si>
  <si>
    <t>Galax</t>
  </si>
  <si>
    <t>Groton</t>
  </si>
  <si>
    <t>Rush</t>
  </si>
  <si>
    <t>Cromwell</t>
  </si>
  <si>
    <t>Plantation</t>
  </si>
  <si>
    <t>Swampscott</t>
  </si>
  <si>
    <t>Limington</t>
  </si>
  <si>
    <t>gore</t>
  </si>
  <si>
    <t>Stoneham</t>
  </si>
  <si>
    <t>Stockholm</t>
  </si>
  <si>
    <t>East Central Washington</t>
  </si>
  <si>
    <t>Liberty Union</t>
  </si>
  <si>
    <t>Plainfield</t>
  </si>
  <si>
    <t>Kewaunee</t>
  </si>
  <si>
    <t>Stearns</t>
  </si>
  <si>
    <t>Frio</t>
  </si>
  <si>
    <t>Coleman</t>
  </si>
  <si>
    <t>Ector</t>
  </si>
  <si>
    <t>Virginia State Board of Elections</t>
  </si>
  <si>
    <t>Vermont</t>
  </si>
  <si>
    <t>Closest States</t>
  </si>
  <si>
    <t>Wheeler</t>
  </si>
  <si>
    <t>Largest Margin of Victory</t>
  </si>
  <si>
    <t>Allen</t>
  </si>
  <si>
    <t>Powder River</t>
  </si>
  <si>
    <t>Hickory</t>
  </si>
  <si>
    <t>Killingworth</t>
  </si>
  <si>
    <t>Danbury</t>
  </si>
  <si>
    <t>Benedicta</t>
  </si>
  <si>
    <t>Joel Hyatt</t>
  </si>
  <si>
    <t>Mike DeWine</t>
  </si>
  <si>
    <t>Joseph J. Slovenec</t>
  </si>
  <si>
    <t>U.S. Taxpayers</t>
  </si>
  <si>
    <t>Secretary of State</t>
  </si>
  <si>
    <t>Joe Lieberman vote is the fusion of Democratic and 'A Connecticut Party' ballot lines (D = 443,793, ACP = 280,049)</t>
  </si>
  <si>
    <t>Thomas Andrews</t>
  </si>
  <si>
    <t>Bill Jones</t>
  </si>
  <si>
    <t>Rodham</t>
  </si>
  <si>
    <t>Author2 Title</t>
  </si>
  <si>
    <t>Comp</t>
  </si>
  <si>
    <t>San Luis Obispo</t>
  </si>
  <si>
    <t>UT</t>
  </si>
  <si>
    <t>Blanks/Undervotes</t>
  </si>
  <si>
    <t>Void/Overvotes</t>
  </si>
  <si>
    <t>Mendocino</t>
  </si>
  <si>
    <t>DTT9 &amp; T10</t>
  </si>
  <si>
    <t>Overton</t>
  </si>
  <si>
    <t>Angelina</t>
  </si>
  <si>
    <t>Collin</t>
  </si>
  <si>
    <t>Robertson</t>
  </si>
  <si>
    <t>Hitchcock</t>
  </si>
  <si>
    <t>Vinalhaven</t>
  </si>
  <si>
    <t>Ashland</t>
  </si>
  <si>
    <t>Lugar</t>
  </si>
  <si>
    <t>Bourland</t>
  </si>
  <si>
    <t>Jontz</t>
  </si>
  <si>
    <t>Jim Hogg</t>
  </si>
  <si>
    <t>Camp</t>
  </si>
  <si>
    <t>Carson</t>
  </si>
  <si>
    <t>Karnes</t>
  </si>
  <si>
    <t>Cheatham</t>
  </si>
  <si>
    <t>Underhill</t>
  </si>
  <si>
    <t>Shirley</t>
  </si>
  <si>
    <t>Grimes</t>
  </si>
  <si>
    <t>Cecil</t>
  </si>
  <si>
    <t>West Virginia Secretary of State</t>
  </si>
  <si>
    <t>FIPS</t>
  </si>
  <si>
    <t>Buena Vista</t>
  </si>
  <si>
    <t>Collier</t>
  </si>
  <si>
    <t>Limerick</t>
  </si>
  <si>
    <t>Sheldon</t>
  </si>
  <si>
    <t>Shoreham</t>
  </si>
  <si>
    <t>Calaveras</t>
  </si>
  <si>
    <t>Thayer</t>
  </si>
  <si>
    <t>Hendry</t>
  </si>
  <si>
    <t>Randall</t>
  </si>
  <si>
    <t>AccuVote ES-2021</t>
  </si>
  <si>
    <t>AccuVote ES-2022</t>
  </si>
  <si>
    <t>AccuVote ES-2023</t>
  </si>
  <si>
    <t>Crockett</t>
  </si>
  <si>
    <t>Miller</t>
  </si>
  <si>
    <t>Write-in</t>
  </si>
  <si>
    <t>ref</t>
  </si>
  <si>
    <t>T17 R5</t>
  </si>
  <si>
    <t>Trescott</t>
  </si>
  <si>
    <t>Waterbury</t>
  </si>
  <si>
    <t>Ste. Genevieve</t>
  </si>
  <si>
    <t>Laclede</t>
  </si>
  <si>
    <t>Sibley</t>
  </si>
  <si>
    <t>Oxbow</t>
  </si>
  <si>
    <t>November 8, 1994 General Election Official Results United States Senator</t>
  </si>
  <si>
    <t>Royalston</t>
  </si>
  <si>
    <t>Petersham</t>
  </si>
  <si>
    <t>Grafton</t>
  </si>
  <si>
    <t>Carrabassett Valley</t>
  </si>
  <si>
    <t>Norman</t>
  </si>
  <si>
    <t>Fairfield</t>
  </si>
  <si>
    <t>Caswell</t>
  </si>
  <si>
    <t>Grand Lake Stream</t>
  </si>
  <si>
    <t>Vermont Office of the Secretary of State</t>
  </si>
  <si>
    <t>Washington Secretary of State</t>
  </si>
  <si>
    <t>Texas Secretary of State. Elections Division</t>
  </si>
  <si>
    <t>Mercer</t>
  </si>
  <si>
    <t>Kauai</t>
  </si>
  <si>
    <t>Colebrook</t>
  </si>
  <si>
    <t>Simsbury</t>
  </si>
  <si>
    <t>El Dorado</t>
  </si>
  <si>
    <t>Towner</t>
  </si>
  <si>
    <t>Kaufman</t>
  </si>
  <si>
    <t>Cass</t>
  </si>
  <si>
    <t>Lorain</t>
  </si>
  <si>
    <t>Radford</t>
  </si>
  <si>
    <t>Treasure</t>
  </si>
  <si>
    <t>Bethany</t>
  </si>
  <si>
    <t xml:space="preserve">AIS 15 Series Models 150 </t>
  </si>
  <si>
    <t>Sorrento</t>
  </si>
  <si>
    <t>Swansea</t>
  </si>
  <si>
    <t>Gosnold</t>
  </si>
  <si>
    <t>White</t>
  </si>
  <si>
    <t>East Haven</t>
  </si>
  <si>
    <t>Massachusetts</t>
  </si>
  <si>
    <t>MA</t>
  </si>
  <si>
    <t>McMinn</t>
  </si>
  <si>
    <t>Jones</t>
  </si>
  <si>
    <t>Alpine</t>
  </si>
  <si>
    <t>Windsor Locks</t>
  </si>
  <si>
    <t>Kerr</t>
  </si>
  <si>
    <t>Roseau</t>
  </si>
  <si>
    <t>Musselshell</t>
  </si>
  <si>
    <t>Jay</t>
  </si>
  <si>
    <t>Starke</t>
  </si>
  <si>
    <t>Stowe</t>
  </si>
  <si>
    <t>West Fairlee</t>
  </si>
  <si>
    <t>Uintah</t>
  </si>
  <si>
    <t>Judith Basin</t>
  </si>
  <si>
    <t>Dyer Brook</t>
  </si>
  <si>
    <t>Isabella</t>
  </si>
  <si>
    <t>Sheboygan</t>
  </si>
  <si>
    <t>Votes</t>
  </si>
  <si>
    <t>West Hartford</t>
  </si>
  <si>
    <t>Mattapoisett</t>
  </si>
  <si>
    <t>Milton</t>
  </si>
  <si>
    <t>Kent</t>
  </si>
  <si>
    <t>State1</t>
  </si>
  <si>
    <t>Gulf</t>
  </si>
  <si>
    <t>Carthage</t>
  </si>
  <si>
    <t>Gardner</t>
  </si>
  <si>
    <t>Dallas</t>
  </si>
  <si>
    <t>DeKalb</t>
  </si>
  <si>
    <t>Stewart</t>
  </si>
  <si>
    <t>Results of votes cast: general election and specialelection for the Office of Hawaiian Affairs, November 8, 1994," by State of Hawaii, Office of the Lieutenant Governor.</t>
  </si>
  <si>
    <t>Pearl City</t>
  </si>
  <si>
    <t>Westbrook</t>
  </si>
  <si>
    <t>Middlefield</t>
  </si>
  <si>
    <t>Perham</t>
  </si>
  <si>
    <t>New Marlborough</t>
  </si>
  <si>
    <t>Addison</t>
  </si>
  <si>
    <t>Bennington</t>
  </si>
  <si>
    <t>State of Utah General Election 1994</t>
  </si>
  <si>
    <t>William A. Ferguson, Jr.</t>
  </si>
  <si>
    <t>LaRouche was Right</t>
  </si>
  <si>
    <t>Kennedy</t>
  </si>
  <si>
    <t>Romney</t>
  </si>
  <si>
    <t>Bureau of Elections Official Elections Results General Election of November 08, 1994</t>
  </si>
  <si>
    <t>Wofford Harris</t>
  </si>
  <si>
    <t>Rick Santorum</t>
  </si>
  <si>
    <t>Donald C. Ernsberger</t>
  </si>
  <si>
    <t>Patriot</t>
  </si>
  <si>
    <t>Diane Blough</t>
  </si>
  <si>
    <t>DeWine</t>
  </si>
  <si>
    <t>Slovenec</t>
  </si>
  <si>
    <t>Thierjung</t>
  </si>
  <si>
    <t>Lubbock</t>
  </si>
  <si>
    <t>United States Senate</t>
  </si>
  <si>
    <t>Dr. Ben Clayburgh</t>
  </si>
  <si>
    <t>Conrad</t>
  </si>
  <si>
    <t>Clayburgh</t>
  </si>
  <si>
    <t>Schenectady</t>
  </si>
  <si>
    <t>Leelanau</t>
  </si>
  <si>
    <t>Rains</t>
  </si>
  <si>
    <t>New York</t>
  </si>
  <si>
    <t>NY</t>
  </si>
  <si>
    <t>Brazos</t>
  </si>
  <si>
    <t>Lapeer</t>
  </si>
  <si>
    <t>Indiana</t>
  </si>
  <si>
    <t>IN</t>
  </si>
  <si>
    <t>Antrim</t>
  </si>
  <si>
    <t>New York State Board of Elections</t>
  </si>
  <si>
    <t>Stratton</t>
  </si>
  <si>
    <t>Platte</t>
  </si>
  <si>
    <t>Paul S. Sarbanes</t>
  </si>
  <si>
    <t>William Brock</t>
  </si>
  <si>
    <t>Minnesota Office of the Secretary of State. Elections Division</t>
  </si>
  <si>
    <t>Deakyne</t>
  </si>
  <si>
    <t>General Election Report of the Secretary of State of the State of Indiana 1994</t>
  </si>
  <si>
    <t>Mudd</t>
  </si>
  <si>
    <t>Burns</t>
  </si>
  <si>
    <t>Jack Mudd</t>
  </si>
  <si>
    <t>Conrad Burns</t>
  </si>
  <si>
    <t>Florida Department of State. Division of Elections</t>
  </si>
  <si>
    <t>Indiana Secretary of State</t>
  </si>
  <si>
    <t>Waterford</t>
  </si>
  <si>
    <t>Weathersfield</t>
  </si>
  <si>
    <t>Pipestone</t>
  </si>
  <si>
    <t>Williamsburg</t>
  </si>
  <si>
    <t>Johnson</t>
  </si>
  <si>
    <t>Pages</t>
  </si>
  <si>
    <t>Type</t>
  </si>
  <si>
    <t>Charlton</t>
  </si>
  <si>
    <t>Wexford</t>
  </si>
  <si>
    <t>ELECTronic 1242 DRE and Danaher Controls</t>
  </si>
  <si>
    <t>Orneville</t>
  </si>
  <si>
    <t>Rockwood</t>
  </si>
  <si>
    <t>Central Falls</t>
  </si>
  <si>
    <t>Fresno</t>
  </si>
  <si>
    <t>Itawamba</t>
  </si>
  <si>
    <t>Cochise</t>
  </si>
  <si>
    <t>Petersburg</t>
  </si>
  <si>
    <t>Berlin</t>
  </si>
  <si>
    <t>Bethel</t>
  </si>
  <si>
    <t>Clarion</t>
  </si>
  <si>
    <t>Goodhue</t>
  </si>
  <si>
    <t>Chatham</t>
  </si>
  <si>
    <t>Highlands</t>
  </si>
  <si>
    <t>Cowlitz</t>
  </si>
  <si>
    <t>Santa Clara</t>
  </si>
  <si>
    <t>T1 R9</t>
  </si>
  <si>
    <t>LSAD_TRANS</t>
  </si>
  <si>
    <t>Colusa</t>
  </si>
  <si>
    <t>De Baca</t>
  </si>
  <si>
    <t>Charles</t>
  </si>
  <si>
    <t>Dorchester</t>
  </si>
  <si>
    <t>Sandy River</t>
  </si>
  <si>
    <t>Seboeis</t>
  </si>
  <si>
    <t>The Forks</t>
  </si>
  <si>
    <t>Chisago</t>
  </si>
  <si>
    <t>Shenandoah</t>
  </si>
  <si>
    <t>Tulare</t>
  </si>
  <si>
    <t>King</t>
  </si>
  <si>
    <t>Thomas</t>
  </si>
  <si>
    <t>Green Lake</t>
  </si>
  <si>
    <t>Wellington</t>
  </si>
  <si>
    <t>Newport News</t>
  </si>
  <si>
    <t>Berrien</t>
  </si>
  <si>
    <t>Smyth</t>
  </si>
  <si>
    <t>Thurston</t>
  </si>
  <si>
    <t>Bingham</t>
  </si>
  <si>
    <t>Queens</t>
  </si>
  <si>
    <t>Total</t>
  </si>
  <si>
    <t>McKenzie</t>
  </si>
  <si>
    <t>City</t>
  </si>
  <si>
    <t>Crow Wing</t>
  </si>
  <si>
    <t>Faribault</t>
  </si>
  <si>
    <t>Middleborough</t>
  </si>
  <si>
    <t>Coal</t>
  </si>
  <si>
    <t>Cotton</t>
  </si>
  <si>
    <t>Creek</t>
  </si>
  <si>
    <t>Dewey</t>
  </si>
  <si>
    <t>Garvin</t>
  </si>
  <si>
    <t>Grady</t>
  </si>
  <si>
    <t>Greer</t>
  </si>
  <si>
    <t>Harmon</t>
  </si>
  <si>
    <t>Hughes</t>
  </si>
  <si>
    <t>Kay</t>
  </si>
  <si>
    <t>Kingfisher</t>
  </si>
  <si>
    <t>Kiowa</t>
  </si>
  <si>
    <t>Latimer</t>
  </si>
  <si>
    <t>Le Flore</t>
  </si>
  <si>
    <t>Love</t>
  </si>
  <si>
    <t>McClain</t>
  </si>
  <si>
    <t>McCurtain</t>
  </si>
  <si>
    <t>Major</t>
  </si>
  <si>
    <t>Mayes</t>
  </si>
  <si>
    <t>Muskogee</t>
  </si>
  <si>
    <t>Nowata</t>
  </si>
  <si>
    <t>Okfuskee</t>
  </si>
  <si>
    <t>Okmulgee</t>
  </si>
  <si>
    <t>Payne</t>
  </si>
  <si>
    <t>Pittsburg</t>
  </si>
  <si>
    <t>Pottawatomie</t>
  </si>
  <si>
    <t>Pushmataha</t>
  </si>
  <si>
    <t>Roger Mills</t>
  </si>
  <si>
    <t>Rogers</t>
  </si>
  <si>
    <t>Sequoyah</t>
  </si>
  <si>
    <t>Tillman</t>
  </si>
  <si>
    <t>Tulsa</t>
  </si>
  <si>
    <t>Wagoner</t>
  </si>
  <si>
    <t>Washita</t>
  </si>
  <si>
    <t>Woods</t>
  </si>
  <si>
    <t>Woodward</t>
  </si>
  <si>
    <t>James M. Inhofe</t>
  </si>
  <si>
    <t>Governor</t>
  </si>
  <si>
    <t>Statement of Vote November 8, 1994, General Election</t>
  </si>
  <si>
    <t>pp. 1-6</t>
  </si>
  <si>
    <t>Dianne Feinstein</t>
  </si>
  <si>
    <t>Michael Huffington</t>
  </si>
  <si>
    <t>Richard Benjamin Boddie</t>
  </si>
  <si>
    <t>Stone</t>
  </si>
  <si>
    <t>Greenwood</t>
  </si>
  <si>
    <t>Albemarle</t>
  </si>
  <si>
    <t>Hamblen</t>
  </si>
  <si>
    <t>Sue Anne Gilroy</t>
  </si>
  <si>
    <t>Grassroots</t>
  </si>
  <si>
    <t>Nashville</t>
  </si>
  <si>
    <t>Magalloway</t>
  </si>
  <si>
    <t>Matinicus Isle</t>
  </si>
  <si>
    <t>Woonsocket</t>
  </si>
  <si>
    <t>Racine</t>
  </si>
  <si>
    <t>Sharon</t>
  </si>
  <si>
    <t>Waupaca</t>
  </si>
  <si>
    <t>Rock</t>
  </si>
  <si>
    <t>Alton</t>
  </si>
  <si>
    <t>Decatur</t>
  </si>
  <si>
    <t>Belvidere</t>
  </si>
  <si>
    <t>Elmore</t>
  </si>
  <si>
    <t>Grand Forks</t>
  </si>
  <si>
    <t>Unicoi</t>
  </si>
  <si>
    <t>Luce</t>
  </si>
  <si>
    <t>Hanover</t>
  </si>
  <si>
    <t>Terrell</t>
  </si>
  <si>
    <t>Primary and General Elections Vermont 1994</t>
  </si>
  <si>
    <t>US Senate</t>
  </si>
  <si>
    <t>pp. 183-203</t>
  </si>
  <si>
    <t>Gay Head</t>
  </si>
  <si>
    <t>Mack</t>
  </si>
  <si>
    <t>Mailhot</t>
  </si>
  <si>
    <t>United States Senator</t>
  </si>
  <si>
    <t>pp. 33-34</t>
  </si>
  <si>
    <t>Sam Coppersmith</t>
  </si>
  <si>
    <t>Jon Kyl</t>
  </si>
  <si>
    <t>Scott Grainger</t>
  </si>
  <si>
    <t>Goshen</t>
  </si>
  <si>
    <t>Aransas</t>
  </si>
  <si>
    <t>Clifton Forge</t>
  </si>
  <si>
    <t>Rosebud</t>
  </si>
  <si>
    <t>Maury</t>
  </si>
  <si>
    <t>Leverett</t>
  </si>
  <si>
    <t>Official Abstract of Votes Cast at the General Election Neld November 8, 1994</t>
  </si>
  <si>
    <t>Indian Island</t>
  </si>
  <si>
    <t>T3 R3</t>
  </si>
  <si>
    <t>Snowe</t>
  </si>
  <si>
    <t>Lake View</t>
  </si>
  <si>
    <t>Macwahoc</t>
  </si>
  <si>
    <t>Townsend</t>
  </si>
  <si>
    <t>Shasta</t>
  </si>
  <si>
    <t>Sutter</t>
  </si>
  <si>
    <t>Bradley</t>
  </si>
  <si>
    <t>Ozaukee</t>
  </si>
  <si>
    <t>New Jersey Department of Law and Public Safety. Division of Elections</t>
  </si>
  <si>
    <t>Wayne</t>
  </si>
  <si>
    <t>Chelan</t>
  </si>
  <si>
    <t>Clallam</t>
  </si>
  <si>
    <t>Pennsylvania Department of State. Bureau of Commissions, Elections and Legislation</t>
  </si>
  <si>
    <t>Worth</t>
  </si>
  <si>
    <t>Hawaii</t>
  </si>
  <si>
    <t>St. Louis</t>
  </si>
  <si>
    <t>Otter Tail</t>
  </si>
  <si>
    <t>Oconto</t>
  </si>
  <si>
    <t>Lancaster</t>
  </si>
  <si>
    <t>Woodford</t>
  </si>
  <si>
    <t>Haskell</t>
  </si>
  <si>
    <t>Ridgefield</t>
  </si>
  <si>
    <t>Rome</t>
  </si>
  <si>
    <t>Cape May</t>
  </si>
  <si>
    <t>Amite</t>
  </si>
  <si>
    <t>McCurdy</t>
  </si>
  <si>
    <t>Inhofe</t>
  </si>
  <si>
    <t>Corn</t>
  </si>
  <si>
    <t>pp. 128-129</t>
  </si>
  <si>
    <t>United States Senator General Election - November 8, 1994</t>
  </si>
  <si>
    <t>Election Results and Statistics 1994</t>
  </si>
  <si>
    <t>Lance Ward</t>
  </si>
  <si>
    <t>Secretary</t>
  </si>
  <si>
    <t>Oklahoma State Election Board</t>
  </si>
  <si>
    <t>Arlene Gold</t>
  </si>
  <si>
    <t>Joanne Kuniansky</t>
  </si>
  <si>
    <t>Gold</t>
  </si>
  <si>
    <t>Kuniansky</t>
  </si>
  <si>
    <t>Richard J. Pezzullo</t>
  </si>
  <si>
    <t>Pezzullo</t>
  </si>
  <si>
    <t>Andrea Lippi</t>
  </si>
  <si>
    <t>Property Rights</t>
  </si>
  <si>
    <t>George Patrick Predham</t>
  </si>
  <si>
    <t>Damn Drug Dealers</t>
  </si>
  <si>
    <t>Lippi</t>
  </si>
  <si>
    <t>Predham</t>
  </si>
  <si>
    <t>Coppersmith</t>
  </si>
  <si>
    <t>Kyl</t>
  </si>
  <si>
    <t>Mark Pope</t>
  </si>
  <si>
    <t>Dozier</t>
  </si>
  <si>
    <t>Ferguson</t>
  </si>
  <si>
    <t>William Francis Galvin</t>
  </si>
  <si>
    <t>Secretary of the Commonwealth</t>
  </si>
  <si>
    <t>Public Document No. 43 Massachusetts Election Statistics 1994</t>
  </si>
  <si>
    <t>Senator in Congress</t>
  </si>
  <si>
    <t>Burkhardt</t>
  </si>
  <si>
    <t>Santorum</t>
  </si>
  <si>
    <t>Official Abstract</t>
  </si>
  <si>
    <t>Edward M. Kennedy</t>
  </si>
  <si>
    <t>W. Mitt Romney</t>
  </si>
  <si>
    <t>Lauraleigh Dozier</t>
  </si>
  <si>
    <t>Pulaski</t>
  </si>
  <si>
    <t>Green</t>
  </si>
  <si>
    <t>Missouri Office of the Secretary of State</t>
  </si>
  <si>
    <t>Beltrami</t>
  </si>
  <si>
    <t>Hubbardston</t>
  </si>
  <si>
    <t>Hull</t>
  </si>
  <si>
    <t>Cavalier</t>
  </si>
  <si>
    <t>Morrison</t>
  </si>
  <si>
    <t>Yates</t>
  </si>
  <si>
    <t>Shawano</t>
  </si>
  <si>
    <t>Minot</t>
  </si>
  <si>
    <t>Mapleton</t>
  </si>
  <si>
    <t>New Fairfield</t>
  </si>
  <si>
    <t>Merrill</t>
  </si>
  <si>
    <t>Warrick</t>
  </si>
  <si>
    <t>General Election Tabulations - November 8, 1994 U.S. Senator</t>
  </si>
  <si>
    <t>Richard Fisher</t>
  </si>
  <si>
    <t>Kay Bailey Hutchison</t>
  </si>
  <si>
    <t>Pierre Blondeau</t>
  </si>
  <si>
    <t>Hutchison</t>
  </si>
  <si>
    <t>Blondeau</t>
  </si>
  <si>
    <t>1994 General Election 11/8/1994 U. S. Senator</t>
  </si>
  <si>
    <t>Nebraska Secretary of State</t>
  </si>
  <si>
    <t>Bob Melamede</t>
  </si>
  <si>
    <t>1994 Statewide General Canvass</t>
  </si>
  <si>
    <t>Mike Cooney</t>
  </si>
  <si>
    <t>Jan Backus</t>
  </si>
  <si>
    <t>James M. Jeffords</t>
  </si>
  <si>
    <t>Gavin T. Mills</t>
  </si>
  <si>
    <t>Joseph Victor Pardo</t>
  </si>
  <si>
    <t>Matthew S. Mulligan</t>
  </si>
  <si>
    <t>Bob Kerrey</t>
  </si>
  <si>
    <t>Jan Stoney</t>
  </si>
  <si>
    <t>Kerrey</t>
  </si>
  <si>
    <t>Stoney</t>
  </si>
  <si>
    <t>Winston</t>
  </si>
  <si>
    <t>T</t>
  </si>
  <si>
    <t>Official Canvass</t>
  </si>
  <si>
    <t>Washtenaw</t>
  </si>
  <si>
    <t>Web Page</t>
  </si>
  <si>
    <t>X</t>
  </si>
  <si>
    <t>W</t>
  </si>
  <si>
    <t>Arizona Secretary of State</t>
  </si>
  <si>
    <t>Issaquena</t>
  </si>
  <si>
    <t>Paulding</t>
  </si>
  <si>
    <t>Westborough</t>
  </si>
  <si>
    <t>Tuolumne</t>
  </si>
  <si>
    <t>Missaukee</t>
  </si>
  <si>
    <t>Burleigh</t>
  </si>
  <si>
    <t>Caldwell</t>
  </si>
  <si>
    <t>Campbell</t>
  </si>
  <si>
    <t>Dartmouth</t>
  </si>
  <si>
    <t>Centerville</t>
  </si>
  <si>
    <t>McKean</t>
  </si>
  <si>
    <t>Winslow</t>
  </si>
  <si>
    <t>Mitchell</t>
  </si>
  <si>
    <t>Kingman</t>
  </si>
  <si>
    <t>Ashtabula</t>
  </si>
  <si>
    <t>St. Croix</t>
  </si>
  <si>
    <t>Sauk</t>
  </si>
  <si>
    <t>Eddington</t>
  </si>
  <si>
    <t>Seymour</t>
  </si>
  <si>
    <t>Hopewell</t>
  </si>
  <si>
    <t>Hodgdon</t>
  </si>
  <si>
    <t>New Jersey</t>
  </si>
  <si>
    <t>Farmington</t>
  </si>
  <si>
    <t>Barbara Bourland</t>
  </si>
  <si>
    <t>Mary Catherine Barton</t>
  </si>
  <si>
    <t>New Alliance</t>
  </si>
  <si>
    <t>Brian Mitchell</t>
  </si>
  <si>
    <t>Certificate of Election Returns for the General Election Held November 8, 1994</t>
  </si>
  <si>
    <t>pp. 1-2</t>
  </si>
  <si>
    <t>United States Senate - Full Term</t>
  </si>
  <si>
    <t>Official Certificate</t>
  </si>
  <si>
    <t>Jim Sasser</t>
  </si>
  <si>
    <t>Results shown from a Special Election held on the same day as the general election to fill the seat vacated by the resignation of Senator David L. Boren</t>
  </si>
  <si>
    <t>Dave McCurdy</t>
  </si>
  <si>
    <t>Danny Corn</t>
  </si>
  <si>
    <t>Barbara Blong</t>
  </si>
  <si>
    <t>Paul Meeuwenberg</t>
  </si>
  <si>
    <t>Peace &amp; Freedom</t>
  </si>
  <si>
    <t>Elizabeth Cervantes Barron</t>
  </si>
  <si>
    <t>Huffington</t>
  </si>
  <si>
    <t>Boddie</t>
  </si>
  <si>
    <t>Blong</t>
  </si>
  <si>
    <t>Meeuwenberg</t>
  </si>
  <si>
    <t>Feinstein</t>
  </si>
  <si>
    <t>Dutchess</t>
  </si>
  <si>
    <t>Eaton</t>
  </si>
  <si>
    <t>Pine</t>
  </si>
  <si>
    <t>New Sharon</t>
  </si>
  <si>
    <t>Leake</t>
  </si>
  <si>
    <t>James F. Milne</t>
  </si>
  <si>
    <t>Norfolk</t>
  </si>
  <si>
    <t>Garland</t>
  </si>
  <si>
    <t>Hawley</t>
  </si>
  <si>
    <t>Adair</t>
  </si>
  <si>
    <t>Pierce</t>
  </si>
  <si>
    <t>Kendall</t>
  </si>
  <si>
    <t>Okeechobee</t>
  </si>
  <si>
    <t>Hall</t>
  </si>
  <si>
    <t>Subdivision</t>
  </si>
  <si>
    <t>Town FIPS</t>
  </si>
  <si>
    <t>Claiborne</t>
  </si>
  <si>
    <t>Venango</t>
  </si>
  <si>
    <t>Denton</t>
  </si>
  <si>
    <t>Emporia</t>
  </si>
  <si>
    <t>Margin (%)</t>
  </si>
  <si>
    <t>Cabell</t>
  </si>
  <si>
    <t>Geauga</t>
  </si>
  <si>
    <t>Gentry</t>
  </si>
  <si>
    <t>-</t>
  </si>
  <si>
    <t>Auglaize</t>
  </si>
  <si>
    <t>Pima</t>
  </si>
  <si>
    <t>Lynn</t>
  </si>
  <si>
    <t>Goochland</t>
  </si>
  <si>
    <t>Pepin</t>
  </si>
  <si>
    <t>Kittson</t>
  </si>
  <si>
    <t>Wahkiakum</t>
  </si>
  <si>
    <t>Vernon</t>
  </si>
  <si>
    <t>ME</t>
  </si>
  <si>
    <t>Washington</t>
  </si>
  <si>
    <t>Bottineau</t>
  </si>
  <si>
    <t>Gogebic</t>
  </si>
  <si>
    <t>La Paz</t>
  </si>
  <si>
    <t>Swan's Island</t>
  </si>
  <si>
    <t>Hendricks</t>
  </si>
  <si>
    <t>Maverick</t>
  </si>
  <si>
    <t>HI</t>
  </si>
  <si>
    <t>Andrews</t>
  </si>
  <si>
    <t>ND</t>
  </si>
  <si>
    <t>Pettis</t>
  </si>
  <si>
    <t>Putney</t>
  </si>
  <si>
    <t>Colrain</t>
  </si>
  <si>
    <t>Sanders</t>
  </si>
  <si>
    <t>Davis</t>
  </si>
  <si>
    <t>Clearfield</t>
  </si>
  <si>
    <t>St. Johnsbury</t>
  </si>
  <si>
    <t>Ernsberger</t>
  </si>
  <si>
    <t>Blough</t>
  </si>
  <si>
    <t>Hyatt</t>
  </si>
  <si>
    <t>Statement of Vote General Election November 8, 1994</t>
  </si>
  <si>
    <t>Truman</t>
  </si>
  <si>
    <t>State4</t>
  </si>
  <si>
    <t>State5</t>
  </si>
  <si>
    <t>State2</t>
  </si>
  <si>
    <t>State3</t>
  </si>
  <si>
    <t>Garneau</t>
  </si>
  <si>
    <t>Pauline R. Kezer</t>
  </si>
  <si>
    <t>Bridgewater</t>
  </si>
  <si>
    <t>Waterboro</t>
  </si>
  <si>
    <t>Bloomfield</t>
  </si>
  <si>
    <t>Bolton</t>
  </si>
  <si>
    <t>Braintree</t>
  </si>
  <si>
    <t>Wyoming Secretary of State. Election Administration</t>
  </si>
  <si>
    <t>Utah</t>
  </si>
  <si>
    <t>Hancock</t>
  </si>
  <si>
    <t>Modoc</t>
  </si>
  <si>
    <t>Santa Cruz</t>
  </si>
  <si>
    <t>AccuVote ES-2000</t>
  </si>
  <si>
    <t>AccuVote ES-2001</t>
  </si>
  <si>
    <t>AccuVote ES-2003</t>
  </si>
  <si>
    <t>Yellow Medicine</t>
  </si>
  <si>
    <t>Huron</t>
  </si>
  <si>
    <t>Cochran</t>
  </si>
  <si>
    <t>No. 8 S.D.</t>
  </si>
  <si>
    <t>New London</t>
  </si>
  <si>
    <t>Tolland</t>
  </si>
  <si>
    <t>Anson</t>
  </si>
  <si>
    <t>Yuba</t>
  </si>
  <si>
    <t>Etna</t>
  </si>
  <si>
    <t>Alcorn</t>
  </si>
  <si>
    <t>Maryland State Board of Elections</t>
  </si>
  <si>
    <t>Brandon</t>
  </si>
  <si>
    <t>Swisher</t>
  </si>
  <si>
    <t>Butte</t>
  </si>
  <si>
    <t>comp.</t>
  </si>
  <si>
    <t>Charles M. Oberly, III</t>
  </si>
  <si>
    <t>Alexander</t>
  </si>
  <si>
    <t>Pawnee</t>
  </si>
  <si>
    <t>Erie</t>
  </si>
  <si>
    <t>Loup</t>
  </si>
  <si>
    <t>Caroline</t>
  </si>
  <si>
    <t>Shaftsbury</t>
  </si>
  <si>
    <t>Bob Days</t>
  </si>
  <si>
    <t>Neal A. Grasteit</t>
  </si>
  <si>
    <t>Anna Nevenich</t>
  </si>
  <si>
    <t>None of these Candidates</t>
  </si>
  <si>
    <t>None</t>
  </si>
  <si>
    <t>Furman</t>
  </si>
  <si>
    <t>Nevenich</t>
  </si>
  <si>
    <t>Days</t>
  </si>
  <si>
    <t>Grasteit</t>
  </si>
  <si>
    <t>Bryan</t>
  </si>
  <si>
    <t>Dean Heller</t>
  </si>
  <si>
    <t>1994 General Election Returns</t>
  </si>
  <si>
    <t>Jerry Levy</t>
  </si>
  <si>
    <t>Jeffords</t>
  </si>
  <si>
    <t>Pardo</t>
  </si>
  <si>
    <t>Bob Taft</t>
  </si>
  <si>
    <t>prov.</t>
  </si>
  <si>
    <t>County Vote for United States Senator General Election, Nov. 8, 1994</t>
  </si>
  <si>
    <t>Ohio Election Statistics for 1993-1994</t>
  </si>
  <si>
    <t>pp. 135-136</t>
  </si>
  <si>
    <t>OK</t>
  </si>
  <si>
    <t>Alfalfa</t>
  </si>
  <si>
    <t>Atoka</t>
  </si>
  <si>
    <t>Beckham</t>
  </si>
  <si>
    <t>Caddo</t>
  </si>
  <si>
    <t>Canadian</t>
  </si>
  <si>
    <t>Cimarron</t>
  </si>
  <si>
    <t>Cleveland</t>
  </si>
  <si>
    <t>dem</t>
  </si>
  <si>
    <t>rep</t>
  </si>
  <si>
    <t>ind</t>
  </si>
  <si>
    <t>lib</t>
  </si>
  <si>
    <t>Walworth</t>
  </si>
  <si>
    <t>Eastland</t>
  </si>
  <si>
    <t>Van Zandt</t>
  </si>
  <si>
    <t>Wyoming</t>
  </si>
  <si>
    <t>cst</t>
  </si>
  <si>
    <t>grn</t>
  </si>
  <si>
    <t>Alcona</t>
  </si>
  <si>
    <t>Source</t>
  </si>
  <si>
    <t>Author1</t>
  </si>
  <si>
    <t>Bremen</t>
  </si>
  <si>
    <t>Sutton</t>
  </si>
  <si>
    <t>Brooklin</t>
  </si>
  <si>
    <t>Sacramento</t>
  </si>
  <si>
    <t>Eagle Lake</t>
  </si>
  <si>
    <t>Steuben</t>
  </si>
  <si>
    <t>Sullivan</t>
  </si>
  <si>
    <t>Kenedy</t>
  </si>
  <si>
    <t>Craftsbury</t>
  </si>
  <si>
    <t>Lanesborough</t>
  </si>
  <si>
    <t>Woodland</t>
  </si>
  <si>
    <t>East Providence</t>
  </si>
  <si>
    <t>Exeter</t>
  </si>
  <si>
    <t>Leyden</t>
  </si>
  <si>
    <t>Sawyer</t>
  </si>
  <si>
    <t>Burt</t>
  </si>
  <si>
    <t>Morrill</t>
  </si>
  <si>
    <t>Hamilton</t>
  </si>
  <si>
    <t>Milo</t>
  </si>
  <si>
    <t>Olympia Snowe</t>
  </si>
  <si>
    <t>Plato Truman</t>
  </si>
  <si>
    <t>Bill Frist</t>
  </si>
  <si>
    <t>John Jay Hooker</t>
  </si>
  <si>
    <t>Charles F. Johnson</t>
  </si>
  <si>
    <t>Philip L. Kienlen</t>
  </si>
  <si>
    <t>Frist</t>
  </si>
  <si>
    <t>Kienlen</t>
  </si>
  <si>
    <t>Sasser</t>
  </si>
  <si>
    <t>Special Election</t>
  </si>
  <si>
    <t>Jim Cooper</t>
  </si>
  <si>
    <t>Fred Thompson</t>
  </si>
  <si>
    <t>Charles N. Hancock</t>
  </si>
  <si>
    <t>Hobart R. Lumpkin</t>
  </si>
  <si>
    <t>Terry L. Lytle</t>
  </si>
  <si>
    <t>Kerry Martin</t>
  </si>
  <si>
    <t>Charles M. Moore</t>
  </si>
  <si>
    <t>Don Schneller</t>
  </si>
  <si>
    <t>Jon Walls</t>
  </si>
  <si>
    <t>State7</t>
  </si>
  <si>
    <t>Wethersfield</t>
  </si>
  <si>
    <t>Beaver</t>
  </si>
  <si>
    <t>Carter</t>
  </si>
  <si>
    <t>Pend Oreille</t>
  </si>
  <si>
    <t>Peace&amp;Free</t>
  </si>
  <si>
    <t>I.A./Taxpayers</t>
  </si>
  <si>
    <t>IA/Txpyers</t>
  </si>
  <si>
    <t>Levy</t>
  </si>
  <si>
    <t>San Jacinto</t>
  </si>
  <si>
    <t>Ogemaw</t>
  </si>
  <si>
    <t>Richard H. Bryan</t>
  </si>
  <si>
    <t>Hal Furman</t>
  </si>
  <si>
    <t>Hinsdale</t>
  </si>
  <si>
    <t>Barkhamsted</t>
  </si>
  <si>
    <t>Willington</t>
  </si>
  <si>
    <t>Statement of Vote</t>
  </si>
  <si>
    <t>Salisbury</t>
  </si>
  <si>
    <t>Rutherford</t>
  </si>
  <si>
    <t>Emmet</t>
  </si>
  <si>
    <t>Genesee</t>
  </si>
  <si>
    <t>Switzerland</t>
  </si>
  <si>
    <t>Keya Paha</t>
  </si>
  <si>
    <t>Sandgate</t>
  </si>
  <si>
    <t>State of Connecticut Secretary of State</t>
  </si>
  <si>
    <t>Franklin</t>
  </si>
  <si>
    <t>Skagit</t>
  </si>
  <si>
    <t>Lieberman (D)</t>
  </si>
  <si>
    <t>Lieberman (ACP)</t>
  </si>
  <si>
    <t>Joe Lieberman</t>
  </si>
  <si>
    <t>Jerry Labriola</t>
  </si>
  <si>
    <t>Gary R. Garneau</t>
  </si>
  <si>
    <t>Lieberman</t>
  </si>
  <si>
    <t>Labriola</t>
  </si>
  <si>
    <t>Massachusetts Secretary of the Commonwealth. Elections Division</t>
  </si>
  <si>
    <t>James Jontz</t>
  </si>
  <si>
    <t>Richard G. Lugar</t>
  </si>
  <si>
    <t>Seats Won</t>
  </si>
  <si>
    <t>I</t>
  </si>
  <si>
    <t>U.S. Senators/General election: November 8, 1994</t>
  </si>
  <si>
    <t>Official Manual State of Missouri 1995-1996</t>
  </si>
  <si>
    <t>p. 529</t>
  </si>
  <si>
    <t>Added seats won to state tab</t>
  </si>
  <si>
    <t>Added county data for minor parties</t>
  </si>
  <si>
    <t>Added county data</t>
  </si>
  <si>
    <t>Added votes for two write-in candidates</t>
  </si>
  <si>
    <t>Gil Majcher</t>
  </si>
  <si>
    <t>Majcher</t>
  </si>
  <si>
    <t>Christopher W. Clem</t>
  </si>
  <si>
    <t>Clem</t>
  </si>
  <si>
    <t>© David Leip 2014 All Rights Reserved</t>
  </si>
  <si>
    <t>Corrected name of Dade County, FL and moved row to proper alphabetical 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</si>
</sst>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Green][=1]General;[Color15][=3]General;[Black]General"/>
    <numFmt numFmtId="166" formatCode="[Blue][=1]General;[Color15][=3]General;[Black]General"/>
    <numFmt numFmtId="167" formatCode="0.0"/>
    <numFmt numFmtId="168" formatCode="0.00000%"/>
    <numFmt numFmtId="169" formatCode="0.000000%"/>
    <numFmt numFmtId="170" formatCode="00"/>
    <numFmt numFmtId="171" formatCode="000"/>
    <numFmt numFmtId="172" formatCode="00000"/>
    <numFmt numFmtId="173" formatCode="d\ mmm\ yyyy"/>
    <numFmt numFmtId="174" formatCode="000000"/>
    <numFmt numFmtId="175" formatCode="0000000"/>
  </numFmts>
  <fonts count="21" x14ac:knownFonts="1">
    <font>
      <sz val="10"/>
      <name val="Geneva"/>
    </font>
    <font>
      <b/>
      <sz val="10"/>
      <name val="Geneva"/>
    </font>
    <font>
      <sz val="10"/>
      <name val="Geneva"/>
    </font>
    <font>
      <sz val="10"/>
      <color indexed="10"/>
      <name val="Geneva"/>
    </font>
    <font>
      <sz val="10"/>
      <color indexed="12"/>
      <name val="Geneva"/>
    </font>
    <font>
      <sz val="10"/>
      <name val="Geneva"/>
    </font>
    <font>
      <sz val="10"/>
      <color indexed="17"/>
      <name val="Geneva"/>
    </font>
    <font>
      <sz val="10"/>
      <color indexed="8"/>
      <name val="Geneva"/>
    </font>
    <font>
      <sz val="8"/>
      <name val="Geneva"/>
    </font>
    <font>
      <sz val="9"/>
      <color indexed="81"/>
      <name val="Geneva"/>
    </font>
    <font>
      <b/>
      <sz val="9"/>
      <color indexed="81"/>
      <name val="Geneva"/>
    </font>
    <font>
      <sz val="10"/>
      <name val="Geneva"/>
    </font>
    <font>
      <sz val="10"/>
      <color indexed="58"/>
      <name val="Geneva"/>
    </font>
    <font>
      <sz val="10"/>
      <name val="Geneva"/>
    </font>
    <font>
      <sz val="8"/>
      <name val="Verdana"/>
    </font>
    <font>
      <sz val="10"/>
      <name val="Geneva"/>
    </font>
    <font>
      <sz val="10"/>
      <name val="Verdana"/>
    </font>
    <font>
      <sz val="10"/>
      <color indexed="53"/>
      <name val="Geneva"/>
    </font>
    <font>
      <sz val="10"/>
      <color indexed="14"/>
      <name val="Geneva"/>
    </font>
    <font>
      <u/>
      <sz val="10"/>
      <color theme="10"/>
      <name val="Geneva"/>
    </font>
    <font>
      <u/>
      <sz val="10"/>
      <color theme="11"/>
      <name val="Geneva"/>
    </font>
  </fonts>
  <fills count="3">
    <fill>
      <patternFill patternType="none"/>
    </fill>
    <fill>
      <patternFill patternType="gray125"/>
    </fill>
    <fill>
      <patternFill patternType="solid">
        <fgColor indexed="22"/>
        <bgColor indexed="64"/>
      </patternFill>
    </fill>
  </fills>
  <borders count="2">
    <border>
      <left/>
      <right/>
      <top/>
      <bottom/>
      <diagonal/>
    </border>
    <border>
      <left/>
      <right/>
      <top/>
      <bottom style="thin">
        <color auto="1"/>
      </bottom>
      <diagonal/>
    </border>
  </borders>
  <cellStyleXfs count="4">
    <xf numFmtId="0" fontId="0" fillId="0" borderId="0"/>
    <xf numFmtId="9" fontId="2"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78">
    <xf numFmtId="0" fontId="0" fillId="0" borderId="0" xfId="0"/>
    <xf numFmtId="3" fontId="0" fillId="0" borderId="0" xfId="0" applyNumberFormat="1"/>
    <xf numFmtId="10" fontId="0" fillId="0" borderId="0" xfId="0" applyNumberFormat="1"/>
    <xf numFmtId="3" fontId="3" fillId="0" borderId="0" xfId="0" applyNumberFormat="1" applyFont="1"/>
    <xf numFmtId="3" fontId="4" fillId="0" borderId="0" xfId="0" applyNumberFormat="1" applyFont="1"/>
    <xf numFmtId="0" fontId="0" fillId="0" borderId="0" xfId="0" applyAlignment="1"/>
    <xf numFmtId="1" fontId="0" fillId="0" borderId="0" xfId="0" applyNumberFormat="1"/>
    <xf numFmtId="165" fontId="0" fillId="0" borderId="0" xfId="0" applyNumberFormat="1"/>
    <xf numFmtId="0" fontId="2" fillId="0" borderId="0" xfId="0" applyFont="1"/>
    <xf numFmtId="0" fontId="5" fillId="0" borderId="0" xfId="0" applyFont="1" applyAlignment="1"/>
    <xf numFmtId="0" fontId="4" fillId="0" borderId="0" xfId="0" applyFont="1" applyAlignment="1"/>
    <xf numFmtId="0" fontId="6" fillId="0" borderId="0" xfId="0" applyFont="1" applyAlignment="1"/>
    <xf numFmtId="0" fontId="4" fillId="0" borderId="0" xfId="0" applyFont="1"/>
    <xf numFmtId="0" fontId="3" fillId="0" borderId="0" xfId="0" applyFont="1"/>
    <xf numFmtId="0" fontId="6" fillId="0" borderId="0" xfId="0" applyFont="1"/>
    <xf numFmtId="0" fontId="2" fillId="0" borderId="0" xfId="0" applyFont="1" applyAlignment="1">
      <alignment horizontal="center"/>
    </xf>
    <xf numFmtId="0" fontId="2" fillId="0" borderId="0" xfId="0" applyFont="1" applyAlignment="1"/>
    <xf numFmtId="10" fontId="3" fillId="0" borderId="0" xfId="0" applyNumberFormat="1" applyFont="1"/>
    <xf numFmtId="10" fontId="4" fillId="0" borderId="0" xfId="0" applyNumberFormat="1" applyFont="1"/>
    <xf numFmtId="10" fontId="6" fillId="0" borderId="0" xfId="0" applyNumberFormat="1" applyFont="1"/>
    <xf numFmtId="3" fontId="6" fillId="0" borderId="0" xfId="0" applyNumberFormat="1" applyFont="1"/>
    <xf numFmtId="1" fontId="3" fillId="0" borderId="0" xfId="0" applyNumberFormat="1" applyFont="1"/>
    <xf numFmtId="0" fontId="0" fillId="0" borderId="0" xfId="0" applyNumberFormat="1"/>
    <xf numFmtId="10" fontId="3" fillId="0" borderId="0" xfId="0" applyNumberFormat="1" applyFont="1" applyAlignment="1">
      <alignment horizontal="center"/>
    </xf>
    <xf numFmtId="10" fontId="2" fillId="0" borderId="0" xfId="0" applyNumberFormat="1" applyFont="1" applyAlignment="1">
      <alignment horizontal="center"/>
    </xf>
    <xf numFmtId="10" fontId="4" fillId="0" borderId="0" xfId="0" applyNumberFormat="1" applyFont="1" applyAlignment="1">
      <alignment horizontal="center"/>
    </xf>
    <xf numFmtId="10" fontId="6" fillId="0" borderId="0" xfId="0" applyNumberFormat="1" applyFont="1" applyAlignment="1">
      <alignment horizontal="center"/>
    </xf>
    <xf numFmtId="10" fontId="2" fillId="0" borderId="0" xfId="0" applyNumberFormat="1" applyFont="1" applyAlignment="1"/>
    <xf numFmtId="3" fontId="0" fillId="0" borderId="0" xfId="0" applyNumberFormat="1" applyAlignment="1">
      <alignment horizontal="center"/>
    </xf>
    <xf numFmtId="10" fontId="0" fillId="0" borderId="0" xfId="1" applyNumberFormat="1" applyFont="1"/>
    <xf numFmtId="0" fontId="0" fillId="0" borderId="1" xfId="0" applyBorder="1"/>
    <xf numFmtId="3" fontId="0" fillId="0" borderId="1" xfId="0" applyNumberFormat="1" applyBorder="1" applyAlignment="1">
      <alignment horizontal="center"/>
    </xf>
    <xf numFmtId="3" fontId="0" fillId="0" borderId="1" xfId="0" applyNumberFormat="1" applyBorder="1"/>
    <xf numFmtId="0" fontId="2" fillId="0" borderId="1" xfId="0" applyFont="1" applyBorder="1" applyAlignment="1">
      <alignment horizontal="center"/>
    </xf>
    <xf numFmtId="0" fontId="0" fillId="0" borderId="0" xfId="0" applyFill="1"/>
    <xf numFmtId="166" fontId="0" fillId="0" borderId="0" xfId="0" applyNumberFormat="1" applyFill="1"/>
    <xf numFmtId="0" fontId="0" fillId="0" borderId="0" xfId="0" applyNumberFormat="1" applyFill="1"/>
    <xf numFmtId="3" fontId="0" fillId="0" borderId="0" xfId="0" applyNumberFormat="1" applyFill="1"/>
    <xf numFmtId="10" fontId="0" fillId="0" borderId="0" xfId="0" applyNumberFormat="1" applyFill="1"/>
    <xf numFmtId="0" fontId="0" fillId="2" borderId="0" xfId="0" applyFill="1"/>
    <xf numFmtId="166" fontId="0" fillId="2" borderId="0" xfId="0" applyNumberFormat="1" applyFill="1"/>
    <xf numFmtId="0" fontId="0" fillId="2" borderId="0" xfId="0" applyNumberFormat="1" applyFill="1"/>
    <xf numFmtId="3" fontId="0" fillId="2" borderId="0" xfId="0" applyNumberFormat="1" applyFill="1"/>
    <xf numFmtId="10" fontId="0" fillId="2" borderId="0" xfId="0" applyNumberFormat="1" applyFill="1"/>
    <xf numFmtId="0" fontId="0" fillId="0" borderId="1" xfId="0" applyBorder="1" applyAlignment="1">
      <alignment horizontal="center"/>
    </xf>
    <xf numFmtId="10" fontId="0" fillId="0" borderId="0" xfId="0" applyNumberFormat="1" applyAlignment="1">
      <alignment horizontal="right"/>
    </xf>
    <xf numFmtId="10" fontId="0" fillId="0" borderId="0" xfId="1" applyNumberFormat="1" applyFont="1" applyAlignment="1">
      <alignment horizontal="right"/>
    </xf>
    <xf numFmtId="3" fontId="0" fillId="0" borderId="0" xfId="0" applyNumberFormat="1" applyAlignment="1">
      <alignment horizontal="right"/>
    </xf>
    <xf numFmtId="164" fontId="0" fillId="0" borderId="0" xfId="1" applyNumberFormat="1" applyFont="1"/>
    <xf numFmtId="10" fontId="0" fillId="2" borderId="0" xfId="1" applyNumberFormat="1" applyFont="1" applyFill="1"/>
    <xf numFmtId="10" fontId="0" fillId="0" borderId="0" xfId="1" applyNumberFormat="1" applyFont="1" applyFill="1"/>
    <xf numFmtId="10" fontId="0" fillId="0" borderId="0" xfId="1" applyNumberFormat="1" applyFont="1" applyAlignment="1"/>
    <xf numFmtId="0" fontId="1" fillId="0" borderId="0" xfId="0" applyFont="1"/>
    <xf numFmtId="3" fontId="2" fillId="0" borderId="0" xfId="0" applyNumberFormat="1" applyFont="1"/>
    <xf numFmtId="0" fontId="7" fillId="0" borderId="0" xfId="0" applyFont="1" applyFill="1" applyBorder="1" applyAlignment="1"/>
    <xf numFmtId="0" fontId="11" fillId="0" borderId="0" xfId="0" applyFont="1"/>
    <xf numFmtId="3" fontId="11" fillId="0" borderId="0" xfId="0" applyNumberFormat="1" applyFont="1"/>
    <xf numFmtId="3" fontId="1" fillId="0" borderId="0" xfId="0" applyNumberFormat="1" applyFont="1"/>
    <xf numFmtId="10" fontId="2" fillId="0" borderId="0" xfId="0" applyNumberFormat="1" applyFont="1"/>
    <xf numFmtId="1" fontId="2" fillId="0" borderId="0" xfId="0" applyNumberFormat="1" applyFont="1"/>
    <xf numFmtId="0" fontId="0" fillId="0" borderId="0" xfId="0" applyAlignment="1">
      <alignment horizontal="center"/>
    </xf>
    <xf numFmtId="0" fontId="0" fillId="0" borderId="0" xfId="0" applyAlignment="1">
      <alignment horizontal="right"/>
    </xf>
    <xf numFmtId="3" fontId="2" fillId="2" borderId="0" xfId="0" applyNumberFormat="1" applyFont="1" applyFill="1"/>
    <xf numFmtId="3" fontId="2" fillId="0" borderId="0" xfId="0" applyNumberFormat="1" applyFont="1" applyFill="1"/>
    <xf numFmtId="10" fontId="2" fillId="0" borderId="0" xfId="0" applyNumberFormat="1" applyFont="1" applyFill="1"/>
    <xf numFmtId="0" fontId="6" fillId="0" borderId="0" xfId="0" applyFont="1" applyAlignment="1">
      <alignment horizontal="center"/>
    </xf>
    <xf numFmtId="0" fontId="0" fillId="2" borderId="0" xfId="0" applyNumberFormat="1" applyFill="1" applyAlignment="1">
      <alignment horizontal="center"/>
    </xf>
    <xf numFmtId="0" fontId="0" fillId="0" borderId="0" xfId="0" applyNumberFormat="1" applyFill="1" applyAlignment="1">
      <alignment horizontal="center"/>
    </xf>
    <xf numFmtId="0" fontId="12" fillId="0" borderId="0" xfId="0" applyFont="1"/>
    <xf numFmtId="1" fontId="0" fillId="0" borderId="0" xfId="0" applyNumberFormat="1" applyAlignment="1"/>
    <xf numFmtId="3" fontId="6" fillId="0" borderId="0" xfId="0" applyNumberFormat="1" applyFont="1" applyAlignment="1">
      <alignment horizontal="center"/>
    </xf>
    <xf numFmtId="10" fontId="3" fillId="0" borderId="0" xfId="0" applyNumberFormat="1" applyFont="1" applyFill="1" applyAlignment="1">
      <alignment horizontal="center"/>
    </xf>
    <xf numFmtId="0" fontId="5" fillId="0" borderId="0" xfId="0" applyFont="1" applyBorder="1" applyAlignment="1">
      <alignment horizontal="center"/>
    </xf>
    <xf numFmtId="0" fontId="11" fillId="0" borderId="0" xfId="0" applyFont="1" applyAlignment="1">
      <alignment horizontal="center"/>
    </xf>
    <xf numFmtId="3" fontId="11" fillId="0" borderId="0" xfId="0" applyNumberFormat="1" applyFont="1" applyFill="1"/>
    <xf numFmtId="10" fontId="11" fillId="0" borderId="0" xfId="0" applyNumberFormat="1" applyFont="1" applyFill="1"/>
    <xf numFmtId="0" fontId="11" fillId="0" borderId="0" xfId="0" applyFont="1" applyFill="1"/>
    <xf numFmtId="3" fontId="11" fillId="0" borderId="0" xfId="0" applyNumberFormat="1" applyFont="1" applyAlignment="1">
      <alignment horizontal="center"/>
    </xf>
    <xf numFmtId="10" fontId="11" fillId="0" borderId="0" xfId="0" applyNumberFormat="1" applyFont="1"/>
    <xf numFmtId="168" fontId="0" fillId="0" borderId="0" xfId="0" applyNumberFormat="1"/>
    <xf numFmtId="169" fontId="0" fillId="0" borderId="0" xfId="0" applyNumberFormat="1"/>
    <xf numFmtId="1" fontId="4" fillId="0" borderId="0" xfId="0" applyNumberFormat="1" applyFont="1"/>
    <xf numFmtId="1" fontId="6" fillId="0" borderId="0" xfId="0" applyNumberFormat="1" applyFont="1"/>
    <xf numFmtId="0" fontId="1" fillId="0" borderId="0" xfId="0" applyFont="1" applyAlignment="1">
      <alignment horizontal="left" vertical="center"/>
    </xf>
    <xf numFmtId="0" fontId="1" fillId="0" borderId="1" xfId="0" applyFont="1" applyBorder="1"/>
    <xf numFmtId="0" fontId="2" fillId="0" borderId="0" xfId="0" applyFont="1" applyBorder="1"/>
    <xf numFmtId="10" fontId="2" fillId="2" borderId="0" xfId="0" applyNumberFormat="1" applyFont="1" applyFill="1"/>
    <xf numFmtId="0" fontId="2" fillId="0" borderId="0" xfId="0" applyFont="1" applyFill="1" applyBorder="1"/>
    <xf numFmtId="2" fontId="0" fillId="0" borderId="0" xfId="0" applyNumberFormat="1"/>
    <xf numFmtId="0" fontId="13" fillId="0" borderId="0" xfId="0" applyFont="1"/>
    <xf numFmtId="0" fontId="13" fillId="0" borderId="0" xfId="0" applyFont="1" applyFill="1" applyBorder="1"/>
    <xf numFmtId="170" fontId="0" fillId="0" borderId="0" xfId="0" applyNumberFormat="1" applyAlignment="1">
      <alignment horizontal="right"/>
    </xf>
    <xf numFmtId="170" fontId="0" fillId="0" borderId="0" xfId="0" applyNumberFormat="1"/>
    <xf numFmtId="171" fontId="2" fillId="0" borderId="0" xfId="0" applyNumberFormat="1" applyFont="1" applyAlignment="1">
      <alignment horizontal="right"/>
    </xf>
    <xf numFmtId="171" fontId="0" fillId="0" borderId="0" xfId="0" applyNumberFormat="1"/>
    <xf numFmtId="172" fontId="0" fillId="0" borderId="0" xfId="0" applyNumberFormat="1" applyAlignment="1">
      <alignment horizontal="right"/>
    </xf>
    <xf numFmtId="173" fontId="2" fillId="0" borderId="0" xfId="0" applyNumberFormat="1" applyFont="1"/>
    <xf numFmtId="170" fontId="2" fillId="0" borderId="0" xfId="0" applyNumberFormat="1" applyFont="1"/>
    <xf numFmtId="172" fontId="0" fillId="0" borderId="0" xfId="0" applyNumberFormat="1"/>
    <xf numFmtId="170" fontId="0" fillId="0" borderId="0" xfId="0" applyNumberFormat="1" applyAlignment="1"/>
    <xf numFmtId="171" fontId="2" fillId="0" borderId="0" xfId="0" applyNumberFormat="1" applyFont="1" applyAlignment="1"/>
    <xf numFmtId="172" fontId="0" fillId="0" borderId="0" xfId="0" applyNumberFormat="1" applyAlignment="1">
      <alignment horizontal="left"/>
    </xf>
    <xf numFmtId="174" fontId="0" fillId="0" borderId="0" xfId="0" applyNumberFormat="1"/>
    <xf numFmtId="173" fontId="1" fillId="0" borderId="0" xfId="0" applyNumberFormat="1" applyFont="1"/>
    <xf numFmtId="0" fontId="7" fillId="0" borderId="0" xfId="0" applyFont="1" applyAlignment="1">
      <alignment wrapText="1"/>
    </xf>
    <xf numFmtId="3" fontId="7" fillId="0" borderId="0" xfId="0" applyNumberFormat="1" applyFont="1" applyAlignment="1">
      <alignment wrapText="1"/>
    </xf>
    <xf numFmtId="3" fontId="7" fillId="0" borderId="0" xfId="0" applyNumberFormat="1" applyFont="1" applyAlignment="1">
      <alignment vertical="center"/>
    </xf>
    <xf numFmtId="3" fontId="5" fillId="0" borderId="0" xfId="0" applyNumberFormat="1" applyFont="1"/>
    <xf numFmtId="0" fontId="5" fillId="0" borderId="0" xfId="0" applyFont="1"/>
    <xf numFmtId="3" fontId="11" fillId="0" borderId="0" xfId="0" applyNumberFormat="1" applyFont="1" applyAlignment="1">
      <alignment horizontal="right"/>
    </xf>
    <xf numFmtId="0" fontId="11" fillId="0" borderId="0" xfId="0" applyFont="1" applyAlignment="1">
      <alignment horizontal="right"/>
    </xf>
    <xf numFmtId="3" fontId="15" fillId="0" borderId="0" xfId="0" applyNumberFormat="1" applyFont="1"/>
    <xf numFmtId="0" fontId="1" fillId="0" borderId="0" xfId="0" applyFont="1" applyAlignment="1"/>
    <xf numFmtId="3" fontId="2" fillId="0" borderId="0" xfId="0" applyNumberFormat="1" applyFont="1" applyBorder="1"/>
    <xf numFmtId="0" fontId="16" fillId="0" borderId="0" xfId="0" applyFont="1"/>
    <xf numFmtId="0" fontId="0" fillId="0" borderId="0" xfId="0" applyAlignment="1">
      <alignment wrapText="1"/>
    </xf>
    <xf numFmtId="3" fontId="17" fillId="0" borderId="0" xfId="0" applyNumberFormat="1" applyFont="1"/>
    <xf numFmtId="0" fontId="1" fillId="0" borderId="0" xfId="0" applyFont="1" applyFill="1"/>
    <xf numFmtId="0" fontId="2" fillId="0" borderId="0" xfId="0" applyFont="1" applyFill="1"/>
    <xf numFmtId="14" fontId="2" fillId="0" borderId="0" xfId="0" applyNumberFormat="1" applyFont="1"/>
    <xf numFmtId="175" fontId="0" fillId="0" borderId="0" xfId="0" applyNumberFormat="1"/>
    <xf numFmtId="172" fontId="3" fillId="0" borderId="0" xfId="0" applyNumberFormat="1" applyFont="1"/>
    <xf numFmtId="166" fontId="2" fillId="0" borderId="0" xfId="0" applyNumberFormat="1" applyFont="1" applyFill="1"/>
    <xf numFmtId="0" fontId="2" fillId="0" borderId="0" xfId="0" applyFont="1" applyFill="1" applyAlignment="1"/>
    <xf numFmtId="0" fontId="2" fillId="2" borderId="0" xfId="0" applyFont="1" applyFill="1"/>
    <xf numFmtId="0" fontId="2" fillId="2" borderId="0" xfId="0" applyNumberFormat="1" applyFont="1" applyFill="1" applyAlignment="1">
      <alignment horizontal="center"/>
    </xf>
    <xf numFmtId="10" fontId="2" fillId="2" borderId="0" xfId="1" applyNumberFormat="1" applyFont="1" applyFill="1"/>
    <xf numFmtId="166" fontId="2" fillId="2" borderId="0" xfId="0" applyNumberFormat="1" applyFont="1" applyFill="1"/>
    <xf numFmtId="0" fontId="2" fillId="0" borderId="0" xfId="0" applyNumberFormat="1" applyFont="1" applyFill="1" applyAlignment="1">
      <alignment horizontal="center"/>
    </xf>
    <xf numFmtId="10" fontId="2" fillId="0" borderId="0" xfId="1" applyNumberFormat="1" applyFont="1" applyFill="1"/>
    <xf numFmtId="0" fontId="0" fillId="0" borderId="1" xfId="0" applyFill="1" applyBorder="1"/>
    <xf numFmtId="3" fontId="0" fillId="0" borderId="1" xfId="0" applyNumberFormat="1" applyFill="1" applyBorder="1"/>
    <xf numFmtId="0" fontId="0" fillId="0" borderId="1" xfId="0" applyNumberFormat="1" applyFill="1" applyBorder="1"/>
    <xf numFmtId="0" fontId="0" fillId="0" borderId="1" xfId="0" applyNumberFormat="1" applyFill="1" applyBorder="1" applyAlignment="1">
      <alignment horizontal="center"/>
    </xf>
    <xf numFmtId="10" fontId="0" fillId="0" borderId="1" xfId="0" applyNumberFormat="1" applyFill="1" applyBorder="1"/>
    <xf numFmtId="3" fontId="2" fillId="0" borderId="1" xfId="0" applyNumberFormat="1" applyFont="1" applyFill="1" applyBorder="1"/>
    <xf numFmtId="10" fontId="2" fillId="0" borderId="1" xfId="0" applyNumberFormat="1" applyFont="1" applyFill="1" applyBorder="1"/>
    <xf numFmtId="10" fontId="0" fillId="0" borderId="1" xfId="1" applyNumberFormat="1" applyFont="1" applyFill="1" applyBorder="1"/>
    <xf numFmtId="166" fontId="0" fillId="0" borderId="1" xfId="0" applyNumberFormat="1" applyFill="1" applyBorder="1"/>
    <xf numFmtId="3" fontId="18" fillId="0" borderId="0" xfId="0" applyNumberFormat="1" applyFont="1"/>
    <xf numFmtId="167" fontId="2" fillId="0" borderId="0" xfId="0" applyNumberFormat="1" applyFont="1" applyBorder="1"/>
    <xf numFmtId="14" fontId="2" fillId="0" borderId="0" xfId="0" applyNumberFormat="1" applyFont="1" applyBorder="1"/>
    <xf numFmtId="14" fontId="0" fillId="0" borderId="0" xfId="0" applyNumberFormat="1"/>
    <xf numFmtId="167" fontId="0" fillId="0" borderId="0" xfId="0" applyNumberFormat="1"/>
    <xf numFmtId="0" fontId="0" fillId="0" borderId="0" xfId="0" applyFont="1" applyBorder="1"/>
    <xf numFmtId="0" fontId="3" fillId="0" borderId="1" xfId="0" applyFont="1" applyBorder="1" applyAlignment="1">
      <alignment horizontal="center"/>
    </xf>
    <xf numFmtId="0" fontId="4" fillId="0" borderId="1" xfId="0" applyFont="1" applyBorder="1" applyAlignment="1">
      <alignment horizontal="center"/>
    </xf>
    <xf numFmtId="0" fontId="6" fillId="0" borderId="1" xfId="0" applyFont="1" applyBorder="1" applyAlignment="1">
      <alignment horizontal="center"/>
    </xf>
    <xf numFmtId="0" fontId="0" fillId="2" borderId="0" xfId="0" applyNumberFormat="1" applyFill="1" applyBorder="1"/>
    <xf numFmtId="0" fontId="0" fillId="0" borderId="0" xfId="0" applyNumberFormat="1" applyFill="1" applyBorder="1"/>
    <xf numFmtId="167" fontId="0" fillId="0" borderId="0" xfId="0" applyNumberFormat="1" applyFont="1" applyBorder="1"/>
    <xf numFmtId="167" fontId="0" fillId="0" borderId="0" xfId="0" applyNumberFormat="1" applyFont="1" applyFill="1" applyBorder="1"/>
    <xf numFmtId="0" fontId="0" fillId="0" borderId="0" xfId="0" applyFont="1"/>
    <xf numFmtId="0" fontId="7" fillId="0" borderId="0" xfId="0" applyFont="1" applyAlignment="1">
      <alignment horizontal="center"/>
    </xf>
    <xf numFmtId="0" fontId="2" fillId="0" borderId="0" xfId="0" applyFont="1" applyAlignment="1">
      <alignment horizontal="center"/>
    </xf>
    <xf numFmtId="10" fontId="3" fillId="0" borderId="0" xfId="0" applyNumberFormat="1" applyFont="1" applyAlignment="1">
      <alignment horizontal="center"/>
    </xf>
    <xf numFmtId="3" fontId="4" fillId="0" borderId="0" xfId="0" applyNumberFormat="1" applyFont="1" applyAlignment="1">
      <alignment horizontal="center"/>
    </xf>
    <xf numFmtId="0" fontId="0" fillId="0" borderId="0" xfId="0" applyAlignment="1">
      <alignment horizontal="center"/>
    </xf>
    <xf numFmtId="3" fontId="6" fillId="0" borderId="0" xfId="0" applyNumberFormat="1" applyFont="1" applyAlignment="1">
      <alignment horizontal="center"/>
    </xf>
    <xf numFmtId="0" fontId="6" fillId="0" borderId="0" xfId="0" applyFont="1" applyAlignment="1">
      <alignment horizontal="center"/>
    </xf>
    <xf numFmtId="3" fontId="0" fillId="0" borderId="0" xfId="0" applyNumberFormat="1" applyAlignment="1">
      <alignment horizontal="center"/>
    </xf>
    <xf numFmtId="10" fontId="3" fillId="0" borderId="1" xfId="0" applyNumberFormat="1" applyFont="1" applyBorder="1" applyAlignment="1">
      <alignment horizontal="center"/>
    </xf>
    <xf numFmtId="3" fontId="4" fillId="0" borderId="1" xfId="0" applyNumberFormat="1" applyFont="1" applyBorder="1" applyAlignment="1">
      <alignment horizontal="center"/>
    </xf>
    <xf numFmtId="0" fontId="0" fillId="0" borderId="1" xfId="0" applyBorder="1" applyAlignment="1">
      <alignment horizontal="center"/>
    </xf>
    <xf numFmtId="3" fontId="6" fillId="0" borderId="1" xfId="0" applyNumberFormat="1" applyFont="1" applyBorder="1" applyAlignment="1">
      <alignment horizontal="center"/>
    </xf>
    <xf numFmtId="3" fontId="0" fillId="0" borderId="1" xfId="0" applyNumberFormat="1" applyBorder="1" applyAlignment="1">
      <alignment horizontal="center"/>
    </xf>
    <xf numFmtId="10" fontId="3" fillId="0" borderId="0" xfId="0" applyNumberFormat="1" applyFont="1" applyFill="1" applyAlignment="1">
      <alignment horizontal="center"/>
    </xf>
    <xf numFmtId="3" fontId="4" fillId="0" borderId="0" xfId="0" applyNumberFormat="1" applyFont="1" applyBorder="1" applyAlignment="1">
      <alignment horizontal="center"/>
    </xf>
    <xf numFmtId="0" fontId="5" fillId="0" borderId="0" xfId="0" applyFont="1" applyBorder="1" applyAlignment="1">
      <alignment horizontal="center"/>
    </xf>
    <xf numFmtId="3" fontId="6" fillId="0" borderId="0" xfId="0" applyNumberFormat="1" applyFont="1" applyBorder="1" applyAlignment="1">
      <alignment horizontal="center"/>
    </xf>
    <xf numFmtId="0" fontId="11" fillId="0" borderId="0" xfId="0" applyFont="1" applyBorder="1" applyAlignment="1">
      <alignment horizontal="center"/>
    </xf>
    <xf numFmtId="10" fontId="2" fillId="0" borderId="0" xfId="0" applyNumberFormat="1" applyFont="1" applyAlignment="1">
      <alignment horizontal="center"/>
    </xf>
    <xf numFmtId="0" fontId="2" fillId="0" borderId="0" xfId="0" applyFont="1" applyAlignment="1"/>
    <xf numFmtId="10" fontId="5" fillId="0" borderId="0" xfId="0" applyNumberFormat="1" applyFont="1" applyAlignment="1"/>
    <xf numFmtId="10" fontId="4" fillId="0" borderId="0" xfId="0" applyNumberFormat="1" applyFont="1" applyAlignment="1">
      <alignment horizontal="center"/>
    </xf>
    <xf numFmtId="0" fontId="4" fillId="0" borderId="0" xfId="0" applyFont="1" applyAlignment="1"/>
    <xf numFmtId="10" fontId="6" fillId="0" borderId="0" xfId="0" applyNumberFormat="1" applyFont="1" applyAlignment="1">
      <alignment horizontal="center"/>
    </xf>
    <xf numFmtId="0" fontId="6" fillId="0" borderId="0" xfId="0" applyFont="1" applyAlignment="1"/>
  </cellXfs>
  <cellStyles count="4">
    <cellStyle name="Followed Hyperlink" xfId="3" builtinId="9" hidden="1"/>
    <cellStyle name="Hyperlink" xfId="2" builtinId="8" hidden="1"/>
    <cellStyle name="Normal" xfId="0" builtinId="0"/>
    <cellStyle name="Percent" xfId="1" builtinId="5"/>
  </cellStyles>
  <dxfs count="59">
    <dxf>
      <font>
        <condense val="0"/>
        <extend val="0"/>
        <color indexed="17"/>
      </font>
    </dxf>
    <dxf>
      <font>
        <condense val="0"/>
        <extend val="0"/>
        <color indexed="10"/>
      </font>
    </dxf>
    <dxf>
      <font>
        <condense val="0"/>
        <extend val="0"/>
        <color indexed="12"/>
      </font>
    </dxf>
    <dxf>
      <font>
        <condense val="0"/>
        <extend val="0"/>
        <color indexed="17"/>
      </font>
    </dxf>
    <dxf>
      <font>
        <condense val="0"/>
        <extend val="0"/>
        <color indexed="12"/>
      </font>
    </dxf>
    <dxf>
      <font>
        <condense val="0"/>
        <extend val="0"/>
        <color indexed="10"/>
      </font>
    </dxf>
    <dxf>
      <font>
        <condense val="0"/>
        <extend val="0"/>
        <color indexed="17"/>
      </font>
    </dxf>
    <dxf>
      <font>
        <condense val="0"/>
        <extend val="0"/>
        <color indexed="12"/>
      </font>
    </dxf>
    <dxf>
      <font>
        <condense val="0"/>
        <extend val="0"/>
        <color indexed="10"/>
      </font>
    </dxf>
    <dxf>
      <font>
        <condense val="0"/>
        <extend val="0"/>
        <color indexed="17"/>
      </font>
    </dxf>
    <dxf>
      <font>
        <condense val="0"/>
        <extend val="0"/>
        <color indexed="12"/>
      </font>
    </dxf>
    <dxf>
      <font>
        <condense val="0"/>
        <extend val="0"/>
        <color indexed="10"/>
      </font>
    </dxf>
    <dxf>
      <font>
        <condense val="0"/>
        <extend val="0"/>
        <color indexed="17"/>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strike val="0"/>
        <condense val="0"/>
        <extend val="0"/>
        <color indexed="55"/>
      </font>
    </dxf>
    <dxf>
      <font>
        <strike val="0"/>
        <condense val="0"/>
        <extend val="0"/>
        <color indexed="17"/>
      </font>
    </dxf>
    <dxf>
      <font>
        <strike val="0"/>
        <condense val="0"/>
        <extend val="0"/>
        <color indexed="55"/>
      </font>
    </dxf>
    <dxf>
      <font>
        <strike val="0"/>
        <condense val="0"/>
        <extend val="0"/>
        <color indexed="12"/>
      </font>
    </dxf>
    <dxf>
      <font>
        <strike val="0"/>
        <condense val="0"/>
        <extend val="0"/>
        <color indexed="55"/>
      </font>
    </dxf>
    <dxf>
      <font>
        <condense val="0"/>
        <extend val="0"/>
        <color indexed="10"/>
      </font>
    </dxf>
    <dxf>
      <font>
        <condense val="0"/>
        <extend val="0"/>
        <color indexed="17"/>
      </font>
    </dxf>
    <dxf>
      <font>
        <condense val="0"/>
        <extend val="0"/>
        <color indexed="12"/>
      </font>
    </dxf>
    <dxf>
      <font>
        <condense val="0"/>
        <extend val="0"/>
        <color indexed="10"/>
      </font>
    </dxf>
    <dxf>
      <font>
        <condense val="0"/>
        <extend val="0"/>
        <color indexed="17"/>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strike val="0"/>
        <condense val="0"/>
        <extend val="0"/>
        <color indexed="55"/>
      </font>
    </dxf>
    <dxf>
      <font>
        <strike val="0"/>
        <condense val="0"/>
        <extend val="0"/>
        <color indexed="17"/>
      </font>
    </dxf>
    <dxf>
      <font>
        <strike val="0"/>
        <condense val="0"/>
        <extend val="0"/>
        <color indexed="55"/>
      </font>
    </dxf>
    <dxf>
      <font>
        <strike val="0"/>
        <condense val="0"/>
        <extend val="0"/>
        <color indexed="12"/>
      </font>
    </dxf>
    <dxf>
      <font>
        <strike val="0"/>
        <condense val="0"/>
        <extend val="0"/>
        <color indexed="55"/>
      </font>
    </dxf>
    <dxf>
      <font>
        <condense val="0"/>
        <extend val="0"/>
        <color indexed="10"/>
      </font>
    </dxf>
    <dxf>
      <font>
        <condense val="0"/>
        <extend val="0"/>
        <color indexed="12"/>
      </font>
    </dxf>
    <dxf>
      <font>
        <condense val="0"/>
        <extend val="0"/>
        <color indexed="10"/>
      </font>
    </dxf>
    <dxf>
      <font>
        <condense val="0"/>
        <extend val="0"/>
        <color indexed="53"/>
      </font>
    </dxf>
    <dxf>
      <font>
        <condense val="0"/>
        <extend val="0"/>
        <color indexed="23"/>
      </font>
    </dxf>
    <dxf>
      <font>
        <condense val="0"/>
        <extend val="0"/>
        <color indexed="17"/>
      </font>
    </dxf>
    <dxf>
      <font>
        <condense val="0"/>
        <extend val="0"/>
        <color indexed="23"/>
      </font>
    </dxf>
    <dxf>
      <font>
        <condense val="0"/>
        <extend val="0"/>
        <color indexed="12"/>
      </font>
    </dxf>
    <dxf>
      <font>
        <condense val="0"/>
        <extend val="0"/>
        <color indexed="23"/>
      </font>
    </dxf>
    <dxf>
      <font>
        <condense val="0"/>
        <extend val="0"/>
        <color indexed="10"/>
      </font>
    </dxf>
    <dxf>
      <font>
        <condense val="0"/>
        <extend val="0"/>
        <color indexed="12"/>
      </font>
    </dxf>
    <dxf>
      <font>
        <condense val="0"/>
        <extend val="0"/>
        <color indexed="10"/>
      </font>
    </dxf>
    <dxf>
      <font>
        <condense val="0"/>
        <extend val="0"/>
        <color indexed="53"/>
      </font>
    </dxf>
    <dxf>
      <font>
        <condense val="0"/>
        <extend val="0"/>
        <color indexed="23"/>
      </font>
    </dxf>
    <dxf>
      <font>
        <condense val="0"/>
        <extend val="0"/>
        <color indexed="17"/>
      </font>
    </dxf>
    <dxf>
      <font>
        <condense val="0"/>
        <extend val="0"/>
        <color indexed="23"/>
      </font>
    </dxf>
    <dxf>
      <font>
        <condense val="0"/>
        <extend val="0"/>
        <color indexed="12"/>
      </font>
    </dxf>
    <dxf>
      <font>
        <condense val="0"/>
        <extend val="0"/>
        <color indexed="23"/>
      </font>
    </dxf>
    <dxf>
      <font>
        <condense val="0"/>
        <extend val="0"/>
        <color indexed="10"/>
      </font>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000"/>
      <rgbColor rgb="0033CC00"/>
      <rgbColor rgb="000000DD"/>
      <rgbColor rgb="00FFFF00"/>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Graphs!$F$2:$I$2</c:f>
              <c:numCache>
                <c:formatCode>#,##0</c:formatCode>
                <c:ptCount val="4"/>
                <c:pt idx="0">
                  <c:v>600999.0</c:v>
                </c:pt>
                <c:pt idx="1">
                  <c:v>442510.0</c:v>
                </c:pt>
                <c:pt idx="3">
                  <c:v>75551.0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Graphs!$F$11:$I$11</c:f>
              <c:numCache>
                <c:formatCode>#,##0</c:formatCode>
                <c:ptCount val="4"/>
                <c:pt idx="0">
                  <c:v>1.266011E6</c:v>
                </c:pt>
                <c:pt idx="1">
                  <c:v>894005.0</c:v>
                </c:pt>
                <c:pt idx="3">
                  <c:v>19948.0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Geneva"/>
                <a:ea typeface="Geneva"/>
                <a:cs typeface="Geneva"/>
              </a:defRPr>
            </a:pPr>
            <a:r>
              <a:rPr lang="en-US"/>
              <a:t>Number of Counties by %Vote</a:t>
            </a:r>
          </a:p>
        </c:rich>
      </c:tx>
      <c:layout>
        <c:manualLayout>
          <c:xMode val="edge"/>
          <c:yMode val="edge"/>
          <c:x val="0.300668151447661"/>
          <c:y val="0.0321637656505317"/>
        </c:manualLayout>
      </c:layout>
      <c:overlay val="0"/>
      <c:spPr>
        <a:noFill/>
        <a:ln w="25400">
          <a:noFill/>
        </a:ln>
      </c:spPr>
    </c:title>
    <c:autoTitleDeleted val="0"/>
    <c:plotArea>
      <c:layout>
        <c:manualLayout>
          <c:layoutTarget val="inner"/>
          <c:xMode val="edge"/>
          <c:yMode val="edge"/>
          <c:x val="0.131403118040089"/>
          <c:y val="0.160818828252659"/>
          <c:w val="0.844097995545657"/>
          <c:h val="0.646199291706137"/>
        </c:manualLayout>
      </c:layout>
      <c:barChart>
        <c:barDir val="col"/>
        <c:grouping val="clustered"/>
        <c:varyColors val="0"/>
        <c:ser>
          <c:idx val="0"/>
          <c:order val="0"/>
          <c:spPr>
            <a:solidFill>
              <a:srgbClr val="DD0000"/>
            </a:solidFill>
            <a:ln w="12700">
              <a:solidFill>
                <a:srgbClr val="000000"/>
              </a:solidFill>
              <a:prstDash val="solid"/>
            </a:ln>
          </c:spPr>
          <c:invertIfNegative val="0"/>
          <c:cat>
            <c:strRef>
              <c:f>Statistics!$A$86:$A$95</c:f>
              <c:strCache>
                <c:ptCount val="10"/>
                <c:pt idx="0">
                  <c:v>&lt;10%</c:v>
                </c:pt>
                <c:pt idx="1">
                  <c:v>&lt;20%</c:v>
                </c:pt>
                <c:pt idx="2">
                  <c:v>&lt;30%</c:v>
                </c:pt>
                <c:pt idx="3">
                  <c:v>&lt;40%</c:v>
                </c:pt>
                <c:pt idx="4">
                  <c:v>&lt;50%</c:v>
                </c:pt>
                <c:pt idx="5">
                  <c:v>&gt;50%</c:v>
                </c:pt>
                <c:pt idx="6">
                  <c:v>&gt;60%</c:v>
                </c:pt>
                <c:pt idx="7">
                  <c:v>&gt;70%</c:v>
                </c:pt>
                <c:pt idx="8">
                  <c:v>&gt;80%</c:v>
                </c:pt>
                <c:pt idx="9">
                  <c:v>&gt;90%</c:v>
                </c:pt>
              </c:strCache>
            </c:strRef>
          </c:cat>
          <c:val>
            <c:numRef>
              <c:f>Statistics!$B$86:$B$95</c:f>
              <c:numCache>
                <c:formatCode>#,##0</c:formatCode>
                <c:ptCount val="10"/>
                <c:pt idx="0">
                  <c:v>2.0</c:v>
                </c:pt>
                <c:pt idx="1">
                  <c:v>59.0</c:v>
                </c:pt>
                <c:pt idx="2">
                  <c:v>330.0</c:v>
                </c:pt>
                <c:pt idx="3">
                  <c:v>652.0</c:v>
                </c:pt>
                <c:pt idx="4">
                  <c:v>461.0</c:v>
                </c:pt>
                <c:pt idx="5">
                  <c:v>263.0</c:v>
                </c:pt>
                <c:pt idx="6">
                  <c:v>132.0</c:v>
                </c:pt>
                <c:pt idx="7">
                  <c:v>52.0</c:v>
                </c:pt>
                <c:pt idx="8">
                  <c:v>7.0</c:v>
                </c:pt>
                <c:pt idx="9">
                  <c:v>0.0</c:v>
                </c:pt>
              </c:numCache>
            </c:numRef>
          </c:val>
        </c:ser>
        <c:ser>
          <c:idx val="1"/>
          <c:order val="1"/>
          <c:spPr>
            <a:solidFill>
              <a:srgbClr val="0000DD"/>
            </a:solidFill>
            <a:ln w="12700">
              <a:solidFill>
                <a:srgbClr val="000000"/>
              </a:solidFill>
              <a:prstDash val="solid"/>
            </a:ln>
          </c:spPr>
          <c:invertIfNegative val="0"/>
          <c:cat>
            <c:strRef>
              <c:f>Statistics!$A$86:$A$95</c:f>
              <c:strCache>
                <c:ptCount val="10"/>
                <c:pt idx="0">
                  <c:v>&lt;10%</c:v>
                </c:pt>
                <c:pt idx="1">
                  <c:v>&lt;20%</c:v>
                </c:pt>
                <c:pt idx="2">
                  <c:v>&lt;30%</c:v>
                </c:pt>
                <c:pt idx="3">
                  <c:v>&lt;40%</c:v>
                </c:pt>
                <c:pt idx="4">
                  <c:v>&lt;50%</c:v>
                </c:pt>
                <c:pt idx="5">
                  <c:v>&gt;50%</c:v>
                </c:pt>
                <c:pt idx="6">
                  <c:v>&gt;60%</c:v>
                </c:pt>
                <c:pt idx="7">
                  <c:v>&gt;70%</c:v>
                </c:pt>
                <c:pt idx="8">
                  <c:v>&gt;80%</c:v>
                </c:pt>
                <c:pt idx="9">
                  <c:v>&gt;90%</c:v>
                </c:pt>
              </c:strCache>
            </c:strRef>
          </c:cat>
          <c:val>
            <c:numRef>
              <c:f>Statistics!$C$86:$C$95</c:f>
              <c:numCache>
                <c:formatCode>#,##0</c:formatCode>
                <c:ptCount val="10"/>
                <c:pt idx="0">
                  <c:v>0.0</c:v>
                </c:pt>
                <c:pt idx="1">
                  <c:v>8.0</c:v>
                </c:pt>
                <c:pt idx="2">
                  <c:v>67.0</c:v>
                </c:pt>
                <c:pt idx="3">
                  <c:v>180.0</c:v>
                </c:pt>
                <c:pt idx="4">
                  <c:v>359.0</c:v>
                </c:pt>
                <c:pt idx="5">
                  <c:v>571.0</c:v>
                </c:pt>
                <c:pt idx="6">
                  <c:v>501.0</c:v>
                </c:pt>
                <c:pt idx="7">
                  <c:v>229.0</c:v>
                </c:pt>
                <c:pt idx="8">
                  <c:v>42.0</c:v>
                </c:pt>
                <c:pt idx="9">
                  <c:v>1.0</c:v>
                </c:pt>
              </c:numCache>
            </c:numRef>
          </c:val>
        </c:ser>
        <c:dLbls>
          <c:showLegendKey val="0"/>
          <c:showVal val="0"/>
          <c:showCatName val="0"/>
          <c:showSerName val="0"/>
          <c:showPercent val="0"/>
          <c:showBubbleSize val="0"/>
        </c:dLbls>
        <c:gapWidth val="150"/>
        <c:axId val="-2117339880"/>
        <c:axId val="-2117352840"/>
      </c:barChart>
      <c:catAx>
        <c:axId val="-2117339880"/>
        <c:scaling>
          <c:orientation val="minMax"/>
        </c:scaling>
        <c:delete val="0"/>
        <c:axPos val="b"/>
        <c:title>
          <c:tx>
            <c:rich>
              <a:bodyPr/>
              <a:lstStyle/>
              <a:p>
                <a:pPr>
                  <a:defRPr sz="900" b="1" i="0" u="none" strike="noStrike" baseline="0">
                    <a:solidFill>
                      <a:srgbClr val="000000"/>
                    </a:solidFill>
                    <a:latin typeface="Geneva"/>
                    <a:ea typeface="Geneva"/>
                    <a:cs typeface="Geneva"/>
                  </a:defRPr>
                </a:pPr>
                <a:r>
                  <a:rPr lang="en-US"/>
                  <a:t>% Vote</a:t>
                </a:r>
              </a:p>
            </c:rich>
          </c:tx>
          <c:layout>
            <c:manualLayout>
              <c:xMode val="edge"/>
              <c:yMode val="edge"/>
              <c:x val="0.512249443207127"/>
              <c:y val="0.9152053316924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Geneva"/>
                <a:ea typeface="Geneva"/>
                <a:cs typeface="Geneva"/>
              </a:defRPr>
            </a:pPr>
            <a:endParaRPr lang="en-US"/>
          </a:p>
        </c:txPr>
        <c:crossAx val="-2117352840"/>
        <c:crosses val="autoZero"/>
        <c:auto val="1"/>
        <c:lblAlgn val="ctr"/>
        <c:lblOffset val="100"/>
        <c:tickLblSkip val="1"/>
        <c:tickMarkSkip val="1"/>
        <c:noMultiLvlLbl val="0"/>
      </c:catAx>
      <c:valAx>
        <c:axId val="-2117352840"/>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Geneva"/>
                    <a:ea typeface="Geneva"/>
                    <a:cs typeface="Geneva"/>
                  </a:defRPr>
                </a:pPr>
                <a:r>
                  <a:rPr lang="en-US"/>
                  <a:t>Number Counties</a:t>
                </a:r>
              </a:p>
            </c:rich>
          </c:tx>
          <c:layout>
            <c:manualLayout>
              <c:xMode val="edge"/>
              <c:yMode val="edge"/>
              <c:x val="0.0289532293986637"/>
              <c:y val="0.3654973369378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Geneva"/>
                <a:ea typeface="Geneva"/>
                <a:cs typeface="Geneva"/>
              </a:defRPr>
            </a:pPr>
            <a:endParaRPr lang="en-US"/>
          </a:p>
        </c:txPr>
        <c:crossAx val="-21173398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Graphs!$F$12:$I$12</c:f>
              <c:numCache>
                <c:formatCode>#,##0</c:formatCode>
                <c:ptCount val="4"/>
                <c:pt idx="0">
                  <c:v>1.57877E6</c:v>
                </c:pt>
                <c:pt idx="1">
                  <c:v>1.30096E6</c:v>
                </c:pt>
                <c:pt idx="3">
                  <c:v>163655.0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Graphs!$F$13:$I$13</c:f>
              <c:numCache>
                <c:formatCode>#,##0</c:formatCode>
                <c:ptCount val="4"/>
                <c:pt idx="0">
                  <c:v>869653.0</c:v>
                </c:pt>
                <c:pt idx="1">
                  <c:v>781860.0</c:v>
                </c:pt>
                <c:pt idx="2">
                  <c:v>95400.0</c:v>
                </c:pt>
                <c:pt idx="3">
                  <c:v>26016.0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Graphs!$F$14:$I$14</c:f>
              <c:numCache>
                <c:formatCode>#,##0</c:formatCode>
                <c:ptCount val="4"/>
                <c:pt idx="0">
                  <c:v>418333.0</c:v>
                </c:pt>
                <c:pt idx="1">
                  <c:v>189752.0</c:v>
                </c:pt>
                <c:pt idx="3">
                  <c:v>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Graphs!$F$15:$I$15</c:f>
              <c:numCache>
                <c:formatCode>#,##0</c:formatCode>
                <c:ptCount val="4"/>
                <c:pt idx="0">
                  <c:v>1.060149E6</c:v>
                </c:pt>
                <c:pt idx="1">
                  <c:v>633697.0</c:v>
                </c:pt>
                <c:pt idx="3">
                  <c:v>81270.0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Graphs!$F$16:$I$16</c:f>
              <c:numCache>
                <c:formatCode>#,##0</c:formatCode>
                <c:ptCount val="4"/>
                <c:pt idx="0">
                  <c:v>218542.0</c:v>
                </c:pt>
                <c:pt idx="1">
                  <c:v>131845.0</c:v>
                </c:pt>
                <c:pt idx="3">
                  <c:v>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Graphs!$F$17:$I$17</c:f>
              <c:numCache>
                <c:formatCode>#,##0</c:formatCode>
                <c:ptCount val="4"/>
                <c:pt idx="0">
                  <c:v>317297.0</c:v>
                </c:pt>
                <c:pt idx="1">
                  <c:v>260668.0</c:v>
                </c:pt>
                <c:pt idx="3">
                  <c:v>1240.0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Graphs!$F$18:$I$18</c:f>
              <c:numCache>
                <c:formatCode>#,##0</c:formatCode>
                <c:ptCount val="4"/>
                <c:pt idx="0">
                  <c:v>193804.0</c:v>
                </c:pt>
                <c:pt idx="1">
                  <c:v>156020.0</c:v>
                </c:pt>
                <c:pt idx="3">
                  <c:v>30706.0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1184449174793"/>
          <c:y val="0.150000392369888"/>
          <c:w val="0.591718968161157"/>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Graphs!$F$36:$I$36</c:f>
              <c:numCache>
                <c:formatCode>#,##0</c:formatCode>
                <c:ptCount val="4"/>
                <c:pt idx="0">
                  <c:v>2.9432305E7</c:v>
                </c:pt>
                <c:pt idx="1">
                  <c:v>2.6025658E7</c:v>
                </c:pt>
                <c:pt idx="3">
                  <c:v>2.292036E6</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75"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Graphs!$F$19:$I$19</c:f>
              <c:numCache>
                <c:formatCode>#,##0</c:formatCode>
                <c:ptCount val="4"/>
                <c:pt idx="0">
                  <c:v>1.033487E6</c:v>
                </c:pt>
                <c:pt idx="1">
                  <c:v>966244.0</c:v>
                </c:pt>
                <c:pt idx="3">
                  <c:v>55156.0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Graphs!$F$3:$I$3</c:f>
              <c:numCache>
                <c:formatCode>#,##0</c:formatCode>
                <c:ptCount val="4"/>
                <c:pt idx="0">
                  <c:v>3.979152E6</c:v>
                </c:pt>
                <c:pt idx="1">
                  <c:v>3.817025E6</c:v>
                </c:pt>
                <c:pt idx="3">
                  <c:v>717912.0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Graphs!$F$20:$I$20</c:f>
              <c:numCache>
                <c:formatCode>#,##0</c:formatCode>
                <c:ptCount val="4"/>
                <c:pt idx="0">
                  <c:v>249989.0</c:v>
                </c:pt>
                <c:pt idx="1">
                  <c:v>213025.0</c:v>
                </c:pt>
                <c:pt idx="3">
                  <c:v>182.0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Graphs!$F$21:$I$21</c:f>
              <c:numCache>
                <c:formatCode>#,##0</c:formatCode>
                <c:ptCount val="4"/>
                <c:pt idx="0">
                  <c:v>2.646541E6</c:v>
                </c:pt>
                <c:pt idx="1">
                  <c:v>1.988308E6</c:v>
                </c:pt>
                <c:pt idx="3">
                  <c:v>155487.0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Graphs!$F$22:$I$22</c:f>
              <c:numCache>
                <c:formatCode>#,##0</c:formatCode>
                <c:ptCount val="4"/>
                <c:pt idx="0">
                  <c:v>137157.0</c:v>
                </c:pt>
                <c:pt idx="1">
                  <c:v>99390.0</c:v>
                </c:pt>
                <c:pt idx="3">
                  <c:v>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Graphs!$F$23:$I$23</c:f>
              <c:numCache>
                <c:formatCode>#,##0</c:formatCode>
                <c:ptCount val="4"/>
                <c:pt idx="0">
                  <c:v>1.836556E6</c:v>
                </c:pt>
                <c:pt idx="1">
                  <c:v>1.348213E6</c:v>
                </c:pt>
                <c:pt idx="3">
                  <c:v>252115.0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paperSize="0" orientation="landscape" horizontalDpi="-4" verticalDpi="-4"/>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Graphs!$F$25:$I$25</c:f>
              <c:numCache>
                <c:formatCode>#,##0</c:formatCode>
                <c:ptCount val="4"/>
                <c:pt idx="0">
                  <c:v>1.735691E6</c:v>
                </c:pt>
                <c:pt idx="1">
                  <c:v>1.648481E6</c:v>
                </c:pt>
                <c:pt idx="3">
                  <c:v>129189.0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Graphs!$F$26:$I$26</c:f>
              <c:numCache>
                <c:formatCode>#,##0</c:formatCode>
                <c:ptCount val="4"/>
                <c:pt idx="0">
                  <c:v>222856.0</c:v>
                </c:pt>
                <c:pt idx="1">
                  <c:v>122532.0</c:v>
                </c:pt>
                <c:pt idx="3">
                  <c:v>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Graphs!$F$27:$I$27</c:f>
              <c:numCache>
                <c:formatCode>#,##0</c:formatCode>
                <c:ptCount val="4"/>
                <c:pt idx="0">
                  <c:v>834226.0</c:v>
                </c:pt>
                <c:pt idx="1">
                  <c:v>623164.0</c:v>
                </c:pt>
                <c:pt idx="3">
                  <c:v>23001.0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Graphs!$F$28:$I$28</c:f>
              <c:numCache>
                <c:formatCode>#,##0</c:formatCode>
                <c:ptCount val="4"/>
                <c:pt idx="0">
                  <c:v>2.604218E6</c:v>
                </c:pt>
                <c:pt idx="1">
                  <c:v>1.639615E6</c:v>
                </c:pt>
                <c:pt idx="3">
                  <c:v>36107.0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Graphs!$F$29:$I$29</c:f>
              <c:numCache>
                <c:formatCode>#,##0</c:formatCode>
                <c:ptCount val="4"/>
                <c:pt idx="0">
                  <c:v>357297.0</c:v>
                </c:pt>
                <c:pt idx="1">
                  <c:v>146938.0</c:v>
                </c:pt>
                <c:pt idx="3">
                  <c:v>15088.0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Graphs!$F$30:$I$30</c:f>
              <c:numCache>
                <c:formatCode>#,##0</c:formatCode>
                <c:ptCount val="4"/>
                <c:pt idx="0">
                  <c:v>106505.0</c:v>
                </c:pt>
                <c:pt idx="1">
                  <c:v>85868.0</c:v>
                </c:pt>
                <c:pt idx="2">
                  <c:v>12465.0</c:v>
                </c:pt>
                <c:pt idx="3">
                  <c:v>6834.0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Graphs!$F$4:$I$4</c:f>
              <c:numCache>
                <c:formatCode>#,##0</c:formatCode>
                <c:ptCount val="4"/>
                <c:pt idx="0">
                  <c:v>723842.0</c:v>
                </c:pt>
                <c:pt idx="1">
                  <c:v>334833.0</c:v>
                </c:pt>
                <c:pt idx="3">
                  <c:v>21092.0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Graphs!$F$31:$I$31</c:f>
              <c:numCache>
                <c:formatCode>#,##0</c:formatCode>
                <c:ptCount val="4"/>
                <c:pt idx="0">
                  <c:v>938376.0</c:v>
                </c:pt>
                <c:pt idx="1">
                  <c:v>882213.0</c:v>
                </c:pt>
                <c:pt idx="2">
                  <c:v>235324.0</c:v>
                </c:pt>
                <c:pt idx="3">
                  <c:v>1550.0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Graphs!$F$32:$I$32</c:f>
              <c:numCache>
                <c:formatCode>#,##0</c:formatCode>
                <c:ptCount val="4"/>
                <c:pt idx="0">
                  <c:v>947821.0</c:v>
                </c:pt>
                <c:pt idx="1">
                  <c:v>752352.0</c:v>
                </c:pt>
                <c:pt idx="3">
                  <c:v>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Graphs!$F$33:$I$33</c:f>
              <c:numCache>
                <c:formatCode>#,##0</c:formatCode>
                <c:ptCount val="4"/>
                <c:pt idx="0">
                  <c:v>290495.0</c:v>
                </c:pt>
                <c:pt idx="1">
                  <c:v>130441.0</c:v>
                </c:pt>
                <c:pt idx="3">
                  <c:v>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Graphs!$F$34:$I$34</c:f>
              <c:numCache>
                <c:formatCode>#,##0</c:formatCode>
                <c:ptCount val="4"/>
                <c:pt idx="0">
                  <c:v>912662.0</c:v>
                </c:pt>
                <c:pt idx="1">
                  <c:v>636989.0</c:v>
                </c:pt>
                <c:pt idx="3">
                  <c:v>15977.0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Graphs!$F$35:$I$35</c:f>
              <c:numCache>
                <c:formatCode>#,##0</c:formatCode>
                <c:ptCount val="4"/>
                <c:pt idx="0">
                  <c:v>118754.0</c:v>
                </c:pt>
                <c:pt idx="1">
                  <c:v>79287.0</c:v>
                </c:pt>
                <c:pt idx="3">
                  <c:v>3669.0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44594878816247"/>
          <c:y val="0.155039933381279"/>
          <c:w val="0.189189345232449"/>
          <c:h val="0.658919716870434"/>
        </c:manualLayout>
      </c:layout>
      <c:barChart>
        <c:barDir val="col"/>
        <c:grouping val="clustered"/>
        <c:varyColors val="0"/>
        <c:ser>
          <c:idx val="0"/>
          <c:order val="0"/>
          <c:spPr>
            <a:gradFill rotWithShape="0">
              <a:gsLst>
                <a:gs pos="0">
                  <a:srgbClr xmlns:mc="http://schemas.openxmlformats.org/markup-compatibility/2006" xmlns:a14="http://schemas.microsoft.com/office/drawing/2010/main" val="DCB000" mc:Ignorable="a14" a14:legacySpreadsheetColorIndex="51">
                    <a:gamma/>
                    <a:shade val="86275"/>
                    <a:invGamma/>
                  </a:srgbClr>
                </a:gs>
                <a:gs pos="50000">
                  <a:srgbClr xmlns:mc="http://schemas.openxmlformats.org/markup-compatibility/2006" xmlns:a14="http://schemas.microsoft.com/office/drawing/2010/main" val="FFCC00" mc:Ignorable="a14" a14:legacySpreadsheetColorIndex="51"/>
                </a:gs>
                <a:gs pos="100000">
                  <a:srgbClr xmlns:mc="http://schemas.openxmlformats.org/markup-compatibility/2006" xmlns:a14="http://schemas.microsoft.com/office/drawing/2010/main" val="DCB000" mc:Ignorable="a14" a14:legacySpreadsheetColorIndex="51">
                    <a:gamma/>
                    <a:shade val="86275"/>
                    <a:invGamma/>
                  </a:srgbClr>
                </a:gs>
              </a:gsLst>
              <a:lin ang="0" scaled="1"/>
            </a:gradFill>
            <a:ln w="12700">
              <a:solidFill>
                <a:srgbClr val="000000"/>
              </a:solidFill>
              <a:prstDash val="solid"/>
            </a:ln>
          </c:spPr>
          <c:invertIfNegative val="0"/>
          <c:val>
            <c:numRef>
              <c:f>Graphs!$G$69</c:f>
              <c:numCache>
                <c:formatCode>0.00%</c:formatCode>
                <c:ptCount val="1"/>
                <c:pt idx="0">
                  <c:v>0.0</c:v>
                </c:pt>
              </c:numCache>
            </c:numRef>
          </c:val>
        </c:ser>
        <c:dLbls>
          <c:showLegendKey val="0"/>
          <c:showVal val="0"/>
          <c:showCatName val="0"/>
          <c:showSerName val="0"/>
          <c:showPercent val="0"/>
          <c:showBubbleSize val="0"/>
        </c:dLbls>
        <c:gapWidth val="150"/>
        <c:axId val="-2118379224"/>
        <c:axId val="-2118343160"/>
      </c:barChart>
      <c:catAx>
        <c:axId val="-2118379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Geneva"/>
                <a:ea typeface="Geneva"/>
                <a:cs typeface="Geneva"/>
              </a:defRPr>
            </a:pPr>
            <a:endParaRPr lang="en-US"/>
          </a:p>
        </c:txPr>
        <c:crossAx val="-2118343160"/>
        <c:crosses val="autoZero"/>
        <c:auto val="1"/>
        <c:lblAlgn val="ctr"/>
        <c:lblOffset val="100"/>
        <c:tickLblSkip val="1"/>
        <c:tickMarkSkip val="1"/>
        <c:noMultiLvlLbl val="0"/>
      </c:catAx>
      <c:valAx>
        <c:axId val="-2118343160"/>
        <c:scaling>
          <c:orientation val="minMax"/>
          <c:max val="1.0"/>
          <c:min val="0.4"/>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Geneva"/>
                <a:ea typeface="Geneva"/>
                <a:cs typeface="Geneva"/>
              </a:defRPr>
            </a:pPr>
            <a:endParaRPr lang="en-US"/>
          </a:p>
        </c:txPr>
        <c:crossAx val="-2118379224"/>
        <c:crosses val="autoZero"/>
        <c:crossBetween val="between"/>
      </c:valAx>
      <c:spPr>
        <a:solidFill>
          <a:srgbClr val="C0C0C0"/>
        </a:solidFill>
        <a:ln w="12700">
          <a:solidFill>
            <a:srgbClr val="FFFFFF"/>
          </a:solidFill>
          <a:prstDash val="solid"/>
        </a:ln>
      </c:spPr>
    </c:plotArea>
    <c:legend>
      <c:legendPos val="r"/>
      <c:layout>
        <c:manualLayout>
          <c:xMode val="edge"/>
          <c:yMode val="edge"/>
          <c:x val="0.837838528886561"/>
          <c:y val="0.449615806805708"/>
          <c:w val="0.114864959605416"/>
          <c:h val="0.0697679700215754"/>
        </c:manualLayout>
      </c:layout>
      <c:overlay val="0"/>
      <c:spPr>
        <a:solidFill>
          <a:srgbClr val="FFFFFF"/>
        </a:solidFill>
        <a:ln w="3175">
          <a:solidFill>
            <a:srgbClr val="000000"/>
          </a:solidFill>
          <a:prstDash val="solid"/>
        </a:ln>
      </c:spPr>
      <c:txPr>
        <a:bodyPr/>
        <a:lstStyle/>
        <a:p>
          <a:pPr>
            <a:defRPr sz="205"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1184449174793"/>
          <c:y val="0.150000392369888"/>
          <c:w val="0.591718968161157"/>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Graphs!$E$82:$E$85</c:f>
              <c:strCache>
                <c:ptCount val="4"/>
                <c:pt idx="0">
                  <c:v>Republican</c:v>
                </c:pt>
                <c:pt idx="1">
                  <c:v>Democratic</c:v>
                </c:pt>
                <c:pt idx="2">
                  <c:v>Independent</c:v>
                </c:pt>
                <c:pt idx="3">
                  <c:v>Other</c:v>
                </c:pt>
              </c:strCache>
            </c:strRef>
          </c:cat>
          <c:val>
            <c:numRef>
              <c:f>Graphs!$F$82:$F$85</c:f>
              <c:numCache>
                <c:formatCode>0</c:formatCode>
                <c:ptCount val="4"/>
                <c:pt idx="0">
                  <c:v>20.0</c:v>
                </c:pt>
                <c:pt idx="1">
                  <c:v>14.0</c:v>
                </c:pt>
                <c:pt idx="2">
                  <c:v>0.0</c:v>
                </c:pt>
                <c:pt idx="3">
                  <c:v>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75"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1184449174793"/>
          <c:y val="0.150000392369888"/>
          <c:w val="0.591718968161157"/>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Graphs!$E$82:$E$85</c:f>
              <c:strCache>
                <c:ptCount val="4"/>
                <c:pt idx="0">
                  <c:v>Republican</c:v>
                </c:pt>
                <c:pt idx="1">
                  <c:v>Democratic</c:v>
                </c:pt>
                <c:pt idx="2">
                  <c:v>Independent</c:v>
                </c:pt>
                <c:pt idx="3">
                  <c:v>Other</c:v>
                </c:pt>
              </c:strCache>
            </c:strRef>
          </c:cat>
          <c:val>
            <c:numRef>
              <c:f>Graphs!$F$97:$F$100</c:f>
              <c:numCache>
                <c:formatCode>0</c:formatCode>
                <c:ptCount val="4"/>
                <c:pt idx="0">
                  <c:v>1437.0</c:v>
                </c:pt>
                <c:pt idx="1">
                  <c:v>522.0</c:v>
                </c:pt>
                <c:pt idx="2">
                  <c:v>0.0</c:v>
                </c:pt>
                <c:pt idx="3">
                  <c:v>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75"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Graphs!$F$160:$I$160</c:f>
              <c:numCache>
                <c:formatCode>#,##0</c:formatCode>
                <c:ptCount val="4"/>
                <c:pt idx="0">
                  <c:v>47772.0</c:v>
                </c:pt>
                <c:pt idx="1">
                  <c:v>43860.0</c:v>
                </c:pt>
                <c:pt idx="3">
                  <c:v>655.0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Graphs!$F$161:$I$161</c:f>
              <c:numCache>
                <c:formatCode>#,##0</c:formatCode>
                <c:ptCount val="4"/>
                <c:pt idx="0">
                  <c:v>31878.0</c:v>
                </c:pt>
                <c:pt idx="1">
                  <c:v>16803.0</c:v>
                </c:pt>
                <c:pt idx="3">
                  <c:v>490.0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Graphs!$F$5:$I$5</c:f>
              <c:numCache>
                <c:formatCode>#,##0</c:formatCode>
                <c:ptCount val="4"/>
                <c:pt idx="0">
                  <c:v>111088.0</c:v>
                </c:pt>
                <c:pt idx="1">
                  <c:v>84554.0</c:v>
                </c:pt>
                <c:pt idx="3">
                  <c:v>3387.0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Graphs!$F$162:$I$162</c:f>
              <c:numCache>
                <c:formatCode>#,##0</c:formatCode>
                <c:ptCount val="4"/>
                <c:pt idx="0">
                  <c:v>98821.0</c:v>
                </c:pt>
                <c:pt idx="1">
                  <c:v>60488.0</c:v>
                </c:pt>
                <c:pt idx="3">
                  <c:v>1884.0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Graphs!$F$163:$I$163</c:f>
              <c:numCache>
                <c:formatCode>#,##0</c:formatCode>
                <c:ptCount val="4"/>
                <c:pt idx="0">
                  <c:v>3797.0</c:v>
                </c:pt>
                <c:pt idx="1">
                  <c:v>2062.0</c:v>
                </c:pt>
                <c:pt idx="3">
                  <c:v>64.0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Graphs!$F$164:$I$164</c:f>
              <c:numCache>
                <c:formatCode>#,##0</c:formatCode>
                <c:ptCount val="4"/>
                <c:pt idx="0">
                  <c:v>141165.0</c:v>
                </c:pt>
                <c:pt idx="1">
                  <c:v>111690.0</c:v>
                </c:pt>
                <c:pt idx="3">
                  <c:v>2119.0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Graphs!$F$165:$I$165</c:f>
              <c:numCache>
                <c:formatCode>#,##0</c:formatCode>
                <c:ptCount val="4"/>
                <c:pt idx="0">
                  <c:v>15556.0</c:v>
                </c:pt>
                <c:pt idx="1">
                  <c:v>11083.0</c:v>
                </c:pt>
                <c:pt idx="3">
                  <c:v>366.0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Graphs!$F$166:$I$166</c:f>
              <c:numCache>
                <c:formatCode>#,##0</c:formatCode>
                <c:ptCount val="4"/>
                <c:pt idx="0">
                  <c:v>79462.0</c:v>
                </c:pt>
                <c:pt idx="1">
                  <c:v>67233.0</c:v>
                </c:pt>
                <c:pt idx="3">
                  <c:v>1578.0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Graphs!$F$167:$I$167</c:f>
              <c:numCache>
                <c:formatCode>#,##0</c:formatCode>
                <c:ptCount val="4"/>
                <c:pt idx="0">
                  <c:v>32872.0</c:v>
                </c:pt>
                <c:pt idx="1">
                  <c:v>20237.0</c:v>
                </c:pt>
                <c:pt idx="3">
                  <c:v>630.0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Graphs!$F$168:$I$168</c:f>
              <c:numCache>
                <c:formatCode>#,##0</c:formatCode>
                <c:ptCount val="4"/>
                <c:pt idx="0">
                  <c:v>328793.0</c:v>
                </c:pt>
                <c:pt idx="1">
                  <c:v>209443.0</c:v>
                </c:pt>
                <c:pt idx="3">
                  <c:v>4519.0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Graphs!$F$169:$I$169</c:f>
              <c:numCache>
                <c:formatCode>#,##0</c:formatCode>
                <c:ptCount val="4"/>
                <c:pt idx="0">
                  <c:v>1723.0</c:v>
                </c:pt>
                <c:pt idx="1">
                  <c:v>1216.0</c:v>
                </c:pt>
                <c:pt idx="3">
                  <c:v>14.0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Graphs!$F$170:$I$170</c:f>
              <c:numCache>
                <c:formatCode>#,##0</c:formatCode>
                <c:ptCount val="4"/>
                <c:pt idx="0">
                  <c:v>148672.0</c:v>
                </c:pt>
                <c:pt idx="1">
                  <c:v>111175.0</c:v>
                </c:pt>
                <c:pt idx="3">
                  <c:v>2193.0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Graphs!$F$171:$I$171</c:f>
              <c:numCache>
                <c:formatCode>#,##0</c:formatCode>
                <c:ptCount val="4"/>
                <c:pt idx="0">
                  <c:v>83914.0</c:v>
                </c:pt>
                <c:pt idx="1">
                  <c:v>78241.0</c:v>
                </c:pt>
                <c:pt idx="3">
                  <c:v>1599.0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Graphs!$F$6:$I$6</c:f>
              <c:numCache>
                <c:formatCode>#,##0</c:formatCode>
                <c:ptCount val="4"/>
                <c:pt idx="0">
                  <c:v>2.8952E6</c:v>
                </c:pt>
                <c:pt idx="1">
                  <c:v>1.210577E6</c:v>
                </c:pt>
                <c:pt idx="3">
                  <c:v>1039.0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Graphs!$F$172:$I$172</c:f>
              <c:numCache>
                <c:formatCode>#,##0</c:formatCode>
                <c:ptCount val="4"/>
                <c:pt idx="0">
                  <c:v>117988.0</c:v>
                </c:pt>
                <c:pt idx="1">
                  <c:v>50348.0</c:v>
                </c:pt>
                <c:pt idx="3">
                  <c:v>1455.0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Graphs!$F$173:$I$173</c:f>
              <c:numCache>
                <c:formatCode>#,##0</c:formatCode>
                <c:ptCount val="4"/>
                <c:pt idx="0">
                  <c:v>133598.0</c:v>
                </c:pt>
                <c:pt idx="1">
                  <c:v>110126.0</c:v>
                </c:pt>
                <c:pt idx="3">
                  <c:v>2382.0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Graphs!$F$134:$I$134</c:f>
              <c:numCache>
                <c:formatCode>#,##0</c:formatCode>
                <c:ptCount val="4"/>
                <c:pt idx="0">
                  <c:v>22426.0</c:v>
                </c:pt>
                <c:pt idx="1">
                  <c:v>16258.0</c:v>
                </c:pt>
                <c:pt idx="3">
                  <c:v>1754.0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Graphs!$F$135:$I$135</c:f>
              <c:numCache>
                <c:formatCode>#,##0</c:formatCode>
                <c:ptCount val="4"/>
                <c:pt idx="0">
                  <c:v>20995.0</c:v>
                </c:pt>
                <c:pt idx="1">
                  <c:v>7118.0</c:v>
                </c:pt>
                <c:pt idx="3">
                  <c:v>1119.0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Graphs!$F$136:$I$136</c:f>
              <c:numCache>
                <c:formatCode>#,##0</c:formatCode>
                <c:ptCount val="4"/>
                <c:pt idx="0">
                  <c:v>59711.0</c:v>
                </c:pt>
                <c:pt idx="1">
                  <c:v>46812.0</c:v>
                </c:pt>
                <c:pt idx="3">
                  <c:v>2424.0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Graphs!$F$137:$I$137</c:f>
              <c:numCache>
                <c:formatCode>#,##0</c:formatCode>
                <c:ptCount val="4"/>
                <c:pt idx="0">
                  <c:v>7362.0</c:v>
                </c:pt>
                <c:pt idx="1">
                  <c:v>4570.0</c:v>
                </c:pt>
                <c:pt idx="3">
                  <c:v>483.0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Graphs!$F$138:$I$138</c:f>
              <c:numCache>
                <c:formatCode>#,##0</c:formatCode>
                <c:ptCount val="4"/>
                <c:pt idx="0">
                  <c:v>14691.0</c:v>
                </c:pt>
                <c:pt idx="1">
                  <c:v>6877.0</c:v>
                </c:pt>
                <c:pt idx="3">
                  <c:v>754.0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Graphs!$F$139:$I$139</c:f>
              <c:numCache>
                <c:formatCode>#,##0</c:formatCode>
                <c:ptCount val="4"/>
                <c:pt idx="0">
                  <c:v>28096.0</c:v>
                </c:pt>
                <c:pt idx="1">
                  <c:v>19216.0</c:v>
                </c:pt>
                <c:pt idx="3">
                  <c:v>1813.0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Graphs!$F$140:$I$140</c:f>
              <c:numCache>
                <c:formatCode>#,##0</c:formatCode>
                <c:ptCount val="4"/>
                <c:pt idx="0">
                  <c:v>10121.0</c:v>
                </c:pt>
                <c:pt idx="1">
                  <c:v>5482.0</c:v>
                </c:pt>
                <c:pt idx="3">
                  <c:v>483.0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Graphs!$F$142:$I$142</c:f>
              <c:numCache>
                <c:formatCode>#,##0</c:formatCode>
                <c:ptCount val="4"/>
                <c:pt idx="0">
                  <c:v>12727.0</c:v>
                </c:pt>
                <c:pt idx="1">
                  <c:v>8081.0</c:v>
                </c:pt>
                <c:pt idx="3">
                  <c:v>964.0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Graphs!$F$7:$I$7</c:f>
              <c:numCache>
                <c:formatCode>#,##0</c:formatCode>
                <c:ptCount val="4"/>
                <c:pt idx="0">
                  <c:v>256189.0</c:v>
                </c:pt>
                <c:pt idx="1">
                  <c:v>86320.0</c:v>
                </c:pt>
                <c:pt idx="3">
                  <c:v>14393.0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Graphs!$F$143:$I$143</c:f>
              <c:numCache>
                <c:formatCode>#,##0</c:formatCode>
                <c:ptCount val="4"/>
                <c:pt idx="0">
                  <c:v>38690.0</c:v>
                </c:pt>
                <c:pt idx="1">
                  <c:v>18585.0</c:v>
                </c:pt>
                <c:pt idx="3">
                  <c:v>1977.0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Graphs!$F$144:$I$144</c:f>
              <c:numCache>
                <c:formatCode>#,##0</c:formatCode>
                <c:ptCount val="4"/>
                <c:pt idx="0">
                  <c:v>5313.0</c:v>
                </c:pt>
                <c:pt idx="1">
                  <c:v>2037.0</c:v>
                </c:pt>
                <c:pt idx="3">
                  <c:v>254.0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Graphs!$F$145:$I$145</c:f>
              <c:numCache>
                <c:formatCode>#,##0</c:formatCode>
                <c:ptCount val="4"/>
                <c:pt idx="0">
                  <c:v>8677.0</c:v>
                </c:pt>
                <c:pt idx="1">
                  <c:v>5120.0</c:v>
                </c:pt>
                <c:pt idx="3">
                  <c:v>529.0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Graphs!$F$146:$I$146</c:f>
              <c:numCache>
                <c:formatCode>#,##0</c:formatCode>
                <c:ptCount val="4"/>
                <c:pt idx="0">
                  <c:v>11533.0</c:v>
                </c:pt>
                <c:pt idx="1">
                  <c:v>6655.0</c:v>
                </c:pt>
                <c:pt idx="3">
                  <c:v>837.0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Graphs!$F$147:$I$147</c:f>
              <c:numCache>
                <c:formatCode>#,##0</c:formatCode>
                <c:ptCount val="4"/>
                <c:pt idx="0">
                  <c:v>9130.0</c:v>
                </c:pt>
                <c:pt idx="1">
                  <c:v>4661.0</c:v>
                </c:pt>
                <c:pt idx="3">
                  <c:v>518.0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Graphs!$F$148:$I$148</c:f>
              <c:numCache>
                <c:formatCode>#,##0</c:formatCode>
                <c:ptCount val="4"/>
                <c:pt idx="0">
                  <c:v>8935.0</c:v>
                </c:pt>
                <c:pt idx="1">
                  <c:v>3765.0</c:v>
                </c:pt>
                <c:pt idx="3">
                  <c:v>459.0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Graphs!$F$149:$I$149</c:f>
              <c:numCache>
                <c:formatCode>#,##0</c:formatCode>
                <c:ptCount val="4"/>
                <c:pt idx="0">
                  <c:v>39717.0</c:v>
                </c:pt>
                <c:pt idx="1">
                  <c:v>25849.0</c:v>
                </c:pt>
                <c:pt idx="3">
                  <c:v>2596.0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Graphs!$F$141:$I$141</c:f>
              <c:numCache>
                <c:formatCode>#,##0</c:formatCode>
                <c:ptCount val="4"/>
                <c:pt idx="0">
                  <c:v>10120.0</c:v>
                </c:pt>
                <c:pt idx="1">
                  <c:v>4956.0</c:v>
                </c:pt>
                <c:pt idx="3">
                  <c:v>483.0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Graphs!$F$187:$I$187</c:f>
              <c:numCache>
                <c:formatCode>#,##0</c:formatCode>
                <c:ptCount val="4"/>
                <c:pt idx="0">
                  <c:v>12876.0</c:v>
                </c:pt>
                <c:pt idx="1">
                  <c:v>5393.0</c:v>
                </c:pt>
                <c:pt idx="3">
                  <c:v>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Graphs!$F$188:$I$188</c:f>
              <c:numCache>
                <c:formatCode>#,##0</c:formatCode>
                <c:ptCount val="4"/>
                <c:pt idx="0">
                  <c:v>43820.0</c:v>
                </c:pt>
                <c:pt idx="1">
                  <c:v>21891.0</c:v>
                </c:pt>
                <c:pt idx="3">
                  <c:v>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Graphs!$F$8:$I$8</c:f>
              <c:numCache>
                <c:formatCode>#,##0</c:formatCode>
                <c:ptCount val="4"/>
                <c:pt idx="0">
                  <c:v>1.039624E6</c:v>
                </c:pt>
                <c:pt idx="1">
                  <c:v>470796.0</c:v>
                </c:pt>
                <c:pt idx="3">
                  <c:v>33213.0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Graphs!$F$189:$I$189</c:f>
              <c:numCache>
                <c:formatCode>#,##0</c:formatCode>
                <c:ptCount val="4"/>
                <c:pt idx="0">
                  <c:v>19892.0</c:v>
                </c:pt>
                <c:pt idx="1">
                  <c:v>8875.0</c:v>
                </c:pt>
                <c:pt idx="3">
                  <c:v>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Graphs!$F$190:$I$190</c:f>
              <c:numCache>
                <c:formatCode>#,##0</c:formatCode>
                <c:ptCount val="4"/>
                <c:pt idx="0">
                  <c:v>117481.0</c:v>
                </c:pt>
                <c:pt idx="1">
                  <c:v>73698.0</c:v>
                </c:pt>
                <c:pt idx="3">
                  <c:v>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Graphs!$F$191:$I$191</c:f>
              <c:numCache>
                <c:formatCode>#,##0</c:formatCode>
                <c:ptCount val="4"/>
                <c:pt idx="0">
                  <c:v>28787.0</c:v>
                </c:pt>
                <c:pt idx="1">
                  <c:v>12675.0</c:v>
                </c:pt>
                <c:pt idx="3">
                  <c:v>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Graphs!$F$201:$I$201</c:f>
              <c:numCache>
                <c:formatCode>#,##0</c:formatCode>
                <c:ptCount val="4"/>
                <c:pt idx="0">
                  <c:v>6381.0</c:v>
                </c:pt>
                <c:pt idx="1">
                  <c:v>5382.0</c:v>
                </c:pt>
                <c:pt idx="3">
                  <c:v>1088.0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Graphs!$F$202:$I$202</c:f>
              <c:numCache>
                <c:formatCode>#,##0</c:formatCode>
                <c:ptCount val="4"/>
                <c:pt idx="0">
                  <c:v>7031.0</c:v>
                </c:pt>
                <c:pt idx="1">
                  <c:v>4959.0</c:v>
                </c:pt>
                <c:pt idx="3">
                  <c:v>1105.0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Graphs!$F$203:$I$203</c:f>
              <c:numCache>
                <c:formatCode>#,##0</c:formatCode>
                <c:ptCount val="4"/>
                <c:pt idx="0">
                  <c:v>4478.0</c:v>
                </c:pt>
                <c:pt idx="1">
                  <c:v>3355.0</c:v>
                </c:pt>
                <c:pt idx="3">
                  <c:v>1047.0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Graphs!$F$204:$I$204</c:f>
              <c:numCache>
                <c:formatCode>#,##0</c:formatCode>
                <c:ptCount val="4"/>
                <c:pt idx="0">
                  <c:v>25512.0</c:v>
                </c:pt>
                <c:pt idx="1">
                  <c:v>22230.0</c:v>
                </c:pt>
                <c:pt idx="3">
                  <c:v>4083.0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Graphs!$F$205:$I$205</c:f>
              <c:numCache>
                <c:formatCode>#,##0</c:formatCode>
                <c:ptCount val="4"/>
                <c:pt idx="0">
                  <c:v>1029.0</c:v>
                </c:pt>
                <c:pt idx="1">
                  <c:v>736.0</c:v>
                </c:pt>
                <c:pt idx="3">
                  <c:v>219.0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Graphs!$F$206:$I$206</c:f>
              <c:numCache>
                <c:formatCode>#,##0</c:formatCode>
                <c:ptCount val="4"/>
                <c:pt idx="0">
                  <c:v>6824.0</c:v>
                </c:pt>
                <c:pt idx="1">
                  <c:v>6151.0</c:v>
                </c:pt>
                <c:pt idx="3">
                  <c:v>1135.0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Graphs!$F$207:$I$207</c:f>
              <c:numCache>
                <c:formatCode>#,##0</c:formatCode>
                <c:ptCount val="4"/>
                <c:pt idx="0">
                  <c:v>1281.0</c:v>
                </c:pt>
                <c:pt idx="1">
                  <c:v>1178.0</c:v>
                </c:pt>
                <c:pt idx="3">
                  <c:v>158.0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Graphs!$F$9:$I$9</c:f>
              <c:numCache>
                <c:formatCode>#,##0</c:formatCode>
                <c:ptCount val="4"/>
                <c:pt idx="0">
                  <c:v>308244.0</c:v>
                </c:pt>
                <c:pt idx="1">
                  <c:v>186042.0</c:v>
                </c:pt>
                <c:pt idx="2">
                  <c:v>17205.0</c:v>
                </c:pt>
                <c:pt idx="3">
                  <c:v>242.0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Graphs!$F$208:$I$208</c:f>
              <c:numCache>
                <c:formatCode>#,##0</c:formatCode>
                <c:ptCount val="4"/>
                <c:pt idx="0">
                  <c:v>3780.0</c:v>
                </c:pt>
                <c:pt idx="1">
                  <c:v>3235.0</c:v>
                </c:pt>
                <c:pt idx="3">
                  <c:v>501.0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Graphs!$F$209:$I$209</c:f>
              <c:numCache>
                <c:formatCode>#,##0</c:formatCode>
                <c:ptCount val="4"/>
                <c:pt idx="0">
                  <c:v>5305.0</c:v>
                </c:pt>
                <c:pt idx="1">
                  <c:v>4165.0</c:v>
                </c:pt>
                <c:pt idx="3">
                  <c:v>853.0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Graphs!$F$210:$I$210</c:f>
              <c:numCache>
                <c:formatCode>#,##0</c:formatCode>
                <c:ptCount val="4"/>
                <c:pt idx="0">
                  <c:v>4215.0</c:v>
                </c:pt>
                <c:pt idx="1">
                  <c:v>3800.0</c:v>
                </c:pt>
                <c:pt idx="3">
                  <c:v>924.0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Graphs!$F$211:$I$211</c:f>
              <c:numCache>
                <c:formatCode>#,##0</c:formatCode>
                <c:ptCount val="4"/>
                <c:pt idx="0">
                  <c:v>11315.0</c:v>
                </c:pt>
                <c:pt idx="1">
                  <c:v>7463.0</c:v>
                </c:pt>
                <c:pt idx="3">
                  <c:v>3675.0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Graphs!$F$212:$I$212</c:f>
              <c:numCache>
                <c:formatCode>#,##0</c:formatCode>
                <c:ptCount val="4"/>
                <c:pt idx="0">
                  <c:v>11513.0</c:v>
                </c:pt>
                <c:pt idx="1">
                  <c:v>8830.0</c:v>
                </c:pt>
                <c:pt idx="3">
                  <c:v>1735.0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Graphs!$F$213:$I$213</c:f>
              <c:numCache>
                <c:formatCode>#,##0</c:formatCode>
                <c:ptCount val="4"/>
                <c:pt idx="0">
                  <c:v>7183.0</c:v>
                </c:pt>
                <c:pt idx="1">
                  <c:v>6174.0</c:v>
                </c:pt>
                <c:pt idx="3">
                  <c:v>1170.0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Graphs!$F$214:$I$214</c:f>
              <c:numCache>
                <c:formatCode>#,##0</c:formatCode>
                <c:ptCount val="4"/>
                <c:pt idx="0">
                  <c:v>10658.0</c:v>
                </c:pt>
                <c:pt idx="1">
                  <c:v>8210.0</c:v>
                </c:pt>
                <c:pt idx="3">
                  <c:v>1606.0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Graphs!$F$120:$I$120</c:f>
              <c:numCache>
                <c:formatCode>#,##0</c:formatCode>
                <c:ptCount val="4"/>
                <c:pt idx="0">
                  <c:v>152892.0</c:v>
                </c:pt>
                <c:pt idx="1">
                  <c:v>93726.0</c:v>
                </c:pt>
                <c:pt idx="3">
                  <c:v>3241.0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Graphs!$F$121:$I$121</c:f>
              <c:numCache>
                <c:formatCode>#,##0</c:formatCode>
                <c:ptCount val="4"/>
                <c:pt idx="0">
                  <c:v>200530.0</c:v>
                </c:pt>
                <c:pt idx="1">
                  <c:v>80184.0</c:v>
                </c:pt>
                <c:pt idx="3">
                  <c:v>6885.0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Graphs!$F$122:$I$122</c:f>
              <c:numCache>
                <c:formatCode>#,##0</c:formatCode>
                <c:ptCount val="4"/>
                <c:pt idx="0">
                  <c:v>40278.0</c:v>
                </c:pt>
                <c:pt idx="1">
                  <c:v>24137.0</c:v>
                </c:pt>
                <c:pt idx="3">
                  <c:v>1452.0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Graphs!$F$10:$I$10</c:f>
              <c:numCache>
                <c:formatCode>#,##0</c:formatCode>
                <c:ptCount val="4"/>
                <c:pt idx="0">
                  <c:v>809125.0</c:v>
                </c:pt>
                <c:pt idx="1">
                  <c:v>559908.0</c:v>
                </c:pt>
                <c:pt idx="3">
                  <c:v>71.0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Graphs!$F$123:$I$123</c:f>
              <c:numCache>
                <c:formatCode>#,##0</c:formatCode>
                <c:ptCount val="4"/>
                <c:pt idx="0">
                  <c:v>39848.0</c:v>
                </c:pt>
                <c:pt idx="1">
                  <c:v>16026.0</c:v>
                </c:pt>
                <c:pt idx="3">
                  <c:v>1207.0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Graphs!$F$124:$I$124</c:f>
              <c:numCache>
                <c:formatCode>#,##0</c:formatCode>
                <c:ptCount val="4"/>
                <c:pt idx="0">
                  <c:v>171311.0</c:v>
                </c:pt>
                <c:pt idx="1">
                  <c:v>81422.0</c:v>
                </c:pt>
                <c:pt idx="3">
                  <c:v>4764.0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Graphs!$F$125:$I$125</c:f>
              <c:numCache>
                <c:formatCode>#,##0</c:formatCode>
                <c:ptCount val="4"/>
                <c:pt idx="0">
                  <c:v>63660.0</c:v>
                </c:pt>
                <c:pt idx="1">
                  <c:v>17195.0</c:v>
                </c:pt>
                <c:pt idx="3">
                  <c:v>1533.0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Graphs!$F$126:$I$126</c:f>
              <c:numCache>
                <c:formatCode>#,##0</c:formatCode>
                <c:ptCount val="4"/>
                <c:pt idx="0">
                  <c:v>32355.0</c:v>
                </c:pt>
                <c:pt idx="1">
                  <c:v>13251.0</c:v>
                </c:pt>
                <c:pt idx="3">
                  <c:v>1053.0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dPt>
          <c:dPt>
            <c:idx val="1"/>
            <c:bubble3D val="0"/>
            <c:spPr>
              <a:solidFill>
                <a:srgbClr val="0000DD"/>
              </a:solidFill>
              <a:ln w="12700">
                <a:solidFill>
                  <a:srgbClr val="000000"/>
                </a:solidFill>
                <a:prstDash val="solid"/>
              </a:ln>
            </c:spPr>
          </c:dPt>
          <c:dPt>
            <c:idx val="2"/>
            <c:bubble3D val="0"/>
            <c:spPr>
              <a:solidFill>
                <a:srgbClr val="33CC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Graphs!$F$127:$I$127</c:f>
              <c:numCache>
                <c:formatCode>#,##0</c:formatCode>
                <c:ptCount val="4"/>
                <c:pt idx="0">
                  <c:v>22968.0</c:v>
                </c:pt>
                <c:pt idx="1">
                  <c:v>8892.0</c:v>
                </c:pt>
                <c:pt idx="3">
                  <c:v>854.0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1184449174793"/>
          <c:y val="0.150000392369888"/>
          <c:w val="0.591718968161157"/>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FFFF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Graphs!$F$37:$I$37</c:f>
              <c:numCache>
                <c:formatCode>General</c:formatCode>
                <c:ptCount val="4"/>
                <c:pt idx="0">
                  <c:v>20.0</c:v>
                </c:pt>
                <c:pt idx="1">
                  <c:v>14.0</c:v>
                </c:pt>
                <c:pt idx="2">
                  <c:v>0.0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75"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100136338"/>
          <c:y val="0.150000392369888"/>
          <c:w val="0.625003337877934"/>
          <c:h val="0.714287582713752"/>
        </c:manualLayout>
      </c:layout>
      <c:pieChart>
        <c:varyColors val="1"/>
        <c:ser>
          <c:idx val="0"/>
          <c:order val="0"/>
          <c:spPr>
            <a:solidFill>
              <a:srgbClr val="DD0000"/>
            </a:solidFill>
            <a:ln w="12700">
              <a:solidFill>
                <a:srgbClr val="000000"/>
              </a:solidFill>
              <a:prstDash val="solid"/>
            </a:ln>
          </c:spPr>
          <c:dPt>
            <c:idx val="0"/>
            <c:bubble3D val="0"/>
            <c:spPr>
              <a:solidFill>
                <a:srgbClr val="0000DD"/>
              </a:solidFill>
              <a:ln w="12700">
                <a:solidFill>
                  <a:srgbClr val="000000"/>
                </a:solidFill>
                <a:prstDash val="solid"/>
              </a:ln>
            </c:spPr>
          </c:dPt>
          <c:dPt>
            <c:idx val="1"/>
            <c:bubble3D val="0"/>
          </c:dPt>
          <c:dPt>
            <c:idx val="2"/>
            <c:bubble3D val="0"/>
            <c:spPr>
              <a:solidFill>
                <a:srgbClr val="FFFF00"/>
              </a:solidFill>
              <a:ln w="12700">
                <a:solidFill>
                  <a:srgbClr val="000000"/>
                </a:solidFill>
                <a:prstDash val="solid"/>
              </a:ln>
            </c:spPr>
          </c:dPt>
          <c:dPt>
            <c:idx val="3"/>
            <c:bubble3D val="0"/>
            <c:spPr>
              <a:solidFill>
                <a:srgbClr val="33CC00"/>
              </a:solidFill>
              <a:ln w="12700">
                <a:solidFill>
                  <a:srgbClr val="000000"/>
                </a:solidFill>
                <a:prstDash val="solid"/>
              </a:ln>
            </c:spPr>
          </c:dPt>
          <c:cat>
            <c:strRef>
              <c:f>Graphs!$F$1:$I$1</c:f>
              <c:strCache>
                <c:ptCount val="4"/>
                <c:pt idx="0">
                  <c:v>1st</c:v>
                </c:pt>
                <c:pt idx="1">
                  <c:v>2nd</c:v>
                </c:pt>
                <c:pt idx="2">
                  <c:v>3rd</c:v>
                </c:pt>
                <c:pt idx="3">
                  <c:v>Other</c:v>
                </c:pt>
              </c:strCache>
            </c:strRef>
          </c:cat>
          <c:val>
            <c:numRef>
              <c:f>Graphs!$F$24:$I$24</c:f>
              <c:numCache>
                <c:formatCode>#,##0</c:formatCode>
                <c:ptCount val="4"/>
                <c:pt idx="0">
                  <c:v>542390.0</c:v>
                </c:pt>
                <c:pt idx="1">
                  <c:v>392488.0</c:v>
                </c:pt>
                <c:pt idx="3">
                  <c:v>47552.0</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Geneva"/>
                <a:ea typeface="Geneva"/>
                <a:cs typeface="Geneva"/>
              </a:defRPr>
            </a:pPr>
            <a:r>
              <a:rPr lang="en-US"/>
              <a:t>Democratic</a:t>
            </a:r>
          </a:p>
        </c:rich>
      </c:tx>
      <c:layout>
        <c:manualLayout>
          <c:xMode val="edge"/>
          <c:yMode val="edge"/>
          <c:x val="0.393940122551422"/>
          <c:y val="0.032258064516129"/>
        </c:manualLayout>
      </c:layout>
      <c:overlay val="0"/>
      <c:spPr>
        <a:noFill/>
        <a:ln w="25400">
          <a:noFill/>
        </a:ln>
      </c:spPr>
    </c:title>
    <c:autoTitleDeleted val="0"/>
    <c:plotArea>
      <c:layout>
        <c:manualLayout>
          <c:layoutTarget val="inner"/>
          <c:xMode val="edge"/>
          <c:yMode val="edge"/>
          <c:x val="0.178788209465645"/>
          <c:y val="0.161290322580645"/>
          <c:w val="0.787880245102844"/>
          <c:h val="0.645161290322581"/>
        </c:manualLayout>
      </c:layout>
      <c:barChart>
        <c:barDir val="col"/>
        <c:grouping val="clustered"/>
        <c:varyColors val="0"/>
        <c:ser>
          <c:idx val="0"/>
          <c:order val="0"/>
          <c:spPr>
            <a:solidFill>
              <a:srgbClr val="DD0000"/>
            </a:solidFill>
            <a:ln w="12700">
              <a:solidFill>
                <a:srgbClr val="000000"/>
              </a:solidFill>
              <a:prstDash val="solid"/>
            </a:ln>
          </c:spPr>
          <c:invertIfNegative val="0"/>
          <c:cat>
            <c:strRef>
              <c:f>Statistics!$A$86:$A$95</c:f>
              <c:strCache>
                <c:ptCount val="10"/>
                <c:pt idx="0">
                  <c:v>&lt;10%</c:v>
                </c:pt>
                <c:pt idx="1">
                  <c:v>&lt;20%</c:v>
                </c:pt>
                <c:pt idx="2">
                  <c:v>&lt;30%</c:v>
                </c:pt>
                <c:pt idx="3">
                  <c:v>&lt;40%</c:v>
                </c:pt>
                <c:pt idx="4">
                  <c:v>&lt;50%</c:v>
                </c:pt>
                <c:pt idx="5">
                  <c:v>&gt;50%</c:v>
                </c:pt>
                <c:pt idx="6">
                  <c:v>&gt;60%</c:v>
                </c:pt>
                <c:pt idx="7">
                  <c:v>&gt;70%</c:v>
                </c:pt>
                <c:pt idx="8">
                  <c:v>&gt;80%</c:v>
                </c:pt>
                <c:pt idx="9">
                  <c:v>&gt;90%</c:v>
                </c:pt>
              </c:strCache>
            </c:strRef>
          </c:cat>
          <c:val>
            <c:numRef>
              <c:f>Statistics!$B$86:$B$95</c:f>
              <c:numCache>
                <c:formatCode>#,##0</c:formatCode>
                <c:ptCount val="10"/>
                <c:pt idx="0">
                  <c:v>2.0</c:v>
                </c:pt>
                <c:pt idx="1">
                  <c:v>59.0</c:v>
                </c:pt>
                <c:pt idx="2">
                  <c:v>330.0</c:v>
                </c:pt>
                <c:pt idx="3">
                  <c:v>652.0</c:v>
                </c:pt>
                <c:pt idx="4">
                  <c:v>461.0</c:v>
                </c:pt>
                <c:pt idx="5">
                  <c:v>263.0</c:v>
                </c:pt>
                <c:pt idx="6">
                  <c:v>132.0</c:v>
                </c:pt>
                <c:pt idx="7">
                  <c:v>52.0</c:v>
                </c:pt>
                <c:pt idx="8">
                  <c:v>7.0</c:v>
                </c:pt>
                <c:pt idx="9">
                  <c:v>0.0</c:v>
                </c:pt>
              </c:numCache>
            </c:numRef>
          </c:val>
        </c:ser>
        <c:dLbls>
          <c:showLegendKey val="0"/>
          <c:showVal val="0"/>
          <c:showCatName val="0"/>
          <c:showSerName val="0"/>
          <c:showPercent val="0"/>
          <c:showBubbleSize val="0"/>
        </c:dLbls>
        <c:gapWidth val="150"/>
        <c:axId val="-2117863640"/>
        <c:axId val="-2117901816"/>
      </c:barChart>
      <c:catAx>
        <c:axId val="-2117863640"/>
        <c:scaling>
          <c:orientation val="minMax"/>
        </c:scaling>
        <c:delete val="0"/>
        <c:axPos val="b"/>
        <c:title>
          <c:tx>
            <c:rich>
              <a:bodyPr/>
              <a:lstStyle/>
              <a:p>
                <a:pPr>
                  <a:defRPr sz="900" b="1" i="0" u="none" strike="noStrike" baseline="0">
                    <a:solidFill>
                      <a:srgbClr val="000000"/>
                    </a:solidFill>
                    <a:latin typeface="Geneva"/>
                    <a:ea typeface="Geneva"/>
                    <a:cs typeface="Geneva"/>
                  </a:defRPr>
                </a:pPr>
                <a:r>
                  <a:rPr lang="en-US"/>
                  <a:t>% Vote</a:t>
                </a:r>
              </a:p>
            </c:rich>
          </c:tx>
          <c:layout>
            <c:manualLayout>
              <c:xMode val="edge"/>
              <c:yMode val="edge"/>
              <c:x val="0.518182776586871"/>
              <c:y val="0.9149560117302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Geneva"/>
                <a:ea typeface="Geneva"/>
                <a:cs typeface="Geneva"/>
              </a:defRPr>
            </a:pPr>
            <a:endParaRPr lang="en-US"/>
          </a:p>
        </c:txPr>
        <c:crossAx val="-2117901816"/>
        <c:crosses val="autoZero"/>
        <c:auto val="1"/>
        <c:lblAlgn val="ctr"/>
        <c:lblOffset val="100"/>
        <c:tickLblSkip val="1"/>
        <c:tickMarkSkip val="1"/>
        <c:noMultiLvlLbl val="0"/>
      </c:catAx>
      <c:valAx>
        <c:axId val="-2117901816"/>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Geneva"/>
                    <a:ea typeface="Geneva"/>
                    <a:cs typeface="Geneva"/>
                  </a:defRPr>
                </a:pPr>
                <a:r>
                  <a:rPr lang="en-US"/>
                  <a:t>Number Counties</a:t>
                </a:r>
              </a:p>
            </c:rich>
          </c:tx>
          <c:layout>
            <c:manualLayout>
              <c:xMode val="edge"/>
              <c:yMode val="edge"/>
              <c:x val="0.0393940122551422"/>
              <c:y val="0.36656891495601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Geneva"/>
                <a:ea typeface="Geneva"/>
                <a:cs typeface="Geneva"/>
              </a:defRPr>
            </a:pPr>
            <a:endParaRPr lang="en-US"/>
          </a:p>
        </c:txPr>
        <c:crossAx val="-211786364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Geneva"/>
                <a:ea typeface="Geneva"/>
                <a:cs typeface="Geneva"/>
              </a:defRPr>
            </a:pPr>
            <a:r>
              <a:rPr lang="en-US"/>
              <a:t>Republican</a:t>
            </a:r>
          </a:p>
        </c:rich>
      </c:tx>
      <c:layout>
        <c:manualLayout>
          <c:xMode val="edge"/>
          <c:yMode val="edge"/>
          <c:x val="0.400631840477993"/>
          <c:y val="0.032258064516129"/>
        </c:manualLayout>
      </c:layout>
      <c:overlay val="0"/>
      <c:spPr>
        <a:noFill/>
        <a:ln w="25400">
          <a:noFill/>
        </a:ln>
      </c:spPr>
    </c:title>
    <c:autoTitleDeleted val="0"/>
    <c:plotArea>
      <c:layout>
        <c:manualLayout>
          <c:layoutTarget val="inner"/>
          <c:xMode val="edge"/>
          <c:yMode val="edge"/>
          <c:x val="0.186120303844107"/>
          <c:y val="0.161290322580645"/>
          <c:w val="0.77918161100838"/>
          <c:h val="0.645161290322581"/>
        </c:manualLayout>
      </c:layout>
      <c:barChart>
        <c:barDir val="col"/>
        <c:grouping val="clustered"/>
        <c:varyColors val="0"/>
        <c:ser>
          <c:idx val="0"/>
          <c:order val="0"/>
          <c:spPr>
            <a:solidFill>
              <a:srgbClr val="0000DD"/>
            </a:solidFill>
            <a:ln w="12700">
              <a:solidFill>
                <a:srgbClr val="000000"/>
              </a:solidFill>
              <a:prstDash val="solid"/>
            </a:ln>
          </c:spPr>
          <c:invertIfNegative val="0"/>
          <c:cat>
            <c:strRef>
              <c:f>Statistics!$A$86:$A$95</c:f>
              <c:strCache>
                <c:ptCount val="10"/>
                <c:pt idx="0">
                  <c:v>&lt;10%</c:v>
                </c:pt>
                <c:pt idx="1">
                  <c:v>&lt;20%</c:v>
                </c:pt>
                <c:pt idx="2">
                  <c:v>&lt;30%</c:v>
                </c:pt>
                <c:pt idx="3">
                  <c:v>&lt;40%</c:v>
                </c:pt>
                <c:pt idx="4">
                  <c:v>&lt;50%</c:v>
                </c:pt>
                <c:pt idx="5">
                  <c:v>&gt;50%</c:v>
                </c:pt>
                <c:pt idx="6">
                  <c:v>&gt;60%</c:v>
                </c:pt>
                <c:pt idx="7">
                  <c:v>&gt;70%</c:v>
                </c:pt>
                <c:pt idx="8">
                  <c:v>&gt;80%</c:v>
                </c:pt>
                <c:pt idx="9">
                  <c:v>&gt;90%</c:v>
                </c:pt>
              </c:strCache>
            </c:strRef>
          </c:cat>
          <c:val>
            <c:numRef>
              <c:f>Statistics!$C$86:$C$95</c:f>
              <c:numCache>
                <c:formatCode>#,##0</c:formatCode>
                <c:ptCount val="10"/>
                <c:pt idx="0">
                  <c:v>0.0</c:v>
                </c:pt>
                <c:pt idx="1">
                  <c:v>8.0</c:v>
                </c:pt>
                <c:pt idx="2">
                  <c:v>67.0</c:v>
                </c:pt>
                <c:pt idx="3">
                  <c:v>180.0</c:v>
                </c:pt>
                <c:pt idx="4">
                  <c:v>359.0</c:v>
                </c:pt>
                <c:pt idx="5">
                  <c:v>571.0</c:v>
                </c:pt>
                <c:pt idx="6">
                  <c:v>501.0</c:v>
                </c:pt>
                <c:pt idx="7">
                  <c:v>229.0</c:v>
                </c:pt>
                <c:pt idx="8">
                  <c:v>42.0</c:v>
                </c:pt>
                <c:pt idx="9">
                  <c:v>1.0</c:v>
                </c:pt>
              </c:numCache>
            </c:numRef>
          </c:val>
        </c:ser>
        <c:dLbls>
          <c:showLegendKey val="0"/>
          <c:showVal val="0"/>
          <c:showCatName val="0"/>
          <c:showSerName val="0"/>
          <c:showPercent val="0"/>
          <c:showBubbleSize val="0"/>
        </c:dLbls>
        <c:gapWidth val="150"/>
        <c:axId val="-2117178296"/>
        <c:axId val="-2117140632"/>
      </c:barChart>
      <c:catAx>
        <c:axId val="-2117178296"/>
        <c:scaling>
          <c:orientation val="minMax"/>
        </c:scaling>
        <c:delete val="0"/>
        <c:axPos val="b"/>
        <c:title>
          <c:tx>
            <c:rich>
              <a:bodyPr/>
              <a:lstStyle/>
              <a:p>
                <a:pPr>
                  <a:defRPr sz="900" b="1" i="0" u="none" strike="noStrike" baseline="0">
                    <a:solidFill>
                      <a:srgbClr val="000000"/>
                    </a:solidFill>
                    <a:latin typeface="Geneva"/>
                    <a:ea typeface="Geneva"/>
                    <a:cs typeface="Geneva"/>
                  </a:defRPr>
                </a:pPr>
                <a:r>
                  <a:rPr lang="en-US"/>
                  <a:t>% Vote</a:t>
                </a:r>
              </a:p>
            </c:rich>
          </c:tx>
          <c:layout>
            <c:manualLayout>
              <c:xMode val="edge"/>
              <c:yMode val="edge"/>
              <c:x val="0.517351353058196"/>
              <c:y val="0.9149560117302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Geneva"/>
                <a:ea typeface="Geneva"/>
                <a:cs typeface="Geneva"/>
              </a:defRPr>
            </a:pPr>
            <a:endParaRPr lang="en-US"/>
          </a:p>
        </c:txPr>
        <c:crossAx val="-2117140632"/>
        <c:crosses val="autoZero"/>
        <c:auto val="1"/>
        <c:lblAlgn val="ctr"/>
        <c:lblOffset val="100"/>
        <c:tickLblSkip val="1"/>
        <c:tickMarkSkip val="1"/>
        <c:noMultiLvlLbl val="0"/>
      </c:catAx>
      <c:valAx>
        <c:axId val="-2117140632"/>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Geneva"/>
                    <a:ea typeface="Geneva"/>
                    <a:cs typeface="Geneva"/>
                  </a:defRPr>
                </a:pPr>
                <a:r>
                  <a:rPr lang="en-US"/>
                  <a:t>Number Counties</a:t>
                </a:r>
              </a:p>
            </c:rich>
          </c:tx>
          <c:layout>
            <c:manualLayout>
              <c:xMode val="edge"/>
              <c:yMode val="edge"/>
              <c:x val="0.0410095584741253"/>
              <c:y val="0.36656891495601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Geneva"/>
                <a:ea typeface="Geneva"/>
                <a:cs typeface="Geneva"/>
              </a:defRPr>
            </a:pPr>
            <a:endParaRPr lang="en-US"/>
          </a:p>
        </c:txPr>
        <c:crossAx val="-211717829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Geneva"/>
                <a:ea typeface="Geneva"/>
                <a:cs typeface="Geneva"/>
              </a:defRPr>
            </a:pPr>
            <a:r>
              <a:rPr lang="en-US"/>
              <a:t>Independent</a:t>
            </a:r>
          </a:p>
        </c:rich>
      </c:tx>
      <c:layout>
        <c:manualLayout>
          <c:xMode val="edge"/>
          <c:yMode val="edge"/>
          <c:x val="0.386793640654606"/>
          <c:y val="0.032258064516129"/>
        </c:manualLayout>
      </c:layout>
      <c:overlay val="0"/>
      <c:spPr>
        <a:noFill/>
        <a:ln w="25400">
          <a:noFill/>
        </a:ln>
      </c:spPr>
    </c:title>
    <c:autoTitleDeleted val="0"/>
    <c:plotArea>
      <c:layout>
        <c:manualLayout>
          <c:layoutTarget val="inner"/>
          <c:xMode val="edge"/>
          <c:yMode val="edge"/>
          <c:x val="0.213837134670839"/>
          <c:y val="0.161290322580645"/>
          <c:w val="0.751574635093096"/>
          <c:h val="0.645161290322581"/>
        </c:manualLayout>
      </c:layout>
      <c:barChart>
        <c:barDir val="col"/>
        <c:grouping val="clustered"/>
        <c:varyColors val="0"/>
        <c:ser>
          <c:idx val="0"/>
          <c:order val="0"/>
          <c:spPr>
            <a:solidFill>
              <a:srgbClr val="006411"/>
            </a:solidFill>
            <a:ln w="12700">
              <a:solidFill>
                <a:srgbClr val="000000"/>
              </a:solidFill>
              <a:prstDash val="solid"/>
            </a:ln>
          </c:spPr>
          <c:invertIfNegative val="0"/>
          <c:cat>
            <c:strRef>
              <c:f>Statistics!$A$86:$A$95</c:f>
              <c:strCache>
                <c:ptCount val="10"/>
                <c:pt idx="0">
                  <c:v>&lt;10%</c:v>
                </c:pt>
                <c:pt idx="1">
                  <c:v>&lt;20%</c:v>
                </c:pt>
                <c:pt idx="2">
                  <c:v>&lt;30%</c:v>
                </c:pt>
                <c:pt idx="3">
                  <c:v>&lt;40%</c:v>
                </c:pt>
                <c:pt idx="4">
                  <c:v>&lt;50%</c:v>
                </c:pt>
                <c:pt idx="5">
                  <c:v>&gt;50%</c:v>
                </c:pt>
                <c:pt idx="6">
                  <c:v>&gt;60%</c:v>
                </c:pt>
                <c:pt idx="7">
                  <c:v>&gt;70%</c:v>
                </c:pt>
                <c:pt idx="8">
                  <c:v>&gt;80%</c:v>
                </c:pt>
                <c:pt idx="9">
                  <c:v>&gt;90%</c:v>
                </c:pt>
              </c:strCache>
            </c:strRef>
          </c:cat>
          <c:val>
            <c:numRef>
              <c:f>Statistics!$D$86:$D$95</c:f>
              <c:numCache>
                <c:formatCode>#,##0</c:formatCode>
                <c:ptCount val="10"/>
                <c:pt idx="0">
                  <c:v>1867.0</c:v>
                </c:pt>
                <c:pt idx="1">
                  <c:v>91.0</c:v>
                </c:pt>
                <c:pt idx="2">
                  <c:v>0.0</c:v>
                </c:pt>
                <c:pt idx="3">
                  <c:v>0.0</c:v>
                </c:pt>
                <c:pt idx="4">
                  <c:v>0.0</c:v>
                </c:pt>
                <c:pt idx="5">
                  <c:v>0.0</c:v>
                </c:pt>
                <c:pt idx="6">
                  <c:v>0.0</c:v>
                </c:pt>
                <c:pt idx="7">
                  <c:v>0.0</c:v>
                </c:pt>
                <c:pt idx="8">
                  <c:v>0.0</c:v>
                </c:pt>
                <c:pt idx="9">
                  <c:v>0.0</c:v>
                </c:pt>
              </c:numCache>
            </c:numRef>
          </c:val>
        </c:ser>
        <c:dLbls>
          <c:showLegendKey val="0"/>
          <c:showVal val="0"/>
          <c:showCatName val="0"/>
          <c:showSerName val="0"/>
          <c:showPercent val="0"/>
          <c:showBubbleSize val="0"/>
        </c:dLbls>
        <c:gapWidth val="150"/>
        <c:axId val="-2117162904"/>
        <c:axId val="-2117300232"/>
      </c:barChart>
      <c:catAx>
        <c:axId val="-2117162904"/>
        <c:scaling>
          <c:orientation val="minMax"/>
        </c:scaling>
        <c:delete val="0"/>
        <c:axPos val="b"/>
        <c:title>
          <c:tx>
            <c:rich>
              <a:bodyPr/>
              <a:lstStyle/>
              <a:p>
                <a:pPr>
                  <a:defRPr sz="900" b="1" i="0" u="none" strike="noStrike" baseline="0">
                    <a:solidFill>
                      <a:srgbClr val="000000"/>
                    </a:solidFill>
                    <a:latin typeface="Geneva"/>
                    <a:ea typeface="Geneva"/>
                    <a:cs typeface="Geneva"/>
                  </a:defRPr>
                </a:pPr>
                <a:r>
                  <a:rPr lang="en-US"/>
                  <a:t>% Vote</a:t>
                </a:r>
              </a:p>
            </c:rich>
          </c:tx>
          <c:layout>
            <c:manualLayout>
              <c:xMode val="edge"/>
              <c:yMode val="edge"/>
              <c:x val="0.531448172931938"/>
              <c:y val="0.9149560117302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Geneva"/>
                <a:ea typeface="Geneva"/>
                <a:cs typeface="Geneva"/>
              </a:defRPr>
            </a:pPr>
            <a:endParaRPr lang="en-US"/>
          </a:p>
        </c:txPr>
        <c:crossAx val="-2117300232"/>
        <c:crosses val="autoZero"/>
        <c:auto val="1"/>
        <c:lblAlgn val="ctr"/>
        <c:lblOffset val="100"/>
        <c:tickLblSkip val="1"/>
        <c:tickMarkSkip val="1"/>
        <c:noMultiLvlLbl val="0"/>
      </c:catAx>
      <c:valAx>
        <c:axId val="-2117300232"/>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Geneva"/>
                    <a:ea typeface="Geneva"/>
                    <a:cs typeface="Geneva"/>
                  </a:defRPr>
                </a:pPr>
                <a:r>
                  <a:rPr lang="en-US"/>
                  <a:t>Number Counties</a:t>
                </a:r>
              </a:p>
            </c:rich>
          </c:tx>
          <c:layout>
            <c:manualLayout>
              <c:xMode val="edge"/>
              <c:yMode val="edge"/>
              <c:x val="0.0408806286870722"/>
              <c:y val="0.36656891495601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Geneva"/>
                <a:ea typeface="Geneva"/>
                <a:cs typeface="Geneva"/>
              </a:defRPr>
            </a:pPr>
            <a:endParaRPr lang="en-US"/>
          </a:p>
        </c:txPr>
        <c:crossAx val="-211716290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Geneva"/>
          <a:ea typeface="Geneva"/>
          <a:cs typeface="Geneva"/>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30" Type="http://schemas.openxmlformats.org/officeDocument/2006/relationships/chart" Target="../charts/chart30.xml"/><Relationship Id="rId31" Type="http://schemas.openxmlformats.org/officeDocument/2006/relationships/chart" Target="../charts/chart31.xml"/><Relationship Id="rId32" Type="http://schemas.openxmlformats.org/officeDocument/2006/relationships/chart" Target="../charts/chart32.xml"/><Relationship Id="rId33" Type="http://schemas.openxmlformats.org/officeDocument/2006/relationships/chart" Target="../charts/chart33.xml"/><Relationship Id="rId34" Type="http://schemas.openxmlformats.org/officeDocument/2006/relationships/chart" Target="../charts/chart34.xml"/><Relationship Id="rId35" Type="http://schemas.openxmlformats.org/officeDocument/2006/relationships/chart" Target="../charts/chart35.xml"/><Relationship Id="rId36" Type="http://schemas.openxmlformats.org/officeDocument/2006/relationships/chart" Target="../charts/chart36.xml"/><Relationship Id="rId37" Type="http://schemas.openxmlformats.org/officeDocument/2006/relationships/chart" Target="../charts/chart37.xml"/><Relationship Id="rId38" Type="http://schemas.openxmlformats.org/officeDocument/2006/relationships/chart" Target="../charts/chart38.xml"/><Relationship Id="rId39" Type="http://schemas.openxmlformats.org/officeDocument/2006/relationships/chart" Target="../charts/chart39.xml"/><Relationship Id="rId50" Type="http://schemas.openxmlformats.org/officeDocument/2006/relationships/chart" Target="../charts/chart50.xml"/><Relationship Id="rId51" Type="http://schemas.openxmlformats.org/officeDocument/2006/relationships/chart" Target="../charts/chart51.xml"/><Relationship Id="rId52" Type="http://schemas.openxmlformats.org/officeDocument/2006/relationships/chart" Target="../charts/chart52.xml"/><Relationship Id="rId53" Type="http://schemas.openxmlformats.org/officeDocument/2006/relationships/chart" Target="../charts/chart53.xml"/><Relationship Id="rId54" Type="http://schemas.openxmlformats.org/officeDocument/2006/relationships/chart" Target="../charts/chart54.xml"/><Relationship Id="rId55" Type="http://schemas.openxmlformats.org/officeDocument/2006/relationships/chart" Target="../charts/chart55.xml"/><Relationship Id="rId56" Type="http://schemas.openxmlformats.org/officeDocument/2006/relationships/chart" Target="../charts/chart56.xml"/><Relationship Id="rId57" Type="http://schemas.openxmlformats.org/officeDocument/2006/relationships/chart" Target="../charts/chart57.xml"/><Relationship Id="rId58" Type="http://schemas.openxmlformats.org/officeDocument/2006/relationships/chart" Target="../charts/chart58.xml"/><Relationship Id="rId59" Type="http://schemas.openxmlformats.org/officeDocument/2006/relationships/chart" Target="../charts/chart59.xml"/><Relationship Id="rId70" Type="http://schemas.openxmlformats.org/officeDocument/2006/relationships/chart" Target="../charts/chart70.xml"/><Relationship Id="rId71" Type="http://schemas.openxmlformats.org/officeDocument/2006/relationships/chart" Target="../charts/chart71.xml"/><Relationship Id="rId72" Type="http://schemas.openxmlformats.org/officeDocument/2006/relationships/chart" Target="../charts/chart72.xml"/><Relationship Id="rId73" Type="http://schemas.openxmlformats.org/officeDocument/2006/relationships/chart" Target="../charts/chart73.xml"/><Relationship Id="rId74" Type="http://schemas.openxmlformats.org/officeDocument/2006/relationships/chart" Target="../charts/chart74.xml"/><Relationship Id="rId75" Type="http://schemas.openxmlformats.org/officeDocument/2006/relationships/chart" Target="../charts/chart75.xml"/><Relationship Id="rId76" Type="http://schemas.openxmlformats.org/officeDocument/2006/relationships/chart" Target="../charts/chart76.xml"/><Relationship Id="rId77" Type="http://schemas.openxmlformats.org/officeDocument/2006/relationships/chart" Target="../charts/chart77.xml"/><Relationship Id="rId78" Type="http://schemas.openxmlformats.org/officeDocument/2006/relationships/chart" Target="../charts/chart78.xml"/><Relationship Id="rId79" Type="http://schemas.openxmlformats.org/officeDocument/2006/relationships/chart" Target="../charts/chart79.xml"/><Relationship Id="rId90" Type="http://schemas.openxmlformats.org/officeDocument/2006/relationships/chart" Target="../charts/chart90.xml"/><Relationship Id="rId91" Type="http://schemas.openxmlformats.org/officeDocument/2006/relationships/chart" Target="../charts/chart91.xml"/><Relationship Id="rId92" Type="http://schemas.openxmlformats.org/officeDocument/2006/relationships/chart" Target="../charts/chart92.xml"/><Relationship Id="rId93" Type="http://schemas.openxmlformats.org/officeDocument/2006/relationships/chart" Target="../charts/chart93.xml"/><Relationship Id="rId94" Type="http://schemas.openxmlformats.org/officeDocument/2006/relationships/chart" Target="../charts/chart94.xml"/><Relationship Id="rId95" Type="http://schemas.openxmlformats.org/officeDocument/2006/relationships/chart" Target="../charts/chart95.xml"/><Relationship Id="rId96" Type="http://schemas.openxmlformats.org/officeDocument/2006/relationships/chart" Target="../charts/chart96.xml"/><Relationship Id="rId20" Type="http://schemas.openxmlformats.org/officeDocument/2006/relationships/chart" Target="../charts/chart20.xml"/><Relationship Id="rId21" Type="http://schemas.openxmlformats.org/officeDocument/2006/relationships/chart" Target="../charts/chart21.xml"/><Relationship Id="rId22" Type="http://schemas.openxmlformats.org/officeDocument/2006/relationships/chart" Target="../charts/chart22.xml"/><Relationship Id="rId23" Type="http://schemas.openxmlformats.org/officeDocument/2006/relationships/chart" Target="../charts/chart23.xml"/><Relationship Id="rId24" Type="http://schemas.openxmlformats.org/officeDocument/2006/relationships/chart" Target="../charts/chart24.xml"/><Relationship Id="rId25" Type="http://schemas.openxmlformats.org/officeDocument/2006/relationships/chart" Target="../charts/chart25.xml"/><Relationship Id="rId26" Type="http://schemas.openxmlformats.org/officeDocument/2006/relationships/chart" Target="../charts/chart26.xml"/><Relationship Id="rId27" Type="http://schemas.openxmlformats.org/officeDocument/2006/relationships/chart" Target="../charts/chart27.xml"/><Relationship Id="rId28" Type="http://schemas.openxmlformats.org/officeDocument/2006/relationships/chart" Target="../charts/chart28.xml"/><Relationship Id="rId29" Type="http://schemas.openxmlformats.org/officeDocument/2006/relationships/chart" Target="../charts/chart29.xml"/><Relationship Id="rId40" Type="http://schemas.openxmlformats.org/officeDocument/2006/relationships/chart" Target="../charts/chart40.xml"/><Relationship Id="rId41" Type="http://schemas.openxmlformats.org/officeDocument/2006/relationships/chart" Target="../charts/chart41.xml"/><Relationship Id="rId42" Type="http://schemas.openxmlformats.org/officeDocument/2006/relationships/chart" Target="../charts/chart42.xml"/><Relationship Id="rId43" Type="http://schemas.openxmlformats.org/officeDocument/2006/relationships/chart" Target="../charts/chart43.xml"/><Relationship Id="rId44" Type="http://schemas.openxmlformats.org/officeDocument/2006/relationships/chart" Target="../charts/chart44.xml"/><Relationship Id="rId45" Type="http://schemas.openxmlformats.org/officeDocument/2006/relationships/chart" Target="../charts/chart45.xml"/><Relationship Id="rId46" Type="http://schemas.openxmlformats.org/officeDocument/2006/relationships/chart" Target="../charts/chart46.xml"/><Relationship Id="rId47" Type="http://schemas.openxmlformats.org/officeDocument/2006/relationships/chart" Target="../charts/chart47.xml"/><Relationship Id="rId48" Type="http://schemas.openxmlformats.org/officeDocument/2006/relationships/chart" Target="../charts/chart48.xml"/><Relationship Id="rId49" Type="http://schemas.openxmlformats.org/officeDocument/2006/relationships/chart" Target="../charts/chart49.xml"/><Relationship Id="rId60" Type="http://schemas.openxmlformats.org/officeDocument/2006/relationships/chart" Target="../charts/chart60.xml"/><Relationship Id="rId61" Type="http://schemas.openxmlformats.org/officeDocument/2006/relationships/chart" Target="../charts/chart61.xml"/><Relationship Id="rId62" Type="http://schemas.openxmlformats.org/officeDocument/2006/relationships/chart" Target="../charts/chart62.xml"/><Relationship Id="rId63" Type="http://schemas.openxmlformats.org/officeDocument/2006/relationships/chart" Target="../charts/chart63.xml"/><Relationship Id="rId64" Type="http://schemas.openxmlformats.org/officeDocument/2006/relationships/chart" Target="../charts/chart64.xml"/><Relationship Id="rId65" Type="http://schemas.openxmlformats.org/officeDocument/2006/relationships/chart" Target="../charts/chart65.xml"/><Relationship Id="rId66" Type="http://schemas.openxmlformats.org/officeDocument/2006/relationships/chart" Target="../charts/chart66.xml"/><Relationship Id="rId67" Type="http://schemas.openxmlformats.org/officeDocument/2006/relationships/chart" Target="../charts/chart67.xml"/><Relationship Id="rId68" Type="http://schemas.openxmlformats.org/officeDocument/2006/relationships/chart" Target="../charts/chart68.xml"/><Relationship Id="rId69" Type="http://schemas.openxmlformats.org/officeDocument/2006/relationships/chart" Target="../charts/chart69.xml"/><Relationship Id="rId80" Type="http://schemas.openxmlformats.org/officeDocument/2006/relationships/chart" Target="../charts/chart80.xml"/><Relationship Id="rId81" Type="http://schemas.openxmlformats.org/officeDocument/2006/relationships/chart" Target="../charts/chart81.xml"/><Relationship Id="rId82" Type="http://schemas.openxmlformats.org/officeDocument/2006/relationships/chart" Target="../charts/chart82.xml"/><Relationship Id="rId83" Type="http://schemas.openxmlformats.org/officeDocument/2006/relationships/chart" Target="../charts/chart83.xml"/><Relationship Id="rId84" Type="http://schemas.openxmlformats.org/officeDocument/2006/relationships/chart" Target="../charts/chart84.xml"/><Relationship Id="rId85" Type="http://schemas.openxmlformats.org/officeDocument/2006/relationships/chart" Target="../charts/chart85.xml"/><Relationship Id="rId86" Type="http://schemas.openxmlformats.org/officeDocument/2006/relationships/chart" Target="../charts/chart86.xml"/><Relationship Id="rId87" Type="http://schemas.openxmlformats.org/officeDocument/2006/relationships/chart" Target="../charts/chart87.xml"/><Relationship Id="rId88" Type="http://schemas.openxmlformats.org/officeDocument/2006/relationships/chart" Target="../charts/chart88.xml"/><Relationship Id="rId89" Type="http://schemas.openxmlformats.org/officeDocument/2006/relationships/chart" Target="../charts/chart8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9.xml"/><Relationship Id="rId4" Type="http://schemas.openxmlformats.org/officeDocument/2006/relationships/chart" Target="../charts/chart100.xml"/><Relationship Id="rId1" Type="http://schemas.openxmlformats.org/officeDocument/2006/relationships/chart" Target="../charts/chart97.xml"/><Relationship Id="rId2" Type="http://schemas.openxmlformats.org/officeDocument/2006/relationships/chart" Target="../charts/chart98.xml"/></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673</xdr:row>
      <xdr:rowOff>0</xdr:rowOff>
    </xdr:from>
    <xdr:to>
      <xdr:col>16</xdr:col>
      <xdr:colOff>12700</xdr:colOff>
      <xdr:row>697</xdr:row>
      <xdr:rowOff>12700</xdr:rowOff>
    </xdr:to>
    <xdr:pic>
      <xdr:nvPicPr>
        <xdr:cNvPr id="7224" name="Picture 56" descr="Seperato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25100" y="462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675</xdr:row>
      <xdr:rowOff>0</xdr:rowOff>
    </xdr:from>
    <xdr:to>
      <xdr:col>16</xdr:col>
      <xdr:colOff>12700</xdr:colOff>
      <xdr:row>697</xdr:row>
      <xdr:rowOff>12700</xdr:rowOff>
    </xdr:to>
    <xdr:pic>
      <xdr:nvPicPr>
        <xdr:cNvPr id="7225" name="Picture 57" descr="Seperato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25100" y="462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677</xdr:row>
      <xdr:rowOff>0</xdr:rowOff>
    </xdr:from>
    <xdr:to>
      <xdr:col>16</xdr:col>
      <xdr:colOff>12700</xdr:colOff>
      <xdr:row>697</xdr:row>
      <xdr:rowOff>12700</xdr:rowOff>
    </xdr:to>
    <xdr:pic>
      <xdr:nvPicPr>
        <xdr:cNvPr id="7226" name="Picture 58" descr="Seperato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25100" y="462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673</xdr:row>
      <xdr:rowOff>0</xdr:rowOff>
    </xdr:from>
    <xdr:to>
      <xdr:col>15</xdr:col>
      <xdr:colOff>12700</xdr:colOff>
      <xdr:row>697</xdr:row>
      <xdr:rowOff>12700</xdr:rowOff>
    </xdr:to>
    <xdr:pic>
      <xdr:nvPicPr>
        <xdr:cNvPr id="7239" name="Picture 71" descr="Seperato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1500" y="462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675</xdr:row>
      <xdr:rowOff>0</xdr:rowOff>
    </xdr:from>
    <xdr:to>
      <xdr:col>15</xdr:col>
      <xdr:colOff>12700</xdr:colOff>
      <xdr:row>697</xdr:row>
      <xdr:rowOff>12700</xdr:rowOff>
    </xdr:to>
    <xdr:pic>
      <xdr:nvPicPr>
        <xdr:cNvPr id="7240" name="Picture 72" descr="Seperato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1500" y="462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677</xdr:row>
      <xdr:rowOff>0</xdr:rowOff>
    </xdr:from>
    <xdr:to>
      <xdr:col>15</xdr:col>
      <xdr:colOff>12700</xdr:colOff>
      <xdr:row>697</xdr:row>
      <xdr:rowOff>12700</xdr:rowOff>
    </xdr:to>
    <xdr:pic>
      <xdr:nvPicPr>
        <xdr:cNvPr id="7241" name="Picture 73" descr="Seperato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1500" y="462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582</xdr:row>
      <xdr:rowOff>0</xdr:rowOff>
    </xdr:from>
    <xdr:to>
      <xdr:col>16</xdr:col>
      <xdr:colOff>12700</xdr:colOff>
      <xdr:row>697</xdr:row>
      <xdr:rowOff>12700</xdr:rowOff>
    </xdr:to>
    <xdr:pic>
      <xdr:nvPicPr>
        <xdr:cNvPr id="8" name="Picture 56" descr="Seperato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25100" y="462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582</xdr:row>
      <xdr:rowOff>0</xdr:rowOff>
    </xdr:from>
    <xdr:to>
      <xdr:col>16</xdr:col>
      <xdr:colOff>12700</xdr:colOff>
      <xdr:row>697</xdr:row>
      <xdr:rowOff>12700</xdr:rowOff>
    </xdr:to>
    <xdr:pic>
      <xdr:nvPicPr>
        <xdr:cNvPr id="9" name="Picture 57" descr="Seperato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25100" y="462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582</xdr:row>
      <xdr:rowOff>0</xdr:rowOff>
    </xdr:from>
    <xdr:to>
      <xdr:col>16</xdr:col>
      <xdr:colOff>12700</xdr:colOff>
      <xdr:row>697</xdr:row>
      <xdr:rowOff>12700</xdr:rowOff>
    </xdr:to>
    <xdr:pic>
      <xdr:nvPicPr>
        <xdr:cNvPr id="10" name="Picture 58" descr="Seperato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25100" y="462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582</xdr:row>
      <xdr:rowOff>0</xdr:rowOff>
    </xdr:from>
    <xdr:to>
      <xdr:col>15</xdr:col>
      <xdr:colOff>12700</xdr:colOff>
      <xdr:row>697</xdr:row>
      <xdr:rowOff>12700</xdr:rowOff>
    </xdr:to>
    <xdr:pic>
      <xdr:nvPicPr>
        <xdr:cNvPr id="11" name="Picture 71" descr="Seperato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1500" y="462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582</xdr:row>
      <xdr:rowOff>0</xdr:rowOff>
    </xdr:from>
    <xdr:to>
      <xdr:col>15</xdr:col>
      <xdr:colOff>12700</xdr:colOff>
      <xdr:row>697</xdr:row>
      <xdr:rowOff>12700</xdr:rowOff>
    </xdr:to>
    <xdr:pic>
      <xdr:nvPicPr>
        <xdr:cNvPr id="12" name="Picture 72" descr="Seperato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1500" y="462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582</xdr:row>
      <xdr:rowOff>0</xdr:rowOff>
    </xdr:from>
    <xdr:to>
      <xdr:col>15</xdr:col>
      <xdr:colOff>12700</xdr:colOff>
      <xdr:row>697</xdr:row>
      <xdr:rowOff>12700</xdr:rowOff>
    </xdr:to>
    <xdr:pic>
      <xdr:nvPicPr>
        <xdr:cNvPr id="13" name="Picture 73" descr="Seperato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1500" y="462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0</xdr:row>
      <xdr:rowOff>152400</xdr:rowOff>
    </xdr:from>
    <xdr:to>
      <xdr:col>11</xdr:col>
      <xdr:colOff>0</xdr:colOff>
      <xdr:row>11</xdr:row>
      <xdr:rowOff>114300</xdr:rowOff>
    </xdr:to>
    <xdr:graphicFrame macro="">
      <xdr:nvGraphicFramePr>
        <xdr:cNvPr id="3133"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0</xdr:row>
      <xdr:rowOff>152400</xdr:rowOff>
    </xdr:from>
    <xdr:to>
      <xdr:col>12</xdr:col>
      <xdr:colOff>0</xdr:colOff>
      <xdr:row>11</xdr:row>
      <xdr:rowOff>114300</xdr:rowOff>
    </xdr:to>
    <xdr:graphicFrame macro="">
      <xdr:nvGraphicFramePr>
        <xdr:cNvPr id="3135"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0</xdr:row>
      <xdr:rowOff>152400</xdr:rowOff>
    </xdr:from>
    <xdr:to>
      <xdr:col>13</xdr:col>
      <xdr:colOff>0</xdr:colOff>
      <xdr:row>11</xdr:row>
      <xdr:rowOff>114300</xdr:rowOff>
    </xdr:to>
    <xdr:graphicFrame macro="">
      <xdr:nvGraphicFramePr>
        <xdr:cNvPr id="3137"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0</xdr:row>
      <xdr:rowOff>152400</xdr:rowOff>
    </xdr:from>
    <xdr:to>
      <xdr:col>14</xdr:col>
      <xdr:colOff>0</xdr:colOff>
      <xdr:row>11</xdr:row>
      <xdr:rowOff>114300</xdr:rowOff>
    </xdr:to>
    <xdr:graphicFrame macro="">
      <xdr:nvGraphicFramePr>
        <xdr:cNvPr id="3138"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0</xdr:row>
      <xdr:rowOff>152400</xdr:rowOff>
    </xdr:from>
    <xdr:to>
      <xdr:col>15</xdr:col>
      <xdr:colOff>0</xdr:colOff>
      <xdr:row>11</xdr:row>
      <xdr:rowOff>114300</xdr:rowOff>
    </xdr:to>
    <xdr:graphicFrame macro="">
      <xdr:nvGraphicFramePr>
        <xdr:cNvPr id="3140"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12</xdr:row>
      <xdr:rowOff>152400</xdr:rowOff>
    </xdr:from>
    <xdr:to>
      <xdr:col>11</xdr:col>
      <xdr:colOff>0</xdr:colOff>
      <xdr:row>23</xdr:row>
      <xdr:rowOff>114300</xdr:rowOff>
    </xdr:to>
    <xdr:graphicFrame macro="">
      <xdr:nvGraphicFramePr>
        <xdr:cNvPr id="3142"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12</xdr:row>
      <xdr:rowOff>152400</xdr:rowOff>
    </xdr:from>
    <xdr:to>
      <xdr:col>12</xdr:col>
      <xdr:colOff>0</xdr:colOff>
      <xdr:row>23</xdr:row>
      <xdr:rowOff>114300</xdr:rowOff>
    </xdr:to>
    <xdr:graphicFrame macro="">
      <xdr:nvGraphicFramePr>
        <xdr:cNvPr id="3145"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12</xdr:row>
      <xdr:rowOff>152400</xdr:rowOff>
    </xdr:from>
    <xdr:to>
      <xdr:col>13</xdr:col>
      <xdr:colOff>0</xdr:colOff>
      <xdr:row>23</xdr:row>
      <xdr:rowOff>114300</xdr:rowOff>
    </xdr:to>
    <xdr:graphicFrame macro="">
      <xdr:nvGraphicFramePr>
        <xdr:cNvPr id="3150"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12</xdr:row>
      <xdr:rowOff>152400</xdr:rowOff>
    </xdr:from>
    <xdr:to>
      <xdr:col>14</xdr:col>
      <xdr:colOff>0</xdr:colOff>
      <xdr:row>23</xdr:row>
      <xdr:rowOff>114300</xdr:rowOff>
    </xdr:to>
    <xdr:graphicFrame macro="">
      <xdr:nvGraphicFramePr>
        <xdr:cNvPr id="3151" name="Chart 7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0</xdr:colOff>
      <xdr:row>12</xdr:row>
      <xdr:rowOff>152400</xdr:rowOff>
    </xdr:from>
    <xdr:to>
      <xdr:col>15</xdr:col>
      <xdr:colOff>0</xdr:colOff>
      <xdr:row>23</xdr:row>
      <xdr:rowOff>114300</xdr:rowOff>
    </xdr:to>
    <xdr:graphicFrame macro="">
      <xdr:nvGraphicFramePr>
        <xdr:cNvPr id="3152" name="Chart 8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0</xdr:colOff>
      <xdr:row>12</xdr:row>
      <xdr:rowOff>152400</xdr:rowOff>
    </xdr:from>
    <xdr:to>
      <xdr:col>16</xdr:col>
      <xdr:colOff>0</xdr:colOff>
      <xdr:row>23</xdr:row>
      <xdr:rowOff>114300</xdr:rowOff>
    </xdr:to>
    <xdr:graphicFrame macro="">
      <xdr:nvGraphicFramePr>
        <xdr:cNvPr id="3153"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24</xdr:row>
      <xdr:rowOff>152400</xdr:rowOff>
    </xdr:from>
    <xdr:to>
      <xdr:col>11</xdr:col>
      <xdr:colOff>0</xdr:colOff>
      <xdr:row>35</xdr:row>
      <xdr:rowOff>114300</xdr:rowOff>
    </xdr:to>
    <xdr:graphicFrame macro="">
      <xdr:nvGraphicFramePr>
        <xdr:cNvPr id="3154"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0</xdr:colOff>
      <xdr:row>24</xdr:row>
      <xdr:rowOff>152400</xdr:rowOff>
    </xdr:from>
    <xdr:to>
      <xdr:col>12</xdr:col>
      <xdr:colOff>0</xdr:colOff>
      <xdr:row>35</xdr:row>
      <xdr:rowOff>114300</xdr:rowOff>
    </xdr:to>
    <xdr:graphicFrame macro="">
      <xdr:nvGraphicFramePr>
        <xdr:cNvPr id="3155"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0</xdr:colOff>
      <xdr:row>24</xdr:row>
      <xdr:rowOff>152400</xdr:rowOff>
    </xdr:from>
    <xdr:to>
      <xdr:col>13</xdr:col>
      <xdr:colOff>0</xdr:colOff>
      <xdr:row>35</xdr:row>
      <xdr:rowOff>114300</xdr:rowOff>
    </xdr:to>
    <xdr:graphicFrame macro="">
      <xdr:nvGraphicFramePr>
        <xdr:cNvPr id="3157" name="Chart 8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0</xdr:colOff>
      <xdr:row>24</xdr:row>
      <xdr:rowOff>152400</xdr:rowOff>
    </xdr:from>
    <xdr:to>
      <xdr:col>14</xdr:col>
      <xdr:colOff>0</xdr:colOff>
      <xdr:row>35</xdr:row>
      <xdr:rowOff>114300</xdr:rowOff>
    </xdr:to>
    <xdr:graphicFrame macro="">
      <xdr:nvGraphicFramePr>
        <xdr:cNvPr id="3158" name="Chart 8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0</xdr:colOff>
      <xdr:row>24</xdr:row>
      <xdr:rowOff>152400</xdr:rowOff>
    </xdr:from>
    <xdr:to>
      <xdr:col>15</xdr:col>
      <xdr:colOff>0</xdr:colOff>
      <xdr:row>35</xdr:row>
      <xdr:rowOff>114300</xdr:rowOff>
    </xdr:to>
    <xdr:graphicFrame macro="">
      <xdr:nvGraphicFramePr>
        <xdr:cNvPr id="3159" name="Chart 8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0</xdr:colOff>
      <xdr:row>24</xdr:row>
      <xdr:rowOff>152400</xdr:rowOff>
    </xdr:from>
    <xdr:to>
      <xdr:col>16</xdr:col>
      <xdr:colOff>0</xdr:colOff>
      <xdr:row>35</xdr:row>
      <xdr:rowOff>114300</xdr:rowOff>
    </xdr:to>
    <xdr:graphicFrame macro="">
      <xdr:nvGraphicFramePr>
        <xdr:cNvPr id="3160" name="Chart 8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0</xdr:colOff>
      <xdr:row>40</xdr:row>
      <xdr:rowOff>0</xdr:rowOff>
    </xdr:from>
    <xdr:to>
      <xdr:col>6</xdr:col>
      <xdr:colOff>114300</xdr:colOff>
      <xdr:row>50</xdr:row>
      <xdr:rowOff>127000</xdr:rowOff>
    </xdr:to>
    <xdr:graphicFrame macro="">
      <xdr:nvGraphicFramePr>
        <xdr:cNvPr id="3162" name="Chart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0</xdr:colOff>
      <xdr:row>36</xdr:row>
      <xdr:rowOff>152400</xdr:rowOff>
    </xdr:from>
    <xdr:to>
      <xdr:col>11</xdr:col>
      <xdr:colOff>0</xdr:colOff>
      <xdr:row>47</xdr:row>
      <xdr:rowOff>114300</xdr:rowOff>
    </xdr:to>
    <xdr:graphicFrame macro="">
      <xdr:nvGraphicFramePr>
        <xdr:cNvPr id="3165" name="Chart 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0</xdr:colOff>
      <xdr:row>36</xdr:row>
      <xdr:rowOff>152400</xdr:rowOff>
    </xdr:from>
    <xdr:to>
      <xdr:col>12</xdr:col>
      <xdr:colOff>0</xdr:colOff>
      <xdr:row>47</xdr:row>
      <xdr:rowOff>114300</xdr:rowOff>
    </xdr:to>
    <xdr:graphicFrame macro="">
      <xdr:nvGraphicFramePr>
        <xdr:cNvPr id="3166" name="Chart 9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0</xdr:colOff>
      <xdr:row>36</xdr:row>
      <xdr:rowOff>152400</xdr:rowOff>
    </xdr:from>
    <xdr:to>
      <xdr:col>13</xdr:col>
      <xdr:colOff>0</xdr:colOff>
      <xdr:row>47</xdr:row>
      <xdr:rowOff>114300</xdr:rowOff>
    </xdr:to>
    <xdr:graphicFrame macro="">
      <xdr:nvGraphicFramePr>
        <xdr:cNvPr id="3167" name="Chart 9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0</xdr:colOff>
      <xdr:row>36</xdr:row>
      <xdr:rowOff>152400</xdr:rowOff>
    </xdr:from>
    <xdr:to>
      <xdr:col>14</xdr:col>
      <xdr:colOff>0</xdr:colOff>
      <xdr:row>47</xdr:row>
      <xdr:rowOff>114300</xdr:rowOff>
    </xdr:to>
    <xdr:graphicFrame macro="">
      <xdr:nvGraphicFramePr>
        <xdr:cNvPr id="3169" name="Chart 9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14</xdr:col>
      <xdr:colOff>0</xdr:colOff>
      <xdr:row>36</xdr:row>
      <xdr:rowOff>152400</xdr:rowOff>
    </xdr:from>
    <xdr:to>
      <xdr:col>15</xdr:col>
      <xdr:colOff>0</xdr:colOff>
      <xdr:row>47</xdr:row>
      <xdr:rowOff>114300</xdr:rowOff>
    </xdr:to>
    <xdr:graphicFrame macro="">
      <xdr:nvGraphicFramePr>
        <xdr:cNvPr id="3170" name="Chart 9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10</xdr:col>
      <xdr:colOff>0</xdr:colOff>
      <xdr:row>48</xdr:row>
      <xdr:rowOff>152400</xdr:rowOff>
    </xdr:from>
    <xdr:to>
      <xdr:col>11</xdr:col>
      <xdr:colOff>0</xdr:colOff>
      <xdr:row>59</xdr:row>
      <xdr:rowOff>114300</xdr:rowOff>
    </xdr:to>
    <xdr:graphicFrame macro="">
      <xdr:nvGraphicFramePr>
        <xdr:cNvPr id="3173" name="Chart 10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11</xdr:col>
      <xdr:colOff>0</xdr:colOff>
      <xdr:row>48</xdr:row>
      <xdr:rowOff>152400</xdr:rowOff>
    </xdr:from>
    <xdr:to>
      <xdr:col>12</xdr:col>
      <xdr:colOff>0</xdr:colOff>
      <xdr:row>59</xdr:row>
      <xdr:rowOff>114300</xdr:rowOff>
    </xdr:to>
    <xdr:graphicFrame macro="">
      <xdr:nvGraphicFramePr>
        <xdr:cNvPr id="3174" name="Chart 10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12</xdr:col>
      <xdr:colOff>0</xdr:colOff>
      <xdr:row>48</xdr:row>
      <xdr:rowOff>152400</xdr:rowOff>
    </xdr:from>
    <xdr:to>
      <xdr:col>13</xdr:col>
      <xdr:colOff>0</xdr:colOff>
      <xdr:row>59</xdr:row>
      <xdr:rowOff>114300</xdr:rowOff>
    </xdr:to>
    <xdr:graphicFrame macro="">
      <xdr:nvGraphicFramePr>
        <xdr:cNvPr id="3177" name="Chart 10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0</xdr:colOff>
      <xdr:row>48</xdr:row>
      <xdr:rowOff>152400</xdr:rowOff>
    </xdr:from>
    <xdr:to>
      <xdr:col>14</xdr:col>
      <xdr:colOff>0</xdr:colOff>
      <xdr:row>59</xdr:row>
      <xdr:rowOff>114300</xdr:rowOff>
    </xdr:to>
    <xdr:graphicFrame macro="">
      <xdr:nvGraphicFramePr>
        <xdr:cNvPr id="3178" name="Chart 10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14</xdr:col>
      <xdr:colOff>0</xdr:colOff>
      <xdr:row>48</xdr:row>
      <xdr:rowOff>152400</xdr:rowOff>
    </xdr:from>
    <xdr:to>
      <xdr:col>15</xdr:col>
      <xdr:colOff>0</xdr:colOff>
      <xdr:row>59</xdr:row>
      <xdr:rowOff>114300</xdr:rowOff>
    </xdr:to>
    <xdr:graphicFrame macro="">
      <xdr:nvGraphicFramePr>
        <xdr:cNvPr id="3179" name="Chart 10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0</xdr:colOff>
      <xdr:row>48</xdr:row>
      <xdr:rowOff>152400</xdr:rowOff>
    </xdr:from>
    <xdr:to>
      <xdr:col>16</xdr:col>
      <xdr:colOff>0</xdr:colOff>
      <xdr:row>59</xdr:row>
      <xdr:rowOff>114300</xdr:rowOff>
    </xdr:to>
    <xdr:graphicFrame macro="">
      <xdr:nvGraphicFramePr>
        <xdr:cNvPr id="3180" name="Chart 10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10</xdr:col>
      <xdr:colOff>0</xdr:colOff>
      <xdr:row>60</xdr:row>
      <xdr:rowOff>152400</xdr:rowOff>
    </xdr:from>
    <xdr:to>
      <xdr:col>11</xdr:col>
      <xdr:colOff>0</xdr:colOff>
      <xdr:row>71</xdr:row>
      <xdr:rowOff>114300</xdr:rowOff>
    </xdr:to>
    <xdr:graphicFrame macro="">
      <xdr:nvGraphicFramePr>
        <xdr:cNvPr id="318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11</xdr:col>
      <xdr:colOff>0</xdr:colOff>
      <xdr:row>60</xdr:row>
      <xdr:rowOff>152400</xdr:rowOff>
    </xdr:from>
    <xdr:to>
      <xdr:col>12</xdr:col>
      <xdr:colOff>0</xdr:colOff>
      <xdr:row>71</xdr:row>
      <xdr:rowOff>114300</xdr:rowOff>
    </xdr:to>
    <xdr:graphicFrame macro="">
      <xdr:nvGraphicFramePr>
        <xdr:cNvPr id="318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xdr:col>
      <xdr:colOff>0</xdr:colOff>
      <xdr:row>60</xdr:row>
      <xdr:rowOff>152400</xdr:rowOff>
    </xdr:from>
    <xdr:to>
      <xdr:col>13</xdr:col>
      <xdr:colOff>0</xdr:colOff>
      <xdr:row>71</xdr:row>
      <xdr:rowOff>114300</xdr:rowOff>
    </xdr:to>
    <xdr:graphicFrame macro="">
      <xdr:nvGraphicFramePr>
        <xdr:cNvPr id="3183" name="Chart 1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0</xdr:colOff>
      <xdr:row>60</xdr:row>
      <xdr:rowOff>152400</xdr:rowOff>
    </xdr:from>
    <xdr:to>
      <xdr:col>14</xdr:col>
      <xdr:colOff>0</xdr:colOff>
      <xdr:row>71</xdr:row>
      <xdr:rowOff>114300</xdr:rowOff>
    </xdr:to>
    <xdr:graphicFrame macro="">
      <xdr:nvGraphicFramePr>
        <xdr:cNvPr id="3184" name="Chart 1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14</xdr:col>
      <xdr:colOff>0</xdr:colOff>
      <xdr:row>60</xdr:row>
      <xdr:rowOff>152400</xdr:rowOff>
    </xdr:from>
    <xdr:to>
      <xdr:col>15</xdr:col>
      <xdr:colOff>0</xdr:colOff>
      <xdr:row>71</xdr:row>
      <xdr:rowOff>114300</xdr:rowOff>
    </xdr:to>
    <xdr:graphicFrame macro="">
      <xdr:nvGraphicFramePr>
        <xdr:cNvPr id="3185" name="Chart 1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7</xdr:col>
      <xdr:colOff>25400</xdr:colOff>
      <xdr:row>68</xdr:row>
      <xdr:rowOff>12700</xdr:rowOff>
    </xdr:from>
    <xdr:to>
      <xdr:col>8</xdr:col>
      <xdr:colOff>889000</xdr:colOff>
      <xdr:row>78</xdr:row>
      <xdr:rowOff>0</xdr:rowOff>
    </xdr:to>
    <xdr:graphicFrame macro="">
      <xdr:nvGraphicFramePr>
        <xdr:cNvPr id="3187" name="Chart 1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7</xdr:col>
      <xdr:colOff>0</xdr:colOff>
      <xdr:row>81</xdr:row>
      <xdr:rowOff>0</xdr:rowOff>
    </xdr:from>
    <xdr:to>
      <xdr:col>9</xdr:col>
      <xdr:colOff>114300</xdr:colOff>
      <xdr:row>91</xdr:row>
      <xdr:rowOff>127000</xdr:rowOff>
    </xdr:to>
    <xdr:graphicFrame macro="">
      <xdr:nvGraphicFramePr>
        <xdr:cNvPr id="3189" name="Chart 1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7</xdr:col>
      <xdr:colOff>0</xdr:colOff>
      <xdr:row>96</xdr:row>
      <xdr:rowOff>0</xdr:rowOff>
    </xdr:from>
    <xdr:to>
      <xdr:col>9</xdr:col>
      <xdr:colOff>114300</xdr:colOff>
      <xdr:row>106</xdr:row>
      <xdr:rowOff>127000</xdr:rowOff>
    </xdr:to>
    <xdr:graphicFrame macro="">
      <xdr:nvGraphicFramePr>
        <xdr:cNvPr id="3191"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10</xdr:col>
      <xdr:colOff>0</xdr:colOff>
      <xdr:row>159</xdr:row>
      <xdr:rowOff>0</xdr:rowOff>
    </xdr:from>
    <xdr:to>
      <xdr:col>11</xdr:col>
      <xdr:colOff>0</xdr:colOff>
      <xdr:row>169</xdr:row>
      <xdr:rowOff>127000</xdr:rowOff>
    </xdr:to>
    <xdr:graphicFrame macro="">
      <xdr:nvGraphicFramePr>
        <xdr:cNvPr id="3192" name="Chart 1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11</xdr:col>
      <xdr:colOff>0</xdr:colOff>
      <xdr:row>159</xdr:row>
      <xdr:rowOff>0</xdr:rowOff>
    </xdr:from>
    <xdr:to>
      <xdr:col>12</xdr:col>
      <xdr:colOff>0</xdr:colOff>
      <xdr:row>169</xdr:row>
      <xdr:rowOff>127000</xdr:rowOff>
    </xdr:to>
    <xdr:graphicFrame macro="">
      <xdr:nvGraphicFramePr>
        <xdr:cNvPr id="3193" name="Chart 1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12</xdr:col>
      <xdr:colOff>0</xdr:colOff>
      <xdr:row>159</xdr:row>
      <xdr:rowOff>0</xdr:rowOff>
    </xdr:from>
    <xdr:to>
      <xdr:col>13</xdr:col>
      <xdr:colOff>0</xdr:colOff>
      <xdr:row>169</xdr:row>
      <xdr:rowOff>127000</xdr:rowOff>
    </xdr:to>
    <xdr:graphicFrame macro="">
      <xdr:nvGraphicFramePr>
        <xdr:cNvPr id="3194" name="Chart 1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0</xdr:colOff>
      <xdr:row>159</xdr:row>
      <xdr:rowOff>0</xdr:rowOff>
    </xdr:from>
    <xdr:to>
      <xdr:col>14</xdr:col>
      <xdr:colOff>0</xdr:colOff>
      <xdr:row>169</xdr:row>
      <xdr:rowOff>127000</xdr:rowOff>
    </xdr:to>
    <xdr:graphicFrame macro="">
      <xdr:nvGraphicFramePr>
        <xdr:cNvPr id="3195" name="Chart 1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14</xdr:col>
      <xdr:colOff>0</xdr:colOff>
      <xdr:row>159</xdr:row>
      <xdr:rowOff>0</xdr:rowOff>
    </xdr:from>
    <xdr:to>
      <xdr:col>15</xdr:col>
      <xdr:colOff>0</xdr:colOff>
      <xdr:row>169</xdr:row>
      <xdr:rowOff>127000</xdr:rowOff>
    </xdr:to>
    <xdr:graphicFrame macro="">
      <xdr:nvGraphicFramePr>
        <xdr:cNvPr id="3196" name="Chart 1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15</xdr:col>
      <xdr:colOff>0</xdr:colOff>
      <xdr:row>159</xdr:row>
      <xdr:rowOff>0</xdr:rowOff>
    </xdr:from>
    <xdr:to>
      <xdr:col>16</xdr:col>
      <xdr:colOff>0</xdr:colOff>
      <xdr:row>169</xdr:row>
      <xdr:rowOff>127000</xdr:rowOff>
    </xdr:to>
    <xdr:graphicFrame macro="">
      <xdr:nvGraphicFramePr>
        <xdr:cNvPr id="3197" name="Chart 1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16</xdr:col>
      <xdr:colOff>0</xdr:colOff>
      <xdr:row>159</xdr:row>
      <xdr:rowOff>0</xdr:rowOff>
    </xdr:from>
    <xdr:to>
      <xdr:col>17</xdr:col>
      <xdr:colOff>0</xdr:colOff>
      <xdr:row>169</xdr:row>
      <xdr:rowOff>127000</xdr:rowOff>
    </xdr:to>
    <xdr:graphicFrame macro="">
      <xdr:nvGraphicFramePr>
        <xdr:cNvPr id="3198" name="Chart 1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10</xdr:col>
      <xdr:colOff>0</xdr:colOff>
      <xdr:row>170</xdr:row>
      <xdr:rowOff>152400</xdr:rowOff>
    </xdr:from>
    <xdr:to>
      <xdr:col>11</xdr:col>
      <xdr:colOff>0</xdr:colOff>
      <xdr:row>181</xdr:row>
      <xdr:rowOff>114300</xdr:rowOff>
    </xdr:to>
    <xdr:graphicFrame macro="">
      <xdr:nvGraphicFramePr>
        <xdr:cNvPr id="3199" name="Chart 1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11</xdr:col>
      <xdr:colOff>0</xdr:colOff>
      <xdr:row>170</xdr:row>
      <xdr:rowOff>152400</xdr:rowOff>
    </xdr:from>
    <xdr:to>
      <xdr:col>12</xdr:col>
      <xdr:colOff>0</xdr:colOff>
      <xdr:row>181</xdr:row>
      <xdr:rowOff>114300</xdr:rowOff>
    </xdr:to>
    <xdr:graphicFrame macro="">
      <xdr:nvGraphicFramePr>
        <xdr:cNvPr id="3200" name="Chart 1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12</xdr:col>
      <xdr:colOff>0</xdr:colOff>
      <xdr:row>170</xdr:row>
      <xdr:rowOff>152400</xdr:rowOff>
    </xdr:from>
    <xdr:to>
      <xdr:col>13</xdr:col>
      <xdr:colOff>0</xdr:colOff>
      <xdr:row>181</xdr:row>
      <xdr:rowOff>114300</xdr:rowOff>
    </xdr:to>
    <xdr:graphicFrame macro="">
      <xdr:nvGraphicFramePr>
        <xdr:cNvPr id="3201" name="Chart 1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13</xdr:col>
      <xdr:colOff>0</xdr:colOff>
      <xdr:row>170</xdr:row>
      <xdr:rowOff>152400</xdr:rowOff>
    </xdr:from>
    <xdr:to>
      <xdr:col>14</xdr:col>
      <xdr:colOff>0</xdr:colOff>
      <xdr:row>181</xdr:row>
      <xdr:rowOff>114300</xdr:rowOff>
    </xdr:to>
    <xdr:graphicFrame macro="">
      <xdr:nvGraphicFramePr>
        <xdr:cNvPr id="3202" name="Chart 1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14</xdr:col>
      <xdr:colOff>0</xdr:colOff>
      <xdr:row>170</xdr:row>
      <xdr:rowOff>152400</xdr:rowOff>
    </xdr:from>
    <xdr:to>
      <xdr:col>15</xdr:col>
      <xdr:colOff>0</xdr:colOff>
      <xdr:row>181</xdr:row>
      <xdr:rowOff>114300</xdr:rowOff>
    </xdr:to>
    <xdr:graphicFrame macro="">
      <xdr:nvGraphicFramePr>
        <xdr:cNvPr id="3203" name="Chart 1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15</xdr:col>
      <xdr:colOff>0</xdr:colOff>
      <xdr:row>170</xdr:row>
      <xdr:rowOff>152400</xdr:rowOff>
    </xdr:from>
    <xdr:to>
      <xdr:col>16</xdr:col>
      <xdr:colOff>0</xdr:colOff>
      <xdr:row>181</xdr:row>
      <xdr:rowOff>114300</xdr:rowOff>
    </xdr:to>
    <xdr:graphicFrame macro="">
      <xdr:nvGraphicFramePr>
        <xdr:cNvPr id="3204" name="Chart 1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16</xdr:col>
      <xdr:colOff>0</xdr:colOff>
      <xdr:row>170</xdr:row>
      <xdr:rowOff>152400</xdr:rowOff>
    </xdr:from>
    <xdr:to>
      <xdr:col>17</xdr:col>
      <xdr:colOff>0</xdr:colOff>
      <xdr:row>181</xdr:row>
      <xdr:rowOff>114300</xdr:rowOff>
    </xdr:to>
    <xdr:graphicFrame macro="">
      <xdr:nvGraphicFramePr>
        <xdr:cNvPr id="3205" name="Chart 1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10</xdr:col>
      <xdr:colOff>0</xdr:colOff>
      <xdr:row>133</xdr:row>
      <xdr:rowOff>0</xdr:rowOff>
    </xdr:from>
    <xdr:to>
      <xdr:col>11</xdr:col>
      <xdr:colOff>0</xdr:colOff>
      <xdr:row>143</xdr:row>
      <xdr:rowOff>127000</xdr:rowOff>
    </xdr:to>
    <xdr:graphicFrame macro="">
      <xdr:nvGraphicFramePr>
        <xdr:cNvPr id="3220" name="Chart 1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11</xdr:col>
      <xdr:colOff>0</xdr:colOff>
      <xdr:row>133</xdr:row>
      <xdr:rowOff>0</xdr:rowOff>
    </xdr:from>
    <xdr:to>
      <xdr:col>12</xdr:col>
      <xdr:colOff>0</xdr:colOff>
      <xdr:row>143</xdr:row>
      <xdr:rowOff>127000</xdr:rowOff>
    </xdr:to>
    <xdr:graphicFrame macro="">
      <xdr:nvGraphicFramePr>
        <xdr:cNvPr id="3221" name="Chart 1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12</xdr:col>
      <xdr:colOff>0</xdr:colOff>
      <xdr:row>133</xdr:row>
      <xdr:rowOff>0</xdr:rowOff>
    </xdr:from>
    <xdr:to>
      <xdr:col>13</xdr:col>
      <xdr:colOff>0</xdr:colOff>
      <xdr:row>143</xdr:row>
      <xdr:rowOff>127000</xdr:rowOff>
    </xdr:to>
    <xdr:graphicFrame macro="">
      <xdr:nvGraphicFramePr>
        <xdr:cNvPr id="3222" name="Chart 1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13</xdr:col>
      <xdr:colOff>0</xdr:colOff>
      <xdr:row>133</xdr:row>
      <xdr:rowOff>0</xdr:rowOff>
    </xdr:from>
    <xdr:to>
      <xdr:col>14</xdr:col>
      <xdr:colOff>0</xdr:colOff>
      <xdr:row>143</xdr:row>
      <xdr:rowOff>127000</xdr:rowOff>
    </xdr:to>
    <xdr:graphicFrame macro="">
      <xdr:nvGraphicFramePr>
        <xdr:cNvPr id="3223" name="Chart 1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14</xdr:col>
      <xdr:colOff>0</xdr:colOff>
      <xdr:row>133</xdr:row>
      <xdr:rowOff>0</xdr:rowOff>
    </xdr:from>
    <xdr:to>
      <xdr:col>15</xdr:col>
      <xdr:colOff>0</xdr:colOff>
      <xdr:row>143</xdr:row>
      <xdr:rowOff>127000</xdr:rowOff>
    </xdr:to>
    <xdr:graphicFrame macro="">
      <xdr:nvGraphicFramePr>
        <xdr:cNvPr id="3224" name="Chart 1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15</xdr:col>
      <xdr:colOff>0</xdr:colOff>
      <xdr:row>133</xdr:row>
      <xdr:rowOff>0</xdr:rowOff>
    </xdr:from>
    <xdr:to>
      <xdr:col>16</xdr:col>
      <xdr:colOff>0</xdr:colOff>
      <xdr:row>143</xdr:row>
      <xdr:rowOff>127000</xdr:rowOff>
    </xdr:to>
    <xdr:graphicFrame macro="">
      <xdr:nvGraphicFramePr>
        <xdr:cNvPr id="3225" name="Chart 1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16</xdr:col>
      <xdr:colOff>0</xdr:colOff>
      <xdr:row>133</xdr:row>
      <xdr:rowOff>0</xdr:rowOff>
    </xdr:from>
    <xdr:to>
      <xdr:col>17</xdr:col>
      <xdr:colOff>0</xdr:colOff>
      <xdr:row>143</xdr:row>
      <xdr:rowOff>127000</xdr:rowOff>
    </xdr:to>
    <xdr:graphicFrame macro="">
      <xdr:nvGraphicFramePr>
        <xdr:cNvPr id="3226" name="Chart 1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10</xdr:col>
      <xdr:colOff>0</xdr:colOff>
      <xdr:row>144</xdr:row>
      <xdr:rowOff>152400</xdr:rowOff>
    </xdr:from>
    <xdr:to>
      <xdr:col>11</xdr:col>
      <xdr:colOff>0</xdr:colOff>
      <xdr:row>155</xdr:row>
      <xdr:rowOff>114300</xdr:rowOff>
    </xdr:to>
    <xdr:graphicFrame macro="">
      <xdr:nvGraphicFramePr>
        <xdr:cNvPr id="3227" name="Chart 1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11</xdr:col>
      <xdr:colOff>0</xdr:colOff>
      <xdr:row>144</xdr:row>
      <xdr:rowOff>152400</xdr:rowOff>
    </xdr:from>
    <xdr:to>
      <xdr:col>12</xdr:col>
      <xdr:colOff>0</xdr:colOff>
      <xdr:row>155</xdr:row>
      <xdr:rowOff>114300</xdr:rowOff>
    </xdr:to>
    <xdr:graphicFrame macro="">
      <xdr:nvGraphicFramePr>
        <xdr:cNvPr id="3228" name="Chart 1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12</xdr:col>
      <xdr:colOff>0</xdr:colOff>
      <xdr:row>144</xdr:row>
      <xdr:rowOff>152400</xdr:rowOff>
    </xdr:from>
    <xdr:to>
      <xdr:col>13</xdr:col>
      <xdr:colOff>0</xdr:colOff>
      <xdr:row>155</xdr:row>
      <xdr:rowOff>114300</xdr:rowOff>
    </xdr:to>
    <xdr:graphicFrame macro="">
      <xdr:nvGraphicFramePr>
        <xdr:cNvPr id="3229" name="Chart 1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13</xdr:col>
      <xdr:colOff>0</xdr:colOff>
      <xdr:row>144</xdr:row>
      <xdr:rowOff>152400</xdr:rowOff>
    </xdr:from>
    <xdr:to>
      <xdr:col>14</xdr:col>
      <xdr:colOff>0</xdr:colOff>
      <xdr:row>155</xdr:row>
      <xdr:rowOff>114300</xdr:rowOff>
    </xdr:to>
    <xdr:graphicFrame macro="">
      <xdr:nvGraphicFramePr>
        <xdr:cNvPr id="3230" name="Chart 1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14</xdr:col>
      <xdr:colOff>0</xdr:colOff>
      <xdr:row>144</xdr:row>
      <xdr:rowOff>152400</xdr:rowOff>
    </xdr:from>
    <xdr:to>
      <xdr:col>15</xdr:col>
      <xdr:colOff>0</xdr:colOff>
      <xdr:row>155</xdr:row>
      <xdr:rowOff>114300</xdr:rowOff>
    </xdr:to>
    <xdr:graphicFrame macro="">
      <xdr:nvGraphicFramePr>
        <xdr:cNvPr id="3231"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15</xdr:col>
      <xdr:colOff>0</xdr:colOff>
      <xdr:row>144</xdr:row>
      <xdr:rowOff>152400</xdr:rowOff>
    </xdr:from>
    <xdr:to>
      <xdr:col>16</xdr:col>
      <xdr:colOff>0</xdr:colOff>
      <xdr:row>155</xdr:row>
      <xdr:rowOff>114300</xdr:rowOff>
    </xdr:to>
    <xdr:graphicFrame macro="">
      <xdr:nvGraphicFramePr>
        <xdr:cNvPr id="3232"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16</xdr:col>
      <xdr:colOff>0</xdr:colOff>
      <xdr:row>144</xdr:row>
      <xdr:rowOff>152400</xdr:rowOff>
    </xdr:from>
    <xdr:to>
      <xdr:col>17</xdr:col>
      <xdr:colOff>0</xdr:colOff>
      <xdr:row>155</xdr:row>
      <xdr:rowOff>114300</xdr:rowOff>
    </xdr:to>
    <xdr:graphicFrame macro="">
      <xdr:nvGraphicFramePr>
        <xdr:cNvPr id="3233" name="Chart 1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17</xdr:col>
      <xdr:colOff>0</xdr:colOff>
      <xdr:row>144</xdr:row>
      <xdr:rowOff>152400</xdr:rowOff>
    </xdr:from>
    <xdr:to>
      <xdr:col>18</xdr:col>
      <xdr:colOff>0</xdr:colOff>
      <xdr:row>155</xdr:row>
      <xdr:rowOff>114300</xdr:rowOff>
    </xdr:to>
    <xdr:graphicFrame macro="">
      <xdr:nvGraphicFramePr>
        <xdr:cNvPr id="3236" name="Chart 1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17</xdr:col>
      <xdr:colOff>0</xdr:colOff>
      <xdr:row>133</xdr:row>
      <xdr:rowOff>0</xdr:rowOff>
    </xdr:from>
    <xdr:to>
      <xdr:col>18</xdr:col>
      <xdr:colOff>0</xdr:colOff>
      <xdr:row>143</xdr:row>
      <xdr:rowOff>127000</xdr:rowOff>
    </xdr:to>
    <xdr:graphicFrame macro="">
      <xdr:nvGraphicFramePr>
        <xdr:cNvPr id="3237" name="Chart 1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10</xdr:col>
      <xdr:colOff>0</xdr:colOff>
      <xdr:row>186</xdr:row>
      <xdr:rowOff>0</xdr:rowOff>
    </xdr:from>
    <xdr:to>
      <xdr:col>11</xdr:col>
      <xdr:colOff>0</xdr:colOff>
      <xdr:row>196</xdr:row>
      <xdr:rowOff>127000</xdr:rowOff>
    </xdr:to>
    <xdr:graphicFrame macro="">
      <xdr:nvGraphicFramePr>
        <xdr:cNvPr id="3238" name="Chart 1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11</xdr:col>
      <xdr:colOff>0</xdr:colOff>
      <xdr:row>186</xdr:row>
      <xdr:rowOff>0</xdr:rowOff>
    </xdr:from>
    <xdr:to>
      <xdr:col>12</xdr:col>
      <xdr:colOff>0</xdr:colOff>
      <xdr:row>196</xdr:row>
      <xdr:rowOff>127000</xdr:rowOff>
    </xdr:to>
    <xdr:graphicFrame macro="">
      <xdr:nvGraphicFramePr>
        <xdr:cNvPr id="3239" name="Chart 1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12</xdr:col>
      <xdr:colOff>0</xdr:colOff>
      <xdr:row>186</xdr:row>
      <xdr:rowOff>0</xdr:rowOff>
    </xdr:from>
    <xdr:to>
      <xdr:col>13</xdr:col>
      <xdr:colOff>0</xdr:colOff>
      <xdr:row>196</xdr:row>
      <xdr:rowOff>127000</xdr:rowOff>
    </xdr:to>
    <xdr:graphicFrame macro="">
      <xdr:nvGraphicFramePr>
        <xdr:cNvPr id="3240" name="Chart 1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13</xdr:col>
      <xdr:colOff>0</xdr:colOff>
      <xdr:row>186</xdr:row>
      <xdr:rowOff>0</xdr:rowOff>
    </xdr:from>
    <xdr:to>
      <xdr:col>14</xdr:col>
      <xdr:colOff>0</xdr:colOff>
      <xdr:row>196</xdr:row>
      <xdr:rowOff>127000</xdr:rowOff>
    </xdr:to>
    <xdr:graphicFrame macro="">
      <xdr:nvGraphicFramePr>
        <xdr:cNvPr id="3241" name="Chart 1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14</xdr:col>
      <xdr:colOff>0</xdr:colOff>
      <xdr:row>186</xdr:row>
      <xdr:rowOff>0</xdr:rowOff>
    </xdr:from>
    <xdr:to>
      <xdr:col>15</xdr:col>
      <xdr:colOff>0</xdr:colOff>
      <xdr:row>196</xdr:row>
      <xdr:rowOff>127000</xdr:rowOff>
    </xdr:to>
    <xdr:graphicFrame macro="">
      <xdr:nvGraphicFramePr>
        <xdr:cNvPr id="3242" name="Chart 1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10</xdr:col>
      <xdr:colOff>0</xdr:colOff>
      <xdr:row>200</xdr:row>
      <xdr:rowOff>0</xdr:rowOff>
    </xdr:from>
    <xdr:to>
      <xdr:col>11</xdr:col>
      <xdr:colOff>0</xdr:colOff>
      <xdr:row>210</xdr:row>
      <xdr:rowOff>127000</xdr:rowOff>
    </xdr:to>
    <xdr:graphicFrame macro="">
      <xdr:nvGraphicFramePr>
        <xdr:cNvPr id="3252" name="Chart 18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11</xdr:col>
      <xdr:colOff>0</xdr:colOff>
      <xdr:row>200</xdr:row>
      <xdr:rowOff>0</xdr:rowOff>
    </xdr:from>
    <xdr:to>
      <xdr:col>12</xdr:col>
      <xdr:colOff>0</xdr:colOff>
      <xdr:row>210</xdr:row>
      <xdr:rowOff>127000</xdr:rowOff>
    </xdr:to>
    <xdr:graphicFrame macro="">
      <xdr:nvGraphicFramePr>
        <xdr:cNvPr id="3253" name="Chart 1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12</xdr:col>
      <xdr:colOff>0</xdr:colOff>
      <xdr:row>200</xdr:row>
      <xdr:rowOff>0</xdr:rowOff>
    </xdr:from>
    <xdr:to>
      <xdr:col>13</xdr:col>
      <xdr:colOff>0</xdr:colOff>
      <xdr:row>210</xdr:row>
      <xdr:rowOff>127000</xdr:rowOff>
    </xdr:to>
    <xdr:graphicFrame macro="">
      <xdr:nvGraphicFramePr>
        <xdr:cNvPr id="3254" name="Chart 1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13</xdr:col>
      <xdr:colOff>0</xdr:colOff>
      <xdr:row>200</xdr:row>
      <xdr:rowOff>0</xdr:rowOff>
    </xdr:from>
    <xdr:to>
      <xdr:col>14</xdr:col>
      <xdr:colOff>0</xdr:colOff>
      <xdr:row>210</xdr:row>
      <xdr:rowOff>127000</xdr:rowOff>
    </xdr:to>
    <xdr:graphicFrame macro="">
      <xdr:nvGraphicFramePr>
        <xdr:cNvPr id="3255" name="Chart 1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14</xdr:col>
      <xdr:colOff>0</xdr:colOff>
      <xdr:row>200</xdr:row>
      <xdr:rowOff>0</xdr:rowOff>
    </xdr:from>
    <xdr:to>
      <xdr:col>15</xdr:col>
      <xdr:colOff>0</xdr:colOff>
      <xdr:row>210</xdr:row>
      <xdr:rowOff>127000</xdr:rowOff>
    </xdr:to>
    <xdr:graphicFrame macro="">
      <xdr:nvGraphicFramePr>
        <xdr:cNvPr id="3256" name="Chart 18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15</xdr:col>
      <xdr:colOff>0</xdr:colOff>
      <xdr:row>200</xdr:row>
      <xdr:rowOff>0</xdr:rowOff>
    </xdr:from>
    <xdr:to>
      <xdr:col>16</xdr:col>
      <xdr:colOff>0</xdr:colOff>
      <xdr:row>210</xdr:row>
      <xdr:rowOff>127000</xdr:rowOff>
    </xdr:to>
    <xdr:graphicFrame macro="">
      <xdr:nvGraphicFramePr>
        <xdr:cNvPr id="3257" name="Chart 18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16</xdr:col>
      <xdr:colOff>0</xdr:colOff>
      <xdr:row>200</xdr:row>
      <xdr:rowOff>0</xdr:rowOff>
    </xdr:from>
    <xdr:to>
      <xdr:col>17</xdr:col>
      <xdr:colOff>0</xdr:colOff>
      <xdr:row>210</xdr:row>
      <xdr:rowOff>127000</xdr:rowOff>
    </xdr:to>
    <xdr:graphicFrame macro="">
      <xdr:nvGraphicFramePr>
        <xdr:cNvPr id="3258" name="Chart 18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10</xdr:col>
      <xdr:colOff>0</xdr:colOff>
      <xdr:row>211</xdr:row>
      <xdr:rowOff>152400</xdr:rowOff>
    </xdr:from>
    <xdr:to>
      <xdr:col>11</xdr:col>
      <xdr:colOff>0</xdr:colOff>
      <xdr:row>222</xdr:row>
      <xdr:rowOff>114300</xdr:rowOff>
    </xdr:to>
    <xdr:graphicFrame macro="">
      <xdr:nvGraphicFramePr>
        <xdr:cNvPr id="3259" name="Chart 18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11</xdr:col>
      <xdr:colOff>0</xdr:colOff>
      <xdr:row>211</xdr:row>
      <xdr:rowOff>152400</xdr:rowOff>
    </xdr:from>
    <xdr:to>
      <xdr:col>12</xdr:col>
      <xdr:colOff>0</xdr:colOff>
      <xdr:row>222</xdr:row>
      <xdr:rowOff>114300</xdr:rowOff>
    </xdr:to>
    <xdr:graphicFrame macro="">
      <xdr:nvGraphicFramePr>
        <xdr:cNvPr id="3260" name="Chart 18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xdr:from>
      <xdr:col>12</xdr:col>
      <xdr:colOff>0</xdr:colOff>
      <xdr:row>211</xdr:row>
      <xdr:rowOff>152400</xdr:rowOff>
    </xdr:from>
    <xdr:to>
      <xdr:col>13</xdr:col>
      <xdr:colOff>0</xdr:colOff>
      <xdr:row>222</xdr:row>
      <xdr:rowOff>114300</xdr:rowOff>
    </xdr:to>
    <xdr:graphicFrame macro="">
      <xdr:nvGraphicFramePr>
        <xdr:cNvPr id="3261" name="Chart 1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2"/>
        </a:graphicData>
      </a:graphic>
    </xdr:graphicFrame>
    <xdr:clientData/>
  </xdr:twoCellAnchor>
  <xdr:twoCellAnchor>
    <xdr:from>
      <xdr:col>13</xdr:col>
      <xdr:colOff>0</xdr:colOff>
      <xdr:row>211</xdr:row>
      <xdr:rowOff>152400</xdr:rowOff>
    </xdr:from>
    <xdr:to>
      <xdr:col>14</xdr:col>
      <xdr:colOff>0</xdr:colOff>
      <xdr:row>222</xdr:row>
      <xdr:rowOff>114300</xdr:rowOff>
    </xdr:to>
    <xdr:graphicFrame macro="">
      <xdr:nvGraphicFramePr>
        <xdr:cNvPr id="3262" name="Chart 1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3"/>
        </a:graphicData>
      </a:graphic>
    </xdr:graphicFrame>
    <xdr:clientData/>
  </xdr:twoCellAnchor>
  <xdr:twoCellAnchor>
    <xdr:from>
      <xdr:col>14</xdr:col>
      <xdr:colOff>0</xdr:colOff>
      <xdr:row>211</xdr:row>
      <xdr:rowOff>152400</xdr:rowOff>
    </xdr:from>
    <xdr:to>
      <xdr:col>15</xdr:col>
      <xdr:colOff>0</xdr:colOff>
      <xdr:row>222</xdr:row>
      <xdr:rowOff>114300</xdr:rowOff>
    </xdr:to>
    <xdr:graphicFrame macro="">
      <xdr:nvGraphicFramePr>
        <xdr:cNvPr id="3263" name="Chart 19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4"/>
        </a:graphicData>
      </a:graphic>
    </xdr:graphicFrame>
    <xdr:clientData/>
  </xdr:twoCellAnchor>
  <xdr:twoCellAnchor>
    <xdr:from>
      <xdr:col>15</xdr:col>
      <xdr:colOff>0</xdr:colOff>
      <xdr:row>211</xdr:row>
      <xdr:rowOff>152400</xdr:rowOff>
    </xdr:from>
    <xdr:to>
      <xdr:col>16</xdr:col>
      <xdr:colOff>0</xdr:colOff>
      <xdr:row>222</xdr:row>
      <xdr:rowOff>114300</xdr:rowOff>
    </xdr:to>
    <xdr:graphicFrame macro="">
      <xdr:nvGraphicFramePr>
        <xdr:cNvPr id="3264" name="Chart 19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5"/>
        </a:graphicData>
      </a:graphic>
    </xdr:graphicFrame>
    <xdr:clientData/>
  </xdr:twoCellAnchor>
  <xdr:twoCellAnchor>
    <xdr:from>
      <xdr:col>16</xdr:col>
      <xdr:colOff>0</xdr:colOff>
      <xdr:row>211</xdr:row>
      <xdr:rowOff>152400</xdr:rowOff>
    </xdr:from>
    <xdr:to>
      <xdr:col>17</xdr:col>
      <xdr:colOff>0</xdr:colOff>
      <xdr:row>222</xdr:row>
      <xdr:rowOff>114300</xdr:rowOff>
    </xdr:to>
    <xdr:graphicFrame macro="">
      <xdr:nvGraphicFramePr>
        <xdr:cNvPr id="3265" name="Chart 1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6"/>
        </a:graphicData>
      </a:graphic>
    </xdr:graphicFrame>
    <xdr:clientData/>
  </xdr:twoCellAnchor>
  <xdr:twoCellAnchor>
    <xdr:from>
      <xdr:col>10</xdr:col>
      <xdr:colOff>0</xdr:colOff>
      <xdr:row>119</xdr:row>
      <xdr:rowOff>0</xdr:rowOff>
    </xdr:from>
    <xdr:to>
      <xdr:col>11</xdr:col>
      <xdr:colOff>0</xdr:colOff>
      <xdr:row>129</xdr:row>
      <xdr:rowOff>127000</xdr:rowOff>
    </xdr:to>
    <xdr:graphicFrame macro="">
      <xdr:nvGraphicFramePr>
        <xdr:cNvPr id="3266" name="Chart 19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7"/>
        </a:graphicData>
      </a:graphic>
    </xdr:graphicFrame>
    <xdr:clientData/>
  </xdr:twoCellAnchor>
  <xdr:twoCellAnchor>
    <xdr:from>
      <xdr:col>11</xdr:col>
      <xdr:colOff>0</xdr:colOff>
      <xdr:row>119</xdr:row>
      <xdr:rowOff>0</xdr:rowOff>
    </xdr:from>
    <xdr:to>
      <xdr:col>12</xdr:col>
      <xdr:colOff>0</xdr:colOff>
      <xdr:row>129</xdr:row>
      <xdr:rowOff>127000</xdr:rowOff>
    </xdr:to>
    <xdr:graphicFrame macro="">
      <xdr:nvGraphicFramePr>
        <xdr:cNvPr id="3267" name="Chart 19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8"/>
        </a:graphicData>
      </a:graphic>
    </xdr:graphicFrame>
    <xdr:clientData/>
  </xdr:twoCellAnchor>
  <xdr:twoCellAnchor>
    <xdr:from>
      <xdr:col>12</xdr:col>
      <xdr:colOff>0</xdr:colOff>
      <xdr:row>119</xdr:row>
      <xdr:rowOff>0</xdr:rowOff>
    </xdr:from>
    <xdr:to>
      <xdr:col>13</xdr:col>
      <xdr:colOff>0</xdr:colOff>
      <xdr:row>129</xdr:row>
      <xdr:rowOff>127000</xdr:rowOff>
    </xdr:to>
    <xdr:graphicFrame macro="">
      <xdr:nvGraphicFramePr>
        <xdr:cNvPr id="3268" name="Chart 19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9"/>
        </a:graphicData>
      </a:graphic>
    </xdr:graphicFrame>
    <xdr:clientData/>
  </xdr:twoCellAnchor>
  <xdr:twoCellAnchor>
    <xdr:from>
      <xdr:col>13</xdr:col>
      <xdr:colOff>0</xdr:colOff>
      <xdr:row>119</xdr:row>
      <xdr:rowOff>0</xdr:rowOff>
    </xdr:from>
    <xdr:to>
      <xdr:col>14</xdr:col>
      <xdr:colOff>0</xdr:colOff>
      <xdr:row>129</xdr:row>
      <xdr:rowOff>127000</xdr:rowOff>
    </xdr:to>
    <xdr:graphicFrame macro="">
      <xdr:nvGraphicFramePr>
        <xdr:cNvPr id="3269" name="Chart 19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0"/>
        </a:graphicData>
      </a:graphic>
    </xdr:graphicFrame>
    <xdr:clientData/>
  </xdr:twoCellAnchor>
  <xdr:twoCellAnchor>
    <xdr:from>
      <xdr:col>14</xdr:col>
      <xdr:colOff>0</xdr:colOff>
      <xdr:row>119</xdr:row>
      <xdr:rowOff>0</xdr:rowOff>
    </xdr:from>
    <xdr:to>
      <xdr:col>15</xdr:col>
      <xdr:colOff>0</xdr:colOff>
      <xdr:row>129</xdr:row>
      <xdr:rowOff>127000</xdr:rowOff>
    </xdr:to>
    <xdr:graphicFrame macro="">
      <xdr:nvGraphicFramePr>
        <xdr:cNvPr id="3270" name="Chart 19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1"/>
        </a:graphicData>
      </a:graphic>
    </xdr:graphicFrame>
    <xdr:clientData/>
  </xdr:twoCellAnchor>
  <xdr:twoCellAnchor>
    <xdr:from>
      <xdr:col>15</xdr:col>
      <xdr:colOff>0</xdr:colOff>
      <xdr:row>119</xdr:row>
      <xdr:rowOff>0</xdr:rowOff>
    </xdr:from>
    <xdr:to>
      <xdr:col>16</xdr:col>
      <xdr:colOff>0</xdr:colOff>
      <xdr:row>129</xdr:row>
      <xdr:rowOff>127000</xdr:rowOff>
    </xdr:to>
    <xdr:graphicFrame macro="">
      <xdr:nvGraphicFramePr>
        <xdr:cNvPr id="3271" name="Chart 19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2"/>
        </a:graphicData>
      </a:graphic>
    </xdr:graphicFrame>
    <xdr:clientData/>
  </xdr:twoCellAnchor>
  <xdr:twoCellAnchor>
    <xdr:from>
      <xdr:col>16</xdr:col>
      <xdr:colOff>0</xdr:colOff>
      <xdr:row>119</xdr:row>
      <xdr:rowOff>0</xdr:rowOff>
    </xdr:from>
    <xdr:to>
      <xdr:col>17</xdr:col>
      <xdr:colOff>0</xdr:colOff>
      <xdr:row>129</xdr:row>
      <xdr:rowOff>127000</xdr:rowOff>
    </xdr:to>
    <xdr:graphicFrame macro="">
      <xdr:nvGraphicFramePr>
        <xdr:cNvPr id="3272" name="Chart 2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3"/>
        </a:graphicData>
      </a:graphic>
    </xdr:graphicFrame>
    <xdr:clientData/>
  </xdr:twoCellAnchor>
  <xdr:twoCellAnchor>
    <xdr:from>
      <xdr:col>17</xdr:col>
      <xdr:colOff>0</xdr:colOff>
      <xdr:row>119</xdr:row>
      <xdr:rowOff>0</xdr:rowOff>
    </xdr:from>
    <xdr:to>
      <xdr:col>18</xdr:col>
      <xdr:colOff>0</xdr:colOff>
      <xdr:row>129</xdr:row>
      <xdr:rowOff>127000</xdr:rowOff>
    </xdr:to>
    <xdr:graphicFrame macro="">
      <xdr:nvGraphicFramePr>
        <xdr:cNvPr id="3273" name="Chart 20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4"/>
        </a:graphicData>
      </a:graphic>
    </xdr:graphicFrame>
    <xdr:clientData/>
  </xdr:twoCellAnchor>
  <xdr:twoCellAnchor>
    <xdr:from>
      <xdr:col>7</xdr:col>
      <xdr:colOff>0</xdr:colOff>
      <xdr:row>40</xdr:row>
      <xdr:rowOff>0</xdr:rowOff>
    </xdr:from>
    <xdr:to>
      <xdr:col>9</xdr:col>
      <xdr:colOff>114300</xdr:colOff>
      <xdr:row>50</xdr:row>
      <xdr:rowOff>127000</xdr:rowOff>
    </xdr:to>
    <xdr:graphicFrame macro="">
      <xdr:nvGraphicFramePr>
        <xdr:cNvPr id="3280" name="Chart 20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5"/>
        </a:graphicData>
      </a:graphic>
    </xdr:graphicFrame>
    <xdr:clientData/>
  </xdr:twoCellAnchor>
  <xdr:twoCellAnchor>
    <xdr:from>
      <xdr:col>15</xdr:col>
      <xdr:colOff>0</xdr:colOff>
      <xdr:row>36</xdr:row>
      <xdr:rowOff>152400</xdr:rowOff>
    </xdr:from>
    <xdr:to>
      <xdr:col>16</xdr:col>
      <xdr:colOff>0</xdr:colOff>
      <xdr:row>47</xdr:row>
      <xdr:rowOff>114300</xdr:rowOff>
    </xdr:to>
    <xdr:graphicFrame macro="">
      <xdr:nvGraphicFramePr>
        <xdr:cNvPr id="3281" name="Chart 2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0.50309</cdr:x>
      <cdr:y>0.48939</cdr:y>
    </cdr:from>
    <cdr:to>
      <cdr:x>0.54039</cdr:x>
      <cdr:y>0.56744</cdr:y>
    </cdr:to>
    <cdr:sp macro="" textlink="">
      <cdr:nvSpPr>
        <cdr:cNvPr id="12289" name="Text Box 1"/>
        <cdr:cNvSpPr txBox="1">
          <a:spLocks xmlns:a="http://schemas.openxmlformats.org/drawingml/2006/main" noChangeArrowheads="1"/>
        </cdr:cNvSpPr>
      </cdr:nvSpPr>
      <cdr:spPr bwMode="auto">
        <a:xfrm xmlns:a="http://schemas.openxmlformats.org/drawingml/2006/main">
          <a:off x="1028665" y="876348"/>
          <a:ext cx="76267" cy="13977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cdr:spPr>
      <cdr:txBody>
        <a:bodyPr xmlns:a="http://schemas.openxmlformats.org/drawingml/2006/main" wrap="none" lIns="9144" tIns="18288" rIns="9144" bIns="18288" anchor="ctr" upright="1">
          <a:spAutoFit/>
        </a:bodyPr>
        <a:lstStyle xmlns:a="http://schemas.openxmlformats.org/drawingml/2006/main"/>
        <a:p xmlns:a="http://schemas.openxmlformats.org/drawingml/2006/main">
          <a:pPr algn="ctr" rtl="0">
            <a:defRPr sz="1000"/>
          </a:pPr>
          <a:r>
            <a:rPr lang="en-US" sz="250" b="0" i="0" u="none" strike="noStrike" baseline="0">
              <a:solidFill>
                <a:srgbClr val="000000"/>
              </a:solidFill>
              <a:latin typeface="Geneva"/>
              <a:ea typeface="Geneva"/>
              <a:cs typeface="Geneva"/>
            </a:rPr>
            <a:t> </a:t>
          </a:r>
        </a:p>
      </cdr:txBody>
    </cdr:sp>
  </cdr:relSizeAnchor>
</c:userShapes>
</file>

<file path=xl/drawings/drawing4.xml><?xml version="1.0" encoding="utf-8"?>
<c:userShapes xmlns:c="http://schemas.openxmlformats.org/drawingml/2006/chart">
  <cdr:relSizeAnchor xmlns:cdr="http://schemas.openxmlformats.org/drawingml/2006/chartDrawing">
    <cdr:from>
      <cdr:x>0.50309</cdr:x>
      <cdr:y>0.48939</cdr:y>
    </cdr:from>
    <cdr:to>
      <cdr:x>0.54039</cdr:x>
      <cdr:y>0.56744</cdr:y>
    </cdr:to>
    <cdr:sp macro="" textlink="">
      <cdr:nvSpPr>
        <cdr:cNvPr id="14337" name="Text Box 1"/>
        <cdr:cNvSpPr txBox="1">
          <a:spLocks xmlns:a="http://schemas.openxmlformats.org/drawingml/2006/main" noChangeArrowheads="1"/>
        </cdr:cNvSpPr>
      </cdr:nvSpPr>
      <cdr:spPr bwMode="auto">
        <a:xfrm xmlns:a="http://schemas.openxmlformats.org/drawingml/2006/main">
          <a:off x="1028665" y="876348"/>
          <a:ext cx="76267" cy="13977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cdr:spPr>
      <cdr:txBody>
        <a:bodyPr xmlns:a="http://schemas.openxmlformats.org/drawingml/2006/main" wrap="none" lIns="9144" tIns="18288" rIns="9144" bIns="18288" anchor="ctr" upright="1">
          <a:spAutoFit/>
        </a:bodyPr>
        <a:lstStyle xmlns:a="http://schemas.openxmlformats.org/drawingml/2006/main"/>
        <a:p xmlns:a="http://schemas.openxmlformats.org/drawingml/2006/main">
          <a:pPr algn="ctr" rtl="0">
            <a:defRPr sz="1000"/>
          </a:pPr>
          <a:r>
            <a:rPr lang="en-US" sz="250" b="0" i="0" u="none" strike="noStrike" baseline="0">
              <a:solidFill>
                <a:srgbClr val="000000"/>
              </a:solidFill>
              <a:latin typeface="Geneva"/>
              <a:ea typeface="Geneva"/>
              <a:cs typeface="Geneva"/>
            </a:rPr>
            <a:t> </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25400</xdr:colOff>
      <xdr:row>99</xdr:row>
      <xdr:rowOff>63500</xdr:rowOff>
    </xdr:from>
    <xdr:to>
      <xdr:col>4</xdr:col>
      <xdr:colOff>190500</xdr:colOff>
      <xdr:row>125</xdr:row>
      <xdr:rowOff>101600</xdr:rowOff>
    </xdr:to>
    <xdr:graphicFrame macro="">
      <xdr:nvGraphicFramePr>
        <xdr:cNvPr id="1036"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99</xdr:row>
      <xdr:rowOff>63500</xdr:rowOff>
    </xdr:from>
    <xdr:to>
      <xdr:col>8</xdr:col>
      <xdr:colOff>152400</xdr:colOff>
      <xdr:row>125</xdr:row>
      <xdr:rowOff>101600</xdr:rowOff>
    </xdr:to>
    <xdr:graphicFrame macro="">
      <xdr:nvGraphicFramePr>
        <xdr:cNvPr id="1037"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99</xdr:row>
      <xdr:rowOff>63500</xdr:rowOff>
    </xdr:from>
    <xdr:to>
      <xdr:col>12</xdr:col>
      <xdr:colOff>127000</xdr:colOff>
      <xdr:row>125</xdr:row>
      <xdr:rowOff>101600</xdr:rowOff>
    </xdr:to>
    <xdr:graphicFrame macro="">
      <xdr:nvGraphicFramePr>
        <xdr:cNvPr id="1038"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73</xdr:row>
      <xdr:rowOff>0</xdr:rowOff>
    </xdr:from>
    <xdr:to>
      <xdr:col>10</xdr:col>
      <xdr:colOff>622300</xdr:colOff>
      <xdr:row>99</xdr:row>
      <xdr:rowOff>50800</xdr:rowOff>
    </xdr:to>
    <xdr:graphicFrame macro="">
      <xdr:nvGraphicFramePr>
        <xdr:cNvPr id="1039"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C26" sqref="C26"/>
    </sheetView>
  </sheetViews>
  <sheetFormatPr baseColWidth="10" defaultRowHeight="13" x14ac:dyDescent="0"/>
  <sheetData>
    <row r="1" spans="1:2">
      <c r="A1" t="s">
        <v>2949</v>
      </c>
    </row>
    <row r="2" spans="1:2">
      <c r="A2" t="s">
        <v>56</v>
      </c>
    </row>
    <row r="4" spans="1:2">
      <c r="A4" t="s">
        <v>57</v>
      </c>
      <c r="B4" s="143">
        <v>1.1000000000000001</v>
      </c>
    </row>
    <row r="5" spans="1:2">
      <c r="A5" t="s">
        <v>483</v>
      </c>
      <c r="B5" s="142">
        <v>40223</v>
      </c>
    </row>
  </sheetData>
  <phoneticPr fontId="14"/>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5"/>
  <sheetViews>
    <sheetView workbookViewId="0">
      <pane xSplit="1" ySplit="1" topLeftCell="B2" activePane="bottomRight" state="frozenSplit"/>
      <selection pane="topRight" activeCell="I1" sqref="I1"/>
      <selection pane="bottomLeft" activeCell="E2" sqref="E2"/>
      <selection pane="bottomRight" activeCell="B2" sqref="B2:Q35"/>
    </sheetView>
  </sheetViews>
  <sheetFormatPr baseColWidth="10" defaultRowHeight="13" x14ac:dyDescent="0"/>
  <cols>
    <col min="1" max="1" width="15.140625" style="8" customWidth="1"/>
    <col min="2" max="3" width="14" style="8" customWidth="1"/>
    <col min="4" max="6" width="13.140625" style="8" customWidth="1"/>
    <col min="7" max="7" width="5" style="8" customWidth="1"/>
    <col min="8" max="8" width="38.85546875" style="8" customWidth="1"/>
    <col min="9" max="9" width="32.140625" style="8" customWidth="1"/>
    <col min="10" max="10" width="67.28515625" style="16" customWidth="1"/>
    <col min="11" max="11" width="10.7109375" style="8"/>
    <col min="12" max="12" width="10.85546875" style="8" customWidth="1"/>
    <col min="13" max="13" width="11.85546875" style="96" customWidth="1"/>
    <col min="14" max="14" width="9.5703125" style="8" customWidth="1"/>
    <col min="15" max="15" width="10.5703125" style="8" customWidth="1"/>
    <col min="16" max="16" width="10.7109375" style="8"/>
    <col min="17" max="17" width="4.85546875" style="8" customWidth="1"/>
    <col min="18" max="16384" width="10.7109375" style="8"/>
  </cols>
  <sheetData>
    <row r="1" spans="1:17" s="52" customFormat="1">
      <c r="A1" s="52" t="s">
        <v>2158</v>
      </c>
      <c r="B1" s="52" t="s">
        <v>2859</v>
      </c>
      <c r="C1" s="52" t="s">
        <v>2860</v>
      </c>
      <c r="D1" s="52" t="s">
        <v>2141</v>
      </c>
      <c r="E1" s="52" t="s">
        <v>2142</v>
      </c>
      <c r="F1" s="52" t="s">
        <v>2273</v>
      </c>
      <c r="G1" s="52" t="s">
        <v>2274</v>
      </c>
      <c r="H1" s="52" t="s">
        <v>1013</v>
      </c>
      <c r="I1" s="52" t="s">
        <v>2031</v>
      </c>
      <c r="J1" s="112" t="s">
        <v>2032</v>
      </c>
      <c r="K1" s="52" t="s">
        <v>2232</v>
      </c>
      <c r="L1" s="52" t="s">
        <v>2485</v>
      </c>
      <c r="M1" s="103" t="s">
        <v>483</v>
      </c>
      <c r="N1" s="52" t="s">
        <v>2233</v>
      </c>
      <c r="O1" s="52" t="s">
        <v>2441</v>
      </c>
      <c r="P1" s="52" t="s">
        <v>1857</v>
      </c>
      <c r="Q1" s="52" t="s">
        <v>2442</v>
      </c>
    </row>
    <row r="2" spans="1:17">
      <c r="A2" s="8" t="s">
        <v>2086</v>
      </c>
      <c r="B2" s="8" t="s">
        <v>2673</v>
      </c>
      <c r="C2" s="8" t="s">
        <v>2676</v>
      </c>
      <c r="D2" s="8" t="s">
        <v>2268</v>
      </c>
      <c r="E2" s="8" t="s">
        <v>2676</v>
      </c>
      <c r="F2" s="8" t="s">
        <v>2676</v>
      </c>
      <c r="G2" s="8" t="s">
        <v>2812</v>
      </c>
      <c r="H2" s="8" t="s">
        <v>2678</v>
      </c>
      <c r="I2" s="8" t="s">
        <v>2676</v>
      </c>
      <c r="J2" s="8" t="s">
        <v>1762</v>
      </c>
      <c r="K2" s="8" t="s">
        <v>2676</v>
      </c>
      <c r="L2" s="8" t="s">
        <v>2676</v>
      </c>
      <c r="M2" s="119">
        <v>33204</v>
      </c>
      <c r="N2" s="8">
        <v>1994</v>
      </c>
      <c r="O2" s="8" t="s">
        <v>2017</v>
      </c>
      <c r="P2" s="8" t="s">
        <v>2676</v>
      </c>
      <c r="Q2" s="8" t="s">
        <v>1767</v>
      </c>
    </row>
    <row r="3" spans="1:17" customFormat="1">
      <c r="A3" s="8" t="s">
        <v>2214</v>
      </c>
      <c r="B3" s="8" t="s">
        <v>2915</v>
      </c>
      <c r="C3" s="8" t="s">
        <v>2271</v>
      </c>
      <c r="D3" s="8" t="s">
        <v>2268</v>
      </c>
      <c r="E3" s="8" t="s">
        <v>2676</v>
      </c>
      <c r="F3" s="8" t="s">
        <v>2676</v>
      </c>
      <c r="G3" s="8" t="s">
        <v>2812</v>
      </c>
      <c r="H3" s="8" t="s">
        <v>82</v>
      </c>
      <c r="I3" s="8" t="s">
        <v>2526</v>
      </c>
      <c r="J3" s="8" t="s">
        <v>2527</v>
      </c>
      <c r="K3" s="8" t="s">
        <v>2676</v>
      </c>
      <c r="L3" s="8" t="s">
        <v>2676</v>
      </c>
      <c r="M3" s="8" t="s">
        <v>2676</v>
      </c>
      <c r="N3" s="8">
        <v>1994</v>
      </c>
      <c r="O3" s="8" t="s">
        <v>2528</v>
      </c>
      <c r="P3" s="8" t="s">
        <v>2676</v>
      </c>
      <c r="Q3" s="8" t="s">
        <v>1767</v>
      </c>
    </row>
    <row r="4" spans="1:17">
      <c r="A4" s="8" t="s">
        <v>311</v>
      </c>
      <c r="B4" s="8" t="s">
        <v>2915</v>
      </c>
      <c r="C4" s="8" t="s">
        <v>2784</v>
      </c>
      <c r="D4" s="8" t="s">
        <v>2268</v>
      </c>
      <c r="E4" s="8" t="s">
        <v>2676</v>
      </c>
      <c r="F4" s="8" t="s">
        <v>2676</v>
      </c>
      <c r="G4" s="8" t="s">
        <v>2676</v>
      </c>
      <c r="H4" s="8" t="s">
        <v>2923</v>
      </c>
      <c r="I4" s="8" t="s">
        <v>2172</v>
      </c>
      <c r="J4" s="8" t="s">
        <v>2777</v>
      </c>
      <c r="K4" s="8" t="s">
        <v>2676</v>
      </c>
      <c r="L4" s="8" t="s">
        <v>2676</v>
      </c>
      <c r="M4" s="119">
        <v>33189</v>
      </c>
      <c r="N4" s="8">
        <v>1994</v>
      </c>
      <c r="O4" s="8" t="s">
        <v>2676</v>
      </c>
      <c r="P4" s="8" t="s">
        <v>2676</v>
      </c>
      <c r="Q4" s="8" t="s">
        <v>1767</v>
      </c>
    </row>
    <row r="5" spans="1:17">
      <c r="A5" s="8" t="s">
        <v>489</v>
      </c>
      <c r="B5" s="8" t="s">
        <v>270</v>
      </c>
      <c r="C5" s="8" t="s">
        <v>2019</v>
      </c>
      <c r="D5" s="8" t="s">
        <v>2020</v>
      </c>
      <c r="E5" s="8" t="s">
        <v>2676</v>
      </c>
      <c r="F5" s="8" t="s">
        <v>2676</v>
      </c>
      <c r="G5" s="8" t="s">
        <v>2021</v>
      </c>
      <c r="H5" s="8" t="s">
        <v>215</v>
      </c>
      <c r="I5" s="8" t="s">
        <v>2016</v>
      </c>
      <c r="J5" s="8" t="s">
        <v>2018</v>
      </c>
      <c r="K5" s="8" t="s">
        <v>2676</v>
      </c>
      <c r="L5" s="8" t="s">
        <v>2676</v>
      </c>
      <c r="M5" s="8" t="s">
        <v>2676</v>
      </c>
      <c r="N5" s="8">
        <v>1994</v>
      </c>
      <c r="O5" s="8" t="s">
        <v>2017</v>
      </c>
      <c r="P5" s="8" t="s">
        <v>2676</v>
      </c>
      <c r="Q5" s="8" t="s">
        <v>1767</v>
      </c>
    </row>
    <row r="6" spans="1:17">
      <c r="A6" s="8" t="s">
        <v>906</v>
      </c>
      <c r="B6" s="8" t="s">
        <v>2675</v>
      </c>
      <c r="C6" s="8" t="s">
        <v>2676</v>
      </c>
      <c r="D6" s="8" t="s">
        <v>2676</v>
      </c>
      <c r="E6" s="8" t="s">
        <v>2676</v>
      </c>
      <c r="F6" s="8" t="s">
        <v>2676</v>
      </c>
      <c r="G6" s="8" t="s">
        <v>2676</v>
      </c>
      <c r="H6" s="8" t="s">
        <v>2434</v>
      </c>
      <c r="I6" s="8" t="s">
        <v>2676</v>
      </c>
      <c r="J6" s="8" t="s">
        <v>2325</v>
      </c>
      <c r="K6" s="8" t="s">
        <v>2676</v>
      </c>
      <c r="L6" s="8" t="s">
        <v>2676</v>
      </c>
      <c r="M6" s="8" t="s">
        <v>2676</v>
      </c>
      <c r="N6" s="8">
        <v>1994</v>
      </c>
      <c r="O6" s="8" t="s">
        <v>2676</v>
      </c>
      <c r="P6" s="119">
        <v>37574</v>
      </c>
      <c r="Q6" s="8" t="s">
        <v>2677</v>
      </c>
    </row>
    <row r="7" spans="1:17">
      <c r="A7" s="8" t="s">
        <v>2589</v>
      </c>
      <c r="B7" s="8" t="s">
        <v>2171</v>
      </c>
      <c r="C7" s="8" t="s">
        <v>2676</v>
      </c>
      <c r="D7" s="8" t="s">
        <v>2676</v>
      </c>
      <c r="E7" s="8" t="s">
        <v>2676</v>
      </c>
      <c r="F7" s="8" t="s">
        <v>2676</v>
      </c>
      <c r="G7" s="8" t="s">
        <v>2676</v>
      </c>
      <c r="H7" s="8" t="s">
        <v>1501</v>
      </c>
      <c r="I7" s="8" t="s">
        <v>2676</v>
      </c>
      <c r="J7" s="8" t="s">
        <v>2385</v>
      </c>
      <c r="K7" s="8" t="s">
        <v>2676</v>
      </c>
      <c r="L7" s="8" t="s">
        <v>2386</v>
      </c>
      <c r="M7" s="8" t="s">
        <v>2676</v>
      </c>
      <c r="N7" s="8">
        <v>1994</v>
      </c>
      <c r="O7" s="8" t="s">
        <v>2676</v>
      </c>
      <c r="P7" s="8" t="s">
        <v>2676</v>
      </c>
      <c r="Q7" s="8" t="s">
        <v>1767</v>
      </c>
    </row>
    <row r="8" spans="1:17">
      <c r="A8" s="8" t="s">
        <v>2419</v>
      </c>
      <c r="B8" s="8" t="s">
        <v>2171</v>
      </c>
      <c r="C8" s="8" t="s">
        <v>2536</v>
      </c>
      <c r="D8" s="8" t="s">
        <v>2268</v>
      </c>
      <c r="E8" s="8" t="s">
        <v>2676</v>
      </c>
      <c r="F8" s="8" t="s">
        <v>2676</v>
      </c>
      <c r="G8" s="8" t="s">
        <v>2676</v>
      </c>
      <c r="H8" s="8" t="s">
        <v>2435</v>
      </c>
      <c r="I8" s="8" t="s">
        <v>2561</v>
      </c>
      <c r="J8" s="8" t="s">
        <v>2429</v>
      </c>
      <c r="K8" s="8" t="s">
        <v>2676</v>
      </c>
      <c r="L8" s="8" t="s">
        <v>2676</v>
      </c>
      <c r="M8" s="8" t="s">
        <v>2676</v>
      </c>
      <c r="N8" s="8">
        <v>1994</v>
      </c>
      <c r="O8" s="8" t="s">
        <v>2562</v>
      </c>
      <c r="P8" s="8" t="s">
        <v>2676</v>
      </c>
      <c r="Q8" s="8" t="s">
        <v>1767</v>
      </c>
    </row>
    <row r="9" spans="1:17">
      <c r="A9" s="8" t="s">
        <v>1395</v>
      </c>
      <c r="B9" s="8" t="s">
        <v>2675</v>
      </c>
      <c r="C9" s="8" t="s">
        <v>2676</v>
      </c>
      <c r="D9" s="8" t="s">
        <v>2676</v>
      </c>
      <c r="E9" s="8" t="s">
        <v>2676</v>
      </c>
      <c r="F9" s="8" t="s">
        <v>2676</v>
      </c>
      <c r="G9" s="8" t="s">
        <v>2676</v>
      </c>
      <c r="H9" s="8" t="s">
        <v>1616</v>
      </c>
      <c r="I9" s="8" t="s">
        <v>2676</v>
      </c>
      <c r="J9" s="8" t="s">
        <v>2651</v>
      </c>
      <c r="K9" s="8" t="s">
        <v>2676</v>
      </c>
      <c r="L9" s="8" t="s">
        <v>2676</v>
      </c>
      <c r="M9" s="8" t="s">
        <v>2676</v>
      </c>
      <c r="N9" s="8">
        <v>1994</v>
      </c>
      <c r="O9" s="8" t="s">
        <v>2676</v>
      </c>
      <c r="P9" s="119">
        <v>37576</v>
      </c>
      <c r="Q9" s="8" t="s">
        <v>2677</v>
      </c>
    </row>
    <row r="10" spans="1:17">
      <c r="A10" s="8" t="s">
        <v>1465</v>
      </c>
      <c r="B10" s="8" t="s">
        <v>2675</v>
      </c>
      <c r="C10" s="8" t="s">
        <v>2676</v>
      </c>
      <c r="D10" s="8" t="s">
        <v>2676</v>
      </c>
      <c r="E10" s="8" t="s">
        <v>2676</v>
      </c>
      <c r="F10" s="8" t="s">
        <v>2676</v>
      </c>
      <c r="G10" s="8" t="s">
        <v>2676</v>
      </c>
      <c r="H10" s="8" t="s">
        <v>2808</v>
      </c>
      <c r="I10" s="8" t="s">
        <v>2209</v>
      </c>
      <c r="J10" s="8" t="s">
        <v>2208</v>
      </c>
      <c r="K10" s="8" t="s">
        <v>2676</v>
      </c>
      <c r="L10" s="8" t="s">
        <v>2676</v>
      </c>
      <c r="M10" s="8" t="s">
        <v>2676</v>
      </c>
      <c r="N10" s="8">
        <v>1994</v>
      </c>
      <c r="O10" s="8" t="s">
        <v>2676</v>
      </c>
      <c r="P10" s="119">
        <v>37380</v>
      </c>
      <c r="Q10" s="8" t="s">
        <v>2677</v>
      </c>
    </row>
    <row r="11" spans="1:17" customFormat="1">
      <c r="A11" s="8" t="s">
        <v>2355</v>
      </c>
      <c r="B11" s="8" t="s">
        <v>270</v>
      </c>
      <c r="C11" s="8" t="s">
        <v>2626</v>
      </c>
      <c r="D11" s="8" t="s">
        <v>2627</v>
      </c>
      <c r="E11" s="8" t="s">
        <v>2676</v>
      </c>
      <c r="F11" s="8" t="s">
        <v>2676</v>
      </c>
      <c r="G11" s="8" t="s">
        <v>2676</v>
      </c>
      <c r="H11" s="8" t="s">
        <v>2933</v>
      </c>
      <c r="I11" s="8" t="s">
        <v>2629</v>
      </c>
      <c r="J11" s="8" t="s">
        <v>2628</v>
      </c>
      <c r="K11" s="8" t="s">
        <v>2676</v>
      </c>
      <c r="L11" s="8" t="s">
        <v>2676</v>
      </c>
      <c r="M11" s="8" t="s">
        <v>2676</v>
      </c>
      <c r="N11" s="8">
        <v>1994</v>
      </c>
      <c r="O11" s="8" t="s">
        <v>2143</v>
      </c>
      <c r="P11" s="8" t="s">
        <v>2676</v>
      </c>
      <c r="Q11" s="8" t="s">
        <v>1767</v>
      </c>
    </row>
    <row r="12" spans="1:17">
      <c r="A12" s="8" t="s">
        <v>1155</v>
      </c>
      <c r="B12" s="8" t="s">
        <v>415</v>
      </c>
      <c r="C12" s="8" t="s">
        <v>2676</v>
      </c>
      <c r="D12" s="8" t="s">
        <v>2676</v>
      </c>
      <c r="E12" s="8" t="s">
        <v>2676</v>
      </c>
      <c r="F12" s="8" t="s">
        <v>2676</v>
      </c>
      <c r="G12" s="8" t="s">
        <v>2676</v>
      </c>
      <c r="H12" s="8" t="s">
        <v>19</v>
      </c>
      <c r="I12" s="8" t="s">
        <v>1911</v>
      </c>
      <c r="J12" s="8" t="s">
        <v>191</v>
      </c>
      <c r="K12" s="8" t="s">
        <v>2676</v>
      </c>
      <c r="L12" s="8" t="s">
        <v>2676</v>
      </c>
      <c r="M12" s="8" t="s">
        <v>2676</v>
      </c>
      <c r="N12" s="8">
        <v>1994</v>
      </c>
      <c r="O12" s="8" t="s">
        <v>426</v>
      </c>
      <c r="P12" s="8" t="s">
        <v>2676</v>
      </c>
      <c r="Q12" s="8" t="s">
        <v>1767</v>
      </c>
    </row>
    <row r="13" spans="1:17" customFormat="1">
      <c r="A13" s="8" t="s">
        <v>192</v>
      </c>
      <c r="B13" s="8" t="s">
        <v>415</v>
      </c>
      <c r="C13" s="8" t="s">
        <v>2676</v>
      </c>
      <c r="D13" s="8" t="s">
        <v>2676</v>
      </c>
      <c r="E13" s="8" t="s">
        <v>2676</v>
      </c>
      <c r="F13" s="8" t="s">
        <v>2676</v>
      </c>
      <c r="G13" s="8" t="s">
        <v>2676</v>
      </c>
      <c r="H13" s="8" t="s">
        <v>2427</v>
      </c>
      <c r="I13" s="8" t="s">
        <v>1138</v>
      </c>
      <c r="J13" s="8" t="s">
        <v>1139</v>
      </c>
      <c r="K13" s="8" t="s">
        <v>2676</v>
      </c>
      <c r="L13" s="8" t="s">
        <v>2676</v>
      </c>
      <c r="M13" s="8" t="s">
        <v>2676</v>
      </c>
      <c r="N13" s="8">
        <v>1995</v>
      </c>
      <c r="O13" s="8" t="s">
        <v>1140</v>
      </c>
      <c r="P13" s="8" t="s">
        <v>2676</v>
      </c>
      <c r="Q13" s="8" t="s">
        <v>1767</v>
      </c>
    </row>
    <row r="14" spans="1:17">
      <c r="A14" s="8" t="s">
        <v>190</v>
      </c>
      <c r="B14" s="8" t="s">
        <v>2177</v>
      </c>
      <c r="C14" s="8" t="s">
        <v>1917</v>
      </c>
      <c r="D14" s="8" t="s">
        <v>2268</v>
      </c>
      <c r="E14" s="8" t="s">
        <v>2676</v>
      </c>
      <c r="F14" s="8" t="s">
        <v>2676</v>
      </c>
      <c r="G14" s="8" t="s">
        <v>1918</v>
      </c>
      <c r="H14" s="8" t="s">
        <v>1889</v>
      </c>
      <c r="I14" s="8" t="s">
        <v>1911</v>
      </c>
      <c r="J14" s="8" t="s">
        <v>2176</v>
      </c>
      <c r="K14" s="8" t="s">
        <v>2676</v>
      </c>
      <c r="L14" s="8" t="s">
        <v>2676</v>
      </c>
      <c r="M14" s="8" t="s">
        <v>2676</v>
      </c>
      <c r="N14" s="8">
        <v>1997</v>
      </c>
      <c r="O14" s="8" t="s">
        <v>1912</v>
      </c>
      <c r="P14" s="8" t="s">
        <v>2676</v>
      </c>
      <c r="Q14" s="8" t="s">
        <v>1767</v>
      </c>
    </row>
    <row r="15" spans="1:17">
      <c r="A15" s="8" t="s">
        <v>348</v>
      </c>
      <c r="B15" s="8" t="s">
        <v>415</v>
      </c>
      <c r="C15" s="8" t="s">
        <v>2676</v>
      </c>
      <c r="D15" s="8" t="s">
        <v>2676</v>
      </c>
      <c r="E15" s="8" t="s">
        <v>2676</v>
      </c>
      <c r="F15" s="8" t="s">
        <v>2676</v>
      </c>
      <c r="G15" s="8" t="s">
        <v>2676</v>
      </c>
      <c r="H15" s="8" t="s">
        <v>2638</v>
      </c>
      <c r="I15" s="8" t="s">
        <v>2938</v>
      </c>
      <c r="J15" s="8" t="s">
        <v>2939</v>
      </c>
      <c r="K15" s="8" t="s">
        <v>2676</v>
      </c>
      <c r="L15" s="8" t="s">
        <v>2676</v>
      </c>
      <c r="M15" s="8" t="s">
        <v>2676</v>
      </c>
      <c r="N15" s="8">
        <v>1995</v>
      </c>
      <c r="O15" s="8" t="s">
        <v>2940</v>
      </c>
      <c r="P15" s="8" t="s">
        <v>2676</v>
      </c>
      <c r="Q15" s="8" t="s">
        <v>1767</v>
      </c>
    </row>
    <row r="16" spans="1:17">
      <c r="A16" s="8" t="s">
        <v>1615</v>
      </c>
      <c r="B16" s="8" t="s">
        <v>2673</v>
      </c>
      <c r="C16" s="8" t="s">
        <v>2661</v>
      </c>
      <c r="D16" s="8" t="s">
        <v>2268</v>
      </c>
      <c r="E16" s="8" t="s">
        <v>2676</v>
      </c>
      <c r="F16" s="8" t="s">
        <v>2676</v>
      </c>
      <c r="G16" s="8" t="s">
        <v>2812</v>
      </c>
      <c r="H16" s="8" t="s">
        <v>2037</v>
      </c>
      <c r="I16" s="8" t="s">
        <v>2209</v>
      </c>
      <c r="J16" s="8" t="s">
        <v>2660</v>
      </c>
      <c r="K16" s="8" t="s">
        <v>2676</v>
      </c>
      <c r="L16" s="8" t="s">
        <v>2676</v>
      </c>
      <c r="M16" s="119">
        <v>35042</v>
      </c>
      <c r="N16" s="8">
        <v>1994</v>
      </c>
      <c r="O16" s="8" t="s">
        <v>2676</v>
      </c>
      <c r="P16" s="8" t="s">
        <v>2676</v>
      </c>
      <c r="Q16" s="8" t="s">
        <v>1767</v>
      </c>
    </row>
    <row r="17" spans="1:17" customFormat="1">
      <c r="A17" s="8" t="s">
        <v>1747</v>
      </c>
      <c r="B17" s="8" t="s">
        <v>2030</v>
      </c>
      <c r="C17" s="8" t="s">
        <v>1756</v>
      </c>
      <c r="D17" s="8" t="s">
        <v>2268</v>
      </c>
      <c r="E17" s="8" t="s">
        <v>1757</v>
      </c>
      <c r="F17" s="8" t="s">
        <v>1758</v>
      </c>
      <c r="G17" s="8" t="s">
        <v>2812</v>
      </c>
      <c r="H17" s="8" t="s">
        <v>2658</v>
      </c>
      <c r="I17" s="8" t="s">
        <v>1742</v>
      </c>
      <c r="J17" s="8" t="s">
        <v>1755</v>
      </c>
      <c r="K17" s="8" t="s">
        <v>2676</v>
      </c>
      <c r="L17" s="8" t="s">
        <v>2676</v>
      </c>
      <c r="M17" s="119">
        <v>33211</v>
      </c>
      <c r="N17" s="8">
        <v>1994</v>
      </c>
      <c r="O17" s="8" t="s">
        <v>1759</v>
      </c>
      <c r="P17" s="8" t="s">
        <v>2676</v>
      </c>
      <c r="Q17" s="8" t="s">
        <v>1767</v>
      </c>
    </row>
    <row r="18" spans="1:17" customFormat="1">
      <c r="A18" s="8" t="s">
        <v>735</v>
      </c>
      <c r="B18" s="8" t="s">
        <v>2171</v>
      </c>
      <c r="C18" s="8" t="s">
        <v>2830</v>
      </c>
      <c r="D18" s="8" t="s">
        <v>2268</v>
      </c>
      <c r="E18" s="8" t="s">
        <v>2676</v>
      </c>
      <c r="F18" s="8" t="s">
        <v>2676</v>
      </c>
      <c r="G18" s="8" t="s">
        <v>2676</v>
      </c>
      <c r="H18" s="8" t="s">
        <v>2146</v>
      </c>
      <c r="I18" s="8" t="s">
        <v>2676</v>
      </c>
      <c r="J18" s="8" t="s">
        <v>2831</v>
      </c>
      <c r="K18" s="8" t="s">
        <v>2676</v>
      </c>
      <c r="L18" s="8" t="s">
        <v>2676</v>
      </c>
      <c r="M18" s="8" t="s">
        <v>2676</v>
      </c>
      <c r="N18" s="8">
        <v>1994</v>
      </c>
      <c r="O18" s="8" t="s">
        <v>2017</v>
      </c>
      <c r="P18" s="8" t="s">
        <v>2676</v>
      </c>
      <c r="Q18" s="8" t="s">
        <v>1767</v>
      </c>
    </row>
    <row r="19" spans="1:17">
      <c r="A19" s="8" t="s">
        <v>2700</v>
      </c>
      <c r="B19" s="8" t="s">
        <v>415</v>
      </c>
      <c r="C19" s="8" t="s">
        <v>2676</v>
      </c>
      <c r="D19" s="8" t="s">
        <v>2676</v>
      </c>
      <c r="E19" s="8" t="s">
        <v>2676</v>
      </c>
      <c r="F19" s="8" t="s">
        <v>2676</v>
      </c>
      <c r="G19" s="8" t="s">
        <v>2676</v>
      </c>
      <c r="H19" s="8" t="s">
        <v>2583</v>
      </c>
      <c r="I19" s="8" t="s">
        <v>555</v>
      </c>
      <c r="J19" s="8" t="s">
        <v>416</v>
      </c>
      <c r="K19" s="8" t="s">
        <v>2676</v>
      </c>
      <c r="L19" s="8" t="s">
        <v>2676</v>
      </c>
      <c r="M19" s="8" t="s">
        <v>2676</v>
      </c>
      <c r="N19" s="8">
        <v>1996</v>
      </c>
      <c r="O19" s="8" t="s">
        <v>2676</v>
      </c>
      <c r="P19" s="8" t="s">
        <v>299</v>
      </c>
      <c r="Q19" s="8" t="s">
        <v>1767</v>
      </c>
    </row>
    <row r="20" spans="1:17">
      <c r="A20" s="8" t="s">
        <v>850</v>
      </c>
      <c r="B20" s="8" t="s">
        <v>2673</v>
      </c>
      <c r="C20" s="8" t="s">
        <v>2676</v>
      </c>
      <c r="D20" s="8" t="s">
        <v>2676</v>
      </c>
      <c r="E20" s="8" t="s">
        <v>2676</v>
      </c>
      <c r="F20" s="8" t="s">
        <v>2676</v>
      </c>
      <c r="G20" s="8" t="s">
        <v>2676</v>
      </c>
      <c r="H20" s="8" t="s">
        <v>1763</v>
      </c>
      <c r="I20" s="8" t="s">
        <v>2676</v>
      </c>
      <c r="J20" s="8" t="s">
        <v>360</v>
      </c>
      <c r="K20" s="8" t="s">
        <v>2676</v>
      </c>
      <c r="L20" s="8" t="s">
        <v>2676</v>
      </c>
      <c r="M20" s="119">
        <v>33205</v>
      </c>
      <c r="N20" s="8">
        <v>1994</v>
      </c>
      <c r="O20" s="8" t="s">
        <v>2676</v>
      </c>
      <c r="P20" s="8" t="s">
        <v>2676</v>
      </c>
      <c r="Q20" s="8" t="s">
        <v>1767</v>
      </c>
    </row>
    <row r="21" spans="1:17">
      <c r="A21" s="8" t="s">
        <v>2415</v>
      </c>
      <c r="B21" s="8" t="s">
        <v>30</v>
      </c>
      <c r="C21" s="8" t="s">
        <v>2676</v>
      </c>
      <c r="D21" s="8" t="s">
        <v>2676</v>
      </c>
      <c r="E21" s="8" t="s">
        <v>2676</v>
      </c>
      <c r="F21" s="8" t="s">
        <v>2676</v>
      </c>
      <c r="G21" s="8" t="s">
        <v>2676</v>
      </c>
      <c r="H21" s="8" t="s">
        <v>2422</v>
      </c>
      <c r="I21" s="8" t="s">
        <v>2676</v>
      </c>
      <c r="J21" s="8" t="s">
        <v>31</v>
      </c>
      <c r="K21" s="8" t="s">
        <v>2676</v>
      </c>
      <c r="L21" s="8" t="s">
        <v>2676</v>
      </c>
      <c r="M21" s="8" t="s">
        <v>2676</v>
      </c>
      <c r="N21" s="8">
        <v>1994</v>
      </c>
      <c r="O21" s="8" t="s">
        <v>2676</v>
      </c>
      <c r="P21" s="8" t="s">
        <v>2676</v>
      </c>
      <c r="Q21" s="8" t="s">
        <v>1767</v>
      </c>
    </row>
    <row r="22" spans="1:17">
      <c r="A22" s="8" t="s">
        <v>1291</v>
      </c>
      <c r="B22" s="8" t="s">
        <v>2632</v>
      </c>
      <c r="C22" s="8" t="s">
        <v>2676</v>
      </c>
      <c r="D22" s="8" t="s">
        <v>2676</v>
      </c>
      <c r="E22" s="8" t="s">
        <v>2676</v>
      </c>
      <c r="F22" s="8" t="s">
        <v>2676</v>
      </c>
      <c r="G22" s="8" t="s">
        <v>2676</v>
      </c>
      <c r="H22" s="8" t="s">
        <v>2181</v>
      </c>
      <c r="I22" s="8" t="s">
        <v>2676</v>
      </c>
      <c r="J22" s="8" t="s">
        <v>2572</v>
      </c>
      <c r="K22" s="8" t="s">
        <v>2676</v>
      </c>
      <c r="L22" s="8" t="s">
        <v>2676</v>
      </c>
      <c r="M22" s="119">
        <v>33198</v>
      </c>
      <c r="N22" s="8">
        <v>1994</v>
      </c>
      <c r="O22" s="8" t="s">
        <v>2676</v>
      </c>
      <c r="P22" s="8" t="s">
        <v>2676</v>
      </c>
      <c r="Q22" s="8" t="s">
        <v>1767</v>
      </c>
    </row>
    <row r="23" spans="1:17" customFormat="1">
      <c r="A23" s="8" t="s">
        <v>1864</v>
      </c>
      <c r="B23" s="8" t="s">
        <v>270</v>
      </c>
      <c r="C23" s="8" t="s">
        <v>2835</v>
      </c>
      <c r="D23" s="8" t="s">
        <v>2268</v>
      </c>
      <c r="E23" s="8" t="s">
        <v>2676</v>
      </c>
      <c r="F23" s="8" t="s">
        <v>2676</v>
      </c>
      <c r="G23" s="8" t="s">
        <v>2836</v>
      </c>
      <c r="H23" s="8" t="s">
        <v>2182</v>
      </c>
      <c r="I23" s="8" t="s">
        <v>2837</v>
      </c>
      <c r="J23" s="8" t="s">
        <v>2838</v>
      </c>
      <c r="K23" s="8" t="s">
        <v>2676</v>
      </c>
      <c r="L23" s="8" t="s">
        <v>2676</v>
      </c>
      <c r="M23" s="8" t="s">
        <v>2676</v>
      </c>
      <c r="N23" s="8">
        <v>1994</v>
      </c>
      <c r="O23" s="8" t="s">
        <v>2839</v>
      </c>
      <c r="P23" s="8" t="s">
        <v>2676</v>
      </c>
      <c r="Q23" s="8" t="s">
        <v>1767</v>
      </c>
    </row>
    <row r="24" spans="1:17" customFormat="1">
      <c r="A24" s="8" t="s">
        <v>818</v>
      </c>
      <c r="B24" s="8" t="s">
        <v>2171</v>
      </c>
      <c r="C24" s="8" t="s">
        <v>2606</v>
      </c>
      <c r="D24" s="8" t="s">
        <v>2607</v>
      </c>
      <c r="E24" s="8" t="s">
        <v>2676</v>
      </c>
      <c r="F24" s="8" t="s">
        <v>2676</v>
      </c>
      <c r="G24" s="8" t="s">
        <v>2676</v>
      </c>
      <c r="H24" s="8" t="s">
        <v>2608</v>
      </c>
      <c r="I24" s="8" t="s">
        <v>2604</v>
      </c>
      <c r="J24" s="8" t="s">
        <v>2605</v>
      </c>
      <c r="K24" s="8" t="s">
        <v>2676</v>
      </c>
      <c r="L24" s="8" t="s">
        <v>2676</v>
      </c>
      <c r="M24" s="8" t="s">
        <v>2676</v>
      </c>
      <c r="N24" s="8">
        <v>1994</v>
      </c>
      <c r="O24" s="8" t="s">
        <v>2603</v>
      </c>
      <c r="P24" s="8" t="s">
        <v>2676</v>
      </c>
      <c r="Q24" s="8" t="s">
        <v>1767</v>
      </c>
    </row>
    <row r="25" spans="1:17">
      <c r="A25" s="8" t="s">
        <v>578</v>
      </c>
      <c r="B25" s="8" t="s">
        <v>2171</v>
      </c>
      <c r="C25" s="8" t="s">
        <v>2676</v>
      </c>
      <c r="D25" s="8" t="s">
        <v>2676</v>
      </c>
      <c r="E25" s="8" t="s">
        <v>2676</v>
      </c>
      <c r="F25" s="8" t="s">
        <v>2676</v>
      </c>
      <c r="G25" s="8" t="s">
        <v>2676</v>
      </c>
      <c r="H25" s="8" t="s">
        <v>2587</v>
      </c>
      <c r="I25" s="8" t="s">
        <v>2561</v>
      </c>
      <c r="J25" s="8" t="s">
        <v>2398</v>
      </c>
      <c r="K25" s="8" t="s">
        <v>2676</v>
      </c>
      <c r="L25" s="8" t="s">
        <v>2676</v>
      </c>
      <c r="M25" s="119">
        <v>33240</v>
      </c>
      <c r="N25" s="8">
        <v>1995</v>
      </c>
      <c r="O25" s="8" t="s">
        <v>2017</v>
      </c>
      <c r="P25" s="8" t="s">
        <v>2676</v>
      </c>
      <c r="Q25" s="8" t="s">
        <v>1767</v>
      </c>
    </row>
    <row r="26" spans="1:17">
      <c r="A26" s="8" t="s">
        <v>1233</v>
      </c>
      <c r="B26" s="8" t="s">
        <v>2675</v>
      </c>
      <c r="C26" s="8" t="s">
        <v>2676</v>
      </c>
      <c r="D26" s="8" t="s">
        <v>2676</v>
      </c>
      <c r="E26" s="8" t="s">
        <v>2676</v>
      </c>
      <c r="F26" s="8" t="s">
        <v>2676</v>
      </c>
      <c r="G26" s="8" t="s">
        <v>2676</v>
      </c>
      <c r="H26" s="8" t="s">
        <v>1012</v>
      </c>
      <c r="I26" s="8" t="s">
        <v>2676</v>
      </c>
      <c r="J26" s="8" t="s">
        <v>1294</v>
      </c>
      <c r="K26" s="8" t="s">
        <v>2676</v>
      </c>
      <c r="L26" s="8" t="s">
        <v>2676</v>
      </c>
      <c r="M26" s="8" t="s">
        <v>2676</v>
      </c>
      <c r="N26" s="8">
        <v>1994</v>
      </c>
      <c r="O26" s="8" t="s">
        <v>2676</v>
      </c>
      <c r="P26" s="119">
        <v>37575</v>
      </c>
      <c r="Q26" s="8" t="s">
        <v>2677</v>
      </c>
    </row>
    <row r="27" spans="1:17">
      <c r="A27" s="8" t="s">
        <v>83</v>
      </c>
      <c r="B27" s="8" t="s">
        <v>2709</v>
      </c>
      <c r="C27" s="8" t="s">
        <v>2676</v>
      </c>
      <c r="D27" s="8" t="s">
        <v>2676</v>
      </c>
      <c r="E27" s="8" t="s">
        <v>2676</v>
      </c>
      <c r="F27" s="8" t="s">
        <v>2676</v>
      </c>
      <c r="G27" s="8" t="s">
        <v>2676</v>
      </c>
      <c r="H27" s="8" t="s">
        <v>1822</v>
      </c>
      <c r="I27" s="8" t="s">
        <v>2708</v>
      </c>
      <c r="J27" s="8" t="s">
        <v>2706</v>
      </c>
      <c r="K27" s="8" t="s">
        <v>2676</v>
      </c>
      <c r="L27" s="8" t="s">
        <v>2676</v>
      </c>
      <c r="M27" s="119">
        <v>33207</v>
      </c>
      <c r="N27" s="8">
        <v>1994</v>
      </c>
      <c r="O27" s="8" t="s">
        <v>2707</v>
      </c>
      <c r="P27" s="8" t="s">
        <v>2676</v>
      </c>
      <c r="Q27" s="8" t="s">
        <v>1767</v>
      </c>
    </row>
    <row r="28" spans="1:17">
      <c r="A28" s="8" t="s">
        <v>1203</v>
      </c>
      <c r="B28" s="8" t="s">
        <v>2675</v>
      </c>
      <c r="C28" s="8" t="s">
        <v>2676</v>
      </c>
      <c r="D28" s="8" t="s">
        <v>2676</v>
      </c>
      <c r="E28" s="8" t="s">
        <v>2676</v>
      </c>
      <c r="F28" s="8" t="s">
        <v>2676</v>
      </c>
      <c r="G28" s="8" t="s">
        <v>2676</v>
      </c>
      <c r="H28" s="8" t="s">
        <v>2336</v>
      </c>
      <c r="I28" s="8" t="s">
        <v>2676</v>
      </c>
      <c r="J28" s="8" t="s">
        <v>2657</v>
      </c>
      <c r="K28" s="8" t="s">
        <v>2676</v>
      </c>
      <c r="L28" s="8" t="s">
        <v>2676</v>
      </c>
      <c r="M28" s="8" t="s">
        <v>2676</v>
      </c>
      <c r="N28" s="8">
        <v>1994</v>
      </c>
      <c r="O28" s="8" t="s">
        <v>2676</v>
      </c>
      <c r="P28" s="119">
        <v>37380</v>
      </c>
      <c r="Q28" s="8" t="s">
        <v>2677</v>
      </c>
    </row>
    <row r="29" spans="1:17">
      <c r="A29" s="8" t="s">
        <v>2791</v>
      </c>
      <c r="B29" s="8" t="s">
        <v>2171</v>
      </c>
      <c r="C29" s="8" t="s">
        <v>2676</v>
      </c>
      <c r="D29" s="8" t="s">
        <v>2676</v>
      </c>
      <c r="E29" s="8" t="s">
        <v>2676</v>
      </c>
      <c r="F29" s="8" t="s">
        <v>2676</v>
      </c>
      <c r="G29" s="8" t="s">
        <v>2676</v>
      </c>
      <c r="H29" s="8" t="s">
        <v>2231</v>
      </c>
      <c r="I29" s="8" t="s">
        <v>2408</v>
      </c>
      <c r="J29" s="8" t="s">
        <v>2393</v>
      </c>
      <c r="K29" s="8" t="s">
        <v>2676</v>
      </c>
      <c r="L29" s="8" t="s">
        <v>2676</v>
      </c>
      <c r="M29" s="119">
        <v>33205</v>
      </c>
      <c r="N29" s="8">
        <v>1994</v>
      </c>
      <c r="O29" s="8" t="s">
        <v>2676</v>
      </c>
      <c r="P29" s="8" t="s">
        <v>2676</v>
      </c>
      <c r="Q29" s="8" t="s">
        <v>1767</v>
      </c>
    </row>
    <row r="30" spans="1:17">
      <c r="A30" s="8" t="s">
        <v>2254</v>
      </c>
      <c r="B30" s="8" t="s">
        <v>2030</v>
      </c>
      <c r="C30" s="8" t="s">
        <v>2728</v>
      </c>
      <c r="D30" s="8" t="s">
        <v>2268</v>
      </c>
      <c r="E30" s="8" t="s">
        <v>2676</v>
      </c>
      <c r="F30" s="8" t="s">
        <v>2676</v>
      </c>
      <c r="G30" s="8" t="s">
        <v>1918</v>
      </c>
      <c r="H30" s="8" t="s">
        <v>2334</v>
      </c>
      <c r="I30" s="8" t="s">
        <v>2556</v>
      </c>
      <c r="J30" s="8" t="s">
        <v>2555</v>
      </c>
      <c r="K30" s="8" t="s">
        <v>2676</v>
      </c>
      <c r="L30" s="8" t="s">
        <v>1672</v>
      </c>
      <c r="M30" s="8" t="s">
        <v>2676</v>
      </c>
      <c r="N30" s="8">
        <v>1995</v>
      </c>
      <c r="O30" s="8" t="s">
        <v>2557</v>
      </c>
      <c r="P30" s="8" t="s">
        <v>2676</v>
      </c>
      <c r="Q30" s="8" t="s">
        <v>1767</v>
      </c>
    </row>
    <row r="31" spans="1:17">
      <c r="A31" s="8" t="s">
        <v>761</v>
      </c>
      <c r="B31" s="8" t="s">
        <v>2030</v>
      </c>
      <c r="C31" s="8" t="s">
        <v>368</v>
      </c>
      <c r="D31" s="8" t="s">
        <v>369</v>
      </c>
      <c r="E31" s="8" t="s">
        <v>2676</v>
      </c>
      <c r="F31" s="8" t="s">
        <v>2676</v>
      </c>
      <c r="G31" s="8" t="s">
        <v>2812</v>
      </c>
      <c r="H31" s="8" t="s">
        <v>2253</v>
      </c>
      <c r="I31" s="8" t="s">
        <v>2408</v>
      </c>
      <c r="J31" s="8" t="s">
        <v>117</v>
      </c>
      <c r="K31" s="8" t="s">
        <v>2676</v>
      </c>
      <c r="L31" s="8" t="s">
        <v>2676</v>
      </c>
      <c r="M31" s="8" t="s">
        <v>2676</v>
      </c>
      <c r="N31" s="8">
        <v>1994</v>
      </c>
      <c r="O31" s="8" t="s">
        <v>118</v>
      </c>
      <c r="P31" s="8" t="s">
        <v>2676</v>
      </c>
      <c r="Q31" s="8" t="s">
        <v>1767</v>
      </c>
    </row>
    <row r="32" spans="1:17" customFormat="1">
      <c r="A32" s="8" t="s">
        <v>2757</v>
      </c>
      <c r="B32" s="8" t="s">
        <v>2675</v>
      </c>
      <c r="C32" s="8" t="s">
        <v>2676</v>
      </c>
      <c r="D32" s="8" t="s">
        <v>2676</v>
      </c>
      <c r="E32" s="8" t="s">
        <v>2676</v>
      </c>
      <c r="F32" s="8" t="s">
        <v>2676</v>
      </c>
      <c r="G32" s="8" t="s">
        <v>2676</v>
      </c>
      <c r="H32" s="8" t="s">
        <v>2335</v>
      </c>
      <c r="I32" s="8" t="s">
        <v>2676</v>
      </c>
      <c r="J32" s="8" t="s">
        <v>710</v>
      </c>
      <c r="K32" s="8" t="s">
        <v>2676</v>
      </c>
      <c r="L32" s="8" t="s">
        <v>2676</v>
      </c>
      <c r="M32" s="8" t="s">
        <v>2676</v>
      </c>
      <c r="N32" s="8">
        <v>1994</v>
      </c>
      <c r="O32" s="8" t="s">
        <v>2676</v>
      </c>
      <c r="P32" s="119">
        <v>37599</v>
      </c>
      <c r="Q32" s="8" t="s">
        <v>2677</v>
      </c>
    </row>
    <row r="33" spans="1:17">
      <c r="A33" s="8" t="s">
        <v>714</v>
      </c>
      <c r="B33" s="8" t="s">
        <v>2171</v>
      </c>
      <c r="C33" s="8" t="s">
        <v>182</v>
      </c>
      <c r="D33" s="8" t="s">
        <v>2268</v>
      </c>
      <c r="E33" s="8" t="s">
        <v>2676</v>
      </c>
      <c r="F33" s="8" t="s">
        <v>2676</v>
      </c>
      <c r="G33" s="8" t="s">
        <v>1918</v>
      </c>
      <c r="H33" s="8" t="s">
        <v>2300</v>
      </c>
      <c r="I33" s="8" t="s">
        <v>1911</v>
      </c>
      <c r="J33" s="8" t="s">
        <v>183</v>
      </c>
      <c r="K33" s="8" t="s">
        <v>2676</v>
      </c>
      <c r="L33" s="8" t="s">
        <v>1577</v>
      </c>
      <c r="M33" s="8" t="s">
        <v>2676</v>
      </c>
      <c r="N33" s="8">
        <v>1994</v>
      </c>
      <c r="O33" s="8" t="s">
        <v>184</v>
      </c>
      <c r="P33" s="8" t="s">
        <v>2676</v>
      </c>
      <c r="Q33" s="8" t="s">
        <v>1767</v>
      </c>
    </row>
    <row r="34" spans="1:17">
      <c r="A34" s="8" t="s">
        <v>1222</v>
      </c>
      <c r="B34" s="8" t="s">
        <v>415</v>
      </c>
      <c r="C34" s="8" t="s">
        <v>2676</v>
      </c>
      <c r="D34" s="8" t="s">
        <v>2676</v>
      </c>
      <c r="E34" s="8" t="s">
        <v>2676</v>
      </c>
      <c r="F34" s="8" t="s">
        <v>2676</v>
      </c>
      <c r="G34" s="8" t="s">
        <v>2676</v>
      </c>
      <c r="H34" s="8" t="s">
        <v>315</v>
      </c>
      <c r="I34" s="8" t="s">
        <v>77</v>
      </c>
      <c r="J34" s="8" t="s">
        <v>316</v>
      </c>
      <c r="K34" s="8" t="s">
        <v>2676</v>
      </c>
      <c r="L34" s="8" t="s">
        <v>2676</v>
      </c>
      <c r="M34" s="8" t="s">
        <v>2676</v>
      </c>
      <c r="N34" s="8">
        <v>1995</v>
      </c>
      <c r="O34" s="8" t="s">
        <v>317</v>
      </c>
      <c r="P34" s="8" t="s">
        <v>2676</v>
      </c>
      <c r="Q34" s="8" t="s">
        <v>1767</v>
      </c>
    </row>
    <row r="35" spans="1:17">
      <c r="A35" s="8" t="s">
        <v>2855</v>
      </c>
      <c r="B35" s="8" t="s">
        <v>415</v>
      </c>
      <c r="C35" s="8" t="s">
        <v>272</v>
      </c>
      <c r="D35" s="8" t="s">
        <v>2268</v>
      </c>
      <c r="E35" s="8" t="s">
        <v>2676</v>
      </c>
      <c r="F35" s="8" t="s">
        <v>2676</v>
      </c>
      <c r="G35" s="8" t="s">
        <v>2812</v>
      </c>
      <c r="H35" s="8" t="s">
        <v>2790</v>
      </c>
      <c r="I35" s="8" t="s">
        <v>115</v>
      </c>
      <c r="J35" s="8" t="s">
        <v>114</v>
      </c>
      <c r="K35" s="8" t="s">
        <v>2676</v>
      </c>
      <c r="L35" s="8" t="s">
        <v>2676</v>
      </c>
      <c r="M35" s="8" t="s">
        <v>2676</v>
      </c>
      <c r="N35" s="8">
        <v>1994</v>
      </c>
      <c r="O35" s="8" t="s">
        <v>116</v>
      </c>
      <c r="P35" s="8" t="s">
        <v>2676</v>
      </c>
      <c r="Q35" s="8" t="s">
        <v>1767</v>
      </c>
    </row>
  </sheetData>
  <phoneticPr fontId="14"/>
  <pageMargins left="0.75" right="0.75" top="1" bottom="1" header="0.5" footer="0.5"/>
  <pageSetup paperSize="0" orientation="portrait" horizontalDpi="4294967292" verticalDpi="4294967292"/>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8" sqref="D8"/>
    </sheetView>
  </sheetViews>
  <sheetFormatPr baseColWidth="10" defaultRowHeight="13" x14ac:dyDescent="0"/>
  <cols>
    <col min="2" max="2" width="6.28515625" customWidth="1"/>
    <col min="3" max="3" width="9" bestFit="1" customWidth="1"/>
    <col min="4" max="4" width="51.28515625" customWidth="1"/>
  </cols>
  <sheetData>
    <row r="1" spans="1:4">
      <c r="A1" s="84" t="s">
        <v>483</v>
      </c>
      <c r="B1" s="84" t="s">
        <v>54</v>
      </c>
      <c r="C1" s="84" t="s">
        <v>2158</v>
      </c>
      <c r="D1" s="84" t="s">
        <v>55</v>
      </c>
    </row>
    <row r="2" spans="1:4">
      <c r="A2" s="141">
        <v>37696</v>
      </c>
      <c r="B2" s="140">
        <v>0.9</v>
      </c>
      <c r="C2" s="140"/>
      <c r="D2" s="85" t="s">
        <v>58</v>
      </c>
    </row>
    <row r="3" spans="1:4">
      <c r="A3" s="141">
        <v>40134</v>
      </c>
      <c r="B3" s="140">
        <v>1</v>
      </c>
      <c r="C3" s="150" t="s">
        <v>348</v>
      </c>
      <c r="D3" s="144" t="s">
        <v>2943</v>
      </c>
    </row>
    <row r="4" spans="1:4">
      <c r="A4" s="141">
        <v>40134</v>
      </c>
      <c r="B4" s="140">
        <v>1</v>
      </c>
      <c r="C4" s="150" t="s">
        <v>2700</v>
      </c>
      <c r="D4" t="s">
        <v>2942</v>
      </c>
    </row>
    <row r="5" spans="1:4">
      <c r="A5" s="141">
        <v>40134</v>
      </c>
      <c r="B5" s="140">
        <v>1</v>
      </c>
      <c r="C5" s="140"/>
      <c r="D5" t="s">
        <v>2941</v>
      </c>
    </row>
    <row r="6" spans="1:4">
      <c r="A6" s="142">
        <v>40223</v>
      </c>
      <c r="B6" s="151">
        <v>1.1000000000000001</v>
      </c>
      <c r="C6" s="151" t="s">
        <v>2791</v>
      </c>
      <c r="D6" t="s">
        <v>2944</v>
      </c>
    </row>
    <row r="7" spans="1:4">
      <c r="A7" s="142">
        <v>40295</v>
      </c>
      <c r="B7" s="151">
        <v>1.2</v>
      </c>
      <c r="C7" s="151" t="s">
        <v>906</v>
      </c>
      <c r="D7" t="s">
        <v>2950</v>
      </c>
    </row>
  </sheetData>
  <phoneticPr fontId="14"/>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I45"/>
  <sheetViews>
    <sheetView workbookViewId="0">
      <pane xSplit="1" ySplit="2" topLeftCell="B3" activePane="bottomRight" state="frozenSplit"/>
      <selection activeCell="J1" sqref="J1:K1 J2:K2 K1:K1048576"/>
      <selection pane="topRight" activeCell="P1" sqref="P1"/>
      <selection pane="bottomLeft" activeCell="A12" sqref="A12:XFD12"/>
      <selection pane="bottomRight" activeCell="G2" sqref="G2:I2"/>
    </sheetView>
  </sheetViews>
  <sheetFormatPr baseColWidth="10" defaultColWidth="11.42578125" defaultRowHeight="13" x14ac:dyDescent="0"/>
  <cols>
    <col min="1" max="1" width="14.85546875" customWidth="1"/>
    <col min="2" max="2" width="6.7109375" customWidth="1"/>
    <col min="3" max="3" width="11.7109375" customWidth="1"/>
    <col min="4" max="6" width="3.7109375" customWidth="1"/>
    <col min="7" max="9" width="2.140625" style="60" customWidth="1"/>
    <col min="10" max="11" width="9.7109375" customWidth="1"/>
    <col min="12" max="12" width="11.42578125" customWidth="1"/>
    <col min="13" max="13" width="10.7109375" style="2" customWidth="1"/>
    <col min="14" max="17" width="11.42578125" customWidth="1"/>
    <col min="18" max="25" width="8.7109375" customWidth="1"/>
    <col min="26" max="50" width="7.7109375" customWidth="1"/>
    <col min="51" max="51" width="11.42578125" customWidth="1"/>
    <col min="52" max="52" width="3.85546875" customWidth="1"/>
    <col min="53" max="53" width="4.7109375" customWidth="1"/>
    <col min="54" max="57" width="1.7109375" customWidth="1"/>
    <col min="58" max="58" width="2.7109375" customWidth="1"/>
  </cols>
  <sheetData>
    <row r="1" spans="1:61">
      <c r="A1" t="s">
        <v>2158</v>
      </c>
      <c r="B1" s="60"/>
      <c r="C1" s="28" t="s">
        <v>2483</v>
      </c>
      <c r="D1" s="153" t="s">
        <v>2936</v>
      </c>
      <c r="E1" s="153"/>
      <c r="F1" s="153"/>
      <c r="G1" s="154" t="s">
        <v>1234</v>
      </c>
      <c r="H1" s="154"/>
      <c r="I1" s="154"/>
      <c r="J1" s="160" t="s">
        <v>875</v>
      </c>
      <c r="K1" s="157"/>
      <c r="L1" s="155" t="str">
        <f>Candidates!E2</f>
        <v>Democratic</v>
      </c>
      <c r="M1" s="155"/>
      <c r="N1" s="156" t="str">
        <f>Candidates!E3</f>
        <v>Republican</v>
      </c>
      <c r="O1" s="157"/>
      <c r="P1" s="158" t="str">
        <f>Candidates!E4</f>
        <v>Independent</v>
      </c>
      <c r="Q1" s="159"/>
      <c r="R1" s="160" t="str">
        <f>Candidates!E5</f>
        <v>Libertarian</v>
      </c>
      <c r="S1" s="157"/>
      <c r="T1" s="160" t="str">
        <f>Candidates!E6</f>
        <v>IA/Txpyers</v>
      </c>
      <c r="U1" s="157"/>
      <c r="V1" s="160" t="str">
        <f>Candidates!E7</f>
        <v>Green</v>
      </c>
      <c r="W1" s="157"/>
      <c r="X1" s="160" t="str">
        <f>Candidates!E8</f>
        <v>Peace&amp;Free</v>
      </c>
      <c r="Y1" s="157"/>
      <c r="Z1" s="160" t="str">
        <f>Candidates!E9</f>
        <v>New Alliance</v>
      </c>
      <c r="AA1" s="160"/>
      <c r="AB1" s="160" t="str">
        <f>Candidates!E10</f>
        <v>Natural Law</v>
      </c>
      <c r="AC1" s="157"/>
      <c r="AD1" s="160" t="str">
        <f>Candidates!E11</f>
        <v>Soc. Workers</v>
      </c>
      <c r="AE1" s="157"/>
      <c r="AF1" s="160" t="str">
        <f>Candidates!E12</f>
        <v>Write-ins</v>
      </c>
      <c r="AG1" s="160"/>
      <c r="AH1" s="160" t="str">
        <f>Candidates!E13</f>
        <v>State1</v>
      </c>
      <c r="AI1" s="160"/>
      <c r="AJ1" s="160" t="str">
        <f>Candidates!E14</f>
        <v>State2</v>
      </c>
      <c r="AK1" s="160"/>
      <c r="AL1" s="160" t="str">
        <f>Candidates!E15</f>
        <v>State3</v>
      </c>
      <c r="AM1" s="157"/>
      <c r="AN1" s="160" t="str">
        <f>Candidates!E16</f>
        <v>State4</v>
      </c>
      <c r="AO1" s="160"/>
      <c r="AP1" s="160" t="str">
        <f>Candidates!E17</f>
        <v>State5</v>
      </c>
      <c r="AQ1" s="157"/>
      <c r="AR1" s="160" t="str">
        <f>Candidates!E18</f>
        <v>State6</v>
      </c>
      <c r="AS1" s="157"/>
      <c r="AT1" s="160" t="str">
        <f>Candidates!E19</f>
        <v>State7</v>
      </c>
      <c r="AU1" s="157"/>
      <c r="AV1" s="160">
        <f>Candidates!F20</f>
        <v>0</v>
      </c>
      <c r="AW1" s="160"/>
      <c r="AX1" s="1"/>
      <c r="AY1" s="1"/>
      <c r="BB1" s="15" t="str">
        <f>LEFT(R1,1)</f>
        <v>L</v>
      </c>
      <c r="BC1" s="15" t="str">
        <f>LEFT(T1,1)</f>
        <v>I</v>
      </c>
      <c r="BD1" s="15" t="str">
        <f>LEFT(X1,1)</f>
        <v>P</v>
      </c>
      <c r="BE1" s="15" t="str">
        <f>LEFT(V1,1)</f>
        <v>G</v>
      </c>
    </row>
    <row r="2" spans="1:61" s="30" customFormat="1">
      <c r="B2" s="44"/>
      <c r="C2" s="31" t="s">
        <v>1979</v>
      </c>
      <c r="D2" s="145" t="s">
        <v>1767</v>
      </c>
      <c r="E2" s="146" t="s">
        <v>205</v>
      </c>
      <c r="F2" s="147" t="s">
        <v>2937</v>
      </c>
      <c r="G2" s="145" t="str">
        <f>LEFT(L2,1)</f>
        <v>D</v>
      </c>
      <c r="H2" s="146" t="str">
        <f>LEFT(N2,1)</f>
        <v>R</v>
      </c>
      <c r="I2" s="147" t="str">
        <f>LEFT(P2,1)</f>
        <v>I</v>
      </c>
      <c r="J2" s="31" t="s">
        <v>2373</v>
      </c>
      <c r="K2" s="31" t="s">
        <v>1847</v>
      </c>
      <c r="L2" s="161" t="str">
        <f>Candidates!C2</f>
        <v>Democratic</v>
      </c>
      <c r="M2" s="161"/>
      <c r="N2" s="162" t="str">
        <f>Candidates!C3</f>
        <v>Republican</v>
      </c>
      <c r="O2" s="163"/>
      <c r="P2" s="164" t="str">
        <f>Candidates!C4</f>
        <v>Independent</v>
      </c>
      <c r="Q2" s="163"/>
      <c r="R2" s="165" t="str">
        <f>Candidates!C5</f>
        <v>Libertarian</v>
      </c>
      <c r="S2" s="163"/>
      <c r="T2" s="165" t="str">
        <f>Candidates!C6</f>
        <v>I.A./Taxpayers</v>
      </c>
      <c r="U2" s="163"/>
      <c r="V2" s="165" t="str">
        <f>Candidates!C7</f>
        <v>Green</v>
      </c>
      <c r="W2" s="163"/>
      <c r="X2" s="165" t="str">
        <f>Candidates!C8</f>
        <v>Peace &amp; Freedom</v>
      </c>
      <c r="Y2" s="163"/>
      <c r="Z2" s="165" t="str">
        <f>Candidates!C9</f>
        <v>New Alliance</v>
      </c>
      <c r="AA2" s="163"/>
      <c r="AB2" s="165" t="str">
        <f>Candidates!C10</f>
        <v>Natural Law</v>
      </c>
      <c r="AC2" s="163"/>
      <c r="AD2" s="165" t="str">
        <f>Candidates!C11</f>
        <v>Socialist Workers</v>
      </c>
      <c r="AE2" s="163"/>
      <c r="AF2" s="165" t="str">
        <f>Candidates!C12</f>
        <v>Write-ins</v>
      </c>
      <c r="AG2" s="163"/>
      <c r="AH2" s="165" t="str">
        <f>Candidates!C13</f>
        <v>State1</v>
      </c>
      <c r="AI2" s="163"/>
      <c r="AJ2" s="165" t="str">
        <f>Candidates!C14</f>
        <v>State2</v>
      </c>
      <c r="AK2" s="163"/>
      <c r="AL2" s="165" t="str">
        <f>Candidates!C15</f>
        <v>State3</v>
      </c>
      <c r="AM2" s="163"/>
      <c r="AN2" s="165" t="str">
        <f>Candidates!C16</f>
        <v>State4</v>
      </c>
      <c r="AO2" s="163"/>
      <c r="AP2" s="165" t="str">
        <f>Candidates!C17</f>
        <v>State5</v>
      </c>
      <c r="AQ2" s="163"/>
      <c r="AR2" s="165" t="str">
        <f>Candidates!C18</f>
        <v>State6</v>
      </c>
      <c r="AS2" s="163"/>
      <c r="AT2" s="165" t="str">
        <f>Candidates!C19</f>
        <v>State7</v>
      </c>
      <c r="AU2" s="163"/>
      <c r="AV2" s="165">
        <f>Candidates!D20</f>
        <v>0</v>
      </c>
      <c r="AW2" s="163"/>
      <c r="AX2" s="32"/>
      <c r="AY2" s="32" t="s">
        <v>2158</v>
      </c>
      <c r="BA2" s="30" t="s">
        <v>1793</v>
      </c>
      <c r="BB2" s="33"/>
      <c r="BC2" s="33"/>
      <c r="BD2" s="33"/>
      <c r="BE2" s="33"/>
      <c r="BG2" s="30" t="s">
        <v>1638</v>
      </c>
      <c r="BI2" s="30" t="s">
        <v>106</v>
      </c>
    </row>
    <row r="3" spans="1:61" s="124" customFormat="1">
      <c r="A3" s="124" t="s">
        <v>2086</v>
      </c>
      <c r="C3" s="62">
        <f t="shared" ref="C3:C21" si="0">L3+N3+P3+R3+T3+X3+V3+AD3+AJ3+AB3+AF3+Z3+AH3+AR3+AT3+AL3+AP3+AN3+AV3</f>
        <v>1119060</v>
      </c>
      <c r="D3" s="41" t="str">
        <f t="shared" ref="D3:F35" si="1">IF(G3=1,1,"")</f>
        <v/>
      </c>
      <c r="E3" s="41">
        <f t="shared" si="1"/>
        <v>1</v>
      </c>
      <c r="F3" s="41" t="str">
        <f t="shared" si="1"/>
        <v/>
      </c>
      <c r="G3" s="125">
        <f t="shared" ref="G3:G21" si="2">RANK(L3,L3:AX3)</f>
        <v>2</v>
      </c>
      <c r="H3" s="125">
        <f t="shared" ref="H3:H21" si="3">RANK(N3,L3:AX3)</f>
        <v>1</v>
      </c>
      <c r="I3" s="125" t="str">
        <f t="shared" ref="I3:I21" si="4">IF(P3&gt;0,RANK(P3,L3:AX3),"-")</f>
        <v>-</v>
      </c>
      <c r="J3" s="62">
        <f t="shared" ref="J3:J36" si="5">ABS(N3-L3)</f>
        <v>158489</v>
      </c>
      <c r="K3" s="86">
        <f t="shared" ref="K3:K37" si="6">IF(C3&gt;0, J3/C3,0)</f>
        <v>0.14162690114917878</v>
      </c>
      <c r="L3" s="62">
        <f>County!N18</f>
        <v>442510</v>
      </c>
      <c r="M3" s="86">
        <f t="shared" ref="M3:M37" si="7">IF($C3&gt;0,L3/$C3,0)</f>
        <v>0.3954300931138634</v>
      </c>
      <c r="N3" s="62">
        <f>County!O18</f>
        <v>600999</v>
      </c>
      <c r="O3" s="86">
        <f t="shared" ref="O3:O37" si="8">IF($C3&gt;0,N3/$C3,0)</f>
        <v>0.53705699426304221</v>
      </c>
      <c r="P3" s="62">
        <f>County!P18</f>
        <v>0</v>
      </c>
      <c r="Q3" s="86">
        <f t="shared" ref="Q3:Q37" si="9">IF($C3&gt;0,P3/$C3,0)</f>
        <v>0</v>
      </c>
      <c r="R3" s="62">
        <f>County!Q18</f>
        <v>75493</v>
      </c>
      <c r="S3" s="86">
        <f t="shared" ref="S3:S37" si="10">IF($C3&gt;0,R3/$C3,0)</f>
        <v>6.746108340928994E-2</v>
      </c>
      <c r="T3" s="62">
        <f>County!R18</f>
        <v>0</v>
      </c>
      <c r="U3" s="86">
        <f t="shared" ref="U3:U37" si="11">IF($C3&gt;0,T3/$C3,0)</f>
        <v>0</v>
      </c>
      <c r="V3" s="62">
        <f>County!S18</f>
        <v>0</v>
      </c>
      <c r="W3" s="86">
        <f t="shared" ref="W3:W37" si="12">IF($C3&gt;0,V3/$C3,0)</f>
        <v>0</v>
      </c>
      <c r="X3" s="62">
        <f>County!T18</f>
        <v>0</v>
      </c>
      <c r="Y3" s="86">
        <f t="shared" ref="Y3:Y37" si="13">IF($C3&gt;0,X3/$C3,0)</f>
        <v>0</v>
      </c>
      <c r="Z3" s="62">
        <f>County!U18</f>
        <v>0</v>
      </c>
      <c r="AA3" s="86">
        <f t="shared" ref="AA3:AA37" si="14">IF($C3&gt;0,Z3/$C3,0)</f>
        <v>0</v>
      </c>
      <c r="AB3" s="62">
        <f>County!V18</f>
        <v>0</v>
      </c>
      <c r="AC3" s="86">
        <f t="shared" ref="AC3:AC37" si="15">IF($C3&gt;0,AB3/$C3,0)</f>
        <v>0</v>
      </c>
      <c r="AD3" s="62">
        <f>County!W18</f>
        <v>0</v>
      </c>
      <c r="AE3" s="86">
        <f t="shared" ref="AE3:AE37" si="16">IF($C3&gt;0,AD3/$C3,0)</f>
        <v>0</v>
      </c>
      <c r="AF3" s="62">
        <f>County!X18</f>
        <v>58</v>
      </c>
      <c r="AG3" s="86">
        <f t="shared" ref="AG3:AG37" si="17">IF($C3&gt;0,AF3/$C3,0)</f>
        <v>5.1829213804443017E-5</v>
      </c>
      <c r="AH3" s="62">
        <f>County!Y18</f>
        <v>0</v>
      </c>
      <c r="AI3" s="86">
        <f t="shared" ref="AI3:AI37" si="18">IF($C3&gt;0,AH3/$C3,0)</f>
        <v>0</v>
      </c>
      <c r="AJ3" s="62">
        <f>County!Z18</f>
        <v>0</v>
      </c>
      <c r="AK3" s="86">
        <f t="shared" ref="AK3:AK37" si="19">IF($C3&gt;0,AJ3/$C3,0)</f>
        <v>0</v>
      </c>
      <c r="AL3" s="62">
        <f>County!AA18</f>
        <v>0</v>
      </c>
      <c r="AM3" s="86">
        <f t="shared" ref="AM3:AM37" si="20">IF($C3&gt;0,AL3/$C3,0)</f>
        <v>0</v>
      </c>
      <c r="AN3" s="62">
        <f>County!AB18</f>
        <v>0</v>
      </c>
      <c r="AO3" s="86">
        <f t="shared" ref="AO3:AO37" si="21">IF($C3&gt;0,AN3/$C3,0)</f>
        <v>0</v>
      </c>
      <c r="AP3" s="62">
        <f>County!AC18</f>
        <v>0</v>
      </c>
      <c r="AQ3" s="86">
        <f t="shared" ref="AQ3:AQ37" si="22">IF($C3&gt;0,AP3/$C3,0)</f>
        <v>0</v>
      </c>
      <c r="AR3" s="62">
        <f>County!AD18</f>
        <v>0</v>
      </c>
      <c r="AS3" s="86">
        <f t="shared" ref="AS3:AS37" si="23">IF($C3&gt;0,AR3/$C3,0)</f>
        <v>0</v>
      </c>
      <c r="AT3" s="62">
        <f>County!AE18</f>
        <v>0</v>
      </c>
      <c r="AU3" s="86">
        <f t="shared" ref="AU3:AU37" si="24">IF($C3&gt;0,AT3/$C3,0)</f>
        <v>0</v>
      </c>
      <c r="AV3" s="62">
        <f>County!AF18</f>
        <v>0</v>
      </c>
      <c r="AW3" s="86">
        <f t="shared" ref="AW3:AW37" si="25">IF($C3&gt;0,AV3/$C3,0)</f>
        <v>0</v>
      </c>
      <c r="AX3" s="126"/>
      <c r="AY3" s="124" t="str">
        <f t="shared" ref="AY3:AY37" si="26">A3</f>
        <v>Arizona</v>
      </c>
      <c r="AZ3" s="124" t="s">
        <v>667</v>
      </c>
      <c r="BA3" s="124">
        <f t="shared" ref="BA3:BA37" si="27">SUM(D3:F3)</f>
        <v>1</v>
      </c>
      <c r="BB3" s="127">
        <f>RANK(R3,(L3:Q3,R3:Y3,AD3:AW3))</f>
        <v>3</v>
      </c>
      <c r="BC3" s="127">
        <f>RANK(T3,(L3:Q3,R3:Y3,AD3:AW3))</f>
        <v>9</v>
      </c>
      <c r="BD3" s="127">
        <f>RANK(X3,(L3:Q3,R3:Y3,AD3:AW3))</f>
        <v>9</v>
      </c>
      <c r="BE3" s="127">
        <f>RANK(V3,(L3:Q3,R3:Y3,AD3:AW3))</f>
        <v>9</v>
      </c>
      <c r="BG3" s="124">
        <v>4</v>
      </c>
      <c r="BI3" s="62">
        <f>County!AY18</f>
        <v>0</v>
      </c>
    </row>
    <row r="4" spans="1:61" s="118" customFormat="1">
      <c r="A4" s="123" t="s">
        <v>2214</v>
      </c>
      <c r="B4" s="123"/>
      <c r="C4" s="63">
        <f t="shared" si="0"/>
        <v>8514089</v>
      </c>
      <c r="D4" s="36">
        <f t="shared" si="1"/>
        <v>1</v>
      </c>
      <c r="E4" s="36" t="str">
        <f t="shared" si="1"/>
        <v/>
      </c>
      <c r="F4" s="36" t="str">
        <f t="shared" si="1"/>
        <v/>
      </c>
      <c r="G4" s="128">
        <f t="shared" si="2"/>
        <v>1</v>
      </c>
      <c r="H4" s="128">
        <f t="shared" si="3"/>
        <v>2</v>
      </c>
      <c r="I4" s="128" t="str">
        <f t="shared" si="4"/>
        <v>-</v>
      </c>
      <c r="J4" s="63">
        <f t="shared" si="5"/>
        <v>162127</v>
      </c>
      <c r="K4" s="64">
        <f t="shared" si="6"/>
        <v>1.904220169650564E-2</v>
      </c>
      <c r="L4" s="63">
        <f>County!N78</f>
        <v>3979152</v>
      </c>
      <c r="M4" s="64">
        <f t="shared" si="7"/>
        <v>0.46736086503206625</v>
      </c>
      <c r="N4" s="63">
        <f>County!O78</f>
        <v>3817025</v>
      </c>
      <c r="O4" s="64">
        <f t="shared" si="8"/>
        <v>0.44831866333556064</v>
      </c>
      <c r="P4" s="63">
        <f>County!P78</f>
        <v>0</v>
      </c>
      <c r="Q4" s="64">
        <f t="shared" si="9"/>
        <v>0</v>
      </c>
      <c r="R4" s="63">
        <f>County!Q78</f>
        <v>179100</v>
      </c>
      <c r="S4" s="64">
        <f t="shared" si="10"/>
        <v>2.1035720909189461E-2</v>
      </c>
      <c r="T4" s="63">
        <f>County!R78</f>
        <v>142771</v>
      </c>
      <c r="U4" s="64">
        <f t="shared" si="11"/>
        <v>1.6768793466922886E-2</v>
      </c>
      <c r="V4" s="63">
        <f>County!S78</f>
        <v>140567</v>
      </c>
      <c r="W4" s="64">
        <f t="shared" si="12"/>
        <v>1.650992842569534E-2</v>
      </c>
      <c r="X4" s="63">
        <f>County!T78</f>
        <v>255301</v>
      </c>
      <c r="Y4" s="64">
        <f t="shared" si="13"/>
        <v>2.9985709569162362E-2</v>
      </c>
      <c r="Z4" s="63">
        <f>County!U78</f>
        <v>0</v>
      </c>
      <c r="AA4" s="64">
        <f t="shared" si="14"/>
        <v>0</v>
      </c>
      <c r="AB4" s="63">
        <f>County!V78</f>
        <v>0</v>
      </c>
      <c r="AC4" s="64">
        <f t="shared" si="15"/>
        <v>0</v>
      </c>
      <c r="AD4" s="63">
        <f>County!W78</f>
        <v>0</v>
      </c>
      <c r="AE4" s="64">
        <f t="shared" si="16"/>
        <v>0</v>
      </c>
      <c r="AF4" s="63">
        <f>County!X78</f>
        <v>173</v>
      </c>
      <c r="AG4" s="64">
        <f t="shared" si="17"/>
        <v>2.0319261403069665E-5</v>
      </c>
      <c r="AH4" s="63">
        <f>County!Y78</f>
        <v>0</v>
      </c>
      <c r="AI4" s="64">
        <f t="shared" si="18"/>
        <v>0</v>
      </c>
      <c r="AJ4" s="63">
        <f>County!Z78</f>
        <v>0</v>
      </c>
      <c r="AK4" s="64">
        <f t="shared" si="19"/>
        <v>0</v>
      </c>
      <c r="AL4" s="63">
        <f>County!AA78</f>
        <v>0</v>
      </c>
      <c r="AM4" s="64">
        <f t="shared" si="20"/>
        <v>0</v>
      </c>
      <c r="AN4" s="63">
        <f>County!AB78</f>
        <v>0</v>
      </c>
      <c r="AO4" s="64">
        <f t="shared" si="21"/>
        <v>0</v>
      </c>
      <c r="AP4" s="63">
        <f>County!AC78</f>
        <v>0</v>
      </c>
      <c r="AQ4" s="64">
        <f t="shared" si="22"/>
        <v>0</v>
      </c>
      <c r="AR4" s="63">
        <f>County!AD78</f>
        <v>0</v>
      </c>
      <c r="AS4" s="64">
        <f t="shared" si="23"/>
        <v>0</v>
      </c>
      <c r="AT4" s="63">
        <f>County!AE78</f>
        <v>0</v>
      </c>
      <c r="AU4" s="64">
        <f t="shared" si="24"/>
        <v>0</v>
      </c>
      <c r="AV4" s="63">
        <f>County!AF78</f>
        <v>0</v>
      </c>
      <c r="AW4" s="64">
        <f t="shared" si="25"/>
        <v>0</v>
      </c>
      <c r="AX4" s="129"/>
      <c r="AY4" s="118" t="str">
        <f t="shared" si="26"/>
        <v>California</v>
      </c>
      <c r="AZ4" s="118" t="s">
        <v>2215</v>
      </c>
      <c r="BA4" s="118">
        <f t="shared" si="27"/>
        <v>1</v>
      </c>
      <c r="BB4" s="122">
        <f>RANK(R4,(L4:Q4,R4:Y4,AD4:AW4))</f>
        <v>4</v>
      </c>
      <c r="BC4" s="122">
        <f>RANK(T4,(L4:Q4,R4:Y4,AD4:AW4))</f>
        <v>5</v>
      </c>
      <c r="BD4" s="122">
        <f>RANK(X4,(L4:Q4,R4:Y4,AD4:AW4))</f>
        <v>3</v>
      </c>
      <c r="BE4" s="122">
        <f>RANK(V4,(L4:Q4,R4:Y4,AD4:AW4))</f>
        <v>6</v>
      </c>
      <c r="BG4" s="118">
        <v>6</v>
      </c>
      <c r="BI4" s="63">
        <f>County!AY78</f>
        <v>0</v>
      </c>
    </row>
    <row r="5" spans="1:61" s="124" customFormat="1">
      <c r="A5" s="124" t="s">
        <v>311</v>
      </c>
      <c r="C5" s="62">
        <f t="shared" si="0"/>
        <v>1079767</v>
      </c>
      <c r="D5" s="41">
        <f t="shared" si="1"/>
        <v>1</v>
      </c>
      <c r="E5" s="41" t="str">
        <f t="shared" si="1"/>
        <v/>
      </c>
      <c r="F5" s="41" t="str">
        <f t="shared" si="1"/>
        <v/>
      </c>
      <c r="G5" s="125">
        <f t="shared" si="2"/>
        <v>1</v>
      </c>
      <c r="H5" s="125">
        <f t="shared" si="3"/>
        <v>2</v>
      </c>
      <c r="I5" s="125" t="str">
        <f t="shared" si="4"/>
        <v>-</v>
      </c>
      <c r="J5" s="62">
        <f t="shared" si="5"/>
        <v>389009</v>
      </c>
      <c r="K5" s="86">
        <f t="shared" si="6"/>
        <v>0.36027124370350272</v>
      </c>
      <c r="L5" s="62">
        <f>County!N88</f>
        <v>723842</v>
      </c>
      <c r="M5" s="86">
        <f t="shared" si="7"/>
        <v>0.67036869991396297</v>
      </c>
      <c r="N5" s="62">
        <f>County!O88</f>
        <v>334833</v>
      </c>
      <c r="O5" s="86">
        <f t="shared" si="8"/>
        <v>0.3100974562104602</v>
      </c>
      <c r="P5" s="62">
        <f>County!P88</f>
        <v>0</v>
      </c>
      <c r="Q5" s="86">
        <f t="shared" si="9"/>
        <v>0</v>
      </c>
      <c r="R5" s="62">
        <f>County!Q88</f>
        <v>0</v>
      </c>
      <c r="S5" s="86">
        <f t="shared" si="10"/>
        <v>0</v>
      </c>
      <c r="T5" s="62">
        <f>County!R88</f>
        <v>20989</v>
      </c>
      <c r="U5" s="86">
        <f t="shared" si="11"/>
        <v>1.9438452925492258E-2</v>
      </c>
      <c r="V5" s="62">
        <f>County!S88</f>
        <v>0</v>
      </c>
      <c r="W5" s="86">
        <f t="shared" si="12"/>
        <v>0</v>
      </c>
      <c r="X5" s="62">
        <f>County!T88</f>
        <v>0</v>
      </c>
      <c r="Y5" s="86">
        <f t="shared" si="13"/>
        <v>0</v>
      </c>
      <c r="Z5" s="62">
        <f>County!U88</f>
        <v>0</v>
      </c>
      <c r="AA5" s="86">
        <f t="shared" si="14"/>
        <v>0</v>
      </c>
      <c r="AB5" s="62">
        <f>County!V88</f>
        <v>0</v>
      </c>
      <c r="AC5" s="86">
        <f t="shared" si="15"/>
        <v>0</v>
      </c>
      <c r="AD5" s="62">
        <f>County!W88</f>
        <v>0</v>
      </c>
      <c r="AE5" s="86">
        <f t="shared" si="16"/>
        <v>0</v>
      </c>
      <c r="AF5" s="62">
        <f>County!X88</f>
        <v>103</v>
      </c>
      <c r="AG5" s="86">
        <f t="shared" si="17"/>
        <v>9.5390950084601588E-5</v>
      </c>
      <c r="AH5" s="62">
        <f>County!Y88</f>
        <v>0</v>
      </c>
      <c r="AI5" s="86">
        <f t="shared" si="18"/>
        <v>0</v>
      </c>
      <c r="AJ5" s="62">
        <f>County!Z88</f>
        <v>0</v>
      </c>
      <c r="AK5" s="86">
        <f t="shared" si="19"/>
        <v>0</v>
      </c>
      <c r="AL5" s="62">
        <f>County!AA88</f>
        <v>0</v>
      </c>
      <c r="AM5" s="86">
        <f t="shared" si="20"/>
        <v>0</v>
      </c>
      <c r="AN5" s="62">
        <f>County!AB88</f>
        <v>0</v>
      </c>
      <c r="AO5" s="86">
        <f t="shared" si="21"/>
        <v>0</v>
      </c>
      <c r="AP5" s="62">
        <f>County!AC88</f>
        <v>0</v>
      </c>
      <c r="AQ5" s="86">
        <f t="shared" si="22"/>
        <v>0</v>
      </c>
      <c r="AR5" s="62">
        <f>County!AD88</f>
        <v>0</v>
      </c>
      <c r="AS5" s="86">
        <f t="shared" si="23"/>
        <v>0</v>
      </c>
      <c r="AT5" s="62">
        <f>County!AE88</f>
        <v>0</v>
      </c>
      <c r="AU5" s="86">
        <f t="shared" si="24"/>
        <v>0</v>
      </c>
      <c r="AV5" s="62">
        <f>County!AF88</f>
        <v>0</v>
      </c>
      <c r="AW5" s="86">
        <f t="shared" si="25"/>
        <v>0</v>
      </c>
      <c r="AX5" s="126"/>
      <c r="AY5" s="124" t="str">
        <f t="shared" si="26"/>
        <v>Connecticut</v>
      </c>
      <c r="AZ5" s="124" t="s">
        <v>1276</v>
      </c>
      <c r="BA5" s="124">
        <f t="shared" si="27"/>
        <v>1</v>
      </c>
      <c r="BB5" s="127">
        <f>RANK(R5,(L5:Q5,R5:Y5,AD5:AW5))</f>
        <v>9</v>
      </c>
      <c r="BC5" s="127">
        <f>RANK(T5,(L5:Q5,R5:Y5,AD5:AW5))</f>
        <v>3</v>
      </c>
      <c r="BD5" s="127">
        <f>RANK(X5,(L5:Q5,R5:Y5,AD5:AW5))</f>
        <v>9</v>
      </c>
      <c r="BE5" s="127">
        <f>RANK(V5,(L5:Q5,R5:Y5,AD5:AW5))</f>
        <v>9</v>
      </c>
      <c r="BG5" s="124">
        <v>9</v>
      </c>
      <c r="BI5" s="62">
        <f>County!AY88</f>
        <v>0</v>
      </c>
    </row>
    <row r="6" spans="1:61" s="118" customFormat="1">
      <c r="A6" s="118" t="s">
        <v>489</v>
      </c>
      <c r="C6" s="63">
        <f t="shared" si="0"/>
        <v>199029</v>
      </c>
      <c r="D6" s="36" t="str">
        <f t="shared" si="1"/>
        <v/>
      </c>
      <c r="E6" s="36">
        <f t="shared" si="1"/>
        <v>1</v>
      </c>
      <c r="F6" s="36" t="str">
        <f t="shared" si="1"/>
        <v/>
      </c>
      <c r="G6" s="128">
        <f t="shared" si="2"/>
        <v>2</v>
      </c>
      <c r="H6" s="128">
        <f t="shared" si="3"/>
        <v>1</v>
      </c>
      <c r="I6" s="128" t="str">
        <f t="shared" si="4"/>
        <v>-</v>
      </c>
      <c r="J6" s="63">
        <f t="shared" si="5"/>
        <v>26534</v>
      </c>
      <c r="K6" s="64">
        <f t="shared" si="6"/>
        <v>0.133317255274357</v>
      </c>
      <c r="L6" s="63">
        <f>County!N93</f>
        <v>84554</v>
      </c>
      <c r="M6" s="64">
        <f t="shared" si="7"/>
        <v>0.42483256208894182</v>
      </c>
      <c r="N6" s="63">
        <f>County!O93</f>
        <v>111088</v>
      </c>
      <c r="O6" s="64">
        <f t="shared" si="8"/>
        <v>0.55814981736329883</v>
      </c>
      <c r="P6" s="63">
        <f>County!P93</f>
        <v>0</v>
      </c>
      <c r="Q6" s="64">
        <f t="shared" si="9"/>
        <v>0</v>
      </c>
      <c r="R6" s="63">
        <f>County!Q93</f>
        <v>3387</v>
      </c>
      <c r="S6" s="64">
        <f t="shared" si="10"/>
        <v>1.7017620547759373E-2</v>
      </c>
      <c r="T6" s="63">
        <f>County!R93</f>
        <v>0</v>
      </c>
      <c r="U6" s="64">
        <f t="shared" si="11"/>
        <v>0</v>
      </c>
      <c r="V6" s="63">
        <f>County!S93</f>
        <v>0</v>
      </c>
      <c r="W6" s="64">
        <f t="shared" si="12"/>
        <v>0</v>
      </c>
      <c r="X6" s="63">
        <f>County!T93</f>
        <v>0</v>
      </c>
      <c r="Y6" s="64">
        <f t="shared" si="13"/>
        <v>0</v>
      </c>
      <c r="Z6" s="63">
        <f>County!U93</f>
        <v>0</v>
      </c>
      <c r="AA6" s="64">
        <f t="shared" si="14"/>
        <v>0</v>
      </c>
      <c r="AB6" s="63">
        <f>County!V93</f>
        <v>0</v>
      </c>
      <c r="AC6" s="64">
        <f t="shared" si="15"/>
        <v>0</v>
      </c>
      <c r="AD6" s="63">
        <f>County!W93</f>
        <v>0</v>
      </c>
      <c r="AE6" s="64">
        <f t="shared" si="16"/>
        <v>0</v>
      </c>
      <c r="AF6" s="63">
        <f>County!X93</f>
        <v>0</v>
      </c>
      <c r="AG6" s="64">
        <f t="shared" si="17"/>
        <v>0</v>
      </c>
      <c r="AH6" s="63">
        <f>County!Y93</f>
        <v>0</v>
      </c>
      <c r="AI6" s="64">
        <f t="shared" si="18"/>
        <v>0</v>
      </c>
      <c r="AJ6" s="63">
        <f>County!Z93</f>
        <v>0</v>
      </c>
      <c r="AK6" s="64">
        <f t="shared" si="19"/>
        <v>0</v>
      </c>
      <c r="AL6" s="63">
        <f>County!AA93</f>
        <v>0</v>
      </c>
      <c r="AM6" s="64">
        <f t="shared" si="20"/>
        <v>0</v>
      </c>
      <c r="AN6" s="63">
        <f>County!AB93</f>
        <v>0</v>
      </c>
      <c r="AO6" s="64">
        <f t="shared" si="21"/>
        <v>0</v>
      </c>
      <c r="AP6" s="63">
        <f>County!AC93</f>
        <v>0</v>
      </c>
      <c r="AQ6" s="64">
        <f t="shared" si="22"/>
        <v>0</v>
      </c>
      <c r="AR6" s="63">
        <f>County!AD93</f>
        <v>0</v>
      </c>
      <c r="AS6" s="64">
        <f t="shared" si="23"/>
        <v>0</v>
      </c>
      <c r="AT6" s="63">
        <f>County!AE93</f>
        <v>0</v>
      </c>
      <c r="AU6" s="64">
        <f t="shared" si="24"/>
        <v>0</v>
      </c>
      <c r="AV6" s="63">
        <f>County!AF93</f>
        <v>0</v>
      </c>
      <c r="AW6" s="64">
        <f t="shared" si="25"/>
        <v>0</v>
      </c>
      <c r="AX6" s="129"/>
      <c r="AY6" s="118" t="str">
        <f t="shared" si="26"/>
        <v>Delaware</v>
      </c>
      <c r="AZ6" s="118" t="s">
        <v>490</v>
      </c>
      <c r="BA6" s="118">
        <f t="shared" si="27"/>
        <v>1</v>
      </c>
      <c r="BB6" s="122">
        <f>RANK(R6,(L6:Q6,R6:Y6,AD6:AW6))</f>
        <v>3</v>
      </c>
      <c r="BC6" s="122">
        <f>RANK(T6,(L6:Q6,R6:Y6,AD6:AW6))</f>
        <v>7</v>
      </c>
      <c r="BD6" s="122">
        <f>RANK(X6,(L6:Q6,R6:Y6,AD6:AW6))</f>
        <v>7</v>
      </c>
      <c r="BE6" s="122">
        <f>RANK(V6,(L6:Q6,R6:Y6,AD6:AW6))</f>
        <v>7</v>
      </c>
      <c r="BG6" s="118">
        <v>10</v>
      </c>
      <c r="BI6" s="63">
        <f>County!AY93</f>
        <v>0</v>
      </c>
    </row>
    <row r="7" spans="1:61" s="124" customFormat="1">
      <c r="A7" s="124" t="s">
        <v>906</v>
      </c>
      <c r="C7" s="62">
        <f t="shared" si="0"/>
        <v>4106816</v>
      </c>
      <c r="D7" s="41" t="str">
        <f t="shared" si="1"/>
        <v/>
      </c>
      <c r="E7" s="41">
        <f t="shared" si="1"/>
        <v>1</v>
      </c>
      <c r="F7" s="41" t="str">
        <f t="shared" si="1"/>
        <v/>
      </c>
      <c r="G7" s="125">
        <f t="shared" si="2"/>
        <v>2</v>
      </c>
      <c r="H7" s="125">
        <f t="shared" si="3"/>
        <v>1</v>
      </c>
      <c r="I7" s="125" t="str">
        <f t="shared" si="4"/>
        <v>-</v>
      </c>
      <c r="J7" s="62">
        <f t="shared" si="5"/>
        <v>1684623</v>
      </c>
      <c r="K7" s="86">
        <f t="shared" si="6"/>
        <v>0.41020172318409198</v>
      </c>
      <c r="L7" s="62">
        <f>County!N162</f>
        <v>1210577</v>
      </c>
      <c r="M7" s="86">
        <f t="shared" si="7"/>
        <v>0.29477264138446913</v>
      </c>
      <c r="N7" s="62">
        <f>County!O162</f>
        <v>2895200</v>
      </c>
      <c r="O7" s="86">
        <f t="shared" si="8"/>
        <v>0.70497436456856111</v>
      </c>
      <c r="P7" s="62">
        <f>County!P162</f>
        <v>0</v>
      </c>
      <c r="Q7" s="86">
        <f t="shared" si="9"/>
        <v>0</v>
      </c>
      <c r="R7" s="62">
        <f>County!Q162</f>
        <v>0</v>
      </c>
      <c r="S7" s="86">
        <f t="shared" si="10"/>
        <v>0</v>
      </c>
      <c r="T7" s="62">
        <f>County!R162</f>
        <v>0</v>
      </c>
      <c r="U7" s="86">
        <f t="shared" si="11"/>
        <v>0</v>
      </c>
      <c r="V7" s="62">
        <f>County!S162</f>
        <v>0</v>
      </c>
      <c r="W7" s="86">
        <f t="shared" si="12"/>
        <v>0</v>
      </c>
      <c r="X7" s="62">
        <f>County!T162</f>
        <v>0</v>
      </c>
      <c r="Y7" s="86">
        <f t="shared" si="13"/>
        <v>0</v>
      </c>
      <c r="Z7" s="62">
        <f>County!U162</f>
        <v>0</v>
      </c>
      <c r="AA7" s="86">
        <f t="shared" si="14"/>
        <v>0</v>
      </c>
      <c r="AB7" s="62">
        <f>County!V162</f>
        <v>0</v>
      </c>
      <c r="AC7" s="86">
        <f t="shared" si="15"/>
        <v>0</v>
      </c>
      <c r="AD7" s="62">
        <f>County!W162</f>
        <v>0</v>
      </c>
      <c r="AE7" s="86">
        <f t="shared" si="16"/>
        <v>0</v>
      </c>
      <c r="AF7" s="62">
        <f>County!X162</f>
        <v>1039</v>
      </c>
      <c r="AG7" s="86">
        <f t="shared" si="17"/>
        <v>2.5299404696972058E-4</v>
      </c>
      <c r="AH7" s="62">
        <f>County!Y162</f>
        <v>0</v>
      </c>
      <c r="AI7" s="86">
        <f t="shared" si="18"/>
        <v>0</v>
      </c>
      <c r="AJ7" s="62">
        <f>County!Z162</f>
        <v>0</v>
      </c>
      <c r="AK7" s="86">
        <f t="shared" si="19"/>
        <v>0</v>
      </c>
      <c r="AL7" s="62">
        <f>County!AA162</f>
        <v>0</v>
      </c>
      <c r="AM7" s="86">
        <f t="shared" si="20"/>
        <v>0</v>
      </c>
      <c r="AN7" s="62">
        <f>County!AB162</f>
        <v>0</v>
      </c>
      <c r="AO7" s="86">
        <f t="shared" si="21"/>
        <v>0</v>
      </c>
      <c r="AP7" s="62">
        <f>County!AC162</f>
        <v>0</v>
      </c>
      <c r="AQ7" s="86">
        <f t="shared" si="22"/>
        <v>0</v>
      </c>
      <c r="AR7" s="62">
        <f>County!AD162</f>
        <v>0</v>
      </c>
      <c r="AS7" s="86">
        <f t="shared" si="23"/>
        <v>0</v>
      </c>
      <c r="AT7" s="62">
        <f>County!AE162</f>
        <v>0</v>
      </c>
      <c r="AU7" s="86">
        <f t="shared" si="24"/>
        <v>0</v>
      </c>
      <c r="AV7" s="62">
        <f>County!AF162</f>
        <v>0</v>
      </c>
      <c r="AW7" s="86">
        <f t="shared" si="25"/>
        <v>0</v>
      </c>
      <c r="AX7" s="126"/>
      <c r="AY7" s="124" t="str">
        <f t="shared" si="26"/>
        <v>Florida</v>
      </c>
      <c r="AZ7" s="124" t="s">
        <v>2061</v>
      </c>
      <c r="BA7" s="124">
        <f t="shared" si="27"/>
        <v>1</v>
      </c>
      <c r="BB7" s="127">
        <f>RANK(R7,(L7:Q7,R7:Y7,AD7:AW7))</f>
        <v>7</v>
      </c>
      <c r="BC7" s="127">
        <f>RANK(T7,(L7:Q7,R7:Y7,AD7:AW7))</f>
        <v>7</v>
      </c>
      <c r="BD7" s="127">
        <f>RANK(X7,(L7:Q7,R7:Y7,AD7:AW7))</f>
        <v>7</v>
      </c>
      <c r="BE7" s="127">
        <f>RANK(V7,(L7:Q7,R7:Y7,AD7:AW7))</f>
        <v>7</v>
      </c>
      <c r="BG7" s="124">
        <v>12</v>
      </c>
      <c r="BI7" s="62">
        <f>County!AY162</f>
        <v>0</v>
      </c>
    </row>
    <row r="8" spans="1:61" s="34" customFormat="1">
      <c r="A8" s="34" t="s">
        <v>2589</v>
      </c>
      <c r="C8" s="37">
        <f t="shared" si="0"/>
        <v>356902</v>
      </c>
      <c r="D8" s="36">
        <f t="shared" si="1"/>
        <v>1</v>
      </c>
      <c r="E8" s="36" t="str">
        <f t="shared" si="1"/>
        <v/>
      </c>
      <c r="F8" s="36" t="str">
        <f t="shared" si="1"/>
        <v/>
      </c>
      <c r="G8" s="67">
        <f t="shared" si="2"/>
        <v>1</v>
      </c>
      <c r="H8" s="67">
        <f t="shared" si="3"/>
        <v>2</v>
      </c>
      <c r="I8" s="67" t="str">
        <f t="shared" si="4"/>
        <v>-</v>
      </c>
      <c r="J8" s="37">
        <f t="shared" si="5"/>
        <v>169869</v>
      </c>
      <c r="K8" s="38">
        <f t="shared" si="6"/>
        <v>0.47595418350135332</v>
      </c>
      <c r="L8" s="37">
        <f>County!N169</f>
        <v>256189</v>
      </c>
      <c r="M8" s="38">
        <f t="shared" si="7"/>
        <v>0.71781329328499144</v>
      </c>
      <c r="N8" s="63">
        <f>County!O169</f>
        <v>86320</v>
      </c>
      <c r="O8" s="64">
        <f t="shared" si="8"/>
        <v>0.24185910978363809</v>
      </c>
      <c r="P8" s="63">
        <f>County!P169</f>
        <v>0</v>
      </c>
      <c r="Q8" s="64">
        <f t="shared" si="9"/>
        <v>0</v>
      </c>
      <c r="R8" s="63">
        <f>County!Q169</f>
        <v>14393</v>
      </c>
      <c r="S8" s="64">
        <f t="shared" si="10"/>
        <v>4.0327596931370516E-2</v>
      </c>
      <c r="T8" s="63">
        <f>County!R169</f>
        <v>0</v>
      </c>
      <c r="U8" s="64">
        <f t="shared" si="11"/>
        <v>0</v>
      </c>
      <c r="V8" s="63">
        <f>County!S169</f>
        <v>0</v>
      </c>
      <c r="W8" s="64">
        <f t="shared" si="12"/>
        <v>0</v>
      </c>
      <c r="X8" s="63">
        <f>County!T169</f>
        <v>0</v>
      </c>
      <c r="Y8" s="64">
        <f t="shared" si="13"/>
        <v>0</v>
      </c>
      <c r="Z8" s="63">
        <f>County!U169</f>
        <v>0</v>
      </c>
      <c r="AA8" s="64">
        <f t="shared" si="14"/>
        <v>0</v>
      </c>
      <c r="AB8" s="63">
        <f>County!V169</f>
        <v>0</v>
      </c>
      <c r="AC8" s="64">
        <f t="shared" si="15"/>
        <v>0</v>
      </c>
      <c r="AD8" s="63">
        <f>County!W169</f>
        <v>0</v>
      </c>
      <c r="AE8" s="64">
        <f t="shared" si="16"/>
        <v>0</v>
      </c>
      <c r="AF8" s="63">
        <f>County!X169</f>
        <v>0</v>
      </c>
      <c r="AG8" s="64">
        <f t="shared" si="17"/>
        <v>0</v>
      </c>
      <c r="AH8" s="37">
        <f>County!Y169</f>
        <v>0</v>
      </c>
      <c r="AI8" s="38">
        <f t="shared" si="18"/>
        <v>0</v>
      </c>
      <c r="AJ8" s="37">
        <f>County!Z169</f>
        <v>0</v>
      </c>
      <c r="AK8" s="38">
        <f t="shared" si="19"/>
        <v>0</v>
      </c>
      <c r="AL8" s="37">
        <f>County!AA169</f>
        <v>0</v>
      </c>
      <c r="AM8" s="38">
        <f t="shared" si="20"/>
        <v>0</v>
      </c>
      <c r="AN8" s="37">
        <f>County!AB169</f>
        <v>0</v>
      </c>
      <c r="AO8" s="38">
        <f t="shared" si="21"/>
        <v>0</v>
      </c>
      <c r="AP8" s="37">
        <f>County!AC169</f>
        <v>0</v>
      </c>
      <c r="AQ8" s="38">
        <f t="shared" si="22"/>
        <v>0</v>
      </c>
      <c r="AR8" s="37">
        <f>County!AD169</f>
        <v>0</v>
      </c>
      <c r="AS8" s="38">
        <f t="shared" si="23"/>
        <v>0</v>
      </c>
      <c r="AT8" s="37">
        <f>County!AE169</f>
        <v>0</v>
      </c>
      <c r="AU8" s="38">
        <f t="shared" si="24"/>
        <v>0</v>
      </c>
      <c r="AV8" s="37">
        <f>County!AF169</f>
        <v>0</v>
      </c>
      <c r="AW8" s="38">
        <f t="shared" si="25"/>
        <v>0</v>
      </c>
      <c r="AX8" s="50"/>
      <c r="AY8" s="34" t="str">
        <f t="shared" si="26"/>
        <v>Hawaii</v>
      </c>
      <c r="AZ8" s="34" t="s">
        <v>2764</v>
      </c>
      <c r="BA8" s="34">
        <f t="shared" si="27"/>
        <v>1</v>
      </c>
      <c r="BB8" s="35">
        <f>RANK(R8,(L8:Q8,R8:Y8,AD8:AW8))</f>
        <v>3</v>
      </c>
      <c r="BC8" s="35">
        <f>RANK(T8,(L8:Q8,R8:Y8,AD8:AW8))</f>
        <v>7</v>
      </c>
      <c r="BD8" s="35">
        <f>RANK(X8,(L8:Q8,R8:Y8,AD8:AW8))</f>
        <v>7</v>
      </c>
      <c r="BE8" s="35">
        <f>RANK(V8,(L8:Q8,R8:Y8,AD8:AW8))</f>
        <v>7</v>
      </c>
      <c r="BG8" s="34">
        <v>15</v>
      </c>
      <c r="BI8" s="37">
        <f>County!AY169</f>
        <v>0</v>
      </c>
    </row>
    <row r="9" spans="1:61" s="39" customFormat="1">
      <c r="A9" s="39" t="s">
        <v>2419</v>
      </c>
      <c r="C9" s="42">
        <f t="shared" si="0"/>
        <v>1543633</v>
      </c>
      <c r="D9" s="41" t="str">
        <f t="shared" si="1"/>
        <v/>
      </c>
      <c r="E9" s="41">
        <f t="shared" si="1"/>
        <v>1</v>
      </c>
      <c r="F9" s="41" t="str">
        <f t="shared" si="1"/>
        <v/>
      </c>
      <c r="G9" s="66">
        <f t="shared" si="2"/>
        <v>2</v>
      </c>
      <c r="H9" s="66">
        <f t="shared" si="3"/>
        <v>1</v>
      </c>
      <c r="I9" s="66" t="str">
        <f t="shared" si="4"/>
        <v>-</v>
      </c>
      <c r="J9" s="42">
        <f t="shared" si="5"/>
        <v>568828</v>
      </c>
      <c r="K9" s="43">
        <f t="shared" si="6"/>
        <v>0.36849950733108194</v>
      </c>
      <c r="L9" s="42">
        <f>County!N263</f>
        <v>470796</v>
      </c>
      <c r="M9" s="43">
        <f t="shared" si="7"/>
        <v>0.30499218402301581</v>
      </c>
      <c r="N9" s="62">
        <f>County!O263</f>
        <v>1039624</v>
      </c>
      <c r="O9" s="86">
        <f t="shared" si="8"/>
        <v>0.67349169135409781</v>
      </c>
      <c r="P9" s="62">
        <f>County!P263</f>
        <v>0</v>
      </c>
      <c r="Q9" s="86">
        <f t="shared" si="9"/>
        <v>0</v>
      </c>
      <c r="R9" s="62">
        <f>County!Q263</f>
        <v>17339</v>
      </c>
      <c r="S9" s="86">
        <f t="shared" si="10"/>
        <v>1.1232592202939429E-2</v>
      </c>
      <c r="T9" s="62">
        <f>County!R263</f>
        <v>0</v>
      </c>
      <c r="U9" s="86">
        <f t="shared" si="11"/>
        <v>0</v>
      </c>
      <c r="V9" s="62">
        <f>County!S263</f>
        <v>0</v>
      </c>
      <c r="W9" s="86">
        <f t="shared" si="12"/>
        <v>0</v>
      </c>
      <c r="X9" s="62">
        <f>County!T263</f>
        <v>0</v>
      </c>
      <c r="Y9" s="86">
        <f t="shared" si="13"/>
        <v>0</v>
      </c>
      <c r="Z9" s="62">
        <f>County!U263</f>
        <v>15800</v>
      </c>
      <c r="AA9" s="86">
        <f t="shared" si="14"/>
        <v>1.0235593564014244E-2</v>
      </c>
      <c r="AB9" s="62">
        <f>County!V263</f>
        <v>0</v>
      </c>
      <c r="AC9" s="86">
        <f t="shared" si="15"/>
        <v>0</v>
      </c>
      <c r="AD9" s="62">
        <f>County!W263</f>
        <v>0</v>
      </c>
      <c r="AE9" s="86">
        <f t="shared" si="16"/>
        <v>0</v>
      </c>
      <c r="AF9" s="62">
        <f>County!X263</f>
        <v>74</v>
      </c>
      <c r="AG9" s="86">
        <f t="shared" si="17"/>
        <v>4.7938855932724939E-5</v>
      </c>
      <c r="AH9" s="42">
        <f>County!Y263</f>
        <v>0</v>
      </c>
      <c r="AI9" s="43">
        <f t="shared" si="18"/>
        <v>0</v>
      </c>
      <c r="AJ9" s="42">
        <f>County!Z263</f>
        <v>0</v>
      </c>
      <c r="AK9" s="43">
        <f t="shared" si="19"/>
        <v>0</v>
      </c>
      <c r="AL9" s="42">
        <f>County!AA263</f>
        <v>0</v>
      </c>
      <c r="AM9" s="43">
        <f t="shared" si="20"/>
        <v>0</v>
      </c>
      <c r="AN9" s="42">
        <f>County!AB263</f>
        <v>0</v>
      </c>
      <c r="AO9" s="43">
        <f t="shared" si="21"/>
        <v>0</v>
      </c>
      <c r="AP9" s="42">
        <f>County!AC263</f>
        <v>0</v>
      </c>
      <c r="AQ9" s="43">
        <f t="shared" si="22"/>
        <v>0</v>
      </c>
      <c r="AR9" s="42">
        <f>County!AD263</f>
        <v>0</v>
      </c>
      <c r="AS9" s="43">
        <f t="shared" si="23"/>
        <v>0</v>
      </c>
      <c r="AT9" s="42">
        <f>County!AE263</f>
        <v>0</v>
      </c>
      <c r="AU9" s="43">
        <f t="shared" si="24"/>
        <v>0</v>
      </c>
      <c r="AV9" s="42">
        <f>County!AF263</f>
        <v>0</v>
      </c>
      <c r="AW9" s="43">
        <f t="shared" si="25"/>
        <v>0</v>
      </c>
      <c r="AX9" s="49"/>
      <c r="AY9" s="39" t="str">
        <f t="shared" si="26"/>
        <v>Indiana</v>
      </c>
      <c r="AZ9" s="39" t="s">
        <v>2420</v>
      </c>
      <c r="BA9" s="39">
        <f t="shared" si="27"/>
        <v>1</v>
      </c>
      <c r="BB9" s="40">
        <f>RANK(R9,(L9:Q9,R9:Y9,AD9:AW9))</f>
        <v>3</v>
      </c>
      <c r="BC9" s="40">
        <f>RANK(T9,(L9:Q9,R9:Y9,AD9:AW9))</f>
        <v>9</v>
      </c>
      <c r="BD9" s="40">
        <f>RANK(X9,(L9:Q9,R9:Y9,AD9:AW9))</f>
        <v>9</v>
      </c>
      <c r="BE9" s="40">
        <f>RANK(V9,(L9:Q9,R9:Y9,AD9:AW9))</f>
        <v>9</v>
      </c>
      <c r="BG9" s="39">
        <v>18</v>
      </c>
      <c r="BI9" s="42">
        <f>County!AY263</f>
        <v>0</v>
      </c>
    </row>
    <row r="10" spans="1:61" s="34" customFormat="1">
      <c r="A10" s="34" t="s">
        <v>1395</v>
      </c>
      <c r="C10" s="37">
        <f t="shared" si="0"/>
        <v>511733</v>
      </c>
      <c r="D10" s="36" t="str">
        <f t="shared" si="1"/>
        <v/>
      </c>
      <c r="E10" s="36">
        <f t="shared" si="1"/>
        <v>1</v>
      </c>
      <c r="F10" s="36" t="str">
        <f t="shared" si="1"/>
        <v/>
      </c>
      <c r="G10" s="67">
        <f t="shared" si="2"/>
        <v>2</v>
      </c>
      <c r="H10" s="67">
        <f t="shared" si="3"/>
        <v>1</v>
      </c>
      <c r="I10" s="67">
        <f t="shared" si="4"/>
        <v>3</v>
      </c>
      <c r="J10" s="37">
        <f t="shared" si="5"/>
        <v>122202</v>
      </c>
      <c r="K10" s="38">
        <f t="shared" si="6"/>
        <v>0.23880031188139128</v>
      </c>
      <c r="L10" s="37">
        <f>County!N281</f>
        <v>186042</v>
      </c>
      <c r="M10" s="38">
        <f t="shared" si="7"/>
        <v>0.363552868390352</v>
      </c>
      <c r="N10" s="63">
        <f>County!O281</f>
        <v>308244</v>
      </c>
      <c r="O10" s="64">
        <f t="shared" si="8"/>
        <v>0.60235318027174323</v>
      </c>
      <c r="P10" s="63">
        <f>County!P281</f>
        <v>17205</v>
      </c>
      <c r="Q10" s="64">
        <f t="shared" si="9"/>
        <v>3.3621048476451587E-2</v>
      </c>
      <c r="R10" s="63">
        <f>County!Q281</f>
        <v>0</v>
      </c>
      <c r="S10" s="64">
        <f t="shared" si="10"/>
        <v>0</v>
      </c>
      <c r="T10" s="63">
        <f>County!R281</f>
        <v>0</v>
      </c>
      <c r="U10" s="64">
        <f t="shared" si="11"/>
        <v>0</v>
      </c>
      <c r="V10" s="63">
        <f>County!S281</f>
        <v>0</v>
      </c>
      <c r="W10" s="64">
        <f t="shared" si="12"/>
        <v>0</v>
      </c>
      <c r="X10" s="63">
        <f>County!T281</f>
        <v>0</v>
      </c>
      <c r="Y10" s="64">
        <f t="shared" si="13"/>
        <v>0</v>
      </c>
      <c r="Z10" s="63">
        <f>County!U281</f>
        <v>0</v>
      </c>
      <c r="AA10" s="64">
        <f t="shared" si="14"/>
        <v>0</v>
      </c>
      <c r="AB10" s="63">
        <f>County!V281</f>
        <v>0</v>
      </c>
      <c r="AC10" s="64">
        <f t="shared" si="15"/>
        <v>0</v>
      </c>
      <c r="AD10" s="63">
        <f>County!W281</f>
        <v>0</v>
      </c>
      <c r="AE10" s="64">
        <f t="shared" si="16"/>
        <v>0</v>
      </c>
      <c r="AF10" s="63">
        <f>County!X281</f>
        <v>242</v>
      </c>
      <c r="AG10" s="64">
        <f t="shared" si="17"/>
        <v>4.7290286145314063E-4</v>
      </c>
      <c r="AH10" s="37">
        <f>County!Y281</f>
        <v>0</v>
      </c>
      <c r="AI10" s="38">
        <f t="shared" si="18"/>
        <v>0</v>
      </c>
      <c r="AJ10" s="37">
        <f>County!Z281</f>
        <v>0</v>
      </c>
      <c r="AK10" s="38">
        <f t="shared" si="19"/>
        <v>0</v>
      </c>
      <c r="AL10" s="37">
        <f>County!AA281</f>
        <v>0</v>
      </c>
      <c r="AM10" s="38">
        <f t="shared" si="20"/>
        <v>0</v>
      </c>
      <c r="AN10" s="37">
        <f>County!AB281</f>
        <v>0</v>
      </c>
      <c r="AO10" s="38">
        <f t="shared" si="21"/>
        <v>0</v>
      </c>
      <c r="AP10" s="37">
        <f>County!AC281</f>
        <v>0</v>
      </c>
      <c r="AQ10" s="38">
        <f t="shared" si="22"/>
        <v>0</v>
      </c>
      <c r="AR10" s="37">
        <f>County!AD281</f>
        <v>0</v>
      </c>
      <c r="AS10" s="38">
        <f t="shared" si="23"/>
        <v>0</v>
      </c>
      <c r="AT10" s="37">
        <f>County!AE281</f>
        <v>0</v>
      </c>
      <c r="AU10" s="38">
        <f t="shared" si="24"/>
        <v>0</v>
      </c>
      <c r="AV10" s="37">
        <f>County!AF281</f>
        <v>0</v>
      </c>
      <c r="AW10" s="38">
        <f t="shared" si="25"/>
        <v>0</v>
      </c>
      <c r="AX10" s="50"/>
      <c r="AY10" s="34" t="str">
        <f t="shared" si="26"/>
        <v>Maine</v>
      </c>
      <c r="AZ10" s="34" t="s">
        <v>2756</v>
      </c>
      <c r="BA10" s="34">
        <f t="shared" si="27"/>
        <v>1</v>
      </c>
      <c r="BB10" s="35">
        <f>RANK(R10,(L10:Q10,R10:Y10,AD10:AW10))</f>
        <v>9</v>
      </c>
      <c r="BC10" s="35">
        <f>RANK(T10,(L10:Q10,R10:Y10,AD10:AW10))</f>
        <v>9</v>
      </c>
      <c r="BD10" s="35">
        <f>RANK(X10,(L10:Q10,R10:Y10,AD10:AW10))</f>
        <v>9</v>
      </c>
      <c r="BE10" s="35">
        <f>RANK(V10,(L10:Q10,R10:Y10,AD10:AW10))</f>
        <v>9</v>
      </c>
      <c r="BG10" s="34">
        <v>23</v>
      </c>
      <c r="BI10" s="37">
        <f>County!AY281</f>
        <v>0</v>
      </c>
    </row>
    <row r="11" spans="1:61" s="39" customFormat="1">
      <c r="A11" s="39" t="s">
        <v>1465</v>
      </c>
      <c r="C11" s="42">
        <f t="shared" si="0"/>
        <v>1369104</v>
      </c>
      <c r="D11" s="41">
        <f t="shared" si="1"/>
        <v>1</v>
      </c>
      <c r="E11" s="41" t="str">
        <f t="shared" si="1"/>
        <v/>
      </c>
      <c r="F11" s="41" t="str">
        <f t="shared" si="1"/>
        <v/>
      </c>
      <c r="G11" s="66">
        <f t="shared" si="2"/>
        <v>1</v>
      </c>
      <c r="H11" s="66">
        <f t="shared" si="3"/>
        <v>2</v>
      </c>
      <c r="I11" s="66" t="str">
        <f t="shared" si="4"/>
        <v>-</v>
      </c>
      <c r="J11" s="42">
        <f t="shared" si="5"/>
        <v>249217</v>
      </c>
      <c r="K11" s="43">
        <f t="shared" si="6"/>
        <v>0.1820292687772441</v>
      </c>
      <c r="L11" s="42">
        <f>County!N307</f>
        <v>809125</v>
      </c>
      <c r="M11" s="43">
        <f t="shared" si="7"/>
        <v>0.59098870502167844</v>
      </c>
      <c r="N11" s="62">
        <f>County!O307</f>
        <v>559908</v>
      </c>
      <c r="O11" s="86">
        <f t="shared" si="8"/>
        <v>0.40895943624443432</v>
      </c>
      <c r="P11" s="62">
        <f>County!P307</f>
        <v>0</v>
      </c>
      <c r="Q11" s="86">
        <f t="shared" si="9"/>
        <v>0</v>
      </c>
      <c r="R11" s="62">
        <f>County!Q307</f>
        <v>0</v>
      </c>
      <c r="S11" s="86">
        <f t="shared" si="10"/>
        <v>0</v>
      </c>
      <c r="T11" s="62">
        <f>County!R307</f>
        <v>0</v>
      </c>
      <c r="U11" s="86">
        <f t="shared" si="11"/>
        <v>0</v>
      </c>
      <c r="V11" s="62">
        <f>County!S307</f>
        <v>0</v>
      </c>
      <c r="W11" s="86">
        <f t="shared" si="12"/>
        <v>0</v>
      </c>
      <c r="X11" s="62">
        <f>County!T307</f>
        <v>0</v>
      </c>
      <c r="Y11" s="86">
        <f t="shared" si="13"/>
        <v>0</v>
      </c>
      <c r="Z11" s="62">
        <f>County!U307</f>
        <v>0</v>
      </c>
      <c r="AA11" s="86">
        <f t="shared" si="14"/>
        <v>0</v>
      </c>
      <c r="AB11" s="62">
        <f>County!V307</f>
        <v>0</v>
      </c>
      <c r="AC11" s="86">
        <f t="shared" si="15"/>
        <v>0</v>
      </c>
      <c r="AD11" s="62">
        <f>County!W307</f>
        <v>0</v>
      </c>
      <c r="AE11" s="86">
        <f t="shared" si="16"/>
        <v>0</v>
      </c>
      <c r="AF11" s="62">
        <f>County!X307</f>
        <v>71</v>
      </c>
      <c r="AG11" s="86">
        <f t="shared" si="17"/>
        <v>5.1858733887272259E-5</v>
      </c>
      <c r="AH11" s="42">
        <f>County!Y307</f>
        <v>0</v>
      </c>
      <c r="AI11" s="43">
        <f t="shared" si="18"/>
        <v>0</v>
      </c>
      <c r="AJ11" s="42">
        <f>County!Z307</f>
        <v>0</v>
      </c>
      <c r="AK11" s="43">
        <f t="shared" si="19"/>
        <v>0</v>
      </c>
      <c r="AL11" s="42">
        <f>County!AA307</f>
        <v>0</v>
      </c>
      <c r="AM11" s="43">
        <f t="shared" si="20"/>
        <v>0</v>
      </c>
      <c r="AN11" s="42">
        <f>County!AB307</f>
        <v>0</v>
      </c>
      <c r="AO11" s="43">
        <f t="shared" si="21"/>
        <v>0</v>
      </c>
      <c r="AP11" s="42">
        <f>County!AC307</f>
        <v>0</v>
      </c>
      <c r="AQ11" s="43">
        <f t="shared" si="22"/>
        <v>0</v>
      </c>
      <c r="AR11" s="42">
        <f>County!AD307</f>
        <v>0</v>
      </c>
      <c r="AS11" s="43">
        <f t="shared" si="23"/>
        <v>0</v>
      </c>
      <c r="AT11" s="42">
        <f>County!AE307</f>
        <v>0</v>
      </c>
      <c r="AU11" s="43">
        <f t="shared" si="24"/>
        <v>0</v>
      </c>
      <c r="AV11" s="42">
        <f>County!AF307</f>
        <v>0</v>
      </c>
      <c r="AW11" s="43">
        <f t="shared" si="25"/>
        <v>0</v>
      </c>
      <c r="AX11" s="49"/>
      <c r="AY11" s="39" t="str">
        <f t="shared" si="26"/>
        <v>Maryland</v>
      </c>
      <c r="AZ11" s="39" t="s">
        <v>1549</v>
      </c>
      <c r="BA11" s="39">
        <f t="shared" si="27"/>
        <v>1</v>
      </c>
      <c r="BB11" s="40">
        <f>RANK(R11,(L11:Q11,R11:Y11,AD11:AW11))</f>
        <v>7</v>
      </c>
      <c r="BC11" s="40">
        <f>RANK(T11,(L11:Q11,R11:Y11,AD11:AW11))</f>
        <v>7</v>
      </c>
      <c r="BD11" s="40">
        <f>RANK(X11,(L11:Q11,R11:Y11,AD11:AW11))</f>
        <v>7</v>
      </c>
      <c r="BE11" s="40">
        <f>RANK(V11,(L11:Q11,R11:Y11,AD11:AW11))</f>
        <v>7</v>
      </c>
      <c r="BG11" s="39">
        <v>24</v>
      </c>
      <c r="BI11" s="42">
        <f>County!AY307</f>
        <v>0</v>
      </c>
    </row>
    <row r="12" spans="1:61" s="34" customFormat="1">
      <c r="A12" s="34" t="s">
        <v>2355</v>
      </c>
      <c r="C12" s="37">
        <f t="shared" si="0"/>
        <v>2179964</v>
      </c>
      <c r="D12" s="36">
        <f t="shared" si="1"/>
        <v>1</v>
      </c>
      <c r="E12" s="36" t="str">
        <f t="shared" si="1"/>
        <v/>
      </c>
      <c r="F12" s="36" t="str">
        <f t="shared" si="1"/>
        <v/>
      </c>
      <c r="G12" s="67">
        <f t="shared" si="2"/>
        <v>1</v>
      </c>
      <c r="H12" s="67">
        <f t="shared" si="3"/>
        <v>2</v>
      </c>
      <c r="I12" s="67" t="str">
        <f t="shared" si="4"/>
        <v>-</v>
      </c>
      <c r="J12" s="37">
        <f t="shared" si="5"/>
        <v>372006</v>
      </c>
      <c r="K12" s="38">
        <f t="shared" si="6"/>
        <v>0.17064777216504493</v>
      </c>
      <c r="L12" s="37">
        <f>County!N323</f>
        <v>1266011</v>
      </c>
      <c r="M12" s="38">
        <f t="shared" si="7"/>
        <v>0.58074858116923034</v>
      </c>
      <c r="N12" s="63">
        <f>County!O323</f>
        <v>894005</v>
      </c>
      <c r="O12" s="64">
        <f t="shared" si="8"/>
        <v>0.41010080900418538</v>
      </c>
      <c r="P12" s="63">
        <f>County!P323</f>
        <v>0</v>
      </c>
      <c r="Q12" s="64">
        <f t="shared" si="9"/>
        <v>0</v>
      </c>
      <c r="R12" s="63">
        <f>County!Q323</f>
        <v>14484</v>
      </c>
      <c r="S12" s="64">
        <f t="shared" si="10"/>
        <v>6.6441464170967964E-3</v>
      </c>
      <c r="T12" s="63">
        <f>County!R323</f>
        <v>0</v>
      </c>
      <c r="U12" s="64">
        <f t="shared" si="11"/>
        <v>0</v>
      </c>
      <c r="V12" s="63">
        <f>County!S323</f>
        <v>0</v>
      </c>
      <c r="W12" s="64">
        <f t="shared" si="12"/>
        <v>0</v>
      </c>
      <c r="X12" s="63">
        <f>County!T323</f>
        <v>0</v>
      </c>
      <c r="Y12" s="64">
        <f t="shared" si="13"/>
        <v>0</v>
      </c>
      <c r="Z12" s="63">
        <f>County!U323</f>
        <v>0</v>
      </c>
      <c r="AA12" s="64">
        <f t="shared" si="14"/>
        <v>0</v>
      </c>
      <c r="AB12" s="63">
        <f>County!V323</f>
        <v>0</v>
      </c>
      <c r="AC12" s="64">
        <f t="shared" si="15"/>
        <v>0</v>
      </c>
      <c r="AD12" s="63">
        <f>County!W323</f>
        <v>0</v>
      </c>
      <c r="AE12" s="64">
        <f t="shared" si="16"/>
        <v>0</v>
      </c>
      <c r="AF12" s="63">
        <f>County!X323</f>
        <v>688</v>
      </c>
      <c r="AG12" s="64">
        <f t="shared" si="17"/>
        <v>3.1560154204381358E-4</v>
      </c>
      <c r="AH12" s="37">
        <f>County!Y323</f>
        <v>4776</v>
      </c>
      <c r="AI12" s="38">
        <f t="shared" si="18"/>
        <v>2.1908618674436825E-3</v>
      </c>
      <c r="AJ12" s="37">
        <f>County!Z323</f>
        <v>0</v>
      </c>
      <c r="AK12" s="38">
        <f t="shared" si="19"/>
        <v>0</v>
      </c>
      <c r="AL12" s="37">
        <f>County!AA323</f>
        <v>0</v>
      </c>
      <c r="AM12" s="38">
        <f t="shared" si="20"/>
        <v>0</v>
      </c>
      <c r="AN12" s="37">
        <f>County!AB323</f>
        <v>0</v>
      </c>
      <c r="AO12" s="38">
        <f t="shared" si="21"/>
        <v>0</v>
      </c>
      <c r="AP12" s="37">
        <f>County!AC323</f>
        <v>0</v>
      </c>
      <c r="AQ12" s="38">
        <f t="shared" si="22"/>
        <v>0</v>
      </c>
      <c r="AR12" s="37">
        <f>County!AD323</f>
        <v>0</v>
      </c>
      <c r="AS12" s="38">
        <f t="shared" si="23"/>
        <v>0</v>
      </c>
      <c r="AT12" s="37">
        <f>County!AE323</f>
        <v>0</v>
      </c>
      <c r="AU12" s="38">
        <f t="shared" si="24"/>
        <v>0</v>
      </c>
      <c r="AV12" s="37">
        <f>County!AF323</f>
        <v>0</v>
      </c>
      <c r="AW12" s="38">
        <f t="shared" si="25"/>
        <v>0</v>
      </c>
      <c r="AX12" s="50"/>
      <c r="AY12" s="34" t="str">
        <f t="shared" si="26"/>
        <v>Massachusetts</v>
      </c>
      <c r="AZ12" s="34" t="s">
        <v>2356</v>
      </c>
      <c r="BA12" s="34">
        <f t="shared" si="27"/>
        <v>1</v>
      </c>
      <c r="BB12" s="35">
        <f>RANK(R12,(L12:Q12,R12:Y12,AD12:AW12))</f>
        <v>3</v>
      </c>
      <c r="BC12" s="35">
        <f>RANK(T12,(L12:Q12,R12:Y12,AD12:AW12))</f>
        <v>11</v>
      </c>
      <c r="BD12" s="35">
        <f>RANK(X12,(L12:Q12,R12:Y12,AD12:AW12))</f>
        <v>11</v>
      </c>
      <c r="BE12" s="35">
        <f>RANK(V12,(L12:Q12,R12:Y12,AD12:AW12))</f>
        <v>11</v>
      </c>
      <c r="BG12" s="34">
        <v>25</v>
      </c>
      <c r="BI12" s="37">
        <f>County!AY323</f>
        <v>0</v>
      </c>
    </row>
    <row r="13" spans="1:61" s="39" customFormat="1">
      <c r="A13" s="39" t="s">
        <v>1155</v>
      </c>
      <c r="C13" s="42">
        <f t="shared" si="0"/>
        <v>3043385</v>
      </c>
      <c r="D13" s="41" t="str">
        <f t="shared" si="1"/>
        <v/>
      </c>
      <c r="E13" s="41">
        <f t="shared" si="1"/>
        <v>1</v>
      </c>
      <c r="F13" s="41" t="str">
        <f t="shared" si="1"/>
        <v/>
      </c>
      <c r="G13" s="66">
        <f t="shared" si="2"/>
        <v>2</v>
      </c>
      <c r="H13" s="66">
        <f t="shared" si="3"/>
        <v>1</v>
      </c>
      <c r="I13" s="66" t="str">
        <f t="shared" si="4"/>
        <v>-</v>
      </c>
      <c r="J13" s="42">
        <f t="shared" si="5"/>
        <v>277810</v>
      </c>
      <c r="K13" s="43">
        <f t="shared" si="6"/>
        <v>9.1283225750274782E-2</v>
      </c>
      <c r="L13" s="42">
        <f>County!N408</f>
        <v>1300960</v>
      </c>
      <c r="M13" s="43">
        <f t="shared" si="7"/>
        <v>0.42747138465885848</v>
      </c>
      <c r="N13" s="62">
        <f>County!O408</f>
        <v>1578770</v>
      </c>
      <c r="O13" s="86">
        <f t="shared" si="8"/>
        <v>0.51875461040913329</v>
      </c>
      <c r="P13" s="62">
        <f>County!P408</f>
        <v>0</v>
      </c>
      <c r="Q13" s="86">
        <f t="shared" si="9"/>
        <v>0</v>
      </c>
      <c r="R13" s="62">
        <f>County!Q408</f>
        <v>128393</v>
      </c>
      <c r="S13" s="86">
        <f t="shared" si="10"/>
        <v>4.218756417607368E-2</v>
      </c>
      <c r="T13" s="62">
        <f>County!R408</f>
        <v>0</v>
      </c>
      <c r="U13" s="86">
        <f t="shared" si="11"/>
        <v>0</v>
      </c>
      <c r="V13" s="62">
        <f>County!S408</f>
        <v>0</v>
      </c>
      <c r="W13" s="86">
        <f t="shared" si="12"/>
        <v>0</v>
      </c>
      <c r="X13" s="62">
        <f>County!T408</f>
        <v>0</v>
      </c>
      <c r="Y13" s="86">
        <f t="shared" si="13"/>
        <v>0</v>
      </c>
      <c r="Z13" s="62">
        <f>County!U408</f>
        <v>0</v>
      </c>
      <c r="AA13" s="86">
        <f t="shared" si="14"/>
        <v>0</v>
      </c>
      <c r="AB13" s="62">
        <f>County!V408</f>
        <v>14746</v>
      </c>
      <c r="AC13" s="86">
        <f t="shared" si="15"/>
        <v>4.8452627584088109E-3</v>
      </c>
      <c r="AD13" s="62">
        <f>County!W408</f>
        <v>0</v>
      </c>
      <c r="AE13" s="86">
        <f t="shared" si="16"/>
        <v>0</v>
      </c>
      <c r="AF13" s="62">
        <f>County!X408</f>
        <v>506</v>
      </c>
      <c r="AG13" s="86">
        <f t="shared" si="17"/>
        <v>1.662622376071381E-4</v>
      </c>
      <c r="AH13" s="42">
        <f>County!Y408</f>
        <v>20010</v>
      </c>
      <c r="AI13" s="43">
        <f t="shared" si="18"/>
        <v>6.5749157599186434E-3</v>
      </c>
      <c r="AJ13" s="42">
        <f>County!Z408</f>
        <v>0</v>
      </c>
      <c r="AK13" s="43">
        <f t="shared" si="19"/>
        <v>0</v>
      </c>
      <c r="AL13" s="42">
        <f>County!AA408</f>
        <v>0</v>
      </c>
      <c r="AM13" s="43">
        <f t="shared" si="20"/>
        <v>0</v>
      </c>
      <c r="AN13" s="42">
        <f>County!AB408</f>
        <v>0</v>
      </c>
      <c r="AO13" s="43">
        <f t="shared" si="21"/>
        <v>0</v>
      </c>
      <c r="AP13" s="42">
        <f>County!AC408</f>
        <v>0</v>
      </c>
      <c r="AQ13" s="43">
        <f t="shared" si="22"/>
        <v>0</v>
      </c>
      <c r="AR13" s="42">
        <f>County!AD408</f>
        <v>0</v>
      </c>
      <c r="AS13" s="43">
        <f t="shared" si="23"/>
        <v>0</v>
      </c>
      <c r="AT13" s="42">
        <f>County!AE408</f>
        <v>0</v>
      </c>
      <c r="AU13" s="43">
        <f t="shared" si="24"/>
        <v>0</v>
      </c>
      <c r="AV13" s="42">
        <f>County!AF408</f>
        <v>0</v>
      </c>
      <c r="AW13" s="43">
        <f t="shared" si="25"/>
        <v>0</v>
      </c>
      <c r="AX13" s="49"/>
      <c r="AY13" s="39" t="str">
        <f t="shared" si="26"/>
        <v>Michigan</v>
      </c>
      <c r="AZ13" s="39" t="s">
        <v>1644</v>
      </c>
      <c r="BA13" s="39">
        <f t="shared" si="27"/>
        <v>1</v>
      </c>
      <c r="BB13" s="40">
        <f>RANK(R13,(L13:Q13,R13:Y13,AD13:AW13))</f>
        <v>3</v>
      </c>
      <c r="BC13" s="40">
        <f>RANK(T13,(L13:Q13,R13:Y13,AD13:AW13))</f>
        <v>11</v>
      </c>
      <c r="BD13" s="40">
        <f>RANK(X13,(L13:Q13,R13:Y13,AD13:AW13))</f>
        <v>11</v>
      </c>
      <c r="BE13" s="40">
        <f>RANK(V13,(L13:Q13,R13:Y13,AD13:AW13))</f>
        <v>11</v>
      </c>
      <c r="BG13" s="39">
        <v>26</v>
      </c>
      <c r="BI13" s="42">
        <f>County!AY408</f>
        <v>0</v>
      </c>
    </row>
    <row r="14" spans="1:61" s="34" customFormat="1">
      <c r="A14" s="34" t="s">
        <v>192</v>
      </c>
      <c r="C14" s="37">
        <f t="shared" si="0"/>
        <v>1772929</v>
      </c>
      <c r="D14" s="36" t="str">
        <f t="shared" si="1"/>
        <v/>
      </c>
      <c r="E14" s="36">
        <f t="shared" si="1"/>
        <v>1</v>
      </c>
      <c r="F14" s="36" t="str">
        <f t="shared" si="1"/>
        <v/>
      </c>
      <c r="G14" s="67">
        <f t="shared" si="2"/>
        <v>2</v>
      </c>
      <c r="H14" s="67">
        <f t="shared" si="3"/>
        <v>1</v>
      </c>
      <c r="I14" s="67">
        <f t="shared" si="4"/>
        <v>3</v>
      </c>
      <c r="J14" s="37">
        <f t="shared" si="5"/>
        <v>87793</v>
      </c>
      <c r="K14" s="38">
        <f t="shared" si="6"/>
        <v>4.9518621445077605E-2</v>
      </c>
      <c r="L14" s="37">
        <f>County!N497</f>
        <v>781860</v>
      </c>
      <c r="M14" s="38">
        <f t="shared" si="7"/>
        <v>0.44099904733917716</v>
      </c>
      <c r="N14" s="63">
        <f>County!O497</f>
        <v>869653</v>
      </c>
      <c r="O14" s="64">
        <f t="shared" si="8"/>
        <v>0.49051766878425473</v>
      </c>
      <c r="P14" s="63">
        <f>County!P497</f>
        <v>95400</v>
      </c>
      <c r="Q14" s="64">
        <f t="shared" si="9"/>
        <v>5.3809261397382527E-2</v>
      </c>
      <c r="R14" s="63">
        <f>County!Q497</f>
        <v>0</v>
      </c>
      <c r="S14" s="64">
        <f t="shared" si="10"/>
        <v>0</v>
      </c>
      <c r="T14" s="63">
        <f>County!R497</f>
        <v>0</v>
      </c>
      <c r="U14" s="64">
        <f t="shared" si="11"/>
        <v>0</v>
      </c>
      <c r="V14" s="63">
        <f>County!S497</f>
        <v>0</v>
      </c>
      <c r="W14" s="64">
        <f t="shared" si="12"/>
        <v>0</v>
      </c>
      <c r="X14" s="63">
        <f>County!T497</f>
        <v>0</v>
      </c>
      <c r="Y14" s="64">
        <f t="shared" si="13"/>
        <v>0</v>
      </c>
      <c r="Z14" s="63">
        <f>County!U497</f>
        <v>0</v>
      </c>
      <c r="AA14" s="64">
        <f t="shared" si="14"/>
        <v>0</v>
      </c>
      <c r="AB14" s="63">
        <f>County!V497</f>
        <v>5054</v>
      </c>
      <c r="AC14" s="64">
        <f t="shared" si="15"/>
        <v>2.8506499696265334E-3</v>
      </c>
      <c r="AD14" s="63">
        <f>County!W497</f>
        <v>2428</v>
      </c>
      <c r="AE14" s="64">
        <f t="shared" si="16"/>
        <v>1.3694851852499451E-3</v>
      </c>
      <c r="AF14" s="63">
        <f>County!X497</f>
        <v>2614</v>
      </c>
      <c r="AG14" s="64">
        <f t="shared" si="17"/>
        <v>1.4743963238234583E-3</v>
      </c>
      <c r="AH14" s="37">
        <f>County!Y497</f>
        <v>15920</v>
      </c>
      <c r="AI14" s="38">
        <f t="shared" si="18"/>
        <v>8.9794910004856367E-3</v>
      </c>
      <c r="AJ14" s="37">
        <f>County!Z497</f>
        <v>0</v>
      </c>
      <c r="AK14" s="38">
        <f t="shared" si="19"/>
        <v>0</v>
      </c>
      <c r="AL14" s="37">
        <f>County!AA497</f>
        <v>0</v>
      </c>
      <c r="AM14" s="38">
        <f t="shared" si="20"/>
        <v>0</v>
      </c>
      <c r="AN14" s="37">
        <f>County!AB497</f>
        <v>0</v>
      </c>
      <c r="AO14" s="38">
        <f t="shared" si="21"/>
        <v>0</v>
      </c>
      <c r="AP14" s="37">
        <f>County!AC497</f>
        <v>0</v>
      </c>
      <c r="AQ14" s="38">
        <f t="shared" si="22"/>
        <v>0</v>
      </c>
      <c r="AR14" s="37">
        <f>County!AD497</f>
        <v>0</v>
      </c>
      <c r="AS14" s="38">
        <f t="shared" si="23"/>
        <v>0</v>
      </c>
      <c r="AT14" s="37">
        <f>County!AE497</f>
        <v>0</v>
      </c>
      <c r="AU14" s="38">
        <f t="shared" si="24"/>
        <v>0</v>
      </c>
      <c r="AV14" s="37">
        <f>County!AF497</f>
        <v>0</v>
      </c>
      <c r="AW14" s="38">
        <f t="shared" si="25"/>
        <v>0</v>
      </c>
      <c r="AX14" s="50"/>
      <c r="AY14" s="34" t="str">
        <f t="shared" si="26"/>
        <v>Minnesota</v>
      </c>
      <c r="AZ14" s="34" t="s">
        <v>193</v>
      </c>
      <c r="BA14" s="34">
        <f t="shared" si="27"/>
        <v>1</v>
      </c>
      <c r="BB14" s="35">
        <f>RANK(R14,(L14:Q14,R14:Y14,AD14:AW14))</f>
        <v>13</v>
      </c>
      <c r="BC14" s="35">
        <f>RANK(T14,(L14:Q14,R14:Y14,AD14:AW14))</f>
        <v>13</v>
      </c>
      <c r="BD14" s="35">
        <f>RANK(X14,(L14:Q14,R14:Y14,AD14:AW14))</f>
        <v>13</v>
      </c>
      <c r="BE14" s="35">
        <f>RANK(V14,(L14:Q14,R14:Y14,AD14:AW14))</f>
        <v>13</v>
      </c>
      <c r="BG14" s="34">
        <v>27</v>
      </c>
      <c r="BI14" s="37">
        <f>County!AY497</f>
        <v>0</v>
      </c>
    </row>
    <row r="15" spans="1:61" s="39" customFormat="1">
      <c r="A15" s="39" t="s">
        <v>190</v>
      </c>
      <c r="C15" s="42">
        <f t="shared" si="0"/>
        <v>608085</v>
      </c>
      <c r="D15" s="41" t="str">
        <f t="shared" si="1"/>
        <v/>
      </c>
      <c r="E15" s="41">
        <f t="shared" si="1"/>
        <v>1</v>
      </c>
      <c r="F15" s="41" t="str">
        <f t="shared" si="1"/>
        <v/>
      </c>
      <c r="G15" s="66">
        <f t="shared" si="2"/>
        <v>2</v>
      </c>
      <c r="H15" s="66">
        <f t="shared" si="3"/>
        <v>1</v>
      </c>
      <c r="I15" s="66" t="str">
        <f t="shared" si="4"/>
        <v>-</v>
      </c>
      <c r="J15" s="42">
        <f t="shared" si="5"/>
        <v>228581</v>
      </c>
      <c r="K15" s="43">
        <f t="shared" si="6"/>
        <v>0.37590303987107065</v>
      </c>
      <c r="L15" s="42">
        <f>County!N581</f>
        <v>189752</v>
      </c>
      <c r="M15" s="43">
        <f t="shared" si="7"/>
        <v>0.31204848006446467</v>
      </c>
      <c r="N15" s="62">
        <f>County!O581</f>
        <v>418333</v>
      </c>
      <c r="O15" s="86">
        <f t="shared" si="8"/>
        <v>0.68795151993553538</v>
      </c>
      <c r="P15" s="62">
        <f>County!P581</f>
        <v>0</v>
      </c>
      <c r="Q15" s="86">
        <f t="shared" si="9"/>
        <v>0</v>
      </c>
      <c r="R15" s="62">
        <f>County!Q581</f>
        <v>0</v>
      </c>
      <c r="S15" s="86">
        <f t="shared" si="10"/>
        <v>0</v>
      </c>
      <c r="T15" s="62">
        <f>County!R581</f>
        <v>0</v>
      </c>
      <c r="U15" s="86">
        <f t="shared" si="11"/>
        <v>0</v>
      </c>
      <c r="V15" s="62">
        <f>County!S581</f>
        <v>0</v>
      </c>
      <c r="W15" s="86">
        <f t="shared" si="12"/>
        <v>0</v>
      </c>
      <c r="X15" s="62">
        <f>County!T581</f>
        <v>0</v>
      </c>
      <c r="Y15" s="86">
        <f t="shared" si="13"/>
        <v>0</v>
      </c>
      <c r="Z15" s="62">
        <f>County!U581</f>
        <v>0</v>
      </c>
      <c r="AA15" s="86">
        <f t="shared" si="14"/>
        <v>0</v>
      </c>
      <c r="AB15" s="62">
        <f>County!V581</f>
        <v>0</v>
      </c>
      <c r="AC15" s="86">
        <f t="shared" si="15"/>
        <v>0</v>
      </c>
      <c r="AD15" s="62">
        <f>County!W581</f>
        <v>0</v>
      </c>
      <c r="AE15" s="86">
        <f t="shared" si="16"/>
        <v>0</v>
      </c>
      <c r="AF15" s="62">
        <f>County!X581</f>
        <v>0</v>
      </c>
      <c r="AG15" s="86">
        <f t="shared" si="17"/>
        <v>0</v>
      </c>
      <c r="AH15" s="42">
        <f>County!Y581</f>
        <v>0</v>
      </c>
      <c r="AI15" s="43">
        <f t="shared" si="18"/>
        <v>0</v>
      </c>
      <c r="AJ15" s="42">
        <f>County!Z581</f>
        <v>0</v>
      </c>
      <c r="AK15" s="43">
        <f t="shared" si="19"/>
        <v>0</v>
      </c>
      <c r="AL15" s="42">
        <f>County!AA581</f>
        <v>0</v>
      </c>
      <c r="AM15" s="43">
        <f t="shared" si="20"/>
        <v>0</v>
      </c>
      <c r="AN15" s="42">
        <f>County!AB581</f>
        <v>0</v>
      </c>
      <c r="AO15" s="43">
        <f t="shared" si="21"/>
        <v>0</v>
      </c>
      <c r="AP15" s="42">
        <f>County!AC581</f>
        <v>0</v>
      </c>
      <c r="AQ15" s="43">
        <f t="shared" si="22"/>
        <v>0</v>
      </c>
      <c r="AR15" s="42">
        <f>County!AD581</f>
        <v>0</v>
      </c>
      <c r="AS15" s="43">
        <f t="shared" si="23"/>
        <v>0</v>
      </c>
      <c r="AT15" s="42">
        <f>County!AE581</f>
        <v>0</v>
      </c>
      <c r="AU15" s="43">
        <f t="shared" si="24"/>
        <v>0</v>
      </c>
      <c r="AV15" s="42">
        <f>County!AF581</f>
        <v>0</v>
      </c>
      <c r="AW15" s="43">
        <f t="shared" si="25"/>
        <v>0</v>
      </c>
      <c r="AX15" s="49"/>
      <c r="AY15" s="39" t="str">
        <f t="shared" si="26"/>
        <v>Mississippi</v>
      </c>
      <c r="AZ15" s="39" t="s">
        <v>1232</v>
      </c>
      <c r="BA15" s="39">
        <f t="shared" si="27"/>
        <v>1</v>
      </c>
      <c r="BB15" s="40">
        <f>RANK(R15,(L15:Q15,R15:Y15,AD15:AW15))</f>
        <v>5</v>
      </c>
      <c r="BC15" s="40">
        <f>RANK(T15,(L15:Q15,R15:Y15,AD15:AW15))</f>
        <v>5</v>
      </c>
      <c r="BD15" s="40">
        <f>RANK(X15,(L15:Q15,R15:Y15,AD15:AW15))</f>
        <v>5</v>
      </c>
      <c r="BE15" s="40">
        <f>RANK(V15,(L15:Q15,R15:Y15,AD15:AW15))</f>
        <v>5</v>
      </c>
      <c r="BG15" s="39">
        <v>28</v>
      </c>
      <c r="BI15" s="42">
        <f>County!AY581</f>
        <v>0</v>
      </c>
    </row>
    <row r="16" spans="1:61" s="34" customFormat="1">
      <c r="A16" s="34" t="s">
        <v>348</v>
      </c>
      <c r="C16" s="37">
        <f t="shared" si="0"/>
        <v>1775116</v>
      </c>
      <c r="D16" s="36" t="str">
        <f t="shared" si="1"/>
        <v/>
      </c>
      <c r="E16" s="36">
        <f t="shared" si="1"/>
        <v>1</v>
      </c>
      <c r="F16" s="36" t="str">
        <f t="shared" si="1"/>
        <v/>
      </c>
      <c r="G16" s="67">
        <f t="shared" si="2"/>
        <v>2</v>
      </c>
      <c r="H16" s="67">
        <f t="shared" si="3"/>
        <v>1</v>
      </c>
      <c r="I16" s="67" t="str">
        <f t="shared" si="4"/>
        <v>-</v>
      </c>
      <c r="J16" s="37">
        <f t="shared" si="5"/>
        <v>426452</v>
      </c>
      <c r="K16" s="38">
        <f t="shared" si="6"/>
        <v>0.24023894776454047</v>
      </c>
      <c r="L16" s="37">
        <f>County!N698</f>
        <v>633697</v>
      </c>
      <c r="M16" s="38">
        <f t="shared" si="7"/>
        <v>0.35698906437663791</v>
      </c>
      <c r="N16" s="63">
        <f>County!O698</f>
        <v>1060149</v>
      </c>
      <c r="O16" s="64">
        <f t="shared" si="8"/>
        <v>0.59722801214117838</v>
      </c>
      <c r="P16" s="63">
        <f>County!P698</f>
        <v>0</v>
      </c>
      <c r="Q16" s="64">
        <f t="shared" si="9"/>
        <v>0</v>
      </c>
      <c r="R16" s="63">
        <f>County!Q698</f>
        <v>81264</v>
      </c>
      <c r="S16" s="64">
        <f t="shared" si="10"/>
        <v>4.5779543421387674E-2</v>
      </c>
      <c r="T16" s="63">
        <f>County!R698</f>
        <v>0</v>
      </c>
      <c r="U16" s="64">
        <f t="shared" si="11"/>
        <v>0</v>
      </c>
      <c r="V16" s="63">
        <f>County!S698</f>
        <v>0</v>
      </c>
      <c r="W16" s="64">
        <f t="shared" si="12"/>
        <v>0</v>
      </c>
      <c r="X16" s="63">
        <f>County!T698</f>
        <v>0</v>
      </c>
      <c r="Y16" s="64">
        <f t="shared" si="13"/>
        <v>0</v>
      </c>
      <c r="Z16" s="63">
        <f>County!U698</f>
        <v>0</v>
      </c>
      <c r="AA16" s="64">
        <f t="shared" si="14"/>
        <v>0</v>
      </c>
      <c r="AB16" s="63">
        <f>County!V698</f>
        <v>0</v>
      </c>
      <c r="AC16" s="64">
        <f t="shared" si="15"/>
        <v>0</v>
      </c>
      <c r="AD16" s="63">
        <f>County!W698</f>
        <v>0</v>
      </c>
      <c r="AE16" s="64">
        <f t="shared" si="16"/>
        <v>0</v>
      </c>
      <c r="AF16" s="63">
        <f>County!X698</f>
        <v>6</v>
      </c>
      <c r="AG16" s="64">
        <f t="shared" si="17"/>
        <v>3.3800607960268511E-6</v>
      </c>
      <c r="AH16" s="37">
        <f>County!Y698</f>
        <v>0</v>
      </c>
      <c r="AI16" s="38">
        <f t="shared" si="18"/>
        <v>0</v>
      </c>
      <c r="AJ16" s="37">
        <f>County!Z698</f>
        <v>0</v>
      </c>
      <c r="AK16" s="38">
        <f t="shared" si="19"/>
        <v>0</v>
      </c>
      <c r="AL16" s="37">
        <f>County!AA698</f>
        <v>0</v>
      </c>
      <c r="AM16" s="38">
        <f t="shared" si="20"/>
        <v>0</v>
      </c>
      <c r="AN16" s="37">
        <f>County!AB698</f>
        <v>0</v>
      </c>
      <c r="AO16" s="38">
        <f t="shared" si="21"/>
        <v>0</v>
      </c>
      <c r="AP16" s="37">
        <f>County!AC698</f>
        <v>0</v>
      </c>
      <c r="AQ16" s="38">
        <f t="shared" si="22"/>
        <v>0</v>
      </c>
      <c r="AR16" s="37">
        <f>County!AD698</f>
        <v>0</v>
      </c>
      <c r="AS16" s="38">
        <f t="shared" si="23"/>
        <v>0</v>
      </c>
      <c r="AT16" s="37">
        <f>County!AE698</f>
        <v>0</v>
      </c>
      <c r="AU16" s="38">
        <f t="shared" si="24"/>
        <v>0</v>
      </c>
      <c r="AV16" s="37">
        <f>County!AF698</f>
        <v>0</v>
      </c>
      <c r="AW16" s="38">
        <f t="shared" si="25"/>
        <v>0</v>
      </c>
      <c r="AX16" s="50"/>
      <c r="AY16" s="34" t="str">
        <f t="shared" si="26"/>
        <v>Missouri</v>
      </c>
      <c r="AZ16" s="34" t="s">
        <v>1257</v>
      </c>
      <c r="BA16" s="34">
        <f t="shared" si="27"/>
        <v>1</v>
      </c>
      <c r="BB16" s="35">
        <f>RANK(R16,(L16:Q16,R16:Y16,AD16:AW16))</f>
        <v>3</v>
      </c>
      <c r="BC16" s="35">
        <f>RANK(T16,(L16:Q16,R16:Y16,AD16:AW16))</f>
        <v>9</v>
      </c>
      <c r="BD16" s="35">
        <f>RANK(X16,(L16:Q16,R16:Y16,AD16:AW16))</f>
        <v>9</v>
      </c>
      <c r="BE16" s="35">
        <f>RANK(V16,(L16:Q16,R16:Y16,AD16:AW16))</f>
        <v>9</v>
      </c>
      <c r="BG16" s="34">
        <v>29</v>
      </c>
      <c r="BI16" s="37">
        <f>County!AY698</f>
        <v>0</v>
      </c>
    </row>
    <row r="17" spans="1:61" s="39" customFormat="1">
      <c r="A17" s="39" t="s">
        <v>1615</v>
      </c>
      <c r="C17" s="42">
        <f t="shared" si="0"/>
        <v>350387</v>
      </c>
      <c r="D17" s="41" t="str">
        <f t="shared" si="1"/>
        <v/>
      </c>
      <c r="E17" s="41">
        <f t="shared" si="1"/>
        <v>1</v>
      </c>
      <c r="F17" s="41" t="str">
        <f t="shared" si="1"/>
        <v/>
      </c>
      <c r="G17" s="66">
        <f t="shared" si="2"/>
        <v>2</v>
      </c>
      <c r="H17" s="66">
        <f t="shared" si="3"/>
        <v>1</v>
      </c>
      <c r="I17" s="66" t="str">
        <f t="shared" si="4"/>
        <v>-</v>
      </c>
      <c r="J17" s="42">
        <f t="shared" si="5"/>
        <v>86697</v>
      </c>
      <c r="K17" s="43">
        <f t="shared" si="6"/>
        <v>0.24743212505030152</v>
      </c>
      <c r="L17" s="42">
        <f>County!N756</f>
        <v>131845</v>
      </c>
      <c r="M17" s="43">
        <f t="shared" si="7"/>
        <v>0.37628393747484923</v>
      </c>
      <c r="N17" s="62">
        <f>County!O756</f>
        <v>218542</v>
      </c>
      <c r="O17" s="86">
        <f t="shared" si="8"/>
        <v>0.62371606252515077</v>
      </c>
      <c r="P17" s="62">
        <f>County!P756</f>
        <v>0</v>
      </c>
      <c r="Q17" s="86">
        <f t="shared" si="9"/>
        <v>0</v>
      </c>
      <c r="R17" s="62">
        <f>County!Q756</f>
        <v>0</v>
      </c>
      <c r="S17" s="86">
        <f t="shared" si="10"/>
        <v>0</v>
      </c>
      <c r="T17" s="62">
        <f>County!R756</f>
        <v>0</v>
      </c>
      <c r="U17" s="86">
        <f t="shared" si="11"/>
        <v>0</v>
      </c>
      <c r="V17" s="62">
        <f>County!S756</f>
        <v>0</v>
      </c>
      <c r="W17" s="86">
        <f t="shared" si="12"/>
        <v>0</v>
      </c>
      <c r="X17" s="62">
        <f>County!T756</f>
        <v>0</v>
      </c>
      <c r="Y17" s="86">
        <f t="shared" si="13"/>
        <v>0</v>
      </c>
      <c r="Z17" s="62">
        <f>County!U756</f>
        <v>0</v>
      </c>
      <c r="AA17" s="86">
        <f t="shared" si="14"/>
        <v>0</v>
      </c>
      <c r="AB17" s="62">
        <f>County!V756</f>
        <v>0</v>
      </c>
      <c r="AC17" s="86">
        <f t="shared" si="15"/>
        <v>0</v>
      </c>
      <c r="AD17" s="62">
        <f>County!W756</f>
        <v>0</v>
      </c>
      <c r="AE17" s="86">
        <f t="shared" si="16"/>
        <v>0</v>
      </c>
      <c r="AF17" s="62">
        <f>County!X756</f>
        <v>0</v>
      </c>
      <c r="AG17" s="86">
        <f t="shared" si="17"/>
        <v>0</v>
      </c>
      <c r="AH17" s="42">
        <f>County!Y756</f>
        <v>0</v>
      </c>
      <c r="AI17" s="43">
        <f t="shared" si="18"/>
        <v>0</v>
      </c>
      <c r="AJ17" s="42">
        <f>County!Z756</f>
        <v>0</v>
      </c>
      <c r="AK17" s="43">
        <f t="shared" si="19"/>
        <v>0</v>
      </c>
      <c r="AL17" s="42">
        <f>County!AA756</f>
        <v>0</v>
      </c>
      <c r="AM17" s="43">
        <f t="shared" si="20"/>
        <v>0</v>
      </c>
      <c r="AN17" s="42">
        <f>County!AB756</f>
        <v>0</v>
      </c>
      <c r="AO17" s="43">
        <f t="shared" si="21"/>
        <v>0</v>
      </c>
      <c r="AP17" s="42">
        <f>County!AC756</f>
        <v>0</v>
      </c>
      <c r="AQ17" s="43">
        <f t="shared" si="22"/>
        <v>0</v>
      </c>
      <c r="AR17" s="42">
        <f>County!AD756</f>
        <v>0</v>
      </c>
      <c r="AS17" s="43">
        <f t="shared" si="23"/>
        <v>0</v>
      </c>
      <c r="AT17" s="42">
        <f>County!AE756</f>
        <v>0</v>
      </c>
      <c r="AU17" s="43">
        <f t="shared" si="24"/>
        <v>0</v>
      </c>
      <c r="AV17" s="42">
        <f>County!AF756</f>
        <v>0</v>
      </c>
      <c r="AW17" s="43">
        <f t="shared" si="25"/>
        <v>0</v>
      </c>
      <c r="AX17" s="49"/>
      <c r="AY17" s="39" t="str">
        <f t="shared" si="26"/>
        <v>Montana</v>
      </c>
      <c r="AZ17" s="39" t="s">
        <v>840</v>
      </c>
      <c r="BA17" s="39">
        <f t="shared" si="27"/>
        <v>1</v>
      </c>
      <c r="BB17" s="40">
        <f>RANK(R17,(L17:Q17,R17:Y17,AD17:AW17))</f>
        <v>5</v>
      </c>
      <c r="BC17" s="40">
        <f>RANK(T17,(L17:Q17,R17:Y17,AD17:AW17))</f>
        <v>5</v>
      </c>
      <c r="BD17" s="40">
        <f>RANK(X17,(L17:Q17,R17:Y17,AD17:AW17))</f>
        <v>5</v>
      </c>
      <c r="BE17" s="40">
        <f>RANK(V17,(L17:Q17,R17:Y17,AD17:AW17))</f>
        <v>5</v>
      </c>
      <c r="BG17" s="39">
        <v>30</v>
      </c>
      <c r="BI17" s="42">
        <f>County!AY756</f>
        <v>0</v>
      </c>
    </row>
    <row r="18" spans="1:61" s="34" customFormat="1">
      <c r="A18" s="34" t="s">
        <v>1747</v>
      </c>
      <c r="C18" s="37">
        <f t="shared" si="0"/>
        <v>579205</v>
      </c>
      <c r="D18" s="36">
        <f t="shared" si="1"/>
        <v>1</v>
      </c>
      <c r="E18" s="36" t="str">
        <f t="shared" si="1"/>
        <v/>
      </c>
      <c r="F18" s="36" t="str">
        <f t="shared" si="1"/>
        <v/>
      </c>
      <c r="G18" s="67">
        <f t="shared" si="2"/>
        <v>1</v>
      </c>
      <c r="H18" s="67">
        <f t="shared" si="3"/>
        <v>2</v>
      </c>
      <c r="I18" s="67" t="str">
        <f t="shared" si="4"/>
        <v>-</v>
      </c>
      <c r="J18" s="37">
        <f t="shared" si="5"/>
        <v>56629</v>
      </c>
      <c r="K18" s="38">
        <f t="shared" si="6"/>
        <v>9.7770219525038629E-2</v>
      </c>
      <c r="L18" s="37">
        <f>County!N851</f>
        <v>317297</v>
      </c>
      <c r="M18" s="38">
        <f t="shared" si="7"/>
        <v>0.54781467701418318</v>
      </c>
      <c r="N18" s="63">
        <f>County!O851</f>
        <v>260668</v>
      </c>
      <c r="O18" s="64">
        <f t="shared" si="8"/>
        <v>0.45004445748914462</v>
      </c>
      <c r="P18" s="63">
        <f>County!P851</f>
        <v>0</v>
      </c>
      <c r="Q18" s="64">
        <f t="shared" si="9"/>
        <v>0</v>
      </c>
      <c r="R18" s="63">
        <f>County!Q851</f>
        <v>0</v>
      </c>
      <c r="S18" s="64">
        <f t="shared" si="10"/>
        <v>0</v>
      </c>
      <c r="T18" s="63">
        <f>County!R851</f>
        <v>0</v>
      </c>
      <c r="U18" s="64">
        <f t="shared" si="11"/>
        <v>0</v>
      </c>
      <c r="V18" s="63">
        <f>County!S851</f>
        <v>0</v>
      </c>
      <c r="W18" s="64">
        <f t="shared" si="12"/>
        <v>0</v>
      </c>
      <c r="X18" s="63">
        <f>County!T851</f>
        <v>0</v>
      </c>
      <c r="Y18" s="64">
        <f t="shared" si="13"/>
        <v>0</v>
      </c>
      <c r="Z18" s="63">
        <f>County!U851</f>
        <v>0</v>
      </c>
      <c r="AA18" s="64">
        <f t="shared" si="14"/>
        <v>0</v>
      </c>
      <c r="AB18" s="63">
        <f>County!V851</f>
        <v>0</v>
      </c>
      <c r="AC18" s="64">
        <f t="shared" si="15"/>
        <v>0</v>
      </c>
      <c r="AD18" s="63">
        <f>County!W851</f>
        <v>0</v>
      </c>
      <c r="AE18" s="64">
        <f t="shared" si="16"/>
        <v>0</v>
      </c>
      <c r="AF18" s="63">
        <f>County!X851</f>
        <v>1240</v>
      </c>
      <c r="AG18" s="64">
        <f t="shared" si="17"/>
        <v>2.1408654966721626E-3</v>
      </c>
      <c r="AH18" s="37">
        <f>County!Y851</f>
        <v>0</v>
      </c>
      <c r="AI18" s="38">
        <f t="shared" si="18"/>
        <v>0</v>
      </c>
      <c r="AJ18" s="37">
        <f>County!Z851</f>
        <v>0</v>
      </c>
      <c r="AK18" s="38">
        <f t="shared" si="19"/>
        <v>0</v>
      </c>
      <c r="AL18" s="37">
        <f>County!AA851</f>
        <v>0</v>
      </c>
      <c r="AM18" s="38">
        <f t="shared" si="20"/>
        <v>0</v>
      </c>
      <c r="AN18" s="37">
        <f>County!AB851</f>
        <v>0</v>
      </c>
      <c r="AO18" s="38">
        <f t="shared" si="21"/>
        <v>0</v>
      </c>
      <c r="AP18" s="37">
        <f>County!AC851</f>
        <v>0</v>
      </c>
      <c r="AQ18" s="38">
        <f t="shared" si="22"/>
        <v>0</v>
      </c>
      <c r="AR18" s="37">
        <f>County!AD851</f>
        <v>0</v>
      </c>
      <c r="AS18" s="38">
        <f t="shared" si="23"/>
        <v>0</v>
      </c>
      <c r="AT18" s="37">
        <f>County!AE851</f>
        <v>0</v>
      </c>
      <c r="AU18" s="38">
        <f t="shared" si="24"/>
        <v>0</v>
      </c>
      <c r="AV18" s="37">
        <f>County!AF851</f>
        <v>0</v>
      </c>
      <c r="AW18" s="38">
        <f t="shared" si="25"/>
        <v>0</v>
      </c>
      <c r="AX18" s="50"/>
      <c r="AY18" s="34" t="str">
        <f t="shared" si="26"/>
        <v>Nebraska</v>
      </c>
      <c r="AZ18" s="34" t="s">
        <v>1037</v>
      </c>
      <c r="BA18" s="34">
        <f t="shared" si="27"/>
        <v>1</v>
      </c>
      <c r="BB18" s="35">
        <f>RANK(R18,(L18:Q18,R18:Y18,AD18:AW18))</f>
        <v>7</v>
      </c>
      <c r="BC18" s="35">
        <f>RANK(T18,(L18:Q18,R18:Y18,AD18:AW18))</f>
        <v>7</v>
      </c>
      <c r="BD18" s="35">
        <f>RANK(X18,(L18:Q18,R18:Y18,AD18:AW18))</f>
        <v>7</v>
      </c>
      <c r="BE18" s="35">
        <f>RANK(V18,(L18:Q18,R18:Y18,AD18:AW18))</f>
        <v>7</v>
      </c>
      <c r="BG18" s="34">
        <v>31</v>
      </c>
      <c r="BI18" s="37">
        <f>County!AY851</f>
        <v>0</v>
      </c>
    </row>
    <row r="19" spans="1:61" s="39" customFormat="1">
      <c r="A19" s="39" t="s">
        <v>735</v>
      </c>
      <c r="C19" s="42">
        <f t="shared" si="0"/>
        <v>380530</v>
      </c>
      <c r="D19" s="41">
        <f t="shared" si="1"/>
        <v>1</v>
      </c>
      <c r="E19" s="41" t="str">
        <f t="shared" si="1"/>
        <v/>
      </c>
      <c r="F19" s="41" t="str">
        <f t="shared" si="1"/>
        <v/>
      </c>
      <c r="G19" s="66">
        <f t="shared" si="2"/>
        <v>1</v>
      </c>
      <c r="H19" s="66">
        <f t="shared" si="3"/>
        <v>2</v>
      </c>
      <c r="I19" s="66">
        <f t="shared" si="4"/>
        <v>4</v>
      </c>
      <c r="J19" s="42">
        <f t="shared" si="5"/>
        <v>37784</v>
      </c>
      <c r="K19" s="43">
        <f t="shared" si="6"/>
        <v>9.9293091214884499E-2</v>
      </c>
      <c r="L19" s="42">
        <f>County!N870</f>
        <v>193804</v>
      </c>
      <c r="M19" s="43">
        <f t="shared" si="7"/>
        <v>0.5093001865818727</v>
      </c>
      <c r="N19" s="62">
        <f>County!O870</f>
        <v>156020</v>
      </c>
      <c r="O19" s="86">
        <f t="shared" si="8"/>
        <v>0.41000709536698815</v>
      </c>
      <c r="P19" s="62">
        <f>County!P870</f>
        <v>6666</v>
      </c>
      <c r="Q19" s="86">
        <f t="shared" si="9"/>
        <v>1.7517672719627887E-2</v>
      </c>
      <c r="R19" s="62">
        <f>County!Q870</f>
        <v>5964</v>
      </c>
      <c r="S19" s="86">
        <f t="shared" si="10"/>
        <v>1.567287730270938E-2</v>
      </c>
      <c r="T19" s="62">
        <f>County!R870</f>
        <v>5450</v>
      </c>
      <c r="U19" s="86">
        <f t="shared" si="11"/>
        <v>1.4322129661261925E-2</v>
      </c>
      <c r="V19" s="62">
        <f>County!S870</f>
        <v>0</v>
      </c>
      <c r="W19" s="86">
        <f t="shared" si="12"/>
        <v>0</v>
      </c>
      <c r="X19" s="62">
        <f>County!T870</f>
        <v>0</v>
      </c>
      <c r="Y19" s="86">
        <f t="shared" si="13"/>
        <v>0</v>
      </c>
      <c r="Z19" s="62">
        <f>County!U870</f>
        <v>0</v>
      </c>
      <c r="AA19" s="86">
        <f t="shared" si="14"/>
        <v>0</v>
      </c>
      <c r="AB19" s="62">
        <f>County!V870</f>
        <v>0</v>
      </c>
      <c r="AC19" s="86">
        <f t="shared" si="15"/>
        <v>0</v>
      </c>
      <c r="AD19" s="62">
        <f>County!W870</f>
        <v>0</v>
      </c>
      <c r="AE19" s="86">
        <f t="shared" si="16"/>
        <v>0</v>
      </c>
      <c r="AF19" s="62">
        <f>County!X870</f>
        <v>0</v>
      </c>
      <c r="AG19" s="86">
        <f t="shared" si="17"/>
        <v>0</v>
      </c>
      <c r="AH19" s="42">
        <f>County!Y870</f>
        <v>12626</v>
      </c>
      <c r="AI19" s="43">
        <f t="shared" si="18"/>
        <v>3.3180038367540007E-2</v>
      </c>
      <c r="AJ19" s="42">
        <f>County!Z870</f>
        <v>0</v>
      </c>
      <c r="AK19" s="43">
        <f t="shared" si="19"/>
        <v>0</v>
      </c>
      <c r="AL19" s="42">
        <f>County!AA870</f>
        <v>0</v>
      </c>
      <c r="AM19" s="43">
        <f t="shared" si="20"/>
        <v>0</v>
      </c>
      <c r="AN19" s="42">
        <f>County!AB870</f>
        <v>0</v>
      </c>
      <c r="AO19" s="43">
        <f t="shared" si="21"/>
        <v>0</v>
      </c>
      <c r="AP19" s="42">
        <f>County!AC870</f>
        <v>0</v>
      </c>
      <c r="AQ19" s="43">
        <f t="shared" si="22"/>
        <v>0</v>
      </c>
      <c r="AR19" s="42">
        <f>County!AD870</f>
        <v>0</v>
      </c>
      <c r="AS19" s="43">
        <f t="shared" si="23"/>
        <v>0</v>
      </c>
      <c r="AT19" s="42">
        <f>County!AE870</f>
        <v>0</v>
      </c>
      <c r="AU19" s="43">
        <f t="shared" si="24"/>
        <v>0</v>
      </c>
      <c r="AV19" s="42">
        <f>County!AF870</f>
        <v>0</v>
      </c>
      <c r="AW19" s="43">
        <f t="shared" si="25"/>
        <v>0</v>
      </c>
      <c r="AX19" s="49"/>
      <c r="AY19" s="39" t="str">
        <f t="shared" si="26"/>
        <v>Nevada</v>
      </c>
      <c r="AZ19" s="39" t="s">
        <v>1475</v>
      </c>
      <c r="BA19" s="39">
        <f t="shared" si="27"/>
        <v>1</v>
      </c>
      <c r="BB19" s="40">
        <f>RANK(R19,(L19:Q19,R19:Y19,AD19:AW19))</f>
        <v>5</v>
      </c>
      <c r="BC19" s="40">
        <f>RANK(T19,(L19:Q19,R19:Y19,AD19:AW19))</f>
        <v>6</v>
      </c>
      <c r="BD19" s="40">
        <f>RANK(X19,(L19:Q19,R19:Y19,AD19:AW19))</f>
        <v>13</v>
      </c>
      <c r="BE19" s="40">
        <f>RANK(V19,(L19:Q19,R19:Y19,AD19:AW19))</f>
        <v>13</v>
      </c>
      <c r="BG19" s="39">
        <v>32</v>
      </c>
      <c r="BI19" s="42">
        <f>County!AY870</f>
        <v>0</v>
      </c>
    </row>
    <row r="20" spans="1:61" s="34" customFormat="1">
      <c r="A20" s="34" t="s">
        <v>2700</v>
      </c>
      <c r="C20" s="37">
        <f t="shared" si="0"/>
        <v>2054887</v>
      </c>
      <c r="D20" s="36">
        <f t="shared" si="1"/>
        <v>1</v>
      </c>
      <c r="E20" s="36" t="str">
        <f t="shared" si="1"/>
        <v/>
      </c>
      <c r="F20" s="36" t="str">
        <f t="shared" si="1"/>
        <v/>
      </c>
      <c r="G20" s="67">
        <f t="shared" si="2"/>
        <v>1</v>
      </c>
      <c r="H20" s="67">
        <f t="shared" si="3"/>
        <v>2</v>
      </c>
      <c r="I20" s="67" t="str">
        <f t="shared" si="4"/>
        <v>-</v>
      </c>
      <c r="J20" s="37">
        <f t="shared" si="5"/>
        <v>67243</v>
      </c>
      <c r="K20" s="38">
        <f t="shared" si="6"/>
        <v>3.2723453893085119E-2</v>
      </c>
      <c r="L20" s="37">
        <f>County!N893</f>
        <v>1033487</v>
      </c>
      <c r="M20" s="38">
        <f t="shared" si="7"/>
        <v>0.50294103763369957</v>
      </c>
      <c r="N20" s="63">
        <f>County!O893</f>
        <v>966244</v>
      </c>
      <c r="O20" s="64">
        <f t="shared" si="8"/>
        <v>0.47021758374061445</v>
      </c>
      <c r="P20" s="63">
        <f>County!P893</f>
        <v>0</v>
      </c>
      <c r="Q20" s="64">
        <f t="shared" si="9"/>
        <v>0</v>
      </c>
      <c r="R20" s="63">
        <f>County!Q893</f>
        <v>14042</v>
      </c>
      <c r="S20" s="64">
        <f t="shared" si="10"/>
        <v>6.8334657818167133E-3</v>
      </c>
      <c r="T20" s="63">
        <f>County!R893</f>
        <v>0</v>
      </c>
      <c r="U20" s="64">
        <f t="shared" si="11"/>
        <v>0</v>
      </c>
      <c r="V20" s="63">
        <f>County!S893</f>
        <v>0</v>
      </c>
      <c r="W20" s="64">
        <f t="shared" si="12"/>
        <v>0</v>
      </c>
      <c r="X20" s="63">
        <f>County!T893</f>
        <v>0</v>
      </c>
      <c r="Y20" s="64">
        <f t="shared" si="13"/>
        <v>0</v>
      </c>
      <c r="Z20" s="63">
        <f>County!U893</f>
        <v>0</v>
      </c>
      <c r="AA20" s="64">
        <f t="shared" si="14"/>
        <v>0</v>
      </c>
      <c r="AB20" s="63">
        <f>County!V893</f>
        <v>3249</v>
      </c>
      <c r="AC20" s="64">
        <f t="shared" si="15"/>
        <v>1.5811088395614942E-3</v>
      </c>
      <c r="AD20" s="63">
        <f>County!W893</f>
        <v>3606</v>
      </c>
      <c r="AE20" s="64">
        <f t="shared" si="16"/>
        <v>1.7548410204551394E-3</v>
      </c>
      <c r="AF20" s="63">
        <f>County!X893</f>
        <v>0</v>
      </c>
      <c r="AG20" s="64">
        <f t="shared" si="17"/>
        <v>0</v>
      </c>
      <c r="AH20" s="37">
        <f>County!Y893</f>
        <v>14343</v>
      </c>
      <c r="AI20" s="38">
        <f t="shared" si="18"/>
        <v>6.9799458559035117E-3</v>
      </c>
      <c r="AJ20" s="37">
        <f>County!Z893</f>
        <v>9387</v>
      </c>
      <c r="AK20" s="38">
        <f t="shared" si="19"/>
        <v>4.5681344034976135E-3</v>
      </c>
      <c r="AL20" s="37">
        <f>County!AA893</f>
        <v>6303</v>
      </c>
      <c r="AM20" s="38">
        <f t="shared" si="20"/>
        <v>3.0673219500634342E-3</v>
      </c>
      <c r="AN20" s="37">
        <f>County!AB893</f>
        <v>4226</v>
      </c>
      <c r="AO20" s="38">
        <f t="shared" si="21"/>
        <v>2.0565607743880808E-3</v>
      </c>
      <c r="AP20" s="37">
        <f>County!AC893</f>
        <v>0</v>
      </c>
      <c r="AQ20" s="38">
        <f t="shared" si="22"/>
        <v>0</v>
      </c>
      <c r="AR20" s="37">
        <f>County!AD893</f>
        <v>0</v>
      </c>
      <c r="AS20" s="38">
        <f t="shared" si="23"/>
        <v>0</v>
      </c>
      <c r="AT20" s="37">
        <f>County!AE893</f>
        <v>0</v>
      </c>
      <c r="AU20" s="38">
        <f t="shared" si="24"/>
        <v>0</v>
      </c>
      <c r="AV20" s="37">
        <f>County!AF893</f>
        <v>0</v>
      </c>
      <c r="AW20" s="38">
        <f t="shared" si="25"/>
        <v>0</v>
      </c>
      <c r="AX20" s="50"/>
      <c r="AY20" s="34" t="str">
        <f t="shared" si="26"/>
        <v>New Jersey</v>
      </c>
      <c r="AZ20" s="34" t="s">
        <v>546</v>
      </c>
      <c r="BA20" s="34">
        <f t="shared" si="27"/>
        <v>1</v>
      </c>
      <c r="BB20" s="35">
        <f>RANK(R20,(L20:Q20,R20:Y20,AD20:AW20))</f>
        <v>4</v>
      </c>
      <c r="BC20" s="35">
        <f>RANK(T20,(L20:Q20,R20:Y20,AD20:AW20))</f>
        <v>17</v>
      </c>
      <c r="BD20" s="35">
        <f>RANK(X20,(L20:Q20,R20:Y20,AD20:AW20))</f>
        <v>17</v>
      </c>
      <c r="BE20" s="35">
        <f>RANK(V20,(L20:Q20,R20:Y20,AD20:AW20))</f>
        <v>17</v>
      </c>
      <c r="BG20" s="34">
        <v>34</v>
      </c>
      <c r="BI20" s="37">
        <f>County!AY893</f>
        <v>0</v>
      </c>
    </row>
    <row r="21" spans="1:61" s="39" customFormat="1">
      <c r="A21" s="39" t="s">
        <v>850</v>
      </c>
      <c r="C21" s="42">
        <f t="shared" si="0"/>
        <v>463196</v>
      </c>
      <c r="D21" s="41">
        <f t="shared" si="1"/>
        <v>1</v>
      </c>
      <c r="E21" s="41" t="str">
        <f t="shared" si="1"/>
        <v/>
      </c>
      <c r="F21" s="41" t="str">
        <f t="shared" si="1"/>
        <v/>
      </c>
      <c r="G21" s="66">
        <f t="shared" si="2"/>
        <v>1</v>
      </c>
      <c r="H21" s="66">
        <f t="shared" si="3"/>
        <v>2</v>
      </c>
      <c r="I21" s="66" t="str">
        <f t="shared" si="4"/>
        <v>-</v>
      </c>
      <c r="J21" s="42">
        <f t="shared" si="5"/>
        <v>36964</v>
      </c>
      <c r="K21" s="43">
        <f t="shared" si="6"/>
        <v>7.9802070829627203E-2</v>
      </c>
      <c r="L21" s="42">
        <f>County!N928</f>
        <v>249989</v>
      </c>
      <c r="M21" s="43">
        <f t="shared" si="7"/>
        <v>0.53970457430547758</v>
      </c>
      <c r="N21" s="62">
        <f>County!O928</f>
        <v>213025</v>
      </c>
      <c r="O21" s="86">
        <f t="shared" si="8"/>
        <v>0.45990250347585038</v>
      </c>
      <c r="P21" s="62">
        <f>County!P928</f>
        <v>0</v>
      </c>
      <c r="Q21" s="86">
        <f t="shared" si="9"/>
        <v>0</v>
      </c>
      <c r="R21" s="62">
        <f>County!Q928</f>
        <v>0</v>
      </c>
      <c r="S21" s="86">
        <f t="shared" si="10"/>
        <v>0</v>
      </c>
      <c r="T21" s="62">
        <f>County!R928</f>
        <v>0</v>
      </c>
      <c r="U21" s="86">
        <f t="shared" si="11"/>
        <v>0</v>
      </c>
      <c r="V21" s="62">
        <f>County!S928</f>
        <v>0</v>
      </c>
      <c r="W21" s="86">
        <f t="shared" si="12"/>
        <v>0</v>
      </c>
      <c r="X21" s="62">
        <f>County!T928</f>
        <v>0</v>
      </c>
      <c r="Y21" s="86">
        <f t="shared" si="13"/>
        <v>0</v>
      </c>
      <c r="Z21" s="62">
        <f>County!U928</f>
        <v>0</v>
      </c>
      <c r="AA21" s="86">
        <f t="shared" si="14"/>
        <v>0</v>
      </c>
      <c r="AB21" s="62">
        <f>County!V928</f>
        <v>0</v>
      </c>
      <c r="AC21" s="86">
        <f t="shared" si="15"/>
        <v>0</v>
      </c>
      <c r="AD21" s="62">
        <f>County!W928</f>
        <v>0</v>
      </c>
      <c r="AE21" s="86">
        <f t="shared" si="16"/>
        <v>0</v>
      </c>
      <c r="AF21" s="62">
        <f>County!X928</f>
        <v>182</v>
      </c>
      <c r="AG21" s="86">
        <f t="shared" si="17"/>
        <v>3.9292221867200924E-4</v>
      </c>
      <c r="AH21" s="42">
        <f>County!Y928</f>
        <v>0</v>
      </c>
      <c r="AI21" s="43">
        <f t="shared" si="18"/>
        <v>0</v>
      </c>
      <c r="AJ21" s="42">
        <f>County!Z928</f>
        <v>0</v>
      </c>
      <c r="AK21" s="43">
        <f t="shared" si="19"/>
        <v>0</v>
      </c>
      <c r="AL21" s="42">
        <f>County!AA928</f>
        <v>0</v>
      </c>
      <c r="AM21" s="43">
        <f t="shared" si="20"/>
        <v>0</v>
      </c>
      <c r="AN21" s="42">
        <f>County!AB928</f>
        <v>0</v>
      </c>
      <c r="AO21" s="43">
        <f t="shared" si="21"/>
        <v>0</v>
      </c>
      <c r="AP21" s="42">
        <f>County!AC928</f>
        <v>0</v>
      </c>
      <c r="AQ21" s="43">
        <f t="shared" si="22"/>
        <v>0</v>
      </c>
      <c r="AR21" s="42">
        <f>County!AD928</f>
        <v>0</v>
      </c>
      <c r="AS21" s="43">
        <f t="shared" si="23"/>
        <v>0</v>
      </c>
      <c r="AT21" s="42">
        <f>County!AE928</f>
        <v>0</v>
      </c>
      <c r="AU21" s="43">
        <f t="shared" si="24"/>
        <v>0</v>
      </c>
      <c r="AV21" s="42">
        <f>County!AF928</f>
        <v>0</v>
      </c>
      <c r="AW21" s="43">
        <f t="shared" si="25"/>
        <v>0</v>
      </c>
      <c r="AX21" s="49"/>
      <c r="AY21" s="39" t="str">
        <f t="shared" si="26"/>
        <v>New Mexico</v>
      </c>
      <c r="AZ21" s="39" t="s">
        <v>992</v>
      </c>
      <c r="BA21" s="39">
        <f t="shared" si="27"/>
        <v>1</v>
      </c>
      <c r="BB21" s="40">
        <f>RANK(R21,(L21:Q21,R21:Y21,AD21:AW21))</f>
        <v>7</v>
      </c>
      <c r="BC21" s="40">
        <f>RANK(T21,(L21:Q21,R21:Y21,AD21:AW21))</f>
        <v>7</v>
      </c>
      <c r="BD21" s="40">
        <f>RANK(X21,(L21:Q21,R21:Y21,AD21:AW21))</f>
        <v>7</v>
      </c>
      <c r="BE21" s="40">
        <f>RANK(V21,(L21:Q21,R21:Y21,AD21:AW21))</f>
        <v>7</v>
      </c>
      <c r="BG21" s="39">
        <v>35</v>
      </c>
      <c r="BI21" s="42">
        <f>County!AY928</f>
        <v>0</v>
      </c>
    </row>
    <row r="22" spans="1:61" s="34" customFormat="1">
      <c r="A22" s="34" t="s">
        <v>2415</v>
      </c>
      <c r="C22" s="37">
        <f t="shared" ref="C22:C37" si="28">L22+N22+P22+R22+T22+X22+V22+AD22+AJ22+AB22+AF22+Z22+AH22+AR22+AT22+AL22+AP22+AN22+AV22</f>
        <v>4790336</v>
      </c>
      <c r="D22" s="36">
        <f t="shared" si="1"/>
        <v>1</v>
      </c>
      <c r="E22" s="36" t="str">
        <f t="shared" si="1"/>
        <v/>
      </c>
      <c r="F22" s="36" t="str">
        <f t="shared" si="1"/>
        <v/>
      </c>
      <c r="G22" s="67">
        <f t="shared" ref="G22:G37" si="29">RANK(L22,L22:AX22)</f>
        <v>1</v>
      </c>
      <c r="H22" s="67">
        <f t="shared" ref="H22:H37" si="30">RANK(N22,L22:AX22)</f>
        <v>2</v>
      </c>
      <c r="I22" s="67">
        <f t="shared" ref="I22:I37" si="31">IF(P22&gt;0,RANK(P22,L22:AX22),"-")</f>
        <v>4</v>
      </c>
      <c r="J22" s="37">
        <f t="shared" si="5"/>
        <v>658233</v>
      </c>
      <c r="K22" s="38">
        <f t="shared" si="6"/>
        <v>0.13740852416197946</v>
      </c>
      <c r="L22" s="37">
        <f>County!N992</f>
        <v>2646541</v>
      </c>
      <c r="M22" s="38">
        <f t="shared" si="7"/>
        <v>0.55247502471642906</v>
      </c>
      <c r="N22" s="63">
        <f>County!O992</f>
        <v>1988308</v>
      </c>
      <c r="O22" s="64">
        <f t="shared" si="8"/>
        <v>0.4150665005544496</v>
      </c>
      <c r="P22" s="63">
        <f>County!P992</f>
        <v>26650</v>
      </c>
      <c r="Q22" s="64">
        <f t="shared" si="9"/>
        <v>5.563284078611605E-3</v>
      </c>
      <c r="R22" s="63">
        <f>County!Q992</f>
        <v>17991</v>
      </c>
      <c r="S22" s="64">
        <f t="shared" si="10"/>
        <v>3.7556864487167498E-3</v>
      </c>
      <c r="T22" s="63">
        <f>County!R992</f>
        <v>0</v>
      </c>
      <c r="U22" s="64">
        <f t="shared" si="11"/>
        <v>0</v>
      </c>
      <c r="V22" s="63">
        <f>County!S992</f>
        <v>0</v>
      </c>
      <c r="W22" s="64">
        <f t="shared" si="12"/>
        <v>0</v>
      </c>
      <c r="X22" s="63">
        <f>County!T992</f>
        <v>0</v>
      </c>
      <c r="Y22" s="64">
        <f t="shared" si="13"/>
        <v>0</v>
      </c>
      <c r="Z22" s="63">
        <f>County!U992</f>
        <v>0</v>
      </c>
      <c r="AA22" s="64">
        <f t="shared" si="14"/>
        <v>0</v>
      </c>
      <c r="AB22" s="63">
        <f>County!V992</f>
        <v>0</v>
      </c>
      <c r="AC22" s="64">
        <f t="shared" si="15"/>
        <v>0</v>
      </c>
      <c r="AD22" s="63">
        <f>County!W992</f>
        <v>14892</v>
      </c>
      <c r="AE22" s="64">
        <f t="shared" si="16"/>
        <v>3.1087589680556856E-3</v>
      </c>
      <c r="AF22" s="63">
        <f>County!X992</f>
        <v>0</v>
      </c>
      <c r="AG22" s="64">
        <f t="shared" si="17"/>
        <v>0</v>
      </c>
      <c r="AH22" s="37">
        <f>County!Y992</f>
        <v>95954</v>
      </c>
      <c r="AI22" s="38">
        <f t="shared" si="18"/>
        <v>2.0030745233737258E-2</v>
      </c>
      <c r="AJ22" s="37">
        <f>County!Z992</f>
        <v>0</v>
      </c>
      <c r="AK22" s="38">
        <f t="shared" si="19"/>
        <v>0</v>
      </c>
      <c r="AL22" s="37">
        <f>County!AA992</f>
        <v>0</v>
      </c>
      <c r="AM22" s="38">
        <f t="shared" si="20"/>
        <v>0</v>
      </c>
      <c r="AN22" s="37">
        <f>County!AB992</f>
        <v>0</v>
      </c>
      <c r="AO22" s="38">
        <f t="shared" si="21"/>
        <v>0</v>
      </c>
      <c r="AP22" s="37">
        <f>County!AC992</f>
        <v>0</v>
      </c>
      <c r="AQ22" s="38">
        <f t="shared" si="22"/>
        <v>0</v>
      </c>
      <c r="AR22" s="37">
        <f>County!AD992</f>
        <v>0</v>
      </c>
      <c r="AS22" s="38">
        <f t="shared" si="23"/>
        <v>0</v>
      </c>
      <c r="AT22" s="37">
        <f>County!AE992</f>
        <v>0</v>
      </c>
      <c r="AU22" s="38">
        <f t="shared" si="24"/>
        <v>0</v>
      </c>
      <c r="AV22" s="37">
        <f>County!AF992</f>
        <v>0</v>
      </c>
      <c r="AW22" s="38">
        <f t="shared" si="25"/>
        <v>0</v>
      </c>
      <c r="AX22" s="50"/>
      <c r="AY22" s="34" t="str">
        <f t="shared" si="26"/>
        <v>New York</v>
      </c>
      <c r="AZ22" s="34" t="s">
        <v>2416</v>
      </c>
      <c r="BA22" s="34">
        <f t="shared" si="27"/>
        <v>1</v>
      </c>
      <c r="BB22" s="35">
        <f>RANK(R22,(L22:Q22,R22:Y22,AD22:AW22))</f>
        <v>5</v>
      </c>
      <c r="BC22" s="35">
        <f>RANK(T22,(L22:Q22,R22:Y22,AD22:AW22))</f>
        <v>13</v>
      </c>
      <c r="BD22" s="35">
        <f>RANK(X22,(L22:Q22,R22:Y22,AD22:AW22))</f>
        <v>13</v>
      </c>
      <c r="BE22" s="35">
        <f>RANK(V22,(L22:Q22,R22:Y22,AD22:AW22))</f>
        <v>13</v>
      </c>
      <c r="BG22" s="34">
        <v>36</v>
      </c>
      <c r="BI22" s="37">
        <f>County!AY992</f>
        <v>538150</v>
      </c>
    </row>
    <row r="23" spans="1:61" s="39" customFormat="1">
      <c r="A23" s="39" t="s">
        <v>1291</v>
      </c>
      <c r="C23" s="42">
        <f t="shared" si="28"/>
        <v>236547</v>
      </c>
      <c r="D23" s="41">
        <f t="shared" si="1"/>
        <v>1</v>
      </c>
      <c r="E23" s="41" t="str">
        <f t="shared" si="1"/>
        <v/>
      </c>
      <c r="F23" s="41" t="str">
        <f t="shared" si="1"/>
        <v/>
      </c>
      <c r="G23" s="66">
        <f t="shared" si="29"/>
        <v>1</v>
      </c>
      <c r="H23" s="66">
        <f t="shared" si="30"/>
        <v>2</v>
      </c>
      <c r="I23" s="66" t="str">
        <f t="shared" si="31"/>
        <v>-</v>
      </c>
      <c r="J23" s="42">
        <f t="shared" si="5"/>
        <v>37767</v>
      </c>
      <c r="K23" s="43">
        <f t="shared" si="6"/>
        <v>0.15965960253142081</v>
      </c>
      <c r="L23" s="42">
        <f>County!N1047</f>
        <v>137157</v>
      </c>
      <c r="M23" s="43">
        <f t="shared" si="7"/>
        <v>0.57982980126571038</v>
      </c>
      <c r="N23" s="62">
        <f>County!O1047</f>
        <v>99390</v>
      </c>
      <c r="O23" s="86">
        <f t="shared" si="8"/>
        <v>0.42017019873428957</v>
      </c>
      <c r="P23" s="62">
        <f>County!P1047</f>
        <v>0</v>
      </c>
      <c r="Q23" s="86">
        <f t="shared" si="9"/>
        <v>0</v>
      </c>
      <c r="R23" s="62">
        <f>County!Q1047</f>
        <v>0</v>
      </c>
      <c r="S23" s="86">
        <f t="shared" si="10"/>
        <v>0</v>
      </c>
      <c r="T23" s="62">
        <f>County!R1047</f>
        <v>0</v>
      </c>
      <c r="U23" s="86">
        <f t="shared" si="11"/>
        <v>0</v>
      </c>
      <c r="V23" s="62">
        <f>County!S1047</f>
        <v>0</v>
      </c>
      <c r="W23" s="86">
        <f t="shared" si="12"/>
        <v>0</v>
      </c>
      <c r="X23" s="62">
        <f>County!T1047</f>
        <v>0</v>
      </c>
      <c r="Y23" s="86">
        <f t="shared" si="13"/>
        <v>0</v>
      </c>
      <c r="Z23" s="62">
        <f>County!U1047</f>
        <v>0</v>
      </c>
      <c r="AA23" s="86">
        <f t="shared" si="14"/>
        <v>0</v>
      </c>
      <c r="AB23" s="62">
        <f>County!V1047</f>
        <v>0</v>
      </c>
      <c r="AC23" s="86">
        <f t="shared" si="15"/>
        <v>0</v>
      </c>
      <c r="AD23" s="62">
        <f>County!W1047</f>
        <v>0</v>
      </c>
      <c r="AE23" s="86">
        <f t="shared" si="16"/>
        <v>0</v>
      </c>
      <c r="AF23" s="62">
        <f>County!X1047</f>
        <v>0</v>
      </c>
      <c r="AG23" s="86">
        <f t="shared" si="17"/>
        <v>0</v>
      </c>
      <c r="AH23" s="42">
        <f>County!Y1047</f>
        <v>0</v>
      </c>
      <c r="AI23" s="43">
        <f t="shared" si="18"/>
        <v>0</v>
      </c>
      <c r="AJ23" s="42">
        <f>County!Z1047</f>
        <v>0</v>
      </c>
      <c r="AK23" s="43">
        <f t="shared" si="19"/>
        <v>0</v>
      </c>
      <c r="AL23" s="42">
        <f>County!AA1047</f>
        <v>0</v>
      </c>
      <c r="AM23" s="43">
        <f t="shared" si="20"/>
        <v>0</v>
      </c>
      <c r="AN23" s="42">
        <f>County!AB1047</f>
        <v>0</v>
      </c>
      <c r="AO23" s="43">
        <f t="shared" si="21"/>
        <v>0</v>
      </c>
      <c r="AP23" s="42">
        <f>County!AC1047</f>
        <v>0</v>
      </c>
      <c r="AQ23" s="43">
        <f t="shared" si="22"/>
        <v>0</v>
      </c>
      <c r="AR23" s="42">
        <f>County!AD1047</f>
        <v>0</v>
      </c>
      <c r="AS23" s="43">
        <f t="shared" si="23"/>
        <v>0</v>
      </c>
      <c r="AT23" s="42">
        <f>County!AE1047</f>
        <v>0</v>
      </c>
      <c r="AU23" s="43">
        <f t="shared" si="24"/>
        <v>0</v>
      </c>
      <c r="AV23" s="42">
        <f>County!AF1047</f>
        <v>0</v>
      </c>
      <c r="AW23" s="43">
        <f t="shared" si="25"/>
        <v>0</v>
      </c>
      <c r="AX23" s="49"/>
      <c r="AY23" s="39" t="str">
        <f t="shared" si="26"/>
        <v>North Dakota</v>
      </c>
      <c r="AZ23" s="39" t="s">
        <v>2766</v>
      </c>
      <c r="BA23" s="39">
        <f t="shared" si="27"/>
        <v>1</v>
      </c>
      <c r="BB23" s="40">
        <f>RANK(R23,(L23:Q23,R23:Y23,AD23:AW23))</f>
        <v>5</v>
      </c>
      <c r="BC23" s="40">
        <f>RANK(T23,(L23:Q23,R23:Y23,AD23:AW23))</f>
        <v>5</v>
      </c>
      <c r="BD23" s="40">
        <f>RANK(X23,(L23:Q23,R23:Y23,AD23:AW23))</f>
        <v>5</v>
      </c>
      <c r="BE23" s="40">
        <f>RANK(V23,(L23:Q23,R23:Y23,AD23:AW23))</f>
        <v>5</v>
      </c>
      <c r="BG23" s="39">
        <v>38</v>
      </c>
      <c r="BI23" s="42">
        <f>County!AY1047</f>
        <v>0</v>
      </c>
    </row>
    <row r="24" spans="1:61" s="34" customFormat="1">
      <c r="A24" s="34" t="s">
        <v>1864</v>
      </c>
      <c r="C24" s="37">
        <f t="shared" si="28"/>
        <v>3436884</v>
      </c>
      <c r="D24" s="36" t="str">
        <f t="shared" si="1"/>
        <v/>
      </c>
      <c r="E24" s="36">
        <f t="shared" si="1"/>
        <v>1</v>
      </c>
      <c r="F24" s="36" t="str">
        <f t="shared" si="1"/>
        <v/>
      </c>
      <c r="G24" s="67">
        <f t="shared" si="29"/>
        <v>2</v>
      </c>
      <c r="H24" s="67">
        <f t="shared" si="30"/>
        <v>1</v>
      </c>
      <c r="I24" s="67" t="str">
        <f t="shared" si="31"/>
        <v>-</v>
      </c>
      <c r="J24" s="37">
        <f t="shared" si="5"/>
        <v>488343</v>
      </c>
      <c r="K24" s="38">
        <f t="shared" si="6"/>
        <v>0.14208888050920543</v>
      </c>
      <c r="L24" s="37">
        <f>County!N1137</f>
        <v>1348213</v>
      </c>
      <c r="M24" s="38">
        <f t="shared" si="7"/>
        <v>0.39227771434822939</v>
      </c>
      <c r="N24" s="63">
        <f>County!O1137</f>
        <v>1836556</v>
      </c>
      <c r="O24" s="64">
        <f t="shared" si="8"/>
        <v>0.53436659485743476</v>
      </c>
      <c r="P24" s="63">
        <f>County!P1137</f>
        <v>0</v>
      </c>
      <c r="Q24" s="64">
        <f t="shared" si="9"/>
        <v>0</v>
      </c>
      <c r="R24" s="63">
        <f>County!Q1137</f>
        <v>0</v>
      </c>
      <c r="S24" s="64">
        <f t="shared" si="10"/>
        <v>0</v>
      </c>
      <c r="T24" s="63">
        <f>County!R1137</f>
        <v>252031</v>
      </c>
      <c r="U24" s="64">
        <f t="shared" si="11"/>
        <v>7.3331250050918215E-2</v>
      </c>
      <c r="V24" s="63">
        <f>County!S1137</f>
        <v>0</v>
      </c>
      <c r="W24" s="64">
        <f t="shared" si="12"/>
        <v>0</v>
      </c>
      <c r="X24" s="63">
        <f>County!T1137</f>
        <v>0</v>
      </c>
      <c r="Y24" s="64">
        <f t="shared" si="13"/>
        <v>0</v>
      </c>
      <c r="Z24" s="63">
        <f>County!U1137</f>
        <v>0</v>
      </c>
      <c r="AA24" s="64">
        <f t="shared" si="14"/>
        <v>0</v>
      </c>
      <c r="AB24" s="63">
        <f>County!V1137</f>
        <v>0</v>
      </c>
      <c r="AC24" s="64">
        <f t="shared" si="15"/>
        <v>0</v>
      </c>
      <c r="AD24" s="63">
        <f>County!W1137</f>
        <v>27</v>
      </c>
      <c r="AE24" s="64">
        <f t="shared" si="16"/>
        <v>7.8559532413663078E-6</v>
      </c>
      <c r="AF24" s="63">
        <f>County!X1137</f>
        <v>57</v>
      </c>
      <c r="AG24" s="64">
        <f t="shared" si="17"/>
        <v>1.6584790176217761E-5</v>
      </c>
      <c r="AH24" s="37">
        <f>County!Y1137</f>
        <v>0</v>
      </c>
      <c r="AI24" s="38">
        <f t="shared" si="18"/>
        <v>0</v>
      </c>
      <c r="AJ24" s="37">
        <f>County!Z1137</f>
        <v>0</v>
      </c>
      <c r="AK24" s="38">
        <f t="shared" si="19"/>
        <v>0</v>
      </c>
      <c r="AL24" s="37">
        <f>County!AA1137</f>
        <v>0</v>
      </c>
      <c r="AM24" s="38">
        <f t="shared" si="20"/>
        <v>0</v>
      </c>
      <c r="AN24" s="37">
        <f>County!AB1137</f>
        <v>0</v>
      </c>
      <c r="AO24" s="38">
        <f t="shared" si="21"/>
        <v>0</v>
      </c>
      <c r="AP24" s="37">
        <f>County!AC1137</f>
        <v>0</v>
      </c>
      <c r="AQ24" s="38">
        <f t="shared" si="22"/>
        <v>0</v>
      </c>
      <c r="AR24" s="37">
        <f>County!AD1137</f>
        <v>0</v>
      </c>
      <c r="AS24" s="38">
        <f t="shared" si="23"/>
        <v>0</v>
      </c>
      <c r="AT24" s="37">
        <f>County!AE1137</f>
        <v>0</v>
      </c>
      <c r="AU24" s="38">
        <f t="shared" si="24"/>
        <v>0</v>
      </c>
      <c r="AV24" s="37">
        <f>County!AF1137</f>
        <v>0</v>
      </c>
      <c r="AW24" s="38">
        <f t="shared" si="25"/>
        <v>0</v>
      </c>
      <c r="AX24" s="50"/>
      <c r="AY24" s="34" t="str">
        <f t="shared" si="26"/>
        <v>Ohio</v>
      </c>
      <c r="AZ24" s="34" t="s">
        <v>1539</v>
      </c>
      <c r="BA24" s="34">
        <f t="shared" si="27"/>
        <v>1</v>
      </c>
      <c r="BB24" s="35">
        <f>RANK(R24,(L24:Q24,R24:Y24,AD24:AW24))</f>
        <v>11</v>
      </c>
      <c r="BC24" s="35">
        <f>RANK(T24,(L24:Q24,R24:Y24,AD24:AW24))</f>
        <v>3</v>
      </c>
      <c r="BD24" s="35">
        <f>RANK(X24,(L24:Q24,R24:Y24,AD24:AW24))</f>
        <v>11</v>
      </c>
      <c r="BE24" s="35">
        <f>RANK(V24,(L24:Q24,R24:Y24,AD24:AW24))</f>
        <v>11</v>
      </c>
      <c r="BG24" s="34">
        <v>39</v>
      </c>
      <c r="BI24" s="37">
        <f>County!AY1137</f>
        <v>0</v>
      </c>
    </row>
    <row r="25" spans="1:61" s="39" customFormat="1">
      <c r="A25" s="39" t="s">
        <v>818</v>
      </c>
      <c r="C25" s="42">
        <f>L25+N25+P25+R25+T25+X25+V25+AD25+AJ25+AB25+AF25+Z25+AH25+AR25+AT25+AL25+AP25+AN25+AV25</f>
        <v>982430</v>
      </c>
      <c r="D25" s="41" t="str">
        <f t="shared" si="1"/>
        <v/>
      </c>
      <c r="E25" s="41">
        <f t="shared" si="1"/>
        <v>1</v>
      </c>
      <c r="F25" s="41" t="str">
        <f t="shared" si="1"/>
        <v/>
      </c>
      <c r="G25" s="66">
        <f>RANK(L25,L25:AX25)</f>
        <v>2</v>
      </c>
      <c r="H25" s="66">
        <f>RANK(N25,L25:AX25)</f>
        <v>1</v>
      </c>
      <c r="I25" s="66">
        <f>IF(P25&gt;0,RANK(P25,L25:AX25),"-")</f>
        <v>3</v>
      </c>
      <c r="J25" s="42">
        <f>ABS(N25-L25)</f>
        <v>149902</v>
      </c>
      <c r="K25" s="43">
        <f>IF(C25&gt;0, J25/C25,0)</f>
        <v>0.15258288122308969</v>
      </c>
      <c r="L25" s="42">
        <f>County!N1216</f>
        <v>392488</v>
      </c>
      <c r="M25" s="43">
        <f t="shared" si="7"/>
        <v>0.39950734403468952</v>
      </c>
      <c r="N25" s="62">
        <f>County!O1216</f>
        <v>542390</v>
      </c>
      <c r="O25" s="86">
        <f t="shared" si="8"/>
        <v>0.55209022525777918</v>
      </c>
      <c r="P25" s="62">
        <f>County!P1216</f>
        <v>47552</v>
      </c>
      <c r="Q25" s="86">
        <f t="shared" si="9"/>
        <v>4.8402430707531328E-2</v>
      </c>
      <c r="R25" s="62">
        <f>County!Q1216</f>
        <v>0</v>
      </c>
      <c r="S25" s="86">
        <f t="shared" si="10"/>
        <v>0</v>
      </c>
      <c r="T25" s="62">
        <f>County!R1216</f>
        <v>0</v>
      </c>
      <c r="U25" s="86">
        <f t="shared" si="11"/>
        <v>0</v>
      </c>
      <c r="V25" s="62">
        <f>County!S1216</f>
        <v>0</v>
      </c>
      <c r="W25" s="86">
        <f t="shared" si="12"/>
        <v>0</v>
      </c>
      <c r="X25" s="62">
        <f>County!T1216</f>
        <v>0</v>
      </c>
      <c r="Y25" s="86">
        <f t="shared" si="13"/>
        <v>0</v>
      </c>
      <c r="Z25" s="62">
        <f>County!U1216</f>
        <v>0</v>
      </c>
      <c r="AA25" s="86">
        <f t="shared" si="14"/>
        <v>0</v>
      </c>
      <c r="AB25" s="62">
        <f>County!V1216</f>
        <v>0</v>
      </c>
      <c r="AC25" s="86">
        <f t="shared" si="15"/>
        <v>0</v>
      </c>
      <c r="AD25" s="62">
        <f>County!W1216</f>
        <v>0</v>
      </c>
      <c r="AE25" s="86">
        <f t="shared" si="16"/>
        <v>0</v>
      </c>
      <c r="AF25" s="62">
        <f>County!X1216</f>
        <v>0</v>
      </c>
      <c r="AG25" s="86">
        <f t="shared" si="17"/>
        <v>0</v>
      </c>
      <c r="AH25" s="42">
        <f>County!Y1216</f>
        <v>0</v>
      </c>
      <c r="AI25" s="43">
        <f t="shared" si="18"/>
        <v>0</v>
      </c>
      <c r="AJ25" s="42">
        <f>County!Z1216</f>
        <v>0</v>
      </c>
      <c r="AK25" s="43">
        <f t="shared" si="19"/>
        <v>0</v>
      </c>
      <c r="AL25" s="42">
        <f>County!AA1216</f>
        <v>0</v>
      </c>
      <c r="AM25" s="43">
        <f t="shared" si="20"/>
        <v>0</v>
      </c>
      <c r="AN25" s="42">
        <f>County!AB1216</f>
        <v>0</v>
      </c>
      <c r="AO25" s="43">
        <f t="shared" si="21"/>
        <v>0</v>
      </c>
      <c r="AP25" s="42">
        <f>County!AC1216</f>
        <v>0</v>
      </c>
      <c r="AQ25" s="43">
        <f t="shared" si="22"/>
        <v>0</v>
      </c>
      <c r="AR25" s="42">
        <f>County!AD1216</f>
        <v>0</v>
      </c>
      <c r="AS25" s="43">
        <f t="shared" si="23"/>
        <v>0</v>
      </c>
      <c r="AT25" s="42">
        <f>County!AE1216</f>
        <v>0</v>
      </c>
      <c r="AU25" s="43">
        <f t="shared" si="24"/>
        <v>0</v>
      </c>
      <c r="AV25" s="42">
        <f>County!AF1216</f>
        <v>0</v>
      </c>
      <c r="AW25" s="43">
        <f t="shared" si="25"/>
        <v>0</v>
      </c>
      <c r="AX25" s="49"/>
      <c r="AY25" s="39" t="str">
        <f>A25</f>
        <v>Oklahoma</v>
      </c>
      <c r="AZ25" s="39" t="s">
        <v>2840</v>
      </c>
      <c r="BA25" s="39">
        <f>SUM(D25:F25)</f>
        <v>1</v>
      </c>
      <c r="BB25" s="40">
        <f>RANK(R25,(L25:Q25,R25:Y25,AD25:AW25))</f>
        <v>7</v>
      </c>
      <c r="BC25" s="40">
        <f>RANK(T25,(L25:Q25,R25:Y25,AD25:AW25))</f>
        <v>7</v>
      </c>
      <c r="BD25" s="40">
        <f>RANK(X25,(L25:Q25,R25:Y25,AD25:AW25))</f>
        <v>7</v>
      </c>
      <c r="BE25" s="40">
        <f>RANK(V25,(L25:Q25,R25:Y25,AD25:AW25))</f>
        <v>7</v>
      </c>
      <c r="BG25" s="39">
        <v>40</v>
      </c>
      <c r="BI25" s="42">
        <f>County!AY1216</f>
        <v>0</v>
      </c>
    </row>
    <row r="26" spans="1:61" s="34" customFormat="1">
      <c r="A26" s="34" t="s">
        <v>578</v>
      </c>
      <c r="C26" s="37">
        <f t="shared" si="28"/>
        <v>3513361</v>
      </c>
      <c r="D26" s="36" t="str">
        <f t="shared" si="1"/>
        <v/>
      </c>
      <c r="E26" s="36">
        <f t="shared" si="1"/>
        <v>1</v>
      </c>
      <c r="F26" s="36" t="str">
        <f t="shared" si="1"/>
        <v/>
      </c>
      <c r="G26" s="67">
        <f t="shared" si="29"/>
        <v>2</v>
      </c>
      <c r="H26" s="67">
        <f t="shared" si="30"/>
        <v>1</v>
      </c>
      <c r="I26" s="67" t="str">
        <f t="shared" si="31"/>
        <v>-</v>
      </c>
      <c r="J26" s="37">
        <f t="shared" si="5"/>
        <v>87210</v>
      </c>
      <c r="K26" s="38">
        <f t="shared" si="6"/>
        <v>2.4822385174765701E-2</v>
      </c>
      <c r="L26" s="37">
        <f>County!N1285</f>
        <v>1648481</v>
      </c>
      <c r="M26" s="38">
        <f t="shared" si="7"/>
        <v>0.46920342088387729</v>
      </c>
      <c r="N26" s="63">
        <f>County!O1285</f>
        <v>1735691</v>
      </c>
      <c r="O26" s="64">
        <f t="shared" si="8"/>
        <v>0.49402580605864299</v>
      </c>
      <c r="P26" s="63">
        <f>County!P1285</f>
        <v>0</v>
      </c>
      <c r="Q26" s="64">
        <f t="shared" si="9"/>
        <v>0</v>
      </c>
      <c r="R26" s="63">
        <f>County!Q1285</f>
        <v>59115</v>
      </c>
      <c r="S26" s="64">
        <f t="shared" si="10"/>
        <v>1.6825768829334644E-2</v>
      </c>
      <c r="T26" s="63">
        <f>County!R1285</f>
        <v>0</v>
      </c>
      <c r="U26" s="64">
        <f t="shared" si="11"/>
        <v>0</v>
      </c>
      <c r="V26" s="63">
        <f>County!S1285</f>
        <v>0</v>
      </c>
      <c r="W26" s="64">
        <f t="shared" si="12"/>
        <v>0</v>
      </c>
      <c r="X26" s="63">
        <f>County!T1285</f>
        <v>0</v>
      </c>
      <c r="Y26" s="64">
        <f t="shared" si="13"/>
        <v>0</v>
      </c>
      <c r="Z26" s="63">
        <f>County!U1285</f>
        <v>0</v>
      </c>
      <c r="AA26" s="64">
        <f t="shared" si="14"/>
        <v>0</v>
      </c>
      <c r="AB26" s="63">
        <f>County!V1285</f>
        <v>0</v>
      </c>
      <c r="AC26" s="64">
        <f t="shared" si="15"/>
        <v>0</v>
      </c>
      <c r="AD26" s="63">
        <f>County!W1285</f>
        <v>0</v>
      </c>
      <c r="AE26" s="64">
        <f t="shared" si="16"/>
        <v>0</v>
      </c>
      <c r="AF26" s="63">
        <f>County!X1285</f>
        <v>249</v>
      </c>
      <c r="AG26" s="64">
        <f t="shared" si="17"/>
        <v>7.0872307172533647E-5</v>
      </c>
      <c r="AH26" s="37">
        <f>County!Y1285</f>
        <v>69825</v>
      </c>
      <c r="AI26" s="38">
        <f t="shared" si="18"/>
        <v>1.9874131920972538E-2</v>
      </c>
      <c r="AJ26" s="37">
        <f>County!Z1285</f>
        <v>0</v>
      </c>
      <c r="AK26" s="38">
        <f t="shared" si="19"/>
        <v>0</v>
      </c>
      <c r="AL26" s="37">
        <f>County!AA1285</f>
        <v>0</v>
      </c>
      <c r="AM26" s="38">
        <f t="shared" si="20"/>
        <v>0</v>
      </c>
      <c r="AN26" s="37">
        <f>County!AB1285</f>
        <v>0</v>
      </c>
      <c r="AO26" s="38">
        <f t="shared" si="21"/>
        <v>0</v>
      </c>
      <c r="AP26" s="37">
        <f>County!AC1285</f>
        <v>0</v>
      </c>
      <c r="AQ26" s="38">
        <f t="shared" si="22"/>
        <v>0</v>
      </c>
      <c r="AR26" s="37">
        <f>County!AD1285</f>
        <v>0</v>
      </c>
      <c r="AS26" s="38">
        <f t="shared" si="23"/>
        <v>0</v>
      </c>
      <c r="AT26" s="37">
        <f>County!AE1285</f>
        <v>0</v>
      </c>
      <c r="AU26" s="38">
        <f t="shared" si="24"/>
        <v>0</v>
      </c>
      <c r="AV26" s="37">
        <f>County!AF1285</f>
        <v>0</v>
      </c>
      <c r="AW26" s="38">
        <f t="shared" si="25"/>
        <v>0</v>
      </c>
      <c r="AX26" s="50"/>
      <c r="AY26" s="34" t="str">
        <f t="shared" si="26"/>
        <v>Pennsylvania</v>
      </c>
      <c r="AZ26" s="34" t="s">
        <v>579</v>
      </c>
      <c r="BA26" s="34">
        <f t="shared" si="27"/>
        <v>1</v>
      </c>
      <c r="BB26" s="35">
        <f>RANK(R26,(L26:Q26,R26:Y26,AD26:AW26))</f>
        <v>4</v>
      </c>
      <c r="BC26" s="35">
        <f>RANK(T26,(L26:Q26,R26:Y26,AD26:AW26))</f>
        <v>11</v>
      </c>
      <c r="BD26" s="35">
        <f>RANK(X26,(L26:Q26,R26:Y26,AD26:AW26))</f>
        <v>11</v>
      </c>
      <c r="BE26" s="35">
        <f>RANK(V26,(L26:Q26,R26:Y26,AD26:AW26))</f>
        <v>11</v>
      </c>
      <c r="BG26" s="34">
        <v>42</v>
      </c>
      <c r="BI26" s="37">
        <f>County!AY1285</f>
        <v>0</v>
      </c>
    </row>
    <row r="27" spans="1:61" s="39" customFormat="1">
      <c r="A27" s="39" t="s">
        <v>1233</v>
      </c>
      <c r="C27" s="42">
        <f t="shared" si="28"/>
        <v>345388</v>
      </c>
      <c r="D27" s="41" t="str">
        <f t="shared" si="1"/>
        <v/>
      </c>
      <c r="E27" s="41">
        <f t="shared" si="1"/>
        <v>1</v>
      </c>
      <c r="F27" s="41" t="str">
        <f t="shared" si="1"/>
        <v/>
      </c>
      <c r="G27" s="66">
        <f t="shared" si="29"/>
        <v>2</v>
      </c>
      <c r="H27" s="66">
        <f t="shared" si="30"/>
        <v>1</v>
      </c>
      <c r="I27" s="66" t="str">
        <f t="shared" si="31"/>
        <v>-</v>
      </c>
      <c r="J27" s="42">
        <f t="shared" si="5"/>
        <v>100324</v>
      </c>
      <c r="K27" s="43">
        <f t="shared" si="6"/>
        <v>0.29046753216672266</v>
      </c>
      <c r="L27" s="42">
        <f>County!N1292</f>
        <v>122532</v>
      </c>
      <c r="M27" s="43">
        <f t="shared" si="7"/>
        <v>0.3547662339166387</v>
      </c>
      <c r="N27" s="62">
        <f>County!O1292</f>
        <v>222856</v>
      </c>
      <c r="O27" s="86">
        <f t="shared" si="8"/>
        <v>0.64523376608336136</v>
      </c>
      <c r="P27" s="62">
        <f>County!P1292</f>
        <v>0</v>
      </c>
      <c r="Q27" s="86">
        <f t="shared" si="9"/>
        <v>0</v>
      </c>
      <c r="R27" s="62">
        <f>County!Q1292</f>
        <v>0</v>
      </c>
      <c r="S27" s="86">
        <f t="shared" si="10"/>
        <v>0</v>
      </c>
      <c r="T27" s="62">
        <f>County!R1292</f>
        <v>0</v>
      </c>
      <c r="U27" s="86">
        <f t="shared" si="11"/>
        <v>0</v>
      </c>
      <c r="V27" s="62">
        <f>County!S1292</f>
        <v>0</v>
      </c>
      <c r="W27" s="86">
        <f t="shared" si="12"/>
        <v>0</v>
      </c>
      <c r="X27" s="62">
        <f>County!T1292</f>
        <v>0</v>
      </c>
      <c r="Y27" s="86">
        <f t="shared" si="13"/>
        <v>0</v>
      </c>
      <c r="Z27" s="62">
        <f>County!U1292</f>
        <v>0</v>
      </c>
      <c r="AA27" s="86">
        <f t="shared" si="14"/>
        <v>0</v>
      </c>
      <c r="AB27" s="62">
        <f>County!V1292</f>
        <v>0</v>
      </c>
      <c r="AC27" s="86">
        <f t="shared" si="15"/>
        <v>0</v>
      </c>
      <c r="AD27" s="62">
        <f>County!W1292</f>
        <v>0</v>
      </c>
      <c r="AE27" s="86">
        <f t="shared" si="16"/>
        <v>0</v>
      </c>
      <c r="AF27" s="62">
        <f>County!X1292</f>
        <v>0</v>
      </c>
      <c r="AG27" s="86">
        <f t="shared" si="17"/>
        <v>0</v>
      </c>
      <c r="AH27" s="42">
        <f>County!Y1292</f>
        <v>0</v>
      </c>
      <c r="AI27" s="43">
        <f t="shared" si="18"/>
        <v>0</v>
      </c>
      <c r="AJ27" s="42">
        <f>County!Z1292</f>
        <v>0</v>
      </c>
      <c r="AK27" s="43">
        <f t="shared" si="19"/>
        <v>0</v>
      </c>
      <c r="AL27" s="42">
        <f>County!AA1292</f>
        <v>0</v>
      </c>
      <c r="AM27" s="43">
        <f t="shared" si="20"/>
        <v>0</v>
      </c>
      <c r="AN27" s="42">
        <f>County!AB1292</f>
        <v>0</v>
      </c>
      <c r="AO27" s="43">
        <f t="shared" si="21"/>
        <v>0</v>
      </c>
      <c r="AP27" s="42">
        <f>County!AC1292</f>
        <v>0</v>
      </c>
      <c r="AQ27" s="43">
        <f t="shared" si="22"/>
        <v>0</v>
      </c>
      <c r="AR27" s="42">
        <f>County!AD1292</f>
        <v>0</v>
      </c>
      <c r="AS27" s="43">
        <f t="shared" si="23"/>
        <v>0</v>
      </c>
      <c r="AT27" s="42">
        <f>County!AE1292</f>
        <v>0</v>
      </c>
      <c r="AU27" s="43">
        <f t="shared" si="24"/>
        <v>0</v>
      </c>
      <c r="AV27" s="42">
        <f>County!AF1292</f>
        <v>0</v>
      </c>
      <c r="AW27" s="43">
        <f t="shared" si="25"/>
        <v>0</v>
      </c>
      <c r="AX27" s="49"/>
      <c r="AY27" s="39" t="str">
        <f t="shared" si="26"/>
        <v>Rhode Island</v>
      </c>
      <c r="AZ27" s="39" t="s">
        <v>407</v>
      </c>
      <c r="BA27" s="39">
        <f t="shared" si="27"/>
        <v>1</v>
      </c>
      <c r="BB27" s="40">
        <f>RANK(R27,(L27:Q27,R27:Y27,AD27:AW27))</f>
        <v>5</v>
      </c>
      <c r="BC27" s="40">
        <f>RANK(T27,(L27:Q27,R27:Y27,AD27:AW27))</f>
        <v>5</v>
      </c>
      <c r="BD27" s="40">
        <f>RANK(X27,(L27:Q27,R27:Y27,AD27:AW27))</f>
        <v>5</v>
      </c>
      <c r="BE27" s="40">
        <f>RANK(V27,(L27:Q27,R27:Y27,AD27:AW27))</f>
        <v>5</v>
      </c>
      <c r="BG27" s="39">
        <v>44</v>
      </c>
      <c r="BI27" s="42">
        <f>County!AY1292</f>
        <v>0</v>
      </c>
    </row>
    <row r="28" spans="1:61" s="34" customFormat="1">
      <c r="A28" s="34" t="s">
        <v>83</v>
      </c>
      <c r="C28" s="37">
        <f t="shared" si="28"/>
        <v>1480391</v>
      </c>
      <c r="D28" s="36" t="str">
        <f t="shared" si="1"/>
        <v/>
      </c>
      <c r="E28" s="36">
        <f t="shared" si="1"/>
        <v>1</v>
      </c>
      <c r="F28" s="36" t="str">
        <f t="shared" si="1"/>
        <v/>
      </c>
      <c r="G28" s="67">
        <f t="shared" si="29"/>
        <v>2</v>
      </c>
      <c r="H28" s="67">
        <f t="shared" si="30"/>
        <v>1</v>
      </c>
      <c r="I28" s="67">
        <f t="shared" si="31"/>
        <v>3</v>
      </c>
      <c r="J28" s="37">
        <f t="shared" si="5"/>
        <v>211062</v>
      </c>
      <c r="K28" s="38">
        <f t="shared" si="6"/>
        <v>0.14257179353292473</v>
      </c>
      <c r="L28" s="37">
        <f>County!N1389</f>
        <v>623164</v>
      </c>
      <c r="M28" s="38">
        <f t="shared" si="7"/>
        <v>0.42094554749387153</v>
      </c>
      <c r="N28" s="63">
        <f>County!O1389</f>
        <v>834226</v>
      </c>
      <c r="O28" s="64">
        <f t="shared" si="8"/>
        <v>0.56351734102679629</v>
      </c>
      <c r="P28" s="63">
        <f>County!P1389</f>
        <v>13244</v>
      </c>
      <c r="Q28" s="64">
        <f t="shared" si="9"/>
        <v>8.9462851368320943E-3</v>
      </c>
      <c r="R28" s="63">
        <f>County!Q1389</f>
        <v>0</v>
      </c>
      <c r="S28" s="64">
        <f t="shared" si="10"/>
        <v>0</v>
      </c>
      <c r="T28" s="63">
        <f>County!R1389</f>
        <v>0</v>
      </c>
      <c r="U28" s="64">
        <f t="shared" si="11"/>
        <v>0</v>
      </c>
      <c r="V28" s="63">
        <f>County!S1389</f>
        <v>0</v>
      </c>
      <c r="W28" s="64">
        <f t="shared" si="12"/>
        <v>0</v>
      </c>
      <c r="X28" s="63">
        <f>County!T1389</f>
        <v>0</v>
      </c>
      <c r="Y28" s="64">
        <f t="shared" si="13"/>
        <v>0</v>
      </c>
      <c r="Z28" s="63">
        <f>County!U1389</f>
        <v>0</v>
      </c>
      <c r="AA28" s="64">
        <f t="shared" si="14"/>
        <v>0</v>
      </c>
      <c r="AB28" s="63">
        <f>County!V1389</f>
        <v>0</v>
      </c>
      <c r="AC28" s="64">
        <f t="shared" si="15"/>
        <v>0</v>
      </c>
      <c r="AD28" s="63">
        <f>County!W1389</f>
        <v>0</v>
      </c>
      <c r="AE28" s="64">
        <f t="shared" si="16"/>
        <v>0</v>
      </c>
      <c r="AF28" s="63">
        <f>County!X1389</f>
        <v>39</v>
      </c>
      <c r="AG28" s="64">
        <f t="shared" si="17"/>
        <v>2.6344391447935038E-5</v>
      </c>
      <c r="AH28" s="37">
        <f>County!Y1389</f>
        <v>6631</v>
      </c>
      <c r="AI28" s="38">
        <f t="shared" si="18"/>
        <v>4.4792220433655704E-3</v>
      </c>
      <c r="AJ28" s="37">
        <f>County!Z1389</f>
        <v>3087</v>
      </c>
      <c r="AK28" s="38">
        <f t="shared" si="19"/>
        <v>2.0852599076865504E-3</v>
      </c>
      <c r="AL28" s="37">
        <f>County!AA1389</f>
        <v>0</v>
      </c>
      <c r="AM28" s="38">
        <f t="shared" si="20"/>
        <v>0</v>
      </c>
      <c r="AN28" s="37">
        <f>County!AB1389</f>
        <v>0</v>
      </c>
      <c r="AO28" s="38">
        <f t="shared" si="21"/>
        <v>0</v>
      </c>
      <c r="AP28" s="37">
        <f>County!AC1389</f>
        <v>0</v>
      </c>
      <c r="AQ28" s="38">
        <f t="shared" si="22"/>
        <v>0</v>
      </c>
      <c r="AR28" s="37">
        <f>County!AD1389</f>
        <v>0</v>
      </c>
      <c r="AS28" s="38">
        <f t="shared" si="23"/>
        <v>0</v>
      </c>
      <c r="AT28" s="37">
        <f>County!AE1389</f>
        <v>0</v>
      </c>
      <c r="AU28" s="38">
        <f t="shared" si="24"/>
        <v>0</v>
      </c>
      <c r="AV28" s="37">
        <f>County!AF1389</f>
        <v>0</v>
      </c>
      <c r="AW28" s="38">
        <f t="shared" si="25"/>
        <v>0</v>
      </c>
      <c r="AX28" s="50"/>
      <c r="AY28" s="34" t="str">
        <f t="shared" si="26"/>
        <v>Tennessee</v>
      </c>
      <c r="AZ28" s="34" t="s">
        <v>1761</v>
      </c>
      <c r="BA28" s="34">
        <f t="shared" si="27"/>
        <v>1</v>
      </c>
      <c r="BB28" s="35">
        <f>RANK(R28,(L28:Q28,R28:Y28,AD28:AW28))</f>
        <v>13</v>
      </c>
      <c r="BC28" s="35">
        <f>RANK(T28,(L28:Q28,R28:Y28,AD28:AW28))</f>
        <v>13</v>
      </c>
      <c r="BD28" s="35">
        <f>RANK(X28,(L28:Q28,R28:Y28,AD28:AW28))</f>
        <v>13</v>
      </c>
      <c r="BE28" s="35">
        <f>RANK(V28,(L28:Q28,R28:Y28,AD28:AW28))</f>
        <v>13</v>
      </c>
      <c r="BG28" s="34">
        <v>47</v>
      </c>
      <c r="BI28" s="37">
        <f>County!AY1389</f>
        <v>0</v>
      </c>
    </row>
    <row r="29" spans="1:61" s="39" customFormat="1">
      <c r="A29" s="39" t="s">
        <v>1203</v>
      </c>
      <c r="C29" s="42">
        <f t="shared" si="28"/>
        <v>4279940</v>
      </c>
      <c r="D29" s="41" t="str">
        <f t="shared" si="1"/>
        <v/>
      </c>
      <c r="E29" s="41">
        <f t="shared" si="1"/>
        <v>1</v>
      </c>
      <c r="F29" s="41" t="str">
        <f t="shared" si="1"/>
        <v/>
      </c>
      <c r="G29" s="66">
        <f t="shared" si="29"/>
        <v>2</v>
      </c>
      <c r="H29" s="66">
        <f t="shared" si="30"/>
        <v>1</v>
      </c>
      <c r="I29" s="66" t="str">
        <f t="shared" si="31"/>
        <v>-</v>
      </c>
      <c r="J29" s="42">
        <f t="shared" si="5"/>
        <v>964603</v>
      </c>
      <c r="K29" s="43">
        <f t="shared" si="6"/>
        <v>0.22537769221063847</v>
      </c>
      <c r="L29" s="42">
        <f>County!N1645</f>
        <v>1639615</v>
      </c>
      <c r="M29" s="43">
        <f t="shared" si="7"/>
        <v>0.38309298728486846</v>
      </c>
      <c r="N29" s="62">
        <f>County!O1645</f>
        <v>2604218</v>
      </c>
      <c r="O29" s="86">
        <f t="shared" si="8"/>
        <v>0.60847067949550693</v>
      </c>
      <c r="P29" s="62">
        <f>County!P1645</f>
        <v>0</v>
      </c>
      <c r="Q29" s="86">
        <f t="shared" si="9"/>
        <v>0</v>
      </c>
      <c r="R29" s="62">
        <f>County!Q1645</f>
        <v>36107</v>
      </c>
      <c r="S29" s="86">
        <f t="shared" si="10"/>
        <v>8.4363332196245745E-3</v>
      </c>
      <c r="T29" s="62">
        <f>County!R1645</f>
        <v>0</v>
      </c>
      <c r="U29" s="86">
        <f t="shared" si="11"/>
        <v>0</v>
      </c>
      <c r="V29" s="62">
        <f>County!S1645</f>
        <v>0</v>
      </c>
      <c r="W29" s="86">
        <f t="shared" si="12"/>
        <v>0</v>
      </c>
      <c r="X29" s="62">
        <f>County!T1645</f>
        <v>0</v>
      </c>
      <c r="Y29" s="86">
        <f t="shared" si="13"/>
        <v>0</v>
      </c>
      <c r="Z29" s="62">
        <f>County!U1645</f>
        <v>0</v>
      </c>
      <c r="AA29" s="86">
        <f t="shared" si="14"/>
        <v>0</v>
      </c>
      <c r="AB29" s="62">
        <f>County!V1645</f>
        <v>0</v>
      </c>
      <c r="AC29" s="86">
        <f t="shared" si="15"/>
        <v>0</v>
      </c>
      <c r="AD29" s="62">
        <f>County!W1645</f>
        <v>0</v>
      </c>
      <c r="AE29" s="86">
        <f t="shared" si="16"/>
        <v>0</v>
      </c>
      <c r="AF29" s="62">
        <f>County!X1645</f>
        <v>0</v>
      </c>
      <c r="AG29" s="86">
        <f t="shared" si="17"/>
        <v>0</v>
      </c>
      <c r="AH29" s="42">
        <f>County!Y1645</f>
        <v>0</v>
      </c>
      <c r="AI29" s="43">
        <f t="shared" si="18"/>
        <v>0</v>
      </c>
      <c r="AJ29" s="42">
        <f>County!Z1645</f>
        <v>0</v>
      </c>
      <c r="AK29" s="43">
        <f t="shared" si="19"/>
        <v>0</v>
      </c>
      <c r="AL29" s="42">
        <f>County!AA1645</f>
        <v>0</v>
      </c>
      <c r="AM29" s="43">
        <f t="shared" si="20"/>
        <v>0</v>
      </c>
      <c r="AN29" s="42">
        <f>County!AB1645</f>
        <v>0</v>
      </c>
      <c r="AO29" s="43">
        <f t="shared" si="21"/>
        <v>0</v>
      </c>
      <c r="AP29" s="42">
        <f>County!AC1645</f>
        <v>0</v>
      </c>
      <c r="AQ29" s="43">
        <f t="shared" si="22"/>
        <v>0</v>
      </c>
      <c r="AR29" s="42">
        <f>County!AD1645</f>
        <v>0</v>
      </c>
      <c r="AS29" s="43">
        <f t="shared" si="23"/>
        <v>0</v>
      </c>
      <c r="AT29" s="42">
        <f>County!AE1645</f>
        <v>0</v>
      </c>
      <c r="AU29" s="43">
        <f t="shared" si="24"/>
        <v>0</v>
      </c>
      <c r="AV29" s="42">
        <f>County!AF1645</f>
        <v>0</v>
      </c>
      <c r="AW29" s="43">
        <f t="shared" si="25"/>
        <v>0</v>
      </c>
      <c r="AX29" s="49"/>
      <c r="AY29" s="39" t="str">
        <f t="shared" si="26"/>
        <v>Texas</v>
      </c>
      <c r="AZ29" s="39" t="s">
        <v>1022</v>
      </c>
      <c r="BA29" s="39">
        <f t="shared" si="27"/>
        <v>1</v>
      </c>
      <c r="BB29" s="40">
        <f>RANK(R29,(L29:Q29,R29:Y29,AD29:AW29))</f>
        <v>3</v>
      </c>
      <c r="BC29" s="40">
        <f>RANK(T29,(L29:Q29,R29:Y29,AD29:AW29))</f>
        <v>7</v>
      </c>
      <c r="BD29" s="40">
        <f>RANK(X29,(L29:Q29,R29:Y29,AD29:AW29))</f>
        <v>7</v>
      </c>
      <c r="BE29" s="40">
        <f>RANK(V29,(L29:Q29,R29:Y29,AD29:AW29))</f>
        <v>7</v>
      </c>
      <c r="BG29" s="39">
        <v>48</v>
      </c>
      <c r="BI29" s="42">
        <f>County!AY1645</f>
        <v>0</v>
      </c>
    </row>
    <row r="30" spans="1:61" s="34" customFormat="1">
      <c r="A30" s="34" t="s">
        <v>2791</v>
      </c>
      <c r="C30" s="37">
        <f t="shared" si="28"/>
        <v>519323</v>
      </c>
      <c r="D30" s="36" t="str">
        <f t="shared" si="1"/>
        <v/>
      </c>
      <c r="E30" s="36">
        <f t="shared" si="1"/>
        <v>1</v>
      </c>
      <c r="F30" s="36" t="str">
        <f t="shared" si="1"/>
        <v/>
      </c>
      <c r="G30" s="67">
        <f t="shared" si="29"/>
        <v>2</v>
      </c>
      <c r="H30" s="67">
        <f t="shared" si="30"/>
        <v>1</v>
      </c>
      <c r="I30" s="67">
        <f t="shared" si="31"/>
        <v>3</v>
      </c>
      <c r="J30" s="37">
        <f t="shared" si="5"/>
        <v>210359</v>
      </c>
      <c r="K30" s="38">
        <f t="shared" si="6"/>
        <v>0.40506390050122948</v>
      </c>
      <c r="L30" s="37">
        <f>County!N1676</f>
        <v>146938</v>
      </c>
      <c r="M30" s="38">
        <f t="shared" si="7"/>
        <v>0.28294144491963574</v>
      </c>
      <c r="N30" s="63">
        <f>County!O1676</f>
        <v>357297</v>
      </c>
      <c r="O30" s="64">
        <f t="shared" si="8"/>
        <v>0.68800534542086522</v>
      </c>
      <c r="P30" s="63">
        <f>County!P1676</f>
        <v>9550</v>
      </c>
      <c r="Q30" s="64">
        <f t="shared" si="9"/>
        <v>1.8389326103407707E-2</v>
      </c>
      <c r="R30" s="63">
        <f>County!Q1676</f>
        <v>0</v>
      </c>
      <c r="S30" s="64">
        <f t="shared" si="10"/>
        <v>0</v>
      </c>
      <c r="T30" s="63">
        <f>County!R1676</f>
        <v>1462</v>
      </c>
      <c r="U30" s="64">
        <f t="shared" si="11"/>
        <v>2.8152036401237765E-3</v>
      </c>
      <c r="V30" s="63">
        <f>County!S1676</f>
        <v>0</v>
      </c>
      <c r="W30" s="64">
        <f t="shared" si="12"/>
        <v>0</v>
      </c>
      <c r="X30" s="63">
        <f>County!T1676</f>
        <v>0</v>
      </c>
      <c r="Y30" s="64">
        <f t="shared" si="13"/>
        <v>0</v>
      </c>
      <c r="Z30" s="63">
        <f>County!U1676</f>
        <v>0</v>
      </c>
      <c r="AA30" s="64">
        <f t="shared" si="14"/>
        <v>0</v>
      </c>
      <c r="AB30" s="63">
        <f>County!V1676</f>
        <v>0</v>
      </c>
      <c r="AC30" s="64">
        <f t="shared" si="15"/>
        <v>0</v>
      </c>
      <c r="AD30" s="63">
        <f>County!W1676</f>
        <v>1514</v>
      </c>
      <c r="AE30" s="64">
        <f t="shared" si="16"/>
        <v>2.9153340021528026E-3</v>
      </c>
      <c r="AF30" s="63">
        <f>County!X1676</f>
        <v>0</v>
      </c>
      <c r="AG30" s="64">
        <f t="shared" si="17"/>
        <v>0</v>
      </c>
      <c r="AH30" s="37">
        <f>County!Y1676</f>
        <v>2543</v>
      </c>
      <c r="AI30" s="38">
        <f t="shared" si="18"/>
        <v>4.8967598199964185E-3</v>
      </c>
      <c r="AJ30" s="37">
        <f>County!Z1676</f>
        <v>11</v>
      </c>
      <c r="AK30" s="38">
        <f t="shared" si="19"/>
        <v>2.1181422736909398E-5</v>
      </c>
      <c r="AL30" s="37">
        <f>County!AA1676</f>
        <v>8</v>
      </c>
      <c r="AM30" s="38">
        <f t="shared" si="20"/>
        <v>1.5404671081388654E-5</v>
      </c>
      <c r="AN30" s="37">
        <f>County!AB1676</f>
        <v>0</v>
      </c>
      <c r="AO30" s="38">
        <f t="shared" si="21"/>
        <v>0</v>
      </c>
      <c r="AP30" s="37">
        <f>County!AC1676</f>
        <v>0</v>
      </c>
      <c r="AQ30" s="38">
        <f t="shared" si="22"/>
        <v>0</v>
      </c>
      <c r="AR30" s="37">
        <f>County!AD1676</f>
        <v>0</v>
      </c>
      <c r="AS30" s="38">
        <f t="shared" si="23"/>
        <v>0</v>
      </c>
      <c r="AT30" s="37">
        <f>County!AE1676</f>
        <v>0</v>
      </c>
      <c r="AU30" s="38">
        <f t="shared" si="24"/>
        <v>0</v>
      </c>
      <c r="AV30" s="37">
        <f>County!AF1676</f>
        <v>0</v>
      </c>
      <c r="AW30" s="38">
        <f t="shared" si="25"/>
        <v>0</v>
      </c>
      <c r="AX30" s="50"/>
      <c r="AY30" s="34" t="str">
        <f t="shared" si="26"/>
        <v>Utah</v>
      </c>
      <c r="AZ30" s="34" t="s">
        <v>2276</v>
      </c>
      <c r="BA30" s="34">
        <f t="shared" si="27"/>
        <v>1</v>
      </c>
      <c r="BB30" s="35">
        <f>RANK(R30,(L30:Q30,R30:Y30,AD30:AW30))</f>
        <v>17</v>
      </c>
      <c r="BC30" s="35">
        <f>RANK(T30,(L30:Q30,R30:Y30,AD30:AW30))</f>
        <v>6</v>
      </c>
      <c r="BD30" s="35">
        <f>RANK(X30,(L30:Q30,R30:Y30,AD30:AW30))</f>
        <v>17</v>
      </c>
      <c r="BE30" s="35">
        <f>RANK(V30,(L30:Q30,R30:Y30,AD30:AW30))</f>
        <v>17</v>
      </c>
      <c r="BG30" s="34">
        <v>49</v>
      </c>
      <c r="BI30" s="37">
        <f>County!AY1676</f>
        <v>0</v>
      </c>
    </row>
    <row r="31" spans="1:61" s="39" customFormat="1">
      <c r="A31" s="39" t="s">
        <v>2254</v>
      </c>
      <c r="C31" s="42">
        <f t="shared" si="28"/>
        <v>211672</v>
      </c>
      <c r="D31" s="41" t="str">
        <f t="shared" si="1"/>
        <v/>
      </c>
      <c r="E31" s="41">
        <f t="shared" si="1"/>
        <v>1</v>
      </c>
      <c r="F31" s="41" t="str">
        <f t="shared" si="1"/>
        <v/>
      </c>
      <c r="G31" s="66">
        <f t="shared" si="29"/>
        <v>2</v>
      </c>
      <c r="H31" s="66">
        <f t="shared" si="30"/>
        <v>1</v>
      </c>
      <c r="I31" s="66">
        <f t="shared" si="31"/>
        <v>3</v>
      </c>
      <c r="J31" s="42">
        <f t="shared" si="5"/>
        <v>20637</v>
      </c>
      <c r="K31" s="43">
        <f t="shared" si="6"/>
        <v>9.7495181223780189E-2</v>
      </c>
      <c r="L31" s="42">
        <f>County!N1692</f>
        <v>85868</v>
      </c>
      <c r="M31" s="43">
        <f t="shared" si="7"/>
        <v>0.40566536906156697</v>
      </c>
      <c r="N31" s="62">
        <f>County!O1692</f>
        <v>106505</v>
      </c>
      <c r="O31" s="86">
        <f t="shared" si="8"/>
        <v>0.50316055028534712</v>
      </c>
      <c r="P31" s="62">
        <f>County!P1692</f>
        <v>12465</v>
      </c>
      <c r="Q31" s="86">
        <f t="shared" si="9"/>
        <v>5.8888279980346951E-2</v>
      </c>
      <c r="R31" s="62">
        <f>County!Q1692</f>
        <v>0</v>
      </c>
      <c r="S31" s="86">
        <f t="shared" si="10"/>
        <v>0</v>
      </c>
      <c r="T31" s="62">
        <f>County!R1692</f>
        <v>0</v>
      </c>
      <c r="U31" s="86">
        <f t="shared" si="11"/>
        <v>0</v>
      </c>
      <c r="V31" s="62">
        <f>County!S1692</f>
        <v>0</v>
      </c>
      <c r="W31" s="86">
        <f t="shared" si="12"/>
        <v>0</v>
      </c>
      <c r="X31" s="62">
        <f>County!T1692</f>
        <v>0</v>
      </c>
      <c r="Y31" s="86">
        <f t="shared" si="13"/>
        <v>0</v>
      </c>
      <c r="Z31" s="62">
        <f>County!U1692</f>
        <v>0</v>
      </c>
      <c r="AA31" s="86">
        <f t="shared" si="14"/>
        <v>0</v>
      </c>
      <c r="AB31" s="62">
        <f>County!V1692</f>
        <v>709</v>
      </c>
      <c r="AC31" s="86">
        <f t="shared" si="15"/>
        <v>3.349521901810348E-3</v>
      </c>
      <c r="AD31" s="62">
        <f>County!W1692</f>
        <v>0</v>
      </c>
      <c r="AE31" s="86">
        <f t="shared" si="16"/>
        <v>0</v>
      </c>
      <c r="AF31" s="62">
        <f>County!X1692</f>
        <v>192</v>
      </c>
      <c r="AG31" s="86">
        <f t="shared" si="17"/>
        <v>9.0706375902339465E-4</v>
      </c>
      <c r="AH31" s="42">
        <f>County!Y1692</f>
        <v>3141</v>
      </c>
      <c r="AI31" s="43">
        <f t="shared" si="18"/>
        <v>1.4838996182773347E-2</v>
      </c>
      <c r="AJ31" s="42">
        <f>County!Z1692</f>
        <v>1416</v>
      </c>
      <c r="AK31" s="43">
        <f t="shared" si="19"/>
        <v>6.6895952227975361E-3</v>
      </c>
      <c r="AL31" s="42">
        <f>County!AA1692</f>
        <v>1376</v>
      </c>
      <c r="AM31" s="43">
        <f t="shared" si="20"/>
        <v>6.5006236063343287E-3</v>
      </c>
      <c r="AN31" s="42">
        <f>County!AB1692</f>
        <v>0</v>
      </c>
      <c r="AO31" s="43">
        <f t="shared" si="21"/>
        <v>0</v>
      </c>
      <c r="AP31" s="42">
        <f>County!AC1692</f>
        <v>0</v>
      </c>
      <c r="AQ31" s="43">
        <f t="shared" si="22"/>
        <v>0</v>
      </c>
      <c r="AR31" s="42">
        <f>County!AD1692</f>
        <v>0</v>
      </c>
      <c r="AS31" s="43">
        <f t="shared" si="23"/>
        <v>0</v>
      </c>
      <c r="AT31" s="42">
        <f>County!AE1692</f>
        <v>0</v>
      </c>
      <c r="AU31" s="43">
        <f t="shared" si="24"/>
        <v>0</v>
      </c>
      <c r="AV31" s="42">
        <f>County!AF1692</f>
        <v>0</v>
      </c>
      <c r="AW31" s="43">
        <f t="shared" si="25"/>
        <v>0</v>
      </c>
      <c r="AX31" s="49"/>
      <c r="AY31" s="39" t="str">
        <f t="shared" si="26"/>
        <v>Vermont</v>
      </c>
      <c r="AZ31" s="39" t="s">
        <v>642</v>
      </c>
      <c r="BA31" s="39">
        <f t="shared" si="27"/>
        <v>1</v>
      </c>
      <c r="BB31" s="40">
        <f>RANK(R31,(L31:Q31,R31:Y31,AD31:AW31))</f>
        <v>15</v>
      </c>
      <c r="BC31" s="40">
        <f>RANK(T31,(L31:Q31,R31:Y31,AD31:AW31))</f>
        <v>15</v>
      </c>
      <c r="BD31" s="40">
        <f>RANK(X31,(L31:Q31,R31:Y31,AD31:AW31))</f>
        <v>15</v>
      </c>
      <c r="BE31" s="40">
        <f>RANK(V31,(L31:Q31,R31:Y31,AD31:AW31))</f>
        <v>15</v>
      </c>
      <c r="BG31" s="39">
        <v>50</v>
      </c>
      <c r="BI31" s="42">
        <f>County!AY1692</f>
        <v>0</v>
      </c>
    </row>
    <row r="32" spans="1:61" s="34" customFormat="1">
      <c r="A32" s="34" t="s">
        <v>761</v>
      </c>
      <c r="C32" s="37">
        <f t="shared" si="28"/>
        <v>2057463</v>
      </c>
      <c r="D32" s="36">
        <f t="shared" si="1"/>
        <v>1</v>
      </c>
      <c r="E32" s="36" t="str">
        <f t="shared" si="1"/>
        <v/>
      </c>
      <c r="F32" s="36" t="str">
        <f t="shared" si="1"/>
        <v/>
      </c>
      <c r="G32" s="67">
        <f t="shared" si="29"/>
        <v>1</v>
      </c>
      <c r="H32" s="67">
        <f t="shared" si="30"/>
        <v>2</v>
      </c>
      <c r="I32" s="67">
        <f t="shared" si="31"/>
        <v>3</v>
      </c>
      <c r="J32" s="37">
        <f t="shared" si="5"/>
        <v>56163</v>
      </c>
      <c r="K32" s="38">
        <f t="shared" si="6"/>
        <v>2.7297210204995179E-2</v>
      </c>
      <c r="L32" s="37">
        <f>County!N1830</f>
        <v>938376</v>
      </c>
      <c r="M32" s="38">
        <f t="shared" si="7"/>
        <v>0.45608402192408809</v>
      </c>
      <c r="N32" s="63">
        <f>County!O1830</f>
        <v>882213</v>
      </c>
      <c r="O32" s="64">
        <f t="shared" si="8"/>
        <v>0.42878681171909289</v>
      </c>
      <c r="P32" s="63">
        <f>County!P1830</f>
        <v>235324</v>
      </c>
      <c r="Q32" s="64">
        <f t="shared" si="9"/>
        <v>0.11437581137546581</v>
      </c>
      <c r="R32" s="63">
        <f>County!Q1830</f>
        <v>0</v>
      </c>
      <c r="S32" s="64">
        <f t="shared" si="10"/>
        <v>0</v>
      </c>
      <c r="T32" s="63">
        <f>County!R1830</f>
        <v>0</v>
      </c>
      <c r="U32" s="64">
        <f t="shared" si="11"/>
        <v>0</v>
      </c>
      <c r="V32" s="63">
        <f>County!S1830</f>
        <v>0</v>
      </c>
      <c r="W32" s="64">
        <f t="shared" si="12"/>
        <v>0</v>
      </c>
      <c r="X32" s="63">
        <f>County!T1830</f>
        <v>0</v>
      </c>
      <c r="Y32" s="64">
        <f t="shared" si="13"/>
        <v>0</v>
      </c>
      <c r="Z32" s="63">
        <f>County!U1830</f>
        <v>0</v>
      </c>
      <c r="AA32" s="64">
        <f t="shared" si="14"/>
        <v>0</v>
      </c>
      <c r="AB32" s="63">
        <f>County!V1830</f>
        <v>0</v>
      </c>
      <c r="AC32" s="64">
        <f t="shared" si="15"/>
        <v>0</v>
      </c>
      <c r="AD32" s="63">
        <f>County!W1830</f>
        <v>0</v>
      </c>
      <c r="AE32" s="64">
        <f t="shared" si="16"/>
        <v>0</v>
      </c>
      <c r="AF32" s="63">
        <f>County!X1830</f>
        <v>1437</v>
      </c>
      <c r="AG32" s="64">
        <f t="shared" si="17"/>
        <v>6.9843297303523802E-4</v>
      </c>
      <c r="AH32" s="37">
        <f>County!Y1830</f>
        <v>113</v>
      </c>
      <c r="AI32" s="38">
        <f t="shared" si="18"/>
        <v>5.4922008318011068E-5</v>
      </c>
      <c r="AJ32" s="37">
        <f>County!Z1830</f>
        <v>0</v>
      </c>
      <c r="AK32" s="38">
        <f t="shared" si="19"/>
        <v>0</v>
      </c>
      <c r="AL32" s="37">
        <f>County!AA1830</f>
        <v>0</v>
      </c>
      <c r="AM32" s="38">
        <f t="shared" si="20"/>
        <v>0</v>
      </c>
      <c r="AN32" s="37">
        <f>County!AB1830</f>
        <v>0</v>
      </c>
      <c r="AO32" s="38">
        <f t="shared" si="21"/>
        <v>0</v>
      </c>
      <c r="AP32" s="37">
        <f>County!AC1830</f>
        <v>0</v>
      </c>
      <c r="AQ32" s="38">
        <f t="shared" si="22"/>
        <v>0</v>
      </c>
      <c r="AR32" s="37">
        <f>County!AD1830</f>
        <v>0</v>
      </c>
      <c r="AS32" s="38">
        <f t="shared" si="23"/>
        <v>0</v>
      </c>
      <c r="AT32" s="37">
        <f>County!AE1830</f>
        <v>0</v>
      </c>
      <c r="AU32" s="38">
        <f t="shared" si="24"/>
        <v>0</v>
      </c>
      <c r="AV32" s="37">
        <f>County!AF1830</f>
        <v>0</v>
      </c>
      <c r="AW32" s="38">
        <f t="shared" si="25"/>
        <v>0</v>
      </c>
      <c r="AX32" s="50"/>
      <c r="AY32" s="34" t="str">
        <f t="shared" si="26"/>
        <v>Virginia</v>
      </c>
      <c r="AZ32" s="34" t="s">
        <v>2125</v>
      </c>
      <c r="BA32" s="34">
        <f t="shared" si="27"/>
        <v>1</v>
      </c>
      <c r="BB32" s="35">
        <f>RANK(R32,(L32:Q32,R32:Y32,AD32:AW32))</f>
        <v>11</v>
      </c>
      <c r="BC32" s="35">
        <f>RANK(T32,(L32:Q32,R32:Y32,AD32:AW32))</f>
        <v>11</v>
      </c>
      <c r="BD32" s="35">
        <f>RANK(X32,(L32:Q32,R32:Y32,AD32:AW32))</f>
        <v>11</v>
      </c>
      <c r="BE32" s="35">
        <f>RANK(V32,(L32:Q32,R32:Y32,AD32:AW32))</f>
        <v>11</v>
      </c>
      <c r="BG32" s="34">
        <v>51</v>
      </c>
      <c r="BI32" s="37">
        <f>County!AY1830</f>
        <v>0</v>
      </c>
    </row>
    <row r="33" spans="1:61" s="39" customFormat="1">
      <c r="A33" s="39" t="s">
        <v>2757</v>
      </c>
      <c r="C33" s="42">
        <f t="shared" si="28"/>
        <v>1700173</v>
      </c>
      <c r="D33" s="41" t="str">
        <f t="shared" si="1"/>
        <v/>
      </c>
      <c r="E33" s="41">
        <f t="shared" si="1"/>
        <v>1</v>
      </c>
      <c r="F33" s="41" t="str">
        <f t="shared" si="1"/>
        <v/>
      </c>
      <c r="G33" s="66">
        <f t="shared" si="29"/>
        <v>2</v>
      </c>
      <c r="H33" s="66">
        <f t="shared" si="30"/>
        <v>1</v>
      </c>
      <c r="I33" s="66" t="str">
        <f t="shared" si="31"/>
        <v>-</v>
      </c>
      <c r="J33" s="42">
        <f t="shared" si="5"/>
        <v>195469</v>
      </c>
      <c r="K33" s="43">
        <f t="shared" si="6"/>
        <v>0.11497006481105158</v>
      </c>
      <c r="L33" s="42">
        <f>County!N1871</f>
        <v>752352</v>
      </c>
      <c r="M33" s="43">
        <f t="shared" si="7"/>
        <v>0.44251496759447423</v>
      </c>
      <c r="N33" s="62">
        <f>County!O1871</f>
        <v>947821</v>
      </c>
      <c r="O33" s="86">
        <f t="shared" si="8"/>
        <v>0.55748503240552583</v>
      </c>
      <c r="P33" s="62">
        <f>County!P1871</f>
        <v>0</v>
      </c>
      <c r="Q33" s="86">
        <f t="shared" si="9"/>
        <v>0</v>
      </c>
      <c r="R33" s="62">
        <f>County!Q1871</f>
        <v>0</v>
      </c>
      <c r="S33" s="86">
        <f t="shared" si="10"/>
        <v>0</v>
      </c>
      <c r="T33" s="62">
        <f>County!R1871</f>
        <v>0</v>
      </c>
      <c r="U33" s="86">
        <f t="shared" si="11"/>
        <v>0</v>
      </c>
      <c r="V33" s="62">
        <f>County!S1871</f>
        <v>0</v>
      </c>
      <c r="W33" s="86">
        <f t="shared" si="12"/>
        <v>0</v>
      </c>
      <c r="X33" s="62">
        <f>County!T1871</f>
        <v>0</v>
      </c>
      <c r="Y33" s="86">
        <f t="shared" si="13"/>
        <v>0</v>
      </c>
      <c r="Z33" s="62">
        <f>County!U1871</f>
        <v>0</v>
      </c>
      <c r="AA33" s="86">
        <f t="shared" si="14"/>
        <v>0</v>
      </c>
      <c r="AB33" s="62">
        <f>County!V1871</f>
        <v>0</v>
      </c>
      <c r="AC33" s="86">
        <f t="shared" si="15"/>
        <v>0</v>
      </c>
      <c r="AD33" s="62">
        <f>County!W1871</f>
        <v>0</v>
      </c>
      <c r="AE33" s="86">
        <f t="shared" si="16"/>
        <v>0</v>
      </c>
      <c r="AF33" s="62">
        <f>County!X1871</f>
        <v>0</v>
      </c>
      <c r="AG33" s="86">
        <f t="shared" si="17"/>
        <v>0</v>
      </c>
      <c r="AH33" s="42">
        <f>County!Y1871</f>
        <v>0</v>
      </c>
      <c r="AI33" s="43">
        <f t="shared" si="18"/>
        <v>0</v>
      </c>
      <c r="AJ33" s="42">
        <f>County!Z1871</f>
        <v>0</v>
      </c>
      <c r="AK33" s="43">
        <f t="shared" si="19"/>
        <v>0</v>
      </c>
      <c r="AL33" s="42">
        <f>County!AA1871</f>
        <v>0</v>
      </c>
      <c r="AM33" s="43">
        <f t="shared" si="20"/>
        <v>0</v>
      </c>
      <c r="AN33" s="42">
        <f>County!AB1871</f>
        <v>0</v>
      </c>
      <c r="AO33" s="43">
        <f t="shared" si="21"/>
        <v>0</v>
      </c>
      <c r="AP33" s="42">
        <f>County!AC1871</f>
        <v>0</v>
      </c>
      <c r="AQ33" s="43">
        <f t="shared" si="22"/>
        <v>0</v>
      </c>
      <c r="AR33" s="42">
        <f>County!AD1871</f>
        <v>0</v>
      </c>
      <c r="AS33" s="43">
        <f t="shared" si="23"/>
        <v>0</v>
      </c>
      <c r="AT33" s="42">
        <f>County!AE1871</f>
        <v>0</v>
      </c>
      <c r="AU33" s="43">
        <f t="shared" si="24"/>
        <v>0</v>
      </c>
      <c r="AV33" s="42">
        <f>County!AF1871</f>
        <v>0</v>
      </c>
      <c r="AW33" s="43">
        <f t="shared" si="25"/>
        <v>0</v>
      </c>
      <c r="AX33" s="49"/>
      <c r="AY33" s="39" t="str">
        <f t="shared" si="26"/>
        <v>Washington</v>
      </c>
      <c r="AZ33" s="39" t="s">
        <v>1388</v>
      </c>
      <c r="BA33" s="39">
        <f t="shared" si="27"/>
        <v>1</v>
      </c>
      <c r="BB33" s="40">
        <f>RANK(R33,(L33:Q33,R33:Y33,AD33:AW33))</f>
        <v>5</v>
      </c>
      <c r="BC33" s="40">
        <f>RANK(T33,(L33:Q33,R33:Y33,AD33:AW33))</f>
        <v>5</v>
      </c>
      <c r="BD33" s="40">
        <f>RANK(X33,(L33:Q33,R33:Y33,AD33:AW33))</f>
        <v>5</v>
      </c>
      <c r="BE33" s="40">
        <f>RANK(V33,(L33:Q33,R33:Y33,AD33:AW33))</f>
        <v>5</v>
      </c>
      <c r="BG33" s="39">
        <v>53</v>
      </c>
      <c r="BI33" s="42">
        <f>County!AY1871</f>
        <v>0</v>
      </c>
    </row>
    <row r="34" spans="1:61" s="34" customFormat="1">
      <c r="A34" s="34" t="s">
        <v>714</v>
      </c>
      <c r="C34" s="37">
        <f t="shared" si="28"/>
        <v>420936</v>
      </c>
      <c r="D34" s="36">
        <f t="shared" si="1"/>
        <v>1</v>
      </c>
      <c r="E34" s="36" t="str">
        <f t="shared" si="1"/>
        <v/>
      </c>
      <c r="F34" s="36" t="str">
        <f t="shared" si="1"/>
        <v/>
      </c>
      <c r="G34" s="67">
        <f t="shared" si="29"/>
        <v>1</v>
      </c>
      <c r="H34" s="67">
        <f t="shared" si="30"/>
        <v>2</v>
      </c>
      <c r="I34" s="67" t="str">
        <f t="shared" si="31"/>
        <v>-</v>
      </c>
      <c r="J34" s="37">
        <f t="shared" si="5"/>
        <v>160054</v>
      </c>
      <c r="K34" s="38">
        <f t="shared" si="6"/>
        <v>0.38023357470019198</v>
      </c>
      <c r="L34" s="37">
        <f>County!N1928</f>
        <v>290495</v>
      </c>
      <c r="M34" s="38">
        <f t="shared" si="7"/>
        <v>0.69011678735009596</v>
      </c>
      <c r="N34" s="63">
        <f>County!O1928</f>
        <v>130441</v>
      </c>
      <c r="O34" s="64">
        <f t="shared" si="8"/>
        <v>0.30988321264990404</v>
      </c>
      <c r="P34" s="63">
        <f>County!P1928</f>
        <v>0</v>
      </c>
      <c r="Q34" s="64">
        <f t="shared" si="9"/>
        <v>0</v>
      </c>
      <c r="R34" s="63">
        <f>County!Q1928</f>
        <v>0</v>
      </c>
      <c r="S34" s="64">
        <f t="shared" si="10"/>
        <v>0</v>
      </c>
      <c r="T34" s="63">
        <f>County!R1928</f>
        <v>0</v>
      </c>
      <c r="U34" s="64">
        <f t="shared" si="11"/>
        <v>0</v>
      </c>
      <c r="V34" s="63">
        <f>County!S1928</f>
        <v>0</v>
      </c>
      <c r="W34" s="64">
        <f t="shared" si="12"/>
        <v>0</v>
      </c>
      <c r="X34" s="63">
        <f>County!T1928</f>
        <v>0</v>
      </c>
      <c r="Y34" s="64">
        <f t="shared" si="13"/>
        <v>0</v>
      </c>
      <c r="Z34" s="63">
        <f>County!U1928</f>
        <v>0</v>
      </c>
      <c r="AA34" s="64">
        <f t="shared" si="14"/>
        <v>0</v>
      </c>
      <c r="AB34" s="63">
        <f>County!V1928</f>
        <v>0</v>
      </c>
      <c r="AC34" s="64">
        <f t="shared" si="15"/>
        <v>0</v>
      </c>
      <c r="AD34" s="63">
        <f>County!W1928</f>
        <v>0</v>
      </c>
      <c r="AE34" s="64">
        <f t="shared" si="16"/>
        <v>0</v>
      </c>
      <c r="AF34" s="63">
        <f>County!X1928</f>
        <v>0</v>
      </c>
      <c r="AG34" s="64">
        <f t="shared" si="17"/>
        <v>0</v>
      </c>
      <c r="AH34" s="37">
        <f>County!Y1928</f>
        <v>0</v>
      </c>
      <c r="AI34" s="38">
        <f t="shared" si="18"/>
        <v>0</v>
      </c>
      <c r="AJ34" s="37">
        <f>County!Z1928</f>
        <v>0</v>
      </c>
      <c r="AK34" s="38">
        <f t="shared" si="19"/>
        <v>0</v>
      </c>
      <c r="AL34" s="37">
        <f>County!AA1928</f>
        <v>0</v>
      </c>
      <c r="AM34" s="38">
        <f t="shared" si="20"/>
        <v>0</v>
      </c>
      <c r="AN34" s="37">
        <f>County!AB1928</f>
        <v>0</v>
      </c>
      <c r="AO34" s="38">
        <f t="shared" si="21"/>
        <v>0</v>
      </c>
      <c r="AP34" s="37">
        <f>County!AC1928</f>
        <v>0</v>
      </c>
      <c r="AQ34" s="38">
        <f t="shared" si="22"/>
        <v>0</v>
      </c>
      <c r="AR34" s="37">
        <f>County!AD1928</f>
        <v>0</v>
      </c>
      <c r="AS34" s="38">
        <f t="shared" si="23"/>
        <v>0</v>
      </c>
      <c r="AT34" s="37">
        <f>County!AE1928</f>
        <v>0</v>
      </c>
      <c r="AU34" s="38">
        <f t="shared" si="24"/>
        <v>0</v>
      </c>
      <c r="AV34" s="37">
        <f>County!AF1928</f>
        <v>0</v>
      </c>
      <c r="AW34" s="38">
        <f t="shared" si="25"/>
        <v>0</v>
      </c>
      <c r="AX34" s="50"/>
      <c r="AY34" s="34" t="str">
        <f t="shared" si="26"/>
        <v>West Virginia</v>
      </c>
      <c r="AZ34" s="34" t="s">
        <v>644</v>
      </c>
      <c r="BA34" s="34">
        <f t="shared" si="27"/>
        <v>1</v>
      </c>
      <c r="BB34" s="35">
        <f>RANK(R34,(L34:Q34,R34:Y34,AD34:AW34))</f>
        <v>5</v>
      </c>
      <c r="BC34" s="35">
        <f>RANK(T34,(L34:Q34,R34:Y34,AD34:AW34))</f>
        <v>5</v>
      </c>
      <c r="BD34" s="35">
        <f>RANK(X34,(L34:Q34,R34:Y34,AD34:AW34))</f>
        <v>5</v>
      </c>
      <c r="BE34" s="35">
        <f>RANK(V34,(L34:Q34,R34:Y34,AD34:AW34))</f>
        <v>5</v>
      </c>
      <c r="BG34" s="34">
        <v>54</v>
      </c>
      <c r="BI34" s="37">
        <f>County!AY1928</f>
        <v>0</v>
      </c>
    </row>
    <row r="35" spans="1:61" s="39" customFormat="1">
      <c r="A35" s="39" t="s">
        <v>1222</v>
      </c>
      <c r="C35" s="42">
        <f t="shared" si="28"/>
        <v>1565628</v>
      </c>
      <c r="D35" s="148">
        <f t="shared" si="1"/>
        <v>1</v>
      </c>
      <c r="E35" s="148" t="str">
        <f t="shared" si="1"/>
        <v/>
      </c>
      <c r="F35" s="148" t="str">
        <f t="shared" si="1"/>
        <v/>
      </c>
      <c r="G35" s="66">
        <f t="shared" si="29"/>
        <v>1</v>
      </c>
      <c r="H35" s="66">
        <f t="shared" si="30"/>
        <v>2</v>
      </c>
      <c r="I35" s="66" t="str">
        <f t="shared" si="31"/>
        <v>-</v>
      </c>
      <c r="J35" s="42">
        <f t="shared" si="5"/>
        <v>275673</v>
      </c>
      <c r="K35" s="43">
        <f t="shared" si="6"/>
        <v>0.17607822547884938</v>
      </c>
      <c r="L35" s="42">
        <f>County!N2002</f>
        <v>912662</v>
      </c>
      <c r="M35" s="43">
        <f t="shared" si="7"/>
        <v>0.58293668738678661</v>
      </c>
      <c r="N35" s="62">
        <f>County!O2002</f>
        <v>636989</v>
      </c>
      <c r="O35" s="86">
        <f t="shared" si="8"/>
        <v>0.40685846190793729</v>
      </c>
      <c r="P35" s="62">
        <f>County!P2002</f>
        <v>0</v>
      </c>
      <c r="Q35" s="86">
        <f t="shared" si="9"/>
        <v>0</v>
      </c>
      <c r="R35" s="62">
        <f>County!Q2002</f>
        <v>15439</v>
      </c>
      <c r="S35" s="86">
        <f t="shared" si="10"/>
        <v>9.8612186292018275E-3</v>
      </c>
      <c r="T35" s="62">
        <f>County!R2002</f>
        <v>0</v>
      </c>
      <c r="U35" s="86">
        <f t="shared" si="11"/>
        <v>0</v>
      </c>
      <c r="V35" s="62">
        <f>County!S2002</f>
        <v>0</v>
      </c>
      <c r="W35" s="86">
        <f t="shared" si="12"/>
        <v>0</v>
      </c>
      <c r="X35" s="62">
        <f>County!T2002</f>
        <v>0</v>
      </c>
      <c r="Y35" s="86">
        <f t="shared" si="13"/>
        <v>0</v>
      </c>
      <c r="Z35" s="62">
        <f>County!U2002</f>
        <v>0</v>
      </c>
      <c r="AA35" s="86">
        <f t="shared" si="14"/>
        <v>0</v>
      </c>
      <c r="AB35" s="62">
        <f>County!V2002</f>
        <v>0</v>
      </c>
      <c r="AC35" s="86">
        <f t="shared" si="15"/>
        <v>0</v>
      </c>
      <c r="AD35" s="62">
        <f>County!W2002</f>
        <v>0</v>
      </c>
      <c r="AE35" s="86">
        <f t="shared" si="16"/>
        <v>0</v>
      </c>
      <c r="AF35" s="62">
        <f>County!X2002</f>
        <v>538</v>
      </c>
      <c r="AG35" s="86">
        <f t="shared" si="17"/>
        <v>3.436320760742654E-4</v>
      </c>
      <c r="AH35" s="42">
        <f>County!Y2002</f>
        <v>0</v>
      </c>
      <c r="AI35" s="43">
        <f t="shared" si="18"/>
        <v>0</v>
      </c>
      <c r="AJ35" s="42">
        <f>County!Z2002</f>
        <v>0</v>
      </c>
      <c r="AK35" s="43">
        <f t="shared" si="19"/>
        <v>0</v>
      </c>
      <c r="AL35" s="42">
        <f>County!AA2002</f>
        <v>0</v>
      </c>
      <c r="AM35" s="43">
        <f t="shared" si="20"/>
        <v>0</v>
      </c>
      <c r="AN35" s="42">
        <f>County!AB2002</f>
        <v>0</v>
      </c>
      <c r="AO35" s="43">
        <f t="shared" si="21"/>
        <v>0</v>
      </c>
      <c r="AP35" s="42">
        <f>County!AC2002</f>
        <v>0</v>
      </c>
      <c r="AQ35" s="43">
        <f t="shared" si="22"/>
        <v>0</v>
      </c>
      <c r="AR35" s="42">
        <f>County!AD2002</f>
        <v>0</v>
      </c>
      <c r="AS35" s="43">
        <f t="shared" si="23"/>
        <v>0</v>
      </c>
      <c r="AT35" s="42">
        <f>County!AE2002</f>
        <v>0</v>
      </c>
      <c r="AU35" s="43">
        <f t="shared" si="24"/>
        <v>0</v>
      </c>
      <c r="AV35" s="42">
        <f>County!AF2002</f>
        <v>0</v>
      </c>
      <c r="AW35" s="43">
        <f t="shared" si="25"/>
        <v>0</v>
      </c>
      <c r="AX35" s="49"/>
      <c r="AY35" s="39" t="str">
        <f t="shared" si="26"/>
        <v>Wisconsin</v>
      </c>
      <c r="AZ35" s="39" t="s">
        <v>2184</v>
      </c>
      <c r="BA35" s="39">
        <f t="shared" si="27"/>
        <v>1</v>
      </c>
      <c r="BB35" s="40">
        <f>RANK(R35,(L35:Q35,R35:Y35,AD35:AW35))</f>
        <v>3</v>
      </c>
      <c r="BC35" s="40">
        <f>RANK(T35,(L35:Q35,R35:Y35,AD35:AW35))</f>
        <v>9</v>
      </c>
      <c r="BD35" s="40">
        <f>RANK(X35,(L35:Q35,R35:Y35,AD35:AW35))</f>
        <v>9</v>
      </c>
      <c r="BE35" s="40">
        <f>RANK(V35,(L35:Q35,R35:Y35,AD35:AW35))</f>
        <v>9</v>
      </c>
      <c r="BG35" s="39">
        <v>55</v>
      </c>
      <c r="BI35" s="42">
        <f>County!AY2002</f>
        <v>0</v>
      </c>
    </row>
    <row r="36" spans="1:61" s="130" customFormat="1">
      <c r="A36" s="130" t="s">
        <v>2855</v>
      </c>
      <c r="C36" s="131">
        <f t="shared" si="28"/>
        <v>201710</v>
      </c>
      <c r="D36" s="132" t="str">
        <f t="shared" ref="D36" si="32">IF(G36=1,1,"")</f>
        <v/>
      </c>
      <c r="E36" s="132">
        <f t="shared" ref="E36" si="33">IF(H36=1,1,"")</f>
        <v>1</v>
      </c>
      <c r="F36" s="132" t="str">
        <f t="shared" ref="F36" si="34">IF(I36=1,1,"")</f>
        <v/>
      </c>
      <c r="G36" s="133">
        <f t="shared" si="29"/>
        <v>2</v>
      </c>
      <c r="H36" s="133">
        <f t="shared" si="30"/>
        <v>1</v>
      </c>
      <c r="I36" s="133" t="str">
        <f t="shared" si="31"/>
        <v>-</v>
      </c>
      <c r="J36" s="131">
        <f t="shared" si="5"/>
        <v>39467</v>
      </c>
      <c r="K36" s="134">
        <f t="shared" si="6"/>
        <v>0.1956620891378712</v>
      </c>
      <c r="L36" s="131">
        <f>County!N2027</f>
        <v>79287</v>
      </c>
      <c r="M36" s="134">
        <f t="shared" si="7"/>
        <v>0.3930742154578355</v>
      </c>
      <c r="N36" s="135">
        <f>County!O2027</f>
        <v>118754</v>
      </c>
      <c r="O36" s="136">
        <f t="shared" si="8"/>
        <v>0.58873630459570669</v>
      </c>
      <c r="P36" s="135">
        <f>County!P2027</f>
        <v>0</v>
      </c>
      <c r="Q36" s="136">
        <f t="shared" si="9"/>
        <v>0</v>
      </c>
      <c r="R36" s="135">
        <f>County!Q2027</f>
        <v>3669</v>
      </c>
      <c r="S36" s="136">
        <f t="shared" si="10"/>
        <v>1.8189479946457785E-2</v>
      </c>
      <c r="T36" s="135">
        <f>County!R2027</f>
        <v>0</v>
      </c>
      <c r="U36" s="136">
        <f t="shared" si="11"/>
        <v>0</v>
      </c>
      <c r="V36" s="135">
        <f>County!S2027</f>
        <v>0</v>
      </c>
      <c r="W36" s="136">
        <f t="shared" si="12"/>
        <v>0</v>
      </c>
      <c r="X36" s="135">
        <f>County!T2027</f>
        <v>0</v>
      </c>
      <c r="Y36" s="136">
        <f t="shared" si="13"/>
        <v>0</v>
      </c>
      <c r="Z36" s="135">
        <f>County!U2027</f>
        <v>0</v>
      </c>
      <c r="AA36" s="136">
        <f t="shared" si="14"/>
        <v>0</v>
      </c>
      <c r="AB36" s="135">
        <f>County!V2027</f>
        <v>0</v>
      </c>
      <c r="AC36" s="136">
        <f t="shared" si="15"/>
        <v>0</v>
      </c>
      <c r="AD36" s="135">
        <f>County!W2027</f>
        <v>0</v>
      </c>
      <c r="AE36" s="136">
        <f t="shared" si="16"/>
        <v>0</v>
      </c>
      <c r="AF36" s="135">
        <f>County!X2027</f>
        <v>0</v>
      </c>
      <c r="AG36" s="136">
        <f t="shared" si="17"/>
        <v>0</v>
      </c>
      <c r="AH36" s="131">
        <f>County!Y2027</f>
        <v>0</v>
      </c>
      <c r="AI36" s="134">
        <f t="shared" si="18"/>
        <v>0</v>
      </c>
      <c r="AJ36" s="131">
        <f>County!Z2027</f>
        <v>0</v>
      </c>
      <c r="AK36" s="134">
        <f t="shared" si="19"/>
        <v>0</v>
      </c>
      <c r="AL36" s="131">
        <f>County!AA2027</f>
        <v>0</v>
      </c>
      <c r="AM36" s="134">
        <f t="shared" si="20"/>
        <v>0</v>
      </c>
      <c r="AN36" s="131">
        <f>County!AB2027</f>
        <v>0</v>
      </c>
      <c r="AO36" s="134">
        <f t="shared" si="21"/>
        <v>0</v>
      </c>
      <c r="AP36" s="131">
        <f>County!AC2027</f>
        <v>0</v>
      </c>
      <c r="AQ36" s="134">
        <f t="shared" si="22"/>
        <v>0</v>
      </c>
      <c r="AR36" s="131">
        <f>County!AD2027</f>
        <v>0</v>
      </c>
      <c r="AS36" s="134">
        <f t="shared" si="23"/>
        <v>0</v>
      </c>
      <c r="AT36" s="131">
        <f>County!AE2027</f>
        <v>0</v>
      </c>
      <c r="AU36" s="134">
        <f t="shared" si="24"/>
        <v>0</v>
      </c>
      <c r="AV36" s="131">
        <f>County!AF2027</f>
        <v>0</v>
      </c>
      <c r="AW36" s="134">
        <f t="shared" si="25"/>
        <v>0</v>
      </c>
      <c r="AX36" s="137"/>
      <c r="AY36" s="130" t="str">
        <f t="shared" si="26"/>
        <v>Wyoming</v>
      </c>
      <c r="AZ36" s="130" t="s">
        <v>1277</v>
      </c>
      <c r="BA36" s="130">
        <f t="shared" si="27"/>
        <v>1</v>
      </c>
      <c r="BB36" s="138">
        <f>RANK(R36,(L36:Q36,R36:Y36,AD36:AW36))</f>
        <v>3</v>
      </c>
      <c r="BC36" s="138">
        <f>RANK(T36,(L36:Q36,R36:Y36,AD36:AW36))</f>
        <v>7</v>
      </c>
      <c r="BD36" s="138">
        <f>RANK(X36,(L36:Q36,R36:Y36,AD36:AW36))</f>
        <v>7</v>
      </c>
      <c r="BE36" s="138">
        <f>RANK(V36,(L36:Q36,R36:Y36,AD36:AW36))</f>
        <v>7</v>
      </c>
      <c r="BG36" s="130">
        <v>56</v>
      </c>
      <c r="BI36" s="131">
        <f>County!AY2027</f>
        <v>0</v>
      </c>
    </row>
    <row r="37" spans="1:61" s="34" customFormat="1">
      <c r="A37" s="117" t="s">
        <v>2483</v>
      </c>
      <c r="B37" s="118"/>
      <c r="C37" s="37">
        <f t="shared" si="28"/>
        <v>57749999</v>
      </c>
      <c r="D37" s="149">
        <f>SUM(D3:D36)</f>
        <v>14</v>
      </c>
      <c r="E37" s="149">
        <f>SUM(E3:E36)</f>
        <v>20</v>
      </c>
      <c r="F37" s="149">
        <f>SUM(F3:F36)</f>
        <v>0</v>
      </c>
      <c r="G37" s="67">
        <f t="shared" si="29"/>
        <v>2</v>
      </c>
      <c r="H37" s="67">
        <f t="shared" si="30"/>
        <v>1</v>
      </c>
      <c r="I37" s="67">
        <f t="shared" si="31"/>
        <v>4</v>
      </c>
      <c r="J37" s="37">
        <f>ABS(N37-L37)</f>
        <v>3406647</v>
      </c>
      <c r="K37" s="38">
        <f t="shared" si="6"/>
        <v>5.8989559463022673E-2</v>
      </c>
      <c r="L37" s="37">
        <f>SUM(L3:L36)</f>
        <v>26025658</v>
      </c>
      <c r="M37" s="38">
        <f t="shared" si="7"/>
        <v>0.450660752392394</v>
      </c>
      <c r="N37" s="37">
        <f>SUM(N3:N36)</f>
        <v>29432305</v>
      </c>
      <c r="O37" s="38">
        <f t="shared" si="8"/>
        <v>0.50965031185541665</v>
      </c>
      <c r="P37" s="37">
        <f>SUM(P3:P36)</f>
        <v>464056</v>
      </c>
      <c r="Q37" s="38">
        <f t="shared" si="9"/>
        <v>8.0356018707463533E-3</v>
      </c>
      <c r="R37" s="37">
        <f>SUM(R3:R36)</f>
        <v>666180</v>
      </c>
      <c r="S37" s="38">
        <f t="shared" si="10"/>
        <v>1.1535584615334799E-2</v>
      </c>
      <c r="T37" s="37">
        <f>SUM(T3:T36)</f>
        <v>422703</v>
      </c>
      <c r="U37" s="38">
        <f t="shared" si="11"/>
        <v>7.3195325942776203E-3</v>
      </c>
      <c r="V37" s="37">
        <f>SUM(V3:V36)</f>
        <v>140567</v>
      </c>
      <c r="W37" s="38">
        <f t="shared" si="12"/>
        <v>2.4340606482088425E-3</v>
      </c>
      <c r="X37" s="37">
        <f>SUM(X3:X36)</f>
        <v>255301</v>
      </c>
      <c r="Y37" s="38">
        <f t="shared" si="13"/>
        <v>4.4207966133471277E-3</v>
      </c>
      <c r="Z37" s="37">
        <f>SUM(Z3:Z36)</f>
        <v>15800</v>
      </c>
      <c r="AA37" s="38">
        <f t="shared" si="14"/>
        <v>2.7359307833061606E-4</v>
      </c>
      <c r="AB37" s="37">
        <f>SUM(AB3:AB36)</f>
        <v>23758</v>
      </c>
      <c r="AC37" s="38">
        <f t="shared" si="15"/>
        <v>4.1139394651764407E-4</v>
      </c>
      <c r="AD37" s="37">
        <f>SUM(AD3:AD36)</f>
        <v>22467</v>
      </c>
      <c r="AE37" s="38">
        <f t="shared" si="16"/>
        <v>3.8903896777556652E-4</v>
      </c>
      <c r="AF37" s="37">
        <f>SUM(AF3:AF36)</f>
        <v>9508</v>
      </c>
      <c r="AG37" s="38">
        <f t="shared" si="17"/>
        <v>1.6464069549161379E-4</v>
      </c>
      <c r="AH37" s="37">
        <f>SUM(AH3:AH36)</f>
        <v>245882</v>
      </c>
      <c r="AI37" s="38">
        <f t="shared" si="18"/>
        <v>4.2576970434233252E-3</v>
      </c>
      <c r="AJ37" s="37">
        <f>SUM(AJ3:AJ36)</f>
        <v>13901</v>
      </c>
      <c r="AK37" s="38">
        <f t="shared" si="19"/>
        <v>2.4070996087809457E-4</v>
      </c>
      <c r="AL37" s="37">
        <f>SUM(AL3:AL36)</f>
        <v>7687</v>
      </c>
      <c r="AM37" s="38">
        <f t="shared" si="20"/>
        <v>1.3310822741312948E-4</v>
      </c>
      <c r="AN37" s="37">
        <f>SUM(AN3:AN36)</f>
        <v>4226</v>
      </c>
      <c r="AO37" s="38">
        <f t="shared" si="21"/>
        <v>7.3177490444631868E-5</v>
      </c>
      <c r="AP37" s="37">
        <f>SUM(AP3:AP36)</f>
        <v>0</v>
      </c>
      <c r="AQ37" s="38">
        <f t="shared" si="22"/>
        <v>0</v>
      </c>
      <c r="AR37" s="37">
        <f>SUM(AR3:AR36)</f>
        <v>0</v>
      </c>
      <c r="AS37" s="38">
        <f t="shared" si="23"/>
        <v>0</v>
      </c>
      <c r="AT37" s="37">
        <f>SUM(AT3:AT36)</f>
        <v>0</v>
      </c>
      <c r="AU37" s="38">
        <f t="shared" si="24"/>
        <v>0</v>
      </c>
      <c r="AV37" s="37">
        <f>SUM(AV3:AV36)</f>
        <v>0</v>
      </c>
      <c r="AW37" s="38">
        <f t="shared" si="25"/>
        <v>0</v>
      </c>
      <c r="AX37" s="50"/>
      <c r="AY37" s="34" t="str">
        <f t="shared" si="26"/>
        <v>Total</v>
      </c>
      <c r="BA37" s="34">
        <f t="shared" si="27"/>
        <v>34</v>
      </c>
      <c r="BB37" s="35">
        <f>RANK(R37,(L37:Q37,R37:Y37,AD37:AW37))</f>
        <v>3</v>
      </c>
      <c r="BC37" s="35">
        <f>RANK(T37,(L37:Q37,R37:Y37,AD37:AW37))</f>
        <v>5</v>
      </c>
      <c r="BD37" s="35">
        <f>RANK(X37,(L37:Q37,R37:Y37,AD37:AW37))</f>
        <v>6</v>
      </c>
      <c r="BE37" s="35">
        <f>RANK(V37,(L37:Q37,R37:Y37,AD37:AW37))</f>
        <v>8</v>
      </c>
      <c r="BI37" s="37">
        <f>SUM(BI3:BI36)</f>
        <v>538150</v>
      </c>
    </row>
    <row r="38" spans="1:61">
      <c r="C38" s="1"/>
      <c r="J38" s="1"/>
      <c r="K38" s="1"/>
      <c r="L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row>
    <row r="39" spans="1:61" s="34" customFormat="1">
      <c r="A39" s="34" t="s">
        <v>83</v>
      </c>
      <c r="C39" s="37">
        <f>L39+N39+P39+R39+T39+X39+V39+AD39+AJ39+AB39+AF39+Z39+AH39+AR39+AT39+AL39+AP39+AN39+AV39</f>
        <v>1465862</v>
      </c>
      <c r="D39" s="36" t="str">
        <f t="shared" ref="D39" si="35">IF(G39=1,1,"")</f>
        <v/>
      </c>
      <c r="E39" s="36">
        <f t="shared" ref="E39" si="36">IF(H39=1,1,"")</f>
        <v>1</v>
      </c>
      <c r="F39" s="36" t="str">
        <f t="shared" ref="F39" si="37">IF(I39=1,1,"")</f>
        <v/>
      </c>
      <c r="G39" s="67">
        <f>RANK(L39,L39:AX39)</f>
        <v>2</v>
      </c>
      <c r="H39" s="67">
        <f>RANK(N39,L39:AX39)</f>
        <v>1</v>
      </c>
      <c r="I39" s="67" t="str">
        <f>IF(P39&gt;0,RANK(P39,L39:AX39),"-")</f>
        <v>-</v>
      </c>
      <c r="J39" s="37">
        <f>ABS(N39-L39)</f>
        <v>320068</v>
      </c>
      <c r="K39" s="38">
        <f>IF(C39&gt;0, J39/C39,0)</f>
        <v>0.21834797545744417</v>
      </c>
      <c r="L39" s="37">
        <f>County!N2130</f>
        <v>565930</v>
      </c>
      <c r="M39" s="38">
        <f t="shared" ref="M39" si="38">IF($C39&gt;0,L39/$C39,0)</f>
        <v>0.38607317742052116</v>
      </c>
      <c r="N39" s="63">
        <f>County!O2130</f>
        <v>885998</v>
      </c>
      <c r="O39" s="64">
        <f t="shared" ref="O39" si="39">IF($C39&gt;0,N39/$C39,0)</f>
        <v>0.60442115287796527</v>
      </c>
      <c r="P39" s="63">
        <f>County!P2130</f>
        <v>0</v>
      </c>
      <c r="Q39" s="64">
        <f t="shared" ref="Q39" si="40">IF($C39&gt;0,P39/$C39,0)</f>
        <v>0</v>
      </c>
      <c r="R39" s="63">
        <f>County!Q2130</f>
        <v>0</v>
      </c>
      <c r="S39" s="64">
        <f t="shared" ref="S39" si="41">IF($C39&gt;0,R39/$C39,0)</f>
        <v>0</v>
      </c>
      <c r="T39" s="63">
        <f>County!R2130</f>
        <v>0</v>
      </c>
      <c r="U39" s="64">
        <f t="shared" ref="U39" si="42">IF($C39&gt;0,T39/$C39,0)</f>
        <v>0</v>
      </c>
      <c r="V39" s="63">
        <f>County!S2130</f>
        <v>0</v>
      </c>
      <c r="W39" s="64">
        <f t="shared" ref="W39" si="43">IF($C39&gt;0,V39/$C39,0)</f>
        <v>0</v>
      </c>
      <c r="X39" s="63">
        <f>County!T2130</f>
        <v>0</v>
      </c>
      <c r="Y39" s="64">
        <f t="shared" ref="Y39" si="44">IF($C39&gt;0,X39/$C39,0)</f>
        <v>0</v>
      </c>
      <c r="Z39" s="63">
        <f>County!U2130</f>
        <v>0</v>
      </c>
      <c r="AA39" s="64">
        <f t="shared" ref="AA39" si="45">IF($C39&gt;0,Z39/$C39,0)</f>
        <v>0</v>
      </c>
      <c r="AB39" s="63">
        <f>County!V2130</f>
        <v>0</v>
      </c>
      <c r="AC39" s="64">
        <f t="shared" ref="AC39" si="46">IF($C39&gt;0,AB39/$C39,0)</f>
        <v>0</v>
      </c>
      <c r="AD39" s="63">
        <f>County!W2130</f>
        <v>0</v>
      </c>
      <c r="AE39" s="64">
        <f t="shared" ref="AE39" si="47">IF($C39&gt;0,AD39/$C39,0)</f>
        <v>0</v>
      </c>
      <c r="AF39" s="63">
        <f>County!X2130</f>
        <v>27</v>
      </c>
      <c r="AG39" s="64">
        <f t="shared" ref="AG39" si="48">IF($C39&gt;0,AF39/$C39,0)</f>
        <v>1.8419196349997477E-5</v>
      </c>
      <c r="AH39" s="37">
        <f>County!Y2130</f>
        <v>4169</v>
      </c>
      <c r="AI39" s="38">
        <f t="shared" ref="AI39" si="49">IF($C39&gt;0,AH39/$C39,0)</f>
        <v>2.8440603549310917E-3</v>
      </c>
      <c r="AJ39" s="37">
        <f>County!Z2130</f>
        <v>1184</v>
      </c>
      <c r="AK39" s="38">
        <f t="shared" ref="AK39" si="50">IF($C39&gt;0,AJ39/$C39,0)</f>
        <v>8.0771586957025963E-4</v>
      </c>
      <c r="AL39" s="37">
        <f>County!AA2130</f>
        <v>1934</v>
      </c>
      <c r="AM39" s="38">
        <f t="shared" ref="AM39" si="51">IF($C39&gt;0,AL39/$C39,0)</f>
        <v>1.319360212625745E-3</v>
      </c>
      <c r="AN39" s="37">
        <f>County!AB2130</f>
        <v>1719</v>
      </c>
      <c r="AO39" s="38">
        <f t="shared" ref="AO39" si="52">IF($C39&gt;0,AN39/$C39,0)</f>
        <v>1.1726888342831726E-3</v>
      </c>
      <c r="AP39" s="37">
        <f>County!AC2130</f>
        <v>2219</v>
      </c>
      <c r="AQ39" s="38">
        <f t="shared" ref="AQ39" si="53">IF($C39&gt;0,AP39/$C39,0)</f>
        <v>1.5137850629868296E-3</v>
      </c>
      <c r="AR39" s="37">
        <f>County!AD2130</f>
        <v>1150</v>
      </c>
      <c r="AS39" s="38">
        <f t="shared" ref="AS39" si="54">IF($C39&gt;0,AR39/$C39,0)</f>
        <v>7.8452132601841099E-4</v>
      </c>
      <c r="AT39" s="37">
        <f>County!AE2130</f>
        <v>1532</v>
      </c>
      <c r="AU39" s="38">
        <f t="shared" ref="AU39" si="55">IF($C39&gt;0,AT39/$C39,0)</f>
        <v>1.0451188447480049E-3</v>
      </c>
      <c r="AV39" s="37">
        <f>County!AF2130</f>
        <v>0</v>
      </c>
      <c r="AW39" s="38">
        <f t="shared" ref="AW39" si="56">IF($C39&gt;0,AV39/$C39,0)</f>
        <v>0</v>
      </c>
      <c r="AX39" s="50"/>
      <c r="AY39" s="34" t="str">
        <f>A39</f>
        <v>Tennessee</v>
      </c>
      <c r="AZ39" s="34" t="s">
        <v>1761</v>
      </c>
      <c r="BA39" s="34">
        <f>SUM(D39:F39)</f>
        <v>1</v>
      </c>
      <c r="BB39" s="35">
        <f>RANK(R39,(L39:Q39,R39:Y39,AD39:AW39))</f>
        <v>21</v>
      </c>
      <c r="BC39" s="35">
        <f>RANK(T39,(L39:Q39,R39:Y39,AD39:AW39))</f>
        <v>21</v>
      </c>
      <c r="BD39" s="35">
        <f>RANK(X39,(L39:Q39,R39:Y39,AD39:AW39))</f>
        <v>21</v>
      </c>
      <c r="BE39" s="35">
        <f>RANK(V39,(L39:Q39,R39:Y39,AD39:AW39))</f>
        <v>21</v>
      </c>
      <c r="BG39" s="34">
        <v>47</v>
      </c>
      <c r="BI39" s="37">
        <f>County!AZ2130</f>
        <v>0</v>
      </c>
    </row>
    <row r="40" spans="1:61">
      <c r="D40">
        <f>SUM(D37:D39)</f>
        <v>14</v>
      </c>
      <c r="E40">
        <f>SUM(E37:E39)</f>
        <v>21</v>
      </c>
      <c r="F40">
        <f>SUM(F37:F39)</f>
        <v>0</v>
      </c>
      <c r="L40" s="29"/>
      <c r="N40" s="1"/>
      <c r="P40" s="2"/>
      <c r="V40" s="1"/>
      <c r="W40" s="1"/>
      <c r="X40" s="1"/>
      <c r="AC40" s="53"/>
    </row>
    <row r="41" spans="1:61">
      <c r="K41" s="22"/>
      <c r="N41" s="1"/>
      <c r="AC41" s="8"/>
    </row>
    <row r="42" spans="1:61">
      <c r="P42" s="1"/>
    </row>
    <row r="45" spans="1:61">
      <c r="L45" s="1"/>
      <c r="N45" s="1"/>
    </row>
  </sheetData>
  <mergeCells count="41">
    <mergeCell ref="AP1:AQ1"/>
    <mergeCell ref="AJ1:AK1"/>
    <mergeCell ref="AN1:AO1"/>
    <mergeCell ref="AV1:AW1"/>
    <mergeCell ref="AN2:AO2"/>
    <mergeCell ref="AL1:AM1"/>
    <mergeCell ref="AJ2:AK2"/>
    <mergeCell ref="AP2:AQ2"/>
    <mergeCell ref="AT1:AU1"/>
    <mergeCell ref="AR1:AS1"/>
    <mergeCell ref="AR2:AS2"/>
    <mergeCell ref="L2:M2"/>
    <mergeCell ref="N2:O2"/>
    <mergeCell ref="P2:Q2"/>
    <mergeCell ref="R2:S2"/>
    <mergeCell ref="AV2:AW2"/>
    <mergeCell ref="AT2:AU2"/>
    <mergeCell ref="AL2:AM2"/>
    <mergeCell ref="AB2:AC2"/>
    <mergeCell ref="AF2:AG2"/>
    <mergeCell ref="AH2:AI2"/>
    <mergeCell ref="T2:U2"/>
    <mergeCell ref="X2:Y2"/>
    <mergeCell ref="V2:W2"/>
    <mergeCell ref="Z2:AA2"/>
    <mergeCell ref="AD2:AE2"/>
    <mergeCell ref="AH1:AI1"/>
    <mergeCell ref="Z1:AA1"/>
    <mergeCell ref="AD1:AE1"/>
    <mergeCell ref="R1:S1"/>
    <mergeCell ref="T1:U1"/>
    <mergeCell ref="X1:Y1"/>
    <mergeCell ref="V1:W1"/>
    <mergeCell ref="AB1:AC1"/>
    <mergeCell ref="AF1:AG1"/>
    <mergeCell ref="D1:F1"/>
    <mergeCell ref="G1:I1"/>
    <mergeCell ref="L1:M1"/>
    <mergeCell ref="N1:O1"/>
    <mergeCell ref="P1:Q1"/>
    <mergeCell ref="J1:K1"/>
  </mergeCells>
  <phoneticPr fontId="8" type="noConversion"/>
  <conditionalFormatting sqref="G3:G37">
    <cfRule type="cellIs" dxfId="58" priority="10" stopIfTrue="1" operator="equal">
      <formula>1</formula>
    </cfRule>
    <cfRule type="cellIs" dxfId="57" priority="11" stopIfTrue="1" operator="equal">
      <formula>3</formula>
    </cfRule>
  </conditionalFormatting>
  <conditionalFormatting sqref="H3:H37">
    <cfRule type="cellIs" dxfId="56" priority="12" stopIfTrue="1" operator="equal">
      <formula>1</formula>
    </cfRule>
    <cfRule type="cellIs" dxfId="55" priority="13" stopIfTrue="1" operator="equal">
      <formula>3</formula>
    </cfRule>
  </conditionalFormatting>
  <conditionalFormatting sqref="I3:I37">
    <cfRule type="cellIs" dxfId="54" priority="14" stopIfTrue="1" operator="equal">
      <formula>1</formula>
    </cfRule>
    <cfRule type="cellIs" dxfId="53" priority="15" stopIfTrue="1" operator="equal">
      <formula>3</formula>
    </cfRule>
  </conditionalFormatting>
  <conditionalFormatting sqref="K3:K37">
    <cfRule type="cellIs" dxfId="52" priority="16" stopIfTrue="1" operator="between">
      <formula>0.01</formula>
      <formula>-0.01</formula>
    </cfRule>
  </conditionalFormatting>
  <conditionalFormatting sqref="J3:J37">
    <cfRule type="expression" dxfId="51" priority="17" stopIfTrue="1">
      <formula>IF(G3=1,1,0)</formula>
    </cfRule>
    <cfRule type="expression" dxfId="50" priority="18" stopIfTrue="1">
      <formula>IF(H3=1,1,0)</formula>
    </cfRule>
  </conditionalFormatting>
  <conditionalFormatting sqref="G39">
    <cfRule type="cellIs" dxfId="49" priority="1" stopIfTrue="1" operator="equal">
      <formula>1</formula>
    </cfRule>
    <cfRule type="cellIs" dxfId="48" priority="2" stopIfTrue="1" operator="equal">
      <formula>3</formula>
    </cfRule>
  </conditionalFormatting>
  <conditionalFormatting sqref="H39">
    <cfRule type="cellIs" dxfId="47" priority="3" stopIfTrue="1" operator="equal">
      <formula>1</formula>
    </cfRule>
    <cfRule type="cellIs" dxfId="46" priority="4" stopIfTrue="1" operator="equal">
      <formula>3</formula>
    </cfRule>
  </conditionalFormatting>
  <conditionalFormatting sqref="I39">
    <cfRule type="cellIs" dxfId="45" priority="5" stopIfTrue="1" operator="equal">
      <formula>1</formula>
    </cfRule>
    <cfRule type="cellIs" dxfId="44" priority="6" stopIfTrue="1" operator="equal">
      <formula>3</formula>
    </cfRule>
  </conditionalFormatting>
  <conditionalFormatting sqref="K39">
    <cfRule type="cellIs" dxfId="43" priority="7" stopIfTrue="1" operator="between">
      <formula>0.01</formula>
      <formula>-0.01</formula>
    </cfRule>
  </conditionalFormatting>
  <conditionalFormatting sqref="J39">
    <cfRule type="expression" dxfId="42" priority="8" stopIfTrue="1">
      <formula>IF(G39=1,1,0)</formula>
    </cfRule>
    <cfRule type="expression" dxfId="41" priority="9" stopIfTrue="1">
      <formula>IF(H39=1,1,0)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pageSetUpPr fitToPage="1"/>
  </sheetPr>
  <dimension ref="A1:BI2130"/>
  <sheetViews>
    <sheetView workbookViewId="0">
      <pane xSplit="2" ySplit="1" topLeftCell="C2" activePane="bottomRight" state="frozenSplit"/>
      <selection pane="topRight"/>
      <selection pane="bottomLeft" activeCell="B3995" sqref="B3995"/>
      <selection pane="bottomRight" activeCell="A113" sqref="A113"/>
    </sheetView>
  </sheetViews>
  <sheetFormatPr baseColWidth="10" defaultColWidth="12.42578125" defaultRowHeight="13" outlineLevelRow="1" x14ac:dyDescent="0"/>
  <cols>
    <col min="1" max="1" width="12.42578125" customWidth="1"/>
    <col min="2" max="2" width="2.7109375" customWidth="1"/>
    <col min="3" max="3" width="10.7109375" style="2" customWidth="1"/>
    <col min="4" max="4" width="1.7109375" style="6" customWidth="1"/>
    <col min="5" max="6" width="1.7109375" style="2" customWidth="1"/>
    <col min="7" max="7" width="9.7109375" style="1" customWidth="1"/>
    <col min="8" max="8" width="9.7109375" style="2" customWidth="1"/>
    <col min="9" max="9" width="1.7109375" style="1" customWidth="1"/>
    <col min="10" max="13" width="8.7109375" style="2" customWidth="1"/>
    <col min="14" max="31" width="9.7109375" style="53" customWidth="1"/>
    <col min="32" max="32" width="8.7109375" style="1" customWidth="1"/>
    <col min="33" max="36" width="1.7109375" style="7" customWidth="1"/>
    <col min="37" max="41" width="6.7109375" style="2" customWidth="1"/>
    <col min="42" max="42" width="12.42578125" customWidth="1"/>
    <col min="43" max="43" width="2.7109375" customWidth="1"/>
    <col min="44" max="44" width="3" bestFit="1" customWidth="1"/>
    <col min="45" max="45" width="4" customWidth="1"/>
    <col min="46" max="46" width="3" style="91" bestFit="1" customWidth="1"/>
    <col min="47" max="47" width="4" style="93" bestFit="1" customWidth="1"/>
    <col min="48" max="48" width="6" style="95" bestFit="1" customWidth="1"/>
    <col min="49" max="49" width="5.28515625" customWidth="1"/>
    <col min="50" max="50" width="13.42578125" style="6" customWidth="1"/>
    <col min="51" max="52" width="7.5703125" style="1" customWidth="1"/>
    <col min="53" max="53" width="6.5703125" style="1" bestFit="1" customWidth="1"/>
    <col min="54" max="55" width="12.42578125" customWidth="1"/>
    <col min="56" max="56" width="15" bestFit="1" customWidth="1"/>
  </cols>
  <sheetData>
    <row r="1" spans="1:57">
      <c r="C1" s="24" t="s">
        <v>132</v>
      </c>
      <c r="D1" s="21" t="str">
        <f>LEFT(N1)</f>
        <v>D</v>
      </c>
      <c r="E1" s="18" t="str">
        <f>LEFT(O1)</f>
        <v>R</v>
      </c>
      <c r="F1" s="19" t="str">
        <f>LEFT(P1)</f>
        <v>I</v>
      </c>
      <c r="G1" s="28" t="s">
        <v>903</v>
      </c>
      <c r="H1" s="2" t="s">
        <v>2743</v>
      </c>
      <c r="I1" s="24"/>
      <c r="J1" s="17" t="str">
        <f>N1</f>
        <v>Democratic</v>
      </c>
      <c r="K1" s="18" t="str">
        <f>O1</f>
        <v>Republican</v>
      </c>
      <c r="L1" s="19" t="str">
        <f>P1</f>
        <v>Independent</v>
      </c>
      <c r="M1" s="2" t="s">
        <v>837</v>
      </c>
      <c r="N1" s="3" t="str">
        <f>Candidates!E2</f>
        <v>Democratic</v>
      </c>
      <c r="O1" s="4" t="str">
        <f>Candidates!E3</f>
        <v>Republican</v>
      </c>
      <c r="P1" s="20" t="str">
        <f>Candidates!E4</f>
        <v>Independent</v>
      </c>
      <c r="Q1" s="56" t="str">
        <f>Candidates!E5</f>
        <v>Libertarian</v>
      </c>
      <c r="R1" s="56" t="str">
        <f>Candidates!E6</f>
        <v>IA/Txpyers</v>
      </c>
      <c r="S1" s="56" t="str">
        <f>Candidates!E7</f>
        <v>Green</v>
      </c>
      <c r="T1" s="56" t="str">
        <f>Candidates!E8</f>
        <v>Peace&amp;Free</v>
      </c>
      <c r="U1" s="56" t="str">
        <f>Candidates!E9</f>
        <v>New Alliance</v>
      </c>
      <c r="V1" s="56" t="str">
        <f>Candidates!E10</f>
        <v>Natural Law</v>
      </c>
      <c r="W1" s="56" t="str">
        <f>Candidates!E11</f>
        <v>Soc. Workers</v>
      </c>
      <c r="X1" s="56" t="str">
        <f>Candidates!E12</f>
        <v>Write-ins</v>
      </c>
      <c r="Y1" s="56" t="str">
        <f>Candidates!E13</f>
        <v>State1</v>
      </c>
      <c r="Z1" s="56" t="str">
        <f>Candidates!E14</f>
        <v>State2</v>
      </c>
      <c r="AA1" s="56" t="str">
        <f>Candidates!E15</f>
        <v>State3</v>
      </c>
      <c r="AB1" s="56" t="str">
        <f>Candidates!E16</f>
        <v>State4</v>
      </c>
      <c r="AC1" s="56" t="str">
        <f>Candidates!E17</f>
        <v>State5</v>
      </c>
      <c r="AD1" s="56" t="str">
        <f>Candidates!E18</f>
        <v>State6</v>
      </c>
      <c r="AE1" s="56" t="str">
        <f>Candidates!E19</f>
        <v>State7</v>
      </c>
      <c r="AG1" s="22" t="str">
        <f>LEFT(Q1,1)</f>
        <v>L</v>
      </c>
      <c r="AH1" s="22" t="str">
        <f>LEFT(R1,1)</f>
        <v>I</v>
      </c>
      <c r="AI1" s="22" t="str">
        <f>LEFT(T1,1)</f>
        <v>P</v>
      </c>
      <c r="AJ1" s="22" t="str">
        <f>LEFT(S1,1)</f>
        <v>G</v>
      </c>
      <c r="AK1" s="2" t="str">
        <f>Q1</f>
        <v>Libertarian</v>
      </c>
      <c r="AL1" s="2" t="str">
        <f>R1</f>
        <v>IA/Txpyers</v>
      </c>
      <c r="AM1" s="2" t="str">
        <f>T1</f>
        <v>Peace&amp;Free</v>
      </c>
      <c r="AN1" s="2" t="str">
        <f>S1</f>
        <v>Green</v>
      </c>
      <c r="AT1" s="99" t="s">
        <v>1514</v>
      </c>
      <c r="AU1" s="100" t="s">
        <v>1515</v>
      </c>
      <c r="AV1" s="101" t="s">
        <v>2301</v>
      </c>
      <c r="AX1" s="6" t="s">
        <v>2462</v>
      </c>
      <c r="AY1" s="1" t="s">
        <v>2277</v>
      </c>
      <c r="AZ1" s="1" t="s">
        <v>2278</v>
      </c>
      <c r="BA1" s="1" t="s">
        <v>1870</v>
      </c>
    </row>
    <row r="2" spans="1:57">
      <c r="E2" s="6"/>
      <c r="I2" s="2"/>
      <c r="N2" s="56"/>
      <c r="O2" s="56"/>
      <c r="P2" s="56"/>
      <c r="Q2" s="56"/>
      <c r="R2" s="56"/>
      <c r="S2" s="56"/>
      <c r="T2" s="56"/>
      <c r="U2" s="56"/>
      <c r="V2" s="56"/>
      <c r="W2" s="56"/>
      <c r="X2" s="56"/>
      <c r="Y2" s="56"/>
      <c r="Z2" s="56"/>
      <c r="AA2" s="56"/>
      <c r="AB2" s="56"/>
      <c r="AC2" s="56"/>
      <c r="AD2" s="56"/>
      <c r="AE2" s="56"/>
      <c r="AG2" s="6"/>
      <c r="AH2" s="6"/>
      <c r="AI2" s="6"/>
      <c r="AJ2" s="6"/>
      <c r="AT2" s="92"/>
      <c r="AU2" s="94"/>
      <c r="AV2" s="98"/>
    </row>
    <row r="3" spans="1:57" hidden="1" outlineLevel="1">
      <c r="A3" t="s">
        <v>668</v>
      </c>
      <c r="B3" t="s">
        <v>667</v>
      </c>
      <c r="C3" s="1">
        <f t="shared" ref="C3:C18" si="0">SUM(N3:AE3)</f>
        <v>16852</v>
      </c>
      <c r="D3" s="6">
        <f>IF(N3&gt;0, RANK(N3,(N3:P3,Q3:AE3)),0)</f>
        <v>1</v>
      </c>
      <c r="E3" s="6">
        <f>IF(O3&gt;0,RANK(O3,(N3:P3,Q3:AE3)),0)</f>
        <v>2</v>
      </c>
      <c r="F3" s="6">
        <f>IF(P3&gt;0,RANK(P3,(N3:P3,Q3:AE3)),0)</f>
        <v>0</v>
      </c>
      <c r="G3" s="1">
        <f t="shared" ref="G3:G18" si="1">IF(C3&gt;0,MAX(N3:P3)-LARGE(N3:P3,2),0)</f>
        <v>5498</v>
      </c>
      <c r="H3" s="2">
        <f t="shared" ref="H3:H18" si="2">IF(C3&gt;0,G3/C3,0)</f>
        <v>0.32625207690481844</v>
      </c>
      <c r="I3" s="2"/>
      <c r="J3" s="2">
        <f t="shared" ref="J3:J18" si="3">IF($C3=0,"-",N3/$C3)</f>
        <v>0.64200094944220265</v>
      </c>
      <c r="K3" s="2">
        <f t="shared" ref="K3:K18" si="4">IF($C3=0,"-",O3/$C3)</f>
        <v>0.31574887253738426</v>
      </c>
      <c r="L3" s="2">
        <f t="shared" ref="L3:L18" si="5">IF($C3=0,"-",P3/$C3)</f>
        <v>0</v>
      </c>
      <c r="M3" s="2">
        <f t="shared" ref="M3:M18" si="6">IF(C3=0,"-",(1-J3-K3-L3))</f>
        <v>4.2250178020413087E-2</v>
      </c>
      <c r="N3" s="56">
        <v>10819</v>
      </c>
      <c r="O3" s="56">
        <v>5321</v>
      </c>
      <c r="P3" s="56"/>
      <c r="Q3" s="56">
        <v>710</v>
      </c>
      <c r="R3" s="56"/>
      <c r="S3" s="56"/>
      <c r="T3" s="56"/>
      <c r="U3" s="56"/>
      <c r="V3" s="56"/>
      <c r="W3" s="56"/>
      <c r="X3" s="56">
        <v>2</v>
      </c>
      <c r="Y3" s="56"/>
      <c r="Z3" s="56"/>
      <c r="AA3" s="56"/>
      <c r="AB3" s="56"/>
      <c r="AC3" s="56"/>
      <c r="AD3" s="56"/>
      <c r="AE3" s="56"/>
      <c r="AG3" s="6">
        <f>IF(Q3&gt;0,RANK(Q3,(N3:P3,Q3:AE3)),0)</f>
        <v>3</v>
      </c>
      <c r="AH3" s="6">
        <f>IF(R3&gt;0,RANK(R3,(N3:P3,Q3:AE3)),0)</f>
        <v>0</v>
      </c>
      <c r="AI3" s="6">
        <f>IF(T3&gt;0,RANK(T3,(N3:P3,Q3:AE3)),0)</f>
        <v>0</v>
      </c>
      <c r="AJ3" s="6">
        <f>IF(S3&gt;0,RANK(S3,(N3:P3,Q3:AE3)),0)</f>
        <v>0</v>
      </c>
      <c r="AK3" s="2">
        <f t="shared" ref="AK3:AK18" si="7">IF($C3=0,"-",Q3/$C3)</f>
        <v>4.213149774507477E-2</v>
      </c>
      <c r="AL3" s="2">
        <f t="shared" ref="AL3:AL18" si="8">IF($C3=0,"-",R3/$C3)</f>
        <v>0</v>
      </c>
      <c r="AM3" s="2">
        <f t="shared" ref="AM3:AM18" si="9">IF($C3=0,"-",T3/$C3)</f>
        <v>0</v>
      </c>
      <c r="AN3" s="2">
        <f t="shared" ref="AN3:AN18" si="10">IF($C3=0,"-",S3/$C3)</f>
        <v>0</v>
      </c>
      <c r="AP3" t="s">
        <v>668</v>
      </c>
      <c r="AQ3" t="s">
        <v>667</v>
      </c>
      <c r="AT3" s="92">
        <v>4</v>
      </c>
      <c r="AU3" s="94">
        <v>1</v>
      </c>
      <c r="AV3" s="98">
        <f t="shared" ref="AV3:AV17" si="11">1000*AT3+AU3</f>
        <v>4001</v>
      </c>
      <c r="AX3" s="6" t="s">
        <v>1535</v>
      </c>
      <c r="BE3" t="s">
        <v>755</v>
      </c>
    </row>
    <row r="4" spans="1:57" hidden="1" outlineLevel="1">
      <c r="A4" t="s">
        <v>2451</v>
      </c>
      <c r="B4" t="s">
        <v>667</v>
      </c>
      <c r="C4" s="1">
        <f t="shared" si="0"/>
        <v>26314</v>
      </c>
      <c r="D4" s="6">
        <f>IF(N4&gt;0, RANK(N4,(N4:P4,Q4:AE4)),0)</f>
        <v>2</v>
      </c>
      <c r="E4" s="6">
        <f>IF(O4&gt;0,RANK(O4,(N4:P4,Q4:AE4)),0)</f>
        <v>1</v>
      </c>
      <c r="F4" s="6">
        <f>IF(P4&gt;0,RANK(P4,(N4:P4,Q4:AE4)),0)</f>
        <v>0</v>
      </c>
      <c r="G4" s="1">
        <f t="shared" si="1"/>
        <v>3864</v>
      </c>
      <c r="H4" s="2">
        <f t="shared" si="2"/>
        <v>0.14684198525499734</v>
      </c>
      <c r="I4" s="2"/>
      <c r="J4" s="2">
        <f t="shared" si="3"/>
        <v>0.3934027513870943</v>
      </c>
      <c r="K4" s="2">
        <f t="shared" si="4"/>
        <v>0.54024473664209172</v>
      </c>
      <c r="L4" s="2">
        <f t="shared" si="5"/>
        <v>0</v>
      </c>
      <c r="M4" s="2">
        <f t="shared" si="6"/>
        <v>6.6352511970813932E-2</v>
      </c>
      <c r="N4" s="56">
        <v>10352</v>
      </c>
      <c r="O4" s="56">
        <v>14216</v>
      </c>
      <c r="P4" s="56"/>
      <c r="Q4" s="56">
        <v>1746</v>
      </c>
      <c r="R4" s="56"/>
      <c r="S4" s="56"/>
      <c r="T4" s="56"/>
      <c r="U4" s="56"/>
      <c r="V4" s="56"/>
      <c r="W4" s="56"/>
      <c r="X4" s="56">
        <v>0</v>
      </c>
      <c r="Y4" s="56"/>
      <c r="Z4" s="56"/>
      <c r="AA4" s="56"/>
      <c r="AB4" s="56"/>
      <c r="AC4" s="56"/>
      <c r="AD4" s="56"/>
      <c r="AE4" s="56"/>
      <c r="AG4" s="6">
        <f>IF(Q4&gt;0,RANK(Q4,(N4:P4,Q4:AE4)),0)</f>
        <v>3</v>
      </c>
      <c r="AH4" s="6">
        <f>IF(R4&gt;0,RANK(R4,(N4:P4,Q4:AE4)),0)</f>
        <v>0</v>
      </c>
      <c r="AI4" s="6">
        <f>IF(T4&gt;0,RANK(T4,(N4:P4,Q4:AE4)),0)</f>
        <v>0</v>
      </c>
      <c r="AJ4" s="6">
        <f>IF(S4&gt;0,RANK(S4,(N4:P4,Q4:AE4)),0)</f>
        <v>0</v>
      </c>
      <c r="AK4" s="2">
        <f t="shared" si="7"/>
        <v>6.6352511970814015E-2</v>
      </c>
      <c r="AL4" s="2">
        <f t="shared" si="8"/>
        <v>0</v>
      </c>
      <c r="AM4" s="2">
        <f t="shared" si="9"/>
        <v>0</v>
      </c>
      <c r="AN4" s="2">
        <f t="shared" si="10"/>
        <v>0</v>
      </c>
      <c r="AP4" t="s">
        <v>2451</v>
      </c>
      <c r="AQ4" t="s">
        <v>667</v>
      </c>
      <c r="AT4" s="92">
        <v>4</v>
      </c>
      <c r="AU4" s="94">
        <v>3</v>
      </c>
      <c r="AV4" s="98">
        <f t="shared" si="11"/>
        <v>4003</v>
      </c>
      <c r="AX4" s="6" t="s">
        <v>1535</v>
      </c>
      <c r="BE4" t="s">
        <v>1869</v>
      </c>
    </row>
    <row r="5" spans="1:57" s="8" customFormat="1" hidden="1" outlineLevel="1">
      <c r="A5" s="8" t="s">
        <v>374</v>
      </c>
      <c r="B5" s="8" t="s">
        <v>667</v>
      </c>
      <c r="C5" s="1">
        <f t="shared" si="0"/>
        <v>31892</v>
      </c>
      <c r="D5" s="6">
        <f>IF(N5&gt;0, RANK(N5,(N5:P5,Q5:AE5)),0)</f>
        <v>1</v>
      </c>
      <c r="E5" s="6">
        <f>IF(O5&gt;0,RANK(O5,(N5:P5,Q5:AE5)),0)</f>
        <v>2</v>
      </c>
      <c r="F5" s="6">
        <f>IF(P5&gt;0,RANK(P5,(N5:P5,Q5:AE5)),0)</f>
        <v>0</v>
      </c>
      <c r="G5" s="1">
        <f t="shared" si="1"/>
        <v>391</v>
      </c>
      <c r="H5" s="2">
        <f t="shared" si="2"/>
        <v>1.2260127931769723E-2</v>
      </c>
      <c r="I5" s="2"/>
      <c r="J5" s="2">
        <f t="shared" si="3"/>
        <v>0.46914586730214475</v>
      </c>
      <c r="K5" s="2">
        <f t="shared" si="4"/>
        <v>0.45688573937037502</v>
      </c>
      <c r="L5" s="2">
        <f t="shared" si="5"/>
        <v>0</v>
      </c>
      <c r="M5" s="2">
        <f t="shared" si="6"/>
        <v>7.3968393327480286E-2</v>
      </c>
      <c r="N5" s="56">
        <v>14962</v>
      </c>
      <c r="O5" s="56">
        <v>14571</v>
      </c>
      <c r="P5" s="56"/>
      <c r="Q5" s="56">
        <v>2355</v>
      </c>
      <c r="R5" s="56"/>
      <c r="S5" s="56"/>
      <c r="T5" s="56"/>
      <c r="U5" s="56"/>
      <c r="V5" s="56"/>
      <c r="W5" s="56"/>
      <c r="X5" s="56">
        <v>4</v>
      </c>
      <c r="Y5" s="56"/>
      <c r="Z5" s="56"/>
      <c r="AA5" s="56"/>
      <c r="AB5" s="56"/>
      <c r="AC5" s="56"/>
      <c r="AD5" s="56"/>
      <c r="AE5" s="56"/>
      <c r="AF5" s="53"/>
      <c r="AG5" s="6">
        <f>IF(Q5&gt;0,RANK(Q5,(N5:P5,Q5:AE5)),0)</f>
        <v>3</v>
      </c>
      <c r="AH5" s="6">
        <f>IF(R5&gt;0,RANK(R5,(N5:P5,Q5:AE5)),0)</f>
        <v>0</v>
      </c>
      <c r="AI5" s="6">
        <f>IF(T5&gt;0,RANK(T5,(N5:P5,Q5:AE5)),0)</f>
        <v>0</v>
      </c>
      <c r="AJ5" s="6">
        <f>IF(S5&gt;0,RANK(S5,(N5:P5,Q5:AE5)),0)</f>
        <v>0</v>
      </c>
      <c r="AK5" s="2">
        <f t="shared" si="7"/>
        <v>7.3842970023830432E-2</v>
      </c>
      <c r="AL5" s="2">
        <f t="shared" si="8"/>
        <v>0</v>
      </c>
      <c r="AM5" s="2">
        <f t="shared" si="9"/>
        <v>0</v>
      </c>
      <c r="AN5" s="2">
        <f t="shared" si="10"/>
        <v>0</v>
      </c>
      <c r="AO5" s="58"/>
      <c r="AP5" s="8" t="s">
        <v>374</v>
      </c>
      <c r="AQ5" s="8" t="s">
        <v>667</v>
      </c>
      <c r="AT5" s="92">
        <v>4</v>
      </c>
      <c r="AU5" s="94">
        <v>5</v>
      </c>
      <c r="AV5" s="98">
        <f t="shared" si="11"/>
        <v>4005</v>
      </c>
      <c r="AX5" s="6" t="s">
        <v>1535</v>
      </c>
      <c r="AY5" s="53"/>
      <c r="AZ5" s="53"/>
      <c r="BA5" s="53"/>
      <c r="BB5"/>
      <c r="BD5"/>
      <c r="BE5" t="s">
        <v>755</v>
      </c>
    </row>
    <row r="6" spans="1:57" hidden="1" outlineLevel="1">
      <c r="A6" t="s">
        <v>834</v>
      </c>
      <c r="B6" t="s">
        <v>667</v>
      </c>
      <c r="C6" s="1">
        <f t="shared" si="0"/>
        <v>15084</v>
      </c>
      <c r="D6" s="6">
        <f>IF(N6&gt;0, RANK(N6,(N6:P6,Q6:AE6)),0)</f>
        <v>2</v>
      </c>
      <c r="E6" s="6">
        <f>IF(O6&gt;0,RANK(O6,(N6:P6,Q6:AE6)),0)</f>
        <v>1</v>
      </c>
      <c r="F6" s="6">
        <f>IF(P6&gt;0,RANK(P6,(N6:P6,Q6:AE6)),0)</f>
        <v>0</v>
      </c>
      <c r="G6" s="1">
        <f t="shared" si="1"/>
        <v>1517</v>
      </c>
      <c r="H6" s="2">
        <f t="shared" si="2"/>
        <v>0.10057014054627419</v>
      </c>
      <c r="I6" s="2"/>
      <c r="J6" s="2">
        <f t="shared" si="3"/>
        <v>0.41308671439936356</v>
      </c>
      <c r="K6" s="2">
        <f t="shared" si="4"/>
        <v>0.51365685494563773</v>
      </c>
      <c r="L6" s="2">
        <f t="shared" si="5"/>
        <v>0</v>
      </c>
      <c r="M6" s="2">
        <f t="shared" si="6"/>
        <v>7.3256430654998761E-2</v>
      </c>
      <c r="N6" s="56">
        <v>6231</v>
      </c>
      <c r="O6" s="56">
        <v>7748</v>
      </c>
      <c r="P6" s="56"/>
      <c r="Q6" s="56">
        <v>1104</v>
      </c>
      <c r="R6" s="56"/>
      <c r="S6" s="56"/>
      <c r="T6" s="56"/>
      <c r="U6" s="56"/>
      <c r="V6" s="56"/>
      <c r="W6" s="56"/>
      <c r="X6" s="56">
        <v>1</v>
      </c>
      <c r="Y6" s="56"/>
      <c r="Z6" s="56"/>
      <c r="AA6" s="56"/>
      <c r="AB6" s="56"/>
      <c r="AC6" s="56"/>
      <c r="AD6" s="56"/>
      <c r="AE6" s="56"/>
      <c r="AG6" s="6">
        <f>IF(Q6&gt;0,RANK(Q6,(N6:P6,Q6:AE6)),0)</f>
        <v>3</v>
      </c>
      <c r="AH6" s="6">
        <f>IF(R6&gt;0,RANK(R6,(N6:P6,Q6:AE6)),0)</f>
        <v>0</v>
      </c>
      <c r="AI6" s="6">
        <f>IF(T6&gt;0,RANK(T6,(N6:P6,Q6:AE6)),0)</f>
        <v>0</v>
      </c>
      <c r="AJ6" s="6">
        <f>IF(S6&gt;0,RANK(S6,(N6:P6,Q6:AE6)),0)</f>
        <v>0</v>
      </c>
      <c r="AK6" s="2">
        <f t="shared" si="7"/>
        <v>7.3190135242641216E-2</v>
      </c>
      <c r="AL6" s="2">
        <f t="shared" si="8"/>
        <v>0</v>
      </c>
      <c r="AM6" s="2">
        <f t="shared" si="9"/>
        <v>0</v>
      </c>
      <c r="AN6" s="2">
        <f t="shared" si="10"/>
        <v>0</v>
      </c>
      <c r="AP6" t="s">
        <v>834</v>
      </c>
      <c r="AQ6" t="s">
        <v>667</v>
      </c>
      <c r="AT6" s="92">
        <v>4</v>
      </c>
      <c r="AU6" s="94">
        <v>7</v>
      </c>
      <c r="AV6" s="98">
        <f t="shared" si="11"/>
        <v>4007</v>
      </c>
      <c r="AX6" s="6" t="s">
        <v>1535</v>
      </c>
      <c r="AY6" s="53"/>
      <c r="AZ6" s="53"/>
      <c r="BA6" s="53"/>
      <c r="BE6" t="s">
        <v>755</v>
      </c>
    </row>
    <row r="7" spans="1:57" hidden="1" outlineLevel="1">
      <c r="A7" t="s">
        <v>1482</v>
      </c>
      <c r="B7" t="s">
        <v>667</v>
      </c>
      <c r="C7" s="1">
        <f t="shared" si="0"/>
        <v>7719</v>
      </c>
      <c r="D7" s="6">
        <f>IF(N7&gt;0, RANK(N7,(N7:P7,Q7:AE7)),0)</f>
        <v>2</v>
      </c>
      <c r="E7" s="6">
        <f>IF(O7&gt;0,RANK(O7,(N7:P7,Q7:AE7)),0)</f>
        <v>1</v>
      </c>
      <c r="F7" s="6">
        <f>IF(P7&gt;0,RANK(P7,(N7:P7,Q7:AE7)),0)</f>
        <v>0</v>
      </c>
      <c r="G7" s="1">
        <f t="shared" si="1"/>
        <v>1836</v>
      </c>
      <c r="H7" s="2">
        <f t="shared" si="2"/>
        <v>0.23785464438398757</v>
      </c>
      <c r="I7" s="2"/>
      <c r="J7" s="2">
        <f t="shared" si="3"/>
        <v>0.35898432439435157</v>
      </c>
      <c r="K7" s="2">
        <f t="shared" si="4"/>
        <v>0.5968389687783392</v>
      </c>
      <c r="L7" s="2">
        <f t="shared" si="5"/>
        <v>0</v>
      </c>
      <c r="M7" s="2">
        <f t="shared" si="6"/>
        <v>4.4176706827309231E-2</v>
      </c>
      <c r="N7" s="56">
        <v>2771</v>
      </c>
      <c r="O7" s="56">
        <v>4607</v>
      </c>
      <c r="P7" s="56"/>
      <c r="Q7" s="56">
        <v>341</v>
      </c>
      <c r="R7" s="56"/>
      <c r="S7" s="56"/>
      <c r="T7" s="56"/>
      <c r="U7" s="56"/>
      <c r="V7" s="56"/>
      <c r="W7" s="56"/>
      <c r="X7" s="56">
        <v>0</v>
      </c>
      <c r="Y7" s="56"/>
      <c r="Z7" s="56"/>
      <c r="AA7" s="56"/>
      <c r="AB7" s="56"/>
      <c r="AC7" s="56"/>
      <c r="AD7" s="56"/>
      <c r="AE7" s="56"/>
      <c r="AG7" s="6">
        <f>IF(Q7&gt;0,RANK(Q7,(N7:P7,Q7:AE7)),0)</f>
        <v>3</v>
      </c>
      <c r="AH7" s="6">
        <f>IF(R7&gt;0,RANK(R7,(N7:P7,Q7:AE7)),0)</f>
        <v>0</v>
      </c>
      <c r="AI7" s="6">
        <f>IF(T7&gt;0,RANK(T7,(N7:P7,Q7:AE7)),0)</f>
        <v>0</v>
      </c>
      <c r="AJ7" s="6">
        <f>IF(S7&gt;0,RANK(S7,(N7:P7,Q7:AE7)),0)</f>
        <v>0</v>
      </c>
      <c r="AK7" s="2">
        <f t="shared" si="7"/>
        <v>4.4176706827309238E-2</v>
      </c>
      <c r="AL7" s="2">
        <f t="shared" si="8"/>
        <v>0</v>
      </c>
      <c r="AM7" s="2">
        <f t="shared" si="9"/>
        <v>0</v>
      </c>
      <c r="AN7" s="2">
        <f t="shared" si="10"/>
        <v>0</v>
      </c>
      <c r="AP7" t="s">
        <v>1482</v>
      </c>
      <c r="AQ7" t="s">
        <v>667</v>
      </c>
      <c r="AT7" s="92">
        <v>4</v>
      </c>
      <c r="AU7" s="94">
        <v>9</v>
      </c>
      <c r="AV7" s="98">
        <f t="shared" si="11"/>
        <v>4009</v>
      </c>
      <c r="AX7" s="6" t="s">
        <v>1535</v>
      </c>
      <c r="AY7" s="53"/>
      <c r="AZ7" s="53"/>
      <c r="BA7" s="53"/>
      <c r="BE7" t="s">
        <v>1869</v>
      </c>
    </row>
    <row r="8" spans="1:57" hidden="1" outlineLevel="1">
      <c r="A8" t="s">
        <v>2105</v>
      </c>
      <c r="B8" t="s">
        <v>667</v>
      </c>
      <c r="C8" s="1">
        <f t="shared" si="0"/>
        <v>2855</v>
      </c>
      <c r="D8" s="6">
        <f>IF(N8&gt;0, RANK(N8,(N8:P8,Q8:AE8)),0)</f>
        <v>2</v>
      </c>
      <c r="E8" s="6">
        <f>IF(O8&gt;0,RANK(O8,(N8:P8,Q8:AE8)),0)</f>
        <v>1</v>
      </c>
      <c r="F8" s="6">
        <f>IF(P8&gt;0,RANK(P8,(N8:P8,Q8:AE8)),0)</f>
        <v>0</v>
      </c>
      <c r="G8" s="1">
        <f t="shared" si="1"/>
        <v>215</v>
      </c>
      <c r="H8" s="2">
        <f t="shared" si="2"/>
        <v>7.5306479859894915E-2</v>
      </c>
      <c r="I8" s="2"/>
      <c r="J8" s="2">
        <f t="shared" si="3"/>
        <v>0.44063047285464096</v>
      </c>
      <c r="K8" s="2">
        <f t="shared" si="4"/>
        <v>0.51593695271453588</v>
      </c>
      <c r="L8" s="2">
        <f t="shared" si="5"/>
        <v>0</v>
      </c>
      <c r="M8" s="2">
        <f t="shared" si="6"/>
        <v>4.3432574430823156E-2</v>
      </c>
      <c r="N8" s="56">
        <v>1258</v>
      </c>
      <c r="O8" s="56">
        <v>1473</v>
      </c>
      <c r="P8" s="56"/>
      <c r="Q8" s="56">
        <v>124</v>
      </c>
      <c r="R8" s="56"/>
      <c r="S8" s="56"/>
      <c r="T8" s="56"/>
      <c r="U8" s="56"/>
      <c r="V8" s="56"/>
      <c r="W8" s="56"/>
      <c r="X8" s="56">
        <v>0</v>
      </c>
      <c r="Y8" s="56"/>
      <c r="Z8" s="56"/>
      <c r="AA8" s="56"/>
      <c r="AB8" s="56"/>
      <c r="AC8" s="56"/>
      <c r="AD8" s="56"/>
      <c r="AE8" s="56"/>
      <c r="AG8" s="6">
        <f>IF(Q8&gt;0,RANK(Q8,(N8:P8,Q8:AE8)),0)</f>
        <v>3</v>
      </c>
      <c r="AH8" s="6">
        <f>IF(R8&gt;0,RANK(R8,(N8:P8,Q8:AE8)),0)</f>
        <v>0</v>
      </c>
      <c r="AI8" s="6">
        <f>IF(T8&gt;0,RANK(T8,(N8:P8,Q8:AE8)),0)</f>
        <v>0</v>
      </c>
      <c r="AJ8" s="6">
        <f>IF(S8&gt;0,RANK(S8,(N8:P8,Q8:AE8)),0)</f>
        <v>0</v>
      </c>
      <c r="AK8" s="2">
        <f t="shared" si="7"/>
        <v>4.3432574430823115E-2</v>
      </c>
      <c r="AL8" s="2">
        <f t="shared" si="8"/>
        <v>0</v>
      </c>
      <c r="AM8" s="2">
        <f t="shared" si="9"/>
        <v>0</v>
      </c>
      <c r="AN8" s="2">
        <f t="shared" si="10"/>
        <v>0</v>
      </c>
      <c r="AP8" t="s">
        <v>2105</v>
      </c>
      <c r="AQ8" t="s">
        <v>667</v>
      </c>
      <c r="AT8" s="92">
        <v>4</v>
      </c>
      <c r="AU8" s="94">
        <v>11</v>
      </c>
      <c r="AV8" s="98">
        <f t="shared" si="11"/>
        <v>4011</v>
      </c>
      <c r="AX8" s="6" t="s">
        <v>1535</v>
      </c>
      <c r="AY8" s="53"/>
      <c r="AZ8" s="53"/>
      <c r="BA8" s="53"/>
      <c r="BE8" t="s">
        <v>755</v>
      </c>
    </row>
    <row r="9" spans="1:57" hidden="1" outlineLevel="1">
      <c r="A9" t="s">
        <v>2760</v>
      </c>
      <c r="B9" t="s">
        <v>667</v>
      </c>
      <c r="C9" s="1">
        <f t="shared" si="0"/>
        <v>3657</v>
      </c>
      <c r="D9" s="6">
        <f>IF(N9&gt;0, RANK(N9,(N9:P9,Q9:AE9)),0)</f>
        <v>2</v>
      </c>
      <c r="E9" s="6">
        <f>IF(O9&gt;0,RANK(O9,(N9:P9,Q9:AE9)),0)</f>
        <v>1</v>
      </c>
      <c r="F9" s="6">
        <f>IF(P9&gt;0,RANK(P9,(N9:P9,Q9:AE9)),0)</f>
        <v>0</v>
      </c>
      <c r="G9" s="1">
        <f t="shared" si="1"/>
        <v>722</v>
      </c>
      <c r="H9" s="2">
        <f t="shared" si="2"/>
        <v>0.19742958709324582</v>
      </c>
      <c r="I9" s="2"/>
      <c r="J9" s="2">
        <f t="shared" si="3"/>
        <v>0.36614711512168446</v>
      </c>
      <c r="K9" s="2">
        <f t="shared" si="4"/>
        <v>0.56357670221493028</v>
      </c>
      <c r="L9" s="2">
        <f t="shared" si="5"/>
        <v>0</v>
      </c>
      <c r="M9" s="2">
        <f t="shared" si="6"/>
        <v>7.0276182663385311E-2</v>
      </c>
      <c r="N9" s="56">
        <v>1339</v>
      </c>
      <c r="O9" s="56">
        <v>2061</v>
      </c>
      <c r="P9" s="56"/>
      <c r="Q9" s="56">
        <v>257</v>
      </c>
      <c r="R9" s="56"/>
      <c r="S9" s="56"/>
      <c r="T9" s="56"/>
      <c r="U9" s="56"/>
      <c r="V9" s="56"/>
      <c r="W9" s="56"/>
      <c r="X9" s="56">
        <v>0</v>
      </c>
      <c r="Y9" s="56"/>
      <c r="Z9" s="56"/>
      <c r="AA9" s="56"/>
      <c r="AB9" s="56"/>
      <c r="AC9" s="56"/>
      <c r="AD9" s="56"/>
      <c r="AE9" s="56"/>
      <c r="AG9" s="6">
        <f>IF(Q9&gt;0,RANK(Q9,(N9:P9,Q9:AE9)),0)</f>
        <v>3</v>
      </c>
      <c r="AH9" s="6">
        <f>IF(R9&gt;0,RANK(R9,(N9:P9,Q9:AE9)),0)</f>
        <v>0</v>
      </c>
      <c r="AI9" s="6">
        <f>IF(T9&gt;0,RANK(T9,(N9:P9,Q9:AE9)),0)</f>
        <v>0</v>
      </c>
      <c r="AJ9" s="6">
        <f>IF(S9&gt;0,RANK(S9,(N9:P9,Q9:AE9)),0)</f>
        <v>0</v>
      </c>
      <c r="AK9" s="2">
        <f t="shared" si="7"/>
        <v>7.0276182663385284E-2</v>
      </c>
      <c r="AL9" s="2">
        <f t="shared" si="8"/>
        <v>0</v>
      </c>
      <c r="AM9" s="2">
        <f t="shared" si="9"/>
        <v>0</v>
      </c>
      <c r="AN9" s="2">
        <f t="shared" si="10"/>
        <v>0</v>
      </c>
      <c r="AP9" t="s">
        <v>2760</v>
      </c>
      <c r="AQ9" t="s">
        <v>667</v>
      </c>
      <c r="AT9" s="92">
        <v>4</v>
      </c>
      <c r="AU9" s="94">
        <v>12</v>
      </c>
      <c r="AV9" s="98">
        <f t="shared" si="11"/>
        <v>4012</v>
      </c>
      <c r="AX9" s="6" t="s">
        <v>1535</v>
      </c>
      <c r="AY9" s="53"/>
      <c r="AZ9" s="53"/>
      <c r="BA9" s="53"/>
      <c r="BE9" t="s">
        <v>755</v>
      </c>
    </row>
    <row r="10" spans="1:57" hidden="1" outlineLevel="1">
      <c r="A10" t="s">
        <v>351</v>
      </c>
      <c r="B10" t="s">
        <v>667</v>
      </c>
      <c r="C10" s="1">
        <f t="shared" si="0"/>
        <v>636402</v>
      </c>
      <c r="D10" s="6">
        <f>IF(N10&gt;0, RANK(N10,(N10:P10,Q10:AE10)),0)</f>
        <v>2</v>
      </c>
      <c r="E10" s="6">
        <f>IF(O10&gt;0,RANK(O10,(N10:P10,Q10:AE10)),0)</f>
        <v>1</v>
      </c>
      <c r="F10" s="6">
        <f>IF(P10&gt;0,RANK(P10,(N10:P10,Q10:AE10)),0)</f>
        <v>0</v>
      </c>
      <c r="G10" s="1">
        <f t="shared" si="1"/>
        <v>134327</v>
      </c>
      <c r="H10" s="2">
        <f t="shared" si="2"/>
        <v>0.21107256105417646</v>
      </c>
      <c r="I10" s="2"/>
      <c r="J10" s="2">
        <f t="shared" si="3"/>
        <v>0.35829711408826498</v>
      </c>
      <c r="K10" s="2">
        <f t="shared" si="4"/>
        <v>0.56936967514244141</v>
      </c>
      <c r="L10" s="2">
        <f t="shared" si="5"/>
        <v>0</v>
      </c>
      <c r="M10" s="2">
        <f t="shared" si="6"/>
        <v>7.2333210769293665E-2</v>
      </c>
      <c r="N10" s="56">
        <v>228021</v>
      </c>
      <c r="O10" s="56">
        <v>362348</v>
      </c>
      <c r="P10" s="56"/>
      <c r="Q10" s="56">
        <v>45998</v>
      </c>
      <c r="R10" s="56"/>
      <c r="S10" s="56"/>
      <c r="T10" s="56"/>
      <c r="U10" s="56"/>
      <c r="V10" s="56"/>
      <c r="W10" s="56"/>
      <c r="X10" s="56">
        <v>35</v>
      </c>
      <c r="Y10" s="56"/>
      <c r="Z10" s="56"/>
      <c r="AA10" s="56"/>
      <c r="AB10" s="56"/>
      <c r="AC10" s="56"/>
      <c r="AD10" s="56"/>
      <c r="AE10" s="56"/>
      <c r="AG10" s="6">
        <f>IF(Q10&gt;0,RANK(Q10,(N10:P10,Q10:AE10)),0)</f>
        <v>3</v>
      </c>
      <c r="AH10" s="6">
        <f>IF(R10&gt;0,RANK(R10,(N10:P10,Q10:AE10)),0)</f>
        <v>0</v>
      </c>
      <c r="AI10" s="6">
        <f>IF(T10&gt;0,RANK(T10,(N10:P10,Q10:AE10)),0)</f>
        <v>0</v>
      </c>
      <c r="AJ10" s="6">
        <f>IF(S10&gt;0,RANK(S10,(N10:P10,Q10:AE10)),0)</f>
        <v>0</v>
      </c>
      <c r="AK10" s="2">
        <f t="shared" si="7"/>
        <v>7.2278214084808029E-2</v>
      </c>
      <c r="AL10" s="2">
        <f t="shared" si="8"/>
        <v>0</v>
      </c>
      <c r="AM10" s="2">
        <f t="shared" si="9"/>
        <v>0</v>
      </c>
      <c r="AN10" s="2">
        <f t="shared" si="10"/>
        <v>0</v>
      </c>
      <c r="AP10" t="s">
        <v>351</v>
      </c>
      <c r="AQ10" t="s">
        <v>667</v>
      </c>
      <c r="AT10" s="92">
        <v>4</v>
      </c>
      <c r="AU10" s="94">
        <v>13</v>
      </c>
      <c r="AV10" s="98">
        <f t="shared" si="11"/>
        <v>4013</v>
      </c>
      <c r="AX10" s="6" t="s">
        <v>1535</v>
      </c>
      <c r="AY10" s="53"/>
      <c r="AZ10" s="53"/>
      <c r="BA10" s="53"/>
      <c r="BE10" t="s">
        <v>1869</v>
      </c>
    </row>
    <row r="11" spans="1:57" hidden="1" outlineLevel="1">
      <c r="A11" t="s">
        <v>828</v>
      </c>
      <c r="B11" t="s">
        <v>667</v>
      </c>
      <c r="C11" s="1">
        <f t="shared" si="0"/>
        <v>32474</v>
      </c>
      <c r="D11" s="6">
        <f>IF(N11&gt;0, RANK(N11,(N11:P11,Q11:AE11)),0)</f>
        <v>2</v>
      </c>
      <c r="E11" s="6">
        <f>IF(O11&gt;0,RANK(O11,(N11:P11,Q11:AE11)),0)</f>
        <v>1</v>
      </c>
      <c r="F11" s="6">
        <f>IF(P11&gt;0,RANK(P11,(N11:P11,Q11:AE11)),0)</f>
        <v>0</v>
      </c>
      <c r="G11" s="1">
        <f t="shared" si="1"/>
        <v>7691</v>
      </c>
      <c r="H11" s="2">
        <f t="shared" si="2"/>
        <v>0.23683562234402908</v>
      </c>
      <c r="I11" s="2"/>
      <c r="J11" s="2">
        <f t="shared" si="3"/>
        <v>0.34840179836176632</v>
      </c>
      <c r="K11" s="2">
        <f t="shared" si="4"/>
        <v>0.58523742070579543</v>
      </c>
      <c r="L11" s="2">
        <f t="shared" si="5"/>
        <v>0</v>
      </c>
      <c r="M11" s="2">
        <f t="shared" si="6"/>
        <v>6.6360780932438246E-2</v>
      </c>
      <c r="N11" s="56">
        <v>11314</v>
      </c>
      <c r="O11" s="56">
        <v>19005</v>
      </c>
      <c r="P11" s="56"/>
      <c r="Q11" s="56">
        <v>2151</v>
      </c>
      <c r="R11" s="56"/>
      <c r="S11" s="56"/>
      <c r="T11" s="56"/>
      <c r="U11" s="56"/>
      <c r="V11" s="56"/>
      <c r="W11" s="56"/>
      <c r="X11" s="56">
        <v>4</v>
      </c>
      <c r="Y11" s="56"/>
      <c r="Z11" s="56"/>
      <c r="AA11" s="56"/>
      <c r="AB11" s="56"/>
      <c r="AC11" s="56"/>
      <c r="AD11" s="56"/>
      <c r="AE11" s="56"/>
      <c r="AG11" s="6">
        <f>IF(Q11&gt;0,RANK(Q11,(N11:P11,Q11:AE11)),0)</f>
        <v>3</v>
      </c>
      <c r="AH11" s="6">
        <f>IF(R11&gt;0,RANK(R11,(N11:P11,Q11:AE11)),0)</f>
        <v>0</v>
      </c>
      <c r="AI11" s="6">
        <f>IF(T11&gt;0,RANK(T11,(N11:P11,Q11:AE11)),0)</f>
        <v>0</v>
      </c>
      <c r="AJ11" s="6">
        <f>IF(S11&gt;0,RANK(S11,(N11:P11,Q11:AE11)),0)</f>
        <v>0</v>
      </c>
      <c r="AK11" s="2">
        <f t="shared" si="7"/>
        <v>6.6237605468990574E-2</v>
      </c>
      <c r="AL11" s="2">
        <f t="shared" si="8"/>
        <v>0</v>
      </c>
      <c r="AM11" s="2">
        <f t="shared" si="9"/>
        <v>0</v>
      </c>
      <c r="AN11" s="2">
        <f t="shared" si="10"/>
        <v>0</v>
      </c>
      <c r="AP11" t="s">
        <v>828</v>
      </c>
      <c r="AQ11" t="s">
        <v>667</v>
      </c>
      <c r="AT11" s="92">
        <v>4</v>
      </c>
      <c r="AU11" s="94">
        <v>15</v>
      </c>
      <c r="AV11" s="98">
        <f t="shared" si="11"/>
        <v>4015</v>
      </c>
      <c r="AX11" s="6" t="s">
        <v>1535</v>
      </c>
      <c r="AY11" s="53"/>
      <c r="AZ11" s="53"/>
      <c r="BA11" s="53"/>
      <c r="BE11" t="s">
        <v>755</v>
      </c>
    </row>
    <row r="12" spans="1:57" hidden="1" outlineLevel="1">
      <c r="A12" t="s">
        <v>790</v>
      </c>
      <c r="B12" t="s">
        <v>667</v>
      </c>
      <c r="C12" s="1">
        <f t="shared" si="0"/>
        <v>22023</v>
      </c>
      <c r="D12" s="6">
        <f>IF(N12&gt;0, RANK(N12,(N12:P12,Q12:AE12)),0)</f>
        <v>2</v>
      </c>
      <c r="E12" s="6">
        <f>IF(O12&gt;0,RANK(O12,(N12:P12,Q12:AE12)),0)</f>
        <v>1</v>
      </c>
      <c r="F12" s="6">
        <f>IF(P12&gt;0,RANK(P12,(N12:P12,Q12:AE12)),0)</f>
        <v>0</v>
      </c>
      <c r="G12" s="1">
        <f t="shared" si="1"/>
        <v>784</v>
      </c>
      <c r="H12" s="2">
        <f t="shared" si="2"/>
        <v>3.5599146347000864E-2</v>
      </c>
      <c r="I12" s="2"/>
      <c r="J12" s="2">
        <f t="shared" si="3"/>
        <v>0.45892930118512465</v>
      </c>
      <c r="K12" s="2">
        <f t="shared" si="4"/>
        <v>0.49452844753212549</v>
      </c>
      <c r="L12" s="2">
        <f t="shared" si="5"/>
        <v>0</v>
      </c>
      <c r="M12" s="2">
        <f t="shared" si="6"/>
        <v>4.6542251282749858E-2</v>
      </c>
      <c r="N12" s="56">
        <v>10107</v>
      </c>
      <c r="O12" s="56">
        <v>10891</v>
      </c>
      <c r="P12" s="56"/>
      <c r="Q12" s="56">
        <v>1023</v>
      </c>
      <c r="R12" s="56"/>
      <c r="S12" s="56"/>
      <c r="T12" s="56"/>
      <c r="U12" s="56"/>
      <c r="V12" s="56"/>
      <c r="W12" s="56"/>
      <c r="X12" s="56">
        <v>2</v>
      </c>
      <c r="Y12" s="56"/>
      <c r="Z12" s="56"/>
      <c r="AA12" s="56"/>
      <c r="AB12" s="56"/>
      <c r="AC12" s="56"/>
      <c r="AD12" s="56"/>
      <c r="AE12" s="56"/>
      <c r="AG12" s="6">
        <f>IF(Q12&gt;0,RANK(Q12,(N12:P12,Q12:AE12)),0)</f>
        <v>3</v>
      </c>
      <c r="AH12" s="6">
        <f>IF(R12&gt;0,RANK(R12,(N12:P12,Q12:AE12)),0)</f>
        <v>0</v>
      </c>
      <c r="AI12" s="6">
        <f>IF(T12&gt;0,RANK(T12,(N12:P12,Q12:AE12)),0)</f>
        <v>0</v>
      </c>
      <c r="AJ12" s="6">
        <f>IF(S12&gt;0,RANK(S12,(N12:P12,Q12:AE12)),0)</f>
        <v>0</v>
      </c>
      <c r="AK12" s="2">
        <f t="shared" si="7"/>
        <v>4.6451437133905461E-2</v>
      </c>
      <c r="AL12" s="2">
        <f t="shared" si="8"/>
        <v>0</v>
      </c>
      <c r="AM12" s="2">
        <f t="shared" si="9"/>
        <v>0</v>
      </c>
      <c r="AN12" s="2">
        <f t="shared" si="10"/>
        <v>0</v>
      </c>
      <c r="AP12" t="s">
        <v>790</v>
      </c>
      <c r="AQ12" t="s">
        <v>667</v>
      </c>
      <c r="AT12" s="92">
        <v>4</v>
      </c>
      <c r="AU12" s="94">
        <v>17</v>
      </c>
      <c r="AV12" s="98">
        <f t="shared" si="11"/>
        <v>4017</v>
      </c>
      <c r="AX12" s="6" t="s">
        <v>1535</v>
      </c>
      <c r="AY12" s="53"/>
      <c r="AZ12" s="53"/>
      <c r="BA12" s="53"/>
      <c r="BE12" t="s">
        <v>755</v>
      </c>
    </row>
    <row r="13" spans="1:57" hidden="1" outlineLevel="1">
      <c r="A13" t="s">
        <v>2749</v>
      </c>
      <c r="B13" t="s">
        <v>667</v>
      </c>
      <c r="C13" s="1">
        <f t="shared" si="0"/>
        <v>217728</v>
      </c>
      <c r="D13" s="6">
        <f>IF(N13&gt;0, RANK(N13,(N13:P13,Q13:AE13)),0)</f>
        <v>1</v>
      </c>
      <c r="E13" s="6">
        <f>IF(O13&gt;0,RANK(O13,(N13:P13,Q13:AE13)),0)</f>
        <v>2</v>
      </c>
      <c r="F13" s="6">
        <f>IF(P13&gt;0,RANK(P13,(N13:P13,Q13:AE13)),0)</f>
        <v>0</v>
      </c>
      <c r="G13" s="1">
        <f t="shared" si="1"/>
        <v>4157</v>
      </c>
      <c r="H13" s="2">
        <f t="shared" si="2"/>
        <v>1.9092629335684893E-2</v>
      </c>
      <c r="I13" s="2"/>
      <c r="J13" s="2">
        <f t="shared" si="3"/>
        <v>0.4828363830099941</v>
      </c>
      <c r="K13" s="2">
        <f t="shared" si="4"/>
        <v>0.46374375367430926</v>
      </c>
      <c r="L13" s="2">
        <f t="shared" si="5"/>
        <v>0</v>
      </c>
      <c r="M13" s="2">
        <f t="shared" si="6"/>
        <v>5.3419863315696647E-2</v>
      </c>
      <c r="N13" s="56">
        <v>105127</v>
      </c>
      <c r="O13" s="56">
        <v>100970</v>
      </c>
      <c r="P13" s="56"/>
      <c r="Q13" s="56">
        <v>11628</v>
      </c>
      <c r="R13" s="56"/>
      <c r="S13" s="56"/>
      <c r="T13" s="56"/>
      <c r="U13" s="56"/>
      <c r="V13" s="56"/>
      <c r="W13" s="56"/>
      <c r="X13" s="56">
        <v>3</v>
      </c>
      <c r="Y13" s="56"/>
      <c r="Z13" s="56"/>
      <c r="AA13" s="56"/>
      <c r="AB13" s="56"/>
      <c r="AC13" s="56"/>
      <c r="AD13" s="56"/>
      <c r="AE13" s="56"/>
      <c r="AG13" s="6">
        <f>IF(Q13&gt;0,RANK(Q13,(N13:P13,Q13:AE13)),0)</f>
        <v>3</v>
      </c>
      <c r="AH13" s="6">
        <f>IF(R13&gt;0,RANK(R13,(N13:P13,Q13:AE13)),0)</f>
        <v>0</v>
      </c>
      <c r="AI13" s="6">
        <f>IF(T13&gt;0,RANK(T13,(N13:P13,Q13:AE13)),0)</f>
        <v>0</v>
      </c>
      <c r="AJ13" s="6">
        <f>IF(S13&gt;0,RANK(S13,(N13:P13,Q13:AE13)),0)</f>
        <v>0</v>
      </c>
      <c r="AK13" s="2">
        <f t="shared" si="7"/>
        <v>5.3406084656084658E-2</v>
      </c>
      <c r="AL13" s="2">
        <f t="shared" si="8"/>
        <v>0</v>
      </c>
      <c r="AM13" s="2">
        <f t="shared" si="9"/>
        <v>0</v>
      </c>
      <c r="AN13" s="2">
        <f t="shared" si="10"/>
        <v>0</v>
      </c>
      <c r="AP13" t="s">
        <v>2749</v>
      </c>
      <c r="AQ13" t="s">
        <v>667</v>
      </c>
      <c r="AT13" s="92">
        <v>4</v>
      </c>
      <c r="AU13" s="94">
        <v>19</v>
      </c>
      <c r="AV13" s="98">
        <f t="shared" si="11"/>
        <v>4019</v>
      </c>
      <c r="AX13" s="6" t="s">
        <v>1535</v>
      </c>
      <c r="AY13" s="53"/>
      <c r="AZ13" s="53"/>
      <c r="BA13" s="53"/>
      <c r="BE13" t="s">
        <v>755</v>
      </c>
    </row>
    <row r="14" spans="1:57" hidden="1" outlineLevel="1">
      <c r="A14" t="s">
        <v>1815</v>
      </c>
      <c r="B14" t="s">
        <v>667</v>
      </c>
      <c r="C14" s="1">
        <f t="shared" si="0"/>
        <v>30503</v>
      </c>
      <c r="D14" s="6">
        <f>IF(N14&gt;0, RANK(N14,(N14:P14,Q14:AE14)),0)</f>
        <v>2</v>
      </c>
      <c r="E14" s="6">
        <f>IF(O14&gt;0,RANK(O14,(N14:P14,Q14:AE14)),0)</f>
        <v>1</v>
      </c>
      <c r="F14" s="6">
        <f>IF(P14&gt;0,RANK(P14,(N14:P14,Q14:AE14)),0)</f>
        <v>0</v>
      </c>
      <c r="G14" s="1">
        <f t="shared" si="1"/>
        <v>723</v>
      </c>
      <c r="H14" s="2">
        <f t="shared" si="2"/>
        <v>2.3702586630823197E-2</v>
      </c>
      <c r="I14" s="2"/>
      <c r="J14" s="2">
        <f t="shared" si="3"/>
        <v>0.45290627151427726</v>
      </c>
      <c r="K14" s="2">
        <f t="shared" si="4"/>
        <v>0.47660885814510046</v>
      </c>
      <c r="L14" s="2">
        <f t="shared" si="5"/>
        <v>0</v>
      </c>
      <c r="M14" s="2">
        <f t="shared" si="6"/>
        <v>7.048487034062223E-2</v>
      </c>
      <c r="N14" s="56">
        <v>13815</v>
      </c>
      <c r="O14" s="56">
        <v>14538</v>
      </c>
      <c r="P14" s="56"/>
      <c r="Q14" s="56">
        <v>2145</v>
      </c>
      <c r="R14" s="56"/>
      <c r="S14" s="56"/>
      <c r="T14" s="56"/>
      <c r="U14" s="56"/>
      <c r="V14" s="56"/>
      <c r="W14" s="56"/>
      <c r="X14" s="56">
        <v>5</v>
      </c>
      <c r="Y14" s="56"/>
      <c r="Z14" s="56"/>
      <c r="AA14" s="56"/>
      <c r="AB14" s="56"/>
      <c r="AC14" s="56"/>
      <c r="AD14" s="56"/>
      <c r="AE14" s="56"/>
      <c r="AG14" s="6">
        <f>IF(Q14&gt;0,RANK(Q14,(N14:P14,Q14:AE14)),0)</f>
        <v>3</v>
      </c>
      <c r="AH14" s="6">
        <f>IF(R14&gt;0,RANK(R14,(N14:P14,Q14:AE14)),0)</f>
        <v>0</v>
      </c>
      <c r="AI14" s="6">
        <f>IF(T14&gt;0,RANK(T14,(N14:P14,Q14:AE14)),0)</f>
        <v>0</v>
      </c>
      <c r="AJ14" s="6">
        <f>IF(S14&gt;0,RANK(S14,(N14:P14,Q14:AE14)),0)</f>
        <v>0</v>
      </c>
      <c r="AK14" s="2">
        <f t="shared" si="7"/>
        <v>7.0320952037504506E-2</v>
      </c>
      <c r="AL14" s="2">
        <f t="shared" si="8"/>
        <v>0</v>
      </c>
      <c r="AM14" s="2">
        <f t="shared" si="9"/>
        <v>0</v>
      </c>
      <c r="AN14" s="2">
        <f t="shared" si="10"/>
        <v>0</v>
      </c>
      <c r="AP14" t="s">
        <v>1815</v>
      </c>
      <c r="AQ14" t="s">
        <v>667</v>
      </c>
      <c r="AT14" s="92">
        <v>4</v>
      </c>
      <c r="AU14" s="94">
        <v>21</v>
      </c>
      <c r="AV14" s="98">
        <f t="shared" si="11"/>
        <v>4021</v>
      </c>
      <c r="AX14" s="6" t="s">
        <v>1535</v>
      </c>
      <c r="AY14" s="53"/>
      <c r="AZ14" s="53"/>
      <c r="BA14" s="53"/>
      <c r="BE14" t="s">
        <v>755</v>
      </c>
    </row>
    <row r="15" spans="1:57" hidden="1" outlineLevel="1">
      <c r="A15" t="s">
        <v>2794</v>
      </c>
      <c r="B15" t="s">
        <v>667</v>
      </c>
      <c r="C15" s="1">
        <f t="shared" si="0"/>
        <v>6630</v>
      </c>
      <c r="D15" s="6">
        <f>IF(N15&gt;0, RANK(N15,(N15:P15,Q15:AE15)),0)</f>
        <v>1</v>
      </c>
      <c r="E15" s="6">
        <f>IF(O15&gt;0,RANK(O15,(N15:P15,Q15:AE15)),0)</f>
        <v>2</v>
      </c>
      <c r="F15" s="6">
        <f>IF(P15&gt;0,RANK(P15,(N15:P15,Q15:AE15)),0)</f>
        <v>0</v>
      </c>
      <c r="G15" s="1">
        <f t="shared" si="1"/>
        <v>1111</v>
      </c>
      <c r="H15" s="2">
        <f t="shared" si="2"/>
        <v>0.16757164404223227</v>
      </c>
      <c r="I15" s="2"/>
      <c r="J15" s="2">
        <f t="shared" si="3"/>
        <v>0.55987933634992459</v>
      </c>
      <c r="K15" s="2">
        <f t="shared" si="4"/>
        <v>0.3923076923076923</v>
      </c>
      <c r="L15" s="2">
        <f t="shared" si="5"/>
        <v>0</v>
      </c>
      <c r="M15" s="2">
        <f t="shared" si="6"/>
        <v>4.7812971342383104E-2</v>
      </c>
      <c r="N15" s="56">
        <v>3712</v>
      </c>
      <c r="O15" s="56">
        <v>2601</v>
      </c>
      <c r="P15" s="56"/>
      <c r="Q15" s="56">
        <v>317</v>
      </c>
      <c r="R15" s="56"/>
      <c r="S15" s="56"/>
      <c r="T15" s="56"/>
      <c r="U15" s="56"/>
      <c r="V15" s="56"/>
      <c r="W15" s="56"/>
      <c r="X15" s="56">
        <v>0</v>
      </c>
      <c r="Y15" s="56"/>
      <c r="Z15" s="56"/>
      <c r="AA15" s="56"/>
      <c r="AB15" s="56"/>
      <c r="AC15" s="56"/>
      <c r="AD15" s="56"/>
      <c r="AE15" s="56"/>
      <c r="AG15" s="6">
        <f>IF(Q15&gt;0,RANK(Q15,(N15:P15,Q15:AE15)),0)</f>
        <v>3</v>
      </c>
      <c r="AH15" s="6">
        <f>IF(R15&gt;0,RANK(R15,(N15:P15,Q15:AE15)),0)</f>
        <v>0</v>
      </c>
      <c r="AI15" s="6">
        <f>IF(T15&gt;0,RANK(T15,(N15:P15,Q15:AE15)),0)</f>
        <v>0</v>
      </c>
      <c r="AJ15" s="6">
        <f>IF(S15&gt;0,RANK(S15,(N15:P15,Q15:AE15)),0)</f>
        <v>0</v>
      </c>
      <c r="AK15" s="2">
        <f t="shared" si="7"/>
        <v>4.7812971342383104E-2</v>
      </c>
      <c r="AL15" s="2">
        <f t="shared" si="8"/>
        <v>0</v>
      </c>
      <c r="AM15" s="2">
        <f t="shared" si="9"/>
        <v>0</v>
      </c>
      <c r="AN15" s="2">
        <f t="shared" si="10"/>
        <v>0</v>
      </c>
      <c r="AP15" t="s">
        <v>2794</v>
      </c>
      <c r="AQ15" t="s">
        <v>667</v>
      </c>
      <c r="AT15" s="92">
        <v>4</v>
      </c>
      <c r="AU15" s="94">
        <v>23</v>
      </c>
      <c r="AV15" s="98">
        <f t="shared" si="11"/>
        <v>4023</v>
      </c>
      <c r="AX15" s="6" t="s">
        <v>1535</v>
      </c>
      <c r="AY15" s="53"/>
      <c r="AZ15" s="53"/>
      <c r="BA15" s="53"/>
      <c r="BE15" t="s">
        <v>755</v>
      </c>
    </row>
    <row r="16" spans="1:57" hidden="1" outlineLevel="1">
      <c r="A16" t="s">
        <v>1356</v>
      </c>
      <c r="B16" t="s">
        <v>667</v>
      </c>
      <c r="C16" s="1">
        <f t="shared" si="0"/>
        <v>48144</v>
      </c>
      <c r="D16" s="6">
        <f>IF(N16&gt;0, RANK(N16,(N16:P16,Q16:AE16)),0)</f>
        <v>2</v>
      </c>
      <c r="E16" s="6">
        <f>IF(O16&gt;0,RANK(O16,(N16:P16,Q16:AE16)),0)</f>
        <v>1</v>
      </c>
      <c r="F16" s="6">
        <f>IF(P16&gt;0,RANK(P16,(N16:P16,Q16:AE16)),0)</f>
        <v>0</v>
      </c>
      <c r="G16" s="1">
        <f t="shared" si="1"/>
        <v>13158</v>
      </c>
      <c r="H16" s="2">
        <f t="shared" si="2"/>
        <v>0.27330508474576271</v>
      </c>
      <c r="I16" s="2"/>
      <c r="J16" s="2">
        <f t="shared" si="3"/>
        <v>0.31605184446660017</v>
      </c>
      <c r="K16" s="2">
        <f t="shared" si="4"/>
        <v>0.58935692921236293</v>
      </c>
      <c r="L16" s="2">
        <f t="shared" si="5"/>
        <v>0</v>
      </c>
      <c r="M16" s="2">
        <f t="shared" si="6"/>
        <v>9.4591226321036892E-2</v>
      </c>
      <c r="N16" s="56">
        <v>15216</v>
      </c>
      <c r="O16" s="56">
        <v>28374</v>
      </c>
      <c r="P16" s="56"/>
      <c r="Q16" s="56">
        <v>4552</v>
      </c>
      <c r="R16" s="56"/>
      <c r="S16" s="56"/>
      <c r="T16" s="56"/>
      <c r="U16" s="56"/>
      <c r="V16" s="56"/>
      <c r="W16" s="56"/>
      <c r="X16" s="56">
        <v>2</v>
      </c>
      <c r="Y16" s="56"/>
      <c r="Z16" s="56"/>
      <c r="AA16" s="56"/>
      <c r="AB16" s="56"/>
      <c r="AC16" s="56"/>
      <c r="AD16" s="56"/>
      <c r="AE16" s="56"/>
      <c r="AG16" s="6">
        <f>IF(Q16&gt;0,RANK(Q16,(N16:P16,Q16:AE16)),0)</f>
        <v>3</v>
      </c>
      <c r="AH16" s="6">
        <f>IF(R16&gt;0,RANK(R16,(N16:P16,Q16:AE16)),0)</f>
        <v>0</v>
      </c>
      <c r="AI16" s="6">
        <f>IF(T16&gt;0,RANK(T16,(N16:P16,Q16:AE16)),0)</f>
        <v>0</v>
      </c>
      <c r="AJ16" s="6">
        <f>IF(S16&gt;0,RANK(S16,(N16:P16,Q16:AE16)),0)</f>
        <v>0</v>
      </c>
      <c r="AK16" s="2">
        <f t="shared" si="7"/>
        <v>9.4549684280491861E-2</v>
      </c>
      <c r="AL16" s="2">
        <f t="shared" si="8"/>
        <v>0</v>
      </c>
      <c r="AM16" s="2">
        <f t="shared" si="9"/>
        <v>0</v>
      </c>
      <c r="AN16" s="2">
        <f t="shared" si="10"/>
        <v>0</v>
      </c>
      <c r="AP16" t="s">
        <v>1356</v>
      </c>
      <c r="AQ16" t="s">
        <v>667</v>
      </c>
      <c r="AT16" s="92">
        <v>4</v>
      </c>
      <c r="AU16" s="94">
        <v>25</v>
      </c>
      <c r="AV16" s="98">
        <f t="shared" si="11"/>
        <v>4025</v>
      </c>
      <c r="AX16" s="6" t="s">
        <v>1535</v>
      </c>
      <c r="AY16" s="53"/>
      <c r="AZ16" s="53"/>
      <c r="BA16" s="53"/>
      <c r="BE16" t="s">
        <v>755</v>
      </c>
    </row>
    <row r="17" spans="1:57" hidden="1" outlineLevel="1">
      <c r="A17" t="s">
        <v>1327</v>
      </c>
      <c r="B17" t="s">
        <v>667</v>
      </c>
      <c r="C17" s="1">
        <f t="shared" si="0"/>
        <v>20783</v>
      </c>
      <c r="D17" s="6">
        <f>IF(N17&gt;0, RANK(N17,(N17:P17,Q17:AE17)),0)</f>
        <v>2</v>
      </c>
      <c r="E17" s="6">
        <f>IF(O17&gt;0,RANK(O17,(N17:P17,Q17:AE17)),0)</f>
        <v>1</v>
      </c>
      <c r="F17" s="6">
        <f>IF(P17&gt;0,RANK(P17,(N17:P17,Q17:AE17)),0)</f>
        <v>0</v>
      </c>
      <c r="G17" s="1">
        <f t="shared" si="1"/>
        <v>4809</v>
      </c>
      <c r="H17" s="2">
        <f t="shared" si="2"/>
        <v>0.23139104075446279</v>
      </c>
      <c r="I17" s="2"/>
      <c r="J17" s="2">
        <f t="shared" si="3"/>
        <v>0.35923591396814702</v>
      </c>
      <c r="K17" s="2">
        <f t="shared" si="4"/>
        <v>0.59062695472260984</v>
      </c>
      <c r="L17" s="2">
        <f t="shared" si="5"/>
        <v>0</v>
      </c>
      <c r="M17" s="2">
        <f t="shared" si="6"/>
        <v>5.0137131309243133E-2</v>
      </c>
      <c r="N17" s="56">
        <v>7466</v>
      </c>
      <c r="O17" s="56">
        <v>12275</v>
      </c>
      <c r="P17" s="56"/>
      <c r="Q17" s="56">
        <v>1042</v>
      </c>
      <c r="R17" s="56"/>
      <c r="S17" s="56"/>
      <c r="T17" s="56"/>
      <c r="U17" s="56"/>
      <c r="V17" s="56"/>
      <c r="W17" s="56"/>
      <c r="X17" s="56">
        <v>0</v>
      </c>
      <c r="Y17" s="56"/>
      <c r="Z17" s="56"/>
      <c r="AA17" s="56"/>
      <c r="AB17" s="56"/>
      <c r="AC17" s="56"/>
      <c r="AD17" s="56"/>
      <c r="AE17" s="56"/>
      <c r="AG17" s="6">
        <f>IF(Q17&gt;0,RANK(Q17,(N17:P17,Q17:AE17)),0)</f>
        <v>3</v>
      </c>
      <c r="AH17" s="6">
        <f>IF(R17&gt;0,RANK(R17,(N17:P17,Q17:AE17)),0)</f>
        <v>0</v>
      </c>
      <c r="AI17" s="6">
        <f>IF(T17&gt;0,RANK(T17,(N17:P17,Q17:AE17)),0)</f>
        <v>0</v>
      </c>
      <c r="AJ17" s="6">
        <f>IF(S17&gt;0,RANK(S17,(N17:P17,Q17:AE17)),0)</f>
        <v>0</v>
      </c>
      <c r="AK17" s="2">
        <f t="shared" si="7"/>
        <v>5.0137131309243133E-2</v>
      </c>
      <c r="AL17" s="2">
        <f t="shared" si="8"/>
        <v>0</v>
      </c>
      <c r="AM17" s="2">
        <f t="shared" si="9"/>
        <v>0</v>
      </c>
      <c r="AN17" s="2">
        <f t="shared" si="10"/>
        <v>0</v>
      </c>
      <c r="AP17" t="s">
        <v>1327</v>
      </c>
      <c r="AQ17" t="s">
        <v>667</v>
      </c>
      <c r="AT17" s="92">
        <v>4</v>
      </c>
      <c r="AU17" s="94">
        <v>27</v>
      </c>
      <c r="AV17" s="98">
        <f t="shared" si="11"/>
        <v>4027</v>
      </c>
      <c r="AX17" s="6" t="s">
        <v>1535</v>
      </c>
      <c r="AY17" s="53"/>
      <c r="AZ17" s="53"/>
      <c r="BA17" s="53"/>
      <c r="BE17" t="s">
        <v>755</v>
      </c>
    </row>
    <row r="18" spans="1:57" collapsed="1">
      <c r="A18" t="s">
        <v>2086</v>
      </c>
      <c r="B18" t="s">
        <v>2672</v>
      </c>
      <c r="C18" s="1">
        <f t="shared" si="0"/>
        <v>1119060</v>
      </c>
      <c r="D18" s="6">
        <f>IF(N18&gt;0, RANK(N18,(N18:P18,Q18:AE18)),0)</f>
        <v>2</v>
      </c>
      <c r="E18" s="6">
        <f>IF(O18&gt;0,RANK(O18,(N18:P18,Q18:AE18)),0)</f>
        <v>1</v>
      </c>
      <c r="F18" s="6">
        <f>IF(P18&gt;0,RANK(P18,(N18:P18,Q18:AE18)),0)</f>
        <v>0</v>
      </c>
      <c r="G18" s="1">
        <f t="shared" si="1"/>
        <v>158489</v>
      </c>
      <c r="H18" s="2">
        <f t="shared" si="2"/>
        <v>0.14162690114917878</v>
      </c>
      <c r="I18" s="2"/>
      <c r="J18" s="2">
        <f t="shared" si="3"/>
        <v>0.3954300931138634</v>
      </c>
      <c r="K18" s="2">
        <f t="shared" si="4"/>
        <v>0.53705699426304221</v>
      </c>
      <c r="L18" s="2">
        <f t="shared" si="5"/>
        <v>0</v>
      </c>
      <c r="M18" s="2">
        <f t="shared" si="6"/>
        <v>6.7512912623094334E-2</v>
      </c>
      <c r="N18" s="56">
        <f>SUM(N3:N17)</f>
        <v>442510</v>
      </c>
      <c r="O18" s="56">
        <f>SUM(O3:O17)</f>
        <v>600999</v>
      </c>
      <c r="P18" s="56"/>
      <c r="Q18" s="56">
        <f>SUM(Q3:Q17)</f>
        <v>75493</v>
      </c>
      <c r="R18" s="56"/>
      <c r="S18" s="56"/>
      <c r="T18" s="56"/>
      <c r="U18" s="56"/>
      <c r="V18" s="56"/>
      <c r="W18" s="56"/>
      <c r="X18" s="56">
        <f>SUM(X3:X17)</f>
        <v>58</v>
      </c>
      <c r="Y18" s="56"/>
      <c r="Z18" s="56"/>
      <c r="AA18" s="56"/>
      <c r="AB18" s="56"/>
      <c r="AC18" s="56"/>
      <c r="AD18" s="56"/>
      <c r="AE18" s="56">
        <f>SUM(AE3:AE17)</f>
        <v>0</v>
      </c>
      <c r="AG18" s="6">
        <f>IF(Q18&gt;0,RANK(Q18,(N18:P18,Q18:AE18)),0)</f>
        <v>3</v>
      </c>
      <c r="AH18" s="6">
        <f>IF(R18&gt;0,RANK(R18,(N18:P18,Q18:AE18)),0)</f>
        <v>0</v>
      </c>
      <c r="AI18" s="6">
        <f>IF(T18&gt;0,RANK(T18,(N18:P18,Q18:AE18)),0)</f>
        <v>0</v>
      </c>
      <c r="AJ18" s="6">
        <f>IF(S18&gt;0,RANK(S18,(N18:P18,Q18:AE18)),0)</f>
        <v>0</v>
      </c>
      <c r="AK18" s="2">
        <f t="shared" si="7"/>
        <v>6.746108340928994E-2</v>
      </c>
      <c r="AL18" s="2">
        <f t="shared" si="8"/>
        <v>0</v>
      </c>
      <c r="AM18" s="2">
        <f t="shared" si="9"/>
        <v>0</v>
      </c>
      <c r="AN18" s="2">
        <f t="shared" si="10"/>
        <v>0</v>
      </c>
      <c r="AP18" t="s">
        <v>2086</v>
      </c>
      <c r="AQ18" t="s">
        <v>2672</v>
      </c>
      <c r="AT18" s="92">
        <v>4</v>
      </c>
      <c r="AU18" s="94"/>
      <c r="AV18" s="92">
        <v>4</v>
      </c>
      <c r="AX18" s="6" t="s">
        <v>2158</v>
      </c>
    </row>
    <row r="19" spans="1:57">
      <c r="A19" s="5"/>
      <c r="B19" s="5"/>
      <c r="C19" s="1"/>
      <c r="E19" s="6"/>
      <c r="F19" s="6"/>
      <c r="I19" s="2"/>
      <c r="N19" s="56"/>
      <c r="O19" s="56"/>
      <c r="P19" s="56"/>
      <c r="Q19" s="56"/>
      <c r="R19" s="56"/>
      <c r="S19" s="56"/>
      <c r="T19" s="56"/>
      <c r="U19" s="56"/>
      <c r="V19" s="56"/>
      <c r="W19" s="56"/>
      <c r="X19" s="56"/>
      <c r="Y19" s="56"/>
      <c r="Z19" s="56"/>
      <c r="AA19" s="56"/>
      <c r="AB19" s="56"/>
      <c r="AC19" s="56"/>
      <c r="AD19" s="56"/>
      <c r="AE19" s="56"/>
      <c r="AG19" s="6"/>
      <c r="AH19" s="6"/>
      <c r="AI19" s="6"/>
      <c r="AJ19" s="6"/>
      <c r="AP19" s="5"/>
      <c r="AQ19" s="5"/>
      <c r="AT19" s="92"/>
      <c r="AU19" s="94"/>
      <c r="AV19" s="98"/>
    </row>
    <row r="20" spans="1:57" ht="12.75" hidden="1" customHeight="1" outlineLevel="1">
      <c r="A20" s="5" t="s">
        <v>886</v>
      </c>
      <c r="B20" s="5" t="s">
        <v>2215</v>
      </c>
      <c r="C20" s="1">
        <f t="shared" ref="C20:C51" si="12">SUM(N20:AE20)</f>
        <v>397216</v>
      </c>
      <c r="D20" s="6">
        <f>IF(N20&gt;0, RANK(N20,(N20:P20,Q20:AE20)),0)</f>
        <v>1</v>
      </c>
      <c r="E20" s="6">
        <f>IF(O20&gt;0,RANK(O20,(N20:P20,Q20:AE20)),0)</f>
        <v>2</v>
      </c>
      <c r="F20" s="6">
        <f>IF(P20&gt;0,RANK(P20,(N20:P20,Q20:AE20)),0)</f>
        <v>0</v>
      </c>
      <c r="G20" s="1">
        <f t="shared" ref="G20:G74" si="13">IF(C20&gt;0,MAX(N20:P20)-LARGE(N20:P20,2),0)</f>
        <v>171336</v>
      </c>
      <c r="H20" s="2">
        <f t="shared" ref="H20:H74" si="14">IF(C20&gt;0,G20/C20,0)</f>
        <v>0.43134214130347215</v>
      </c>
      <c r="I20" s="2"/>
      <c r="J20" s="2">
        <f t="shared" ref="J20:J51" si="15">IF($C20=0,"-",N20/$C20)</f>
        <v>0.68339643921694992</v>
      </c>
      <c r="K20" s="2">
        <f t="shared" ref="K20:K51" si="16">IF($C20=0,"-",O20/$C20)</f>
        <v>0.25205429791347783</v>
      </c>
      <c r="L20" s="2">
        <f t="shared" ref="L20:L51" si="17">IF($C20=0,"-",P20/$C20)</f>
        <v>0</v>
      </c>
      <c r="M20" s="2">
        <f t="shared" ref="M20:M51" si="18">IF(C20=0,"-",(1-J20-K20-L20))</f>
        <v>6.4549262869572244E-2</v>
      </c>
      <c r="N20" s="56">
        <v>271456</v>
      </c>
      <c r="O20" s="56">
        <v>100120</v>
      </c>
      <c r="P20" s="106"/>
      <c r="Q20" s="106">
        <v>5778</v>
      </c>
      <c r="R20" s="106">
        <v>3734</v>
      </c>
      <c r="S20" s="106">
        <v>6787</v>
      </c>
      <c r="T20" s="56">
        <v>9323</v>
      </c>
      <c r="U20" s="106"/>
      <c r="V20" s="106"/>
      <c r="W20" s="56"/>
      <c r="X20" s="56">
        <v>18</v>
      </c>
      <c r="Y20" s="56"/>
      <c r="Z20" s="56"/>
      <c r="AA20" s="56"/>
      <c r="AB20" s="56"/>
      <c r="AC20" s="56"/>
      <c r="AD20" s="56"/>
      <c r="AE20" s="56"/>
      <c r="AG20" s="6">
        <f>IF(Q20&gt;0,RANK(Q20,(N20:P20,Q20:AE20)),0)</f>
        <v>5</v>
      </c>
      <c r="AH20" s="6">
        <f>IF(R20&gt;0,RANK(R20,(N20:P20,Q20:AE20)),0)</f>
        <v>6</v>
      </c>
      <c r="AI20" s="6">
        <f>IF(T20&gt;0,RANK(T20,(N20:P20,Q20:AE20)),0)</f>
        <v>3</v>
      </c>
      <c r="AJ20" s="6">
        <f>IF(S20&gt;0,RANK(S20,(N20:P20,Q20:AE20)),0)</f>
        <v>4</v>
      </c>
      <c r="AK20" s="2">
        <f t="shared" ref="AK20:AK51" si="19">IF($C20=0,"-",Q20/$C20)</f>
        <v>1.4546241843228874E-2</v>
      </c>
      <c r="AL20" s="2">
        <f t="shared" ref="AL20:AL51" si="20">IF($C20=0,"-",R20/$C20)</f>
        <v>9.4004269717231932E-3</v>
      </c>
      <c r="AM20" s="2">
        <f t="shared" ref="AM20:AM51" si="21">IF($C20=0,"-",T20/$C20)</f>
        <v>2.3470857165874486E-2</v>
      </c>
      <c r="AN20" s="2">
        <f t="shared" ref="AN20:AN51" si="22">IF($C20=0,"-",S20/$C20)</f>
        <v>1.7086421493595422E-2</v>
      </c>
      <c r="AP20" s="5" t="s">
        <v>886</v>
      </c>
      <c r="AQ20" s="5" t="s">
        <v>2215</v>
      </c>
      <c r="AT20" s="92">
        <v>6</v>
      </c>
      <c r="AU20" s="94">
        <v>1</v>
      </c>
      <c r="AV20" s="98">
        <f t="shared" ref="AV20:AV43" si="23">1000*AT20+AU20</f>
        <v>6001</v>
      </c>
      <c r="AX20" s="6" t="s">
        <v>1535</v>
      </c>
    </row>
    <row r="21" spans="1:57" ht="12.75" hidden="1" customHeight="1" outlineLevel="1">
      <c r="A21" s="5" t="s">
        <v>2359</v>
      </c>
      <c r="B21" s="5" t="s">
        <v>2215</v>
      </c>
      <c r="C21" s="1">
        <f t="shared" si="12"/>
        <v>670</v>
      </c>
      <c r="D21" s="6">
        <f>IF(N21&gt;0, RANK(N21,(N21:P21,Q21:AE21)),0)</f>
        <v>1</v>
      </c>
      <c r="E21" s="6">
        <f>IF(O21&gt;0,RANK(O21,(N21:P21,Q21:AE21)),0)</f>
        <v>2</v>
      </c>
      <c r="F21" s="6">
        <f>IF(P21&gt;0,RANK(P21,(N21:P21,Q21:AE21)),0)</f>
        <v>0</v>
      </c>
      <c r="G21" s="1">
        <f t="shared" si="13"/>
        <v>31</v>
      </c>
      <c r="H21" s="2">
        <f t="shared" si="14"/>
        <v>4.6268656716417909E-2</v>
      </c>
      <c r="I21" s="2"/>
      <c r="J21" s="2">
        <f t="shared" si="15"/>
        <v>0.46716417910447761</v>
      </c>
      <c r="K21" s="2">
        <f t="shared" si="16"/>
        <v>0.42089552238805972</v>
      </c>
      <c r="L21" s="2">
        <f t="shared" si="17"/>
        <v>0</v>
      </c>
      <c r="M21" s="2">
        <f t="shared" si="18"/>
        <v>0.11194029850746268</v>
      </c>
      <c r="N21" s="56">
        <v>313</v>
      </c>
      <c r="O21" s="56">
        <v>282</v>
      </c>
      <c r="P21" s="106"/>
      <c r="Q21" s="106">
        <v>15</v>
      </c>
      <c r="R21" s="106">
        <v>11</v>
      </c>
      <c r="S21" s="106">
        <v>16</v>
      </c>
      <c r="T21" s="56">
        <v>33</v>
      </c>
      <c r="U21" s="106"/>
      <c r="V21" s="106"/>
      <c r="W21" s="56"/>
      <c r="X21" s="56">
        <v>0</v>
      </c>
      <c r="Y21" s="56"/>
      <c r="Z21" s="56"/>
      <c r="AA21" s="56"/>
      <c r="AB21" s="56"/>
      <c r="AC21" s="56"/>
      <c r="AD21" s="56"/>
      <c r="AE21" s="56"/>
      <c r="AG21" s="6">
        <f>IF(Q21&gt;0,RANK(Q21,(N21:P21,Q21:AE21)),0)</f>
        <v>5</v>
      </c>
      <c r="AH21" s="6">
        <f>IF(R21&gt;0,RANK(R21,(N21:P21,Q21:AE21)),0)</f>
        <v>6</v>
      </c>
      <c r="AI21" s="6">
        <f>IF(T21&gt;0,RANK(T21,(N21:P21,Q21:AE21)),0)</f>
        <v>3</v>
      </c>
      <c r="AJ21" s="6">
        <f>IF(S21&gt;0,RANK(S21,(N21:P21,Q21:AE21)),0)</f>
        <v>4</v>
      </c>
      <c r="AK21" s="2">
        <f t="shared" si="19"/>
        <v>2.2388059701492536E-2</v>
      </c>
      <c r="AL21" s="2">
        <f t="shared" si="20"/>
        <v>1.6417910447761194E-2</v>
      </c>
      <c r="AM21" s="2">
        <f t="shared" si="21"/>
        <v>4.9253731343283584E-2</v>
      </c>
      <c r="AN21" s="2">
        <f t="shared" si="22"/>
        <v>2.3880597014925373E-2</v>
      </c>
      <c r="AP21" s="5" t="s">
        <v>2359</v>
      </c>
      <c r="AQ21" s="5" t="s">
        <v>2215</v>
      </c>
      <c r="AT21" s="92">
        <v>6</v>
      </c>
      <c r="AU21" s="94">
        <v>3</v>
      </c>
      <c r="AV21" s="98">
        <f t="shared" si="23"/>
        <v>6003</v>
      </c>
      <c r="AX21" s="6" t="s">
        <v>1535</v>
      </c>
    </row>
    <row r="22" spans="1:57" ht="12.75" hidden="1" customHeight="1" outlineLevel="1">
      <c r="A22" s="5" t="s">
        <v>1679</v>
      </c>
      <c r="B22" s="5" t="s">
        <v>2215</v>
      </c>
      <c r="C22" s="1">
        <f t="shared" si="12"/>
        <v>12940</v>
      </c>
      <c r="D22" s="6">
        <f>IF(N22&gt;0, RANK(N22,(N22:P22,Q22:AE22)),0)</f>
        <v>2</v>
      </c>
      <c r="E22" s="6">
        <f>IF(O22&gt;0,RANK(O22,(N22:P22,Q22:AE22)),0)</f>
        <v>1</v>
      </c>
      <c r="F22" s="6">
        <f>IF(P22&gt;0,RANK(P22,(N22:P22,Q22:AE22)),0)</f>
        <v>0</v>
      </c>
      <c r="G22" s="1">
        <f t="shared" si="13"/>
        <v>1950</v>
      </c>
      <c r="H22" s="2">
        <f t="shared" si="14"/>
        <v>0.15069551777434312</v>
      </c>
      <c r="I22" s="2"/>
      <c r="J22" s="2">
        <f t="shared" si="15"/>
        <v>0.38253477588871715</v>
      </c>
      <c r="K22" s="2">
        <f t="shared" si="16"/>
        <v>0.5332302936630603</v>
      </c>
      <c r="L22" s="2">
        <f t="shared" si="17"/>
        <v>0</v>
      </c>
      <c r="M22" s="2">
        <f t="shared" si="18"/>
        <v>8.42349304482225E-2</v>
      </c>
      <c r="N22" s="56">
        <v>4950</v>
      </c>
      <c r="O22" s="56">
        <v>6900</v>
      </c>
      <c r="P22" s="106"/>
      <c r="Q22" s="106">
        <v>288</v>
      </c>
      <c r="R22" s="106">
        <v>282</v>
      </c>
      <c r="S22" s="106">
        <v>269</v>
      </c>
      <c r="T22" s="56">
        <v>251</v>
      </c>
      <c r="U22" s="106"/>
      <c r="V22" s="106"/>
      <c r="W22" s="56"/>
      <c r="X22" s="56">
        <v>0</v>
      </c>
      <c r="Y22" s="56"/>
      <c r="Z22" s="56"/>
      <c r="AA22" s="56"/>
      <c r="AB22" s="56"/>
      <c r="AC22" s="56"/>
      <c r="AD22" s="56"/>
      <c r="AE22" s="56"/>
      <c r="AG22" s="6">
        <f>IF(Q22&gt;0,RANK(Q22,(N22:P22,Q22:AE22)),0)</f>
        <v>3</v>
      </c>
      <c r="AH22" s="6">
        <f>IF(R22&gt;0,RANK(R22,(N22:P22,Q22:AE22)),0)</f>
        <v>4</v>
      </c>
      <c r="AI22" s="6">
        <f>IF(T22&gt;0,RANK(T22,(N22:P22,Q22:AE22)),0)</f>
        <v>6</v>
      </c>
      <c r="AJ22" s="6">
        <f>IF(S22&gt;0,RANK(S22,(N22:P22,Q22:AE22)),0)</f>
        <v>5</v>
      </c>
      <c r="AK22" s="2">
        <f t="shared" si="19"/>
        <v>2.2256568778979906E-2</v>
      </c>
      <c r="AL22" s="2">
        <f t="shared" si="20"/>
        <v>2.179289026275116E-2</v>
      </c>
      <c r="AM22" s="2">
        <f t="shared" si="21"/>
        <v>1.9397217928902626E-2</v>
      </c>
      <c r="AN22" s="2">
        <f t="shared" si="22"/>
        <v>2.0788253477588871E-2</v>
      </c>
      <c r="AP22" s="5" t="s">
        <v>1679</v>
      </c>
      <c r="AQ22" s="5" t="s">
        <v>2215</v>
      </c>
      <c r="AT22" s="92">
        <v>6</v>
      </c>
      <c r="AU22" s="94">
        <v>5</v>
      </c>
      <c r="AV22" s="98">
        <f t="shared" si="23"/>
        <v>6005</v>
      </c>
      <c r="AX22" s="6" t="s">
        <v>1535</v>
      </c>
    </row>
    <row r="23" spans="1:57" ht="12.75" hidden="1" customHeight="1" outlineLevel="1">
      <c r="A23" s="5" t="s">
        <v>2811</v>
      </c>
      <c r="B23" s="5" t="s">
        <v>2215</v>
      </c>
      <c r="C23" s="1">
        <f t="shared" si="12"/>
        <v>67688</v>
      </c>
      <c r="D23" s="6">
        <f>IF(N23&gt;0, RANK(N23,(N23:P23,Q23:AE23)),0)</f>
        <v>2</v>
      </c>
      <c r="E23" s="6">
        <f>IF(O23&gt;0,RANK(O23,(N23:P23,Q23:AE23)),0)</f>
        <v>1</v>
      </c>
      <c r="F23" s="6">
        <f>IF(P23&gt;0,RANK(P23,(N23:P23,Q23:AE23)),0)</f>
        <v>0</v>
      </c>
      <c r="G23" s="1">
        <f t="shared" si="13"/>
        <v>15283</v>
      </c>
      <c r="H23" s="2">
        <f t="shared" si="14"/>
        <v>0.2257859591064886</v>
      </c>
      <c r="I23" s="2"/>
      <c r="J23" s="2">
        <f t="shared" si="15"/>
        <v>0.34447760312019854</v>
      </c>
      <c r="K23" s="2">
        <f t="shared" si="16"/>
        <v>0.57026356222668717</v>
      </c>
      <c r="L23" s="2">
        <f t="shared" si="17"/>
        <v>0</v>
      </c>
      <c r="M23" s="2">
        <f t="shared" si="18"/>
        <v>8.5258834653114235E-2</v>
      </c>
      <c r="N23" s="56">
        <v>23317</v>
      </c>
      <c r="O23" s="56">
        <v>38600</v>
      </c>
      <c r="P23" s="106"/>
      <c r="Q23" s="106">
        <v>1492</v>
      </c>
      <c r="R23" s="106">
        <v>1368</v>
      </c>
      <c r="S23" s="106">
        <v>1122</v>
      </c>
      <c r="T23" s="56">
        <v>1789</v>
      </c>
      <c r="U23" s="106"/>
      <c r="V23" s="106"/>
      <c r="W23" s="56"/>
      <c r="X23" s="56">
        <v>0</v>
      </c>
      <c r="Y23" s="56"/>
      <c r="Z23" s="56"/>
      <c r="AA23" s="56"/>
      <c r="AB23" s="56"/>
      <c r="AC23" s="56"/>
      <c r="AD23" s="56"/>
      <c r="AE23" s="56"/>
      <c r="AG23" s="6">
        <f>IF(Q23&gt;0,RANK(Q23,(N23:P23,Q23:AE23)),0)</f>
        <v>4</v>
      </c>
      <c r="AH23" s="6">
        <f>IF(R23&gt;0,RANK(R23,(N23:P23,Q23:AE23)),0)</f>
        <v>5</v>
      </c>
      <c r="AI23" s="6">
        <f>IF(T23&gt;0,RANK(T23,(N23:P23,Q23:AE23)),0)</f>
        <v>3</v>
      </c>
      <c r="AJ23" s="6">
        <f>IF(S23&gt;0,RANK(S23,(N23:P23,Q23:AE23)),0)</f>
        <v>6</v>
      </c>
      <c r="AK23" s="2">
        <f t="shared" si="19"/>
        <v>2.2042311783477129E-2</v>
      </c>
      <c r="AL23" s="2">
        <f t="shared" si="20"/>
        <v>2.0210377023992435E-2</v>
      </c>
      <c r="AM23" s="2">
        <f t="shared" si="21"/>
        <v>2.6430091005791276E-2</v>
      </c>
      <c r="AN23" s="2">
        <f t="shared" si="22"/>
        <v>1.6576054839853444E-2</v>
      </c>
      <c r="AP23" s="5" t="s">
        <v>2811</v>
      </c>
      <c r="AQ23" s="5" t="s">
        <v>2215</v>
      </c>
      <c r="AT23" s="92">
        <v>6</v>
      </c>
      <c r="AU23" s="94">
        <v>7</v>
      </c>
      <c r="AV23" s="98">
        <f t="shared" si="23"/>
        <v>6007</v>
      </c>
      <c r="AX23" s="6" t="s">
        <v>1535</v>
      </c>
    </row>
    <row r="24" spans="1:57" ht="12.75" hidden="1" customHeight="1" outlineLevel="1">
      <c r="A24" s="5" t="s">
        <v>2307</v>
      </c>
      <c r="B24" s="5" t="s">
        <v>2215</v>
      </c>
      <c r="C24" s="1">
        <f t="shared" si="12"/>
        <v>15544</v>
      </c>
      <c r="D24" s="6">
        <f>IF(N24&gt;0, RANK(N24,(N24:P24,Q24:AE24)),0)</f>
        <v>2</v>
      </c>
      <c r="E24" s="6">
        <f>IF(O24&gt;0,RANK(O24,(N24:P24,Q24:AE24)),0)</f>
        <v>1</v>
      </c>
      <c r="F24" s="6">
        <f>IF(P24&gt;0,RANK(P24,(N24:P24,Q24:AE24)),0)</f>
        <v>0</v>
      </c>
      <c r="G24" s="1">
        <f t="shared" si="13"/>
        <v>2974</v>
      </c>
      <c r="H24" s="2">
        <f t="shared" si="14"/>
        <v>0.19132784354091611</v>
      </c>
      <c r="I24" s="2"/>
      <c r="J24" s="2">
        <f t="shared" si="15"/>
        <v>0.35171127123005663</v>
      </c>
      <c r="K24" s="2">
        <f t="shared" si="16"/>
        <v>0.54303911477097278</v>
      </c>
      <c r="L24" s="2">
        <f t="shared" si="17"/>
        <v>0</v>
      </c>
      <c r="M24" s="2">
        <f t="shared" si="18"/>
        <v>0.10524961399897059</v>
      </c>
      <c r="N24" s="56">
        <v>5467</v>
      </c>
      <c r="O24" s="56">
        <v>8441</v>
      </c>
      <c r="P24" s="106"/>
      <c r="Q24" s="106">
        <v>450</v>
      </c>
      <c r="R24" s="106">
        <v>426</v>
      </c>
      <c r="S24" s="106">
        <v>400</v>
      </c>
      <c r="T24" s="56">
        <v>360</v>
      </c>
      <c r="U24" s="106"/>
      <c r="V24" s="106"/>
      <c r="W24" s="56"/>
      <c r="X24" s="56">
        <v>0</v>
      </c>
      <c r="Y24" s="56"/>
      <c r="Z24" s="56"/>
      <c r="AA24" s="56"/>
      <c r="AB24" s="56"/>
      <c r="AC24" s="56"/>
      <c r="AD24" s="56"/>
      <c r="AE24" s="56"/>
      <c r="AG24" s="6">
        <f>IF(Q24&gt;0,RANK(Q24,(N24:P24,Q24:AE24)),0)</f>
        <v>3</v>
      </c>
      <c r="AH24" s="6">
        <f>IF(R24&gt;0,RANK(R24,(N24:P24,Q24:AE24)),0)</f>
        <v>4</v>
      </c>
      <c r="AI24" s="6">
        <f>IF(T24&gt;0,RANK(T24,(N24:P24,Q24:AE24)),0)</f>
        <v>6</v>
      </c>
      <c r="AJ24" s="6">
        <f>IF(S24&gt;0,RANK(S24,(N24:P24,Q24:AE24)),0)</f>
        <v>5</v>
      </c>
      <c r="AK24" s="2">
        <f t="shared" si="19"/>
        <v>2.8950077200205867E-2</v>
      </c>
      <c r="AL24" s="2">
        <f t="shared" si="20"/>
        <v>2.7406073082861554E-2</v>
      </c>
      <c r="AM24" s="2">
        <f t="shared" si="21"/>
        <v>2.3160061760164694E-2</v>
      </c>
      <c r="AN24" s="2">
        <f t="shared" si="22"/>
        <v>2.573340195573855E-2</v>
      </c>
      <c r="AP24" s="5" t="s">
        <v>2307</v>
      </c>
      <c r="AQ24" s="5" t="s">
        <v>2215</v>
      </c>
      <c r="AT24" s="92">
        <v>6</v>
      </c>
      <c r="AU24" s="94">
        <v>9</v>
      </c>
      <c r="AV24" s="98">
        <f t="shared" si="23"/>
        <v>6009</v>
      </c>
      <c r="AX24" s="6" t="s">
        <v>1535</v>
      </c>
    </row>
    <row r="25" spans="1:57" ht="12.75" hidden="1" customHeight="1" outlineLevel="1">
      <c r="A25" s="5" t="s">
        <v>2463</v>
      </c>
      <c r="B25" s="5" t="s">
        <v>2215</v>
      </c>
      <c r="C25" s="1">
        <f t="shared" si="12"/>
        <v>4939</v>
      </c>
      <c r="D25" s="6">
        <f>IF(N25&gt;0, RANK(N25,(N25:P25,Q25:AE25)),0)</f>
        <v>2</v>
      </c>
      <c r="E25" s="6">
        <f>IF(O25&gt;0,RANK(O25,(N25:P25,Q25:AE25)),0)</f>
        <v>1</v>
      </c>
      <c r="F25" s="6">
        <f>IF(P25&gt;0,RANK(P25,(N25:P25,Q25:AE25)),0)</f>
        <v>0</v>
      </c>
      <c r="G25" s="1">
        <f t="shared" si="13"/>
        <v>1677</v>
      </c>
      <c r="H25" s="2">
        <f t="shared" si="14"/>
        <v>0.33954241749341973</v>
      </c>
      <c r="I25" s="2"/>
      <c r="J25" s="2">
        <f t="shared" si="15"/>
        <v>0.29337922656408177</v>
      </c>
      <c r="K25" s="2">
        <f t="shared" si="16"/>
        <v>0.63292164405750151</v>
      </c>
      <c r="L25" s="2">
        <f t="shared" si="17"/>
        <v>0</v>
      </c>
      <c r="M25" s="2">
        <f t="shared" si="18"/>
        <v>7.3699129378416717E-2</v>
      </c>
      <c r="N25" s="56">
        <v>1449</v>
      </c>
      <c r="O25" s="56">
        <v>3126</v>
      </c>
      <c r="P25" s="106"/>
      <c r="Q25" s="106">
        <v>73</v>
      </c>
      <c r="R25" s="106">
        <v>105</v>
      </c>
      <c r="S25" s="106">
        <v>49</v>
      </c>
      <c r="T25" s="56">
        <v>137</v>
      </c>
      <c r="U25" s="106"/>
      <c r="V25" s="106"/>
      <c r="W25" s="56"/>
      <c r="X25" s="56">
        <v>0</v>
      </c>
      <c r="Y25" s="56"/>
      <c r="Z25" s="56"/>
      <c r="AA25" s="56"/>
      <c r="AB25" s="56"/>
      <c r="AC25" s="56"/>
      <c r="AD25" s="56"/>
      <c r="AE25" s="56"/>
      <c r="AG25" s="6">
        <f>IF(Q25&gt;0,RANK(Q25,(N25:P25,Q25:AE25)),0)</f>
        <v>5</v>
      </c>
      <c r="AH25" s="6">
        <f>IF(R25&gt;0,RANK(R25,(N25:P25,Q25:AE25)),0)</f>
        <v>4</v>
      </c>
      <c r="AI25" s="6">
        <f>IF(T25&gt;0,RANK(T25,(N25:P25,Q25:AE25)),0)</f>
        <v>3</v>
      </c>
      <c r="AJ25" s="6">
        <f>IF(S25&gt;0,RANK(S25,(N25:P25,Q25:AE25)),0)</f>
        <v>6</v>
      </c>
      <c r="AK25" s="2">
        <f t="shared" si="19"/>
        <v>1.4780319902814336E-2</v>
      </c>
      <c r="AL25" s="2">
        <f t="shared" si="20"/>
        <v>2.1259364243774042E-2</v>
      </c>
      <c r="AM25" s="2">
        <f t="shared" si="21"/>
        <v>2.773840858473375E-2</v>
      </c>
      <c r="AN25" s="2">
        <f t="shared" si="22"/>
        <v>9.9210366470945544E-3</v>
      </c>
      <c r="AP25" s="5" t="s">
        <v>2463</v>
      </c>
      <c r="AQ25" s="5" t="s">
        <v>2215</v>
      </c>
      <c r="AT25" s="92">
        <v>6</v>
      </c>
      <c r="AU25" s="94">
        <v>11</v>
      </c>
      <c r="AV25" s="98">
        <f t="shared" si="23"/>
        <v>6011</v>
      </c>
      <c r="AX25" s="6" t="s">
        <v>1535</v>
      </c>
    </row>
    <row r="26" spans="1:57" ht="12.75" hidden="1" customHeight="1" outlineLevel="1">
      <c r="A26" s="5" t="s">
        <v>2205</v>
      </c>
      <c r="B26" s="5" t="s">
        <v>2215</v>
      </c>
      <c r="C26" s="1">
        <f t="shared" si="12"/>
        <v>293871</v>
      </c>
      <c r="D26" s="6">
        <f>IF(N26&gt;0, RANK(N26,(N26:P26,Q26:AE26)),0)</f>
        <v>1</v>
      </c>
      <c r="E26" s="6">
        <f>IF(O26&gt;0,RANK(O26,(N26:P26,Q26:AE26)),0)</f>
        <v>2</v>
      </c>
      <c r="F26" s="6">
        <f>IF(P26&gt;0,RANK(P26,(N26:P26,Q26:AE26)),0)</f>
        <v>0</v>
      </c>
      <c r="G26" s="1">
        <f t="shared" si="13"/>
        <v>64402</v>
      </c>
      <c r="H26" s="2">
        <f t="shared" si="14"/>
        <v>0.2191505796761164</v>
      </c>
      <c r="I26" s="2"/>
      <c r="J26" s="2">
        <f t="shared" si="15"/>
        <v>0.57935624814969833</v>
      </c>
      <c r="K26" s="2">
        <f t="shared" si="16"/>
        <v>0.36020566847358193</v>
      </c>
      <c r="L26" s="2">
        <f t="shared" si="17"/>
        <v>0</v>
      </c>
      <c r="M26" s="2">
        <f t="shared" si="18"/>
        <v>6.0438083376719742E-2</v>
      </c>
      <c r="N26" s="56">
        <v>170256</v>
      </c>
      <c r="O26" s="56">
        <v>105854</v>
      </c>
      <c r="P26" s="106"/>
      <c r="Q26" s="106">
        <v>4437</v>
      </c>
      <c r="R26" s="106">
        <v>3756</v>
      </c>
      <c r="S26" s="106">
        <v>3510</v>
      </c>
      <c r="T26" s="56">
        <v>6056</v>
      </c>
      <c r="U26" s="106"/>
      <c r="V26" s="106"/>
      <c r="W26" s="56"/>
      <c r="X26" s="56">
        <v>2</v>
      </c>
      <c r="Y26" s="56"/>
      <c r="Z26" s="56"/>
      <c r="AA26" s="56"/>
      <c r="AB26" s="56"/>
      <c r="AC26" s="56"/>
      <c r="AD26" s="56"/>
      <c r="AE26" s="56"/>
      <c r="AG26" s="6">
        <f>IF(Q26&gt;0,RANK(Q26,(N26:P26,Q26:AE26)),0)</f>
        <v>4</v>
      </c>
      <c r="AH26" s="6">
        <f>IF(R26&gt;0,RANK(R26,(N26:P26,Q26:AE26)),0)</f>
        <v>5</v>
      </c>
      <c r="AI26" s="6">
        <f>IF(T26&gt;0,RANK(T26,(N26:P26,Q26:AE26)),0)</f>
        <v>3</v>
      </c>
      <c r="AJ26" s="6">
        <f>IF(S26&gt;0,RANK(S26,(N26:P26,Q26:AE26)),0)</f>
        <v>6</v>
      </c>
      <c r="AK26" s="2">
        <f t="shared" si="19"/>
        <v>1.5098461569872495E-2</v>
      </c>
      <c r="AL26" s="2">
        <f t="shared" si="20"/>
        <v>1.2781118245760895E-2</v>
      </c>
      <c r="AM26" s="2">
        <f t="shared" si="21"/>
        <v>2.0607681601791262E-2</v>
      </c>
      <c r="AN26" s="2">
        <f t="shared" si="22"/>
        <v>1.1944016252028952E-2</v>
      </c>
      <c r="AP26" s="5" t="s">
        <v>2205</v>
      </c>
      <c r="AQ26" s="5" t="s">
        <v>2215</v>
      </c>
      <c r="AT26" s="92">
        <v>6</v>
      </c>
      <c r="AU26" s="94">
        <v>13</v>
      </c>
      <c r="AV26" s="98">
        <f t="shared" si="23"/>
        <v>6013</v>
      </c>
      <c r="AX26" s="6" t="s">
        <v>1535</v>
      </c>
    </row>
    <row r="27" spans="1:57" ht="12.75" hidden="1" customHeight="1" outlineLevel="1">
      <c r="A27" s="5" t="s">
        <v>1969</v>
      </c>
      <c r="B27" s="5" t="s">
        <v>2215</v>
      </c>
      <c r="C27" s="1">
        <f t="shared" si="12"/>
        <v>7397</v>
      </c>
      <c r="D27" s="6">
        <f>IF(N27&gt;0, RANK(N27,(N27:P27,Q27:AE27)),0)</f>
        <v>2</v>
      </c>
      <c r="E27" s="6">
        <f>IF(O27&gt;0,RANK(O27,(N27:P27,Q27:AE27)),0)</f>
        <v>1</v>
      </c>
      <c r="F27" s="6">
        <f>IF(P27&gt;0,RANK(P27,(N27:P27,Q27:AE27)),0)</f>
        <v>0</v>
      </c>
      <c r="G27" s="1">
        <f t="shared" si="13"/>
        <v>1601</v>
      </c>
      <c r="H27" s="2">
        <f t="shared" si="14"/>
        <v>0.21643909693118832</v>
      </c>
      <c r="I27" s="2"/>
      <c r="J27" s="2">
        <f t="shared" si="15"/>
        <v>0.3451399215898337</v>
      </c>
      <c r="K27" s="2">
        <f t="shared" si="16"/>
        <v>0.56157901852102199</v>
      </c>
      <c r="L27" s="2">
        <f t="shared" si="17"/>
        <v>0</v>
      </c>
      <c r="M27" s="2">
        <f t="shared" si="18"/>
        <v>9.3281059889144369E-2</v>
      </c>
      <c r="N27" s="56">
        <v>2553</v>
      </c>
      <c r="O27" s="56">
        <v>4154</v>
      </c>
      <c r="P27" s="106"/>
      <c r="Q27" s="106">
        <v>164</v>
      </c>
      <c r="R27" s="106">
        <v>231</v>
      </c>
      <c r="S27" s="106">
        <v>135</v>
      </c>
      <c r="T27" s="56">
        <v>160</v>
      </c>
      <c r="U27" s="106"/>
      <c r="V27" s="106"/>
      <c r="W27" s="56"/>
      <c r="X27" s="56">
        <v>0</v>
      </c>
      <c r="Y27" s="56"/>
      <c r="Z27" s="56"/>
      <c r="AA27" s="56"/>
      <c r="AB27" s="56"/>
      <c r="AC27" s="56"/>
      <c r="AD27" s="56"/>
      <c r="AE27" s="56"/>
      <c r="AG27" s="6">
        <f>IF(Q27&gt;0,RANK(Q27,(N27:P27,Q27:AE27)),0)</f>
        <v>4</v>
      </c>
      <c r="AH27" s="6">
        <f>IF(R27&gt;0,RANK(R27,(N27:P27,Q27:AE27)),0)</f>
        <v>3</v>
      </c>
      <c r="AI27" s="6">
        <f>IF(T27&gt;0,RANK(T27,(N27:P27,Q27:AE27)),0)</f>
        <v>5</v>
      </c>
      <c r="AJ27" s="6">
        <f>IF(S27&gt;0,RANK(S27,(N27:P27,Q27:AE27)),0)</f>
        <v>6</v>
      </c>
      <c r="AK27" s="2">
        <f t="shared" si="19"/>
        <v>2.21711504664053E-2</v>
      </c>
      <c r="AL27" s="2">
        <f t="shared" si="20"/>
        <v>3.1228876571583075E-2</v>
      </c>
      <c r="AM27" s="2">
        <f t="shared" si="21"/>
        <v>2.1630390698931998E-2</v>
      </c>
      <c r="AN27" s="2">
        <f t="shared" si="22"/>
        <v>1.8250642152223873E-2</v>
      </c>
      <c r="AP27" s="5" t="s">
        <v>1969</v>
      </c>
      <c r="AQ27" s="5" t="s">
        <v>2215</v>
      </c>
      <c r="AT27" s="92">
        <v>6</v>
      </c>
      <c r="AU27" s="94">
        <v>15</v>
      </c>
      <c r="AV27" s="98">
        <f t="shared" si="23"/>
        <v>6015</v>
      </c>
      <c r="AX27" s="6" t="s">
        <v>1535</v>
      </c>
    </row>
    <row r="28" spans="1:57" ht="12.75" hidden="1" customHeight="1" outlineLevel="1">
      <c r="A28" s="5" t="s">
        <v>2341</v>
      </c>
      <c r="B28" s="5" t="s">
        <v>2215</v>
      </c>
      <c r="C28" s="1">
        <f t="shared" si="12"/>
        <v>54082</v>
      </c>
      <c r="D28" s="6">
        <f>IF(N28&gt;0, RANK(N28,(N28:P28,Q28:AE28)),0)</f>
        <v>2</v>
      </c>
      <c r="E28" s="6">
        <f>IF(O28&gt;0,RANK(O28,(N28:P28,Q28:AE28)),0)</f>
        <v>1</v>
      </c>
      <c r="F28" s="6">
        <f>IF(P28&gt;0,RANK(P28,(N28:P28,Q28:AE28)),0)</f>
        <v>0</v>
      </c>
      <c r="G28" s="1">
        <f t="shared" si="13"/>
        <v>9514</v>
      </c>
      <c r="H28" s="2">
        <f t="shared" si="14"/>
        <v>0.17591805036795977</v>
      </c>
      <c r="I28" s="2"/>
      <c r="J28" s="2">
        <f t="shared" si="15"/>
        <v>0.36773787951629006</v>
      </c>
      <c r="K28" s="2">
        <f t="shared" si="16"/>
        <v>0.54365592988424982</v>
      </c>
      <c r="L28" s="2">
        <f t="shared" si="17"/>
        <v>0</v>
      </c>
      <c r="M28" s="2">
        <f t="shared" si="18"/>
        <v>8.8606190599460177E-2</v>
      </c>
      <c r="N28" s="56">
        <v>19888</v>
      </c>
      <c r="O28" s="56">
        <v>29402</v>
      </c>
      <c r="P28" s="106"/>
      <c r="Q28" s="106">
        <v>1331</v>
      </c>
      <c r="R28" s="106">
        <v>1249</v>
      </c>
      <c r="S28" s="106">
        <v>1103</v>
      </c>
      <c r="T28" s="56">
        <v>1109</v>
      </c>
      <c r="U28" s="106"/>
      <c r="V28" s="106"/>
      <c r="W28" s="56"/>
      <c r="X28" s="56">
        <v>0</v>
      </c>
      <c r="Y28" s="56"/>
      <c r="Z28" s="56"/>
      <c r="AA28" s="56"/>
      <c r="AB28" s="56"/>
      <c r="AC28" s="56"/>
      <c r="AD28" s="56"/>
      <c r="AE28" s="56"/>
      <c r="AG28" s="6">
        <f>IF(Q28&gt;0,RANK(Q28,(N28:P28,Q28:AE28)),0)</f>
        <v>3</v>
      </c>
      <c r="AH28" s="6">
        <f>IF(R28&gt;0,RANK(R28,(N28:P28,Q28:AE28)),0)</f>
        <v>4</v>
      </c>
      <c r="AI28" s="6">
        <f>IF(T28&gt;0,RANK(T28,(N28:P28,Q28:AE28)),0)</f>
        <v>5</v>
      </c>
      <c r="AJ28" s="6">
        <f>IF(S28&gt;0,RANK(S28,(N28:P28,Q28:AE28)),0)</f>
        <v>6</v>
      </c>
      <c r="AK28" s="2">
        <f t="shared" si="19"/>
        <v>2.4610776228689766E-2</v>
      </c>
      <c r="AL28" s="2">
        <f t="shared" si="20"/>
        <v>2.3094560112421877E-2</v>
      </c>
      <c r="AM28" s="2">
        <f t="shared" si="21"/>
        <v>2.0505898450501089E-2</v>
      </c>
      <c r="AN28" s="2">
        <f t="shared" si="22"/>
        <v>2.0394955807847344E-2</v>
      </c>
      <c r="AP28" s="5" t="s">
        <v>2341</v>
      </c>
      <c r="AQ28" s="5" t="s">
        <v>2215</v>
      </c>
      <c r="AT28" s="92">
        <v>6</v>
      </c>
      <c r="AU28" s="94">
        <v>17</v>
      </c>
      <c r="AV28" s="98">
        <f t="shared" si="23"/>
        <v>6017</v>
      </c>
      <c r="AX28" s="6" t="s">
        <v>1535</v>
      </c>
    </row>
    <row r="29" spans="1:57" ht="12.75" hidden="1" customHeight="1" outlineLevel="1">
      <c r="A29" s="5" t="s">
        <v>2449</v>
      </c>
      <c r="B29" s="5" t="s">
        <v>2215</v>
      </c>
      <c r="C29" s="1">
        <f t="shared" si="12"/>
        <v>176035</v>
      </c>
      <c r="D29" s="6">
        <f>IF(N29&gt;0, RANK(N29,(N29:P29,Q29:AE29)),0)</f>
        <v>2</v>
      </c>
      <c r="E29" s="6">
        <f>IF(O29&gt;0,RANK(O29,(N29:P29,Q29:AE29)),0)</f>
        <v>1</v>
      </c>
      <c r="F29" s="6">
        <f>IF(P29&gt;0,RANK(P29,(N29:P29,Q29:AE29)),0)</f>
        <v>0</v>
      </c>
      <c r="G29" s="1">
        <f t="shared" si="13"/>
        <v>22926</v>
      </c>
      <c r="H29" s="2">
        <f t="shared" si="14"/>
        <v>0.13023546453830204</v>
      </c>
      <c r="I29" s="2"/>
      <c r="J29" s="2">
        <f t="shared" si="15"/>
        <v>0.39703468060328911</v>
      </c>
      <c r="K29" s="2">
        <f t="shared" si="16"/>
        <v>0.52727014514159121</v>
      </c>
      <c r="L29" s="2">
        <f t="shared" si="17"/>
        <v>0</v>
      </c>
      <c r="M29" s="2">
        <f t="shared" si="18"/>
        <v>7.5695174255119624E-2</v>
      </c>
      <c r="N29" s="56">
        <v>69892</v>
      </c>
      <c r="O29" s="56">
        <v>92818</v>
      </c>
      <c r="P29" s="106"/>
      <c r="Q29" s="106">
        <v>2426</v>
      </c>
      <c r="R29" s="106">
        <v>3005</v>
      </c>
      <c r="S29" s="106">
        <v>2022</v>
      </c>
      <c r="T29" s="56">
        <v>5866</v>
      </c>
      <c r="U29" s="106"/>
      <c r="V29" s="106"/>
      <c r="W29" s="56"/>
      <c r="X29" s="56">
        <v>6</v>
      </c>
      <c r="Y29" s="56"/>
      <c r="Z29" s="56"/>
      <c r="AA29" s="56"/>
      <c r="AB29" s="56"/>
      <c r="AC29" s="56"/>
      <c r="AD29" s="56"/>
      <c r="AE29" s="56"/>
      <c r="AG29" s="6">
        <f>IF(Q29&gt;0,RANK(Q29,(N29:P29,Q29:AE29)),0)</f>
        <v>5</v>
      </c>
      <c r="AH29" s="6">
        <f>IF(R29&gt;0,RANK(R29,(N29:P29,Q29:AE29)),0)</f>
        <v>4</v>
      </c>
      <c r="AI29" s="6">
        <f>IF(T29&gt;0,RANK(T29,(N29:P29,Q29:AE29)),0)</f>
        <v>3</v>
      </c>
      <c r="AJ29" s="6">
        <f>IF(S29&gt;0,RANK(S29,(N29:P29,Q29:AE29)),0)</f>
        <v>6</v>
      </c>
      <c r="AK29" s="2">
        <f t="shared" si="19"/>
        <v>1.3781350299656318E-2</v>
      </c>
      <c r="AL29" s="2">
        <f t="shared" si="20"/>
        <v>1.707046894083563E-2</v>
      </c>
      <c r="AM29" s="2">
        <f t="shared" si="21"/>
        <v>3.3322918737751013E-2</v>
      </c>
      <c r="AN29" s="2">
        <f t="shared" si="22"/>
        <v>1.1486352145880081E-2</v>
      </c>
      <c r="AP29" s="5" t="s">
        <v>2449</v>
      </c>
      <c r="AQ29" s="5" t="s">
        <v>2215</v>
      </c>
      <c r="AT29" s="92">
        <v>6</v>
      </c>
      <c r="AU29" s="94">
        <v>19</v>
      </c>
      <c r="AV29" s="98">
        <f t="shared" si="23"/>
        <v>6019</v>
      </c>
      <c r="AX29" s="6" t="s">
        <v>1535</v>
      </c>
    </row>
    <row r="30" spans="1:57" ht="12.75" hidden="1" customHeight="1" outlineLevel="1">
      <c r="A30" s="5" t="s">
        <v>1905</v>
      </c>
      <c r="B30" s="5" t="s">
        <v>2215</v>
      </c>
      <c r="C30" s="1">
        <f t="shared" si="12"/>
        <v>7926</v>
      </c>
      <c r="D30" s="6">
        <f>IF(N30&gt;0, RANK(N30,(N30:P30,Q30:AE30)),0)</f>
        <v>2</v>
      </c>
      <c r="E30" s="6">
        <f>IF(O30&gt;0,RANK(O30,(N30:P30,Q30:AE30)),0)</f>
        <v>1</v>
      </c>
      <c r="F30" s="6">
        <f>IF(P30&gt;0,RANK(P30,(N30:P30,Q30:AE30)),0)</f>
        <v>0</v>
      </c>
      <c r="G30" s="1">
        <f t="shared" si="13"/>
        <v>3395</v>
      </c>
      <c r="H30" s="2">
        <f t="shared" si="14"/>
        <v>0.42833711834468835</v>
      </c>
      <c r="I30" s="2"/>
      <c r="J30" s="2">
        <f t="shared" si="15"/>
        <v>0.24678274034822104</v>
      </c>
      <c r="K30" s="2">
        <f t="shared" si="16"/>
        <v>0.67511985869290936</v>
      </c>
      <c r="L30" s="2">
        <f t="shared" si="17"/>
        <v>0</v>
      </c>
      <c r="M30" s="2">
        <f t="shared" si="18"/>
        <v>7.8097400958869634E-2</v>
      </c>
      <c r="N30" s="56">
        <v>1956</v>
      </c>
      <c r="O30" s="56">
        <v>5351</v>
      </c>
      <c r="P30" s="106"/>
      <c r="Q30" s="106">
        <v>129</v>
      </c>
      <c r="R30" s="106">
        <v>238</v>
      </c>
      <c r="S30" s="106">
        <v>93</v>
      </c>
      <c r="T30" s="56">
        <v>159</v>
      </c>
      <c r="U30" s="106"/>
      <c r="V30" s="106"/>
      <c r="W30" s="56"/>
      <c r="X30" s="56">
        <v>0</v>
      </c>
      <c r="Y30" s="56"/>
      <c r="Z30" s="56"/>
      <c r="AA30" s="56"/>
      <c r="AB30" s="56"/>
      <c r="AC30" s="56"/>
      <c r="AD30" s="56"/>
      <c r="AE30" s="56"/>
      <c r="AG30" s="6">
        <f>IF(Q30&gt;0,RANK(Q30,(N30:P30,Q30:AE30)),0)</f>
        <v>5</v>
      </c>
      <c r="AH30" s="6">
        <f>IF(R30&gt;0,RANK(R30,(N30:P30,Q30:AE30)),0)</f>
        <v>3</v>
      </c>
      <c r="AI30" s="6">
        <f>IF(T30&gt;0,RANK(T30,(N30:P30,Q30:AE30)),0)</f>
        <v>4</v>
      </c>
      <c r="AJ30" s="6">
        <f>IF(S30&gt;0,RANK(S30,(N30:P30,Q30:AE30)),0)</f>
        <v>6</v>
      </c>
      <c r="AK30" s="2">
        <f t="shared" si="19"/>
        <v>1.6275548826646481E-2</v>
      </c>
      <c r="AL30" s="2">
        <f t="shared" si="20"/>
        <v>3.0027756749936917E-2</v>
      </c>
      <c r="AM30" s="2">
        <f t="shared" si="21"/>
        <v>2.0060560181680544E-2</v>
      </c>
      <c r="AN30" s="2">
        <f t="shared" si="22"/>
        <v>1.1733535200605601E-2</v>
      </c>
      <c r="AP30" s="5" t="s">
        <v>1905</v>
      </c>
      <c r="AQ30" s="5" t="s">
        <v>2215</v>
      </c>
      <c r="AT30" s="92">
        <v>6</v>
      </c>
      <c r="AU30" s="94">
        <v>21</v>
      </c>
      <c r="AV30" s="98">
        <f t="shared" si="23"/>
        <v>6021</v>
      </c>
      <c r="AX30" s="6" t="s">
        <v>1535</v>
      </c>
    </row>
    <row r="31" spans="1:57" ht="12.75" hidden="1" customHeight="1" outlineLevel="1">
      <c r="A31" s="5" t="s">
        <v>647</v>
      </c>
      <c r="B31" s="5" t="s">
        <v>2215</v>
      </c>
      <c r="C31" s="1">
        <f t="shared" si="12"/>
        <v>47388</v>
      </c>
      <c r="D31" s="6">
        <f>IF(N31&gt;0, RANK(N31,(N31:P31,Q31:AE31)),0)</f>
        <v>1</v>
      </c>
      <c r="E31" s="6">
        <f>IF(O31&gt;0,RANK(O31,(N31:P31,Q31:AE31)),0)</f>
        <v>2</v>
      </c>
      <c r="F31" s="6">
        <f>IF(P31&gt;0,RANK(P31,(N31:P31,Q31:AE31)),0)</f>
        <v>0</v>
      </c>
      <c r="G31" s="1">
        <f t="shared" si="13"/>
        <v>1075</v>
      </c>
      <c r="H31" s="2">
        <f t="shared" si="14"/>
        <v>2.2685067949691905E-2</v>
      </c>
      <c r="I31" s="2"/>
      <c r="J31" s="2">
        <f t="shared" si="15"/>
        <v>0.4603908162403984</v>
      </c>
      <c r="K31" s="2">
        <f t="shared" si="16"/>
        <v>0.43770574829070652</v>
      </c>
      <c r="L31" s="2">
        <f t="shared" si="17"/>
        <v>0</v>
      </c>
      <c r="M31" s="2">
        <f t="shared" si="18"/>
        <v>0.10190343546889502</v>
      </c>
      <c r="N31" s="56">
        <v>21817</v>
      </c>
      <c r="O31" s="56">
        <v>20742</v>
      </c>
      <c r="P31" s="106"/>
      <c r="Q31" s="106">
        <v>1093</v>
      </c>
      <c r="R31" s="106">
        <v>926</v>
      </c>
      <c r="S31" s="106">
        <v>1607</v>
      </c>
      <c r="T31" s="56">
        <v>1202</v>
      </c>
      <c r="U31" s="106"/>
      <c r="V31" s="106"/>
      <c r="W31" s="56"/>
      <c r="X31" s="56">
        <v>1</v>
      </c>
      <c r="Y31" s="56"/>
      <c r="Z31" s="56"/>
      <c r="AA31" s="56"/>
      <c r="AB31" s="56"/>
      <c r="AC31" s="56"/>
      <c r="AD31" s="56"/>
      <c r="AE31" s="56"/>
      <c r="AG31" s="6">
        <f>IF(Q31&gt;0,RANK(Q31,(N31:P31,Q31:AE31)),0)</f>
        <v>5</v>
      </c>
      <c r="AH31" s="6">
        <f>IF(R31&gt;0,RANK(R31,(N31:P31,Q31:AE31)),0)</f>
        <v>6</v>
      </c>
      <c r="AI31" s="6">
        <f>IF(T31&gt;0,RANK(T31,(N31:P31,Q31:AE31)),0)</f>
        <v>4</v>
      </c>
      <c r="AJ31" s="6">
        <f>IF(S31&gt;0,RANK(S31,(N31:P31,Q31:AE31)),0)</f>
        <v>3</v>
      </c>
      <c r="AK31" s="2">
        <f t="shared" si="19"/>
        <v>2.3064910947919303E-2</v>
      </c>
      <c r="AL31" s="2">
        <f t="shared" si="20"/>
        <v>1.9540812019920657E-2</v>
      </c>
      <c r="AM31" s="2">
        <f t="shared" si="21"/>
        <v>2.5365071326074112E-2</v>
      </c>
      <c r="AN31" s="2">
        <f t="shared" si="22"/>
        <v>3.3911538786190597E-2</v>
      </c>
      <c r="AP31" s="5" t="s">
        <v>647</v>
      </c>
      <c r="AQ31" s="5" t="s">
        <v>2215</v>
      </c>
      <c r="AT31" s="92">
        <v>6</v>
      </c>
      <c r="AU31" s="94">
        <v>23</v>
      </c>
      <c r="AV31" s="98">
        <f t="shared" si="23"/>
        <v>6023</v>
      </c>
      <c r="AX31" s="6" t="s">
        <v>1535</v>
      </c>
    </row>
    <row r="32" spans="1:57" ht="12.75" hidden="1" customHeight="1" outlineLevel="1">
      <c r="A32" s="5" t="s">
        <v>406</v>
      </c>
      <c r="B32" s="5" t="s">
        <v>2215</v>
      </c>
      <c r="C32" s="1">
        <f t="shared" si="12"/>
        <v>23705</v>
      </c>
      <c r="D32" s="6">
        <f>IF(N32&gt;0, RANK(N32,(N32:P32,Q32:AE32)),0)</f>
        <v>2</v>
      </c>
      <c r="E32" s="6">
        <f>IF(O32&gt;0,RANK(O32,(N32:P32,Q32:AE32)),0)</f>
        <v>1</v>
      </c>
      <c r="F32" s="6">
        <f>IF(P32&gt;0,RANK(P32,(N32:P32,Q32:AE32)),0)</f>
        <v>0</v>
      </c>
      <c r="G32" s="1">
        <f t="shared" si="13"/>
        <v>2638</v>
      </c>
      <c r="H32" s="2">
        <f t="shared" si="14"/>
        <v>0.1112845391267665</v>
      </c>
      <c r="I32" s="2"/>
      <c r="J32" s="2">
        <f t="shared" si="15"/>
        <v>0.38329466357308584</v>
      </c>
      <c r="K32" s="2">
        <f t="shared" si="16"/>
        <v>0.49457920269985234</v>
      </c>
      <c r="L32" s="2">
        <f t="shared" si="17"/>
        <v>0</v>
      </c>
      <c r="M32" s="2">
        <f t="shared" si="18"/>
        <v>0.12212613372706183</v>
      </c>
      <c r="N32" s="56">
        <v>9086</v>
      </c>
      <c r="O32" s="56">
        <v>11724</v>
      </c>
      <c r="P32" s="106"/>
      <c r="Q32" s="106">
        <v>328</v>
      </c>
      <c r="R32" s="106">
        <v>427</v>
      </c>
      <c r="S32" s="106">
        <v>405</v>
      </c>
      <c r="T32" s="56">
        <v>1735</v>
      </c>
      <c r="U32" s="106"/>
      <c r="V32" s="106"/>
      <c r="W32" s="56"/>
      <c r="X32" s="56">
        <v>0</v>
      </c>
      <c r="Y32" s="56"/>
      <c r="Z32" s="56"/>
      <c r="AA32" s="56"/>
      <c r="AB32" s="56"/>
      <c r="AC32" s="56"/>
      <c r="AD32" s="56"/>
      <c r="AE32" s="56"/>
      <c r="AG32" s="6">
        <f>IF(Q32&gt;0,RANK(Q32,(N32:P32,Q32:AE32)),0)</f>
        <v>6</v>
      </c>
      <c r="AH32" s="6">
        <f>IF(R32&gt;0,RANK(R32,(N32:P32,Q32:AE32)),0)</f>
        <v>4</v>
      </c>
      <c r="AI32" s="6">
        <f>IF(T32&gt;0,RANK(T32,(N32:P32,Q32:AE32)),0)</f>
        <v>3</v>
      </c>
      <c r="AJ32" s="6">
        <f>IF(S32&gt;0,RANK(S32,(N32:P32,Q32:AE32)),0)</f>
        <v>5</v>
      </c>
      <c r="AK32" s="2">
        <f t="shared" si="19"/>
        <v>1.3836743303100611E-2</v>
      </c>
      <c r="AL32" s="2">
        <f t="shared" si="20"/>
        <v>1.8013077409829149E-2</v>
      </c>
      <c r="AM32" s="2">
        <f t="shared" si="21"/>
        <v>7.3191309850242567E-2</v>
      </c>
      <c r="AN32" s="2">
        <f t="shared" si="22"/>
        <v>1.7085003163889476E-2</v>
      </c>
      <c r="AP32" s="5" t="s">
        <v>406</v>
      </c>
      <c r="AQ32" s="5" t="s">
        <v>2215</v>
      </c>
      <c r="AT32" s="92">
        <v>6</v>
      </c>
      <c r="AU32" s="94">
        <v>25</v>
      </c>
      <c r="AV32" s="98">
        <f t="shared" si="23"/>
        <v>6025</v>
      </c>
      <c r="AX32" s="6" t="s">
        <v>1535</v>
      </c>
    </row>
    <row r="33" spans="1:50" ht="12.75" hidden="1" customHeight="1" outlineLevel="1">
      <c r="A33" s="5" t="s">
        <v>752</v>
      </c>
      <c r="B33" s="5" t="s">
        <v>2215</v>
      </c>
      <c r="C33" s="1">
        <f t="shared" si="12"/>
        <v>7092</v>
      </c>
      <c r="D33" s="6">
        <f>IF(N33&gt;0, RANK(N33,(N33:P33,Q33:AE33)),0)</f>
        <v>2</v>
      </c>
      <c r="E33" s="6">
        <f>IF(O33&gt;0,RANK(O33,(N33:P33,Q33:AE33)),0)</f>
        <v>1</v>
      </c>
      <c r="F33" s="6">
        <f>IF(P33&gt;0,RANK(P33,(N33:P33,Q33:AE33)),0)</f>
        <v>0</v>
      </c>
      <c r="G33" s="1">
        <f t="shared" si="13"/>
        <v>2765</v>
      </c>
      <c r="H33" s="2">
        <f t="shared" si="14"/>
        <v>0.38987591652566272</v>
      </c>
      <c r="I33" s="2"/>
      <c r="J33" s="2">
        <f t="shared" si="15"/>
        <v>0.25958826847151723</v>
      </c>
      <c r="K33" s="2">
        <f t="shared" si="16"/>
        <v>0.64946418499717995</v>
      </c>
      <c r="L33" s="2">
        <f t="shared" si="17"/>
        <v>0</v>
      </c>
      <c r="M33" s="2">
        <f t="shared" si="18"/>
        <v>9.0947546531302881E-2</v>
      </c>
      <c r="N33" s="56">
        <v>1841</v>
      </c>
      <c r="O33" s="56">
        <v>4606</v>
      </c>
      <c r="P33" s="106"/>
      <c r="Q33" s="106">
        <v>152</v>
      </c>
      <c r="R33" s="106">
        <v>187</v>
      </c>
      <c r="S33" s="106">
        <v>128</v>
      </c>
      <c r="T33" s="56">
        <v>178</v>
      </c>
      <c r="U33" s="106"/>
      <c r="V33" s="106"/>
      <c r="W33" s="56"/>
      <c r="X33" s="56">
        <v>0</v>
      </c>
      <c r="Y33" s="56"/>
      <c r="Z33" s="56"/>
      <c r="AA33" s="56"/>
      <c r="AB33" s="56"/>
      <c r="AC33" s="56"/>
      <c r="AD33" s="56"/>
      <c r="AE33" s="56"/>
      <c r="AG33" s="6">
        <f>IF(Q33&gt;0,RANK(Q33,(N33:P33,Q33:AE33)),0)</f>
        <v>5</v>
      </c>
      <c r="AH33" s="6">
        <f>IF(R33&gt;0,RANK(R33,(N33:P33,Q33:AE33)),0)</f>
        <v>3</v>
      </c>
      <c r="AI33" s="6">
        <f>IF(T33&gt;0,RANK(T33,(N33:P33,Q33:AE33)),0)</f>
        <v>4</v>
      </c>
      <c r="AJ33" s="6">
        <f>IF(S33&gt;0,RANK(S33,(N33:P33,Q33:AE33)),0)</f>
        <v>6</v>
      </c>
      <c r="AK33" s="2">
        <f t="shared" si="19"/>
        <v>2.1432600112803159E-2</v>
      </c>
      <c r="AL33" s="2">
        <f t="shared" si="20"/>
        <v>2.6367738296672306E-2</v>
      </c>
      <c r="AM33" s="2">
        <f t="shared" si="21"/>
        <v>2.5098702763677382E-2</v>
      </c>
      <c r="AN33" s="2">
        <f t="shared" si="22"/>
        <v>1.804850535815003E-2</v>
      </c>
      <c r="AP33" s="5" t="s">
        <v>752</v>
      </c>
      <c r="AQ33" s="5" t="s">
        <v>2215</v>
      </c>
      <c r="AT33" s="92">
        <v>6</v>
      </c>
      <c r="AU33" s="94">
        <v>27</v>
      </c>
      <c r="AV33" s="98">
        <f t="shared" si="23"/>
        <v>6027</v>
      </c>
      <c r="AX33" s="6" t="s">
        <v>1535</v>
      </c>
    </row>
    <row r="34" spans="1:50" ht="12.75" hidden="1" customHeight="1" outlineLevel="1">
      <c r="A34" s="5" t="s">
        <v>1157</v>
      </c>
      <c r="B34" s="5" t="s">
        <v>2215</v>
      </c>
      <c r="C34" s="1">
        <f t="shared" si="12"/>
        <v>150132</v>
      </c>
      <c r="D34" s="6">
        <f>IF(N34&gt;0, RANK(N34,(N34:P34,Q34:AE34)),0)</f>
        <v>2</v>
      </c>
      <c r="E34" s="6">
        <f>IF(O34&gt;0,RANK(O34,(N34:P34,Q34:AE34)),0)</f>
        <v>1</v>
      </c>
      <c r="F34" s="6">
        <f>IF(P34&gt;0,RANK(P34,(N34:P34,Q34:AE34)),0)</f>
        <v>0</v>
      </c>
      <c r="G34" s="1">
        <f t="shared" si="13"/>
        <v>55517</v>
      </c>
      <c r="H34" s="2">
        <f t="shared" si="14"/>
        <v>0.3697879199637652</v>
      </c>
      <c r="I34" s="2"/>
      <c r="J34" s="2">
        <f t="shared" si="15"/>
        <v>0.26634561585804489</v>
      </c>
      <c r="K34" s="2">
        <f t="shared" si="16"/>
        <v>0.63613353582181009</v>
      </c>
      <c r="L34" s="2">
        <f t="shared" si="17"/>
        <v>0</v>
      </c>
      <c r="M34" s="2">
        <f t="shared" si="18"/>
        <v>9.752084832014507E-2</v>
      </c>
      <c r="N34" s="56">
        <v>39987</v>
      </c>
      <c r="O34" s="56">
        <v>95504</v>
      </c>
      <c r="P34" s="106"/>
      <c r="Q34" s="106">
        <v>3229</v>
      </c>
      <c r="R34" s="106">
        <v>3835</v>
      </c>
      <c r="S34" s="106">
        <v>2422</v>
      </c>
      <c r="T34" s="56">
        <v>5153</v>
      </c>
      <c r="U34" s="106"/>
      <c r="V34" s="106"/>
      <c r="W34" s="56"/>
      <c r="X34" s="56">
        <v>2</v>
      </c>
      <c r="Y34" s="56"/>
      <c r="Z34" s="56"/>
      <c r="AA34" s="56"/>
      <c r="AB34" s="56"/>
      <c r="AC34" s="56"/>
      <c r="AD34" s="56"/>
      <c r="AE34" s="56"/>
      <c r="AG34" s="6">
        <f>IF(Q34&gt;0,RANK(Q34,(N34:P34,Q34:AE34)),0)</f>
        <v>5</v>
      </c>
      <c r="AH34" s="6">
        <f>IF(R34&gt;0,RANK(R34,(N34:P34,Q34:AE34)),0)</f>
        <v>4</v>
      </c>
      <c r="AI34" s="6">
        <f>IF(T34&gt;0,RANK(T34,(N34:P34,Q34:AE34)),0)</f>
        <v>3</v>
      </c>
      <c r="AJ34" s="6">
        <f>IF(S34&gt;0,RANK(S34,(N34:P34,Q34:AE34)),0)</f>
        <v>6</v>
      </c>
      <c r="AK34" s="2">
        <f t="shared" si="19"/>
        <v>2.1507739855593743E-2</v>
      </c>
      <c r="AL34" s="2">
        <f t="shared" si="20"/>
        <v>2.5544187781419019E-2</v>
      </c>
      <c r="AM34" s="2">
        <f t="shared" si="21"/>
        <v>3.4323128979831079E-2</v>
      </c>
      <c r="AN34" s="2">
        <f t="shared" si="22"/>
        <v>1.6132470092984841E-2</v>
      </c>
      <c r="AP34" s="5" t="s">
        <v>1157</v>
      </c>
      <c r="AQ34" s="5" t="s">
        <v>2215</v>
      </c>
      <c r="AT34" s="92">
        <v>6</v>
      </c>
      <c r="AU34" s="94">
        <v>29</v>
      </c>
      <c r="AV34" s="98">
        <f t="shared" si="23"/>
        <v>6029</v>
      </c>
      <c r="AX34" s="6" t="s">
        <v>1535</v>
      </c>
    </row>
    <row r="35" spans="1:50" ht="12.75" hidden="1" customHeight="1" outlineLevel="1">
      <c r="A35" s="5" t="s">
        <v>658</v>
      </c>
      <c r="B35" s="5" t="s">
        <v>2215</v>
      </c>
      <c r="C35" s="1">
        <f t="shared" si="12"/>
        <v>22340</v>
      </c>
      <c r="D35" s="6">
        <f>IF(N35&gt;0, RANK(N35,(N35:P35,Q35:AE35)),0)</f>
        <v>2</v>
      </c>
      <c r="E35" s="6">
        <f>IF(O35&gt;0,RANK(O35,(N35:P35,Q35:AE35)),0)</f>
        <v>1</v>
      </c>
      <c r="F35" s="6">
        <f>IF(P35&gt;0,RANK(P35,(N35:P35,Q35:AE35)),0)</f>
        <v>0</v>
      </c>
      <c r="G35" s="1">
        <f t="shared" si="13"/>
        <v>5133</v>
      </c>
      <c r="H35" s="2">
        <f t="shared" si="14"/>
        <v>0.22976723366159355</v>
      </c>
      <c r="I35" s="2"/>
      <c r="J35" s="2">
        <f t="shared" si="15"/>
        <v>0.33983885407341091</v>
      </c>
      <c r="K35" s="2">
        <f t="shared" si="16"/>
        <v>0.56960608773500443</v>
      </c>
      <c r="L35" s="2">
        <f t="shared" si="17"/>
        <v>0</v>
      </c>
      <c r="M35" s="2">
        <f t="shared" si="18"/>
        <v>9.0555058191584603E-2</v>
      </c>
      <c r="N35" s="56">
        <v>7592</v>
      </c>
      <c r="O35" s="56">
        <v>12725</v>
      </c>
      <c r="P35" s="106"/>
      <c r="Q35" s="106">
        <v>323</v>
      </c>
      <c r="R35" s="106">
        <v>469</v>
      </c>
      <c r="S35" s="106">
        <v>385</v>
      </c>
      <c r="T35" s="56">
        <v>846</v>
      </c>
      <c r="U35" s="106"/>
      <c r="V35" s="106"/>
      <c r="W35" s="56"/>
      <c r="X35" s="56">
        <v>0</v>
      </c>
      <c r="Y35" s="56"/>
      <c r="Z35" s="56"/>
      <c r="AA35" s="56"/>
      <c r="AB35" s="56"/>
      <c r="AC35" s="56"/>
      <c r="AD35" s="56"/>
      <c r="AE35" s="56"/>
      <c r="AG35" s="6">
        <f>IF(Q35&gt;0,RANK(Q35,(N35:P35,Q35:AE35)),0)</f>
        <v>6</v>
      </c>
      <c r="AH35" s="6">
        <f>IF(R35&gt;0,RANK(R35,(N35:P35,Q35:AE35)),0)</f>
        <v>4</v>
      </c>
      <c r="AI35" s="6">
        <f>IF(T35&gt;0,RANK(T35,(N35:P35,Q35:AE35)),0)</f>
        <v>3</v>
      </c>
      <c r="AJ35" s="6">
        <f>IF(S35&gt;0,RANK(S35,(N35:P35,Q35:AE35)),0)</f>
        <v>5</v>
      </c>
      <c r="AK35" s="2">
        <f t="shared" si="19"/>
        <v>1.4458370635631155E-2</v>
      </c>
      <c r="AL35" s="2">
        <f t="shared" si="20"/>
        <v>2.0993733213965981E-2</v>
      </c>
      <c r="AM35" s="2">
        <f t="shared" si="21"/>
        <v>3.78692927484333E-2</v>
      </c>
      <c r="AN35" s="2">
        <f t="shared" si="22"/>
        <v>1.7233661593554161E-2</v>
      </c>
      <c r="AP35" s="5" t="s">
        <v>658</v>
      </c>
      <c r="AQ35" s="5" t="s">
        <v>2215</v>
      </c>
      <c r="AT35" s="92">
        <v>6</v>
      </c>
      <c r="AU35" s="94">
        <v>31</v>
      </c>
      <c r="AV35" s="98">
        <f t="shared" si="23"/>
        <v>6031</v>
      </c>
      <c r="AX35" s="6" t="s">
        <v>1535</v>
      </c>
    </row>
    <row r="36" spans="1:50" ht="12.75" hidden="1" customHeight="1" outlineLevel="1">
      <c r="A36" s="5" t="s">
        <v>659</v>
      </c>
      <c r="B36" s="5" t="s">
        <v>2215</v>
      </c>
      <c r="C36" s="1">
        <f t="shared" si="12"/>
        <v>19381</v>
      </c>
      <c r="D36" s="6">
        <f>IF(N36&gt;0, RANK(N36,(N36:P36,Q36:AE36)),0)</f>
        <v>2</v>
      </c>
      <c r="E36" s="6">
        <f>IF(O36&gt;0,RANK(O36,(N36:P36,Q36:AE36)),0)</f>
        <v>1</v>
      </c>
      <c r="F36" s="6">
        <f>IF(P36&gt;0,RANK(P36,(N36:P36,Q36:AE36)),0)</f>
        <v>0</v>
      </c>
      <c r="G36" s="1">
        <f t="shared" si="13"/>
        <v>368</v>
      </c>
      <c r="H36" s="2">
        <f t="shared" si="14"/>
        <v>1.8987668334967237E-2</v>
      </c>
      <c r="I36" s="2"/>
      <c r="J36" s="2">
        <f t="shared" si="15"/>
        <v>0.44760332284195864</v>
      </c>
      <c r="K36" s="2">
        <f t="shared" si="16"/>
        <v>0.46659099117692587</v>
      </c>
      <c r="L36" s="2">
        <f t="shared" si="17"/>
        <v>0</v>
      </c>
      <c r="M36" s="2">
        <f t="shared" si="18"/>
        <v>8.5805685981115432E-2</v>
      </c>
      <c r="N36" s="56">
        <v>8675</v>
      </c>
      <c r="O36" s="56">
        <v>9043</v>
      </c>
      <c r="P36" s="106"/>
      <c r="Q36" s="106">
        <v>451</v>
      </c>
      <c r="R36" s="106">
        <v>430</v>
      </c>
      <c r="S36" s="106">
        <v>333</v>
      </c>
      <c r="T36" s="56">
        <v>449</v>
      </c>
      <c r="U36" s="106"/>
      <c r="V36" s="106"/>
      <c r="W36" s="56"/>
      <c r="X36" s="56">
        <v>0</v>
      </c>
      <c r="Y36" s="56"/>
      <c r="Z36" s="56"/>
      <c r="AA36" s="56"/>
      <c r="AB36" s="56"/>
      <c r="AC36" s="56"/>
      <c r="AD36" s="56"/>
      <c r="AE36" s="56"/>
      <c r="AG36" s="6">
        <f>IF(Q36&gt;0,RANK(Q36,(N36:P36,Q36:AE36)),0)</f>
        <v>3</v>
      </c>
      <c r="AH36" s="6">
        <f>IF(R36&gt;0,RANK(R36,(N36:P36,Q36:AE36)),0)</f>
        <v>5</v>
      </c>
      <c r="AI36" s="6">
        <f>IF(T36&gt;0,RANK(T36,(N36:P36,Q36:AE36)),0)</f>
        <v>4</v>
      </c>
      <c r="AJ36" s="6">
        <f>IF(S36&gt;0,RANK(S36,(N36:P36,Q36:AE36)),0)</f>
        <v>6</v>
      </c>
      <c r="AK36" s="2">
        <f t="shared" si="19"/>
        <v>2.327021309529952E-2</v>
      </c>
      <c r="AL36" s="2">
        <f t="shared" si="20"/>
        <v>2.218667767401063E-2</v>
      </c>
      <c r="AM36" s="2">
        <f t="shared" si="21"/>
        <v>2.316701924565296E-2</v>
      </c>
      <c r="AN36" s="2">
        <f t="shared" si="22"/>
        <v>1.7181775966152418E-2</v>
      </c>
      <c r="AP36" s="5" t="s">
        <v>659</v>
      </c>
      <c r="AQ36" s="5" t="s">
        <v>2215</v>
      </c>
      <c r="AT36" s="92">
        <v>6</v>
      </c>
      <c r="AU36" s="94">
        <v>33</v>
      </c>
      <c r="AV36" s="98">
        <f t="shared" si="23"/>
        <v>6033</v>
      </c>
      <c r="AX36" s="6" t="s">
        <v>1535</v>
      </c>
    </row>
    <row r="37" spans="1:50" ht="12.75" hidden="1" customHeight="1" outlineLevel="1">
      <c r="A37" s="5" t="s">
        <v>660</v>
      </c>
      <c r="B37" s="5" t="s">
        <v>2215</v>
      </c>
      <c r="C37" s="1">
        <f t="shared" si="12"/>
        <v>8135</v>
      </c>
      <c r="D37" s="6">
        <f>IF(N37&gt;0, RANK(N37,(N37:P37,Q37:AE37)),0)</f>
        <v>2</v>
      </c>
      <c r="E37" s="6">
        <f>IF(O37&gt;0,RANK(O37,(N37:P37,Q37:AE37)),0)</f>
        <v>1</v>
      </c>
      <c r="F37" s="6">
        <f>IF(P37&gt;0,RANK(P37,(N37:P37,Q37:AE37)),0)</f>
        <v>0</v>
      </c>
      <c r="G37" s="1">
        <f t="shared" si="13"/>
        <v>1958</v>
      </c>
      <c r="H37" s="2">
        <f t="shared" si="14"/>
        <v>0.24068838352796559</v>
      </c>
      <c r="I37" s="2"/>
      <c r="J37" s="2">
        <f t="shared" si="15"/>
        <v>0.32440073755377996</v>
      </c>
      <c r="K37" s="2">
        <f t="shared" si="16"/>
        <v>0.56508912108174558</v>
      </c>
      <c r="L37" s="2">
        <f t="shared" si="17"/>
        <v>0</v>
      </c>
      <c r="M37" s="2">
        <f t="shared" si="18"/>
        <v>0.11051014136447446</v>
      </c>
      <c r="N37" s="56">
        <v>2639</v>
      </c>
      <c r="O37" s="56">
        <v>4597</v>
      </c>
      <c r="P37" s="106"/>
      <c r="Q37" s="106">
        <v>227</v>
      </c>
      <c r="R37" s="106">
        <v>283</v>
      </c>
      <c r="S37" s="106">
        <v>159</v>
      </c>
      <c r="T37" s="56">
        <v>230</v>
      </c>
      <c r="U37" s="106"/>
      <c r="V37" s="106"/>
      <c r="W37" s="56"/>
      <c r="X37" s="56">
        <v>0</v>
      </c>
      <c r="Y37" s="56"/>
      <c r="Z37" s="56"/>
      <c r="AA37" s="56"/>
      <c r="AB37" s="56"/>
      <c r="AC37" s="56"/>
      <c r="AD37" s="56"/>
      <c r="AE37" s="56"/>
      <c r="AG37" s="6">
        <f>IF(Q37&gt;0,RANK(Q37,(N37:P37,Q37:AE37)),0)</f>
        <v>5</v>
      </c>
      <c r="AH37" s="6">
        <f>IF(R37&gt;0,RANK(R37,(N37:P37,Q37:AE37)),0)</f>
        <v>3</v>
      </c>
      <c r="AI37" s="6">
        <f>IF(T37&gt;0,RANK(T37,(N37:P37,Q37:AE37)),0)</f>
        <v>4</v>
      </c>
      <c r="AJ37" s="6">
        <f>IF(S37&gt;0,RANK(S37,(N37:P37,Q37:AE37)),0)</f>
        <v>6</v>
      </c>
      <c r="AK37" s="2">
        <f t="shared" si="19"/>
        <v>2.7904118008604793E-2</v>
      </c>
      <c r="AL37" s="2">
        <f t="shared" si="20"/>
        <v>3.4787953288260599E-2</v>
      </c>
      <c r="AM37" s="2">
        <f t="shared" si="21"/>
        <v>2.8272894898586354E-2</v>
      </c>
      <c r="AN37" s="2">
        <f t="shared" si="22"/>
        <v>1.9545175169022742E-2</v>
      </c>
      <c r="AP37" s="5" t="s">
        <v>660</v>
      </c>
      <c r="AQ37" s="5" t="s">
        <v>2215</v>
      </c>
      <c r="AT37" s="92">
        <v>6</v>
      </c>
      <c r="AU37" s="94">
        <v>35</v>
      </c>
      <c r="AV37" s="98">
        <f t="shared" si="23"/>
        <v>6035</v>
      </c>
      <c r="AX37" s="6" t="s">
        <v>1535</v>
      </c>
    </row>
    <row r="38" spans="1:50" ht="12.75" hidden="1" customHeight="1" outlineLevel="1">
      <c r="A38" s="5" t="s">
        <v>926</v>
      </c>
      <c r="B38" s="5" t="s">
        <v>2215</v>
      </c>
      <c r="C38" s="1">
        <f t="shared" si="12"/>
        <v>2029897</v>
      </c>
      <c r="D38" s="6">
        <f>IF(N38&gt;0, RANK(N38,(N38:P38,Q38:AE38)),0)</f>
        <v>1</v>
      </c>
      <c r="E38" s="6">
        <f>IF(O38&gt;0,RANK(O38,(N38:P38,Q38:AE38)),0)</f>
        <v>2</v>
      </c>
      <c r="F38" s="6">
        <f>IF(P38&gt;0,RANK(P38,(N38:P38,Q38:AE38)),0)</f>
        <v>0</v>
      </c>
      <c r="G38" s="1">
        <f t="shared" si="13"/>
        <v>226432</v>
      </c>
      <c r="H38" s="2">
        <f t="shared" si="14"/>
        <v>0.11154851699371938</v>
      </c>
      <c r="I38" s="2"/>
      <c r="J38" s="2">
        <f t="shared" si="15"/>
        <v>0.51530989010772466</v>
      </c>
      <c r="K38" s="2">
        <f t="shared" si="16"/>
        <v>0.40376137311400528</v>
      </c>
      <c r="L38" s="2">
        <f t="shared" si="17"/>
        <v>0</v>
      </c>
      <c r="M38" s="2">
        <f t="shared" si="18"/>
        <v>8.0928736778270061E-2</v>
      </c>
      <c r="N38" s="56">
        <v>1046026</v>
      </c>
      <c r="O38" s="56">
        <v>819594</v>
      </c>
      <c r="P38" s="106"/>
      <c r="Q38" s="106">
        <v>39952</v>
      </c>
      <c r="R38" s="106">
        <v>26061</v>
      </c>
      <c r="S38" s="106">
        <v>30247</v>
      </c>
      <c r="T38" s="56">
        <v>67993</v>
      </c>
      <c r="U38" s="106"/>
      <c r="V38" s="106"/>
      <c r="W38" s="56"/>
      <c r="X38" s="56">
        <v>24</v>
      </c>
      <c r="Y38" s="56"/>
      <c r="Z38" s="56"/>
      <c r="AA38" s="56"/>
      <c r="AB38" s="56"/>
      <c r="AC38" s="56"/>
      <c r="AD38" s="56"/>
      <c r="AE38" s="56"/>
      <c r="AG38" s="6">
        <f>IF(Q38&gt;0,RANK(Q38,(N38:P38,Q38:AE38)),0)</f>
        <v>4</v>
      </c>
      <c r="AH38" s="6">
        <f>IF(R38&gt;0,RANK(R38,(N38:P38,Q38:AE38)),0)</f>
        <v>6</v>
      </c>
      <c r="AI38" s="6">
        <f>IF(T38&gt;0,RANK(T38,(N38:P38,Q38:AE38)),0)</f>
        <v>3</v>
      </c>
      <c r="AJ38" s="6">
        <f>IF(S38&gt;0,RANK(S38,(N38:P38,Q38:AE38)),0)</f>
        <v>5</v>
      </c>
      <c r="AK38" s="2">
        <f t="shared" si="19"/>
        <v>1.968178680987262E-2</v>
      </c>
      <c r="AL38" s="2">
        <f t="shared" si="20"/>
        <v>1.2838582450242549E-2</v>
      </c>
      <c r="AM38" s="2">
        <f t="shared" si="21"/>
        <v>3.3495788209943658E-2</v>
      </c>
      <c r="AN38" s="2">
        <f t="shared" si="22"/>
        <v>1.4900756048213283E-2</v>
      </c>
      <c r="AP38" s="5" t="s">
        <v>926</v>
      </c>
      <c r="AQ38" s="5" t="s">
        <v>2215</v>
      </c>
      <c r="AT38" s="92">
        <v>6</v>
      </c>
      <c r="AU38" s="94">
        <v>37</v>
      </c>
      <c r="AV38" s="98">
        <f t="shared" si="23"/>
        <v>6037</v>
      </c>
      <c r="AX38" s="6" t="s">
        <v>1535</v>
      </c>
    </row>
    <row r="39" spans="1:50" ht="12.75" hidden="1" customHeight="1" outlineLevel="1">
      <c r="A39" s="5" t="s">
        <v>779</v>
      </c>
      <c r="B39" s="5" t="s">
        <v>2215</v>
      </c>
      <c r="C39" s="1">
        <f t="shared" si="12"/>
        <v>26450</v>
      </c>
      <c r="D39" s="6">
        <f>IF(N39&gt;0, RANK(N39,(N39:P39,Q39:AE39)),0)</f>
        <v>2</v>
      </c>
      <c r="E39" s="6">
        <f>IF(O39&gt;0,RANK(O39,(N39:P39,Q39:AE39)),0)</f>
        <v>1</v>
      </c>
      <c r="F39" s="6">
        <f>IF(P39&gt;0,RANK(P39,(N39:P39,Q39:AE39)),0)</f>
        <v>0</v>
      </c>
      <c r="G39" s="1">
        <f t="shared" si="13"/>
        <v>7062</v>
      </c>
      <c r="H39" s="2">
        <f t="shared" si="14"/>
        <v>0.26699432892249525</v>
      </c>
      <c r="I39" s="2"/>
      <c r="J39" s="2">
        <f t="shared" si="15"/>
        <v>0.32563327032136108</v>
      </c>
      <c r="K39" s="2">
        <f t="shared" si="16"/>
        <v>0.59262759924385633</v>
      </c>
      <c r="L39" s="2">
        <f t="shared" si="17"/>
        <v>0</v>
      </c>
      <c r="M39" s="2">
        <f t="shared" si="18"/>
        <v>8.1739130434782536E-2</v>
      </c>
      <c r="N39" s="56">
        <v>8613</v>
      </c>
      <c r="O39" s="56">
        <v>15675</v>
      </c>
      <c r="P39" s="106"/>
      <c r="Q39" s="106">
        <v>452</v>
      </c>
      <c r="R39" s="106">
        <v>601</v>
      </c>
      <c r="S39" s="106">
        <v>359</v>
      </c>
      <c r="T39" s="56">
        <v>750</v>
      </c>
      <c r="U39" s="106"/>
      <c r="V39" s="106"/>
      <c r="W39" s="56"/>
      <c r="X39" s="56">
        <v>0</v>
      </c>
      <c r="Y39" s="56"/>
      <c r="Z39" s="56"/>
      <c r="AA39" s="56"/>
      <c r="AB39" s="56"/>
      <c r="AC39" s="56"/>
      <c r="AD39" s="56"/>
      <c r="AE39" s="56"/>
      <c r="AG39" s="6">
        <f>IF(Q39&gt;0,RANK(Q39,(N39:P39,Q39:AE39)),0)</f>
        <v>5</v>
      </c>
      <c r="AH39" s="6">
        <f>IF(R39&gt;0,RANK(R39,(N39:P39,Q39:AE39)),0)</f>
        <v>4</v>
      </c>
      <c r="AI39" s="6">
        <f>IF(T39&gt;0,RANK(T39,(N39:P39,Q39:AE39)),0)</f>
        <v>3</v>
      </c>
      <c r="AJ39" s="6">
        <f>IF(S39&gt;0,RANK(S39,(N39:P39,Q39:AE39)),0)</f>
        <v>6</v>
      </c>
      <c r="AK39" s="2">
        <f t="shared" si="19"/>
        <v>1.7088846880907373E-2</v>
      </c>
      <c r="AL39" s="2">
        <f t="shared" si="20"/>
        <v>2.2722117202268431E-2</v>
      </c>
      <c r="AM39" s="2">
        <f t="shared" si="21"/>
        <v>2.835538752362949E-2</v>
      </c>
      <c r="AN39" s="2">
        <f t="shared" si="22"/>
        <v>1.3572778827977316E-2</v>
      </c>
      <c r="AP39" s="5" t="s">
        <v>779</v>
      </c>
      <c r="AQ39" s="5" t="s">
        <v>2215</v>
      </c>
      <c r="AT39" s="92">
        <v>6</v>
      </c>
      <c r="AU39" s="94">
        <v>39</v>
      </c>
      <c r="AV39" s="98">
        <f t="shared" si="23"/>
        <v>6039</v>
      </c>
      <c r="AX39" s="6" t="s">
        <v>1535</v>
      </c>
    </row>
    <row r="40" spans="1:50" ht="12.75" hidden="1" customHeight="1" outlineLevel="1">
      <c r="A40" s="5" t="s">
        <v>1769</v>
      </c>
      <c r="B40" s="5" t="s">
        <v>2215</v>
      </c>
      <c r="C40" s="1">
        <f t="shared" si="12"/>
        <v>105364</v>
      </c>
      <c r="D40" s="6">
        <f>IF(N40&gt;0, RANK(N40,(N40:P40,Q40:AE40)),0)</f>
        <v>1</v>
      </c>
      <c r="E40" s="6">
        <f>IF(O40&gt;0,RANK(O40,(N40:P40,Q40:AE40)),0)</f>
        <v>2</v>
      </c>
      <c r="F40" s="6">
        <f>IF(P40&gt;0,RANK(P40,(N40:P40,Q40:AE40)),0)</f>
        <v>0</v>
      </c>
      <c r="G40" s="1">
        <f t="shared" si="13"/>
        <v>48931</v>
      </c>
      <c r="H40" s="2">
        <f t="shared" si="14"/>
        <v>0.46439960517823925</v>
      </c>
      <c r="I40" s="2"/>
      <c r="J40" s="2">
        <f t="shared" si="15"/>
        <v>0.70862913329030786</v>
      </c>
      <c r="K40" s="2">
        <f t="shared" si="16"/>
        <v>0.24422952811206863</v>
      </c>
      <c r="L40" s="2">
        <f t="shared" si="17"/>
        <v>0</v>
      </c>
      <c r="M40" s="2">
        <f t="shared" si="18"/>
        <v>4.7141338597623511E-2</v>
      </c>
      <c r="N40" s="56">
        <v>74664</v>
      </c>
      <c r="O40" s="56">
        <v>25733</v>
      </c>
      <c r="P40" s="106"/>
      <c r="Q40" s="106">
        <v>1462</v>
      </c>
      <c r="R40" s="106">
        <v>691</v>
      </c>
      <c r="S40" s="106">
        <v>1434</v>
      </c>
      <c r="T40" s="56">
        <v>1380</v>
      </c>
      <c r="U40" s="106"/>
      <c r="V40" s="106"/>
      <c r="W40" s="56"/>
      <c r="X40" s="56">
        <v>0</v>
      </c>
      <c r="Y40" s="56"/>
      <c r="Z40" s="56"/>
      <c r="AA40" s="56"/>
      <c r="AB40" s="56"/>
      <c r="AC40" s="56"/>
      <c r="AD40" s="56"/>
      <c r="AE40" s="56"/>
      <c r="AG40" s="6">
        <f>IF(Q40&gt;0,RANK(Q40,(N40:P40,Q40:AE40)),0)</f>
        <v>3</v>
      </c>
      <c r="AH40" s="6">
        <f>IF(R40&gt;0,RANK(R40,(N40:P40,Q40:AE40)),0)</f>
        <v>6</v>
      </c>
      <c r="AI40" s="6">
        <f>IF(T40&gt;0,RANK(T40,(N40:P40,Q40:AE40)),0)</f>
        <v>5</v>
      </c>
      <c r="AJ40" s="6">
        <f>IF(S40&gt;0,RANK(S40,(N40:P40,Q40:AE40)),0)</f>
        <v>4</v>
      </c>
      <c r="AK40" s="2">
        <f t="shared" si="19"/>
        <v>1.3875707072624427E-2</v>
      </c>
      <c r="AL40" s="2">
        <f t="shared" si="20"/>
        <v>6.5582172278956762E-3</v>
      </c>
      <c r="AM40" s="2">
        <f t="shared" si="21"/>
        <v>1.3097452640370525E-2</v>
      </c>
      <c r="AN40" s="2">
        <f t="shared" si="22"/>
        <v>1.3609961656732851E-2</v>
      </c>
      <c r="AP40" s="5" t="s">
        <v>1769</v>
      </c>
      <c r="AQ40" s="5" t="s">
        <v>2215</v>
      </c>
      <c r="AT40" s="92">
        <v>6</v>
      </c>
      <c r="AU40" s="94">
        <v>41</v>
      </c>
      <c r="AV40" s="98">
        <f t="shared" si="23"/>
        <v>6041</v>
      </c>
      <c r="AX40" s="6" t="s">
        <v>1535</v>
      </c>
    </row>
    <row r="41" spans="1:50" ht="12.75" hidden="1" customHeight="1" outlineLevel="1">
      <c r="A41" s="5" t="s">
        <v>974</v>
      </c>
      <c r="B41" s="5" t="s">
        <v>2215</v>
      </c>
      <c r="C41" s="1">
        <f t="shared" si="12"/>
        <v>7092</v>
      </c>
      <c r="D41" s="6">
        <f>IF(N41&gt;0, RANK(N41,(N41:P41,Q41:AE41)),0)</f>
        <v>2</v>
      </c>
      <c r="E41" s="6">
        <f>IF(O41&gt;0,RANK(O41,(N41:P41,Q41:AE41)),0)</f>
        <v>1</v>
      </c>
      <c r="F41" s="6">
        <f>IF(P41&gt;0,RANK(P41,(N41:P41,Q41:AE41)),0)</f>
        <v>0</v>
      </c>
      <c r="G41" s="1">
        <f t="shared" si="13"/>
        <v>1395</v>
      </c>
      <c r="H41" s="2">
        <f t="shared" si="14"/>
        <v>0.1967005076142132</v>
      </c>
      <c r="I41" s="2"/>
      <c r="J41" s="2">
        <f t="shared" si="15"/>
        <v>0.35532994923857869</v>
      </c>
      <c r="K41" s="2">
        <f t="shared" si="16"/>
        <v>0.55203045685279184</v>
      </c>
      <c r="L41" s="2">
        <f t="shared" si="17"/>
        <v>0</v>
      </c>
      <c r="M41" s="2">
        <f t="shared" si="18"/>
        <v>9.2639593908629525E-2</v>
      </c>
      <c r="N41" s="56">
        <v>2520</v>
      </c>
      <c r="O41" s="56">
        <v>3915</v>
      </c>
      <c r="P41" s="106"/>
      <c r="Q41" s="106">
        <v>160</v>
      </c>
      <c r="R41" s="106">
        <v>193</v>
      </c>
      <c r="S41" s="106">
        <v>146</v>
      </c>
      <c r="T41" s="56">
        <v>158</v>
      </c>
      <c r="U41" s="106"/>
      <c r="V41" s="106"/>
      <c r="W41" s="56"/>
      <c r="X41" s="56">
        <v>0</v>
      </c>
      <c r="Y41" s="56"/>
      <c r="Z41" s="56"/>
      <c r="AA41" s="56"/>
      <c r="AB41" s="56"/>
      <c r="AC41" s="56"/>
      <c r="AD41" s="56"/>
      <c r="AE41" s="56"/>
      <c r="AG41" s="6">
        <f>IF(Q41&gt;0,RANK(Q41,(N41:P41,Q41:AE41)),0)</f>
        <v>4</v>
      </c>
      <c r="AH41" s="6">
        <f>IF(R41&gt;0,RANK(R41,(N41:P41,Q41:AE41)),0)</f>
        <v>3</v>
      </c>
      <c r="AI41" s="6">
        <f>IF(T41&gt;0,RANK(T41,(N41:P41,Q41:AE41)),0)</f>
        <v>5</v>
      </c>
      <c r="AJ41" s="6">
        <f>IF(S41&gt;0,RANK(S41,(N41:P41,Q41:AE41)),0)</f>
        <v>6</v>
      </c>
      <c r="AK41" s="2">
        <f t="shared" si="19"/>
        <v>2.2560631697687534E-2</v>
      </c>
      <c r="AL41" s="2">
        <f t="shared" si="20"/>
        <v>2.721376198533559E-2</v>
      </c>
      <c r="AM41" s="2">
        <f t="shared" si="21"/>
        <v>2.2278623801466443E-2</v>
      </c>
      <c r="AN41" s="2">
        <f t="shared" si="22"/>
        <v>2.0586576424139875E-2</v>
      </c>
      <c r="AP41" s="5" t="s">
        <v>974</v>
      </c>
      <c r="AQ41" s="5" t="s">
        <v>2215</v>
      </c>
      <c r="AT41" s="92">
        <v>6</v>
      </c>
      <c r="AU41" s="94">
        <v>43</v>
      </c>
      <c r="AV41" s="98">
        <f t="shared" si="23"/>
        <v>6043</v>
      </c>
      <c r="AX41" s="6" t="s">
        <v>1535</v>
      </c>
    </row>
    <row r="42" spans="1:50" ht="12.75" hidden="1" customHeight="1" outlineLevel="1">
      <c r="A42" s="5" t="s">
        <v>2279</v>
      </c>
      <c r="B42" s="5" t="s">
        <v>2215</v>
      </c>
      <c r="C42" s="1">
        <f t="shared" si="12"/>
        <v>29856</v>
      </c>
      <c r="D42" s="6">
        <f>IF(N42&gt;0, RANK(N42,(N42:P42,Q42:AE42)),0)</f>
        <v>1</v>
      </c>
      <c r="E42" s="6">
        <f>IF(O42&gt;0,RANK(O42,(N42:P42,Q42:AE42)),0)</f>
        <v>2</v>
      </c>
      <c r="F42" s="6">
        <f>IF(P42&gt;0,RANK(P42,(N42:P42,Q42:AE42)),0)</f>
        <v>0</v>
      </c>
      <c r="G42" s="1">
        <f t="shared" si="13"/>
        <v>3096</v>
      </c>
      <c r="H42" s="2">
        <f t="shared" si="14"/>
        <v>0.10369774919614148</v>
      </c>
      <c r="I42" s="2"/>
      <c r="J42" s="2">
        <f t="shared" si="15"/>
        <v>0.50267952840300112</v>
      </c>
      <c r="K42" s="2">
        <f t="shared" si="16"/>
        <v>0.39898177920685957</v>
      </c>
      <c r="L42" s="2">
        <f t="shared" si="17"/>
        <v>0</v>
      </c>
      <c r="M42" s="2">
        <f t="shared" si="18"/>
        <v>9.8338692390139315E-2</v>
      </c>
      <c r="N42" s="56">
        <v>15008</v>
      </c>
      <c r="O42" s="56">
        <v>11912</v>
      </c>
      <c r="P42" s="106"/>
      <c r="Q42" s="106">
        <v>812</v>
      </c>
      <c r="R42" s="106">
        <v>530</v>
      </c>
      <c r="S42" s="106">
        <v>639</v>
      </c>
      <c r="T42" s="56">
        <v>955</v>
      </c>
      <c r="U42" s="106"/>
      <c r="V42" s="106"/>
      <c r="W42" s="56"/>
      <c r="X42" s="56">
        <v>0</v>
      </c>
      <c r="Y42" s="56"/>
      <c r="Z42" s="56"/>
      <c r="AA42" s="56"/>
      <c r="AB42" s="56"/>
      <c r="AC42" s="56"/>
      <c r="AD42" s="56"/>
      <c r="AE42" s="56"/>
      <c r="AG42" s="6">
        <f>IF(Q42&gt;0,RANK(Q42,(N42:P42,Q42:AE42)),0)</f>
        <v>4</v>
      </c>
      <c r="AH42" s="6">
        <f>IF(R42&gt;0,RANK(R42,(N42:P42,Q42:AE42)),0)</f>
        <v>6</v>
      </c>
      <c r="AI42" s="6">
        <f>IF(T42&gt;0,RANK(T42,(N42:P42,Q42:AE42)),0)</f>
        <v>3</v>
      </c>
      <c r="AJ42" s="6">
        <f>IF(S42&gt;0,RANK(S42,(N42:P42,Q42:AE42)),0)</f>
        <v>5</v>
      </c>
      <c r="AK42" s="2">
        <f t="shared" si="19"/>
        <v>2.7197213290460879E-2</v>
      </c>
      <c r="AL42" s="2">
        <f t="shared" si="20"/>
        <v>1.7751875669882101E-2</v>
      </c>
      <c r="AM42" s="2">
        <f t="shared" si="21"/>
        <v>3.1986870310825297E-2</v>
      </c>
      <c r="AN42" s="2">
        <f t="shared" si="22"/>
        <v>2.1402733118971062E-2</v>
      </c>
      <c r="AP42" s="5" t="s">
        <v>2279</v>
      </c>
      <c r="AQ42" s="5" t="s">
        <v>2215</v>
      </c>
      <c r="AT42" s="92">
        <v>6</v>
      </c>
      <c r="AU42" s="94">
        <v>45</v>
      </c>
      <c r="AV42" s="98">
        <f t="shared" si="23"/>
        <v>6045</v>
      </c>
      <c r="AX42" s="6" t="s">
        <v>1535</v>
      </c>
    </row>
    <row r="43" spans="1:50" ht="12.75" hidden="1" customHeight="1" outlineLevel="1">
      <c r="A43" s="5" t="s">
        <v>1039</v>
      </c>
      <c r="B43" s="5" t="s">
        <v>2215</v>
      </c>
      <c r="C43" s="1">
        <f t="shared" si="12"/>
        <v>38681</v>
      </c>
      <c r="D43" s="6">
        <f>IF(N43&gt;0, RANK(N43,(N43:P43,Q43:AE43)),0)</f>
        <v>2</v>
      </c>
      <c r="E43" s="6">
        <f>IF(O43&gt;0,RANK(O43,(N43:P43,Q43:AE43)),0)</f>
        <v>1</v>
      </c>
      <c r="F43" s="6">
        <f>IF(P43&gt;0,RANK(P43,(N43:P43,Q43:AE43)),0)</f>
        <v>0</v>
      </c>
      <c r="G43" s="1">
        <f t="shared" si="13"/>
        <v>5280</v>
      </c>
      <c r="H43" s="2">
        <f t="shared" si="14"/>
        <v>0.13650112458312866</v>
      </c>
      <c r="I43" s="2"/>
      <c r="J43" s="2">
        <f t="shared" si="15"/>
        <v>0.39016571443344278</v>
      </c>
      <c r="K43" s="2">
        <f t="shared" si="16"/>
        <v>0.52666683901657141</v>
      </c>
      <c r="L43" s="2">
        <f t="shared" si="17"/>
        <v>0</v>
      </c>
      <c r="M43" s="2">
        <f t="shared" si="18"/>
        <v>8.3167446549985868E-2</v>
      </c>
      <c r="N43" s="56">
        <v>15092</v>
      </c>
      <c r="O43" s="56">
        <v>20372</v>
      </c>
      <c r="P43" s="106"/>
      <c r="Q43" s="106">
        <v>616</v>
      </c>
      <c r="R43" s="106">
        <v>751</v>
      </c>
      <c r="S43" s="106">
        <v>521</v>
      </c>
      <c r="T43" s="56">
        <v>1329</v>
      </c>
      <c r="U43" s="106"/>
      <c r="V43" s="106"/>
      <c r="W43" s="56"/>
      <c r="X43" s="56">
        <v>0</v>
      </c>
      <c r="Y43" s="56"/>
      <c r="Z43" s="56"/>
      <c r="AA43" s="56"/>
      <c r="AB43" s="56"/>
      <c r="AC43" s="56"/>
      <c r="AD43" s="56"/>
      <c r="AE43" s="56"/>
      <c r="AG43" s="6">
        <f>IF(Q43&gt;0,RANK(Q43,(N43:P43,Q43:AE43)),0)</f>
        <v>5</v>
      </c>
      <c r="AH43" s="6">
        <f>IF(R43&gt;0,RANK(R43,(N43:P43,Q43:AE43)),0)</f>
        <v>4</v>
      </c>
      <c r="AI43" s="6">
        <f>IF(T43&gt;0,RANK(T43,(N43:P43,Q43:AE43)),0)</f>
        <v>3</v>
      </c>
      <c r="AJ43" s="6">
        <f>IF(S43&gt;0,RANK(S43,(N43:P43,Q43:AE43)),0)</f>
        <v>6</v>
      </c>
      <c r="AK43" s="2">
        <f t="shared" si="19"/>
        <v>1.592513120136501E-2</v>
      </c>
      <c r="AL43" s="2">
        <f t="shared" si="20"/>
        <v>1.9415216773092731E-2</v>
      </c>
      <c r="AM43" s="2">
        <f t="shared" si="21"/>
        <v>3.4357953517230679E-2</v>
      </c>
      <c r="AN43" s="2">
        <f t="shared" si="22"/>
        <v>1.3469145058297355E-2</v>
      </c>
      <c r="AP43" s="5" t="s">
        <v>1039</v>
      </c>
      <c r="AQ43" s="5" t="s">
        <v>2215</v>
      </c>
      <c r="AT43" s="92">
        <v>6</v>
      </c>
      <c r="AU43" s="94">
        <v>47</v>
      </c>
      <c r="AV43" s="98">
        <f t="shared" si="23"/>
        <v>6047</v>
      </c>
      <c r="AX43" s="6" t="s">
        <v>1535</v>
      </c>
    </row>
    <row r="44" spans="1:50" ht="12.75" hidden="1" customHeight="1" outlineLevel="1">
      <c r="A44" s="5" t="s">
        <v>2793</v>
      </c>
      <c r="B44" s="5" t="s">
        <v>2215</v>
      </c>
      <c r="C44" s="1">
        <f t="shared" si="12"/>
        <v>3840</v>
      </c>
      <c r="D44" s="6">
        <f>IF(N44&gt;0, RANK(N44,(N44:P44,Q44:AE44)),0)</f>
        <v>2</v>
      </c>
      <c r="E44" s="6">
        <f>IF(O44&gt;0,RANK(O44,(N44:P44,Q44:AE44)),0)</f>
        <v>1</v>
      </c>
      <c r="F44" s="6">
        <f>IF(P44&gt;0,RANK(P44,(N44:P44,Q44:AE44)),0)</f>
        <v>0</v>
      </c>
      <c r="G44" s="1">
        <f t="shared" si="13"/>
        <v>1496</v>
      </c>
      <c r="H44" s="2">
        <f t="shared" si="14"/>
        <v>0.38958333333333334</v>
      </c>
      <c r="I44" s="2"/>
      <c r="J44" s="2">
        <f t="shared" si="15"/>
        <v>0.24765624999999999</v>
      </c>
      <c r="K44" s="2">
        <f t="shared" si="16"/>
        <v>0.6372395833333333</v>
      </c>
      <c r="L44" s="2">
        <f t="shared" si="17"/>
        <v>0</v>
      </c>
      <c r="M44" s="2">
        <f t="shared" si="18"/>
        <v>0.11510416666666667</v>
      </c>
      <c r="N44" s="56">
        <v>951</v>
      </c>
      <c r="O44" s="56">
        <v>2447</v>
      </c>
      <c r="P44" s="106"/>
      <c r="Q44" s="106">
        <v>124</v>
      </c>
      <c r="R44" s="106">
        <v>166</v>
      </c>
      <c r="S44" s="106">
        <v>54</v>
      </c>
      <c r="T44" s="56">
        <v>98</v>
      </c>
      <c r="U44" s="106"/>
      <c r="V44" s="106"/>
      <c r="W44" s="56"/>
      <c r="X44" s="56">
        <v>0</v>
      </c>
      <c r="Y44" s="56"/>
      <c r="Z44" s="56"/>
      <c r="AA44" s="56"/>
      <c r="AB44" s="56"/>
      <c r="AC44" s="56"/>
      <c r="AD44" s="56"/>
      <c r="AE44" s="56"/>
      <c r="AG44" s="6">
        <f>IF(Q44&gt;0,RANK(Q44,(N44:P44,Q44:AE44)),0)</f>
        <v>4</v>
      </c>
      <c r="AH44" s="6">
        <f>IF(R44&gt;0,RANK(R44,(N44:P44,Q44:AE44)),0)</f>
        <v>3</v>
      </c>
      <c r="AI44" s="6">
        <f>IF(T44&gt;0,RANK(T44,(N44:P44,Q44:AE44)),0)</f>
        <v>5</v>
      </c>
      <c r="AJ44" s="6">
        <f>IF(S44&gt;0,RANK(S44,(N44:P44,Q44:AE44)),0)</f>
        <v>6</v>
      </c>
      <c r="AK44" s="2">
        <f t="shared" si="19"/>
        <v>3.229166666666667E-2</v>
      </c>
      <c r="AL44" s="2">
        <f t="shared" si="20"/>
        <v>4.3229166666666666E-2</v>
      </c>
      <c r="AM44" s="2">
        <f t="shared" si="21"/>
        <v>2.5520833333333333E-2</v>
      </c>
      <c r="AN44" s="2">
        <f t="shared" si="22"/>
        <v>1.40625E-2</v>
      </c>
      <c r="AP44" s="5" t="s">
        <v>2793</v>
      </c>
      <c r="AQ44" s="5" t="s">
        <v>2215</v>
      </c>
      <c r="AT44" s="92">
        <v>6</v>
      </c>
      <c r="AU44" s="94">
        <v>49</v>
      </c>
      <c r="AV44" s="98">
        <f t="shared" ref="AV44:AV77" si="24">1000*AT44+AU44</f>
        <v>6049</v>
      </c>
      <c r="AX44" s="6" t="s">
        <v>1535</v>
      </c>
    </row>
    <row r="45" spans="1:50" ht="12.75" hidden="1" customHeight="1" outlineLevel="1">
      <c r="A45" s="5" t="s">
        <v>1751</v>
      </c>
      <c r="B45" s="5" t="s">
        <v>2215</v>
      </c>
      <c r="C45" s="1">
        <f t="shared" si="12"/>
        <v>3510</v>
      </c>
      <c r="D45" s="6">
        <f>IF(N45&gt;0, RANK(N45,(N45:P45,Q45:AE45)),0)</f>
        <v>2</v>
      </c>
      <c r="E45" s="6">
        <f>IF(O45&gt;0,RANK(O45,(N45:P45,Q45:AE45)),0)</f>
        <v>1</v>
      </c>
      <c r="F45" s="6">
        <f>IF(P45&gt;0,RANK(P45,(N45:P45,Q45:AE45)),0)</f>
        <v>0</v>
      </c>
      <c r="G45" s="1">
        <f t="shared" si="13"/>
        <v>606</v>
      </c>
      <c r="H45" s="2">
        <f t="shared" si="14"/>
        <v>0.17264957264957265</v>
      </c>
      <c r="I45" s="2"/>
      <c r="J45" s="2">
        <f t="shared" si="15"/>
        <v>0.35982905982905983</v>
      </c>
      <c r="K45" s="2">
        <f t="shared" si="16"/>
        <v>0.53247863247863247</v>
      </c>
      <c r="L45" s="2">
        <f t="shared" si="17"/>
        <v>0</v>
      </c>
      <c r="M45" s="2">
        <f t="shared" si="18"/>
        <v>0.10769230769230764</v>
      </c>
      <c r="N45" s="56">
        <v>1263</v>
      </c>
      <c r="O45" s="56">
        <v>1869</v>
      </c>
      <c r="P45" s="106"/>
      <c r="Q45" s="106">
        <v>87</v>
      </c>
      <c r="R45" s="106">
        <v>53</v>
      </c>
      <c r="S45" s="106">
        <v>153</v>
      </c>
      <c r="T45" s="56">
        <v>85</v>
      </c>
      <c r="U45" s="106"/>
      <c r="V45" s="106"/>
      <c r="W45" s="56"/>
      <c r="X45" s="56">
        <v>0</v>
      </c>
      <c r="Y45" s="56"/>
      <c r="Z45" s="56"/>
      <c r="AA45" s="56"/>
      <c r="AB45" s="56"/>
      <c r="AC45" s="56"/>
      <c r="AD45" s="56"/>
      <c r="AE45" s="56"/>
      <c r="AG45" s="6">
        <f>IF(Q45&gt;0,RANK(Q45,(N45:P45,Q45:AE45)),0)</f>
        <v>4</v>
      </c>
      <c r="AH45" s="6">
        <f>IF(R45&gt;0,RANK(R45,(N45:P45,Q45:AE45)),0)</f>
        <v>6</v>
      </c>
      <c r="AI45" s="6">
        <f>IF(T45&gt;0,RANK(T45,(N45:P45,Q45:AE45)),0)</f>
        <v>5</v>
      </c>
      <c r="AJ45" s="6">
        <f>IF(S45&gt;0,RANK(S45,(N45:P45,Q45:AE45)),0)</f>
        <v>3</v>
      </c>
      <c r="AK45" s="2">
        <f t="shared" si="19"/>
        <v>2.4786324786324785E-2</v>
      </c>
      <c r="AL45" s="2">
        <f t="shared" si="20"/>
        <v>1.50997150997151E-2</v>
      </c>
      <c r="AM45" s="2">
        <f t="shared" si="21"/>
        <v>2.4216524216524215E-2</v>
      </c>
      <c r="AN45" s="2">
        <f t="shared" si="22"/>
        <v>4.3589743589743588E-2</v>
      </c>
      <c r="AP45" s="5" t="s">
        <v>1751</v>
      </c>
      <c r="AQ45" s="5" t="s">
        <v>2215</v>
      </c>
      <c r="AT45" s="92">
        <v>6</v>
      </c>
      <c r="AU45" s="94">
        <v>51</v>
      </c>
      <c r="AV45" s="98">
        <f t="shared" si="24"/>
        <v>6051</v>
      </c>
      <c r="AX45" s="6" t="s">
        <v>1535</v>
      </c>
    </row>
    <row r="46" spans="1:50" ht="12.75" hidden="1" customHeight="1" outlineLevel="1">
      <c r="A46" s="5" t="s">
        <v>1798</v>
      </c>
      <c r="B46" s="5" t="s">
        <v>2215</v>
      </c>
      <c r="C46" s="1">
        <f t="shared" si="12"/>
        <v>90815</v>
      </c>
      <c r="D46" s="6">
        <f>IF(N46&gt;0, RANK(N46,(N46:P46,Q46:AE46)),0)</f>
        <v>1</v>
      </c>
      <c r="E46" s="6">
        <f>IF(O46&gt;0,RANK(O46,(N46:P46,Q46:AE46)),0)</f>
        <v>2</v>
      </c>
      <c r="F46" s="6">
        <f>IF(P46&gt;0,RANK(P46,(N46:P46,Q46:AE46)),0)</f>
        <v>0</v>
      </c>
      <c r="G46" s="1">
        <f t="shared" si="13"/>
        <v>2341</v>
      </c>
      <c r="H46" s="2">
        <f t="shared" si="14"/>
        <v>2.5777679898695151E-2</v>
      </c>
      <c r="I46" s="2"/>
      <c r="J46" s="2">
        <f t="shared" si="15"/>
        <v>0.4651874690304465</v>
      </c>
      <c r="K46" s="2">
        <f t="shared" si="16"/>
        <v>0.43940978913175138</v>
      </c>
      <c r="L46" s="2">
        <f t="shared" si="17"/>
        <v>0</v>
      </c>
      <c r="M46" s="2">
        <f t="shared" si="18"/>
        <v>9.5402741837802119E-2</v>
      </c>
      <c r="N46" s="56">
        <v>42246</v>
      </c>
      <c r="O46" s="56">
        <v>39905</v>
      </c>
      <c r="P46" s="106"/>
      <c r="Q46" s="106">
        <v>1411</v>
      </c>
      <c r="R46" s="106">
        <v>1674</v>
      </c>
      <c r="S46" s="106">
        <v>1764</v>
      </c>
      <c r="T46" s="56">
        <v>3814</v>
      </c>
      <c r="U46" s="106"/>
      <c r="V46" s="106"/>
      <c r="W46" s="56"/>
      <c r="X46" s="56">
        <v>1</v>
      </c>
      <c r="Y46" s="56"/>
      <c r="Z46" s="56"/>
      <c r="AA46" s="56"/>
      <c r="AB46" s="56"/>
      <c r="AC46" s="56"/>
      <c r="AD46" s="56"/>
      <c r="AE46" s="56"/>
      <c r="AG46" s="6">
        <f>IF(Q46&gt;0,RANK(Q46,(N46:P46,Q46:AE46)),0)</f>
        <v>6</v>
      </c>
      <c r="AH46" s="6">
        <f>IF(R46&gt;0,RANK(R46,(N46:P46,Q46:AE46)),0)</f>
        <v>5</v>
      </c>
      <c r="AI46" s="6">
        <f>IF(T46&gt;0,RANK(T46,(N46:P46,Q46:AE46)),0)</f>
        <v>3</v>
      </c>
      <c r="AJ46" s="6">
        <f>IF(S46&gt;0,RANK(S46,(N46:P46,Q46:AE46)),0)</f>
        <v>4</v>
      </c>
      <c r="AK46" s="2">
        <f t="shared" si="19"/>
        <v>1.5537080878709465E-2</v>
      </c>
      <c r="AL46" s="2">
        <f t="shared" si="20"/>
        <v>1.8433078235974232E-2</v>
      </c>
      <c r="AM46" s="2">
        <f t="shared" si="21"/>
        <v>4.199746737873699E-2</v>
      </c>
      <c r="AN46" s="2">
        <f t="shared" si="22"/>
        <v>1.9424103947585751E-2</v>
      </c>
      <c r="AP46" s="5" t="s">
        <v>1798</v>
      </c>
      <c r="AQ46" s="5" t="s">
        <v>2215</v>
      </c>
      <c r="AT46" s="92">
        <v>6</v>
      </c>
      <c r="AU46" s="94">
        <v>53</v>
      </c>
      <c r="AV46" s="98">
        <f t="shared" si="24"/>
        <v>6053</v>
      </c>
      <c r="AX46" s="6" t="s">
        <v>1535</v>
      </c>
    </row>
    <row r="47" spans="1:50" ht="12.75" hidden="1" customHeight="1" outlineLevel="1">
      <c r="A47" s="5" t="s">
        <v>734</v>
      </c>
      <c r="B47" s="5" t="s">
        <v>2215</v>
      </c>
      <c r="C47" s="1">
        <f t="shared" si="12"/>
        <v>42068</v>
      </c>
      <c r="D47" s="6">
        <f>IF(N47&gt;0, RANK(N47,(N47:P47,Q47:AE47)),0)</f>
        <v>1</v>
      </c>
      <c r="E47" s="6">
        <f>IF(O47&gt;0,RANK(O47,(N47:P47,Q47:AE47)),0)</f>
        <v>2</v>
      </c>
      <c r="F47" s="6">
        <f>IF(P47&gt;0,RANK(P47,(N47:P47,Q47:AE47)),0)</f>
        <v>0</v>
      </c>
      <c r="G47" s="1">
        <f t="shared" si="13"/>
        <v>3952</v>
      </c>
      <c r="H47" s="2">
        <f t="shared" si="14"/>
        <v>9.3943139678615575E-2</v>
      </c>
      <c r="I47" s="2"/>
      <c r="J47" s="2">
        <f t="shared" si="15"/>
        <v>0.50727393743462967</v>
      </c>
      <c r="K47" s="2">
        <f t="shared" si="16"/>
        <v>0.41333079775601406</v>
      </c>
      <c r="L47" s="2">
        <f t="shared" si="17"/>
        <v>0</v>
      </c>
      <c r="M47" s="2">
        <f t="shared" si="18"/>
        <v>7.939526480935627E-2</v>
      </c>
      <c r="N47" s="56">
        <v>21340</v>
      </c>
      <c r="O47" s="56">
        <v>17388</v>
      </c>
      <c r="P47" s="106"/>
      <c r="Q47" s="106">
        <v>766</v>
      </c>
      <c r="R47" s="106">
        <v>845</v>
      </c>
      <c r="S47" s="106">
        <v>747</v>
      </c>
      <c r="T47" s="56">
        <v>982</v>
      </c>
      <c r="U47" s="106"/>
      <c r="V47" s="106"/>
      <c r="W47" s="56"/>
      <c r="X47" s="56">
        <v>0</v>
      </c>
      <c r="Y47" s="56"/>
      <c r="Z47" s="56"/>
      <c r="AA47" s="56"/>
      <c r="AB47" s="56"/>
      <c r="AC47" s="56"/>
      <c r="AD47" s="56"/>
      <c r="AE47" s="56"/>
      <c r="AG47" s="6">
        <f>IF(Q47&gt;0,RANK(Q47,(N47:P47,Q47:AE47)),0)</f>
        <v>5</v>
      </c>
      <c r="AH47" s="6">
        <f>IF(R47&gt;0,RANK(R47,(N47:P47,Q47:AE47)),0)</f>
        <v>4</v>
      </c>
      <c r="AI47" s="6">
        <f>IF(T47&gt;0,RANK(T47,(N47:P47,Q47:AE47)),0)</f>
        <v>3</v>
      </c>
      <c r="AJ47" s="6">
        <f>IF(S47&gt;0,RANK(S47,(N47:P47,Q47:AE47)),0)</f>
        <v>6</v>
      </c>
      <c r="AK47" s="2">
        <f t="shared" si="19"/>
        <v>1.8208614623942188E-2</v>
      </c>
      <c r="AL47" s="2">
        <f t="shared" si="20"/>
        <v>2.0086526576019777E-2</v>
      </c>
      <c r="AM47" s="2">
        <f t="shared" si="21"/>
        <v>2.3343158695445468E-2</v>
      </c>
      <c r="AN47" s="2">
        <f t="shared" si="22"/>
        <v>1.7756964913948844E-2</v>
      </c>
      <c r="AP47" s="5" t="s">
        <v>734</v>
      </c>
      <c r="AQ47" s="5" t="s">
        <v>2215</v>
      </c>
      <c r="AT47" s="92">
        <v>6</v>
      </c>
      <c r="AU47" s="94">
        <v>55</v>
      </c>
      <c r="AV47" s="98">
        <f t="shared" si="24"/>
        <v>6055</v>
      </c>
      <c r="AX47" s="6" t="s">
        <v>1535</v>
      </c>
    </row>
    <row r="48" spans="1:50" ht="12.75" hidden="1" customHeight="1" outlineLevel="1">
      <c r="A48" s="5" t="s">
        <v>735</v>
      </c>
      <c r="B48" s="5" t="s">
        <v>2215</v>
      </c>
      <c r="C48" s="1">
        <f t="shared" si="12"/>
        <v>37427</v>
      </c>
      <c r="D48" s="6">
        <f>IF(N48&gt;0, RANK(N48,(N48:P48,Q48:AE48)),0)</f>
        <v>2</v>
      </c>
      <c r="E48" s="6">
        <f>IF(O48&gt;0,RANK(O48,(N48:P48,Q48:AE48)),0)</f>
        <v>1</v>
      </c>
      <c r="F48" s="6">
        <f>IF(P48&gt;0,RANK(P48,(N48:P48,Q48:AE48)),0)</f>
        <v>0</v>
      </c>
      <c r="G48" s="1">
        <f t="shared" si="13"/>
        <v>6089</v>
      </c>
      <c r="H48" s="2">
        <f t="shared" si="14"/>
        <v>0.16269003660459028</v>
      </c>
      <c r="I48" s="2"/>
      <c r="J48" s="2">
        <f t="shared" si="15"/>
        <v>0.37371416357175302</v>
      </c>
      <c r="K48" s="2">
        <f t="shared" si="16"/>
        <v>0.53640420017634327</v>
      </c>
      <c r="L48" s="2">
        <f t="shared" si="17"/>
        <v>0</v>
      </c>
      <c r="M48" s="2">
        <f t="shared" si="18"/>
        <v>8.9881636251903707E-2</v>
      </c>
      <c r="N48" s="56">
        <v>13987</v>
      </c>
      <c r="O48" s="56">
        <v>20076</v>
      </c>
      <c r="P48" s="106"/>
      <c r="Q48" s="106">
        <v>1023</v>
      </c>
      <c r="R48" s="106">
        <v>727</v>
      </c>
      <c r="S48" s="106">
        <v>840</v>
      </c>
      <c r="T48" s="56">
        <v>771</v>
      </c>
      <c r="U48" s="106"/>
      <c r="V48" s="106"/>
      <c r="W48" s="56"/>
      <c r="X48" s="56">
        <v>3</v>
      </c>
      <c r="Y48" s="56"/>
      <c r="Z48" s="56"/>
      <c r="AA48" s="56"/>
      <c r="AB48" s="56"/>
      <c r="AC48" s="56"/>
      <c r="AD48" s="56"/>
      <c r="AE48" s="56"/>
      <c r="AG48" s="6">
        <f>IF(Q48&gt;0,RANK(Q48,(N48:P48,Q48:AE48)),0)</f>
        <v>3</v>
      </c>
      <c r="AH48" s="6">
        <f>IF(R48&gt;0,RANK(R48,(N48:P48,Q48:AE48)),0)</f>
        <v>6</v>
      </c>
      <c r="AI48" s="6">
        <f>IF(T48&gt;0,RANK(T48,(N48:P48,Q48:AE48)),0)</f>
        <v>5</v>
      </c>
      <c r="AJ48" s="6">
        <f>IF(S48&gt;0,RANK(S48,(N48:P48,Q48:AE48)),0)</f>
        <v>4</v>
      </c>
      <c r="AK48" s="2">
        <f t="shared" si="19"/>
        <v>2.7333208646164533E-2</v>
      </c>
      <c r="AL48" s="2">
        <f t="shared" si="20"/>
        <v>1.9424479653725919E-2</v>
      </c>
      <c r="AM48" s="2">
        <f t="shared" si="21"/>
        <v>2.0600101530980307E-2</v>
      </c>
      <c r="AN48" s="2">
        <f t="shared" si="22"/>
        <v>2.2443690383947418E-2</v>
      </c>
      <c r="AP48" s="5" t="s">
        <v>735</v>
      </c>
      <c r="AQ48" s="5" t="s">
        <v>2215</v>
      </c>
      <c r="AT48" s="92">
        <v>6</v>
      </c>
      <c r="AU48" s="94">
        <v>57</v>
      </c>
      <c r="AV48" s="98">
        <f t="shared" si="24"/>
        <v>6057</v>
      </c>
      <c r="AX48" s="6" t="s">
        <v>1535</v>
      </c>
    </row>
    <row r="49" spans="1:50" ht="12.75" hidden="1" customHeight="1" outlineLevel="1">
      <c r="A49" s="5" t="s">
        <v>736</v>
      </c>
      <c r="B49" s="5" t="s">
        <v>2215</v>
      </c>
      <c r="C49" s="1">
        <f t="shared" si="12"/>
        <v>749792</v>
      </c>
      <c r="D49" s="6">
        <f>IF(N49&gt;0, RANK(N49,(N49:P49,Q49:AE49)),0)</f>
        <v>2</v>
      </c>
      <c r="E49" s="6">
        <f>IF(O49&gt;0,RANK(O49,(N49:P49,Q49:AE49)),0)</f>
        <v>1</v>
      </c>
      <c r="F49" s="6">
        <f>IF(P49&gt;0,RANK(P49,(N49:P49,Q49:AE49)),0)</f>
        <v>0</v>
      </c>
      <c r="G49" s="1">
        <f t="shared" si="13"/>
        <v>202388</v>
      </c>
      <c r="H49" s="2">
        <f t="shared" si="14"/>
        <v>0.26992552601254749</v>
      </c>
      <c r="I49" s="2"/>
      <c r="J49" s="2">
        <f t="shared" si="15"/>
        <v>0.31876840510434895</v>
      </c>
      <c r="K49" s="2">
        <f t="shared" si="16"/>
        <v>0.58869393111689639</v>
      </c>
      <c r="L49" s="2">
        <f t="shared" si="17"/>
        <v>0</v>
      </c>
      <c r="M49" s="2">
        <f t="shared" si="18"/>
        <v>9.253766377875472E-2</v>
      </c>
      <c r="N49" s="56">
        <v>239010</v>
      </c>
      <c r="O49" s="56">
        <v>441398</v>
      </c>
      <c r="P49" s="106"/>
      <c r="Q49" s="106">
        <v>21901</v>
      </c>
      <c r="R49" s="106">
        <v>14754</v>
      </c>
      <c r="S49" s="106">
        <v>12413</v>
      </c>
      <c r="T49" s="56">
        <v>20308</v>
      </c>
      <c r="U49" s="106"/>
      <c r="V49" s="106"/>
      <c r="W49" s="56"/>
      <c r="X49" s="56">
        <v>8</v>
      </c>
      <c r="Y49" s="56"/>
      <c r="Z49" s="56"/>
      <c r="AA49" s="56"/>
      <c r="AB49" s="56"/>
      <c r="AC49" s="56"/>
      <c r="AD49" s="56"/>
      <c r="AE49" s="56"/>
      <c r="AG49" s="6">
        <f>IF(Q49&gt;0,RANK(Q49,(N49:P49,Q49:AE49)),0)</f>
        <v>3</v>
      </c>
      <c r="AH49" s="6">
        <f>IF(R49&gt;0,RANK(R49,(N49:P49,Q49:AE49)),0)</f>
        <v>5</v>
      </c>
      <c r="AI49" s="6">
        <f>IF(T49&gt;0,RANK(T49,(N49:P49,Q49:AE49)),0)</f>
        <v>4</v>
      </c>
      <c r="AJ49" s="6">
        <f>IF(S49&gt;0,RANK(S49,(N49:P49,Q49:AE49)),0)</f>
        <v>6</v>
      </c>
      <c r="AK49" s="2">
        <f t="shared" si="19"/>
        <v>2.9209434083052366E-2</v>
      </c>
      <c r="AL49" s="2">
        <f t="shared" si="20"/>
        <v>1.9677457214800905E-2</v>
      </c>
      <c r="AM49" s="2">
        <f t="shared" si="21"/>
        <v>2.7084844863642182E-2</v>
      </c>
      <c r="AN49" s="2">
        <f t="shared" si="22"/>
        <v>1.6555257991549655E-2</v>
      </c>
      <c r="AP49" s="5" t="s">
        <v>736</v>
      </c>
      <c r="AQ49" s="5" t="s">
        <v>2215</v>
      </c>
      <c r="AT49" s="92">
        <v>6</v>
      </c>
      <c r="AU49" s="94">
        <v>59</v>
      </c>
      <c r="AV49" s="98">
        <f t="shared" si="24"/>
        <v>6059</v>
      </c>
      <c r="AX49" s="6" t="s">
        <v>1535</v>
      </c>
    </row>
    <row r="50" spans="1:50" ht="12.75" hidden="1" customHeight="1" outlineLevel="1">
      <c r="A50" s="5" t="s">
        <v>1030</v>
      </c>
      <c r="B50" s="5" t="s">
        <v>2215</v>
      </c>
      <c r="C50" s="1">
        <f t="shared" si="12"/>
        <v>75648</v>
      </c>
      <c r="D50" s="6">
        <f>IF(N50&gt;0, RANK(N50,(N50:P50,Q50:AE50)),0)</f>
        <v>2</v>
      </c>
      <c r="E50" s="6">
        <f>IF(O50&gt;0,RANK(O50,(N50:P50,Q50:AE50)),0)</f>
        <v>1</v>
      </c>
      <c r="F50" s="6">
        <f>IF(P50&gt;0,RANK(P50,(N50:P50,Q50:AE50)),0)</f>
        <v>0</v>
      </c>
      <c r="G50" s="1">
        <f t="shared" si="13"/>
        <v>13124</v>
      </c>
      <c r="H50" s="2">
        <f t="shared" si="14"/>
        <v>0.17348773265651438</v>
      </c>
      <c r="I50" s="2"/>
      <c r="J50" s="2">
        <f t="shared" si="15"/>
        <v>0.3692629018612521</v>
      </c>
      <c r="K50" s="2">
        <f t="shared" si="16"/>
        <v>0.54275063451776651</v>
      </c>
      <c r="L50" s="2">
        <f t="shared" si="17"/>
        <v>0</v>
      </c>
      <c r="M50" s="2">
        <f t="shared" si="18"/>
        <v>8.7986463620981392E-2</v>
      </c>
      <c r="N50" s="56">
        <v>27934</v>
      </c>
      <c r="O50" s="56">
        <v>41058</v>
      </c>
      <c r="P50" s="106"/>
      <c r="Q50" s="106">
        <v>1666</v>
      </c>
      <c r="R50" s="106">
        <v>1559</v>
      </c>
      <c r="S50" s="106">
        <v>1672</v>
      </c>
      <c r="T50" s="56">
        <v>1759</v>
      </c>
      <c r="U50" s="106"/>
      <c r="V50" s="106"/>
      <c r="W50" s="56"/>
      <c r="X50" s="56">
        <v>0</v>
      </c>
      <c r="Y50" s="56"/>
      <c r="Z50" s="56"/>
      <c r="AA50" s="56"/>
      <c r="AB50" s="56"/>
      <c r="AC50" s="56"/>
      <c r="AD50" s="56"/>
      <c r="AE50" s="56"/>
      <c r="AG50" s="6">
        <f>IF(Q50&gt;0,RANK(Q50,(N50:P50,Q50:AE50)),0)</f>
        <v>5</v>
      </c>
      <c r="AH50" s="6">
        <f>IF(R50&gt;0,RANK(R50,(N50:P50,Q50:AE50)),0)</f>
        <v>6</v>
      </c>
      <c r="AI50" s="6">
        <f>IF(T50&gt;0,RANK(T50,(N50:P50,Q50:AE50)),0)</f>
        <v>3</v>
      </c>
      <c r="AJ50" s="6">
        <f>IF(S50&gt;0,RANK(S50,(N50:P50,Q50:AE50)),0)</f>
        <v>4</v>
      </c>
      <c r="AK50" s="2">
        <f t="shared" si="19"/>
        <v>2.2023054145516075E-2</v>
      </c>
      <c r="AL50" s="2">
        <f t="shared" si="20"/>
        <v>2.060860829103215E-2</v>
      </c>
      <c r="AM50" s="2">
        <f t="shared" si="21"/>
        <v>2.3252432318104907E-2</v>
      </c>
      <c r="AN50" s="2">
        <f t="shared" si="22"/>
        <v>2.2102368866328256E-2</v>
      </c>
      <c r="AP50" s="5" t="s">
        <v>1030</v>
      </c>
      <c r="AQ50" s="5" t="s">
        <v>2215</v>
      </c>
      <c r="AT50" s="92">
        <v>6</v>
      </c>
      <c r="AU50" s="94">
        <v>61</v>
      </c>
      <c r="AV50" s="98">
        <f t="shared" si="24"/>
        <v>6061</v>
      </c>
      <c r="AX50" s="6" t="s">
        <v>1535</v>
      </c>
    </row>
    <row r="51" spans="1:50" ht="12.75" hidden="1" customHeight="1" outlineLevel="1">
      <c r="A51" s="5" t="s">
        <v>1900</v>
      </c>
      <c r="B51" s="5" t="s">
        <v>2215</v>
      </c>
      <c r="C51" s="1">
        <f t="shared" si="12"/>
        <v>8438</v>
      </c>
      <c r="D51" s="6">
        <f>IF(N51&gt;0, RANK(N51,(N51:P51,Q51:AE51)),0)</f>
        <v>2</v>
      </c>
      <c r="E51" s="6">
        <f>IF(O51&gt;0,RANK(O51,(N51:P51,Q51:AE51)),0)</f>
        <v>1</v>
      </c>
      <c r="F51" s="6">
        <f>IF(P51&gt;0,RANK(P51,(N51:P51,Q51:AE51)),0)</f>
        <v>0</v>
      </c>
      <c r="G51" s="1">
        <f t="shared" si="13"/>
        <v>1477</v>
      </c>
      <c r="H51" s="2">
        <f t="shared" si="14"/>
        <v>0.17504147902346529</v>
      </c>
      <c r="I51" s="2"/>
      <c r="J51" s="2">
        <f t="shared" si="15"/>
        <v>0.36525242948566011</v>
      </c>
      <c r="K51" s="2">
        <f t="shared" si="16"/>
        <v>0.5402939085091254</v>
      </c>
      <c r="L51" s="2">
        <f t="shared" si="17"/>
        <v>0</v>
      </c>
      <c r="M51" s="2">
        <f t="shared" si="18"/>
        <v>9.4453662005214545E-2</v>
      </c>
      <c r="N51" s="56">
        <v>3082</v>
      </c>
      <c r="O51" s="56">
        <v>4559</v>
      </c>
      <c r="P51" s="106"/>
      <c r="Q51" s="106">
        <v>220</v>
      </c>
      <c r="R51" s="106">
        <v>209</v>
      </c>
      <c r="S51" s="106">
        <v>139</v>
      </c>
      <c r="T51" s="56">
        <v>229</v>
      </c>
      <c r="U51" s="106"/>
      <c r="V51" s="106"/>
      <c r="W51" s="56"/>
      <c r="X51" s="56">
        <v>0</v>
      </c>
      <c r="Y51" s="56"/>
      <c r="Z51" s="56"/>
      <c r="AA51" s="56"/>
      <c r="AB51" s="56"/>
      <c r="AC51" s="56"/>
      <c r="AD51" s="56"/>
      <c r="AE51" s="56"/>
      <c r="AG51" s="6">
        <f>IF(Q51&gt;0,RANK(Q51,(N51:P51,Q51:AE51)),0)</f>
        <v>4</v>
      </c>
      <c r="AH51" s="6">
        <f>IF(R51&gt;0,RANK(R51,(N51:P51,Q51:AE51)),0)</f>
        <v>5</v>
      </c>
      <c r="AI51" s="6">
        <f>IF(T51&gt;0,RANK(T51,(N51:P51,Q51:AE51)),0)</f>
        <v>3</v>
      </c>
      <c r="AJ51" s="6">
        <f>IF(S51&gt;0,RANK(S51,(N51:P51,Q51:AE51)),0)</f>
        <v>6</v>
      </c>
      <c r="AK51" s="2">
        <f t="shared" si="19"/>
        <v>2.6072529035316427E-2</v>
      </c>
      <c r="AL51" s="2">
        <f t="shared" si="20"/>
        <v>2.4768902583550606E-2</v>
      </c>
      <c r="AM51" s="2">
        <f t="shared" si="21"/>
        <v>2.7139132495852099E-2</v>
      </c>
      <c r="AN51" s="2">
        <f t="shared" si="22"/>
        <v>1.6473097890495378E-2</v>
      </c>
      <c r="AP51" s="5" t="s">
        <v>1900</v>
      </c>
      <c r="AQ51" s="5" t="s">
        <v>2215</v>
      </c>
      <c r="AT51" s="92">
        <v>6</v>
      </c>
      <c r="AU51" s="94">
        <v>63</v>
      </c>
      <c r="AV51" s="98">
        <f t="shared" si="24"/>
        <v>6063</v>
      </c>
      <c r="AX51" s="6" t="s">
        <v>1535</v>
      </c>
    </row>
    <row r="52" spans="1:50" ht="12.75" hidden="1" customHeight="1" outlineLevel="1">
      <c r="A52" s="5" t="s">
        <v>819</v>
      </c>
      <c r="B52" s="5" t="s">
        <v>2215</v>
      </c>
      <c r="C52" s="1">
        <f t="shared" ref="C52:C78" si="25">SUM(N52:AE52)</f>
        <v>339723</v>
      </c>
      <c r="D52" s="6">
        <f>IF(N52&gt;0, RANK(N52,(N52:P52,Q52:AE52)),0)</f>
        <v>2</v>
      </c>
      <c r="E52" s="6">
        <f>IF(O52&gt;0,RANK(O52,(N52:P52,Q52:AE52)),0)</f>
        <v>1</v>
      </c>
      <c r="F52" s="6">
        <f>IF(P52&gt;0,RANK(P52,(N52:P52,Q52:AE52)),0)</f>
        <v>0</v>
      </c>
      <c r="G52" s="1">
        <f t="shared" si="13"/>
        <v>75282</v>
      </c>
      <c r="H52" s="2">
        <f t="shared" si="14"/>
        <v>0.22159818440317552</v>
      </c>
      <c r="I52" s="2"/>
      <c r="J52" s="2">
        <f t="shared" ref="J52:J78" si="26">IF($C52=0,"-",N52/$C52)</f>
        <v>0.33949129143449219</v>
      </c>
      <c r="K52" s="2">
        <f t="shared" ref="K52:K78" si="27">IF($C52=0,"-",O52/$C52)</f>
        <v>0.56108947583766777</v>
      </c>
      <c r="L52" s="2">
        <f t="shared" ref="L52:L78" si="28">IF($C52=0,"-",P52/$C52)</f>
        <v>0</v>
      </c>
      <c r="M52" s="2">
        <f t="shared" ref="M52:M78" si="29">IF(C52=0,"-",(1-J52-K52-L52))</f>
        <v>9.9419232727840035E-2</v>
      </c>
      <c r="N52" s="56">
        <v>115333</v>
      </c>
      <c r="O52" s="56">
        <v>190615</v>
      </c>
      <c r="P52" s="106"/>
      <c r="Q52" s="106">
        <v>8755</v>
      </c>
      <c r="R52" s="106">
        <v>7760</v>
      </c>
      <c r="S52" s="106">
        <v>5678</v>
      </c>
      <c r="T52" s="56">
        <v>11582</v>
      </c>
      <c r="U52" s="106"/>
      <c r="V52" s="106"/>
      <c r="W52" s="56"/>
      <c r="X52" s="56">
        <v>0</v>
      </c>
      <c r="Y52" s="56"/>
      <c r="Z52" s="56"/>
      <c r="AA52" s="56"/>
      <c r="AB52" s="56"/>
      <c r="AC52" s="56"/>
      <c r="AD52" s="56"/>
      <c r="AE52" s="56"/>
      <c r="AG52" s="6">
        <f>IF(Q52&gt;0,RANK(Q52,(N52:P52,Q52:AE52)),0)</f>
        <v>4</v>
      </c>
      <c r="AH52" s="6">
        <f>IF(R52&gt;0,RANK(R52,(N52:P52,Q52:AE52)),0)</f>
        <v>5</v>
      </c>
      <c r="AI52" s="6">
        <f>IF(T52&gt;0,RANK(T52,(N52:P52,Q52:AE52)),0)</f>
        <v>3</v>
      </c>
      <c r="AJ52" s="6">
        <f>IF(S52&gt;0,RANK(S52,(N52:P52,Q52:AE52)),0)</f>
        <v>6</v>
      </c>
      <c r="AK52" s="2">
        <f t="shared" ref="AK52:AK78" si="30">IF($C52=0,"-",Q52/$C52)</f>
        <v>2.5770995781857573E-2</v>
      </c>
      <c r="AL52" s="2">
        <f t="shared" ref="AL52:AL78" si="31">IF($C52=0,"-",R52/$C52)</f>
        <v>2.2842139036803513E-2</v>
      </c>
      <c r="AM52" s="2">
        <f t="shared" ref="AM52:AM78" si="32">IF($C52=0,"-",T52/$C52)</f>
        <v>3.4092481227352874E-2</v>
      </c>
      <c r="AN52" s="2">
        <f t="shared" ref="AN52:AN78" si="33">IF($C52=0,"-",S52/$C52)</f>
        <v>1.6713616681826075E-2</v>
      </c>
      <c r="AP52" s="5" t="s">
        <v>819</v>
      </c>
      <c r="AQ52" s="5" t="s">
        <v>2215</v>
      </c>
      <c r="AT52" s="92">
        <v>6</v>
      </c>
      <c r="AU52" s="94">
        <v>65</v>
      </c>
      <c r="AV52" s="98">
        <f t="shared" si="24"/>
        <v>6065</v>
      </c>
      <c r="AX52" s="6" t="s">
        <v>1535</v>
      </c>
    </row>
    <row r="53" spans="1:50" ht="12.75" hidden="1" customHeight="1" outlineLevel="1">
      <c r="A53" s="5" t="s">
        <v>2864</v>
      </c>
      <c r="B53" s="5" t="s">
        <v>2215</v>
      </c>
      <c r="C53" s="1">
        <f t="shared" si="25"/>
        <v>351225</v>
      </c>
      <c r="D53" s="6">
        <f>IF(N53&gt;0, RANK(N53,(N53:P53,Q53:AE53)),0)</f>
        <v>1</v>
      </c>
      <c r="E53" s="6">
        <f>IF(O53&gt;0,RANK(O53,(N53:P53,Q53:AE53)),0)</f>
        <v>2</v>
      </c>
      <c r="F53" s="6">
        <f>IF(P53&gt;0,RANK(P53,(N53:P53,Q53:AE53)),0)</f>
        <v>0</v>
      </c>
      <c r="G53" s="1">
        <f t="shared" si="13"/>
        <v>13945</v>
      </c>
      <c r="H53" s="2">
        <f t="shared" si="14"/>
        <v>3.9703893515552709E-2</v>
      </c>
      <c r="I53" s="2"/>
      <c r="J53" s="2">
        <f t="shared" si="26"/>
        <v>0.47853370346643892</v>
      </c>
      <c r="K53" s="2">
        <f t="shared" si="27"/>
        <v>0.43882980995088616</v>
      </c>
      <c r="L53" s="2">
        <f t="shared" si="28"/>
        <v>0</v>
      </c>
      <c r="M53" s="2">
        <f t="shared" si="29"/>
        <v>8.2636486582674862E-2</v>
      </c>
      <c r="N53" s="56">
        <v>168073</v>
      </c>
      <c r="O53" s="56">
        <v>154128</v>
      </c>
      <c r="P53" s="106"/>
      <c r="Q53" s="106">
        <v>6446</v>
      </c>
      <c r="R53" s="106">
        <v>6435</v>
      </c>
      <c r="S53" s="106">
        <v>6147</v>
      </c>
      <c r="T53" s="56">
        <v>9994</v>
      </c>
      <c r="U53" s="106"/>
      <c r="V53" s="106"/>
      <c r="W53" s="56"/>
      <c r="X53" s="56">
        <v>2</v>
      </c>
      <c r="Y53" s="56"/>
      <c r="Z53" s="56"/>
      <c r="AA53" s="56"/>
      <c r="AB53" s="56"/>
      <c r="AC53" s="56"/>
      <c r="AD53" s="56"/>
      <c r="AE53" s="56"/>
      <c r="AG53" s="6">
        <f>IF(Q53&gt;0,RANK(Q53,(N53:P53,Q53:AE53)),0)</f>
        <v>4</v>
      </c>
      <c r="AH53" s="6">
        <f>IF(R53&gt;0,RANK(R53,(N53:P53,Q53:AE53)),0)</f>
        <v>5</v>
      </c>
      <c r="AI53" s="6">
        <f>IF(T53&gt;0,RANK(T53,(N53:P53,Q53:AE53)),0)</f>
        <v>3</v>
      </c>
      <c r="AJ53" s="6">
        <f>IF(S53&gt;0,RANK(S53,(N53:P53,Q53:AE53)),0)</f>
        <v>6</v>
      </c>
      <c r="AK53" s="2">
        <f t="shared" si="30"/>
        <v>1.8352907680261939E-2</v>
      </c>
      <c r="AL53" s="2">
        <f t="shared" si="31"/>
        <v>1.8321588725176169E-2</v>
      </c>
      <c r="AM53" s="2">
        <f t="shared" si="32"/>
        <v>2.8454694284290698E-2</v>
      </c>
      <c r="AN53" s="2">
        <f t="shared" si="33"/>
        <v>1.7501601537475975E-2</v>
      </c>
      <c r="AP53" s="5" t="s">
        <v>2864</v>
      </c>
      <c r="AQ53" s="5" t="s">
        <v>2215</v>
      </c>
      <c r="AT53" s="92">
        <v>6</v>
      </c>
      <c r="AU53" s="94">
        <v>67</v>
      </c>
      <c r="AV53" s="98">
        <f t="shared" si="24"/>
        <v>6067</v>
      </c>
      <c r="AX53" s="6" t="s">
        <v>1535</v>
      </c>
    </row>
    <row r="54" spans="1:50" ht="12.75" hidden="1" customHeight="1" outlineLevel="1">
      <c r="A54" s="5" t="s">
        <v>653</v>
      </c>
      <c r="B54" s="5" t="s">
        <v>2215</v>
      </c>
      <c r="C54" s="1">
        <f t="shared" si="25"/>
        <v>11581</v>
      </c>
      <c r="D54" s="6">
        <f>IF(N54&gt;0, RANK(N54,(N54:P54,Q54:AE54)),0)</f>
        <v>2</v>
      </c>
      <c r="E54" s="6">
        <f>IF(O54&gt;0,RANK(O54,(N54:P54,Q54:AE54)),0)</f>
        <v>1</v>
      </c>
      <c r="F54" s="6">
        <f>IF(P54&gt;0,RANK(P54,(N54:P54,Q54:AE54)),0)</f>
        <v>0</v>
      </c>
      <c r="G54" s="1">
        <f t="shared" si="13"/>
        <v>741</v>
      </c>
      <c r="H54" s="2">
        <f t="shared" si="14"/>
        <v>6.3984111907434596E-2</v>
      </c>
      <c r="I54" s="2"/>
      <c r="J54" s="2">
        <f t="shared" si="26"/>
        <v>0.40885933857179863</v>
      </c>
      <c r="K54" s="2">
        <f t="shared" si="27"/>
        <v>0.47284345047923321</v>
      </c>
      <c r="L54" s="2">
        <f t="shared" si="28"/>
        <v>0</v>
      </c>
      <c r="M54" s="2">
        <f t="shared" si="29"/>
        <v>0.11829721094896811</v>
      </c>
      <c r="N54" s="56">
        <v>4735</v>
      </c>
      <c r="O54" s="56">
        <v>5476</v>
      </c>
      <c r="P54" s="106"/>
      <c r="Q54" s="106">
        <v>247</v>
      </c>
      <c r="R54" s="106">
        <v>266</v>
      </c>
      <c r="S54" s="106">
        <v>241</v>
      </c>
      <c r="T54" s="56">
        <v>616</v>
      </c>
      <c r="U54" s="106"/>
      <c r="V54" s="106"/>
      <c r="W54" s="56"/>
      <c r="X54" s="56">
        <v>0</v>
      </c>
      <c r="Y54" s="56"/>
      <c r="Z54" s="56"/>
      <c r="AA54" s="56"/>
      <c r="AB54" s="56"/>
      <c r="AC54" s="56"/>
      <c r="AD54" s="56"/>
      <c r="AE54" s="56"/>
      <c r="AG54" s="6">
        <f>IF(Q54&gt;0,RANK(Q54,(N54:P54,Q54:AE54)),0)</f>
        <v>5</v>
      </c>
      <c r="AH54" s="6">
        <f>IF(R54&gt;0,RANK(R54,(N54:P54,Q54:AE54)),0)</f>
        <v>4</v>
      </c>
      <c r="AI54" s="6">
        <f>IF(T54&gt;0,RANK(T54,(N54:P54,Q54:AE54)),0)</f>
        <v>3</v>
      </c>
      <c r="AJ54" s="6">
        <f>IF(S54&gt;0,RANK(S54,(N54:P54,Q54:AE54)),0)</f>
        <v>6</v>
      </c>
      <c r="AK54" s="2">
        <f t="shared" si="30"/>
        <v>2.1328037302478196E-2</v>
      </c>
      <c r="AL54" s="2">
        <f t="shared" si="31"/>
        <v>2.2968655556514981E-2</v>
      </c>
      <c r="AM54" s="2">
        <f t="shared" si="32"/>
        <v>5.3190570762455744E-2</v>
      </c>
      <c r="AN54" s="2">
        <f t="shared" si="33"/>
        <v>2.0809947327519212E-2</v>
      </c>
      <c r="AP54" s="5" t="s">
        <v>653</v>
      </c>
      <c r="AQ54" s="5" t="s">
        <v>2215</v>
      </c>
      <c r="AT54" s="92">
        <v>6</v>
      </c>
      <c r="AU54" s="94">
        <v>69</v>
      </c>
      <c r="AV54" s="98">
        <f t="shared" si="24"/>
        <v>6069</v>
      </c>
      <c r="AX54" s="6" t="s">
        <v>1535</v>
      </c>
    </row>
    <row r="55" spans="1:50" ht="12.75" hidden="1" customHeight="1" outlineLevel="1">
      <c r="A55" s="5" t="s">
        <v>1449</v>
      </c>
      <c r="B55" s="5" t="s">
        <v>2215</v>
      </c>
      <c r="C55" s="1">
        <f t="shared" si="25"/>
        <v>341984</v>
      </c>
      <c r="D55" s="6">
        <f>IF(N55&gt;0, RANK(N55,(N55:P55,Q55:AE55)),0)</f>
        <v>2</v>
      </c>
      <c r="E55" s="6">
        <f>IF(O55&gt;0,RANK(O55,(N55:P55,Q55:AE55)),0)</f>
        <v>1</v>
      </c>
      <c r="F55" s="6">
        <f>IF(P55&gt;0,RANK(P55,(N55:P55,Q55:AE55)),0)</f>
        <v>0</v>
      </c>
      <c r="G55" s="1">
        <f t="shared" si="13"/>
        <v>77316</v>
      </c>
      <c r="H55" s="2">
        <f t="shared" si="14"/>
        <v>0.22608075231589783</v>
      </c>
      <c r="I55" s="2"/>
      <c r="J55" s="2">
        <f t="shared" si="26"/>
        <v>0.33342787966688497</v>
      </c>
      <c r="K55" s="2">
        <f t="shared" si="27"/>
        <v>0.55950863198278278</v>
      </c>
      <c r="L55" s="2">
        <f t="shared" si="28"/>
        <v>0</v>
      </c>
      <c r="M55" s="2">
        <f t="shared" si="29"/>
        <v>0.10706348835033219</v>
      </c>
      <c r="N55" s="56">
        <v>114027</v>
      </c>
      <c r="O55" s="56">
        <v>191343</v>
      </c>
      <c r="P55" s="106"/>
      <c r="Q55" s="106">
        <v>9876</v>
      </c>
      <c r="R55" s="106">
        <v>8129</v>
      </c>
      <c r="S55" s="106">
        <v>5857</v>
      </c>
      <c r="T55" s="56">
        <v>12752</v>
      </c>
      <c r="U55" s="106"/>
      <c r="V55" s="106"/>
      <c r="W55" s="56"/>
      <c r="X55" s="56">
        <v>0</v>
      </c>
      <c r="Y55" s="56"/>
      <c r="Z55" s="56"/>
      <c r="AA55" s="56"/>
      <c r="AB55" s="56"/>
      <c r="AC55" s="56"/>
      <c r="AD55" s="56"/>
      <c r="AE55" s="56"/>
      <c r="AG55" s="6">
        <f>IF(Q55&gt;0,RANK(Q55,(N55:P55,Q55:AE55)),0)</f>
        <v>4</v>
      </c>
      <c r="AH55" s="6">
        <f>IF(R55&gt;0,RANK(R55,(N55:P55,Q55:AE55)),0)</f>
        <v>5</v>
      </c>
      <c r="AI55" s="6">
        <f>IF(T55&gt;0,RANK(T55,(N55:P55,Q55:AE55)),0)</f>
        <v>3</v>
      </c>
      <c r="AJ55" s="6">
        <f>IF(S55&gt;0,RANK(S55,(N55:P55,Q55:AE55)),0)</f>
        <v>6</v>
      </c>
      <c r="AK55" s="2">
        <f t="shared" si="30"/>
        <v>2.8878544025451484E-2</v>
      </c>
      <c r="AL55" s="2">
        <f t="shared" si="31"/>
        <v>2.3770117900252644E-2</v>
      </c>
      <c r="AM55" s="2">
        <f t="shared" si="32"/>
        <v>3.7288294189201834E-2</v>
      </c>
      <c r="AN55" s="2">
        <f t="shared" si="33"/>
        <v>1.712653223542622E-2</v>
      </c>
      <c r="AP55" s="5" t="s">
        <v>1449</v>
      </c>
      <c r="AQ55" s="5" t="s">
        <v>2215</v>
      </c>
      <c r="AT55" s="92">
        <v>6</v>
      </c>
      <c r="AU55" s="94">
        <v>71</v>
      </c>
      <c r="AV55" s="98">
        <f t="shared" si="24"/>
        <v>6071</v>
      </c>
      <c r="AX55" s="6" t="s">
        <v>1535</v>
      </c>
    </row>
    <row r="56" spans="1:50" ht="12.75" hidden="1" customHeight="1" outlineLevel="1">
      <c r="A56" s="5" t="s">
        <v>153</v>
      </c>
      <c r="B56" s="5" t="s">
        <v>2215</v>
      </c>
      <c r="C56" s="1">
        <f t="shared" si="25"/>
        <v>738278</v>
      </c>
      <c r="D56" s="6">
        <f>IF(N56&gt;0, RANK(N56,(N56:P56,Q56:AE56)),0)</f>
        <v>2</v>
      </c>
      <c r="E56" s="6">
        <f>IF(O56&gt;0,RANK(O56,(N56:P56,Q56:AE56)),0)</f>
        <v>1</v>
      </c>
      <c r="F56" s="6">
        <f>IF(P56&gt;0,RANK(P56,(N56:P56,Q56:AE56)),0)</f>
        <v>0</v>
      </c>
      <c r="G56" s="1">
        <f t="shared" si="13"/>
        <v>113280</v>
      </c>
      <c r="H56" s="2">
        <f t="shared" si="14"/>
        <v>0.15343813576999449</v>
      </c>
      <c r="I56" s="2"/>
      <c r="J56" s="2">
        <f t="shared" si="26"/>
        <v>0.37824369681881354</v>
      </c>
      <c r="K56" s="2">
        <f t="shared" si="27"/>
        <v>0.53168183258880797</v>
      </c>
      <c r="L56" s="2">
        <f t="shared" si="28"/>
        <v>0</v>
      </c>
      <c r="M56" s="2">
        <f t="shared" si="29"/>
        <v>9.0074470592378497E-2</v>
      </c>
      <c r="N56" s="56">
        <v>279249</v>
      </c>
      <c r="O56" s="56">
        <v>392529</v>
      </c>
      <c r="P56" s="106"/>
      <c r="Q56" s="106">
        <v>18314</v>
      </c>
      <c r="R56" s="106">
        <v>13054</v>
      </c>
      <c r="S56" s="106">
        <v>12385</v>
      </c>
      <c r="T56" s="56">
        <v>22745</v>
      </c>
      <c r="U56" s="106"/>
      <c r="V56" s="106"/>
      <c r="W56" s="56"/>
      <c r="X56" s="56">
        <v>2</v>
      </c>
      <c r="Y56" s="56"/>
      <c r="Z56" s="56"/>
      <c r="AA56" s="56"/>
      <c r="AB56" s="56"/>
      <c r="AC56" s="56"/>
      <c r="AD56" s="56"/>
      <c r="AE56" s="56"/>
      <c r="AG56" s="6">
        <f>IF(Q56&gt;0,RANK(Q56,(N56:P56,Q56:AE56)),0)</f>
        <v>4</v>
      </c>
      <c r="AH56" s="6">
        <f>IF(R56&gt;0,RANK(R56,(N56:P56,Q56:AE56)),0)</f>
        <v>5</v>
      </c>
      <c r="AI56" s="6">
        <f>IF(T56&gt;0,RANK(T56,(N56:P56,Q56:AE56)),0)</f>
        <v>3</v>
      </c>
      <c r="AJ56" s="6">
        <f>IF(S56&gt;0,RANK(S56,(N56:P56,Q56:AE56)),0)</f>
        <v>6</v>
      </c>
      <c r="AK56" s="2">
        <f t="shared" si="30"/>
        <v>2.4806373750809317E-2</v>
      </c>
      <c r="AL56" s="2">
        <f t="shared" si="31"/>
        <v>1.7681686302449755E-2</v>
      </c>
      <c r="AM56" s="2">
        <f t="shared" si="32"/>
        <v>3.0808177949227796E-2</v>
      </c>
      <c r="AN56" s="2">
        <f t="shared" si="33"/>
        <v>1.6775523583257256E-2</v>
      </c>
      <c r="AP56" s="5" t="s">
        <v>153</v>
      </c>
      <c r="AQ56" s="5" t="s">
        <v>2215</v>
      </c>
      <c r="AT56" s="92">
        <v>6</v>
      </c>
      <c r="AU56" s="94">
        <v>73</v>
      </c>
      <c r="AV56" s="98">
        <f t="shared" si="24"/>
        <v>6073</v>
      </c>
      <c r="AX56" s="6" t="s">
        <v>1535</v>
      </c>
    </row>
    <row r="57" spans="1:50" ht="12.75" hidden="1" customHeight="1" outlineLevel="1">
      <c r="A57" s="5" t="s">
        <v>154</v>
      </c>
      <c r="B57" s="5" t="s">
        <v>2215</v>
      </c>
      <c r="C57" s="1">
        <f t="shared" si="25"/>
        <v>234404</v>
      </c>
      <c r="D57" s="6">
        <f>IF(N57&gt;0, RANK(N57,(N57:P57,Q57:AE57)),0)</f>
        <v>1</v>
      </c>
      <c r="E57" s="6">
        <f>IF(O57&gt;0,RANK(O57,(N57:P57,Q57:AE57)),0)</f>
        <v>2</v>
      </c>
      <c r="F57" s="6">
        <f>IF(P57&gt;0,RANK(P57,(N57:P57,Q57:AE57)),0)</f>
        <v>0</v>
      </c>
      <c r="G57" s="1">
        <f t="shared" si="13"/>
        <v>149460</v>
      </c>
      <c r="H57" s="2">
        <f t="shared" si="14"/>
        <v>0.63761710551014483</v>
      </c>
      <c r="I57" s="2"/>
      <c r="J57" s="2">
        <f t="shared" si="26"/>
        <v>0.79155219194211701</v>
      </c>
      <c r="K57" s="2">
        <f t="shared" si="27"/>
        <v>0.15393508643197215</v>
      </c>
      <c r="L57" s="2">
        <f t="shared" si="28"/>
        <v>0</v>
      </c>
      <c r="M57" s="2">
        <f t="shared" si="29"/>
        <v>5.4512721625910837E-2</v>
      </c>
      <c r="N57" s="56">
        <v>185543</v>
      </c>
      <c r="O57" s="56">
        <v>36083</v>
      </c>
      <c r="P57" s="106"/>
      <c r="Q57" s="106">
        <v>2472</v>
      </c>
      <c r="R57" s="106">
        <v>1273</v>
      </c>
      <c r="S57" s="106">
        <v>4571</v>
      </c>
      <c r="T57" s="56">
        <v>4452</v>
      </c>
      <c r="U57" s="106"/>
      <c r="V57" s="106"/>
      <c r="W57" s="56"/>
      <c r="X57" s="56">
        <v>10</v>
      </c>
      <c r="Y57" s="56"/>
      <c r="Z57" s="56"/>
      <c r="AA57" s="56"/>
      <c r="AB57" s="56"/>
      <c r="AC57" s="56"/>
      <c r="AD57" s="56"/>
      <c r="AE57" s="56"/>
      <c r="AG57" s="6">
        <f>IF(Q57&gt;0,RANK(Q57,(N57:P57,Q57:AE57)),0)</f>
        <v>5</v>
      </c>
      <c r="AH57" s="6">
        <f>IF(R57&gt;0,RANK(R57,(N57:P57,Q57:AE57)),0)</f>
        <v>6</v>
      </c>
      <c r="AI57" s="6">
        <f>IF(T57&gt;0,RANK(T57,(N57:P57,Q57:AE57)),0)</f>
        <v>4</v>
      </c>
      <c r="AJ57" s="6">
        <f>IF(S57&gt;0,RANK(S57,(N57:P57,Q57:AE57)),0)</f>
        <v>3</v>
      </c>
      <c r="AK57" s="2">
        <f t="shared" si="30"/>
        <v>1.0545895121243664E-2</v>
      </c>
      <c r="AL57" s="2">
        <f t="shared" si="31"/>
        <v>5.4307946963362396E-3</v>
      </c>
      <c r="AM57" s="2">
        <f t="shared" si="32"/>
        <v>1.8992849951366016E-2</v>
      </c>
      <c r="AN57" s="2">
        <f t="shared" si="33"/>
        <v>1.9500520468933979E-2</v>
      </c>
      <c r="AP57" s="5" t="s">
        <v>154</v>
      </c>
      <c r="AQ57" s="5" t="s">
        <v>2215</v>
      </c>
      <c r="AT57" s="92">
        <v>6</v>
      </c>
      <c r="AU57" s="94">
        <v>75</v>
      </c>
      <c r="AV57" s="98">
        <f t="shared" si="24"/>
        <v>6075</v>
      </c>
      <c r="AX57" s="6" t="s">
        <v>1535</v>
      </c>
    </row>
    <row r="58" spans="1:50" ht="12.75" hidden="1" customHeight="1" outlineLevel="1">
      <c r="A58" s="5" t="s">
        <v>1259</v>
      </c>
      <c r="B58" s="5" t="s">
        <v>2215</v>
      </c>
      <c r="C58" s="1">
        <f t="shared" si="25"/>
        <v>125906</v>
      </c>
      <c r="D58" s="6">
        <f>IF(N58&gt;0, RANK(N58,(N58:P58,Q58:AE58)),0)</f>
        <v>2</v>
      </c>
      <c r="E58" s="6">
        <f>IF(O58&gt;0,RANK(O58,(N58:P58,Q58:AE58)),0)</f>
        <v>1</v>
      </c>
      <c r="F58" s="6">
        <f>IF(P58&gt;0,RANK(P58,(N58:P58,Q58:AE58)),0)</f>
        <v>0</v>
      </c>
      <c r="G58" s="1">
        <f t="shared" si="13"/>
        <v>15248</v>
      </c>
      <c r="H58" s="2">
        <f t="shared" si="14"/>
        <v>0.12110622210220323</v>
      </c>
      <c r="I58" s="2"/>
      <c r="J58" s="2">
        <f t="shared" si="26"/>
        <v>0.39885311263958828</v>
      </c>
      <c r="K58" s="2">
        <f t="shared" si="27"/>
        <v>0.51995933474179146</v>
      </c>
      <c r="L58" s="2">
        <f t="shared" si="28"/>
        <v>0</v>
      </c>
      <c r="M58" s="2">
        <f t="shared" si="29"/>
        <v>8.1187552618620318E-2</v>
      </c>
      <c r="N58" s="56">
        <v>50218</v>
      </c>
      <c r="O58" s="56">
        <v>65466</v>
      </c>
      <c r="P58" s="106"/>
      <c r="Q58" s="106">
        <v>1954</v>
      </c>
      <c r="R58" s="106">
        <v>2606</v>
      </c>
      <c r="S58" s="106">
        <v>2038</v>
      </c>
      <c r="T58" s="56">
        <v>3622</v>
      </c>
      <c r="U58" s="106"/>
      <c r="V58" s="106"/>
      <c r="W58" s="56"/>
      <c r="X58" s="56">
        <v>2</v>
      </c>
      <c r="Y58" s="56"/>
      <c r="Z58" s="56"/>
      <c r="AA58" s="56"/>
      <c r="AB58" s="56"/>
      <c r="AC58" s="56"/>
      <c r="AD58" s="56"/>
      <c r="AE58" s="56"/>
      <c r="AG58" s="6">
        <f>IF(Q58&gt;0,RANK(Q58,(N58:P58,Q58:AE58)),0)</f>
        <v>6</v>
      </c>
      <c r="AH58" s="6">
        <f>IF(R58&gt;0,RANK(R58,(N58:P58,Q58:AE58)),0)</f>
        <v>4</v>
      </c>
      <c r="AI58" s="6">
        <f>IF(T58&gt;0,RANK(T58,(N58:P58,Q58:AE58)),0)</f>
        <v>3</v>
      </c>
      <c r="AJ58" s="6">
        <f>IF(S58&gt;0,RANK(S58,(N58:P58,Q58:AE58)),0)</f>
        <v>5</v>
      </c>
      <c r="AK58" s="2">
        <f t="shared" si="30"/>
        <v>1.5519514558480135E-2</v>
      </c>
      <c r="AL58" s="2">
        <f t="shared" si="31"/>
        <v>2.0697981033469412E-2</v>
      </c>
      <c r="AM58" s="2">
        <f t="shared" si="32"/>
        <v>2.8767493209219577E-2</v>
      </c>
      <c r="AN58" s="2">
        <f t="shared" si="33"/>
        <v>1.6186678950963419E-2</v>
      </c>
      <c r="AP58" s="5" t="s">
        <v>1259</v>
      </c>
      <c r="AQ58" s="5" t="s">
        <v>2215</v>
      </c>
      <c r="AT58" s="92">
        <v>6</v>
      </c>
      <c r="AU58" s="94">
        <v>77</v>
      </c>
      <c r="AV58" s="98">
        <f t="shared" si="24"/>
        <v>6077</v>
      </c>
      <c r="AX58" s="6" t="s">
        <v>1535</v>
      </c>
    </row>
    <row r="59" spans="1:50" ht="12.75" hidden="1" customHeight="1" outlineLevel="1">
      <c r="A59" s="5" t="s">
        <v>2275</v>
      </c>
      <c r="B59" s="5" t="s">
        <v>2215</v>
      </c>
      <c r="C59" s="1">
        <f t="shared" si="25"/>
        <v>85439</v>
      </c>
      <c r="D59" s="6">
        <f>IF(N59&gt;0, RANK(N59,(N59:P59,Q59:AE59)),0)</f>
        <v>2</v>
      </c>
      <c r="E59" s="6">
        <f>IF(O59&gt;0,RANK(O59,(N59:P59,Q59:AE59)),0)</f>
        <v>1</v>
      </c>
      <c r="F59" s="6">
        <f>IF(P59&gt;0,RANK(P59,(N59:P59,Q59:AE59)),0)</f>
        <v>0</v>
      </c>
      <c r="G59" s="1">
        <f t="shared" si="13"/>
        <v>11508</v>
      </c>
      <c r="H59" s="2">
        <f t="shared" si="14"/>
        <v>0.13469258769414436</v>
      </c>
      <c r="I59" s="2"/>
      <c r="J59" s="2">
        <f t="shared" si="26"/>
        <v>0.38363042638607664</v>
      </c>
      <c r="K59" s="2">
        <f t="shared" si="27"/>
        <v>0.51832301408022097</v>
      </c>
      <c r="L59" s="2">
        <f t="shared" si="28"/>
        <v>0</v>
      </c>
      <c r="M59" s="2">
        <f t="shared" si="29"/>
        <v>9.8046559533702449E-2</v>
      </c>
      <c r="N59" s="56">
        <v>32777</v>
      </c>
      <c r="O59" s="56">
        <v>44285</v>
      </c>
      <c r="P59" s="106"/>
      <c r="Q59" s="106">
        <v>2127</v>
      </c>
      <c r="R59" s="106">
        <v>1886</v>
      </c>
      <c r="S59" s="106">
        <v>2016</v>
      </c>
      <c r="T59" s="56">
        <v>2345</v>
      </c>
      <c r="U59" s="106"/>
      <c r="V59" s="106"/>
      <c r="W59" s="56"/>
      <c r="X59" s="56">
        <v>3</v>
      </c>
      <c r="Y59" s="56"/>
      <c r="Z59" s="56"/>
      <c r="AA59" s="56"/>
      <c r="AB59" s="56"/>
      <c r="AC59" s="56"/>
      <c r="AD59" s="56"/>
      <c r="AE59" s="56"/>
      <c r="AG59" s="6">
        <f>IF(Q59&gt;0,RANK(Q59,(N59:P59,Q59:AE59)),0)</f>
        <v>4</v>
      </c>
      <c r="AH59" s="6">
        <f>IF(R59&gt;0,RANK(R59,(N59:P59,Q59:AE59)),0)</f>
        <v>6</v>
      </c>
      <c r="AI59" s="6">
        <f>IF(T59&gt;0,RANK(T59,(N59:P59,Q59:AE59)),0)</f>
        <v>3</v>
      </c>
      <c r="AJ59" s="6">
        <f>IF(S59&gt;0,RANK(S59,(N59:P59,Q59:AE59)),0)</f>
        <v>5</v>
      </c>
      <c r="AK59" s="2">
        <f t="shared" si="30"/>
        <v>2.4894954294877047E-2</v>
      </c>
      <c r="AL59" s="2">
        <f t="shared" si="31"/>
        <v>2.2074228396867943E-2</v>
      </c>
      <c r="AM59" s="2">
        <f t="shared" si="32"/>
        <v>2.7446482285607275E-2</v>
      </c>
      <c r="AN59" s="2">
        <f t="shared" si="33"/>
        <v>2.3595781785835507E-2</v>
      </c>
      <c r="AP59" s="5" t="s">
        <v>2275</v>
      </c>
      <c r="AQ59" s="5" t="s">
        <v>2215</v>
      </c>
      <c r="AT59" s="92">
        <v>6</v>
      </c>
      <c r="AU59" s="94">
        <v>79</v>
      </c>
      <c r="AV59" s="98">
        <f t="shared" si="24"/>
        <v>6079</v>
      </c>
      <c r="AX59" s="6" t="s">
        <v>1535</v>
      </c>
    </row>
    <row r="60" spans="1:50" ht="12.75" hidden="1" customHeight="1" outlineLevel="1">
      <c r="A60" s="5" t="s">
        <v>343</v>
      </c>
      <c r="B60" s="5" t="s">
        <v>2215</v>
      </c>
      <c r="C60" s="1">
        <f t="shared" si="25"/>
        <v>212787</v>
      </c>
      <c r="D60" s="6">
        <f>IF(N60&gt;0, RANK(N60,(N60:P60,Q60:AE60)),0)</f>
        <v>1</v>
      </c>
      <c r="E60" s="6">
        <f>IF(O60&gt;0,RANK(O60,(N60:P60,Q60:AE60)),0)</f>
        <v>2</v>
      </c>
      <c r="F60" s="6">
        <f>IF(P60&gt;0,RANK(P60,(N60:P60,Q60:AE60)),0)</f>
        <v>0</v>
      </c>
      <c r="G60" s="1">
        <f t="shared" si="13"/>
        <v>72984</v>
      </c>
      <c r="H60" s="2">
        <f t="shared" si="14"/>
        <v>0.3429908782021458</v>
      </c>
      <c r="I60" s="2"/>
      <c r="J60" s="2">
        <f t="shared" si="26"/>
        <v>0.6423606705296846</v>
      </c>
      <c r="K60" s="2">
        <f t="shared" si="27"/>
        <v>0.2993697923275388</v>
      </c>
      <c r="L60" s="2">
        <f t="shared" si="28"/>
        <v>0</v>
      </c>
      <c r="M60" s="2">
        <f t="shared" si="29"/>
        <v>5.8269537142776606E-2</v>
      </c>
      <c r="N60" s="56">
        <v>136686</v>
      </c>
      <c r="O60" s="56">
        <v>63702</v>
      </c>
      <c r="P60" s="106"/>
      <c r="Q60" s="106">
        <v>3187</v>
      </c>
      <c r="R60" s="106">
        <v>2131</v>
      </c>
      <c r="S60" s="106">
        <v>2719</v>
      </c>
      <c r="T60" s="56">
        <v>4362</v>
      </c>
      <c r="U60" s="106"/>
      <c r="V60" s="106"/>
      <c r="W60" s="56"/>
      <c r="X60" s="56">
        <v>0</v>
      </c>
      <c r="Y60" s="56"/>
      <c r="Z60" s="56"/>
      <c r="AA60" s="56"/>
      <c r="AB60" s="56"/>
      <c r="AC60" s="56"/>
      <c r="AD60" s="56"/>
      <c r="AE60" s="56"/>
      <c r="AG60" s="6">
        <f>IF(Q60&gt;0,RANK(Q60,(N60:P60,Q60:AE60)),0)</f>
        <v>4</v>
      </c>
      <c r="AH60" s="6">
        <f>IF(R60&gt;0,RANK(R60,(N60:P60,Q60:AE60)),0)</f>
        <v>6</v>
      </c>
      <c r="AI60" s="6">
        <f>IF(T60&gt;0,RANK(T60,(N60:P60,Q60:AE60)),0)</f>
        <v>3</v>
      </c>
      <c r="AJ60" s="6">
        <f>IF(S60&gt;0,RANK(S60,(N60:P60,Q60:AE60)),0)</f>
        <v>5</v>
      </c>
      <c r="AK60" s="2">
        <f t="shared" si="30"/>
        <v>1.4977418733287277E-2</v>
      </c>
      <c r="AL60" s="2">
        <f t="shared" si="31"/>
        <v>1.0014709545225977E-2</v>
      </c>
      <c r="AM60" s="2">
        <f t="shared" si="32"/>
        <v>2.0499372612048667E-2</v>
      </c>
      <c r="AN60" s="2">
        <f t="shared" si="33"/>
        <v>1.2778036252214657E-2</v>
      </c>
      <c r="AP60" s="5" t="s">
        <v>343</v>
      </c>
      <c r="AQ60" s="5" t="s">
        <v>2215</v>
      </c>
      <c r="AT60" s="92">
        <v>6</v>
      </c>
      <c r="AU60" s="94">
        <v>81</v>
      </c>
      <c r="AV60" s="98">
        <f t="shared" si="24"/>
        <v>6081</v>
      </c>
      <c r="AX60" s="6" t="s">
        <v>1535</v>
      </c>
    </row>
    <row r="61" spans="1:50" ht="12.75" hidden="1" customHeight="1" outlineLevel="1">
      <c r="A61" s="5" t="s">
        <v>1314</v>
      </c>
      <c r="B61" s="5" t="s">
        <v>2215</v>
      </c>
      <c r="C61" s="1">
        <f t="shared" si="25"/>
        <v>128942</v>
      </c>
      <c r="D61" s="6">
        <f>IF(N61&gt;0, RANK(N61,(N61:P61,Q61:AE61)),0)</f>
        <v>1</v>
      </c>
      <c r="E61" s="6">
        <f>IF(O61&gt;0,RANK(O61,(N61:P61,Q61:AE61)),0)</f>
        <v>2</v>
      </c>
      <c r="F61" s="6">
        <f>IF(P61&gt;0,RANK(P61,(N61:P61,Q61:AE61)),0)</f>
        <v>0</v>
      </c>
      <c r="G61" s="1">
        <f t="shared" si="13"/>
        <v>4986</v>
      </c>
      <c r="H61" s="2">
        <f t="shared" si="14"/>
        <v>3.8668548649780518E-2</v>
      </c>
      <c r="I61" s="2"/>
      <c r="J61" s="2">
        <f t="shared" si="26"/>
        <v>0.47161514479378325</v>
      </c>
      <c r="K61" s="2">
        <f t="shared" si="27"/>
        <v>0.43294659614400272</v>
      </c>
      <c r="L61" s="2">
        <f t="shared" si="28"/>
        <v>0</v>
      </c>
      <c r="M61" s="2">
        <f t="shared" si="29"/>
        <v>9.5438259062213981E-2</v>
      </c>
      <c r="N61" s="56">
        <v>60811</v>
      </c>
      <c r="O61" s="56">
        <v>55825</v>
      </c>
      <c r="P61" s="106"/>
      <c r="Q61" s="106">
        <v>2956</v>
      </c>
      <c r="R61" s="106">
        <v>3373</v>
      </c>
      <c r="S61" s="106">
        <v>2311</v>
      </c>
      <c r="T61" s="56">
        <v>3664</v>
      </c>
      <c r="U61" s="106"/>
      <c r="V61" s="106"/>
      <c r="W61" s="56"/>
      <c r="X61" s="56">
        <v>2</v>
      </c>
      <c r="Y61" s="56"/>
      <c r="Z61" s="56"/>
      <c r="AA61" s="56"/>
      <c r="AB61" s="56"/>
      <c r="AC61" s="56"/>
      <c r="AD61" s="56"/>
      <c r="AE61" s="56"/>
      <c r="AG61" s="6">
        <f>IF(Q61&gt;0,RANK(Q61,(N61:P61,Q61:AE61)),0)</f>
        <v>5</v>
      </c>
      <c r="AH61" s="6">
        <f>IF(R61&gt;0,RANK(R61,(N61:P61,Q61:AE61)),0)</f>
        <v>4</v>
      </c>
      <c r="AI61" s="6">
        <f>IF(T61&gt;0,RANK(T61,(N61:P61,Q61:AE61)),0)</f>
        <v>3</v>
      </c>
      <c r="AJ61" s="6">
        <f>IF(S61&gt;0,RANK(S61,(N61:P61,Q61:AE61)),0)</f>
        <v>6</v>
      </c>
      <c r="AK61" s="2">
        <f t="shared" si="30"/>
        <v>2.2925036062725876E-2</v>
      </c>
      <c r="AL61" s="2">
        <f t="shared" si="31"/>
        <v>2.6159048254253851E-2</v>
      </c>
      <c r="AM61" s="2">
        <f t="shared" si="32"/>
        <v>2.8415876905895674E-2</v>
      </c>
      <c r="AN61" s="2">
        <f t="shared" si="33"/>
        <v>1.7922786989499156E-2</v>
      </c>
      <c r="AP61" s="5" t="s">
        <v>1314</v>
      </c>
      <c r="AQ61" s="5" t="s">
        <v>2215</v>
      </c>
      <c r="AT61" s="92">
        <v>6</v>
      </c>
      <c r="AU61" s="94">
        <v>83</v>
      </c>
      <c r="AV61" s="98">
        <f t="shared" si="24"/>
        <v>6083</v>
      </c>
      <c r="AX61" s="6" t="s">
        <v>1535</v>
      </c>
    </row>
    <row r="62" spans="1:50" ht="12.75" hidden="1" customHeight="1" outlineLevel="1">
      <c r="A62" s="5" t="s">
        <v>2460</v>
      </c>
      <c r="B62" s="5" t="s">
        <v>2215</v>
      </c>
      <c r="C62" s="1">
        <f t="shared" si="25"/>
        <v>439569</v>
      </c>
      <c r="D62" s="6">
        <f>IF(N62&gt;0, RANK(N62,(N62:P62,Q62:AE62)),0)</f>
        <v>1</v>
      </c>
      <c r="E62" s="6">
        <f>IF(O62&gt;0,RANK(O62,(N62:P62,Q62:AE62)),0)</f>
        <v>2</v>
      </c>
      <c r="F62" s="6">
        <f>IF(P62&gt;0,RANK(P62,(N62:P62,Q62:AE62)),0)</f>
        <v>0</v>
      </c>
      <c r="G62" s="1">
        <f t="shared" si="13"/>
        <v>87310</v>
      </c>
      <c r="H62" s="2">
        <f t="shared" si="14"/>
        <v>0.19862638175121539</v>
      </c>
      <c r="I62" s="2"/>
      <c r="J62" s="2">
        <f t="shared" si="26"/>
        <v>0.5578919350545648</v>
      </c>
      <c r="K62" s="2">
        <f t="shared" si="27"/>
        <v>0.35926555330334942</v>
      </c>
      <c r="L62" s="2">
        <f t="shared" si="28"/>
        <v>0</v>
      </c>
      <c r="M62" s="2">
        <f t="shared" si="29"/>
        <v>8.2842511642085781E-2</v>
      </c>
      <c r="N62" s="56">
        <v>245232</v>
      </c>
      <c r="O62" s="56">
        <v>157922</v>
      </c>
      <c r="P62" s="106"/>
      <c r="Q62" s="106">
        <v>9403</v>
      </c>
      <c r="R62" s="106">
        <v>6742</v>
      </c>
      <c r="S62" s="106">
        <v>7235</v>
      </c>
      <c r="T62" s="56">
        <v>13029</v>
      </c>
      <c r="U62" s="106"/>
      <c r="V62" s="106"/>
      <c r="W62" s="56"/>
      <c r="X62" s="56">
        <v>6</v>
      </c>
      <c r="Y62" s="56"/>
      <c r="Z62" s="56"/>
      <c r="AA62" s="56"/>
      <c r="AB62" s="56"/>
      <c r="AC62" s="56"/>
      <c r="AD62" s="56"/>
      <c r="AE62" s="56"/>
      <c r="AG62" s="6">
        <f>IF(Q62&gt;0,RANK(Q62,(N62:P62,Q62:AE62)),0)</f>
        <v>4</v>
      </c>
      <c r="AH62" s="6">
        <f>IF(R62&gt;0,RANK(R62,(N62:P62,Q62:AE62)),0)</f>
        <v>6</v>
      </c>
      <c r="AI62" s="6">
        <f>IF(T62&gt;0,RANK(T62,(N62:P62,Q62:AE62)),0)</f>
        <v>3</v>
      </c>
      <c r="AJ62" s="6">
        <f>IF(S62&gt;0,RANK(S62,(N62:P62,Q62:AE62)),0)</f>
        <v>5</v>
      </c>
      <c r="AK62" s="2">
        <f t="shared" si="30"/>
        <v>2.1391408402321364E-2</v>
      </c>
      <c r="AL62" s="2">
        <f t="shared" si="31"/>
        <v>1.5337751297293485E-2</v>
      </c>
      <c r="AM62" s="2">
        <f t="shared" si="32"/>
        <v>2.9640397753253757E-2</v>
      </c>
      <c r="AN62" s="2">
        <f t="shared" si="33"/>
        <v>1.6459304455045738E-2</v>
      </c>
      <c r="AP62" s="5" t="s">
        <v>2460</v>
      </c>
      <c r="AQ62" s="5" t="s">
        <v>2215</v>
      </c>
      <c r="AT62" s="92">
        <v>6</v>
      </c>
      <c r="AU62" s="94">
        <v>85</v>
      </c>
      <c r="AV62" s="98">
        <f t="shared" si="24"/>
        <v>6085</v>
      </c>
      <c r="AX62" s="6" t="s">
        <v>1535</v>
      </c>
    </row>
    <row r="63" spans="1:50" ht="12.75" hidden="1" customHeight="1" outlineLevel="1">
      <c r="A63" s="5" t="s">
        <v>2794</v>
      </c>
      <c r="B63" s="5" t="s">
        <v>2215</v>
      </c>
      <c r="C63" s="1">
        <f t="shared" si="25"/>
        <v>91209</v>
      </c>
      <c r="D63" s="6">
        <f>IF(N63&gt;0, RANK(N63,(N63:P63,Q63:AE63)),0)</f>
        <v>1</v>
      </c>
      <c r="E63" s="6">
        <f>IF(O63&gt;0,RANK(O63,(N63:P63,Q63:AE63)),0)</f>
        <v>2</v>
      </c>
      <c r="F63" s="6">
        <f>IF(P63&gt;0,RANK(P63,(N63:P63,Q63:AE63)),0)</f>
        <v>0</v>
      </c>
      <c r="G63" s="1">
        <f t="shared" si="13"/>
        <v>22590</v>
      </c>
      <c r="H63" s="2">
        <f t="shared" si="14"/>
        <v>0.24767292701378155</v>
      </c>
      <c r="I63" s="2"/>
      <c r="J63" s="2">
        <f t="shared" si="26"/>
        <v>0.57073315133374991</v>
      </c>
      <c r="K63" s="2">
        <f t="shared" si="27"/>
        <v>0.32306022431996845</v>
      </c>
      <c r="L63" s="2">
        <f t="shared" si="28"/>
        <v>0</v>
      </c>
      <c r="M63" s="2">
        <f t="shared" si="29"/>
        <v>0.10620662434628164</v>
      </c>
      <c r="N63" s="56">
        <v>52056</v>
      </c>
      <c r="O63" s="56">
        <v>29466</v>
      </c>
      <c r="P63" s="106"/>
      <c r="Q63" s="106">
        <v>2267</v>
      </c>
      <c r="R63" s="106">
        <v>1178</v>
      </c>
      <c r="S63" s="106">
        <v>2629</v>
      </c>
      <c r="T63" s="56">
        <v>3613</v>
      </c>
      <c r="U63" s="106"/>
      <c r="V63" s="106"/>
      <c r="W63" s="56"/>
      <c r="X63" s="56">
        <v>0</v>
      </c>
      <c r="Y63" s="56"/>
      <c r="Z63" s="56"/>
      <c r="AA63" s="56"/>
      <c r="AB63" s="56"/>
      <c r="AC63" s="56"/>
      <c r="AD63" s="56"/>
      <c r="AE63" s="56"/>
      <c r="AG63" s="6">
        <f>IF(Q63&gt;0,RANK(Q63,(N63:P63,Q63:AE63)),0)</f>
        <v>5</v>
      </c>
      <c r="AH63" s="6">
        <f>IF(R63&gt;0,RANK(R63,(N63:P63,Q63:AE63)),0)</f>
        <v>6</v>
      </c>
      <c r="AI63" s="6">
        <f>IF(T63&gt;0,RANK(T63,(N63:P63,Q63:AE63)),0)</f>
        <v>3</v>
      </c>
      <c r="AJ63" s="6">
        <f>IF(S63&gt;0,RANK(S63,(N63:P63,Q63:AE63)),0)</f>
        <v>4</v>
      </c>
      <c r="AK63" s="2">
        <f t="shared" si="30"/>
        <v>2.485500334396825E-2</v>
      </c>
      <c r="AL63" s="2">
        <f t="shared" si="31"/>
        <v>1.291539212139153E-2</v>
      </c>
      <c r="AM63" s="2">
        <f t="shared" si="32"/>
        <v>3.9612318959751779E-2</v>
      </c>
      <c r="AN63" s="2">
        <f t="shared" si="33"/>
        <v>2.8823909921170059E-2</v>
      </c>
      <c r="AP63" s="5" t="s">
        <v>2794</v>
      </c>
      <c r="AQ63" s="5" t="s">
        <v>2215</v>
      </c>
      <c r="AT63" s="92">
        <v>6</v>
      </c>
      <c r="AU63" s="94">
        <v>87</v>
      </c>
      <c r="AV63" s="98">
        <f t="shared" si="24"/>
        <v>6087</v>
      </c>
      <c r="AX63" s="6" t="s">
        <v>1535</v>
      </c>
    </row>
    <row r="64" spans="1:50" ht="12.75" hidden="1" customHeight="1" outlineLevel="1">
      <c r="A64" s="5" t="s">
        <v>2579</v>
      </c>
      <c r="B64" s="5" t="s">
        <v>2215</v>
      </c>
      <c r="C64" s="1">
        <f t="shared" si="25"/>
        <v>54185</v>
      </c>
      <c r="D64" s="6">
        <f>IF(N64&gt;0, RANK(N64,(N64:P64,Q64:AE64)),0)</f>
        <v>2</v>
      </c>
      <c r="E64" s="6">
        <f>IF(O64&gt;0,RANK(O64,(N64:P64,Q64:AE64)),0)</f>
        <v>1</v>
      </c>
      <c r="F64" s="6">
        <f>IF(P64&gt;0,RANK(P64,(N64:P64,Q64:AE64)),0)</f>
        <v>0</v>
      </c>
      <c r="G64" s="1">
        <f t="shared" si="13"/>
        <v>19052</v>
      </c>
      <c r="H64" s="2">
        <f t="shared" si="14"/>
        <v>0.35161022423179844</v>
      </c>
      <c r="I64" s="2"/>
      <c r="J64" s="2">
        <f t="shared" si="26"/>
        <v>0.2782504383131863</v>
      </c>
      <c r="K64" s="2">
        <f t="shared" si="27"/>
        <v>0.62986066254498474</v>
      </c>
      <c r="L64" s="2">
        <f t="shared" si="28"/>
        <v>0</v>
      </c>
      <c r="M64" s="2">
        <f t="shared" si="29"/>
        <v>9.1888899141828961E-2</v>
      </c>
      <c r="N64" s="56">
        <v>15077</v>
      </c>
      <c r="O64" s="56">
        <v>34129</v>
      </c>
      <c r="P64" s="106"/>
      <c r="Q64" s="106">
        <v>1200</v>
      </c>
      <c r="R64" s="106">
        <v>1656</v>
      </c>
      <c r="S64" s="106">
        <v>761</v>
      </c>
      <c r="T64" s="56">
        <v>1362</v>
      </c>
      <c r="U64" s="106"/>
      <c r="V64" s="106"/>
      <c r="W64" s="56"/>
      <c r="X64" s="56">
        <v>0</v>
      </c>
      <c r="Y64" s="56"/>
      <c r="Z64" s="56"/>
      <c r="AA64" s="56"/>
      <c r="AB64" s="56"/>
      <c r="AC64" s="56"/>
      <c r="AD64" s="56"/>
      <c r="AE64" s="56"/>
      <c r="AG64" s="6">
        <f>IF(Q64&gt;0,RANK(Q64,(N64:P64,Q64:AE64)),0)</f>
        <v>5</v>
      </c>
      <c r="AH64" s="6">
        <f>IF(R64&gt;0,RANK(R64,(N64:P64,Q64:AE64)),0)</f>
        <v>3</v>
      </c>
      <c r="AI64" s="6">
        <f>IF(T64&gt;0,RANK(T64,(N64:P64,Q64:AE64)),0)</f>
        <v>4</v>
      </c>
      <c r="AJ64" s="6">
        <f>IF(S64&gt;0,RANK(S64,(N64:P64,Q64:AE64)),0)</f>
        <v>6</v>
      </c>
      <c r="AK64" s="2">
        <f t="shared" si="30"/>
        <v>2.2146350465996126E-2</v>
      </c>
      <c r="AL64" s="2">
        <f t="shared" si="31"/>
        <v>3.056196364307465E-2</v>
      </c>
      <c r="AM64" s="2">
        <f t="shared" si="32"/>
        <v>2.5136107778905601E-2</v>
      </c>
      <c r="AN64" s="2">
        <f t="shared" si="33"/>
        <v>1.4044477253852543E-2</v>
      </c>
      <c r="AP64" s="5" t="s">
        <v>2579</v>
      </c>
      <c r="AQ64" s="5" t="s">
        <v>2215</v>
      </c>
      <c r="AT64" s="92">
        <v>6</v>
      </c>
      <c r="AU64" s="94">
        <v>89</v>
      </c>
      <c r="AV64" s="98">
        <f t="shared" si="24"/>
        <v>6089</v>
      </c>
      <c r="AX64" s="6" t="s">
        <v>1535</v>
      </c>
    </row>
    <row r="65" spans="1:58" ht="12.75" hidden="1" customHeight="1" outlineLevel="1">
      <c r="A65" s="5" t="s">
        <v>1207</v>
      </c>
      <c r="B65" s="5" t="s">
        <v>2215</v>
      </c>
      <c r="C65" s="1">
        <f t="shared" si="25"/>
        <v>1600</v>
      </c>
      <c r="D65" s="6">
        <f>IF(N65&gt;0, RANK(N65,(N65:P65,Q65:AE65)),0)</f>
        <v>2</v>
      </c>
      <c r="E65" s="6">
        <f>IF(O65&gt;0,RANK(O65,(N65:P65,Q65:AE65)),0)</f>
        <v>1</v>
      </c>
      <c r="F65" s="6">
        <f>IF(P65&gt;0,RANK(P65,(N65:P65,Q65:AE65)),0)</f>
        <v>0</v>
      </c>
      <c r="G65" s="1">
        <f t="shared" si="13"/>
        <v>321</v>
      </c>
      <c r="H65" s="2">
        <f t="shared" si="14"/>
        <v>0.200625</v>
      </c>
      <c r="I65" s="2"/>
      <c r="J65" s="2">
        <f t="shared" si="26"/>
        <v>0.34250000000000003</v>
      </c>
      <c r="K65" s="2">
        <f t="shared" si="27"/>
        <v>0.54312499999999997</v>
      </c>
      <c r="L65" s="2">
        <f t="shared" si="28"/>
        <v>0</v>
      </c>
      <c r="M65" s="2">
        <f t="shared" si="29"/>
        <v>0.114375</v>
      </c>
      <c r="N65" s="56">
        <v>548</v>
      </c>
      <c r="O65" s="56">
        <v>869</v>
      </c>
      <c r="P65" s="106"/>
      <c r="Q65" s="106">
        <v>63</v>
      </c>
      <c r="R65" s="106">
        <v>49</v>
      </c>
      <c r="S65" s="106">
        <v>22</v>
      </c>
      <c r="T65" s="56">
        <v>49</v>
      </c>
      <c r="U65" s="106"/>
      <c r="V65" s="106"/>
      <c r="W65" s="56"/>
      <c r="X65" s="56">
        <v>0</v>
      </c>
      <c r="Y65" s="56"/>
      <c r="Z65" s="56"/>
      <c r="AA65" s="56"/>
      <c r="AB65" s="56"/>
      <c r="AC65" s="56"/>
      <c r="AD65" s="56"/>
      <c r="AE65" s="56"/>
      <c r="AG65" s="6">
        <f>IF(Q65&gt;0,RANK(Q65,(N65:P65,Q65:AE65)),0)</f>
        <v>3</v>
      </c>
      <c r="AH65" s="6">
        <f>IF(R65&gt;0,RANK(R65,(N65:P65,Q65:AE65)),0)</f>
        <v>4</v>
      </c>
      <c r="AI65" s="6">
        <f>IF(T65&gt;0,RANK(T65,(N65:P65,Q65:AE65)),0)</f>
        <v>4</v>
      </c>
      <c r="AJ65" s="6">
        <f>IF(S65&gt;0,RANK(S65,(N65:P65,Q65:AE65)),0)</f>
        <v>6</v>
      </c>
      <c r="AK65" s="2">
        <f t="shared" si="30"/>
        <v>3.9375E-2</v>
      </c>
      <c r="AL65" s="2">
        <f t="shared" si="31"/>
        <v>3.0624999999999999E-2</v>
      </c>
      <c r="AM65" s="2">
        <f t="shared" si="32"/>
        <v>3.0624999999999999E-2</v>
      </c>
      <c r="AN65" s="2">
        <f t="shared" si="33"/>
        <v>1.375E-2</v>
      </c>
      <c r="AP65" s="5" t="s">
        <v>1207</v>
      </c>
      <c r="AQ65" s="5" t="s">
        <v>2215</v>
      </c>
      <c r="AT65" s="92">
        <v>6</v>
      </c>
      <c r="AU65" s="94">
        <v>91</v>
      </c>
      <c r="AV65" s="98">
        <f t="shared" si="24"/>
        <v>6091</v>
      </c>
      <c r="AX65" s="6" t="s">
        <v>1535</v>
      </c>
    </row>
    <row r="66" spans="1:58" ht="12.75" hidden="1" customHeight="1" outlineLevel="1">
      <c r="A66" s="5" t="s">
        <v>1208</v>
      </c>
      <c r="B66" s="5" t="s">
        <v>2215</v>
      </c>
      <c r="C66" s="1">
        <f t="shared" si="25"/>
        <v>18091</v>
      </c>
      <c r="D66" s="6">
        <f>IF(N66&gt;0, RANK(N66,(N66:P66,Q66:AE66)),0)</f>
        <v>2</v>
      </c>
      <c r="E66" s="6">
        <f>IF(O66&gt;0,RANK(O66,(N66:P66,Q66:AE66)),0)</f>
        <v>1</v>
      </c>
      <c r="F66" s="6">
        <f>IF(P66&gt;0,RANK(P66,(N66:P66,Q66:AE66)),0)</f>
        <v>0</v>
      </c>
      <c r="G66" s="1">
        <f t="shared" si="13"/>
        <v>3784</v>
      </c>
      <c r="H66" s="2">
        <f t="shared" si="14"/>
        <v>0.20916477806644188</v>
      </c>
      <c r="I66" s="2"/>
      <c r="J66" s="2">
        <f t="shared" si="26"/>
        <v>0.34580730750096733</v>
      </c>
      <c r="K66" s="2">
        <f t="shared" si="27"/>
        <v>0.55497208556740918</v>
      </c>
      <c r="L66" s="2">
        <f t="shared" si="28"/>
        <v>0</v>
      </c>
      <c r="M66" s="2">
        <f t="shared" si="29"/>
        <v>9.922060693162349E-2</v>
      </c>
      <c r="N66" s="56">
        <v>6256</v>
      </c>
      <c r="O66" s="56">
        <v>10040</v>
      </c>
      <c r="P66" s="106"/>
      <c r="Q66" s="106">
        <v>468</v>
      </c>
      <c r="R66" s="106">
        <v>520</v>
      </c>
      <c r="S66" s="106">
        <v>278</v>
      </c>
      <c r="T66" s="56">
        <v>529</v>
      </c>
      <c r="U66" s="106"/>
      <c r="V66" s="106"/>
      <c r="W66" s="56"/>
      <c r="X66" s="56">
        <v>0</v>
      </c>
      <c r="Y66" s="56"/>
      <c r="Z66" s="56"/>
      <c r="AA66" s="56"/>
      <c r="AB66" s="56"/>
      <c r="AC66" s="56"/>
      <c r="AD66" s="56"/>
      <c r="AE66" s="56"/>
      <c r="AG66" s="6">
        <f>IF(Q66&gt;0,RANK(Q66,(N66:P66,Q66:AE66)),0)</f>
        <v>5</v>
      </c>
      <c r="AH66" s="6">
        <f>IF(R66&gt;0,RANK(R66,(N66:P66,Q66:AE66)),0)</f>
        <v>4</v>
      </c>
      <c r="AI66" s="6">
        <f>IF(T66&gt;0,RANK(T66,(N66:P66,Q66:AE66)),0)</f>
        <v>3</v>
      </c>
      <c r="AJ66" s="6">
        <f>IF(S66&gt;0,RANK(S66,(N66:P66,Q66:AE66)),0)</f>
        <v>6</v>
      </c>
      <c r="AK66" s="2">
        <f t="shared" si="30"/>
        <v>2.5869216737604332E-2</v>
      </c>
      <c r="AL66" s="2">
        <f t="shared" si="31"/>
        <v>2.8743574152893706E-2</v>
      </c>
      <c r="AM66" s="2">
        <f t="shared" si="32"/>
        <v>2.9241059090155327E-2</v>
      </c>
      <c r="AN66" s="2">
        <f t="shared" si="33"/>
        <v>1.5366756950970095E-2</v>
      </c>
      <c r="AP66" s="5" t="s">
        <v>1208</v>
      </c>
      <c r="AQ66" s="5" t="s">
        <v>2215</v>
      </c>
      <c r="AT66" s="92">
        <v>6</v>
      </c>
      <c r="AU66" s="94">
        <v>93</v>
      </c>
      <c r="AV66" s="98">
        <f t="shared" si="24"/>
        <v>6093</v>
      </c>
      <c r="AX66" s="6" t="s">
        <v>1535</v>
      </c>
    </row>
    <row r="67" spans="1:58" ht="12.75" hidden="1" customHeight="1" outlineLevel="1">
      <c r="A67" s="5" t="s">
        <v>1622</v>
      </c>
      <c r="B67" s="5" t="s">
        <v>2215</v>
      </c>
      <c r="C67" s="1">
        <f t="shared" si="25"/>
        <v>97869</v>
      </c>
      <c r="D67" s="6">
        <f>IF(N67&gt;0, RANK(N67,(N67:P67,Q67:AE67)),0)</f>
        <v>1</v>
      </c>
      <c r="E67" s="6">
        <f>IF(O67&gt;0,RANK(O67,(N67:P67,Q67:AE67)),0)</f>
        <v>2</v>
      </c>
      <c r="F67" s="6">
        <f>IF(P67&gt;0,RANK(P67,(N67:P67,Q67:AE67)),0)</f>
        <v>0</v>
      </c>
      <c r="G67" s="1">
        <f t="shared" si="13"/>
        <v>9762</v>
      </c>
      <c r="H67" s="2">
        <f t="shared" si="14"/>
        <v>9.9745578272997584E-2</v>
      </c>
      <c r="I67" s="2"/>
      <c r="J67" s="2">
        <f t="shared" si="26"/>
        <v>0.51006958280967418</v>
      </c>
      <c r="K67" s="2">
        <f t="shared" si="27"/>
        <v>0.41032400453667656</v>
      </c>
      <c r="L67" s="2">
        <f t="shared" si="28"/>
        <v>0</v>
      </c>
      <c r="M67" s="2">
        <f t="shared" si="29"/>
        <v>7.9606412653649261E-2</v>
      </c>
      <c r="N67" s="56">
        <v>49920</v>
      </c>
      <c r="O67" s="56">
        <v>40158</v>
      </c>
      <c r="P67" s="106"/>
      <c r="Q67" s="106">
        <v>1645</v>
      </c>
      <c r="R67" s="106">
        <v>1725</v>
      </c>
      <c r="S67" s="106">
        <v>1587</v>
      </c>
      <c r="T67" s="56">
        <v>2834</v>
      </c>
      <c r="U67" s="106"/>
      <c r="V67" s="106"/>
      <c r="W67" s="56"/>
      <c r="X67" s="56">
        <v>0</v>
      </c>
      <c r="Y67" s="56"/>
      <c r="Z67" s="56"/>
      <c r="AA67" s="56"/>
      <c r="AB67" s="56"/>
      <c r="AC67" s="56"/>
      <c r="AD67" s="56"/>
      <c r="AE67" s="56"/>
      <c r="AG67" s="6">
        <f>IF(Q67&gt;0,RANK(Q67,(N67:P67,Q67:AE67)),0)</f>
        <v>5</v>
      </c>
      <c r="AH67" s="6">
        <f>IF(R67&gt;0,RANK(R67,(N67:P67,Q67:AE67)),0)</f>
        <v>4</v>
      </c>
      <c r="AI67" s="6">
        <f>IF(T67&gt;0,RANK(T67,(N67:P67,Q67:AE67)),0)</f>
        <v>3</v>
      </c>
      <c r="AJ67" s="6">
        <f>IF(S67&gt;0,RANK(S67,(N67:P67,Q67:AE67)),0)</f>
        <v>6</v>
      </c>
      <c r="AK67" s="2">
        <f t="shared" si="30"/>
        <v>1.680818236622424E-2</v>
      </c>
      <c r="AL67" s="2">
        <f t="shared" si="31"/>
        <v>1.7625601569444871E-2</v>
      </c>
      <c r="AM67" s="2">
        <f t="shared" si="32"/>
        <v>2.8957075274090877E-2</v>
      </c>
      <c r="AN67" s="2">
        <f t="shared" si="33"/>
        <v>1.621555344388928E-2</v>
      </c>
      <c r="AP67" s="5" t="s">
        <v>1622</v>
      </c>
      <c r="AQ67" s="5" t="s">
        <v>2215</v>
      </c>
      <c r="AT67" s="92">
        <v>6</v>
      </c>
      <c r="AU67" s="94">
        <v>95</v>
      </c>
      <c r="AV67" s="98">
        <f t="shared" si="24"/>
        <v>6095</v>
      </c>
      <c r="AX67" s="6" t="s">
        <v>1535</v>
      </c>
    </row>
    <row r="68" spans="1:58" ht="12.75" hidden="1" customHeight="1" outlineLevel="1">
      <c r="A68" s="5" t="s">
        <v>1625</v>
      </c>
      <c r="B68" s="5" t="s">
        <v>2215</v>
      </c>
      <c r="C68" s="1">
        <f t="shared" si="25"/>
        <v>158452</v>
      </c>
      <c r="D68" s="6">
        <f>IF(N68&gt;0, RANK(N68,(N68:P68,Q68:AE68)),0)</f>
        <v>1</v>
      </c>
      <c r="E68" s="6">
        <f>IF(O68&gt;0,RANK(O68,(N68:P68,Q68:AE68)),0)</f>
        <v>2</v>
      </c>
      <c r="F68" s="6">
        <f>IF(P68&gt;0,RANK(P68,(N68:P68,Q68:AE68)),0)</f>
        <v>0</v>
      </c>
      <c r="G68" s="1">
        <f t="shared" si="13"/>
        <v>37226</v>
      </c>
      <c r="H68" s="2">
        <f t="shared" si="14"/>
        <v>0.23493550097190316</v>
      </c>
      <c r="I68" s="2"/>
      <c r="J68" s="2">
        <f t="shared" si="26"/>
        <v>0.57534142831898616</v>
      </c>
      <c r="K68" s="2">
        <f t="shared" si="27"/>
        <v>0.34040592734708303</v>
      </c>
      <c r="L68" s="2">
        <f t="shared" si="28"/>
        <v>0</v>
      </c>
      <c r="M68" s="2">
        <f t="shared" si="29"/>
        <v>8.4252644333930815E-2</v>
      </c>
      <c r="N68" s="56">
        <v>91164</v>
      </c>
      <c r="O68" s="56">
        <v>53938</v>
      </c>
      <c r="P68" s="106"/>
      <c r="Q68" s="106">
        <v>3178</v>
      </c>
      <c r="R68" s="106">
        <v>2508</v>
      </c>
      <c r="S68" s="106">
        <v>3011</v>
      </c>
      <c r="T68" s="56">
        <v>4653</v>
      </c>
      <c r="U68" s="106"/>
      <c r="V68" s="106"/>
      <c r="W68" s="56"/>
      <c r="X68" s="56">
        <v>0</v>
      </c>
      <c r="Y68" s="56"/>
      <c r="Z68" s="56"/>
      <c r="AA68" s="56"/>
      <c r="AB68" s="56"/>
      <c r="AC68" s="56"/>
      <c r="AD68" s="56"/>
      <c r="AE68" s="56"/>
      <c r="AG68" s="6">
        <f>IF(Q68&gt;0,RANK(Q68,(N68:P68,Q68:AE68)),0)</f>
        <v>4</v>
      </c>
      <c r="AH68" s="6">
        <f>IF(R68&gt;0,RANK(R68,(N68:P68,Q68:AE68)),0)</f>
        <v>6</v>
      </c>
      <c r="AI68" s="6">
        <f>IF(T68&gt;0,RANK(T68,(N68:P68,Q68:AE68)),0)</f>
        <v>3</v>
      </c>
      <c r="AJ68" s="6">
        <f>IF(S68&gt;0,RANK(S68,(N68:P68,Q68:AE68)),0)</f>
        <v>5</v>
      </c>
      <c r="AK68" s="2">
        <f t="shared" si="30"/>
        <v>2.0056547093125994E-2</v>
      </c>
      <c r="AL68" s="2">
        <f t="shared" si="31"/>
        <v>1.5828137227677782E-2</v>
      </c>
      <c r="AM68" s="2">
        <f t="shared" si="32"/>
        <v>2.9365359856612729E-2</v>
      </c>
      <c r="AN68" s="2">
        <f t="shared" si="33"/>
        <v>1.9002600156514275E-2</v>
      </c>
      <c r="AP68" s="5" t="s">
        <v>1625</v>
      </c>
      <c r="AQ68" s="5" t="s">
        <v>2215</v>
      </c>
      <c r="AT68" s="92">
        <v>6</v>
      </c>
      <c r="AU68" s="94">
        <v>97</v>
      </c>
      <c r="AV68" s="98">
        <f t="shared" si="24"/>
        <v>6097</v>
      </c>
      <c r="AX68" s="6" t="s">
        <v>1535</v>
      </c>
    </row>
    <row r="69" spans="1:58" ht="12.75" hidden="1" customHeight="1" outlineLevel="1">
      <c r="A69" s="5" t="s">
        <v>1659</v>
      </c>
      <c r="B69" s="5" t="s">
        <v>2215</v>
      </c>
      <c r="C69" s="1">
        <f t="shared" si="25"/>
        <v>98682</v>
      </c>
      <c r="D69" s="6">
        <f>IF(N69&gt;0, RANK(N69,(N69:P69,Q69:AE69)),0)</f>
        <v>2</v>
      </c>
      <c r="E69" s="6">
        <f>IF(O69&gt;0,RANK(O69,(N69:P69,Q69:AE69)),0)</f>
        <v>1</v>
      </c>
      <c r="F69" s="6">
        <f>IF(P69&gt;0,RANK(P69,(N69:P69,Q69:AE69)),0)</f>
        <v>0</v>
      </c>
      <c r="G69" s="1">
        <f t="shared" si="13"/>
        <v>12810</v>
      </c>
      <c r="H69" s="2">
        <f t="shared" si="14"/>
        <v>0.12981090776433393</v>
      </c>
      <c r="I69" s="2"/>
      <c r="J69" s="2">
        <f t="shared" si="26"/>
        <v>0.38927058632780043</v>
      </c>
      <c r="K69" s="2">
        <f t="shared" si="27"/>
        <v>0.51908149409213433</v>
      </c>
      <c r="L69" s="2">
        <f t="shared" si="28"/>
        <v>0</v>
      </c>
      <c r="M69" s="2">
        <f t="shared" si="29"/>
        <v>9.164791958006524E-2</v>
      </c>
      <c r="N69" s="56">
        <v>38414</v>
      </c>
      <c r="O69" s="56">
        <v>51224</v>
      </c>
      <c r="P69" s="106"/>
      <c r="Q69" s="106">
        <v>1658</v>
      </c>
      <c r="R69" s="106">
        <v>2442</v>
      </c>
      <c r="S69" s="106">
        <v>1775</v>
      </c>
      <c r="T69" s="56">
        <v>3169</v>
      </c>
      <c r="U69" s="106"/>
      <c r="V69" s="106"/>
      <c r="W69" s="56"/>
      <c r="X69" s="56">
        <v>0</v>
      </c>
      <c r="Y69" s="56"/>
      <c r="Z69" s="56"/>
      <c r="AA69" s="56"/>
      <c r="AB69" s="56"/>
      <c r="AC69" s="56"/>
      <c r="AD69" s="56"/>
      <c r="AE69" s="56"/>
      <c r="AG69" s="6">
        <f>IF(Q69&gt;0,RANK(Q69,(N69:P69,Q69:AE69)),0)</f>
        <v>6</v>
      </c>
      <c r="AH69" s="6">
        <f>IF(R69&gt;0,RANK(R69,(N69:P69,Q69:AE69)),0)</f>
        <v>4</v>
      </c>
      <c r="AI69" s="6">
        <f>IF(T69&gt;0,RANK(T69,(N69:P69,Q69:AE69)),0)</f>
        <v>3</v>
      </c>
      <c r="AJ69" s="6">
        <f>IF(S69&gt;0,RANK(S69,(N69:P69,Q69:AE69)),0)</f>
        <v>5</v>
      </c>
      <c r="AK69" s="2">
        <f t="shared" si="30"/>
        <v>1.6801443018990291E-2</v>
      </c>
      <c r="AL69" s="2">
        <f t="shared" si="31"/>
        <v>2.4746154313856631E-2</v>
      </c>
      <c r="AM69" s="2">
        <f t="shared" si="32"/>
        <v>3.2113252670193146E-2</v>
      </c>
      <c r="AN69" s="2">
        <f t="shared" si="33"/>
        <v>1.7987069577025193E-2</v>
      </c>
      <c r="AP69" s="5" t="s">
        <v>1659</v>
      </c>
      <c r="AQ69" s="5" t="s">
        <v>2215</v>
      </c>
      <c r="AT69" s="92">
        <v>6</v>
      </c>
      <c r="AU69" s="94">
        <v>99</v>
      </c>
      <c r="AV69" s="98">
        <f t="shared" si="24"/>
        <v>6099</v>
      </c>
      <c r="AX69" s="6" t="s">
        <v>1535</v>
      </c>
    </row>
    <row r="70" spans="1:58" ht="12.75" hidden="1" customHeight="1" outlineLevel="1">
      <c r="A70" s="5" t="s">
        <v>2580</v>
      </c>
      <c r="B70" s="5" t="s">
        <v>2215</v>
      </c>
      <c r="C70" s="1">
        <f t="shared" si="25"/>
        <v>21882</v>
      </c>
      <c r="D70" s="6">
        <f>IF(N70&gt;0, RANK(N70,(N70:P70,Q70:AE70)),0)</f>
        <v>2</v>
      </c>
      <c r="E70" s="6">
        <f>IF(O70&gt;0,RANK(O70,(N70:P70,Q70:AE70)),0)</f>
        <v>1</v>
      </c>
      <c r="F70" s="6">
        <f>IF(P70&gt;0,RANK(P70,(N70:P70,Q70:AE70)),0)</f>
        <v>0</v>
      </c>
      <c r="G70" s="1">
        <f t="shared" si="13"/>
        <v>8284</v>
      </c>
      <c r="H70" s="2">
        <f t="shared" si="14"/>
        <v>0.37857599853761081</v>
      </c>
      <c r="I70" s="2"/>
      <c r="J70" s="2">
        <f t="shared" si="26"/>
        <v>0.27227858513846998</v>
      </c>
      <c r="K70" s="2">
        <f t="shared" si="27"/>
        <v>0.65085458367608084</v>
      </c>
      <c r="L70" s="2">
        <f t="shared" si="28"/>
        <v>0</v>
      </c>
      <c r="M70" s="2">
        <f t="shared" si="29"/>
        <v>7.6866831185449236E-2</v>
      </c>
      <c r="N70" s="56">
        <v>5958</v>
      </c>
      <c r="O70" s="56">
        <v>14242</v>
      </c>
      <c r="P70" s="106"/>
      <c r="Q70" s="106">
        <v>357</v>
      </c>
      <c r="R70" s="106">
        <v>457</v>
      </c>
      <c r="S70" s="106">
        <v>309</v>
      </c>
      <c r="T70" s="56">
        <v>559</v>
      </c>
      <c r="U70" s="106"/>
      <c r="V70" s="106"/>
      <c r="W70" s="56"/>
      <c r="X70" s="56">
        <v>0</v>
      </c>
      <c r="Y70" s="56"/>
      <c r="Z70" s="56"/>
      <c r="AA70" s="56"/>
      <c r="AB70" s="56"/>
      <c r="AC70" s="56"/>
      <c r="AD70" s="56"/>
      <c r="AE70" s="56"/>
      <c r="AG70" s="6">
        <f>IF(Q70&gt;0,RANK(Q70,(N70:P70,Q70:AE70)),0)</f>
        <v>5</v>
      </c>
      <c r="AH70" s="6">
        <f>IF(R70&gt;0,RANK(R70,(N70:P70,Q70:AE70)),0)</f>
        <v>4</v>
      </c>
      <c r="AI70" s="6">
        <f>IF(T70&gt;0,RANK(T70,(N70:P70,Q70:AE70)),0)</f>
        <v>3</v>
      </c>
      <c r="AJ70" s="6">
        <f>IF(S70&gt;0,RANK(S70,(N70:P70,Q70:AE70)),0)</f>
        <v>6</v>
      </c>
      <c r="AK70" s="2">
        <f t="shared" si="30"/>
        <v>1.6314779270633396E-2</v>
      </c>
      <c r="AL70" s="2">
        <f t="shared" si="31"/>
        <v>2.0884745452883647E-2</v>
      </c>
      <c r="AM70" s="2">
        <f t="shared" si="32"/>
        <v>2.5546110958778904E-2</v>
      </c>
      <c r="AN70" s="2">
        <f t="shared" si="33"/>
        <v>1.4121195503153277E-2</v>
      </c>
      <c r="AP70" s="5" t="s">
        <v>2580</v>
      </c>
      <c r="AQ70" s="5" t="s">
        <v>2215</v>
      </c>
      <c r="AT70" s="92">
        <v>6</v>
      </c>
      <c r="AU70" s="94">
        <v>101</v>
      </c>
      <c r="AV70" s="98">
        <f t="shared" si="24"/>
        <v>6101</v>
      </c>
      <c r="AX70" s="6" t="s">
        <v>1535</v>
      </c>
    </row>
    <row r="71" spans="1:58" ht="12.75" hidden="1" customHeight="1" outlineLevel="1">
      <c r="A71" s="5" t="s">
        <v>2041</v>
      </c>
      <c r="B71" s="5" t="s">
        <v>2215</v>
      </c>
      <c r="C71" s="1">
        <f t="shared" si="25"/>
        <v>18406</v>
      </c>
      <c r="D71" s="6">
        <f>IF(N71&gt;0, RANK(N71,(N71:P71,Q71:AE71)),0)</f>
        <v>2</v>
      </c>
      <c r="E71" s="6">
        <f>IF(O71&gt;0,RANK(O71,(N71:P71,Q71:AE71)),0)</f>
        <v>1</v>
      </c>
      <c r="F71" s="6">
        <f>IF(P71&gt;0,RANK(P71,(N71:P71,Q71:AE71)),0)</f>
        <v>0</v>
      </c>
      <c r="G71" s="1">
        <f t="shared" si="13"/>
        <v>6187</v>
      </c>
      <c r="H71" s="2">
        <f t="shared" si="14"/>
        <v>0.33614038900358578</v>
      </c>
      <c r="I71" s="2"/>
      <c r="J71" s="2">
        <f t="shared" si="26"/>
        <v>0.27936542431815714</v>
      </c>
      <c r="K71" s="2">
        <f t="shared" si="27"/>
        <v>0.61550581332174292</v>
      </c>
      <c r="L71" s="2">
        <f t="shared" si="28"/>
        <v>0</v>
      </c>
      <c r="M71" s="2">
        <f t="shared" si="29"/>
        <v>0.10512876236009994</v>
      </c>
      <c r="N71" s="56">
        <v>5142</v>
      </c>
      <c r="O71" s="56">
        <v>11329</v>
      </c>
      <c r="P71" s="106"/>
      <c r="Q71" s="106">
        <v>492</v>
      </c>
      <c r="R71" s="106">
        <v>668</v>
      </c>
      <c r="S71" s="106">
        <v>253</v>
      </c>
      <c r="T71" s="56">
        <v>522</v>
      </c>
      <c r="U71" s="106"/>
      <c r="V71" s="106"/>
      <c r="W71" s="56"/>
      <c r="X71" s="56">
        <v>0</v>
      </c>
      <c r="Y71" s="56"/>
      <c r="Z71" s="56"/>
      <c r="AA71" s="56"/>
      <c r="AB71" s="56"/>
      <c r="AC71" s="56"/>
      <c r="AD71" s="56"/>
      <c r="AE71" s="56"/>
      <c r="AG71" s="6">
        <f>IF(Q71&gt;0,RANK(Q71,(N71:P71,Q71:AE71)),0)</f>
        <v>5</v>
      </c>
      <c r="AH71" s="6">
        <f>IF(R71&gt;0,RANK(R71,(N71:P71,Q71:AE71)),0)</f>
        <v>3</v>
      </c>
      <c r="AI71" s="6">
        <f>IF(T71&gt;0,RANK(T71,(N71:P71,Q71:AE71)),0)</f>
        <v>4</v>
      </c>
      <c r="AJ71" s="6">
        <f>IF(S71&gt;0,RANK(S71,(N71:P71,Q71:AE71)),0)</f>
        <v>6</v>
      </c>
      <c r="AK71" s="2">
        <f t="shared" si="30"/>
        <v>2.673041399543627E-2</v>
      </c>
      <c r="AL71" s="2">
        <f t="shared" si="31"/>
        <v>3.6292513310876885E-2</v>
      </c>
      <c r="AM71" s="2">
        <f t="shared" si="32"/>
        <v>2.8360317287840921E-2</v>
      </c>
      <c r="AN71" s="2">
        <f t="shared" si="33"/>
        <v>1.3745517765945887E-2</v>
      </c>
      <c r="AP71" s="5" t="s">
        <v>2041</v>
      </c>
      <c r="AQ71" s="5" t="s">
        <v>2215</v>
      </c>
      <c r="AT71" s="92">
        <v>6</v>
      </c>
      <c r="AU71" s="94">
        <v>103</v>
      </c>
      <c r="AV71" s="98">
        <f t="shared" si="24"/>
        <v>6103</v>
      </c>
      <c r="AX71" s="6" t="s">
        <v>1535</v>
      </c>
    </row>
    <row r="72" spans="1:58" ht="12.75" hidden="1" customHeight="1" outlineLevel="1">
      <c r="A72" s="5" t="s">
        <v>1040</v>
      </c>
      <c r="B72" s="5" t="s">
        <v>2215</v>
      </c>
      <c r="C72" s="1">
        <f t="shared" si="25"/>
        <v>5344</v>
      </c>
      <c r="D72" s="6">
        <f>IF(N72&gt;0, RANK(N72,(N72:P72,Q72:AE72)),0)</f>
        <v>2</v>
      </c>
      <c r="E72" s="6">
        <f>IF(O72&gt;0,RANK(O72,(N72:P72,Q72:AE72)),0)</f>
        <v>1</v>
      </c>
      <c r="F72" s="6">
        <f>IF(P72&gt;0,RANK(P72,(N72:P72,Q72:AE72)),0)</f>
        <v>0</v>
      </c>
      <c r="G72" s="1">
        <f t="shared" si="13"/>
        <v>1211</v>
      </c>
      <c r="H72" s="2">
        <f t="shared" si="14"/>
        <v>0.22660928143712575</v>
      </c>
      <c r="I72" s="2"/>
      <c r="J72" s="2">
        <f t="shared" si="26"/>
        <v>0.31867514970059879</v>
      </c>
      <c r="K72" s="2">
        <f t="shared" si="27"/>
        <v>0.54528443113772451</v>
      </c>
      <c r="L72" s="2">
        <f t="shared" si="28"/>
        <v>0</v>
      </c>
      <c r="M72" s="2">
        <f t="shared" si="29"/>
        <v>0.13604041916167664</v>
      </c>
      <c r="N72" s="56">
        <v>1703</v>
      </c>
      <c r="O72" s="56">
        <v>2914</v>
      </c>
      <c r="P72" s="106"/>
      <c r="Q72" s="106">
        <v>208</v>
      </c>
      <c r="R72" s="106">
        <v>230</v>
      </c>
      <c r="S72" s="106">
        <v>91</v>
      </c>
      <c r="T72" s="56">
        <v>198</v>
      </c>
      <c r="U72" s="106"/>
      <c r="V72" s="106"/>
      <c r="W72" s="56"/>
      <c r="X72" s="56">
        <v>0</v>
      </c>
      <c r="Y72" s="56"/>
      <c r="Z72" s="56"/>
      <c r="AA72" s="56"/>
      <c r="AB72" s="56"/>
      <c r="AC72" s="56"/>
      <c r="AD72" s="56"/>
      <c r="AE72" s="56"/>
      <c r="AG72" s="6">
        <f>IF(Q72&gt;0,RANK(Q72,(N72:P72,Q72:AE72)),0)</f>
        <v>4</v>
      </c>
      <c r="AH72" s="6">
        <f>IF(R72&gt;0,RANK(R72,(N72:P72,Q72:AE72)),0)</f>
        <v>3</v>
      </c>
      <c r="AI72" s="6">
        <f>IF(T72&gt;0,RANK(T72,(N72:P72,Q72:AE72)),0)</f>
        <v>5</v>
      </c>
      <c r="AJ72" s="6">
        <f>IF(S72&gt;0,RANK(S72,(N72:P72,Q72:AE72)),0)</f>
        <v>6</v>
      </c>
      <c r="AK72" s="2">
        <f t="shared" si="30"/>
        <v>3.8922155688622756E-2</v>
      </c>
      <c r="AL72" s="2">
        <f t="shared" si="31"/>
        <v>4.3038922155688622E-2</v>
      </c>
      <c r="AM72" s="2">
        <f t="shared" si="32"/>
        <v>3.7050898203592815E-2</v>
      </c>
      <c r="AN72" s="2">
        <f t="shared" si="33"/>
        <v>1.7028443113772454E-2</v>
      </c>
      <c r="AP72" s="5" t="s">
        <v>1040</v>
      </c>
      <c r="AQ72" s="5" t="s">
        <v>2215</v>
      </c>
      <c r="AT72" s="92">
        <v>6</v>
      </c>
      <c r="AU72" s="94">
        <v>105</v>
      </c>
      <c r="AV72" s="98">
        <f t="shared" si="24"/>
        <v>6105</v>
      </c>
      <c r="AX72" s="6" t="s">
        <v>1535</v>
      </c>
    </row>
    <row r="73" spans="1:58" ht="12.75" hidden="1" customHeight="1" outlineLevel="1">
      <c r="A73" s="5" t="s">
        <v>2472</v>
      </c>
      <c r="B73" s="5" t="s">
        <v>2215</v>
      </c>
      <c r="C73" s="1">
        <f t="shared" si="25"/>
        <v>77083</v>
      </c>
      <c r="D73" s="6">
        <f>IF(N73&gt;0, RANK(N73,(N73:P73,Q73:AE73)),0)</f>
        <v>2</v>
      </c>
      <c r="E73" s="6">
        <f>IF(O73&gt;0,RANK(O73,(N73:P73,Q73:AE73)),0)</f>
        <v>1</v>
      </c>
      <c r="F73" s="6">
        <f>IF(P73&gt;0,RANK(P73,(N73:P73,Q73:AE73)),0)</f>
        <v>0</v>
      </c>
      <c r="G73" s="1">
        <f t="shared" si="13"/>
        <v>21830</v>
      </c>
      <c r="H73" s="2">
        <f t="shared" si="14"/>
        <v>0.28320122465394443</v>
      </c>
      <c r="I73" s="2"/>
      <c r="J73" s="2">
        <f t="shared" si="26"/>
        <v>0.31451811683509984</v>
      </c>
      <c r="K73" s="2">
        <f t="shared" si="27"/>
        <v>0.59771934148904426</v>
      </c>
      <c r="L73" s="2">
        <f t="shared" si="28"/>
        <v>0</v>
      </c>
      <c r="M73" s="2">
        <f t="shared" si="29"/>
        <v>8.7762541675855843E-2</v>
      </c>
      <c r="N73" s="56">
        <v>24244</v>
      </c>
      <c r="O73" s="56">
        <v>46074</v>
      </c>
      <c r="P73" s="106"/>
      <c r="Q73" s="106">
        <v>1359</v>
      </c>
      <c r="R73" s="106">
        <v>1638</v>
      </c>
      <c r="S73" s="106">
        <v>897</v>
      </c>
      <c r="T73" s="56">
        <v>2871</v>
      </c>
      <c r="U73" s="106"/>
      <c r="V73" s="106"/>
      <c r="W73" s="56"/>
      <c r="X73" s="56">
        <v>0</v>
      </c>
      <c r="Y73" s="56"/>
      <c r="Z73" s="56"/>
      <c r="AA73" s="56"/>
      <c r="AB73" s="56"/>
      <c r="AC73" s="56"/>
      <c r="AD73" s="56"/>
      <c r="AE73" s="56"/>
      <c r="AG73" s="6">
        <f>IF(Q73&gt;0,RANK(Q73,(N73:P73,Q73:AE73)),0)</f>
        <v>5</v>
      </c>
      <c r="AH73" s="6">
        <f>IF(R73&gt;0,RANK(R73,(N73:P73,Q73:AE73)),0)</f>
        <v>4</v>
      </c>
      <c r="AI73" s="6">
        <f>IF(T73&gt;0,RANK(T73,(N73:P73,Q73:AE73)),0)</f>
        <v>3</v>
      </c>
      <c r="AJ73" s="6">
        <f>IF(S73&gt;0,RANK(S73,(N73:P73,Q73:AE73)),0)</f>
        <v>6</v>
      </c>
      <c r="AK73" s="2">
        <f t="shared" si="30"/>
        <v>1.7630346509606529E-2</v>
      </c>
      <c r="AL73" s="2">
        <f t="shared" si="31"/>
        <v>2.1249821620850252E-2</v>
      </c>
      <c r="AM73" s="2">
        <f t="shared" si="32"/>
        <v>3.7245566467314452E-2</v>
      </c>
      <c r="AN73" s="2">
        <f t="shared" si="33"/>
        <v>1.1636807078084663E-2</v>
      </c>
      <c r="AP73" s="5" t="s">
        <v>2472</v>
      </c>
      <c r="AQ73" s="5" t="s">
        <v>2215</v>
      </c>
      <c r="AT73" s="92">
        <v>6</v>
      </c>
      <c r="AU73" s="94">
        <v>107</v>
      </c>
      <c r="AV73" s="98">
        <f t="shared" si="24"/>
        <v>6107</v>
      </c>
      <c r="AX73" s="6" t="s">
        <v>1535</v>
      </c>
    </row>
    <row r="74" spans="1:58" ht="12.75" hidden="1" customHeight="1" outlineLevel="1">
      <c r="A74" s="5" t="s">
        <v>2682</v>
      </c>
      <c r="B74" s="5" t="s">
        <v>2215</v>
      </c>
      <c r="C74" s="1">
        <f t="shared" si="25"/>
        <v>19457</v>
      </c>
      <c r="D74" s="6">
        <f>IF(N74&gt;0, RANK(N74,(N74:P74,Q74:AE74)),0)</f>
        <v>2</v>
      </c>
      <c r="E74" s="6">
        <f>IF(O74&gt;0,RANK(O74,(N74:P74,Q74:AE74)),0)</f>
        <v>1</v>
      </c>
      <c r="F74" s="6">
        <f>IF(P74&gt;0,RANK(P74,(N74:P74,Q74:AE74)),0)</f>
        <v>0</v>
      </c>
      <c r="G74" s="1">
        <f t="shared" si="13"/>
        <v>2476</v>
      </c>
      <c r="H74" s="2">
        <f t="shared" si="14"/>
        <v>0.12725497250346918</v>
      </c>
      <c r="I74" s="2"/>
      <c r="J74" s="2">
        <f t="shared" si="26"/>
        <v>0.39538469445443797</v>
      </c>
      <c r="K74" s="2">
        <f t="shared" si="27"/>
        <v>0.5226396669579072</v>
      </c>
      <c r="L74" s="2">
        <f t="shared" si="28"/>
        <v>0</v>
      </c>
      <c r="M74" s="2">
        <f t="shared" si="29"/>
        <v>8.1975638587654887E-2</v>
      </c>
      <c r="N74" s="56">
        <v>7693</v>
      </c>
      <c r="O74" s="56">
        <v>10169</v>
      </c>
      <c r="P74" s="106"/>
      <c r="Q74" s="106">
        <v>410</v>
      </c>
      <c r="R74" s="106">
        <v>400</v>
      </c>
      <c r="S74" s="106">
        <v>306</v>
      </c>
      <c r="T74" s="56">
        <v>479</v>
      </c>
      <c r="U74" s="106"/>
      <c r="V74" s="106"/>
      <c r="W74" s="56"/>
      <c r="X74" s="56">
        <v>0</v>
      </c>
      <c r="Y74" s="56"/>
      <c r="Z74" s="56"/>
      <c r="AA74" s="56"/>
      <c r="AB74" s="56"/>
      <c r="AC74" s="56"/>
      <c r="AD74" s="56"/>
      <c r="AE74" s="56"/>
      <c r="AG74" s="6">
        <f>IF(Q74&gt;0,RANK(Q74,(N74:P74,Q74:AE74)),0)</f>
        <v>4</v>
      </c>
      <c r="AH74" s="6">
        <f>IF(R74&gt;0,RANK(R74,(N74:P74,Q74:AE74)),0)</f>
        <v>5</v>
      </c>
      <c r="AI74" s="6">
        <f>IF(T74&gt;0,RANK(T74,(N74:P74,Q74:AE74)),0)</f>
        <v>3</v>
      </c>
      <c r="AJ74" s="6">
        <f>IF(S74&gt;0,RANK(S74,(N74:P74,Q74:AE74)),0)</f>
        <v>6</v>
      </c>
      <c r="AK74" s="2">
        <f t="shared" si="30"/>
        <v>2.107210772472632E-2</v>
      </c>
      <c r="AL74" s="2">
        <f t="shared" si="31"/>
        <v>2.0558153877781773E-2</v>
      </c>
      <c r="AM74" s="2">
        <f t="shared" si="32"/>
        <v>2.4618389268643674E-2</v>
      </c>
      <c r="AN74" s="2">
        <f t="shared" si="33"/>
        <v>1.572698771650306E-2</v>
      </c>
      <c r="AP74" s="5" t="s">
        <v>2682</v>
      </c>
      <c r="AQ74" s="5" t="s">
        <v>2215</v>
      </c>
      <c r="AT74" s="92">
        <v>6</v>
      </c>
      <c r="AU74" s="94">
        <v>109</v>
      </c>
      <c r="AV74" s="98">
        <f t="shared" si="24"/>
        <v>6109</v>
      </c>
      <c r="AX74" s="6" t="s">
        <v>1535</v>
      </c>
    </row>
    <row r="75" spans="1:58" ht="12.75" hidden="1" customHeight="1" outlineLevel="1">
      <c r="A75" s="5" t="s">
        <v>845</v>
      </c>
      <c r="B75" s="5" t="s">
        <v>2215</v>
      </c>
      <c r="C75" s="1">
        <f t="shared" si="25"/>
        <v>213800</v>
      </c>
      <c r="D75" s="6">
        <f>IF(N75&gt;0, RANK(N75,(N75:P75,Q75:AE75)),0)</f>
        <v>2</v>
      </c>
      <c r="E75" s="6">
        <f>IF(O75&gt;0,RANK(O75,(N75:P75,Q75:AE75)),0)</f>
        <v>1</v>
      </c>
      <c r="F75" s="6">
        <f>IF(P75&gt;0,RANK(P75,(N75:P75,Q75:AE75)),0)</f>
        <v>0</v>
      </c>
      <c r="G75" s="1">
        <f>IF(C75&gt;0,MAX(N75:P75)-LARGE(N75:P75,2),0)</f>
        <v>26521</v>
      </c>
      <c r="H75" s="2">
        <f>IF(C75&gt;0,G75/C75,0)</f>
        <v>0.12404583723105707</v>
      </c>
      <c r="I75" s="2"/>
      <c r="J75" s="2">
        <f t="shared" si="26"/>
        <v>0.38574368568755846</v>
      </c>
      <c r="K75" s="2">
        <f t="shared" si="27"/>
        <v>0.50978952291861557</v>
      </c>
      <c r="L75" s="2">
        <f t="shared" si="28"/>
        <v>0</v>
      </c>
      <c r="M75" s="2">
        <f t="shared" si="29"/>
        <v>0.10446679139382598</v>
      </c>
      <c r="N75" s="56">
        <v>82472</v>
      </c>
      <c r="O75" s="56">
        <v>108993</v>
      </c>
      <c r="P75" s="106"/>
      <c r="Q75" s="106">
        <v>5773</v>
      </c>
      <c r="R75" s="106">
        <v>4626</v>
      </c>
      <c r="S75" s="106">
        <v>4185</v>
      </c>
      <c r="T75" s="56">
        <v>7671</v>
      </c>
      <c r="U75" s="106"/>
      <c r="V75" s="106"/>
      <c r="W75" s="56"/>
      <c r="X75" s="56">
        <v>80</v>
      </c>
      <c r="Y75" s="56"/>
      <c r="Z75" s="56"/>
      <c r="AA75" s="56"/>
      <c r="AB75" s="56"/>
      <c r="AC75" s="56"/>
      <c r="AD75" s="56"/>
      <c r="AE75" s="56"/>
      <c r="AG75" s="6">
        <f>IF(Q75&gt;0,RANK(Q75,(N75:P75,Q75:AE75)),0)</f>
        <v>4</v>
      </c>
      <c r="AH75" s="6">
        <f>IF(R75&gt;0,RANK(R75,(N75:P75,Q75:AE75)),0)</f>
        <v>5</v>
      </c>
      <c r="AI75" s="6">
        <f>IF(T75&gt;0,RANK(T75,(N75:P75,Q75:AE75)),0)</f>
        <v>3</v>
      </c>
      <c r="AJ75" s="6">
        <f>IF(S75&gt;0,RANK(S75,(N75:P75,Q75:AE75)),0)</f>
        <v>6</v>
      </c>
      <c r="AK75" s="2">
        <f t="shared" si="30"/>
        <v>2.7001870907390084E-2</v>
      </c>
      <c r="AL75" s="2">
        <f t="shared" si="31"/>
        <v>2.1637043966323669E-2</v>
      </c>
      <c r="AM75" s="2">
        <f t="shared" si="32"/>
        <v>3.5879326473339572E-2</v>
      </c>
      <c r="AN75" s="2">
        <f t="shared" si="33"/>
        <v>1.9574368568755846E-2</v>
      </c>
      <c r="AP75" s="5" t="s">
        <v>845</v>
      </c>
      <c r="AQ75" s="5" t="s">
        <v>2215</v>
      </c>
      <c r="AT75" s="92">
        <v>6</v>
      </c>
      <c r="AU75" s="94">
        <v>111</v>
      </c>
      <c r="AV75" s="98">
        <f t="shared" si="24"/>
        <v>6111</v>
      </c>
      <c r="AX75" s="6" t="s">
        <v>1535</v>
      </c>
    </row>
    <row r="76" spans="1:58" ht="12.75" hidden="1" customHeight="1" outlineLevel="1">
      <c r="A76" s="5" t="s">
        <v>1007</v>
      </c>
      <c r="B76" s="5" t="s">
        <v>2215</v>
      </c>
      <c r="C76" s="1">
        <f t="shared" si="25"/>
        <v>48832</v>
      </c>
      <c r="D76" s="6">
        <f>IF(N76&gt;0, RANK(N76,(N76:P76,Q76:AE76)),0)</f>
        <v>1</v>
      </c>
      <c r="E76" s="6">
        <f>IF(O76&gt;0,RANK(O76,(N76:P76,Q76:AE76)),0)</f>
        <v>2</v>
      </c>
      <c r="F76" s="6">
        <f>IF(P76&gt;0,RANK(P76,(N76:P76,Q76:AE76)),0)</f>
        <v>0</v>
      </c>
      <c r="G76" s="1">
        <f>IF(C76&gt;0,MAX(N76:P76)-LARGE(N76:P76,2),0)</f>
        <v>8942</v>
      </c>
      <c r="H76" s="2">
        <f>IF(C76&gt;0,G76/C76,0)</f>
        <v>0.18311762778505897</v>
      </c>
      <c r="I76" s="2"/>
      <c r="J76" s="2">
        <f t="shared" si="26"/>
        <v>0.5486770969855832</v>
      </c>
      <c r="K76" s="2">
        <f t="shared" si="27"/>
        <v>0.36555946920052423</v>
      </c>
      <c r="L76" s="2">
        <f t="shared" si="28"/>
        <v>0</v>
      </c>
      <c r="M76" s="2">
        <f t="shared" si="29"/>
        <v>8.5763433813892564E-2</v>
      </c>
      <c r="N76" s="56">
        <v>26793</v>
      </c>
      <c r="O76" s="56">
        <v>17851</v>
      </c>
      <c r="P76" s="106"/>
      <c r="Q76" s="106">
        <v>906</v>
      </c>
      <c r="R76" s="106">
        <v>774</v>
      </c>
      <c r="S76" s="106">
        <v>954</v>
      </c>
      <c r="T76" s="56">
        <v>1553</v>
      </c>
      <c r="U76" s="106"/>
      <c r="V76" s="106"/>
      <c r="W76" s="56"/>
      <c r="X76" s="56">
        <v>1</v>
      </c>
      <c r="Y76" s="56"/>
      <c r="Z76" s="56"/>
      <c r="AA76" s="56"/>
      <c r="AB76" s="56"/>
      <c r="AC76" s="56"/>
      <c r="AD76" s="56"/>
      <c r="AE76" s="56"/>
      <c r="AG76" s="6">
        <f>IF(Q76&gt;0,RANK(Q76,(N76:P76,Q76:AE76)),0)</f>
        <v>5</v>
      </c>
      <c r="AH76" s="6">
        <f>IF(R76&gt;0,RANK(R76,(N76:P76,Q76:AE76)),0)</f>
        <v>6</v>
      </c>
      <c r="AI76" s="6">
        <f>IF(T76&gt;0,RANK(T76,(N76:P76,Q76:AE76)),0)</f>
        <v>3</v>
      </c>
      <c r="AJ76" s="6">
        <f>IF(S76&gt;0,RANK(S76,(N76:P76,Q76:AE76)),0)</f>
        <v>4</v>
      </c>
      <c r="AK76" s="2">
        <f t="shared" si="30"/>
        <v>1.855340760157274E-2</v>
      </c>
      <c r="AL76" s="2">
        <f t="shared" si="31"/>
        <v>1.5850262123197904E-2</v>
      </c>
      <c r="AM76" s="2">
        <f t="shared" si="32"/>
        <v>3.1802916120576674E-2</v>
      </c>
      <c r="AN76" s="2">
        <f t="shared" si="33"/>
        <v>1.9536369593709042E-2</v>
      </c>
      <c r="AP76" s="5" t="s">
        <v>1007</v>
      </c>
      <c r="AQ76" s="5" t="s">
        <v>2215</v>
      </c>
      <c r="AT76" s="92">
        <v>6</v>
      </c>
      <c r="AU76" s="94">
        <v>113</v>
      </c>
      <c r="AV76" s="98">
        <f t="shared" si="24"/>
        <v>6113</v>
      </c>
      <c r="AX76" s="6" t="s">
        <v>1535</v>
      </c>
    </row>
    <row r="77" spans="1:58" ht="12.75" hidden="1" customHeight="1" outlineLevel="1">
      <c r="A77" s="5" t="s">
        <v>2805</v>
      </c>
      <c r="B77" s="5" t="s">
        <v>2215</v>
      </c>
      <c r="C77" s="1">
        <f t="shared" si="25"/>
        <v>14000</v>
      </c>
      <c r="D77" s="6">
        <f>IF(N77&gt;0, RANK(N77,(N77:P77,Q77:AE77)),0)</f>
        <v>2</v>
      </c>
      <c r="E77" s="6">
        <f>IF(O77&gt;0,RANK(O77,(N77:P77,Q77:AE77)),0)</f>
        <v>1</v>
      </c>
      <c r="F77" s="6">
        <f>IF(P77&gt;0,RANK(P77,(N77:P77,Q77:AE77)),0)</f>
        <v>0</v>
      </c>
      <c r="G77" s="1">
        <f>IF(C77&gt;0,MAX(N77:P77)-LARGE(N77:P77,2),0)</f>
        <v>4207</v>
      </c>
      <c r="H77" s="2">
        <f>IF(C77&gt;0,G77/C77,0)</f>
        <v>0.30049999999999999</v>
      </c>
      <c r="I77" s="2"/>
      <c r="J77" s="2">
        <f t="shared" si="26"/>
        <v>0.29699999999999999</v>
      </c>
      <c r="K77" s="2">
        <f t="shared" si="27"/>
        <v>0.59750000000000003</v>
      </c>
      <c r="L77" s="2">
        <f t="shared" si="28"/>
        <v>0</v>
      </c>
      <c r="M77" s="2">
        <f t="shared" si="29"/>
        <v>0.10550000000000004</v>
      </c>
      <c r="N77" s="56">
        <v>4158</v>
      </c>
      <c r="O77" s="56">
        <v>8365</v>
      </c>
      <c r="P77" s="106"/>
      <c r="Q77" s="106">
        <v>341</v>
      </c>
      <c r="R77" s="106">
        <v>469</v>
      </c>
      <c r="S77" s="106">
        <v>238</v>
      </c>
      <c r="T77" s="56">
        <v>429</v>
      </c>
      <c r="U77" s="106"/>
      <c r="V77" s="106"/>
      <c r="W77" s="56"/>
      <c r="X77" s="56">
        <v>0</v>
      </c>
      <c r="Y77" s="56"/>
      <c r="Z77" s="56"/>
      <c r="AA77" s="56"/>
      <c r="AB77" s="56"/>
      <c r="AC77" s="56"/>
      <c r="AD77" s="56"/>
      <c r="AE77" s="56"/>
      <c r="AG77" s="6">
        <f>IF(Q77&gt;0,RANK(Q77,(N77:P77,Q77:AE77)),0)</f>
        <v>5</v>
      </c>
      <c r="AH77" s="6">
        <f>IF(R77&gt;0,RANK(R77,(N77:P77,Q77:AE77)),0)</f>
        <v>3</v>
      </c>
      <c r="AI77" s="6">
        <f>IF(T77&gt;0,RANK(T77,(N77:P77,Q77:AE77)),0)</f>
        <v>4</v>
      </c>
      <c r="AJ77" s="6">
        <f>IF(S77&gt;0,RANK(S77,(N77:P77,Q77:AE77)),0)</f>
        <v>6</v>
      </c>
      <c r="AK77" s="2">
        <f t="shared" si="30"/>
        <v>2.4357142857142858E-2</v>
      </c>
      <c r="AL77" s="2">
        <f t="shared" si="31"/>
        <v>3.3500000000000002E-2</v>
      </c>
      <c r="AM77" s="2">
        <f t="shared" si="32"/>
        <v>3.0642857142857142E-2</v>
      </c>
      <c r="AN77" s="2">
        <f t="shared" si="33"/>
        <v>1.7000000000000001E-2</v>
      </c>
      <c r="AP77" s="5" t="s">
        <v>2805</v>
      </c>
      <c r="AQ77" s="5" t="s">
        <v>2215</v>
      </c>
      <c r="AT77" s="92">
        <v>6</v>
      </c>
      <c r="AU77" s="94">
        <v>115</v>
      </c>
      <c r="AV77" s="98">
        <f t="shared" si="24"/>
        <v>6115</v>
      </c>
      <c r="AX77" s="6" t="s">
        <v>1535</v>
      </c>
    </row>
    <row r="78" spans="1:58" collapsed="1">
      <c r="A78" s="5" t="s">
        <v>2214</v>
      </c>
      <c r="B78" s="5" t="s">
        <v>2672</v>
      </c>
      <c r="C78" s="1">
        <f t="shared" si="25"/>
        <v>8514089</v>
      </c>
      <c r="D78" s="6">
        <f>IF(N78&gt;0, RANK(N78,(N78:P78,Q78:AE78)),0)</f>
        <v>1</v>
      </c>
      <c r="E78" s="6">
        <f>IF(O78&gt;0,RANK(O78,(N78:P78,Q78:AE78)),0)</f>
        <v>2</v>
      </c>
      <c r="F78" s="6">
        <f>IF(P78&gt;0,RANK(P78,(N78:P78,Q78:AE78)),0)</f>
        <v>0</v>
      </c>
      <c r="G78" s="1">
        <f>IF(C78&gt;0,MAX(N78:P78)-LARGE(N78:P78,2),0)</f>
        <v>162127</v>
      </c>
      <c r="H78" s="2">
        <f>IF(C78&gt;0,G78/C78,0)</f>
        <v>1.904220169650564E-2</v>
      </c>
      <c r="I78" s="2"/>
      <c r="J78" s="2">
        <f t="shared" si="26"/>
        <v>0.46736086503206625</v>
      </c>
      <c r="K78" s="2">
        <f t="shared" si="27"/>
        <v>0.44831866333556064</v>
      </c>
      <c r="L78" s="2">
        <f t="shared" si="28"/>
        <v>0</v>
      </c>
      <c r="M78" s="2">
        <f t="shared" si="29"/>
        <v>8.4320471632373162E-2</v>
      </c>
      <c r="N78" s="56">
        <f>SUM(N20:N77)</f>
        <v>3979152</v>
      </c>
      <c r="O78" s="56">
        <f>SUM(O20:O77)</f>
        <v>3817025</v>
      </c>
      <c r="P78" s="56"/>
      <c r="Q78" s="56">
        <f>SUM(Q20:Q77)</f>
        <v>179100</v>
      </c>
      <c r="R78" s="56">
        <f>SUM(R20:R77)</f>
        <v>142771</v>
      </c>
      <c r="S78" s="56">
        <f>SUM(S20:S77)</f>
        <v>140567</v>
      </c>
      <c r="T78" s="56">
        <f>SUM(T20:T77)</f>
        <v>255301</v>
      </c>
      <c r="U78" s="56"/>
      <c r="V78" s="56"/>
      <c r="W78" s="56"/>
      <c r="X78" s="56">
        <f>SUM(X20:X77)</f>
        <v>173</v>
      </c>
      <c r="Y78" s="56"/>
      <c r="Z78" s="56"/>
      <c r="AA78" s="56"/>
      <c r="AB78" s="56"/>
      <c r="AC78" s="56"/>
      <c r="AD78" s="56"/>
      <c r="AE78" s="56">
        <f>SUM(AE20:AE77)</f>
        <v>0</v>
      </c>
      <c r="AG78" s="6">
        <f>IF(Q78&gt;0,RANK(Q78,(N78:P78,Q78:AE78)),0)</f>
        <v>4</v>
      </c>
      <c r="AH78" s="6">
        <f>IF(R78&gt;0,RANK(R78,(N78:P78,Q78:AE78)),0)</f>
        <v>5</v>
      </c>
      <c r="AI78" s="6">
        <f>IF(T78&gt;0,RANK(T78,(N78:P78,Q78:AE78)),0)</f>
        <v>3</v>
      </c>
      <c r="AJ78" s="6">
        <f>IF(S78&gt;0,RANK(S78,(N78:P78,Q78:AE78)),0)</f>
        <v>6</v>
      </c>
      <c r="AK78" s="2">
        <f t="shared" si="30"/>
        <v>2.1035720909189461E-2</v>
      </c>
      <c r="AL78" s="2">
        <f t="shared" si="31"/>
        <v>1.6768793466922886E-2</v>
      </c>
      <c r="AM78" s="2">
        <f t="shared" si="32"/>
        <v>2.9985709569162362E-2</v>
      </c>
      <c r="AN78" s="2">
        <f t="shared" si="33"/>
        <v>1.650992842569534E-2</v>
      </c>
      <c r="AP78" s="5" t="s">
        <v>2214</v>
      </c>
      <c r="AQ78" s="5" t="s">
        <v>2672</v>
      </c>
      <c r="AT78" s="92">
        <v>6</v>
      </c>
      <c r="AU78" s="94"/>
      <c r="AV78" s="92">
        <v>6</v>
      </c>
      <c r="AX78" s="6" t="s">
        <v>2158</v>
      </c>
    </row>
    <row r="79" spans="1:58">
      <c r="C79" s="1"/>
      <c r="E79" s="6"/>
      <c r="F79" s="6"/>
      <c r="I79" s="2"/>
      <c r="N79" s="56"/>
      <c r="O79" s="56"/>
      <c r="P79" s="56"/>
      <c r="Q79" s="56"/>
      <c r="R79" s="56"/>
      <c r="S79" s="56"/>
      <c r="T79" s="56"/>
      <c r="U79" s="56"/>
      <c r="V79" s="56"/>
      <c r="W79" s="56"/>
      <c r="X79" s="56"/>
      <c r="Y79" s="56"/>
      <c r="Z79" s="56"/>
      <c r="AA79" s="56"/>
      <c r="AB79" s="56"/>
      <c r="AC79" s="56"/>
      <c r="AD79" s="56"/>
      <c r="AE79" s="56"/>
      <c r="AG79" s="6"/>
      <c r="AH79" s="6"/>
      <c r="AI79" s="6"/>
      <c r="AJ79" s="6"/>
      <c r="AT79" s="92"/>
      <c r="AU79" s="94"/>
      <c r="AV79" s="98"/>
      <c r="BE79" s="56" t="s">
        <v>2926</v>
      </c>
      <c r="BF79" t="s">
        <v>2927</v>
      </c>
    </row>
    <row r="80" spans="1:58" hidden="1" outlineLevel="1">
      <c r="A80" t="s">
        <v>2331</v>
      </c>
      <c r="B80" t="s">
        <v>1276</v>
      </c>
      <c r="C80" s="1">
        <f t="shared" ref="C80:C88" si="34">SUM(N80:AE80)</f>
        <v>249859</v>
      </c>
      <c r="D80" s="6">
        <f>IF(N80&gt;0, RANK(N80,(N80:P80,Q80:AE80)),0)</f>
        <v>1</v>
      </c>
      <c r="E80" s="6">
        <f>IF(O80&gt;0,RANK(O80,(N80:P80,Q80:AE80)),0)</f>
        <v>2</v>
      </c>
      <c r="F80" s="6">
        <f>IF(P80&gt;0,RANK(P80,(N80:P80,Q80:AE80)),0)</f>
        <v>0</v>
      </c>
      <c r="G80" s="1">
        <f t="shared" ref="G80:G88" si="35">IF(C80&gt;0,MAX(N80:P80)-LARGE(N80:P80,2),0)</f>
        <v>59166</v>
      </c>
      <c r="H80" s="2">
        <f t="shared" ref="H80:H88" si="36">IF(C80&gt;0,G80/C80,0)</f>
        <v>0.23679755382035467</v>
      </c>
      <c r="I80" s="2"/>
      <c r="J80" s="2">
        <f t="shared" ref="J80:J88" si="37">IF($C80=0,"-",N80/$C80)</f>
        <v>0.61191311899911549</v>
      </c>
      <c r="K80" s="2">
        <f t="shared" ref="K80:K88" si="38">IF($C80=0,"-",O80/$C80)</f>
        <v>0.37511556517876082</v>
      </c>
      <c r="L80" s="2">
        <f t="shared" ref="L80:L88" si="39">IF($C80=0,"-",P80/$C80)</f>
        <v>0</v>
      </c>
      <c r="M80" s="2">
        <f t="shared" ref="M80:M88" si="40">IF(C80=0,"-",(1-J80-K80-L80))</f>
        <v>1.2971315822123686E-2</v>
      </c>
      <c r="N80" s="56">
        <f>SUMIF(Town!$AO$3:$AO$171,$AV80,Town!N$3:N$171)</f>
        <v>152892</v>
      </c>
      <c r="O80" s="56">
        <f>SUMIF(Town!$AO$3:$AO$171,$AV80,Town!O$3:O$171)</f>
        <v>93726</v>
      </c>
      <c r="P80" s="56"/>
      <c r="Q80" s="56"/>
      <c r="R80" s="56">
        <f>SUMIF(Town!$AO$3:$AO$171,$AV80,Town!R$3:R$171)</f>
        <v>3241</v>
      </c>
      <c r="S80" s="56"/>
      <c r="T80" s="56"/>
      <c r="U80" s="56"/>
      <c r="V80" s="56"/>
      <c r="W80" s="56"/>
      <c r="X80" s="56"/>
      <c r="Y80" s="56"/>
      <c r="Z80" s="56"/>
      <c r="AA80" s="56"/>
      <c r="AB80" s="56"/>
      <c r="AC80" s="56"/>
      <c r="AD80" s="56"/>
      <c r="AE80" s="56">
        <f>SUMIF(Town!$AO$3:$AO$171,$AV80,Town!AE$3:AE$171)</f>
        <v>0</v>
      </c>
      <c r="AG80" s="6">
        <f>IF(Q80&gt;0,RANK(Q80,(N80:P80,Q80:AE80)),0)</f>
        <v>0</v>
      </c>
      <c r="AH80" s="6">
        <f>IF(R80&gt;0,RANK(R80,(N80:P80,Q80:AE80)),0)</f>
        <v>3</v>
      </c>
      <c r="AI80" s="6">
        <f>IF(T80&gt;0,RANK(T80,(N80:P80,Q80:AE80)),0)</f>
        <v>0</v>
      </c>
      <c r="AJ80" s="6">
        <f>IF(S80&gt;0,RANK(S80,(N80:P80,Q80:AE80)),0)</f>
        <v>0</v>
      </c>
      <c r="AK80" s="2">
        <f t="shared" ref="AK80:AK88" si="41">IF($C80=0,"-",Q80/$C80)</f>
        <v>0</v>
      </c>
      <c r="AL80" s="2">
        <f t="shared" ref="AL80:AL88" si="42">IF($C80=0,"-",R80/$C80)</f>
        <v>1.2971315822123677E-2</v>
      </c>
      <c r="AM80" s="2">
        <f t="shared" ref="AM80:AM88" si="43">IF($C80=0,"-",T80/$C80)</f>
        <v>0</v>
      </c>
      <c r="AN80" s="2">
        <f t="shared" ref="AN80:AN88" si="44">IF($C80=0,"-",S80/$C80)</f>
        <v>0</v>
      </c>
      <c r="AP80" t="s">
        <v>2331</v>
      </c>
      <c r="AQ80" t="s">
        <v>1276</v>
      </c>
      <c r="AT80" s="92">
        <v>9</v>
      </c>
      <c r="AU80" s="94">
        <v>1</v>
      </c>
      <c r="AV80" s="98">
        <f t="shared" ref="AV80:AV102" si="45">1000*AT80+AU80</f>
        <v>9001</v>
      </c>
      <c r="AX80" s="6" t="s">
        <v>1535</v>
      </c>
      <c r="BE80" s="56">
        <f>SUMIF(Town!$AO$3:$AO$171,$AV80,Town!AU$3:AU$171)</f>
        <v>100446</v>
      </c>
      <c r="BF80" s="56">
        <f>SUMIF(Town!$AO$3:$AO$171,$AV80,Town!AV$3:AV$171)</f>
        <v>52446</v>
      </c>
    </row>
    <row r="81" spans="1:58" hidden="1" outlineLevel="1">
      <c r="A81" t="s">
        <v>2193</v>
      </c>
      <c r="B81" t="s">
        <v>1276</v>
      </c>
      <c r="C81" s="1">
        <f t="shared" si="34"/>
        <v>287599</v>
      </c>
      <c r="D81" s="6">
        <f>IF(N81&gt;0, RANK(N81,(N81:P81,Q81:AE81)),0)</f>
        <v>1</v>
      </c>
      <c r="E81" s="6">
        <f>IF(O81&gt;0,RANK(O81,(N81:P81,Q81:AE81)),0)</f>
        <v>2</v>
      </c>
      <c r="F81" s="6">
        <f>IF(P81&gt;0,RANK(P81,(N81:P81,Q81:AE81)),0)</f>
        <v>0</v>
      </c>
      <c r="G81" s="1">
        <f t="shared" si="35"/>
        <v>120346</v>
      </c>
      <c r="H81" s="2">
        <f t="shared" si="36"/>
        <v>0.41845069002326157</v>
      </c>
      <c r="I81" s="2"/>
      <c r="J81" s="2">
        <f t="shared" si="37"/>
        <v>0.69725555373975567</v>
      </c>
      <c r="K81" s="2">
        <f t="shared" si="38"/>
        <v>0.27880486371649416</v>
      </c>
      <c r="L81" s="2">
        <f t="shared" si="39"/>
        <v>0</v>
      </c>
      <c r="M81" s="2">
        <f t="shared" si="40"/>
        <v>2.3939582543750171E-2</v>
      </c>
      <c r="N81" s="56">
        <f>SUMIF(Town!$AO$3:$AO$171,$AV81,Town!N$3:N$171)</f>
        <v>200530</v>
      </c>
      <c r="O81" s="56">
        <f>SUMIF(Town!$AO$3:$AO$171,$AV81,Town!O$3:O$171)</f>
        <v>80184</v>
      </c>
      <c r="P81" s="56"/>
      <c r="Q81" s="56"/>
      <c r="R81" s="56">
        <f>SUMIF(Town!$AO$3:$AO$171,$AV81,Town!R$3:R$171)</f>
        <v>6885</v>
      </c>
      <c r="S81" s="56"/>
      <c r="T81" s="56"/>
      <c r="U81" s="56"/>
      <c r="V81" s="56"/>
      <c r="W81" s="56"/>
      <c r="X81" s="56"/>
      <c r="Y81" s="56"/>
      <c r="Z81" s="56"/>
      <c r="AA81" s="56"/>
      <c r="AB81" s="56"/>
      <c r="AC81" s="56"/>
      <c r="AD81" s="56"/>
      <c r="AE81" s="56">
        <f>SUMIF(Town!$AO$3:$AO$171,$AV81,Town!AE$3:AE$171)</f>
        <v>0</v>
      </c>
      <c r="AG81" s="6">
        <f>IF(Q81&gt;0,RANK(Q81,(N81:P81,Q81:AE81)),0)</f>
        <v>0</v>
      </c>
      <c r="AH81" s="6">
        <f>IF(R81&gt;0,RANK(R81,(N81:P81,Q81:AE81)),0)</f>
        <v>3</v>
      </c>
      <c r="AI81" s="6">
        <f>IF(T81&gt;0,RANK(T81,(N81:P81,Q81:AE81)),0)</f>
        <v>0</v>
      </c>
      <c r="AJ81" s="6">
        <f>IF(S81&gt;0,RANK(S81,(N81:P81,Q81:AE81)),0)</f>
        <v>0</v>
      </c>
      <c r="AK81" s="2">
        <f t="shared" si="41"/>
        <v>0</v>
      </c>
      <c r="AL81" s="2">
        <f t="shared" si="42"/>
        <v>2.3939582543750153E-2</v>
      </c>
      <c r="AM81" s="2">
        <f t="shared" si="43"/>
        <v>0</v>
      </c>
      <c r="AN81" s="2">
        <f t="shared" si="44"/>
        <v>0</v>
      </c>
      <c r="AP81" t="s">
        <v>2193</v>
      </c>
      <c r="AQ81" t="s">
        <v>1276</v>
      </c>
      <c r="AT81" s="92">
        <v>9</v>
      </c>
      <c r="AU81" s="94">
        <v>3</v>
      </c>
      <c r="AV81" s="98">
        <f t="shared" si="45"/>
        <v>9003</v>
      </c>
      <c r="AX81" s="6" t="s">
        <v>1535</v>
      </c>
      <c r="BE81" s="56">
        <f>SUMIF(Town!$AO$3:$AO$171,$AV81,Town!AU$3:AU$171)</f>
        <v>122452</v>
      </c>
      <c r="BF81" s="56">
        <f>SUMIF(Town!$AO$3:$AO$171,$AV81,Town!AV$3:AV$171)</f>
        <v>78078</v>
      </c>
    </row>
    <row r="82" spans="1:58" hidden="1" outlineLevel="1">
      <c r="A82" t="s">
        <v>21</v>
      </c>
      <c r="B82" t="s">
        <v>1276</v>
      </c>
      <c r="C82" s="1">
        <f t="shared" si="34"/>
        <v>65867</v>
      </c>
      <c r="D82" s="6">
        <f>IF(N82&gt;0, RANK(N82,(N82:P82,Q82:AE82)),0)</f>
        <v>1</v>
      </c>
      <c r="E82" s="6">
        <f>IF(O82&gt;0,RANK(O82,(N82:P82,Q82:AE82)),0)</f>
        <v>2</v>
      </c>
      <c r="F82" s="6">
        <f>IF(P82&gt;0,RANK(P82,(N82:P82,Q82:AE82)),0)</f>
        <v>0</v>
      </c>
      <c r="G82" s="1">
        <f t="shared" si="35"/>
        <v>16141</v>
      </c>
      <c r="H82" s="2">
        <f t="shared" si="36"/>
        <v>0.24505442786220719</v>
      </c>
      <c r="I82" s="2"/>
      <c r="J82" s="2">
        <f t="shared" si="37"/>
        <v>0.61150500250504802</v>
      </c>
      <c r="K82" s="2">
        <f t="shared" si="38"/>
        <v>0.36645057464284087</v>
      </c>
      <c r="L82" s="2">
        <f t="shared" si="39"/>
        <v>0</v>
      </c>
      <c r="M82" s="2">
        <f t="shared" si="40"/>
        <v>2.2044422852111112E-2</v>
      </c>
      <c r="N82" s="56">
        <f>SUMIF(Town!$AO$3:$AO$171,$AV82,Town!N$3:N$171)</f>
        <v>40278</v>
      </c>
      <c r="O82" s="56">
        <f>SUMIF(Town!$AO$3:$AO$171,$AV82,Town!O$3:O$171)</f>
        <v>24137</v>
      </c>
      <c r="P82" s="56"/>
      <c r="Q82" s="56"/>
      <c r="R82" s="56">
        <f>SUMIF(Town!$AO$3:$AO$171,$AV82,Town!R$3:R$171)</f>
        <v>1452</v>
      </c>
      <c r="S82" s="56"/>
      <c r="T82" s="56"/>
      <c r="U82" s="56"/>
      <c r="V82" s="56"/>
      <c r="W82" s="56"/>
      <c r="X82" s="56"/>
      <c r="Y82" s="56"/>
      <c r="Z82" s="56"/>
      <c r="AA82" s="56"/>
      <c r="AB82" s="56"/>
      <c r="AC82" s="56"/>
      <c r="AD82" s="56"/>
      <c r="AE82" s="56">
        <f>SUMIF(Town!$AO$3:$AO$171,$AV82,Town!AE$3:AE$171)</f>
        <v>0</v>
      </c>
      <c r="AG82" s="6">
        <f>IF(Q82&gt;0,RANK(Q82,(N82:P82,Q82:AE82)),0)</f>
        <v>0</v>
      </c>
      <c r="AH82" s="6">
        <f>IF(R82&gt;0,RANK(R82,(N82:P82,Q82:AE82)),0)</f>
        <v>3</v>
      </c>
      <c r="AI82" s="6">
        <f>IF(T82&gt;0,RANK(T82,(N82:P82,Q82:AE82)),0)</f>
        <v>0</v>
      </c>
      <c r="AJ82" s="6">
        <f>IF(S82&gt;0,RANK(S82,(N82:P82,Q82:AE82)),0)</f>
        <v>0</v>
      </c>
      <c r="AK82" s="2">
        <f t="shared" si="41"/>
        <v>0</v>
      </c>
      <c r="AL82" s="2">
        <f t="shared" si="42"/>
        <v>2.2044422852111074E-2</v>
      </c>
      <c r="AM82" s="2">
        <f t="shared" si="43"/>
        <v>0</v>
      </c>
      <c r="AN82" s="2">
        <f t="shared" si="44"/>
        <v>0</v>
      </c>
      <c r="AP82" t="s">
        <v>21</v>
      </c>
      <c r="AQ82" t="s">
        <v>1276</v>
      </c>
      <c r="AT82" s="92">
        <v>9</v>
      </c>
      <c r="AU82" s="94">
        <v>5</v>
      </c>
      <c r="AV82" s="98">
        <f t="shared" si="45"/>
        <v>9005</v>
      </c>
      <c r="AX82" s="6" t="s">
        <v>1535</v>
      </c>
      <c r="BE82" s="56">
        <f>SUMIF(Town!$AO$3:$AO$171,$AV82,Town!AU$3:AU$171)</f>
        <v>23188</v>
      </c>
      <c r="BF82" s="56">
        <f>SUMIF(Town!$AO$3:$AO$171,$AV82,Town!AV$3:AV$171)</f>
        <v>17090</v>
      </c>
    </row>
    <row r="83" spans="1:58" hidden="1" outlineLevel="1">
      <c r="A83" t="s">
        <v>1792</v>
      </c>
      <c r="B83" t="s">
        <v>1276</v>
      </c>
      <c r="C83" s="1">
        <f t="shared" si="34"/>
        <v>57081</v>
      </c>
      <c r="D83" s="6">
        <f>IF(N83&gt;0, RANK(N83,(N83:P83,Q83:AE83)),0)</f>
        <v>1</v>
      </c>
      <c r="E83" s="6">
        <f>IF(O83&gt;0,RANK(O83,(N83:P83,Q83:AE83)),0)</f>
        <v>2</v>
      </c>
      <c r="F83" s="6">
        <f>IF(P83&gt;0,RANK(P83,(N83:P83,Q83:AE83)),0)</f>
        <v>0</v>
      </c>
      <c r="G83" s="1">
        <f t="shared" si="35"/>
        <v>23822</v>
      </c>
      <c r="H83" s="2">
        <f t="shared" si="36"/>
        <v>0.41733676705033196</v>
      </c>
      <c r="I83" s="2"/>
      <c r="J83" s="2">
        <f t="shared" si="37"/>
        <v>0.69809568858289095</v>
      </c>
      <c r="K83" s="2">
        <f t="shared" si="38"/>
        <v>0.28075892153255899</v>
      </c>
      <c r="L83" s="2">
        <f t="shared" si="39"/>
        <v>0</v>
      </c>
      <c r="M83" s="2">
        <f t="shared" si="40"/>
        <v>2.1145389884550059E-2</v>
      </c>
      <c r="N83" s="56">
        <f>SUMIF(Town!$AO$3:$AO$171,$AV83,Town!N$3:N$171)</f>
        <v>39848</v>
      </c>
      <c r="O83" s="56">
        <f>SUMIF(Town!$AO$3:$AO$171,$AV83,Town!O$3:O$171)</f>
        <v>16026</v>
      </c>
      <c r="P83" s="56"/>
      <c r="Q83" s="56"/>
      <c r="R83" s="56">
        <f>SUMIF(Town!$AO$3:$AO$171,$AV83,Town!R$3:R$171)</f>
        <v>1207</v>
      </c>
      <c r="S83" s="56"/>
      <c r="T83" s="56"/>
      <c r="U83" s="56"/>
      <c r="V83" s="56"/>
      <c r="W83" s="56"/>
      <c r="X83" s="56"/>
      <c r="Y83" s="56"/>
      <c r="Z83" s="56"/>
      <c r="AA83" s="56"/>
      <c r="AB83" s="56"/>
      <c r="AC83" s="56"/>
      <c r="AD83" s="56"/>
      <c r="AE83" s="56">
        <f>SUMIF(Town!$AO$3:$AO$171,$AV83,Town!AE$3:AE$171)</f>
        <v>0</v>
      </c>
      <c r="AG83" s="6">
        <f>IF(Q83&gt;0,RANK(Q83,(N83:P83,Q83:AE83)),0)</f>
        <v>0</v>
      </c>
      <c r="AH83" s="6">
        <f>IF(R83&gt;0,RANK(R83,(N83:P83,Q83:AE83)),0)</f>
        <v>3</v>
      </c>
      <c r="AI83" s="6">
        <f>IF(T83&gt;0,RANK(T83,(N83:P83,Q83:AE83)),0)</f>
        <v>0</v>
      </c>
      <c r="AJ83" s="6">
        <f>IF(S83&gt;0,RANK(S83,(N83:P83,Q83:AE83)),0)</f>
        <v>0</v>
      </c>
      <c r="AK83" s="2">
        <f t="shared" si="41"/>
        <v>0</v>
      </c>
      <c r="AL83" s="2">
        <f t="shared" si="42"/>
        <v>2.1145389884550024E-2</v>
      </c>
      <c r="AM83" s="2">
        <f t="shared" si="43"/>
        <v>0</v>
      </c>
      <c r="AN83" s="2">
        <f t="shared" si="44"/>
        <v>0</v>
      </c>
      <c r="AP83" t="s">
        <v>1792</v>
      </c>
      <c r="AQ83" t="s">
        <v>1276</v>
      </c>
      <c r="AT83" s="92">
        <v>9</v>
      </c>
      <c r="AU83" s="94">
        <v>7</v>
      </c>
      <c r="AV83" s="98">
        <f t="shared" si="45"/>
        <v>9007</v>
      </c>
      <c r="AX83" s="6" t="s">
        <v>1535</v>
      </c>
      <c r="BE83" s="56">
        <f>SUMIF(Town!$AO$3:$AO$171,$AV83,Town!AU$3:AU$171)</f>
        <v>21865</v>
      </c>
      <c r="BF83" s="56">
        <f>SUMIF(Town!$AO$3:$AO$171,$AV83,Town!AV$3:AV$171)</f>
        <v>17983</v>
      </c>
    </row>
    <row r="84" spans="1:58" hidden="1" outlineLevel="1">
      <c r="A84" t="s">
        <v>302</v>
      </c>
      <c r="B84" t="s">
        <v>1276</v>
      </c>
      <c r="C84" s="1">
        <f t="shared" si="34"/>
        <v>257497</v>
      </c>
      <c r="D84" s="6">
        <f>IF(N84&gt;0, RANK(N84,(N84:P84,Q84:AE84)),0)</f>
        <v>1</v>
      </c>
      <c r="E84" s="6">
        <f>IF(O84&gt;0,RANK(O84,(N84:P84,Q84:AE84)),0)</f>
        <v>2</v>
      </c>
      <c r="F84" s="6">
        <f>IF(P84&gt;0,RANK(P84,(N84:P84,Q84:AE84)),0)</f>
        <v>0</v>
      </c>
      <c r="G84" s="1">
        <f t="shared" si="35"/>
        <v>89889</v>
      </c>
      <c r="H84" s="2">
        <f t="shared" si="36"/>
        <v>0.34908756218519049</v>
      </c>
      <c r="I84" s="2"/>
      <c r="J84" s="2">
        <f t="shared" si="37"/>
        <v>0.66529318788180059</v>
      </c>
      <c r="K84" s="2">
        <f t="shared" si="38"/>
        <v>0.31620562569661004</v>
      </c>
      <c r="L84" s="2">
        <f t="shared" si="39"/>
        <v>0</v>
      </c>
      <c r="M84" s="2">
        <f t="shared" si="40"/>
        <v>1.8501186421589377E-2</v>
      </c>
      <c r="N84" s="56">
        <f>SUMIF(Town!$AO$3:$AO$171,$AV84,Town!N$3:N$171)</f>
        <v>171311</v>
      </c>
      <c r="O84" s="56">
        <f>SUMIF(Town!$AO$3:$AO$171,$AV84,Town!O$3:O$171)</f>
        <v>81422</v>
      </c>
      <c r="P84" s="56"/>
      <c r="Q84" s="56"/>
      <c r="R84" s="56">
        <f>SUMIF(Town!$AO$3:$AO$171,$AV84,Town!R$3:R$171)</f>
        <v>4764</v>
      </c>
      <c r="S84" s="56"/>
      <c r="T84" s="56"/>
      <c r="U84" s="56"/>
      <c r="V84" s="56"/>
      <c r="W84" s="56"/>
      <c r="X84" s="56"/>
      <c r="Y84" s="56"/>
      <c r="Z84" s="56"/>
      <c r="AA84" s="56"/>
      <c r="AB84" s="56"/>
      <c r="AC84" s="56"/>
      <c r="AD84" s="56"/>
      <c r="AE84" s="56">
        <f>SUMIF(Town!$AO$3:$AO$171,$AV84,Town!AE$3:AE$171)</f>
        <v>0</v>
      </c>
      <c r="AG84" s="6">
        <f>IF(Q84&gt;0,RANK(Q84,(N84:P84,Q84:AE84)),0)</f>
        <v>0</v>
      </c>
      <c r="AH84" s="6">
        <f>IF(R84&gt;0,RANK(R84,(N84:P84,Q84:AE84)),0)</f>
        <v>3</v>
      </c>
      <c r="AI84" s="6">
        <f>IF(T84&gt;0,RANK(T84,(N84:P84,Q84:AE84)),0)</f>
        <v>0</v>
      </c>
      <c r="AJ84" s="6">
        <f>IF(S84&gt;0,RANK(S84,(N84:P84,Q84:AE84)),0)</f>
        <v>0</v>
      </c>
      <c r="AK84" s="2">
        <f t="shared" si="41"/>
        <v>0</v>
      </c>
      <c r="AL84" s="2">
        <f t="shared" si="42"/>
        <v>1.8501186421589377E-2</v>
      </c>
      <c r="AM84" s="2">
        <f t="shared" si="43"/>
        <v>0</v>
      </c>
      <c r="AN84" s="2">
        <f t="shared" si="44"/>
        <v>0</v>
      </c>
      <c r="AP84" t="s">
        <v>302</v>
      </c>
      <c r="AQ84" t="s">
        <v>1276</v>
      </c>
      <c r="AT84" s="92">
        <v>9</v>
      </c>
      <c r="AU84" s="94">
        <v>9</v>
      </c>
      <c r="AV84" s="98">
        <f t="shared" si="45"/>
        <v>9009</v>
      </c>
      <c r="AX84" s="6" t="s">
        <v>1535</v>
      </c>
      <c r="BE84" s="56">
        <f>SUMIF(Town!$AO$3:$AO$171,$AV84,Town!AU$3:AU$171)</f>
        <v>108122</v>
      </c>
      <c r="BF84" s="56">
        <f>SUMIF(Town!$AO$3:$AO$171,$AV84,Town!AV$3:AV$171)</f>
        <v>63189</v>
      </c>
    </row>
    <row r="85" spans="1:58" hidden="1" outlineLevel="1">
      <c r="A85" t="s">
        <v>2802</v>
      </c>
      <c r="B85" t="s">
        <v>1276</v>
      </c>
      <c r="C85" s="1">
        <f t="shared" si="34"/>
        <v>82388</v>
      </c>
      <c r="D85" s="6">
        <f>IF(N85&gt;0, RANK(N85,(N85:P85,Q85:AE85)),0)</f>
        <v>1</v>
      </c>
      <c r="E85" s="6">
        <f>IF(O85&gt;0,RANK(O85,(N85:P85,Q85:AE85)),0)</f>
        <v>2</v>
      </c>
      <c r="F85" s="6">
        <f>IF(P85&gt;0,RANK(P85,(N85:P85,Q85:AE85)),0)</f>
        <v>0</v>
      </c>
      <c r="G85" s="1">
        <f t="shared" si="35"/>
        <v>46465</v>
      </c>
      <c r="H85" s="2">
        <f t="shared" si="36"/>
        <v>0.5639777637520027</v>
      </c>
      <c r="I85" s="2"/>
      <c r="J85" s="2">
        <f t="shared" si="37"/>
        <v>0.7726853425256105</v>
      </c>
      <c r="K85" s="2">
        <f t="shared" si="38"/>
        <v>0.20870757877360779</v>
      </c>
      <c r="L85" s="2">
        <f t="shared" si="39"/>
        <v>0</v>
      </c>
      <c r="M85" s="2">
        <f t="shared" si="40"/>
        <v>1.860707870078171E-2</v>
      </c>
      <c r="N85" s="56">
        <f>SUMIF(Town!$AO$3:$AO$171,$AV85,Town!N$3:N$171)</f>
        <v>63660</v>
      </c>
      <c r="O85" s="56">
        <f>SUMIF(Town!$AO$3:$AO$171,$AV85,Town!O$3:O$171)</f>
        <v>17195</v>
      </c>
      <c r="P85" s="56"/>
      <c r="Q85" s="56"/>
      <c r="R85" s="56">
        <f>SUMIF(Town!$AO$3:$AO$171,$AV85,Town!R$3:R$171)</f>
        <v>1533</v>
      </c>
      <c r="S85" s="56"/>
      <c r="T85" s="56"/>
      <c r="U85" s="56"/>
      <c r="V85" s="56"/>
      <c r="W85" s="56"/>
      <c r="X85" s="56"/>
      <c r="Y85" s="56"/>
      <c r="Z85" s="56"/>
      <c r="AA85" s="56"/>
      <c r="AB85" s="56"/>
      <c r="AC85" s="56"/>
      <c r="AD85" s="56"/>
      <c r="AE85" s="56">
        <f>SUMIF(Town!$AO$3:$AO$171,$AV85,Town!AE$3:AE$171)</f>
        <v>0</v>
      </c>
      <c r="AG85" s="6">
        <f>IF(Q85&gt;0,RANK(Q85,(N85:P85,Q85:AE85)),0)</f>
        <v>0</v>
      </c>
      <c r="AH85" s="6">
        <f>IF(R85&gt;0,RANK(R85,(N85:P85,Q85:AE85)),0)</f>
        <v>3</v>
      </c>
      <c r="AI85" s="6">
        <f>IF(T85&gt;0,RANK(T85,(N85:P85,Q85:AE85)),0)</f>
        <v>0</v>
      </c>
      <c r="AJ85" s="6">
        <f>IF(S85&gt;0,RANK(S85,(N85:P85,Q85:AE85)),0)</f>
        <v>0</v>
      </c>
      <c r="AK85" s="2">
        <f t="shared" si="41"/>
        <v>0</v>
      </c>
      <c r="AL85" s="2">
        <f t="shared" si="42"/>
        <v>1.8607078700781668E-2</v>
      </c>
      <c r="AM85" s="2">
        <f t="shared" si="43"/>
        <v>0</v>
      </c>
      <c r="AN85" s="2">
        <f t="shared" si="44"/>
        <v>0</v>
      </c>
      <c r="AP85" t="s">
        <v>2802</v>
      </c>
      <c r="AQ85" t="s">
        <v>1276</v>
      </c>
      <c r="AT85" s="92">
        <v>9</v>
      </c>
      <c r="AU85" s="94">
        <v>11</v>
      </c>
      <c r="AV85" s="98">
        <f t="shared" si="45"/>
        <v>9011</v>
      </c>
      <c r="AX85" s="6" t="s">
        <v>1535</v>
      </c>
      <c r="BE85" s="56">
        <f>SUMIF(Town!$AO$3:$AO$171,$AV85,Town!AU$3:AU$171)</f>
        <v>35546</v>
      </c>
      <c r="BF85" s="56">
        <f>SUMIF(Town!$AO$3:$AO$171,$AV85,Town!AV$3:AV$171)</f>
        <v>28114</v>
      </c>
    </row>
    <row r="86" spans="1:58" hidden="1" outlineLevel="1">
      <c r="A86" t="s">
        <v>2803</v>
      </c>
      <c r="B86" t="s">
        <v>1276</v>
      </c>
      <c r="C86" s="1">
        <f t="shared" si="34"/>
        <v>46659</v>
      </c>
      <c r="D86" s="6">
        <f>IF(N86&gt;0, RANK(N86,(N86:P86,Q86:AE86)),0)</f>
        <v>1</v>
      </c>
      <c r="E86" s="6">
        <f>IF(O86&gt;0,RANK(O86,(N86:P86,Q86:AE86)),0)</f>
        <v>2</v>
      </c>
      <c r="F86" s="6">
        <f>IF(P86&gt;0,RANK(P86,(N86:P86,Q86:AE86)),0)</f>
        <v>0</v>
      </c>
      <c r="G86" s="1">
        <f t="shared" si="35"/>
        <v>19104</v>
      </c>
      <c r="H86" s="2">
        <f t="shared" si="36"/>
        <v>0.40943869349964634</v>
      </c>
      <c r="I86" s="2"/>
      <c r="J86" s="2">
        <f t="shared" si="37"/>
        <v>0.69343535009322965</v>
      </c>
      <c r="K86" s="2">
        <f t="shared" si="38"/>
        <v>0.28399665659358325</v>
      </c>
      <c r="L86" s="2">
        <f t="shared" si="39"/>
        <v>0</v>
      </c>
      <c r="M86" s="2">
        <f t="shared" si="40"/>
        <v>2.2567993313187096E-2</v>
      </c>
      <c r="N86" s="56">
        <f>SUMIF(Town!$AO$3:$AO$171,$AV86,Town!N$3:N$171)</f>
        <v>32355</v>
      </c>
      <c r="O86" s="56">
        <f>SUMIF(Town!$AO$3:$AO$171,$AV86,Town!O$3:O$171)</f>
        <v>13251</v>
      </c>
      <c r="P86" s="56"/>
      <c r="Q86" s="56"/>
      <c r="R86" s="56">
        <f>SUMIF(Town!$AO$3:$AO$171,$AV86,Town!R$3:R$171)</f>
        <v>1053</v>
      </c>
      <c r="S86" s="56"/>
      <c r="T86" s="56"/>
      <c r="U86" s="56"/>
      <c r="V86" s="56"/>
      <c r="W86" s="56"/>
      <c r="X86" s="56"/>
      <c r="Y86" s="56"/>
      <c r="Z86" s="56"/>
      <c r="AA86" s="56"/>
      <c r="AB86" s="56"/>
      <c r="AC86" s="56"/>
      <c r="AD86" s="56"/>
      <c r="AE86" s="56">
        <f>SUMIF(Town!$AO$3:$AO$171,$AV86,Town!AE$3:AE$171)</f>
        <v>0</v>
      </c>
      <c r="AG86" s="6">
        <f>IF(Q86&gt;0,RANK(Q86,(N86:P86,Q86:AE86)),0)</f>
        <v>0</v>
      </c>
      <c r="AH86" s="6">
        <f>IF(R86&gt;0,RANK(R86,(N86:P86,Q86:AE86)),0)</f>
        <v>3</v>
      </c>
      <c r="AI86" s="6">
        <f>IF(T86&gt;0,RANK(T86,(N86:P86,Q86:AE86)),0)</f>
        <v>0</v>
      </c>
      <c r="AJ86" s="6">
        <f>IF(S86&gt;0,RANK(S86,(N86:P86,Q86:AE86)),0)</f>
        <v>0</v>
      </c>
      <c r="AK86" s="2">
        <f t="shared" si="41"/>
        <v>0</v>
      </c>
      <c r="AL86" s="2">
        <f t="shared" si="42"/>
        <v>2.2567993313187165E-2</v>
      </c>
      <c r="AM86" s="2">
        <f t="shared" si="43"/>
        <v>0</v>
      </c>
      <c r="AN86" s="2">
        <f t="shared" si="44"/>
        <v>0</v>
      </c>
      <c r="AP86" t="s">
        <v>2803</v>
      </c>
      <c r="AQ86" t="s">
        <v>1276</v>
      </c>
      <c r="AT86" s="92">
        <v>9</v>
      </c>
      <c r="AU86" s="94">
        <v>13</v>
      </c>
      <c r="AV86" s="98">
        <f t="shared" si="45"/>
        <v>9013</v>
      </c>
      <c r="AX86" s="6" t="s">
        <v>1535</v>
      </c>
      <c r="BE86" s="56">
        <f>SUMIF(Town!$AO$3:$AO$171,$AV86,Town!AU$3:AU$171)</f>
        <v>18511</v>
      </c>
      <c r="BF86" s="56">
        <f>SUMIF(Town!$AO$3:$AO$171,$AV86,Town!AV$3:AV$171)</f>
        <v>13844</v>
      </c>
    </row>
    <row r="87" spans="1:58" hidden="1" outlineLevel="1">
      <c r="A87" t="s">
        <v>96</v>
      </c>
      <c r="B87" t="s">
        <v>1276</v>
      </c>
      <c r="C87" s="1">
        <f t="shared" si="34"/>
        <v>32714</v>
      </c>
      <c r="D87" s="6">
        <f>IF(N87&gt;0, RANK(N87,(N87:P87,Q87:AE87)),0)</f>
        <v>1</v>
      </c>
      <c r="E87" s="6">
        <f>IF(O87&gt;0,RANK(O87,(N87:P87,Q87:AE87)),0)</f>
        <v>2</v>
      </c>
      <c r="F87" s="6">
        <f>IF(P87&gt;0,RANK(P87,(N87:P87,Q87:AE87)),0)</f>
        <v>0</v>
      </c>
      <c r="G87" s="1">
        <f t="shared" si="35"/>
        <v>14076</v>
      </c>
      <c r="H87" s="2">
        <f t="shared" si="36"/>
        <v>0.43027450021397567</v>
      </c>
      <c r="I87" s="2"/>
      <c r="J87" s="2">
        <f t="shared" si="37"/>
        <v>0.70208473436449226</v>
      </c>
      <c r="K87" s="2">
        <f t="shared" si="38"/>
        <v>0.27181023415051658</v>
      </c>
      <c r="L87" s="2">
        <f t="shared" si="39"/>
        <v>0</v>
      </c>
      <c r="M87" s="2">
        <f t="shared" si="40"/>
        <v>2.6105031484991159E-2</v>
      </c>
      <c r="N87" s="56">
        <f>SUMIF(Town!$AO$3:$AO$171,$AV87,Town!N$3:N$171)</f>
        <v>22968</v>
      </c>
      <c r="O87" s="56">
        <f>SUMIF(Town!$AO$3:$AO$171,$AV87,Town!O$3:O$171)</f>
        <v>8892</v>
      </c>
      <c r="P87" s="56"/>
      <c r="Q87" s="56"/>
      <c r="R87" s="56">
        <f>SUMIF(Town!$AO$3:$AO$171,$AV87,Town!R$3:R$171)</f>
        <v>854</v>
      </c>
      <c r="S87" s="56"/>
      <c r="T87" s="56"/>
      <c r="U87" s="56"/>
      <c r="V87" s="56"/>
      <c r="W87" s="56"/>
      <c r="X87" s="56"/>
      <c r="Y87" s="56"/>
      <c r="Z87" s="56"/>
      <c r="AA87" s="56"/>
      <c r="AB87" s="56"/>
      <c r="AC87" s="56"/>
      <c r="AD87" s="56"/>
      <c r="AE87" s="56">
        <f>SUMIF(Town!$AO$3:$AO$171,$AV87,Town!AE$3:AE$171)</f>
        <v>0</v>
      </c>
      <c r="AG87" s="6">
        <f>IF(Q87&gt;0,RANK(Q87,(N87:P87,Q87:AE87)),0)</f>
        <v>0</v>
      </c>
      <c r="AH87" s="6">
        <f>IF(R87&gt;0,RANK(R87,(N87:P87,Q87:AE87)),0)</f>
        <v>3</v>
      </c>
      <c r="AI87" s="6">
        <f>IF(T87&gt;0,RANK(T87,(N87:P87,Q87:AE87)),0)</f>
        <v>0</v>
      </c>
      <c r="AJ87" s="6">
        <f>IF(S87&gt;0,RANK(S87,(N87:P87,Q87:AE87)),0)</f>
        <v>0</v>
      </c>
      <c r="AK87" s="2">
        <f t="shared" si="41"/>
        <v>0</v>
      </c>
      <c r="AL87" s="2">
        <f t="shared" si="42"/>
        <v>2.6105031484991135E-2</v>
      </c>
      <c r="AM87" s="2">
        <f t="shared" si="43"/>
        <v>0</v>
      </c>
      <c r="AN87" s="2">
        <f t="shared" si="44"/>
        <v>0</v>
      </c>
      <c r="AP87" t="s">
        <v>96</v>
      </c>
      <c r="AQ87" t="s">
        <v>1276</v>
      </c>
      <c r="AT87" s="92">
        <v>9</v>
      </c>
      <c r="AU87" s="94">
        <v>15</v>
      </c>
      <c r="AV87" s="98">
        <f t="shared" si="45"/>
        <v>9015</v>
      </c>
      <c r="AX87" s="6" t="s">
        <v>1535</v>
      </c>
      <c r="BE87" s="56">
        <f>SUMIF(Town!$AO$3:$AO$171,$AV87,Town!AU$3:AU$171)</f>
        <v>13663</v>
      </c>
      <c r="BF87" s="56">
        <f>SUMIF(Town!$AO$3:$AO$171,$AV87,Town!AV$3:AV$171)</f>
        <v>9305</v>
      </c>
    </row>
    <row r="88" spans="1:58" collapsed="1">
      <c r="A88" t="s">
        <v>311</v>
      </c>
      <c r="B88" t="s">
        <v>2672</v>
      </c>
      <c r="C88" s="1">
        <f t="shared" si="34"/>
        <v>1079767</v>
      </c>
      <c r="D88" s="6">
        <f>IF(N88&gt;0, RANK(N88,(N88:P88,Q88:AE88)),0)</f>
        <v>1</v>
      </c>
      <c r="E88" s="6">
        <f>IF(O88&gt;0,RANK(O88,(N88:P88,Q88:AE88)),0)</f>
        <v>2</v>
      </c>
      <c r="F88" s="6">
        <f>IF(P88&gt;0,RANK(P88,(N88:P88,Q88:AE88)),0)</f>
        <v>0</v>
      </c>
      <c r="G88" s="1">
        <f t="shared" si="35"/>
        <v>389009</v>
      </c>
      <c r="H88" s="2">
        <f t="shared" si="36"/>
        <v>0.36027124370350272</v>
      </c>
      <c r="I88" s="2"/>
      <c r="J88" s="2">
        <f t="shared" si="37"/>
        <v>0.67036869991396297</v>
      </c>
      <c r="K88" s="2">
        <f t="shared" si="38"/>
        <v>0.3100974562104602</v>
      </c>
      <c r="L88" s="2">
        <f t="shared" si="39"/>
        <v>0</v>
      </c>
      <c r="M88" s="2">
        <f t="shared" si="40"/>
        <v>1.9533843875576828E-2</v>
      </c>
      <c r="N88" s="56">
        <f>SUM(N80:N87)</f>
        <v>723842</v>
      </c>
      <c r="O88" s="56">
        <f>SUM(O80:O87)</f>
        <v>334833</v>
      </c>
      <c r="P88" s="56"/>
      <c r="Q88" s="56"/>
      <c r="R88" s="56">
        <f>SUM(R80:R87)</f>
        <v>20989</v>
      </c>
      <c r="S88" s="56"/>
      <c r="T88" s="56"/>
      <c r="U88" s="56"/>
      <c r="V88" s="56"/>
      <c r="W88" s="56"/>
      <c r="X88" s="116">
        <f>11+6+86</f>
        <v>103</v>
      </c>
      <c r="Y88" s="56"/>
      <c r="Z88" s="56"/>
      <c r="AA88" s="56"/>
      <c r="AB88" s="56"/>
      <c r="AC88" s="56"/>
      <c r="AD88" s="56"/>
      <c r="AE88" s="56">
        <f>SUM(AE80:AE87)</f>
        <v>0</v>
      </c>
      <c r="AG88" s="6">
        <f>IF(Q88&gt;0,RANK(Q88,(N88:P88,Q88:AE88)),0)</f>
        <v>0</v>
      </c>
      <c r="AH88" s="6">
        <f>IF(R88&gt;0,RANK(R88,(N88:P88,Q88:AE88)),0)</f>
        <v>3</v>
      </c>
      <c r="AI88" s="6">
        <f>IF(T88&gt;0,RANK(T88,(N88:P88,Q88:AE88)),0)</f>
        <v>0</v>
      </c>
      <c r="AJ88" s="6">
        <f>IF(S88&gt;0,RANK(S88,(N88:P88,Q88:AE88)),0)</f>
        <v>0</v>
      </c>
      <c r="AK88" s="2">
        <f t="shared" si="41"/>
        <v>0</v>
      </c>
      <c r="AL88" s="2">
        <f t="shared" si="42"/>
        <v>1.9438452925492258E-2</v>
      </c>
      <c r="AM88" s="2">
        <f t="shared" si="43"/>
        <v>0</v>
      </c>
      <c r="AN88" s="2">
        <f t="shared" si="44"/>
        <v>0</v>
      </c>
      <c r="AP88" t="s">
        <v>311</v>
      </c>
      <c r="AQ88" t="s">
        <v>2672</v>
      </c>
      <c r="AT88" s="92">
        <v>9</v>
      </c>
      <c r="AU88" s="94"/>
      <c r="AV88" s="92">
        <v>9</v>
      </c>
      <c r="AX88" s="6" t="s">
        <v>2158</v>
      </c>
      <c r="BE88" s="56">
        <f>SUM(BE80:BE87)</f>
        <v>443793</v>
      </c>
      <c r="BF88" s="56">
        <f>SUM(BF80:BF87)</f>
        <v>280049</v>
      </c>
    </row>
    <row r="89" spans="1:58">
      <c r="C89" s="1"/>
      <c r="E89" s="6"/>
      <c r="F89" s="6"/>
      <c r="I89" s="2"/>
      <c r="N89" s="56"/>
      <c r="O89" s="56"/>
      <c r="P89" s="56"/>
      <c r="Q89" s="56"/>
      <c r="R89" s="56"/>
      <c r="S89" s="56"/>
      <c r="T89" s="56"/>
      <c r="U89" s="56"/>
      <c r="V89" s="56"/>
      <c r="W89" s="56"/>
      <c r="X89" s="56"/>
      <c r="Y89" s="56"/>
      <c r="Z89" s="56"/>
      <c r="AA89" s="56"/>
      <c r="AB89" s="56"/>
      <c r="AC89" s="56"/>
      <c r="AD89" s="56"/>
      <c r="AE89" s="56"/>
      <c r="AG89" s="6"/>
      <c r="AH89" s="6"/>
      <c r="AI89" s="6"/>
      <c r="AJ89" s="6"/>
      <c r="AT89" s="92"/>
      <c r="AU89" s="94"/>
      <c r="AV89" s="98"/>
    </row>
    <row r="90" spans="1:58" hidden="1" outlineLevel="1">
      <c r="A90" t="s">
        <v>2377</v>
      </c>
      <c r="B90" t="s">
        <v>490</v>
      </c>
      <c r="C90" s="1">
        <f>SUM(N90:AE90)</f>
        <v>28776</v>
      </c>
      <c r="D90" s="6">
        <f>IF(N90&gt;0, RANK(N90,(N90:P90,Q90:AE90)),0)</f>
        <v>2</v>
      </c>
      <c r="E90" s="6">
        <f>IF(O90&gt;0,RANK(O90,(N90:P90,Q90:AE90)),0)</f>
        <v>1</v>
      </c>
      <c r="F90" s="6">
        <f>IF(P90&gt;0,RANK(P90,(N90:P90,Q90:AE90)),0)</f>
        <v>0</v>
      </c>
      <c r="G90" s="1">
        <f>IF(C90&gt;0,MAX(N90:P90)-LARGE(N90:P90,2),0)</f>
        <v>8819</v>
      </c>
      <c r="H90" s="2">
        <f>IF(C90&gt;0,G90/C90,0)</f>
        <v>0.30647067000278011</v>
      </c>
      <c r="I90" s="2"/>
      <c r="J90" s="2">
        <f t="shared" ref="J90:L93" si="46">IF($C90=0,"-",N90/$C90)</f>
        <v>0.33927578537670283</v>
      </c>
      <c r="K90" s="2">
        <f t="shared" si="46"/>
        <v>0.64574645537948294</v>
      </c>
      <c r="L90" s="2">
        <f t="shared" si="46"/>
        <v>0</v>
      </c>
      <c r="M90" s="2">
        <f>IF(C90=0,"-",(1-J90-K90-L90))</f>
        <v>1.4977759243814281E-2</v>
      </c>
      <c r="N90" s="56">
        <v>9763</v>
      </c>
      <c r="O90" s="56">
        <v>18582</v>
      </c>
      <c r="P90" s="56"/>
      <c r="Q90" s="56">
        <v>431</v>
      </c>
      <c r="R90" s="56"/>
      <c r="S90" s="56"/>
      <c r="T90" s="56"/>
      <c r="U90" s="56"/>
      <c r="V90" s="56"/>
      <c r="W90" s="56"/>
      <c r="X90" s="56"/>
      <c r="Y90" s="56"/>
      <c r="Z90" s="56"/>
      <c r="AA90" s="56"/>
      <c r="AB90" s="56"/>
      <c r="AC90" s="56"/>
      <c r="AD90" s="56"/>
      <c r="AE90" s="56"/>
      <c r="AG90" s="6">
        <f>IF(Q90&gt;0,RANK(Q90,(N90:P90,Q90:AE90)),0)</f>
        <v>3</v>
      </c>
      <c r="AH90" s="6">
        <f>IF(R90&gt;0,RANK(R90,(N90:P90,Q90:AE90)),0)</f>
        <v>0</v>
      </c>
      <c r="AI90" s="6">
        <f>IF(T90&gt;0,RANK(T90,(N90:P90,Q90:AE90)),0)</f>
        <v>0</v>
      </c>
      <c r="AJ90" s="6">
        <f>IF(S90&gt;0,RANK(S90,(N90:P90,Q90:AE90)),0)</f>
        <v>0</v>
      </c>
      <c r="AK90" s="2">
        <f t="shared" ref="AK90:AL93" si="47">IF($C90=0,"-",Q90/$C90)</f>
        <v>1.497775924381429E-2</v>
      </c>
      <c r="AL90" s="2">
        <f t="shared" si="47"/>
        <v>0</v>
      </c>
      <c r="AM90" s="2">
        <f>IF($C90=0,"-",T90/$C90)</f>
        <v>0</v>
      </c>
      <c r="AN90" s="2">
        <f>IF($C90=0,"-",S90/$C90)</f>
        <v>0</v>
      </c>
      <c r="AP90" t="s">
        <v>2377</v>
      </c>
      <c r="AQ90" t="s">
        <v>490</v>
      </c>
      <c r="AT90" s="92">
        <v>10</v>
      </c>
      <c r="AU90" s="94">
        <v>1</v>
      </c>
      <c r="AV90" s="98">
        <f t="shared" si="45"/>
        <v>10001</v>
      </c>
      <c r="AX90" s="6" t="s">
        <v>1535</v>
      </c>
    </row>
    <row r="91" spans="1:58" hidden="1" outlineLevel="1">
      <c r="A91" t="s">
        <v>209</v>
      </c>
      <c r="B91" t="s">
        <v>490</v>
      </c>
      <c r="C91" s="1">
        <f>SUM(N91:AE91)</f>
        <v>131944</v>
      </c>
      <c r="D91" s="6">
        <f>IF(N91&gt;0, RANK(N91,(N91:P91,Q91:AE91)),0)</f>
        <v>2</v>
      </c>
      <c r="E91" s="6">
        <f>IF(O91&gt;0,RANK(O91,(N91:P91,Q91:AE91)),0)</f>
        <v>1</v>
      </c>
      <c r="F91" s="6">
        <f>IF(P91&gt;0,RANK(P91,(N91:P91,Q91:AE91)),0)</f>
        <v>0</v>
      </c>
      <c r="G91" s="1">
        <f>IF(C91&gt;0,MAX(N91:P91)-LARGE(N91:P91,2),0)</f>
        <v>6793</v>
      </c>
      <c r="H91" s="2">
        <f>IF(C91&gt;0,G91/C91,0)</f>
        <v>5.1483962893348695E-2</v>
      </c>
      <c r="I91" s="2"/>
      <c r="J91" s="2">
        <f t="shared" si="46"/>
        <v>0.46433335354392774</v>
      </c>
      <c r="K91" s="2">
        <f t="shared" si="46"/>
        <v>0.51581731643727646</v>
      </c>
      <c r="L91" s="2">
        <f t="shared" si="46"/>
        <v>0</v>
      </c>
      <c r="M91" s="2">
        <f>IF(C91=0,"-",(1-J91-K91-L91))</f>
        <v>1.9849330018795741E-2</v>
      </c>
      <c r="N91" s="56">
        <f>11091+50175</f>
        <v>61266</v>
      </c>
      <c r="O91" s="56">
        <f>5726+62333</f>
        <v>68059</v>
      </c>
      <c r="P91" s="56"/>
      <c r="Q91" s="56">
        <f>226+2393</f>
        <v>2619</v>
      </c>
      <c r="R91" s="56"/>
      <c r="S91" s="56"/>
      <c r="T91" s="56"/>
      <c r="U91" s="56"/>
      <c r="V91" s="56"/>
      <c r="W91" s="56"/>
      <c r="X91" s="56"/>
      <c r="Y91" s="56"/>
      <c r="Z91" s="56"/>
      <c r="AA91" s="56"/>
      <c r="AB91" s="56"/>
      <c r="AC91" s="56"/>
      <c r="AD91" s="56"/>
      <c r="AE91" s="56"/>
      <c r="AG91" s="6">
        <f>IF(Q91&gt;0,RANK(Q91,(N91:P91,Q91:AE91)),0)</f>
        <v>3</v>
      </c>
      <c r="AH91" s="6">
        <f>IF(R91&gt;0,RANK(R91,(N91:P91,Q91:AE91)),0)</f>
        <v>0</v>
      </c>
      <c r="AI91" s="6">
        <f>IF(T91&gt;0,RANK(T91,(N91:P91,Q91:AE91)),0)</f>
        <v>0</v>
      </c>
      <c r="AJ91" s="6">
        <f>IF(S91&gt;0,RANK(S91,(N91:P91,Q91:AE91)),0)</f>
        <v>0</v>
      </c>
      <c r="AK91" s="2">
        <f t="shared" si="47"/>
        <v>1.9849330018795852E-2</v>
      </c>
      <c r="AL91" s="2">
        <f t="shared" si="47"/>
        <v>0</v>
      </c>
      <c r="AM91" s="2">
        <f>IF($C91=0,"-",T91/$C91)</f>
        <v>0</v>
      </c>
      <c r="AN91" s="2">
        <f>IF($C91=0,"-",S91/$C91)</f>
        <v>0</v>
      </c>
      <c r="AP91" t="s">
        <v>209</v>
      </c>
      <c r="AQ91" t="s">
        <v>490</v>
      </c>
      <c r="AT91" s="92">
        <v>10</v>
      </c>
      <c r="AU91" s="94">
        <v>3</v>
      </c>
      <c r="AV91" s="98">
        <f t="shared" si="45"/>
        <v>10003</v>
      </c>
      <c r="AX91" s="6" t="s">
        <v>1535</v>
      </c>
    </row>
    <row r="92" spans="1:58" hidden="1" outlineLevel="1">
      <c r="A92" t="s">
        <v>599</v>
      </c>
      <c r="B92" t="s">
        <v>490</v>
      </c>
      <c r="C92" s="1">
        <f>SUM(N92:AE92)</f>
        <v>38309</v>
      </c>
      <c r="D92" s="6">
        <f>IF(N92&gt;0, RANK(N92,(N92:P92,Q92:AE92)),0)</f>
        <v>2</v>
      </c>
      <c r="E92" s="6">
        <f>IF(O92&gt;0,RANK(O92,(N92:P92,Q92:AE92)),0)</f>
        <v>1</v>
      </c>
      <c r="F92" s="6">
        <f>IF(P92&gt;0,RANK(P92,(N92:P92,Q92:AE92)),0)</f>
        <v>0</v>
      </c>
      <c r="G92" s="1">
        <f>IF(C92&gt;0,MAX(N92:P92)-LARGE(N92:P92,2),0)</f>
        <v>10922</v>
      </c>
      <c r="H92" s="2">
        <f>IF(C92&gt;0,G92/C92,0)</f>
        <v>0.28510271737711768</v>
      </c>
      <c r="I92" s="2"/>
      <c r="J92" s="2">
        <f t="shared" si="46"/>
        <v>0.35305019708162572</v>
      </c>
      <c r="K92" s="2">
        <f t="shared" si="46"/>
        <v>0.63815291445874334</v>
      </c>
      <c r="L92" s="2">
        <f t="shared" si="46"/>
        <v>0</v>
      </c>
      <c r="M92" s="2">
        <f>IF(C92=0,"-",(1-J92-K92-L92))</f>
        <v>8.7968884596308916E-3</v>
      </c>
      <c r="N92" s="56">
        <v>13525</v>
      </c>
      <c r="O92" s="56">
        <v>24447</v>
      </c>
      <c r="P92" s="56"/>
      <c r="Q92" s="56">
        <v>337</v>
      </c>
      <c r="R92" s="56"/>
      <c r="S92" s="56"/>
      <c r="T92" s="56"/>
      <c r="U92" s="56"/>
      <c r="V92" s="56"/>
      <c r="W92" s="56"/>
      <c r="X92" s="56"/>
      <c r="Y92" s="56"/>
      <c r="Z92" s="56"/>
      <c r="AA92" s="56"/>
      <c r="AB92" s="56"/>
      <c r="AC92" s="56"/>
      <c r="AD92" s="56"/>
      <c r="AE92" s="56"/>
      <c r="AG92" s="6">
        <f>IF(Q92&gt;0,RANK(Q92,(N92:P92,Q92:AE92)),0)</f>
        <v>3</v>
      </c>
      <c r="AH92" s="6">
        <f>IF(R92&gt;0,RANK(R92,(N92:P92,Q92:AE92)),0)</f>
        <v>0</v>
      </c>
      <c r="AI92" s="6">
        <f>IF(T92&gt;0,RANK(T92,(N92:P92,Q92:AE92)),0)</f>
        <v>0</v>
      </c>
      <c r="AJ92" s="6">
        <f>IF(S92&gt;0,RANK(S92,(N92:P92,Q92:AE92)),0)</f>
        <v>0</v>
      </c>
      <c r="AK92" s="2">
        <f t="shared" si="47"/>
        <v>8.7968884596308968E-3</v>
      </c>
      <c r="AL92" s="2">
        <f t="shared" si="47"/>
        <v>0</v>
      </c>
      <c r="AM92" s="2">
        <f>IF($C92=0,"-",T92/$C92)</f>
        <v>0</v>
      </c>
      <c r="AN92" s="2">
        <f>IF($C92=0,"-",S92/$C92)</f>
        <v>0</v>
      </c>
      <c r="AP92" t="s">
        <v>599</v>
      </c>
      <c r="AQ92" t="s">
        <v>490</v>
      </c>
      <c r="AT92" s="92">
        <v>10</v>
      </c>
      <c r="AU92" s="94">
        <v>5</v>
      </c>
      <c r="AV92" s="98">
        <f t="shared" si="45"/>
        <v>10005</v>
      </c>
      <c r="AX92" s="6" t="s">
        <v>1535</v>
      </c>
    </row>
    <row r="93" spans="1:58" collapsed="1">
      <c r="A93" t="s">
        <v>489</v>
      </c>
      <c r="B93" t="s">
        <v>2672</v>
      </c>
      <c r="C93" s="1">
        <f>SUM(N93:AE93)</f>
        <v>199029</v>
      </c>
      <c r="D93" s="6">
        <f>IF(N93&gt;0, RANK(N93,(N93:P93,Q93:AE93)),0)</f>
        <v>2</v>
      </c>
      <c r="E93" s="6">
        <f>IF(O93&gt;0,RANK(O93,(N93:P93,Q93:AE93)),0)</f>
        <v>1</v>
      </c>
      <c r="F93" s="6">
        <f>IF(P93&gt;0,RANK(P93,(N93:P93,Q93:AE93)),0)</f>
        <v>0</v>
      </c>
      <c r="G93" s="1">
        <f>IF(C93&gt;0,MAX(N93:P93)-LARGE(N93:P93,2),0)</f>
        <v>26534</v>
      </c>
      <c r="H93" s="2">
        <f>IF(C93&gt;0,G93/C93,0)</f>
        <v>0.133317255274357</v>
      </c>
      <c r="I93" s="2"/>
      <c r="J93" s="2">
        <f t="shared" si="46"/>
        <v>0.42483256208894182</v>
      </c>
      <c r="K93" s="2">
        <f t="shared" si="46"/>
        <v>0.55814981736329883</v>
      </c>
      <c r="L93" s="2">
        <f t="shared" si="46"/>
        <v>0</v>
      </c>
      <c r="M93" s="2">
        <f>IF(C93=0,"-",(1-J93-K93-L93))</f>
        <v>1.7017620547759349E-2</v>
      </c>
      <c r="N93" s="56">
        <f>SUM(N90:N92)</f>
        <v>84554</v>
      </c>
      <c r="O93" s="56">
        <f>SUM(O90:O92)</f>
        <v>111088</v>
      </c>
      <c r="P93" s="56"/>
      <c r="Q93" s="56">
        <f>SUM(Q90:Q92)</f>
        <v>3387</v>
      </c>
      <c r="R93" s="56"/>
      <c r="S93" s="56"/>
      <c r="T93" s="56"/>
      <c r="U93" s="56"/>
      <c r="V93" s="56"/>
      <c r="W93" s="107"/>
      <c r="X93" s="107"/>
      <c r="Y93" s="107"/>
      <c r="Z93" s="107"/>
      <c r="AA93" s="107"/>
      <c r="AB93" s="107"/>
      <c r="AC93" s="107"/>
      <c r="AD93" s="107"/>
      <c r="AE93" s="56">
        <f>SUM(AE90:AE92)</f>
        <v>0</v>
      </c>
      <c r="AG93" s="6">
        <f>IF(Q93&gt;0,RANK(Q93,(N93:P93,Q93:AE93)),0)</f>
        <v>3</v>
      </c>
      <c r="AH93" s="6">
        <f>IF(R93&gt;0,RANK(R93,(N93:P93,Q93:AE93)),0)</f>
        <v>0</v>
      </c>
      <c r="AI93" s="6">
        <f>IF(T93&gt;0,RANK(T93,(N93:P93,Q93:AE93)),0)</f>
        <v>0</v>
      </c>
      <c r="AJ93" s="6">
        <f>IF(S93&gt;0,RANK(S93,(N93:P93,Q93:AE93)),0)</f>
        <v>0</v>
      </c>
      <c r="AK93" s="2">
        <f t="shared" si="47"/>
        <v>1.7017620547759373E-2</v>
      </c>
      <c r="AL93" s="2">
        <f t="shared" si="47"/>
        <v>0</v>
      </c>
      <c r="AM93" s="2">
        <f>IF($C93=0,"-",T93/$C93)</f>
        <v>0</v>
      </c>
      <c r="AN93" s="2">
        <f>IF($C93=0,"-",S93/$C93)</f>
        <v>0</v>
      </c>
      <c r="AP93" t="s">
        <v>489</v>
      </c>
      <c r="AQ93" t="s">
        <v>2672</v>
      </c>
      <c r="AT93" s="92">
        <v>10</v>
      </c>
      <c r="AU93" s="94"/>
      <c r="AV93" s="92">
        <v>10</v>
      </c>
      <c r="AX93" s="6" t="s">
        <v>2158</v>
      </c>
    </row>
    <row r="94" spans="1:58">
      <c r="C94" s="1"/>
      <c r="E94" s="6"/>
      <c r="F94" s="6"/>
      <c r="I94" s="2"/>
      <c r="N94" s="107"/>
      <c r="O94" s="107"/>
      <c r="P94" s="107"/>
      <c r="Q94" s="107"/>
      <c r="R94" s="107"/>
      <c r="S94" s="107"/>
      <c r="T94" s="107"/>
      <c r="U94" s="107"/>
      <c r="V94" s="107"/>
      <c r="W94" s="107"/>
      <c r="X94" s="107"/>
      <c r="Y94" s="107"/>
      <c r="Z94" s="107"/>
      <c r="AA94" s="107"/>
      <c r="AB94" s="107"/>
      <c r="AC94" s="107"/>
      <c r="AD94" s="107"/>
      <c r="AE94" s="107"/>
      <c r="AG94" s="6"/>
      <c r="AH94" s="6"/>
      <c r="AI94" s="6"/>
      <c r="AJ94" s="6"/>
      <c r="AT94" s="92"/>
      <c r="AU94" s="94"/>
      <c r="AV94" s="98"/>
    </row>
    <row r="95" spans="1:58" hidden="1" outlineLevel="1">
      <c r="A95" t="s">
        <v>221</v>
      </c>
      <c r="B95" t="s">
        <v>2061</v>
      </c>
      <c r="C95" s="1">
        <f t="shared" ref="C95:C127" si="48">SUM(N95:AE95)</f>
        <v>55466</v>
      </c>
      <c r="D95" s="6">
        <f>IF(N95&gt;0, RANK(N95,(N95:P95,Q95:AE95)),0)</f>
        <v>2</v>
      </c>
      <c r="E95" s="6">
        <f>IF(O95&gt;0,RANK(O95,(N95:P95,Q95:AE95)),0)</f>
        <v>1</v>
      </c>
      <c r="F95" s="6">
        <f>IF(P95&gt;0,RANK(P95,(N95:P95,Q95:AE95)),0)</f>
        <v>0</v>
      </c>
      <c r="G95" s="1">
        <f t="shared" ref="G95:G127" si="49">IF(C95&gt;0,MAX(N95:P95)-LARGE(N95:P95,2),0)</f>
        <v>15983</v>
      </c>
      <c r="H95" s="2">
        <f t="shared" ref="H95:H127" si="50">IF(C95&gt;0,G95/C95,0)</f>
        <v>0.28815851152057115</v>
      </c>
      <c r="I95" s="2"/>
      <c r="J95" s="2">
        <f t="shared" ref="J95:J127" si="51">IF($C95=0,"-",N95/$C95)</f>
        <v>0.35589370064544046</v>
      </c>
      <c r="K95" s="2">
        <f t="shared" ref="K95:K127" si="52">IF($C95=0,"-",O95/$C95)</f>
        <v>0.64405221216601161</v>
      </c>
      <c r="L95" s="2">
        <f t="shared" ref="L95:L127" si="53">IF($C95=0,"-",P95/$C95)</f>
        <v>0</v>
      </c>
      <c r="M95" s="2">
        <f t="shared" ref="M95:M127" si="54">IF(C95=0,"-",(1-J95-K95-L95))</f>
        <v>5.4087188547935483E-5</v>
      </c>
      <c r="N95" s="107">
        <v>19740</v>
      </c>
      <c r="O95" s="107">
        <v>35723</v>
      </c>
      <c r="P95" s="107"/>
      <c r="Q95" s="107"/>
      <c r="R95" s="107"/>
      <c r="S95" s="107"/>
      <c r="T95" s="107"/>
      <c r="U95" s="107"/>
      <c r="V95" s="107"/>
      <c r="W95" s="107"/>
      <c r="X95" s="107">
        <v>3</v>
      </c>
      <c r="Y95" s="107"/>
      <c r="Z95" s="107"/>
      <c r="AA95" s="107"/>
      <c r="AB95" s="107"/>
      <c r="AC95" s="107"/>
      <c r="AD95" s="107"/>
      <c r="AE95" s="107"/>
      <c r="AG95" s="6">
        <f>IF(Q95&gt;0,RANK(Q95,(N95:P95,Q95:AE95)),0)</f>
        <v>0</v>
      </c>
      <c r="AH95" s="6">
        <f>IF(R95&gt;0,RANK(R95,(N95:P95,Q95:AE95)),0)</f>
        <v>0</v>
      </c>
      <c r="AI95" s="6">
        <f>IF(T95&gt;0,RANK(T95,(N95:P95,Q95:AE95)),0)</f>
        <v>0</v>
      </c>
      <c r="AJ95" s="6">
        <f>IF(S95&gt;0,RANK(S95,(N95:P95,Q95:AE95)),0)</f>
        <v>0</v>
      </c>
      <c r="AK95" s="2">
        <f t="shared" ref="AK95:AK127" si="55">IF($C95=0,"-",Q95/$C95)</f>
        <v>0</v>
      </c>
      <c r="AL95" s="2">
        <f t="shared" ref="AL95:AL127" si="56">IF($C95=0,"-",R95/$C95)</f>
        <v>0</v>
      </c>
      <c r="AM95" s="2">
        <f t="shared" ref="AM95:AM127" si="57">IF($C95=0,"-",T95/$C95)</f>
        <v>0</v>
      </c>
      <c r="AN95" s="2">
        <f t="shared" ref="AN95:AN127" si="58">IF($C95=0,"-",S95/$C95)</f>
        <v>0</v>
      </c>
      <c r="AP95" t="s">
        <v>221</v>
      </c>
      <c r="AQ95" t="s">
        <v>2061</v>
      </c>
      <c r="AT95" s="92">
        <v>12</v>
      </c>
      <c r="AU95" s="94">
        <v>1</v>
      </c>
      <c r="AV95" s="98">
        <f t="shared" si="45"/>
        <v>12001</v>
      </c>
      <c r="AX95" s="6" t="s">
        <v>1535</v>
      </c>
      <c r="BE95" t="s">
        <v>746</v>
      </c>
    </row>
    <row r="96" spans="1:58" hidden="1" outlineLevel="1">
      <c r="A96" t="s">
        <v>915</v>
      </c>
      <c r="B96" t="s">
        <v>2061</v>
      </c>
      <c r="C96" s="1">
        <f t="shared" si="48"/>
        <v>5195</v>
      </c>
      <c r="D96" s="6">
        <f>IF(N96&gt;0, RANK(N96,(N96:P96,Q96:AE96)),0)</f>
        <v>2</v>
      </c>
      <c r="E96" s="6">
        <f>IF(O96&gt;0,RANK(O96,(N96:P96,Q96:AE96)),0)</f>
        <v>1</v>
      </c>
      <c r="F96" s="6">
        <f>IF(P96&gt;0,RANK(P96,(N96:P96,Q96:AE96)),0)</f>
        <v>0</v>
      </c>
      <c r="G96" s="1">
        <f t="shared" si="49"/>
        <v>2825</v>
      </c>
      <c r="H96" s="2">
        <f t="shared" si="50"/>
        <v>0.54379210779595766</v>
      </c>
      <c r="I96" s="2"/>
      <c r="J96" s="2">
        <f t="shared" si="51"/>
        <v>0.22810394610202117</v>
      </c>
      <c r="K96" s="2">
        <f t="shared" si="52"/>
        <v>0.77189605389797877</v>
      </c>
      <c r="L96" s="2">
        <f t="shared" si="53"/>
        <v>0</v>
      </c>
      <c r="M96" s="2">
        <f t="shared" si="54"/>
        <v>1.1102230246251565E-16</v>
      </c>
      <c r="N96" s="107">
        <v>1185</v>
      </c>
      <c r="O96" s="107">
        <v>4010</v>
      </c>
      <c r="P96" s="107"/>
      <c r="Q96" s="107"/>
      <c r="R96" s="107"/>
      <c r="S96" s="107"/>
      <c r="T96" s="107"/>
      <c r="U96" s="107"/>
      <c r="V96" s="107"/>
      <c r="W96" s="107"/>
      <c r="X96" s="107">
        <v>0</v>
      </c>
      <c r="Y96" s="107"/>
      <c r="Z96" s="107"/>
      <c r="AA96" s="107"/>
      <c r="AB96" s="107"/>
      <c r="AC96" s="107"/>
      <c r="AD96" s="107"/>
      <c r="AE96" s="107"/>
      <c r="AG96" s="6">
        <f>IF(Q96&gt;0,RANK(Q96,(N96:P96,Q96:AE96)),0)</f>
        <v>0</v>
      </c>
      <c r="AH96" s="6">
        <f>IF(R96&gt;0,RANK(R96,(N96:P96,Q96:AE96)),0)</f>
        <v>0</v>
      </c>
      <c r="AI96" s="6">
        <f>IF(T96&gt;0,RANK(T96,(N96:P96,Q96:AE96)),0)</f>
        <v>0</v>
      </c>
      <c r="AJ96" s="6">
        <f>IF(S96&gt;0,RANK(S96,(N96:P96,Q96:AE96)),0)</f>
        <v>0</v>
      </c>
      <c r="AK96" s="2">
        <f t="shared" si="55"/>
        <v>0</v>
      </c>
      <c r="AL96" s="2">
        <f t="shared" si="56"/>
        <v>0</v>
      </c>
      <c r="AM96" s="2">
        <f t="shared" si="57"/>
        <v>0</v>
      </c>
      <c r="AN96" s="2">
        <f t="shared" si="58"/>
        <v>0</v>
      </c>
      <c r="AP96" t="s">
        <v>915</v>
      </c>
      <c r="AQ96" t="s">
        <v>2061</v>
      </c>
      <c r="AT96" s="92">
        <v>12</v>
      </c>
      <c r="AU96" s="94">
        <v>3</v>
      </c>
      <c r="AV96" s="98">
        <f t="shared" si="45"/>
        <v>12003</v>
      </c>
      <c r="AX96" s="6" t="s">
        <v>1535</v>
      </c>
      <c r="BE96" t="s">
        <v>746</v>
      </c>
    </row>
    <row r="97" spans="1:57" hidden="1" outlineLevel="1">
      <c r="A97" t="s">
        <v>67</v>
      </c>
      <c r="B97" t="s">
        <v>2061</v>
      </c>
      <c r="C97" s="1">
        <f t="shared" si="48"/>
        <v>37837</v>
      </c>
      <c r="D97" s="6">
        <f>IF(N97&gt;0, RANK(N97,(N97:P97,Q97:AE97)),0)</f>
        <v>2</v>
      </c>
      <c r="E97" s="6">
        <f>IF(O97&gt;0,RANK(O97,(N97:P97,Q97:AE97)),0)</f>
        <v>1</v>
      </c>
      <c r="F97" s="6">
        <f>IF(P97&gt;0,RANK(P97,(N97:P97,Q97:AE97)),0)</f>
        <v>0</v>
      </c>
      <c r="G97" s="1">
        <f t="shared" si="49"/>
        <v>21934</v>
      </c>
      <c r="H97" s="2">
        <f t="shared" si="50"/>
        <v>0.57969712186484135</v>
      </c>
      <c r="I97" s="2"/>
      <c r="J97" s="2">
        <f t="shared" si="51"/>
        <v>0.21013822448925654</v>
      </c>
      <c r="K97" s="2">
        <f t="shared" si="52"/>
        <v>0.7898353463540978</v>
      </c>
      <c r="L97" s="2">
        <f t="shared" si="53"/>
        <v>0</v>
      </c>
      <c r="M97" s="2">
        <f t="shared" si="54"/>
        <v>2.6429156645635388E-5</v>
      </c>
      <c r="N97" s="107">
        <v>7951</v>
      </c>
      <c r="O97" s="107">
        <v>29885</v>
      </c>
      <c r="P97" s="107"/>
      <c r="Q97" s="107"/>
      <c r="R97" s="107"/>
      <c r="S97" s="107"/>
      <c r="T97" s="107"/>
      <c r="U97" s="107"/>
      <c r="V97" s="107"/>
      <c r="W97" s="107"/>
      <c r="X97" s="107">
        <v>1</v>
      </c>
      <c r="Y97" s="107"/>
      <c r="Z97" s="107"/>
      <c r="AA97" s="107"/>
      <c r="AB97" s="107"/>
      <c r="AC97" s="107"/>
      <c r="AD97" s="107"/>
      <c r="AE97" s="107"/>
      <c r="AG97" s="6">
        <f>IF(Q97&gt;0,RANK(Q97,(N97:P97,Q97:AE97)),0)</f>
        <v>0</v>
      </c>
      <c r="AH97" s="6">
        <f>IF(R97&gt;0,RANK(R97,(N97:P97,Q97:AE97)),0)</f>
        <v>0</v>
      </c>
      <c r="AI97" s="6">
        <f>IF(T97&gt;0,RANK(T97,(N97:P97,Q97:AE97)),0)</f>
        <v>0</v>
      </c>
      <c r="AJ97" s="6">
        <f>IF(S97&gt;0,RANK(S97,(N97:P97,Q97:AE97)),0)</f>
        <v>0</v>
      </c>
      <c r="AK97" s="2">
        <f t="shared" si="55"/>
        <v>0</v>
      </c>
      <c r="AL97" s="2">
        <f t="shared" si="56"/>
        <v>0</v>
      </c>
      <c r="AM97" s="2">
        <f t="shared" si="57"/>
        <v>0</v>
      </c>
      <c r="AN97" s="2">
        <f t="shared" si="58"/>
        <v>0</v>
      </c>
      <c r="AP97" t="s">
        <v>67</v>
      </c>
      <c r="AQ97" t="s">
        <v>2061</v>
      </c>
      <c r="AT97" s="92">
        <v>12</v>
      </c>
      <c r="AU97" s="94">
        <v>5</v>
      </c>
      <c r="AV97" s="98">
        <f t="shared" si="45"/>
        <v>12005</v>
      </c>
      <c r="AX97" s="6" t="s">
        <v>1535</v>
      </c>
      <c r="BE97" t="s">
        <v>746</v>
      </c>
    </row>
    <row r="98" spans="1:57" hidden="1" outlineLevel="1">
      <c r="A98" t="s">
        <v>237</v>
      </c>
      <c r="B98" t="s">
        <v>2061</v>
      </c>
      <c r="C98" s="1">
        <f t="shared" si="48"/>
        <v>7031</v>
      </c>
      <c r="D98" s="6">
        <f>IF(N98&gt;0, RANK(N98,(N98:P98,Q98:AE98)),0)</f>
        <v>2</v>
      </c>
      <c r="E98" s="6">
        <f>IF(O98&gt;0,RANK(O98,(N98:P98,Q98:AE98)),0)</f>
        <v>1</v>
      </c>
      <c r="F98" s="6">
        <f>IF(P98&gt;0,RANK(P98,(N98:P98,Q98:AE98)),0)</f>
        <v>0</v>
      </c>
      <c r="G98" s="1">
        <f t="shared" si="49"/>
        <v>3219</v>
      </c>
      <c r="H98" s="2">
        <f t="shared" si="50"/>
        <v>0.4578296117195278</v>
      </c>
      <c r="I98" s="2"/>
      <c r="J98" s="2">
        <f t="shared" si="51"/>
        <v>0.27094296686104397</v>
      </c>
      <c r="K98" s="2">
        <f t="shared" si="52"/>
        <v>0.72877257858057176</v>
      </c>
      <c r="L98" s="2">
        <f t="shared" si="53"/>
        <v>0</v>
      </c>
      <c r="M98" s="2">
        <f t="shared" si="54"/>
        <v>2.8445455838432832E-4</v>
      </c>
      <c r="N98" s="107">
        <v>1905</v>
      </c>
      <c r="O98" s="107">
        <v>5124</v>
      </c>
      <c r="P98" s="107"/>
      <c r="Q98" s="107"/>
      <c r="R98" s="107"/>
      <c r="S98" s="107"/>
      <c r="T98" s="107"/>
      <c r="U98" s="107"/>
      <c r="V98" s="107"/>
      <c r="W98" s="107"/>
      <c r="X98" s="107">
        <v>2</v>
      </c>
      <c r="Y98" s="107"/>
      <c r="Z98" s="107"/>
      <c r="AA98" s="107"/>
      <c r="AB98" s="107"/>
      <c r="AC98" s="107"/>
      <c r="AD98" s="107"/>
      <c r="AE98" s="107"/>
      <c r="AG98" s="6">
        <f>IF(Q98&gt;0,RANK(Q98,(N98:P98,Q98:AE98)),0)</f>
        <v>0</v>
      </c>
      <c r="AH98" s="6">
        <f>IF(R98&gt;0,RANK(R98,(N98:P98,Q98:AE98)),0)</f>
        <v>0</v>
      </c>
      <c r="AI98" s="6">
        <f>IF(T98&gt;0,RANK(T98,(N98:P98,Q98:AE98)),0)</f>
        <v>0</v>
      </c>
      <c r="AJ98" s="6">
        <f>IF(S98&gt;0,RANK(S98,(N98:P98,Q98:AE98)),0)</f>
        <v>0</v>
      </c>
      <c r="AK98" s="2">
        <f t="shared" si="55"/>
        <v>0</v>
      </c>
      <c r="AL98" s="2">
        <f t="shared" si="56"/>
        <v>0</v>
      </c>
      <c r="AM98" s="2">
        <f t="shared" si="57"/>
        <v>0</v>
      </c>
      <c r="AN98" s="2">
        <f t="shared" si="58"/>
        <v>0</v>
      </c>
      <c r="AP98" t="s">
        <v>237</v>
      </c>
      <c r="AQ98" t="s">
        <v>2061</v>
      </c>
      <c r="AT98" s="92">
        <v>12</v>
      </c>
      <c r="AU98" s="94">
        <v>7</v>
      </c>
      <c r="AV98" s="98">
        <f t="shared" si="45"/>
        <v>12007</v>
      </c>
      <c r="AX98" s="6" t="s">
        <v>1535</v>
      </c>
      <c r="BE98" t="s">
        <v>746</v>
      </c>
    </row>
    <row r="99" spans="1:57" hidden="1" outlineLevel="1">
      <c r="A99" t="s">
        <v>645</v>
      </c>
      <c r="B99" t="s">
        <v>2061</v>
      </c>
      <c r="C99" s="1">
        <f t="shared" si="48"/>
        <v>158198</v>
      </c>
      <c r="D99" s="6">
        <f>IF(N99&gt;0, RANK(N99,(N99:P99,Q99:AE99)),0)</f>
        <v>2</v>
      </c>
      <c r="E99" s="6">
        <f>IF(O99&gt;0,RANK(O99,(N99:P99,Q99:AE99)),0)</f>
        <v>1</v>
      </c>
      <c r="F99" s="6">
        <f>IF(P99&gt;0,RANK(P99,(N99:P99,Q99:AE99)),0)</f>
        <v>0</v>
      </c>
      <c r="G99" s="1">
        <f t="shared" si="49"/>
        <v>83842</v>
      </c>
      <c r="H99" s="2">
        <f t="shared" si="50"/>
        <v>0.52998141569425661</v>
      </c>
      <c r="I99" s="2"/>
      <c r="J99" s="2">
        <f t="shared" si="51"/>
        <v>0.23500297096044198</v>
      </c>
      <c r="K99" s="2">
        <f t="shared" si="52"/>
        <v>0.76498438665469859</v>
      </c>
      <c r="L99" s="2">
        <f t="shared" si="53"/>
        <v>0</v>
      </c>
      <c r="M99" s="2">
        <f t="shared" si="54"/>
        <v>1.2642384859429256E-5</v>
      </c>
      <c r="N99" s="107">
        <v>37177</v>
      </c>
      <c r="O99" s="107">
        <v>121019</v>
      </c>
      <c r="P99" s="107"/>
      <c r="Q99" s="107"/>
      <c r="R99" s="107"/>
      <c r="S99" s="107"/>
      <c r="T99" s="107"/>
      <c r="U99" s="107"/>
      <c r="V99" s="107"/>
      <c r="W99" s="107"/>
      <c r="X99" s="107">
        <v>2</v>
      </c>
      <c r="Y99" s="107"/>
      <c r="Z99" s="107"/>
      <c r="AA99" s="107"/>
      <c r="AB99" s="107"/>
      <c r="AC99" s="107"/>
      <c r="AD99" s="107"/>
      <c r="AE99" s="107"/>
      <c r="AG99" s="6">
        <f>IF(Q99&gt;0,RANK(Q99,(N99:P99,Q99:AE99)),0)</f>
        <v>0</v>
      </c>
      <c r="AH99" s="6">
        <f>IF(R99&gt;0,RANK(R99,(N99:P99,Q99:AE99)),0)</f>
        <v>0</v>
      </c>
      <c r="AI99" s="6">
        <f>IF(T99&gt;0,RANK(T99,(N99:P99,Q99:AE99)),0)</f>
        <v>0</v>
      </c>
      <c r="AJ99" s="6">
        <f>IF(S99&gt;0,RANK(S99,(N99:P99,Q99:AE99)),0)</f>
        <v>0</v>
      </c>
      <c r="AK99" s="2">
        <f t="shared" si="55"/>
        <v>0</v>
      </c>
      <c r="AL99" s="2">
        <f t="shared" si="56"/>
        <v>0</v>
      </c>
      <c r="AM99" s="2">
        <f t="shared" si="57"/>
        <v>0</v>
      </c>
      <c r="AN99" s="2">
        <f t="shared" si="58"/>
        <v>0</v>
      </c>
      <c r="AP99" t="s">
        <v>645</v>
      </c>
      <c r="AQ99" t="s">
        <v>2061</v>
      </c>
      <c r="AT99" s="92">
        <v>12</v>
      </c>
      <c r="AU99" s="94">
        <v>9</v>
      </c>
      <c r="AV99" s="98">
        <f t="shared" si="45"/>
        <v>12009</v>
      </c>
      <c r="AX99" s="6" t="s">
        <v>1535</v>
      </c>
      <c r="BE99" t="s">
        <v>746</v>
      </c>
    </row>
    <row r="100" spans="1:57" hidden="1" outlineLevel="1">
      <c r="A100" t="s">
        <v>84</v>
      </c>
      <c r="B100" t="s">
        <v>2061</v>
      </c>
      <c r="C100" s="1">
        <f t="shared" si="48"/>
        <v>389910</v>
      </c>
      <c r="D100" s="6">
        <f>IF(N100&gt;0, RANK(N100,(N100:P100,Q100:AE100)),0)</f>
        <v>2</v>
      </c>
      <c r="E100" s="6">
        <f>IF(O100&gt;0,RANK(O100,(N100:P100,Q100:AE100)),0)</f>
        <v>1</v>
      </c>
      <c r="F100" s="6">
        <f>IF(P100&gt;0,RANK(P100,(N100:P100,Q100:AE100)),0)</f>
        <v>0</v>
      </c>
      <c r="G100" s="1">
        <f t="shared" si="49"/>
        <v>48831</v>
      </c>
      <c r="H100" s="2">
        <f t="shared" si="50"/>
        <v>0.1252365930599369</v>
      </c>
      <c r="I100" s="2"/>
      <c r="J100" s="2">
        <f t="shared" si="51"/>
        <v>0.43738042112282322</v>
      </c>
      <c r="K100" s="2">
        <f t="shared" si="52"/>
        <v>0.56261701418276011</v>
      </c>
      <c r="L100" s="2">
        <f t="shared" si="53"/>
        <v>0</v>
      </c>
      <c r="M100" s="2">
        <f t="shared" si="54"/>
        <v>2.5646944167290187E-6</v>
      </c>
      <c r="N100" s="107">
        <v>170539</v>
      </c>
      <c r="O100" s="107">
        <v>219370</v>
      </c>
      <c r="P100" s="107"/>
      <c r="Q100" s="107"/>
      <c r="R100" s="107"/>
      <c r="S100" s="107"/>
      <c r="T100" s="107"/>
      <c r="U100" s="107"/>
      <c r="V100" s="107"/>
      <c r="W100" s="107"/>
      <c r="X100" s="107">
        <v>1</v>
      </c>
      <c r="Y100" s="107"/>
      <c r="Z100" s="107"/>
      <c r="AA100" s="107"/>
      <c r="AB100" s="107"/>
      <c r="AC100" s="107"/>
      <c r="AD100" s="107"/>
      <c r="AE100" s="107"/>
      <c r="AG100" s="6">
        <f>IF(Q100&gt;0,RANK(Q100,(N100:P100,Q100:AE100)),0)</f>
        <v>0</v>
      </c>
      <c r="AH100" s="6">
        <f>IF(R100&gt;0,RANK(R100,(N100:P100,Q100:AE100)),0)</f>
        <v>0</v>
      </c>
      <c r="AI100" s="6">
        <f>IF(T100&gt;0,RANK(T100,(N100:P100,Q100:AE100)),0)</f>
        <v>0</v>
      </c>
      <c r="AJ100" s="6">
        <f>IF(S100&gt;0,RANK(S100,(N100:P100,Q100:AE100)),0)</f>
        <v>0</v>
      </c>
      <c r="AK100" s="2">
        <f t="shared" si="55"/>
        <v>0</v>
      </c>
      <c r="AL100" s="2">
        <f t="shared" si="56"/>
        <v>0</v>
      </c>
      <c r="AM100" s="2">
        <f t="shared" si="57"/>
        <v>0</v>
      </c>
      <c r="AN100" s="2">
        <f t="shared" si="58"/>
        <v>0</v>
      </c>
      <c r="AP100" t="s">
        <v>84</v>
      </c>
      <c r="AQ100" t="s">
        <v>2061</v>
      </c>
      <c r="AT100" s="92">
        <v>12</v>
      </c>
      <c r="AU100" s="94">
        <v>11</v>
      </c>
      <c r="AV100" s="98">
        <f t="shared" si="45"/>
        <v>12011</v>
      </c>
      <c r="AX100" s="6" t="s">
        <v>1535</v>
      </c>
      <c r="BE100" t="s">
        <v>1046</v>
      </c>
    </row>
    <row r="101" spans="1:57" hidden="1" outlineLevel="1">
      <c r="A101" t="s">
        <v>135</v>
      </c>
      <c r="B101" t="s">
        <v>2061</v>
      </c>
      <c r="C101" s="1">
        <f t="shared" si="48"/>
        <v>3441</v>
      </c>
      <c r="D101" s="6">
        <f>IF(N101&gt;0, RANK(N101,(N101:P101,Q101:AE101)),0)</f>
        <v>2</v>
      </c>
      <c r="E101" s="6">
        <f>IF(O101&gt;0,RANK(O101,(N101:P101,Q101:AE101)),0)</f>
        <v>1</v>
      </c>
      <c r="F101" s="6">
        <f>IF(P101&gt;0,RANK(P101,(N101:P101,Q101:AE101)),0)</f>
        <v>0</v>
      </c>
      <c r="G101" s="1">
        <f t="shared" si="49"/>
        <v>1589</v>
      </c>
      <c r="H101" s="2">
        <f t="shared" si="50"/>
        <v>0.46178436501017145</v>
      </c>
      <c r="I101" s="2"/>
      <c r="J101" s="2">
        <f t="shared" si="51"/>
        <v>0.26910781749491425</v>
      </c>
      <c r="K101" s="2">
        <f t="shared" si="52"/>
        <v>0.7308921825050857</v>
      </c>
      <c r="L101" s="2">
        <f t="shared" si="53"/>
        <v>0</v>
      </c>
      <c r="M101" s="2">
        <f t="shared" si="54"/>
        <v>1.1102230246251565E-16</v>
      </c>
      <c r="N101" s="107">
        <v>926</v>
      </c>
      <c r="O101" s="107">
        <v>2515</v>
      </c>
      <c r="P101" s="107"/>
      <c r="Q101" s="107"/>
      <c r="R101" s="107"/>
      <c r="S101" s="107"/>
      <c r="T101" s="107"/>
      <c r="U101" s="107"/>
      <c r="V101" s="107"/>
      <c r="W101" s="107"/>
      <c r="X101" s="107">
        <v>0</v>
      </c>
      <c r="Y101" s="107"/>
      <c r="Z101" s="107"/>
      <c r="AA101" s="107"/>
      <c r="AB101" s="107"/>
      <c r="AC101" s="107"/>
      <c r="AD101" s="107"/>
      <c r="AE101" s="107"/>
      <c r="AG101" s="6">
        <f>IF(Q101&gt;0,RANK(Q101,(N101:P101,Q101:AE101)),0)</f>
        <v>0</v>
      </c>
      <c r="AH101" s="6">
        <f>IF(R101&gt;0,RANK(R101,(N101:P101,Q101:AE101)),0)</f>
        <v>0</v>
      </c>
      <c r="AI101" s="6">
        <f>IF(T101&gt;0,RANK(T101,(N101:P101,Q101:AE101)),0)</f>
        <v>0</v>
      </c>
      <c r="AJ101" s="6">
        <f>IF(S101&gt;0,RANK(S101,(N101:P101,Q101:AE101)),0)</f>
        <v>0</v>
      </c>
      <c r="AK101" s="2">
        <f t="shared" si="55"/>
        <v>0</v>
      </c>
      <c r="AL101" s="2">
        <f t="shared" si="56"/>
        <v>0</v>
      </c>
      <c r="AM101" s="2">
        <f t="shared" si="57"/>
        <v>0</v>
      </c>
      <c r="AN101" s="2">
        <f t="shared" si="58"/>
        <v>0</v>
      </c>
      <c r="AP101" t="s">
        <v>135</v>
      </c>
      <c r="AQ101" t="s">
        <v>2061</v>
      </c>
      <c r="AT101" s="92">
        <v>12</v>
      </c>
      <c r="AU101" s="94">
        <v>13</v>
      </c>
      <c r="AV101" s="98">
        <f t="shared" si="45"/>
        <v>12013</v>
      </c>
      <c r="AX101" s="6" t="s">
        <v>1535</v>
      </c>
      <c r="BE101" t="s">
        <v>746</v>
      </c>
    </row>
    <row r="102" spans="1:57" hidden="1" outlineLevel="1">
      <c r="A102" t="s">
        <v>247</v>
      </c>
      <c r="B102" t="s">
        <v>2061</v>
      </c>
      <c r="C102" s="1">
        <f t="shared" si="48"/>
        <v>51673</v>
      </c>
      <c r="D102" s="6">
        <f>IF(N102&gt;0, RANK(N102,(N102:P102,Q102:AE102)),0)</f>
        <v>2</v>
      </c>
      <c r="E102" s="6">
        <f>IF(O102&gt;0,RANK(O102,(N102:P102,Q102:AE102)),0)</f>
        <v>1</v>
      </c>
      <c r="F102" s="6">
        <f>IF(P102&gt;0,RANK(P102,(N102:P102,Q102:AE102)),0)</f>
        <v>0</v>
      </c>
      <c r="G102" s="1">
        <f t="shared" si="49"/>
        <v>25713</v>
      </c>
      <c r="H102" s="2">
        <f t="shared" si="50"/>
        <v>0.4976099703907263</v>
      </c>
      <c r="I102" s="2"/>
      <c r="J102" s="2">
        <f t="shared" si="51"/>
        <v>0.25119501480463685</v>
      </c>
      <c r="K102" s="2">
        <f t="shared" si="52"/>
        <v>0.7488049851953632</v>
      </c>
      <c r="L102" s="2">
        <f t="shared" si="53"/>
        <v>0</v>
      </c>
      <c r="M102" s="2">
        <f t="shared" si="54"/>
        <v>-1.1102230246251565E-16</v>
      </c>
      <c r="N102" s="107">
        <v>12980</v>
      </c>
      <c r="O102" s="107">
        <v>38693</v>
      </c>
      <c r="P102" s="107"/>
      <c r="Q102" s="107"/>
      <c r="R102" s="107"/>
      <c r="S102" s="107"/>
      <c r="T102" s="107"/>
      <c r="U102" s="107"/>
      <c r="V102" s="107"/>
      <c r="W102" s="107"/>
      <c r="X102" s="107">
        <v>0</v>
      </c>
      <c r="Y102" s="107"/>
      <c r="Z102" s="107"/>
      <c r="AA102" s="107"/>
      <c r="AB102" s="107"/>
      <c r="AC102" s="107"/>
      <c r="AD102" s="107"/>
      <c r="AE102" s="107"/>
      <c r="AG102" s="6">
        <f>IF(Q102&gt;0,RANK(Q102,(N102:P102,Q102:AE102)),0)</f>
        <v>0</v>
      </c>
      <c r="AH102" s="6">
        <f>IF(R102&gt;0,RANK(R102,(N102:P102,Q102:AE102)),0)</f>
        <v>0</v>
      </c>
      <c r="AI102" s="6">
        <f>IF(T102&gt;0,RANK(T102,(N102:P102,Q102:AE102)),0)</f>
        <v>0</v>
      </c>
      <c r="AJ102" s="6">
        <f>IF(S102&gt;0,RANK(S102,(N102:P102,Q102:AE102)),0)</f>
        <v>0</v>
      </c>
      <c r="AK102" s="2">
        <f t="shared" si="55"/>
        <v>0</v>
      </c>
      <c r="AL102" s="2">
        <f t="shared" si="56"/>
        <v>0</v>
      </c>
      <c r="AM102" s="2">
        <f t="shared" si="57"/>
        <v>0</v>
      </c>
      <c r="AN102" s="2">
        <f t="shared" si="58"/>
        <v>0</v>
      </c>
      <c r="AP102" t="s">
        <v>247</v>
      </c>
      <c r="AQ102" t="s">
        <v>2061</v>
      </c>
      <c r="AT102" s="92">
        <v>12</v>
      </c>
      <c r="AU102" s="94">
        <v>15</v>
      </c>
      <c r="AV102" s="98">
        <f t="shared" si="45"/>
        <v>12015</v>
      </c>
      <c r="AX102" s="6" t="s">
        <v>1535</v>
      </c>
      <c r="BE102" t="s">
        <v>1046</v>
      </c>
    </row>
    <row r="103" spans="1:57" hidden="1" outlineLevel="1">
      <c r="A103" t="s">
        <v>2089</v>
      </c>
      <c r="B103" t="s">
        <v>2061</v>
      </c>
      <c r="C103" s="1">
        <f t="shared" si="48"/>
        <v>40412</v>
      </c>
      <c r="D103" s="6">
        <f>IF(N103&gt;0, RANK(N103,(N103:P103,Q103:AE103)),0)</f>
        <v>2</v>
      </c>
      <c r="E103" s="6">
        <f>IF(O103&gt;0,RANK(O103,(N103:P103,Q103:AE103)),0)</f>
        <v>1</v>
      </c>
      <c r="F103" s="6">
        <f>IF(P103&gt;0,RANK(P103,(N103:P103,Q103:AE103)),0)</f>
        <v>0</v>
      </c>
      <c r="G103" s="1">
        <f t="shared" si="49"/>
        <v>19356</v>
      </c>
      <c r="H103" s="2">
        <f t="shared" si="50"/>
        <v>0.47896664357121649</v>
      </c>
      <c r="I103" s="2"/>
      <c r="J103" s="2">
        <f t="shared" si="51"/>
        <v>0.26051667821439178</v>
      </c>
      <c r="K103" s="2">
        <f t="shared" si="52"/>
        <v>0.73948332178560827</v>
      </c>
      <c r="L103" s="2">
        <f t="shared" si="53"/>
        <v>0</v>
      </c>
      <c r="M103" s="2">
        <f t="shared" si="54"/>
        <v>0</v>
      </c>
      <c r="N103" s="107">
        <v>10528</v>
      </c>
      <c r="O103" s="107">
        <v>29884</v>
      </c>
      <c r="P103" s="107"/>
      <c r="Q103" s="107"/>
      <c r="R103" s="107"/>
      <c r="S103" s="107"/>
      <c r="T103" s="107"/>
      <c r="U103" s="107"/>
      <c r="V103" s="107"/>
      <c r="W103" s="107"/>
      <c r="X103" s="107">
        <v>0</v>
      </c>
      <c r="Y103" s="107"/>
      <c r="Z103" s="107"/>
      <c r="AA103" s="107"/>
      <c r="AB103" s="107"/>
      <c r="AC103" s="107"/>
      <c r="AD103" s="107"/>
      <c r="AE103" s="107"/>
      <c r="AG103" s="6">
        <f>IF(Q103&gt;0,RANK(Q103,(N103:P103,Q103:AE103)),0)</f>
        <v>0</v>
      </c>
      <c r="AH103" s="6">
        <f>IF(R103&gt;0,RANK(R103,(N103:P103,Q103:AE103)),0)</f>
        <v>0</v>
      </c>
      <c r="AI103" s="6">
        <f>IF(T103&gt;0,RANK(T103,(N103:P103,Q103:AE103)),0)</f>
        <v>0</v>
      </c>
      <c r="AJ103" s="6">
        <f>IF(S103&gt;0,RANK(S103,(N103:P103,Q103:AE103)),0)</f>
        <v>0</v>
      </c>
      <c r="AK103" s="2">
        <f t="shared" si="55"/>
        <v>0</v>
      </c>
      <c r="AL103" s="2">
        <f t="shared" si="56"/>
        <v>0</v>
      </c>
      <c r="AM103" s="2">
        <f t="shared" si="57"/>
        <v>0</v>
      </c>
      <c r="AN103" s="2">
        <f t="shared" si="58"/>
        <v>0</v>
      </c>
      <c r="AP103" t="s">
        <v>2089</v>
      </c>
      <c r="AQ103" t="s">
        <v>2061</v>
      </c>
      <c r="AT103" s="92">
        <v>12</v>
      </c>
      <c r="AU103" s="94">
        <v>17</v>
      </c>
      <c r="AV103" s="98">
        <f t="shared" ref="AV103:AV161" si="59">1000*AT103+AU103</f>
        <v>12017</v>
      </c>
      <c r="AX103" s="6" t="s">
        <v>1535</v>
      </c>
      <c r="BE103" t="s">
        <v>746</v>
      </c>
    </row>
    <row r="104" spans="1:57" hidden="1" outlineLevel="1">
      <c r="A104" t="s">
        <v>1251</v>
      </c>
      <c r="B104" t="s">
        <v>2061</v>
      </c>
      <c r="C104" s="1">
        <f t="shared" si="48"/>
        <v>34175</v>
      </c>
      <c r="D104" s="6">
        <f>IF(N104&gt;0, RANK(N104,(N104:P104,Q104:AE104)),0)</f>
        <v>2</v>
      </c>
      <c r="E104" s="6">
        <f>IF(O104&gt;0,RANK(O104,(N104:P104,Q104:AE104)),0)</f>
        <v>1</v>
      </c>
      <c r="F104" s="6">
        <f>IF(P104&gt;0,RANK(P104,(N104:P104,Q104:AE104)),0)</f>
        <v>0</v>
      </c>
      <c r="G104" s="1">
        <f t="shared" si="49"/>
        <v>23053</v>
      </c>
      <c r="H104" s="2">
        <f t="shared" si="50"/>
        <v>0.67455742501828819</v>
      </c>
      <c r="I104" s="2"/>
      <c r="J104" s="2">
        <f t="shared" si="51"/>
        <v>0.16272128749085588</v>
      </c>
      <c r="K104" s="2">
        <f t="shared" si="52"/>
        <v>0.8372787125091441</v>
      </c>
      <c r="L104" s="2">
        <f t="shared" si="53"/>
        <v>0</v>
      </c>
      <c r="M104" s="2">
        <f t="shared" si="54"/>
        <v>0</v>
      </c>
      <c r="N104" s="107">
        <v>5561</v>
      </c>
      <c r="O104" s="107">
        <v>28614</v>
      </c>
      <c r="P104" s="107"/>
      <c r="Q104" s="107"/>
      <c r="R104" s="107"/>
      <c r="S104" s="107"/>
      <c r="T104" s="107"/>
      <c r="U104" s="107"/>
      <c r="V104" s="107"/>
      <c r="W104" s="107"/>
      <c r="X104" s="107">
        <v>0</v>
      </c>
      <c r="Y104" s="107"/>
      <c r="Z104" s="107"/>
      <c r="AA104" s="107"/>
      <c r="AB104" s="107"/>
      <c r="AC104" s="107"/>
      <c r="AD104" s="107"/>
      <c r="AE104" s="107"/>
      <c r="AG104" s="6">
        <f>IF(Q104&gt;0,RANK(Q104,(N104:P104,Q104:AE104)),0)</f>
        <v>0</v>
      </c>
      <c r="AH104" s="6">
        <f>IF(R104&gt;0,RANK(R104,(N104:P104,Q104:AE104)),0)</f>
        <v>0</v>
      </c>
      <c r="AI104" s="6">
        <f>IF(T104&gt;0,RANK(T104,(N104:P104,Q104:AE104)),0)</f>
        <v>0</v>
      </c>
      <c r="AJ104" s="6">
        <f>IF(S104&gt;0,RANK(S104,(N104:P104,Q104:AE104)),0)</f>
        <v>0</v>
      </c>
      <c r="AK104" s="2">
        <f t="shared" si="55"/>
        <v>0</v>
      </c>
      <c r="AL104" s="2">
        <f t="shared" si="56"/>
        <v>0</v>
      </c>
      <c r="AM104" s="2">
        <f t="shared" si="57"/>
        <v>0</v>
      </c>
      <c r="AN104" s="2">
        <f t="shared" si="58"/>
        <v>0</v>
      </c>
      <c r="AP104" t="s">
        <v>1251</v>
      </c>
      <c r="AQ104" t="s">
        <v>2061</v>
      </c>
      <c r="AT104" s="92">
        <v>12</v>
      </c>
      <c r="AU104" s="94">
        <v>19</v>
      </c>
      <c r="AV104" s="98">
        <f t="shared" si="59"/>
        <v>12019</v>
      </c>
      <c r="AX104" s="6" t="s">
        <v>1535</v>
      </c>
      <c r="BE104" t="s">
        <v>746</v>
      </c>
    </row>
    <row r="105" spans="1:57" hidden="1" outlineLevel="1">
      <c r="A105" t="s">
        <v>2303</v>
      </c>
      <c r="B105" t="s">
        <v>2061</v>
      </c>
      <c r="C105" s="1">
        <f t="shared" si="48"/>
        <v>58664</v>
      </c>
      <c r="D105" s="6">
        <f>IF(N105&gt;0, RANK(N105,(N105:P105,Q105:AE105)),0)</f>
        <v>2</v>
      </c>
      <c r="E105" s="6">
        <f>IF(O105&gt;0,RANK(O105,(N105:P105,Q105:AE105)),0)</f>
        <v>1</v>
      </c>
      <c r="F105" s="6">
        <f>IF(P105&gt;0,RANK(P105,(N105:P105,Q105:AE105)),0)</f>
        <v>0</v>
      </c>
      <c r="G105" s="1">
        <f t="shared" si="49"/>
        <v>37286</v>
      </c>
      <c r="H105" s="2">
        <f t="shared" si="50"/>
        <v>0.63558570844129281</v>
      </c>
      <c r="I105" s="2"/>
      <c r="J105" s="2">
        <f t="shared" si="51"/>
        <v>0.18219009954997956</v>
      </c>
      <c r="K105" s="2">
        <f t="shared" si="52"/>
        <v>0.81777580799127236</v>
      </c>
      <c r="L105" s="2">
        <f t="shared" si="53"/>
        <v>0</v>
      </c>
      <c r="M105" s="2">
        <f t="shared" si="54"/>
        <v>3.4092458748080645E-5</v>
      </c>
      <c r="N105" s="107">
        <v>10688</v>
      </c>
      <c r="O105" s="107">
        <v>47974</v>
      </c>
      <c r="P105" s="107"/>
      <c r="Q105" s="107"/>
      <c r="R105" s="107"/>
      <c r="S105" s="107"/>
      <c r="T105" s="107"/>
      <c r="U105" s="107"/>
      <c r="V105" s="107"/>
      <c r="W105" s="107"/>
      <c r="X105" s="107">
        <v>2</v>
      </c>
      <c r="Y105" s="107"/>
      <c r="Z105" s="107"/>
      <c r="AA105" s="107"/>
      <c r="AB105" s="107"/>
      <c r="AC105" s="107"/>
      <c r="AD105" s="107"/>
      <c r="AE105" s="107"/>
      <c r="AG105" s="6">
        <f>IF(Q105&gt;0,RANK(Q105,(N105:P105,Q105:AE105)),0)</f>
        <v>0</v>
      </c>
      <c r="AH105" s="6">
        <f>IF(R105&gt;0,RANK(R105,(N105:P105,Q105:AE105)),0)</f>
        <v>0</v>
      </c>
      <c r="AI105" s="6">
        <f>IF(T105&gt;0,RANK(T105,(N105:P105,Q105:AE105)),0)</f>
        <v>0</v>
      </c>
      <c r="AJ105" s="6">
        <f>IF(S105&gt;0,RANK(S105,(N105:P105,Q105:AE105)),0)</f>
        <v>0</v>
      </c>
      <c r="AK105" s="2">
        <f t="shared" si="55"/>
        <v>0</v>
      </c>
      <c r="AL105" s="2">
        <f t="shared" si="56"/>
        <v>0</v>
      </c>
      <c r="AM105" s="2">
        <f t="shared" si="57"/>
        <v>0</v>
      </c>
      <c r="AN105" s="2">
        <f t="shared" si="58"/>
        <v>0</v>
      </c>
      <c r="AP105" t="s">
        <v>2303</v>
      </c>
      <c r="AQ105" t="s">
        <v>2061</v>
      </c>
      <c r="AT105" s="92">
        <v>12</v>
      </c>
      <c r="AU105" s="94">
        <v>21</v>
      </c>
      <c r="AV105" s="98">
        <f t="shared" si="59"/>
        <v>12021</v>
      </c>
      <c r="AX105" s="6" t="s">
        <v>1535</v>
      </c>
      <c r="BE105" t="s">
        <v>1046</v>
      </c>
    </row>
    <row r="106" spans="1:57" hidden="1" outlineLevel="1">
      <c r="A106" t="s">
        <v>978</v>
      </c>
      <c r="B106" t="s">
        <v>2061</v>
      </c>
      <c r="C106" s="1">
        <f t="shared" si="48"/>
        <v>12526</v>
      </c>
      <c r="D106" s="6">
        <f>IF(N106&gt;0, RANK(N106,(N106:P106,Q106:AE106)),0)</f>
        <v>2</v>
      </c>
      <c r="E106" s="6">
        <f>IF(O106&gt;0,RANK(O106,(N106:P106,Q106:AE106)),0)</f>
        <v>1</v>
      </c>
      <c r="F106" s="6">
        <f>IF(P106&gt;0,RANK(P106,(N106:P106,Q106:AE106)),0)</f>
        <v>0</v>
      </c>
      <c r="G106" s="1">
        <f t="shared" si="49"/>
        <v>5920</v>
      </c>
      <c r="H106" s="2">
        <f t="shared" si="50"/>
        <v>0.47261695673000159</v>
      </c>
      <c r="I106" s="2"/>
      <c r="J106" s="2">
        <f t="shared" si="51"/>
        <v>0.2636915216349992</v>
      </c>
      <c r="K106" s="2">
        <f t="shared" si="52"/>
        <v>0.7363084783650008</v>
      </c>
      <c r="L106" s="2">
        <f t="shared" si="53"/>
        <v>0</v>
      </c>
      <c r="M106" s="2">
        <f t="shared" si="54"/>
        <v>0</v>
      </c>
      <c r="N106" s="107">
        <v>3303</v>
      </c>
      <c r="O106" s="107">
        <v>9223</v>
      </c>
      <c r="P106" s="107"/>
      <c r="Q106" s="107"/>
      <c r="R106" s="107"/>
      <c r="S106" s="107"/>
      <c r="T106" s="107"/>
      <c r="U106" s="107"/>
      <c r="V106" s="107"/>
      <c r="W106" s="107"/>
      <c r="X106" s="107">
        <v>0</v>
      </c>
      <c r="Y106" s="107"/>
      <c r="Z106" s="107"/>
      <c r="AA106" s="107"/>
      <c r="AB106" s="107"/>
      <c r="AC106" s="107"/>
      <c r="AD106" s="107"/>
      <c r="AE106" s="107"/>
      <c r="AG106" s="6">
        <f>IF(Q106&gt;0,RANK(Q106,(N106:P106,Q106:AE106)),0)</f>
        <v>0</v>
      </c>
      <c r="AH106" s="6">
        <f>IF(R106&gt;0,RANK(R106,(N106:P106,Q106:AE106)),0)</f>
        <v>0</v>
      </c>
      <c r="AI106" s="6">
        <f>IF(T106&gt;0,RANK(T106,(N106:P106,Q106:AE106)),0)</f>
        <v>0</v>
      </c>
      <c r="AJ106" s="6">
        <f>IF(S106&gt;0,RANK(S106,(N106:P106,Q106:AE106)),0)</f>
        <v>0</v>
      </c>
      <c r="AK106" s="2">
        <f t="shared" si="55"/>
        <v>0</v>
      </c>
      <c r="AL106" s="2">
        <f t="shared" si="56"/>
        <v>0</v>
      </c>
      <c r="AM106" s="2">
        <f t="shared" si="57"/>
        <v>0</v>
      </c>
      <c r="AN106" s="2">
        <f t="shared" si="58"/>
        <v>0</v>
      </c>
      <c r="AP106" t="s">
        <v>978</v>
      </c>
      <c r="AQ106" t="s">
        <v>2061</v>
      </c>
      <c r="AT106" s="92">
        <v>12</v>
      </c>
      <c r="AU106" s="94">
        <v>23</v>
      </c>
      <c r="AV106" s="98">
        <f t="shared" si="59"/>
        <v>12023</v>
      </c>
      <c r="AX106" s="6" t="s">
        <v>1535</v>
      </c>
      <c r="BE106" t="s">
        <v>746</v>
      </c>
    </row>
    <row r="107" spans="1:57" hidden="1" outlineLevel="1">
      <c r="A107" t="s">
        <v>1090</v>
      </c>
      <c r="B107" t="s">
        <v>2061</v>
      </c>
      <c r="C107" s="1">
        <f>SUM(N107:AE107)</f>
        <v>388855</v>
      </c>
      <c r="D107" s="6">
        <f>IF(N107&gt;0, RANK(N107,(N107:P107,Q107:AE107)),0)</f>
        <v>2</v>
      </c>
      <c r="E107" s="6">
        <f>IF(O107&gt;0,RANK(O107,(N107:P107,Q107:AE107)),0)</f>
        <v>1</v>
      </c>
      <c r="F107" s="6">
        <f>IF(P107&gt;0,RANK(P107,(N107:P107,Q107:AE107)),0)</f>
        <v>0</v>
      </c>
      <c r="G107" s="1">
        <f>IF(C107&gt;0,MAX(N107:P107)-LARGE(N107:P107,2),0)</f>
        <v>102756</v>
      </c>
      <c r="H107" s="2">
        <f>IF(C107&gt;0,G107/C107,0)</f>
        <v>0.26425274202466215</v>
      </c>
      <c r="I107" s="2"/>
      <c r="J107" s="2">
        <f>IF($C107=0,"-",N107/$C107)</f>
        <v>0.36786719985598743</v>
      </c>
      <c r="K107" s="2">
        <f>IF($C107=0,"-",O107/$C107)</f>
        <v>0.63211994188064957</v>
      </c>
      <c r="L107" s="2">
        <f>IF($C107=0,"-",P107/$C107)</f>
        <v>0</v>
      </c>
      <c r="M107" s="2">
        <f>IF(C107=0,"-",(1-J107-K107-L107))</f>
        <v>1.2858263362947042E-5</v>
      </c>
      <c r="N107" s="107">
        <v>143047</v>
      </c>
      <c r="O107" s="107">
        <v>245803</v>
      </c>
      <c r="P107" s="107"/>
      <c r="Q107" s="107"/>
      <c r="R107" s="107"/>
      <c r="S107" s="107"/>
      <c r="T107" s="107"/>
      <c r="U107" s="107"/>
      <c r="V107" s="107"/>
      <c r="W107" s="107"/>
      <c r="X107" s="107">
        <v>5</v>
      </c>
      <c r="Y107" s="107"/>
      <c r="Z107" s="107"/>
      <c r="AA107" s="107"/>
      <c r="AB107" s="107"/>
      <c r="AC107" s="107"/>
      <c r="AD107" s="107"/>
      <c r="AE107" s="107"/>
      <c r="AG107" s="6">
        <f>IF(Q107&gt;0,RANK(Q107,(N107:P107,Q107:AE107)),0)</f>
        <v>0</v>
      </c>
      <c r="AH107" s="6">
        <f>IF(R107&gt;0,RANK(R107,(N107:P107,Q107:AE107)),0)</f>
        <v>0</v>
      </c>
      <c r="AI107" s="6">
        <f>IF(T107&gt;0,RANK(T107,(N107:P107,Q107:AE107)),0)</f>
        <v>0</v>
      </c>
      <c r="AJ107" s="6">
        <f>IF(S107&gt;0,RANK(S107,(N107:P107,Q107:AE107)),0)</f>
        <v>0</v>
      </c>
      <c r="AK107" s="2">
        <f>IF($C107=0,"-",Q107/$C107)</f>
        <v>0</v>
      </c>
      <c r="AL107" s="2">
        <f>IF($C107=0,"-",R107/$C107)</f>
        <v>0</v>
      </c>
      <c r="AM107" s="2">
        <f>IF($C107=0,"-",T107/$C107)</f>
        <v>0</v>
      </c>
      <c r="AN107" s="2">
        <f>IF($C107=0,"-",S107/$C107)</f>
        <v>0</v>
      </c>
      <c r="AP107" t="s">
        <v>1466</v>
      </c>
      <c r="AQ107" t="s">
        <v>2061</v>
      </c>
      <c r="AT107" s="92">
        <v>12</v>
      </c>
      <c r="AU107" s="94">
        <v>86</v>
      </c>
      <c r="AV107" s="98">
        <f>1000*AT107+AU107</f>
        <v>12086</v>
      </c>
      <c r="AX107" s="6" t="s">
        <v>1535</v>
      </c>
      <c r="BE107" t="s">
        <v>1046</v>
      </c>
    </row>
    <row r="108" spans="1:57" hidden="1" outlineLevel="1">
      <c r="A108" t="s">
        <v>2200</v>
      </c>
      <c r="B108" t="s">
        <v>2061</v>
      </c>
      <c r="C108" s="1">
        <f t="shared" si="48"/>
        <v>6214</v>
      </c>
      <c r="D108" s="6">
        <f>IF(N108&gt;0, RANK(N108,(N108:P108,Q108:AE108)),0)</f>
        <v>2</v>
      </c>
      <c r="E108" s="6">
        <f>IF(O108&gt;0,RANK(O108,(N108:P108,Q108:AE108)),0)</f>
        <v>1</v>
      </c>
      <c r="F108" s="6">
        <f>IF(P108&gt;0,RANK(P108,(N108:P108,Q108:AE108)),0)</f>
        <v>0</v>
      </c>
      <c r="G108" s="1">
        <f t="shared" si="49"/>
        <v>2880</v>
      </c>
      <c r="H108" s="2">
        <f t="shared" si="50"/>
        <v>0.46346958480849693</v>
      </c>
      <c r="I108" s="2"/>
      <c r="J108" s="2">
        <f t="shared" si="51"/>
        <v>0.26826520759575151</v>
      </c>
      <c r="K108" s="2">
        <f t="shared" si="52"/>
        <v>0.73173479240424844</v>
      </c>
      <c r="L108" s="2">
        <f t="shared" si="53"/>
        <v>0</v>
      </c>
      <c r="M108" s="2">
        <f t="shared" si="54"/>
        <v>1.1102230246251565E-16</v>
      </c>
      <c r="N108" s="107">
        <v>1667</v>
      </c>
      <c r="O108" s="107">
        <v>4547</v>
      </c>
      <c r="P108" s="107"/>
      <c r="Q108" s="107"/>
      <c r="R108" s="107"/>
      <c r="S108" s="107"/>
      <c r="T108" s="107"/>
      <c r="U108" s="107"/>
      <c r="V108" s="107"/>
      <c r="W108" s="107"/>
      <c r="X108" s="107">
        <v>0</v>
      </c>
      <c r="Y108" s="107"/>
      <c r="Z108" s="107"/>
      <c r="AA108" s="107"/>
      <c r="AB108" s="107"/>
      <c r="AC108" s="107"/>
      <c r="AD108" s="107"/>
      <c r="AE108" s="107"/>
      <c r="AG108" s="6">
        <f>IF(Q108&gt;0,RANK(Q108,(N108:P108,Q108:AE108)),0)</f>
        <v>0</v>
      </c>
      <c r="AH108" s="6">
        <f>IF(R108&gt;0,RANK(R108,(N108:P108,Q108:AE108)),0)</f>
        <v>0</v>
      </c>
      <c r="AI108" s="6">
        <f>IF(T108&gt;0,RANK(T108,(N108:P108,Q108:AE108)),0)</f>
        <v>0</v>
      </c>
      <c r="AJ108" s="6">
        <f>IF(S108&gt;0,RANK(S108,(N108:P108,Q108:AE108)),0)</f>
        <v>0</v>
      </c>
      <c r="AK108" s="2">
        <f t="shared" si="55"/>
        <v>0</v>
      </c>
      <c r="AL108" s="2">
        <f t="shared" si="56"/>
        <v>0</v>
      </c>
      <c r="AM108" s="2">
        <f t="shared" si="57"/>
        <v>0</v>
      </c>
      <c r="AN108" s="2">
        <f t="shared" si="58"/>
        <v>0</v>
      </c>
      <c r="AP108" t="s">
        <v>1243</v>
      </c>
      <c r="AQ108" t="s">
        <v>2061</v>
      </c>
      <c r="AT108" s="92">
        <v>12</v>
      </c>
      <c r="AU108" s="94">
        <v>27</v>
      </c>
      <c r="AV108" s="98">
        <f t="shared" si="59"/>
        <v>12027</v>
      </c>
      <c r="AX108" s="6" t="s">
        <v>1535</v>
      </c>
      <c r="BE108" t="s">
        <v>746</v>
      </c>
    </row>
    <row r="109" spans="1:57" hidden="1" outlineLevel="1">
      <c r="A109" t="s">
        <v>25</v>
      </c>
      <c r="B109" t="s">
        <v>2061</v>
      </c>
      <c r="C109" s="1">
        <f t="shared" si="48"/>
        <v>3259</v>
      </c>
      <c r="D109" s="6">
        <f>IF(N109&gt;0, RANK(N109,(N109:P109,Q109:AE109)),0)</f>
        <v>2</v>
      </c>
      <c r="E109" s="6">
        <f>IF(O109&gt;0,RANK(O109,(N109:P109,Q109:AE109)),0)</f>
        <v>1</v>
      </c>
      <c r="F109" s="6">
        <f>IF(P109&gt;0,RANK(P109,(N109:P109,Q109:AE109)),0)</f>
        <v>0</v>
      </c>
      <c r="G109" s="1">
        <f t="shared" si="49"/>
        <v>902</v>
      </c>
      <c r="H109" s="2">
        <f t="shared" si="50"/>
        <v>0.27677201595581469</v>
      </c>
      <c r="I109" s="2"/>
      <c r="J109" s="2">
        <f t="shared" si="51"/>
        <v>0.36146057072721693</v>
      </c>
      <c r="K109" s="2">
        <f t="shared" si="52"/>
        <v>0.63823258668303162</v>
      </c>
      <c r="L109" s="2">
        <f t="shared" si="53"/>
        <v>0</v>
      </c>
      <c r="M109" s="2">
        <f t="shared" si="54"/>
        <v>3.0684258975144374E-4</v>
      </c>
      <c r="N109" s="107">
        <v>1178</v>
      </c>
      <c r="O109" s="107">
        <v>2080</v>
      </c>
      <c r="P109" s="107"/>
      <c r="Q109" s="107"/>
      <c r="R109" s="107"/>
      <c r="S109" s="107"/>
      <c r="T109" s="107"/>
      <c r="U109" s="107"/>
      <c r="V109" s="107"/>
      <c r="W109" s="107"/>
      <c r="X109" s="107">
        <v>1</v>
      </c>
      <c r="Y109" s="107"/>
      <c r="Z109" s="107"/>
      <c r="AA109" s="107"/>
      <c r="AB109" s="107"/>
      <c r="AC109" s="107"/>
      <c r="AD109" s="107"/>
      <c r="AE109" s="107"/>
      <c r="AG109" s="6">
        <f>IF(Q109&gt;0,RANK(Q109,(N109:P109,Q109:AE109)),0)</f>
        <v>0</v>
      </c>
      <c r="AH109" s="6">
        <f>IF(R109&gt;0,RANK(R109,(N109:P109,Q109:AE109)),0)</f>
        <v>0</v>
      </c>
      <c r="AI109" s="6">
        <f>IF(T109&gt;0,RANK(T109,(N109:P109,Q109:AE109)),0)</f>
        <v>0</v>
      </c>
      <c r="AJ109" s="6">
        <f>IF(S109&gt;0,RANK(S109,(N109:P109,Q109:AE109)),0)</f>
        <v>0</v>
      </c>
      <c r="AK109" s="2">
        <f t="shared" si="55"/>
        <v>0</v>
      </c>
      <c r="AL109" s="2">
        <f t="shared" si="56"/>
        <v>0</v>
      </c>
      <c r="AM109" s="2">
        <f t="shared" si="57"/>
        <v>0</v>
      </c>
      <c r="AN109" s="2">
        <f t="shared" si="58"/>
        <v>0</v>
      </c>
      <c r="AP109" t="s">
        <v>25</v>
      </c>
      <c r="AQ109" t="s">
        <v>2061</v>
      </c>
      <c r="AT109" s="92">
        <v>12</v>
      </c>
      <c r="AU109" s="94">
        <v>29</v>
      </c>
      <c r="AV109" s="98">
        <f t="shared" si="59"/>
        <v>12029</v>
      </c>
      <c r="AX109" s="6" t="s">
        <v>1535</v>
      </c>
      <c r="BE109" t="s">
        <v>746</v>
      </c>
    </row>
    <row r="110" spans="1:57" hidden="1" outlineLevel="1">
      <c r="A110" t="s">
        <v>680</v>
      </c>
      <c r="B110" t="s">
        <v>2061</v>
      </c>
      <c r="C110" s="1">
        <f t="shared" si="48"/>
        <v>185030</v>
      </c>
      <c r="D110" s="6">
        <f>IF(N110&gt;0, RANK(N110,(N110:P110,Q110:AE110)),0)</f>
        <v>2</v>
      </c>
      <c r="E110" s="6">
        <f>IF(O110&gt;0,RANK(O110,(N110:P110,Q110:AE110)),0)</f>
        <v>1</v>
      </c>
      <c r="F110" s="6">
        <f>IF(P110&gt;0,RANK(P110,(N110:P110,Q110:AE110)),0)</f>
        <v>0</v>
      </c>
      <c r="G110" s="1">
        <f t="shared" si="49"/>
        <v>83657</v>
      </c>
      <c r="H110" s="2">
        <f t="shared" si="50"/>
        <v>0.4521266821596498</v>
      </c>
      <c r="I110" s="2"/>
      <c r="J110" s="2">
        <f t="shared" si="51"/>
        <v>0.2724693292979517</v>
      </c>
      <c r="K110" s="2">
        <f t="shared" si="52"/>
        <v>0.72459601145760144</v>
      </c>
      <c r="L110" s="2">
        <f t="shared" si="53"/>
        <v>0</v>
      </c>
      <c r="M110" s="2">
        <f t="shared" si="54"/>
        <v>2.9346592444469133E-3</v>
      </c>
      <c r="N110" s="107">
        <v>50415</v>
      </c>
      <c r="O110" s="107">
        <v>134072</v>
      </c>
      <c r="P110" s="107"/>
      <c r="Q110" s="107"/>
      <c r="R110" s="107"/>
      <c r="S110" s="107"/>
      <c r="T110" s="107"/>
      <c r="U110" s="107"/>
      <c r="V110" s="107"/>
      <c r="W110" s="107"/>
      <c r="X110" s="107">
        <v>543</v>
      </c>
      <c r="Y110" s="107"/>
      <c r="Z110" s="107"/>
      <c r="AA110" s="107"/>
      <c r="AB110" s="107"/>
      <c r="AC110" s="107"/>
      <c r="AD110" s="107"/>
      <c r="AE110" s="107"/>
      <c r="AG110" s="6">
        <f>IF(Q110&gt;0,RANK(Q110,(N110:P110,Q110:AE110)),0)</f>
        <v>0</v>
      </c>
      <c r="AH110" s="6">
        <f>IF(R110&gt;0,RANK(R110,(N110:P110,Q110:AE110)),0)</f>
        <v>0</v>
      </c>
      <c r="AI110" s="6">
        <f>IF(T110&gt;0,RANK(T110,(N110:P110,Q110:AE110)),0)</f>
        <v>0</v>
      </c>
      <c r="AJ110" s="6">
        <f>IF(S110&gt;0,RANK(S110,(N110:P110,Q110:AE110)),0)</f>
        <v>0</v>
      </c>
      <c r="AK110" s="2">
        <f t="shared" si="55"/>
        <v>0</v>
      </c>
      <c r="AL110" s="2">
        <f t="shared" si="56"/>
        <v>0</v>
      </c>
      <c r="AM110" s="2">
        <f t="shared" si="57"/>
        <v>0</v>
      </c>
      <c r="AN110" s="2">
        <f t="shared" si="58"/>
        <v>0</v>
      </c>
      <c r="AP110" t="s">
        <v>680</v>
      </c>
      <c r="AQ110" t="s">
        <v>2061</v>
      </c>
      <c r="AT110" s="92">
        <v>12</v>
      </c>
      <c r="AU110" s="94">
        <v>31</v>
      </c>
      <c r="AV110" s="98">
        <f t="shared" si="59"/>
        <v>12031</v>
      </c>
      <c r="AX110" s="6" t="s">
        <v>1535</v>
      </c>
      <c r="BE110" t="s">
        <v>746</v>
      </c>
    </row>
    <row r="111" spans="1:57" hidden="1" outlineLevel="1">
      <c r="A111" t="s">
        <v>2210</v>
      </c>
      <c r="B111" t="s">
        <v>2061</v>
      </c>
      <c r="C111" s="1">
        <f t="shared" si="48"/>
        <v>77548</v>
      </c>
      <c r="D111" s="6">
        <f>IF(N111&gt;0, RANK(N111,(N111:P111,Q111:AE111)),0)</f>
        <v>2</v>
      </c>
      <c r="E111" s="6">
        <f>IF(O111&gt;0,RANK(O111,(N111:P111,Q111:AE111)),0)</f>
        <v>1</v>
      </c>
      <c r="F111" s="6">
        <f>IF(P111&gt;0,RANK(P111,(N111:P111,Q111:AE111)),0)</f>
        <v>0</v>
      </c>
      <c r="G111" s="1">
        <f t="shared" si="49"/>
        <v>43195</v>
      </c>
      <c r="H111" s="2">
        <f t="shared" si="50"/>
        <v>0.5570098519626554</v>
      </c>
      <c r="I111" s="2"/>
      <c r="J111" s="2">
        <f t="shared" si="51"/>
        <v>0.2214757311600557</v>
      </c>
      <c r="K111" s="2">
        <f t="shared" si="52"/>
        <v>0.7784855831227111</v>
      </c>
      <c r="L111" s="2">
        <f t="shared" si="53"/>
        <v>0</v>
      </c>
      <c r="M111" s="2">
        <f t="shared" si="54"/>
        <v>3.8685717233200023E-5</v>
      </c>
      <c r="N111" s="107">
        <v>17175</v>
      </c>
      <c r="O111" s="107">
        <v>60370</v>
      </c>
      <c r="P111" s="107"/>
      <c r="Q111" s="107"/>
      <c r="R111" s="107"/>
      <c r="S111" s="107"/>
      <c r="T111" s="107"/>
      <c r="U111" s="107"/>
      <c r="V111" s="107"/>
      <c r="W111" s="107"/>
      <c r="X111" s="107">
        <v>3</v>
      </c>
      <c r="Y111" s="107"/>
      <c r="Z111" s="107"/>
      <c r="AA111" s="107"/>
      <c r="AB111" s="107"/>
      <c r="AC111" s="107"/>
      <c r="AD111" s="107"/>
      <c r="AE111" s="107"/>
      <c r="AG111" s="6">
        <f>IF(Q111&gt;0,RANK(Q111,(N111:P111,Q111:AE111)),0)</f>
        <v>0</v>
      </c>
      <c r="AH111" s="6">
        <f>IF(R111&gt;0,RANK(R111,(N111:P111,Q111:AE111)),0)</f>
        <v>0</v>
      </c>
      <c r="AI111" s="6">
        <f>IF(T111&gt;0,RANK(T111,(N111:P111,Q111:AE111)),0)</f>
        <v>0</v>
      </c>
      <c r="AJ111" s="6">
        <f>IF(S111&gt;0,RANK(S111,(N111:P111,Q111:AE111)),0)</f>
        <v>0</v>
      </c>
      <c r="AK111" s="2">
        <f t="shared" si="55"/>
        <v>0</v>
      </c>
      <c r="AL111" s="2">
        <f t="shared" si="56"/>
        <v>0</v>
      </c>
      <c r="AM111" s="2">
        <f t="shared" si="57"/>
        <v>0</v>
      </c>
      <c r="AN111" s="2">
        <f t="shared" si="58"/>
        <v>0</v>
      </c>
      <c r="AP111" t="s">
        <v>2210</v>
      </c>
      <c r="AQ111" t="s">
        <v>2061</v>
      </c>
      <c r="AT111" s="92">
        <v>12</v>
      </c>
      <c r="AU111" s="94">
        <v>33</v>
      </c>
      <c r="AV111" s="98">
        <f t="shared" si="59"/>
        <v>12033</v>
      </c>
      <c r="AX111" s="6" t="s">
        <v>1535</v>
      </c>
      <c r="BE111" t="s">
        <v>746</v>
      </c>
    </row>
    <row r="112" spans="1:57" hidden="1" outlineLevel="1">
      <c r="A112" t="s">
        <v>1439</v>
      </c>
      <c r="B112" t="s">
        <v>2061</v>
      </c>
      <c r="C112" s="1">
        <f t="shared" si="48"/>
        <v>14837</v>
      </c>
      <c r="D112" s="6">
        <f>IF(N112&gt;0, RANK(N112,(N112:P112,Q112:AE112)),0)</f>
        <v>2</v>
      </c>
      <c r="E112" s="6">
        <f>IF(O112&gt;0,RANK(O112,(N112:P112,Q112:AE112)),0)</f>
        <v>1</v>
      </c>
      <c r="F112" s="6">
        <f>IF(P112&gt;0,RANK(P112,(N112:P112,Q112:AE112)),0)</f>
        <v>0</v>
      </c>
      <c r="G112" s="1">
        <f t="shared" si="49"/>
        <v>5055</v>
      </c>
      <c r="H112" s="2">
        <f t="shared" si="50"/>
        <v>0.34070229830828336</v>
      </c>
      <c r="I112" s="2"/>
      <c r="J112" s="2">
        <f t="shared" si="51"/>
        <v>0.32964885084585832</v>
      </c>
      <c r="K112" s="2">
        <f t="shared" si="52"/>
        <v>0.67035114915414162</v>
      </c>
      <c r="L112" s="2">
        <f t="shared" si="53"/>
        <v>0</v>
      </c>
      <c r="M112" s="2">
        <f t="shared" si="54"/>
        <v>0</v>
      </c>
      <c r="N112" s="107">
        <v>4891</v>
      </c>
      <c r="O112" s="107">
        <v>9946</v>
      </c>
      <c r="P112" s="107"/>
      <c r="Q112" s="107"/>
      <c r="R112" s="107"/>
      <c r="S112" s="107"/>
      <c r="T112" s="107"/>
      <c r="U112" s="107"/>
      <c r="V112" s="107"/>
      <c r="W112" s="107"/>
      <c r="X112" s="107">
        <v>0</v>
      </c>
      <c r="Y112" s="107"/>
      <c r="Z112" s="107"/>
      <c r="AA112" s="107"/>
      <c r="AB112" s="107"/>
      <c r="AC112" s="107"/>
      <c r="AD112" s="107"/>
      <c r="AE112" s="107"/>
      <c r="AG112" s="6">
        <f>IF(Q112&gt;0,RANK(Q112,(N112:P112,Q112:AE112)),0)</f>
        <v>0</v>
      </c>
      <c r="AH112" s="6">
        <f>IF(R112&gt;0,RANK(R112,(N112:P112,Q112:AE112)),0)</f>
        <v>0</v>
      </c>
      <c r="AI112" s="6">
        <f>IF(T112&gt;0,RANK(T112,(N112:P112,Q112:AE112)),0)</f>
        <v>0</v>
      </c>
      <c r="AJ112" s="6">
        <f>IF(S112&gt;0,RANK(S112,(N112:P112,Q112:AE112)),0)</f>
        <v>0</v>
      </c>
      <c r="AK112" s="2">
        <f t="shared" si="55"/>
        <v>0</v>
      </c>
      <c r="AL112" s="2">
        <f t="shared" si="56"/>
        <v>0</v>
      </c>
      <c r="AM112" s="2">
        <f t="shared" si="57"/>
        <v>0</v>
      </c>
      <c r="AN112" s="2">
        <f t="shared" si="58"/>
        <v>0</v>
      </c>
      <c r="AP112" t="s">
        <v>1439</v>
      </c>
      <c r="AQ112" t="s">
        <v>2061</v>
      </c>
      <c r="AT112" s="92">
        <v>12</v>
      </c>
      <c r="AU112" s="94">
        <v>35</v>
      </c>
      <c r="AV112" s="98">
        <f t="shared" si="59"/>
        <v>12035</v>
      </c>
      <c r="AX112" s="6" t="s">
        <v>1535</v>
      </c>
      <c r="BE112" t="s">
        <v>746</v>
      </c>
    </row>
    <row r="113" spans="1:57" hidden="1" outlineLevel="1">
      <c r="A113" t="s">
        <v>2924</v>
      </c>
      <c r="B113" t="s">
        <v>2061</v>
      </c>
      <c r="C113" s="1">
        <f t="shared" si="48"/>
        <v>3816</v>
      </c>
      <c r="D113" s="6">
        <f>IF(N113&gt;0, RANK(N113,(N113:P113,Q113:AE113)),0)</f>
        <v>2</v>
      </c>
      <c r="E113" s="6">
        <f>IF(O113&gt;0,RANK(O113,(N113:P113,Q113:AE113)),0)</f>
        <v>1</v>
      </c>
      <c r="F113" s="6">
        <f>IF(P113&gt;0,RANK(P113,(N113:P113,Q113:AE113)),0)</f>
        <v>0</v>
      </c>
      <c r="G113" s="1">
        <f t="shared" si="49"/>
        <v>1602</v>
      </c>
      <c r="H113" s="2">
        <f t="shared" si="50"/>
        <v>0.419811320754717</v>
      </c>
      <c r="I113" s="2"/>
      <c r="J113" s="2">
        <f t="shared" si="51"/>
        <v>0.29009433962264153</v>
      </c>
      <c r="K113" s="2">
        <f t="shared" si="52"/>
        <v>0.70990566037735847</v>
      </c>
      <c r="L113" s="2">
        <f t="shared" si="53"/>
        <v>0</v>
      </c>
      <c r="M113" s="2">
        <f t="shared" si="54"/>
        <v>0</v>
      </c>
      <c r="N113" s="107">
        <v>1107</v>
      </c>
      <c r="O113" s="107">
        <v>2709</v>
      </c>
      <c r="P113" s="107"/>
      <c r="Q113" s="107"/>
      <c r="R113" s="107"/>
      <c r="S113" s="107"/>
      <c r="T113" s="107"/>
      <c r="U113" s="107"/>
      <c r="V113" s="107"/>
      <c r="W113" s="107"/>
      <c r="X113" s="107">
        <v>0</v>
      </c>
      <c r="Y113" s="107"/>
      <c r="Z113" s="107"/>
      <c r="AA113" s="107"/>
      <c r="AB113" s="107"/>
      <c r="AC113" s="107"/>
      <c r="AD113" s="107"/>
      <c r="AE113" s="107"/>
      <c r="AG113" s="6">
        <f>IF(Q113&gt;0,RANK(Q113,(N113:P113,Q113:AE113)),0)</f>
        <v>0</v>
      </c>
      <c r="AH113" s="6">
        <f>IF(R113&gt;0,RANK(R113,(N113:P113,Q113:AE113)),0)</f>
        <v>0</v>
      </c>
      <c r="AI113" s="6">
        <f>IF(T113&gt;0,RANK(T113,(N113:P113,Q113:AE113)),0)</f>
        <v>0</v>
      </c>
      <c r="AJ113" s="6">
        <f>IF(S113&gt;0,RANK(S113,(N113:P113,Q113:AE113)),0)</f>
        <v>0</v>
      </c>
      <c r="AK113" s="2">
        <f t="shared" si="55"/>
        <v>0</v>
      </c>
      <c r="AL113" s="2">
        <f t="shared" si="56"/>
        <v>0</v>
      </c>
      <c r="AM113" s="2">
        <f t="shared" si="57"/>
        <v>0</v>
      </c>
      <c r="AN113" s="2">
        <f t="shared" si="58"/>
        <v>0</v>
      </c>
      <c r="AP113" t="s">
        <v>2924</v>
      </c>
      <c r="AQ113" t="s">
        <v>2061</v>
      </c>
      <c r="AT113" s="92">
        <v>12</v>
      </c>
      <c r="AU113" s="94">
        <v>37</v>
      </c>
      <c r="AV113" s="98">
        <f t="shared" si="59"/>
        <v>12037</v>
      </c>
      <c r="AX113" s="6" t="s">
        <v>1535</v>
      </c>
      <c r="BE113" t="s">
        <v>746</v>
      </c>
    </row>
    <row r="114" spans="1:57" hidden="1" outlineLevel="1">
      <c r="A114" t="s">
        <v>241</v>
      </c>
      <c r="B114" t="s">
        <v>2061</v>
      </c>
      <c r="C114" s="1">
        <f t="shared" si="48"/>
        <v>10909</v>
      </c>
      <c r="D114" s="6">
        <f>IF(N114&gt;0, RANK(N114,(N114:P114,Q114:AE114)),0)</f>
        <v>2</v>
      </c>
      <c r="E114" s="6">
        <f>IF(O114&gt;0,RANK(O114,(N114:P114,Q114:AE114)),0)</f>
        <v>1</v>
      </c>
      <c r="F114" s="6">
        <f>IF(P114&gt;0,RANK(P114,(N114:P114,Q114:AE114)),0)</f>
        <v>0</v>
      </c>
      <c r="G114" s="1">
        <f t="shared" si="49"/>
        <v>287</v>
      </c>
      <c r="H114" s="2">
        <f t="shared" si="50"/>
        <v>2.6308552571271428E-2</v>
      </c>
      <c r="I114" s="2"/>
      <c r="J114" s="2">
        <f t="shared" si="51"/>
        <v>0.4868457237143643</v>
      </c>
      <c r="K114" s="2">
        <f t="shared" si="52"/>
        <v>0.5131542762856357</v>
      </c>
      <c r="L114" s="2">
        <f t="shared" si="53"/>
        <v>0</v>
      </c>
      <c r="M114" s="2">
        <f t="shared" si="54"/>
        <v>0</v>
      </c>
      <c r="N114" s="107">
        <v>5311</v>
      </c>
      <c r="O114" s="107">
        <v>5598</v>
      </c>
      <c r="P114" s="107"/>
      <c r="Q114" s="107"/>
      <c r="R114" s="107"/>
      <c r="S114" s="107"/>
      <c r="T114" s="107"/>
      <c r="U114" s="107"/>
      <c r="V114" s="107"/>
      <c r="W114" s="107"/>
      <c r="X114" s="107">
        <v>0</v>
      </c>
      <c r="Y114" s="107"/>
      <c r="Z114" s="107"/>
      <c r="AA114" s="107"/>
      <c r="AB114" s="107"/>
      <c r="AC114" s="107"/>
      <c r="AD114" s="107"/>
      <c r="AE114" s="107"/>
      <c r="AG114" s="6">
        <f>IF(Q114&gt;0,RANK(Q114,(N114:P114,Q114:AE114)),0)</f>
        <v>0</v>
      </c>
      <c r="AH114" s="6">
        <f>IF(R114&gt;0,RANK(R114,(N114:P114,Q114:AE114)),0)</f>
        <v>0</v>
      </c>
      <c r="AI114" s="6">
        <f>IF(T114&gt;0,RANK(T114,(N114:P114,Q114:AE114)),0)</f>
        <v>0</v>
      </c>
      <c r="AJ114" s="6">
        <f>IF(S114&gt;0,RANK(S114,(N114:P114,Q114:AE114)),0)</f>
        <v>0</v>
      </c>
      <c r="AK114" s="2">
        <f t="shared" si="55"/>
        <v>0</v>
      </c>
      <c r="AL114" s="2">
        <f t="shared" si="56"/>
        <v>0</v>
      </c>
      <c r="AM114" s="2">
        <f t="shared" si="57"/>
        <v>0</v>
      </c>
      <c r="AN114" s="2">
        <f t="shared" si="58"/>
        <v>0</v>
      </c>
      <c r="AP114" t="s">
        <v>241</v>
      </c>
      <c r="AQ114" t="s">
        <v>2061</v>
      </c>
      <c r="AT114" s="92">
        <v>12</v>
      </c>
      <c r="AU114" s="94">
        <v>39</v>
      </c>
      <c r="AV114" s="98">
        <f t="shared" si="59"/>
        <v>12039</v>
      </c>
      <c r="AX114" s="6" t="s">
        <v>1535</v>
      </c>
      <c r="BE114" t="s">
        <v>746</v>
      </c>
    </row>
    <row r="115" spans="1:57" hidden="1" outlineLevel="1">
      <c r="A115" t="s">
        <v>2127</v>
      </c>
      <c r="B115" t="s">
        <v>2061</v>
      </c>
      <c r="C115" s="1">
        <f t="shared" si="48"/>
        <v>3619</v>
      </c>
      <c r="D115" s="6">
        <f>IF(N115&gt;0, RANK(N115,(N115:P115,Q115:AE115)),0)</f>
        <v>2</v>
      </c>
      <c r="E115" s="6">
        <f>IF(O115&gt;0,RANK(O115,(N115:P115,Q115:AE115)),0)</f>
        <v>1</v>
      </c>
      <c r="F115" s="6">
        <f>IF(P115&gt;0,RANK(P115,(N115:P115,Q115:AE115)),0)</f>
        <v>0</v>
      </c>
      <c r="G115" s="1">
        <f t="shared" si="49"/>
        <v>1659</v>
      </c>
      <c r="H115" s="2">
        <f t="shared" si="50"/>
        <v>0.4584139264990329</v>
      </c>
      <c r="I115" s="2"/>
      <c r="J115" s="2">
        <f t="shared" si="51"/>
        <v>0.26802984249792761</v>
      </c>
      <c r="K115" s="2">
        <f t="shared" si="52"/>
        <v>0.7264437689969605</v>
      </c>
      <c r="L115" s="2">
        <f t="shared" si="53"/>
        <v>0</v>
      </c>
      <c r="M115" s="2">
        <f t="shared" si="54"/>
        <v>5.5263885051118899E-3</v>
      </c>
      <c r="N115" s="107">
        <v>970</v>
      </c>
      <c r="O115" s="107">
        <v>2629</v>
      </c>
      <c r="P115" s="107"/>
      <c r="Q115" s="107"/>
      <c r="R115" s="107"/>
      <c r="S115" s="107"/>
      <c r="T115" s="107"/>
      <c r="U115" s="107"/>
      <c r="V115" s="107"/>
      <c r="W115" s="107"/>
      <c r="X115" s="107">
        <v>20</v>
      </c>
      <c r="Y115" s="107"/>
      <c r="Z115" s="107"/>
      <c r="AA115" s="107"/>
      <c r="AB115" s="107"/>
      <c r="AC115" s="107"/>
      <c r="AD115" s="107"/>
      <c r="AE115" s="107"/>
      <c r="AG115" s="6">
        <f>IF(Q115&gt;0,RANK(Q115,(N115:P115,Q115:AE115)),0)</f>
        <v>0</v>
      </c>
      <c r="AH115" s="6">
        <f>IF(R115&gt;0,RANK(R115,(N115:P115,Q115:AE115)),0)</f>
        <v>0</v>
      </c>
      <c r="AI115" s="6">
        <f>IF(T115&gt;0,RANK(T115,(N115:P115,Q115:AE115)),0)</f>
        <v>0</v>
      </c>
      <c r="AJ115" s="6">
        <f>IF(S115&gt;0,RANK(S115,(N115:P115,Q115:AE115)),0)</f>
        <v>0</v>
      </c>
      <c r="AK115" s="2">
        <f t="shared" si="55"/>
        <v>0</v>
      </c>
      <c r="AL115" s="2">
        <f t="shared" si="56"/>
        <v>0</v>
      </c>
      <c r="AM115" s="2">
        <f t="shared" si="57"/>
        <v>0</v>
      </c>
      <c r="AN115" s="2">
        <f t="shared" si="58"/>
        <v>0</v>
      </c>
      <c r="AP115" t="s">
        <v>2127</v>
      </c>
      <c r="AQ115" t="s">
        <v>2061</v>
      </c>
      <c r="AT115" s="92">
        <v>12</v>
      </c>
      <c r="AU115" s="94">
        <v>41</v>
      </c>
      <c r="AV115" s="98">
        <f t="shared" si="59"/>
        <v>12041</v>
      </c>
      <c r="AX115" s="6" t="s">
        <v>1535</v>
      </c>
      <c r="BE115" t="s">
        <v>746</v>
      </c>
    </row>
    <row r="116" spans="1:57" hidden="1" outlineLevel="1">
      <c r="A116" t="s">
        <v>121</v>
      </c>
      <c r="B116" t="s">
        <v>2061</v>
      </c>
      <c r="C116" s="1">
        <f t="shared" si="48"/>
        <v>2701</v>
      </c>
      <c r="D116" s="6">
        <f>IF(N116&gt;0, RANK(N116,(N116:P116,Q116:AE116)),0)</f>
        <v>2</v>
      </c>
      <c r="E116" s="6">
        <f>IF(O116&gt;0,RANK(O116,(N116:P116,Q116:AE116)),0)</f>
        <v>1</v>
      </c>
      <c r="F116" s="6">
        <f>IF(P116&gt;0,RANK(P116,(N116:P116,Q116:AE116)),0)</f>
        <v>0</v>
      </c>
      <c r="G116" s="1">
        <f t="shared" si="49"/>
        <v>1063</v>
      </c>
      <c r="H116" s="2">
        <f t="shared" si="50"/>
        <v>0.39355794150314699</v>
      </c>
      <c r="I116" s="2"/>
      <c r="J116" s="2">
        <f t="shared" si="51"/>
        <v>0.30322102924842653</v>
      </c>
      <c r="K116" s="2">
        <f t="shared" si="52"/>
        <v>0.69677897075157347</v>
      </c>
      <c r="L116" s="2">
        <f t="shared" si="53"/>
        <v>0</v>
      </c>
      <c r="M116" s="2">
        <f t="shared" si="54"/>
        <v>0</v>
      </c>
      <c r="N116" s="107">
        <v>819</v>
      </c>
      <c r="O116" s="107">
        <v>1882</v>
      </c>
      <c r="P116" s="107"/>
      <c r="Q116" s="107"/>
      <c r="R116" s="107"/>
      <c r="S116" s="107"/>
      <c r="T116" s="107"/>
      <c r="U116" s="107"/>
      <c r="V116" s="107"/>
      <c r="W116" s="107"/>
      <c r="X116" s="107">
        <v>0</v>
      </c>
      <c r="Y116" s="107"/>
      <c r="Z116" s="107"/>
      <c r="AA116" s="107"/>
      <c r="AB116" s="107"/>
      <c r="AC116" s="107"/>
      <c r="AD116" s="107"/>
      <c r="AE116" s="107"/>
      <c r="AG116" s="6">
        <f>IF(Q116&gt;0,RANK(Q116,(N116:P116,Q116:AE116)),0)</f>
        <v>0</v>
      </c>
      <c r="AH116" s="6">
        <f>IF(R116&gt;0,RANK(R116,(N116:P116,Q116:AE116)),0)</f>
        <v>0</v>
      </c>
      <c r="AI116" s="6">
        <f>IF(T116&gt;0,RANK(T116,(N116:P116,Q116:AE116)),0)</f>
        <v>0</v>
      </c>
      <c r="AJ116" s="6">
        <f>IF(S116&gt;0,RANK(S116,(N116:P116,Q116:AE116)),0)</f>
        <v>0</v>
      </c>
      <c r="AK116" s="2">
        <f t="shared" si="55"/>
        <v>0</v>
      </c>
      <c r="AL116" s="2">
        <f t="shared" si="56"/>
        <v>0</v>
      </c>
      <c r="AM116" s="2">
        <f t="shared" si="57"/>
        <v>0</v>
      </c>
      <c r="AN116" s="2">
        <f t="shared" si="58"/>
        <v>0</v>
      </c>
      <c r="AP116" t="s">
        <v>121</v>
      </c>
      <c r="AQ116" t="s">
        <v>2061</v>
      </c>
      <c r="AT116" s="92">
        <v>12</v>
      </c>
      <c r="AU116" s="94">
        <v>43</v>
      </c>
      <c r="AV116" s="98">
        <f t="shared" si="59"/>
        <v>12043</v>
      </c>
      <c r="AX116" s="6" t="s">
        <v>1535</v>
      </c>
      <c r="BE116" t="s">
        <v>746</v>
      </c>
    </row>
    <row r="117" spans="1:57" hidden="1" outlineLevel="1">
      <c r="A117" t="s">
        <v>2379</v>
      </c>
      <c r="B117" t="s">
        <v>2061</v>
      </c>
      <c r="C117" s="1">
        <f t="shared" si="48"/>
        <v>5275</v>
      </c>
      <c r="D117" s="6">
        <f>IF(N117&gt;0, RANK(N117,(N117:P117,Q117:AE117)),0)</f>
        <v>2</v>
      </c>
      <c r="E117" s="6">
        <f>IF(O117&gt;0,RANK(O117,(N117:P117,Q117:AE117)),0)</f>
        <v>1</v>
      </c>
      <c r="F117" s="6">
        <f>IF(P117&gt;0,RANK(P117,(N117:P117,Q117:AE117)),0)</f>
        <v>0</v>
      </c>
      <c r="G117" s="1">
        <f t="shared" si="49"/>
        <v>2377</v>
      </c>
      <c r="H117" s="2">
        <f t="shared" si="50"/>
        <v>0.45061611374407584</v>
      </c>
      <c r="I117" s="2"/>
      <c r="J117" s="2">
        <f t="shared" si="51"/>
        <v>0.27469194312796208</v>
      </c>
      <c r="K117" s="2">
        <f t="shared" si="52"/>
        <v>0.72530805687203792</v>
      </c>
      <c r="L117" s="2">
        <f t="shared" si="53"/>
        <v>0</v>
      </c>
      <c r="M117" s="2">
        <f t="shared" si="54"/>
        <v>0</v>
      </c>
      <c r="N117" s="107">
        <v>1449</v>
      </c>
      <c r="O117" s="107">
        <v>3826</v>
      </c>
      <c r="P117" s="107"/>
      <c r="Q117" s="107"/>
      <c r="R117" s="107"/>
      <c r="S117" s="107"/>
      <c r="T117" s="107"/>
      <c r="U117" s="107"/>
      <c r="V117" s="107"/>
      <c r="W117" s="107"/>
      <c r="X117" s="107">
        <v>0</v>
      </c>
      <c r="Y117" s="107"/>
      <c r="Z117" s="107"/>
      <c r="AA117" s="107"/>
      <c r="AB117" s="107"/>
      <c r="AC117" s="107"/>
      <c r="AD117" s="107"/>
      <c r="AE117" s="107"/>
      <c r="AG117" s="6">
        <f>IF(Q117&gt;0,RANK(Q117,(N117:P117,Q117:AE117)),0)</f>
        <v>0</v>
      </c>
      <c r="AH117" s="6">
        <f>IF(R117&gt;0,RANK(R117,(N117:P117,Q117:AE117)),0)</f>
        <v>0</v>
      </c>
      <c r="AI117" s="6">
        <f>IF(T117&gt;0,RANK(T117,(N117:P117,Q117:AE117)),0)</f>
        <v>0</v>
      </c>
      <c r="AJ117" s="6">
        <f>IF(S117&gt;0,RANK(S117,(N117:P117,Q117:AE117)),0)</f>
        <v>0</v>
      </c>
      <c r="AK117" s="2">
        <f t="shared" si="55"/>
        <v>0</v>
      </c>
      <c r="AL117" s="2">
        <f t="shared" si="56"/>
        <v>0</v>
      </c>
      <c r="AM117" s="2">
        <f t="shared" si="57"/>
        <v>0</v>
      </c>
      <c r="AN117" s="2">
        <f t="shared" si="58"/>
        <v>0</v>
      </c>
      <c r="AP117" t="s">
        <v>2379</v>
      </c>
      <c r="AQ117" t="s">
        <v>2061</v>
      </c>
      <c r="AT117" s="92">
        <v>12</v>
      </c>
      <c r="AU117" s="94">
        <v>45</v>
      </c>
      <c r="AV117" s="98">
        <f t="shared" si="59"/>
        <v>12045</v>
      </c>
      <c r="AX117" s="6" t="s">
        <v>1535</v>
      </c>
      <c r="BE117" t="s">
        <v>746</v>
      </c>
    </row>
    <row r="118" spans="1:57" hidden="1" outlineLevel="1">
      <c r="A118" t="s">
        <v>2878</v>
      </c>
      <c r="B118" t="s">
        <v>2061</v>
      </c>
      <c r="C118" s="1">
        <f t="shared" si="48"/>
        <v>2801</v>
      </c>
      <c r="D118" s="6">
        <f>IF(N118&gt;0, RANK(N118,(N118:P118,Q118:AE118)),0)</f>
        <v>2</v>
      </c>
      <c r="E118" s="6">
        <f>IF(O118&gt;0,RANK(O118,(N118:P118,Q118:AE118)),0)</f>
        <v>1</v>
      </c>
      <c r="F118" s="6">
        <f>IF(P118&gt;0,RANK(P118,(N118:P118,Q118:AE118)),0)</f>
        <v>0</v>
      </c>
      <c r="G118" s="1">
        <f t="shared" si="49"/>
        <v>849</v>
      </c>
      <c r="H118" s="2">
        <f t="shared" si="50"/>
        <v>0.30310603355944304</v>
      </c>
      <c r="I118" s="2"/>
      <c r="J118" s="2">
        <f t="shared" si="51"/>
        <v>0.34844698322027845</v>
      </c>
      <c r="K118" s="2">
        <f t="shared" si="52"/>
        <v>0.65155301677972155</v>
      </c>
      <c r="L118" s="2">
        <f t="shared" si="53"/>
        <v>0</v>
      </c>
      <c r="M118" s="2">
        <f t="shared" si="54"/>
        <v>0</v>
      </c>
      <c r="N118" s="107">
        <v>976</v>
      </c>
      <c r="O118" s="107">
        <v>1825</v>
      </c>
      <c r="P118" s="107"/>
      <c r="Q118" s="107"/>
      <c r="R118" s="107"/>
      <c r="S118" s="107"/>
      <c r="T118" s="107"/>
      <c r="U118" s="107"/>
      <c r="V118" s="107"/>
      <c r="W118" s="107"/>
      <c r="X118" s="107">
        <v>0</v>
      </c>
      <c r="Y118" s="107"/>
      <c r="Z118" s="107"/>
      <c r="AA118" s="107"/>
      <c r="AB118" s="107"/>
      <c r="AC118" s="107"/>
      <c r="AD118" s="107"/>
      <c r="AE118" s="107"/>
      <c r="AG118" s="6">
        <f>IF(Q118&gt;0,RANK(Q118,(N118:P118,Q118:AE118)),0)</f>
        <v>0</v>
      </c>
      <c r="AH118" s="6">
        <f>IF(R118&gt;0,RANK(R118,(N118:P118,Q118:AE118)),0)</f>
        <v>0</v>
      </c>
      <c r="AI118" s="6">
        <f>IF(T118&gt;0,RANK(T118,(N118:P118,Q118:AE118)),0)</f>
        <v>0</v>
      </c>
      <c r="AJ118" s="6">
        <f>IF(S118&gt;0,RANK(S118,(N118:P118,Q118:AE118)),0)</f>
        <v>0</v>
      </c>
      <c r="AK118" s="2">
        <f t="shared" si="55"/>
        <v>0</v>
      </c>
      <c r="AL118" s="2">
        <f t="shared" si="56"/>
        <v>0</v>
      </c>
      <c r="AM118" s="2">
        <f t="shared" si="57"/>
        <v>0</v>
      </c>
      <c r="AN118" s="2">
        <f t="shared" si="58"/>
        <v>0</v>
      </c>
      <c r="AP118" t="s">
        <v>2878</v>
      </c>
      <c r="AQ118" t="s">
        <v>2061</v>
      </c>
      <c r="AT118" s="92">
        <v>12</v>
      </c>
      <c r="AU118" s="94">
        <v>47</v>
      </c>
      <c r="AV118" s="98">
        <f t="shared" si="59"/>
        <v>12047</v>
      </c>
      <c r="AX118" s="6" t="s">
        <v>1535</v>
      </c>
      <c r="BE118" t="s">
        <v>746</v>
      </c>
    </row>
    <row r="119" spans="1:57" hidden="1" outlineLevel="1">
      <c r="A119" t="s">
        <v>931</v>
      </c>
      <c r="B119" t="s">
        <v>2061</v>
      </c>
      <c r="C119" s="1">
        <f t="shared" si="48"/>
        <v>5267</v>
      </c>
      <c r="D119" s="6">
        <f>IF(N119&gt;0, RANK(N119,(N119:P119,Q119:AE119)),0)</f>
        <v>2</v>
      </c>
      <c r="E119" s="6">
        <f>IF(O119&gt;0,RANK(O119,(N119:P119,Q119:AE119)),0)</f>
        <v>1</v>
      </c>
      <c r="F119" s="6">
        <f>IF(P119&gt;0,RANK(P119,(N119:P119,Q119:AE119)),0)</f>
        <v>0</v>
      </c>
      <c r="G119" s="1">
        <f t="shared" si="49"/>
        <v>2682</v>
      </c>
      <c r="H119" s="2">
        <f t="shared" si="50"/>
        <v>0.50920827795709134</v>
      </c>
      <c r="I119" s="2"/>
      <c r="J119" s="2">
        <f t="shared" si="51"/>
        <v>0.24530093032086578</v>
      </c>
      <c r="K119" s="2">
        <f t="shared" si="52"/>
        <v>0.75450920827795709</v>
      </c>
      <c r="L119" s="2">
        <f t="shared" si="53"/>
        <v>0</v>
      </c>
      <c r="M119" s="2">
        <f t="shared" si="54"/>
        <v>1.8986140117716044E-4</v>
      </c>
      <c r="N119" s="107">
        <v>1292</v>
      </c>
      <c r="O119" s="107">
        <v>3974</v>
      </c>
      <c r="P119" s="107"/>
      <c r="Q119" s="107"/>
      <c r="R119" s="107"/>
      <c r="S119" s="107"/>
      <c r="T119" s="107"/>
      <c r="U119" s="107"/>
      <c r="V119" s="107"/>
      <c r="W119" s="107"/>
      <c r="X119" s="107">
        <v>1</v>
      </c>
      <c r="Y119" s="107"/>
      <c r="Z119" s="107"/>
      <c r="AA119" s="107"/>
      <c r="AB119" s="107"/>
      <c r="AC119" s="107"/>
      <c r="AD119" s="107"/>
      <c r="AE119" s="107"/>
      <c r="AG119" s="6">
        <f>IF(Q119&gt;0,RANK(Q119,(N119:P119,Q119:AE119)),0)</f>
        <v>0</v>
      </c>
      <c r="AH119" s="6">
        <f>IF(R119&gt;0,RANK(R119,(N119:P119,Q119:AE119)),0)</f>
        <v>0</v>
      </c>
      <c r="AI119" s="6">
        <f>IF(T119&gt;0,RANK(T119,(N119:P119,Q119:AE119)),0)</f>
        <v>0</v>
      </c>
      <c r="AJ119" s="6">
        <f>IF(S119&gt;0,RANK(S119,(N119:P119,Q119:AE119)),0)</f>
        <v>0</v>
      </c>
      <c r="AK119" s="2">
        <f t="shared" si="55"/>
        <v>0</v>
      </c>
      <c r="AL119" s="2">
        <f t="shared" si="56"/>
        <v>0</v>
      </c>
      <c r="AM119" s="2">
        <f t="shared" si="57"/>
        <v>0</v>
      </c>
      <c r="AN119" s="2">
        <f t="shared" si="58"/>
        <v>0</v>
      </c>
      <c r="AP119" t="s">
        <v>931</v>
      </c>
      <c r="AQ119" t="s">
        <v>2061</v>
      </c>
      <c r="AT119" s="92">
        <v>12</v>
      </c>
      <c r="AU119" s="94">
        <v>49</v>
      </c>
      <c r="AV119" s="98">
        <f t="shared" si="59"/>
        <v>12049</v>
      </c>
      <c r="AX119" s="6" t="s">
        <v>1535</v>
      </c>
      <c r="BE119" t="s">
        <v>746</v>
      </c>
    </row>
    <row r="120" spans="1:57" hidden="1" outlineLevel="1">
      <c r="A120" t="s">
        <v>2309</v>
      </c>
      <c r="B120" t="s">
        <v>2061</v>
      </c>
      <c r="C120" s="1">
        <f t="shared" si="48"/>
        <v>5888</v>
      </c>
      <c r="D120" s="6">
        <f>IF(N120&gt;0, RANK(N120,(N120:P120,Q120:AE120)),0)</f>
        <v>2</v>
      </c>
      <c r="E120" s="6">
        <f>IF(O120&gt;0,RANK(O120,(N120:P120,Q120:AE120)),0)</f>
        <v>1</v>
      </c>
      <c r="F120" s="6">
        <f>IF(P120&gt;0,RANK(P120,(N120:P120,Q120:AE120)),0)</f>
        <v>0</v>
      </c>
      <c r="G120" s="1">
        <f t="shared" si="49"/>
        <v>2762</v>
      </c>
      <c r="H120" s="2">
        <f t="shared" si="50"/>
        <v>0.46908967391304346</v>
      </c>
      <c r="I120" s="2"/>
      <c r="J120" s="2">
        <f t="shared" si="51"/>
        <v>0.26545516304347827</v>
      </c>
      <c r="K120" s="2">
        <f t="shared" si="52"/>
        <v>0.73454483695652173</v>
      </c>
      <c r="L120" s="2">
        <f t="shared" si="53"/>
        <v>0</v>
      </c>
      <c r="M120" s="2">
        <f t="shared" si="54"/>
        <v>0</v>
      </c>
      <c r="N120" s="107">
        <v>1563</v>
      </c>
      <c r="O120" s="107">
        <v>4325</v>
      </c>
      <c r="P120" s="107"/>
      <c r="Q120" s="107"/>
      <c r="R120" s="107"/>
      <c r="S120" s="107"/>
      <c r="T120" s="107"/>
      <c r="U120" s="107"/>
      <c r="V120" s="107"/>
      <c r="W120" s="107"/>
      <c r="X120" s="107">
        <v>0</v>
      </c>
      <c r="Y120" s="107"/>
      <c r="Z120" s="107"/>
      <c r="AA120" s="107"/>
      <c r="AB120" s="107"/>
      <c r="AC120" s="107"/>
      <c r="AD120" s="107"/>
      <c r="AE120" s="107"/>
      <c r="AG120" s="6">
        <f>IF(Q120&gt;0,RANK(Q120,(N120:P120,Q120:AE120)),0)</f>
        <v>0</v>
      </c>
      <c r="AH120" s="6">
        <f>IF(R120&gt;0,RANK(R120,(N120:P120,Q120:AE120)),0)</f>
        <v>0</v>
      </c>
      <c r="AI120" s="6">
        <f>IF(T120&gt;0,RANK(T120,(N120:P120,Q120:AE120)),0)</f>
        <v>0</v>
      </c>
      <c r="AJ120" s="6">
        <f>IF(S120&gt;0,RANK(S120,(N120:P120,Q120:AE120)),0)</f>
        <v>0</v>
      </c>
      <c r="AK120" s="2">
        <f t="shared" si="55"/>
        <v>0</v>
      </c>
      <c r="AL120" s="2">
        <f t="shared" si="56"/>
        <v>0</v>
      </c>
      <c r="AM120" s="2">
        <f t="shared" si="57"/>
        <v>0</v>
      </c>
      <c r="AN120" s="2">
        <f t="shared" si="58"/>
        <v>0</v>
      </c>
      <c r="AP120" t="s">
        <v>2309</v>
      </c>
      <c r="AQ120" t="s">
        <v>2061</v>
      </c>
      <c r="AT120" s="92">
        <v>12</v>
      </c>
      <c r="AU120" s="94">
        <v>51</v>
      </c>
      <c r="AV120" s="98">
        <f t="shared" si="59"/>
        <v>12051</v>
      </c>
      <c r="AX120" s="6" t="s">
        <v>1535</v>
      </c>
      <c r="BE120" t="s">
        <v>746</v>
      </c>
    </row>
    <row r="121" spans="1:57" hidden="1" outlineLevel="1">
      <c r="A121" t="s">
        <v>1421</v>
      </c>
      <c r="B121" t="s">
        <v>2061</v>
      </c>
      <c r="C121" s="1">
        <f t="shared" si="48"/>
        <v>49380</v>
      </c>
      <c r="D121" s="6">
        <f>IF(N121&gt;0, RANK(N121,(N121:P121,Q121:AE121)),0)</f>
        <v>2</v>
      </c>
      <c r="E121" s="6">
        <f>IF(O121&gt;0,RANK(O121,(N121:P121,Q121:AE121)),0)</f>
        <v>1</v>
      </c>
      <c r="F121" s="6">
        <f>IF(P121&gt;0,RANK(P121,(N121:P121,Q121:AE121)),0)</f>
        <v>0</v>
      </c>
      <c r="G121" s="1">
        <f t="shared" si="49"/>
        <v>20074</v>
      </c>
      <c r="H121" s="2">
        <f t="shared" si="50"/>
        <v>0.40652085864722559</v>
      </c>
      <c r="I121" s="2"/>
      <c r="J121" s="2">
        <f t="shared" si="51"/>
        <v>0.29673957067638718</v>
      </c>
      <c r="K121" s="2">
        <f t="shared" si="52"/>
        <v>0.70326042932361277</v>
      </c>
      <c r="L121" s="2">
        <f t="shared" si="53"/>
        <v>0</v>
      </c>
      <c r="M121" s="2">
        <f t="shared" si="54"/>
        <v>1.1102230246251565E-16</v>
      </c>
      <c r="N121" s="107">
        <v>14653</v>
      </c>
      <c r="O121" s="107">
        <v>34727</v>
      </c>
      <c r="P121" s="107"/>
      <c r="Q121" s="107"/>
      <c r="R121" s="107"/>
      <c r="S121" s="107"/>
      <c r="T121" s="107"/>
      <c r="U121" s="107"/>
      <c r="V121" s="107"/>
      <c r="W121" s="107"/>
      <c r="X121" s="107">
        <v>0</v>
      </c>
      <c r="Y121" s="107"/>
      <c r="Z121" s="107"/>
      <c r="AA121" s="107"/>
      <c r="AB121" s="107"/>
      <c r="AC121" s="107"/>
      <c r="AD121" s="107"/>
      <c r="AE121" s="107"/>
      <c r="AG121" s="6">
        <f>IF(Q121&gt;0,RANK(Q121,(N121:P121,Q121:AE121)),0)</f>
        <v>0</v>
      </c>
      <c r="AH121" s="6">
        <f>IF(R121&gt;0,RANK(R121,(N121:P121,Q121:AE121)),0)</f>
        <v>0</v>
      </c>
      <c r="AI121" s="6">
        <f>IF(T121&gt;0,RANK(T121,(N121:P121,Q121:AE121)),0)</f>
        <v>0</v>
      </c>
      <c r="AJ121" s="6">
        <f>IF(S121&gt;0,RANK(S121,(N121:P121,Q121:AE121)),0)</f>
        <v>0</v>
      </c>
      <c r="AK121" s="2">
        <f t="shared" si="55"/>
        <v>0</v>
      </c>
      <c r="AL121" s="2">
        <f t="shared" si="56"/>
        <v>0</v>
      </c>
      <c r="AM121" s="2">
        <f t="shared" si="57"/>
        <v>0</v>
      </c>
      <c r="AN121" s="2">
        <f t="shared" si="58"/>
        <v>0</v>
      </c>
      <c r="AP121" t="s">
        <v>1421</v>
      </c>
      <c r="AQ121" t="s">
        <v>2061</v>
      </c>
      <c r="AT121" s="92">
        <v>12</v>
      </c>
      <c r="AU121" s="94">
        <v>53</v>
      </c>
      <c r="AV121" s="98">
        <f t="shared" si="59"/>
        <v>12053</v>
      </c>
      <c r="AX121" s="6" t="s">
        <v>1535</v>
      </c>
      <c r="BE121" t="s">
        <v>746</v>
      </c>
    </row>
    <row r="122" spans="1:57" hidden="1" outlineLevel="1">
      <c r="A122" t="s">
        <v>2458</v>
      </c>
      <c r="B122" t="s">
        <v>2061</v>
      </c>
      <c r="C122" s="1">
        <f t="shared" si="48"/>
        <v>26084</v>
      </c>
      <c r="D122" s="6">
        <f>IF(N122&gt;0, RANK(N122,(N122:P122,Q122:AE122)),0)</f>
        <v>2</v>
      </c>
      <c r="E122" s="6">
        <f>IF(O122&gt;0,RANK(O122,(N122:P122,Q122:AE122)),0)</f>
        <v>1</v>
      </c>
      <c r="F122" s="6">
        <f>IF(P122&gt;0,RANK(P122,(N122:P122,Q122:AE122)),0)</f>
        <v>0</v>
      </c>
      <c r="G122" s="1">
        <f t="shared" si="49"/>
        <v>13292</v>
      </c>
      <c r="H122" s="2">
        <f t="shared" si="50"/>
        <v>0.50958441956755096</v>
      </c>
      <c r="I122" s="2"/>
      <c r="J122" s="2">
        <f t="shared" si="51"/>
        <v>0.24520779021622452</v>
      </c>
      <c r="K122" s="2">
        <f t="shared" si="52"/>
        <v>0.75479220978377548</v>
      </c>
      <c r="L122" s="2">
        <f t="shared" si="53"/>
        <v>0</v>
      </c>
      <c r="M122" s="2">
        <f t="shared" si="54"/>
        <v>0</v>
      </c>
      <c r="N122" s="107">
        <v>6396</v>
      </c>
      <c r="O122" s="107">
        <v>19688</v>
      </c>
      <c r="P122" s="107"/>
      <c r="Q122" s="107"/>
      <c r="R122" s="107"/>
      <c r="S122" s="107"/>
      <c r="T122" s="107"/>
      <c r="U122" s="107"/>
      <c r="V122" s="107"/>
      <c r="W122" s="107"/>
      <c r="X122" s="107">
        <v>0</v>
      </c>
      <c r="Y122" s="107"/>
      <c r="Z122" s="107"/>
      <c r="AA122" s="107"/>
      <c r="AB122" s="107"/>
      <c r="AC122" s="107"/>
      <c r="AD122" s="107"/>
      <c r="AE122" s="107"/>
      <c r="AG122" s="6">
        <f>IF(Q122&gt;0,RANK(Q122,(N122:P122,Q122:AE122)),0)</f>
        <v>0</v>
      </c>
      <c r="AH122" s="6">
        <f>IF(R122&gt;0,RANK(R122,(N122:P122,Q122:AE122)),0)</f>
        <v>0</v>
      </c>
      <c r="AI122" s="6">
        <f>IF(T122&gt;0,RANK(T122,(N122:P122,Q122:AE122)),0)</f>
        <v>0</v>
      </c>
      <c r="AJ122" s="6">
        <f>IF(S122&gt;0,RANK(S122,(N122:P122,Q122:AE122)),0)</f>
        <v>0</v>
      </c>
      <c r="AK122" s="2">
        <f t="shared" si="55"/>
        <v>0</v>
      </c>
      <c r="AL122" s="2">
        <f t="shared" si="56"/>
        <v>0</v>
      </c>
      <c r="AM122" s="2">
        <f t="shared" si="57"/>
        <v>0</v>
      </c>
      <c r="AN122" s="2">
        <f t="shared" si="58"/>
        <v>0</v>
      </c>
      <c r="AP122" t="s">
        <v>2458</v>
      </c>
      <c r="AQ122" t="s">
        <v>2061</v>
      </c>
      <c r="AT122" s="92">
        <v>12</v>
      </c>
      <c r="AU122" s="94">
        <v>55</v>
      </c>
      <c r="AV122" s="98">
        <f t="shared" si="59"/>
        <v>12055</v>
      </c>
      <c r="AX122" s="6" t="s">
        <v>1535</v>
      </c>
      <c r="BE122" t="s">
        <v>746</v>
      </c>
    </row>
    <row r="123" spans="1:57" hidden="1" outlineLevel="1">
      <c r="A123" t="s">
        <v>251</v>
      </c>
      <c r="B123" t="s">
        <v>2061</v>
      </c>
      <c r="C123" s="1">
        <f t="shared" si="48"/>
        <v>235831</v>
      </c>
      <c r="D123" s="6">
        <f>IF(N123&gt;0, RANK(N123,(N123:P123,Q123:AE123)),0)</f>
        <v>2</v>
      </c>
      <c r="E123" s="6">
        <f>IF(O123&gt;0,RANK(O123,(N123:P123,Q123:AE123)),0)</f>
        <v>1</v>
      </c>
      <c r="F123" s="6">
        <f>IF(P123&gt;0,RANK(P123,(N123:P123,Q123:AE123)),0)</f>
        <v>0</v>
      </c>
      <c r="G123" s="1">
        <f t="shared" si="49"/>
        <v>101611</v>
      </c>
      <c r="H123" s="2">
        <f t="shared" si="50"/>
        <v>0.43086362691927693</v>
      </c>
      <c r="I123" s="2"/>
      <c r="J123" s="2">
        <f t="shared" si="51"/>
        <v>0.28456394621572229</v>
      </c>
      <c r="K123" s="2">
        <f t="shared" si="52"/>
        <v>0.71542757313499916</v>
      </c>
      <c r="L123" s="2">
        <f t="shared" si="53"/>
        <v>0</v>
      </c>
      <c r="M123" s="2">
        <f t="shared" si="54"/>
        <v>8.480649278497232E-6</v>
      </c>
      <c r="N123" s="107">
        <v>67109</v>
      </c>
      <c r="O123" s="107">
        <v>168720</v>
      </c>
      <c r="P123" s="107"/>
      <c r="Q123" s="107"/>
      <c r="R123" s="107"/>
      <c r="S123" s="107"/>
      <c r="T123" s="107"/>
      <c r="U123" s="107"/>
      <c r="V123" s="107"/>
      <c r="W123" s="107"/>
      <c r="X123" s="107">
        <v>2</v>
      </c>
      <c r="Y123" s="107"/>
      <c r="Z123" s="107"/>
      <c r="AA123" s="107"/>
      <c r="AB123" s="107"/>
      <c r="AC123" s="107"/>
      <c r="AD123" s="107"/>
      <c r="AE123" s="107"/>
      <c r="AG123" s="6">
        <f>IF(Q123&gt;0,RANK(Q123,(N123:P123,Q123:AE123)),0)</f>
        <v>0</v>
      </c>
      <c r="AH123" s="6">
        <f>IF(R123&gt;0,RANK(R123,(N123:P123,Q123:AE123)),0)</f>
        <v>0</v>
      </c>
      <c r="AI123" s="6">
        <f>IF(T123&gt;0,RANK(T123,(N123:P123,Q123:AE123)),0)</f>
        <v>0</v>
      </c>
      <c r="AJ123" s="6">
        <f>IF(S123&gt;0,RANK(S123,(N123:P123,Q123:AE123)),0)</f>
        <v>0</v>
      </c>
      <c r="AK123" s="2">
        <f t="shared" si="55"/>
        <v>0</v>
      </c>
      <c r="AL123" s="2">
        <f t="shared" si="56"/>
        <v>0</v>
      </c>
      <c r="AM123" s="2">
        <f t="shared" si="57"/>
        <v>0</v>
      </c>
      <c r="AN123" s="2">
        <f t="shared" si="58"/>
        <v>0</v>
      </c>
      <c r="AP123" t="s">
        <v>251</v>
      </c>
      <c r="AQ123" t="s">
        <v>2061</v>
      </c>
      <c r="AT123" s="92">
        <v>12</v>
      </c>
      <c r="AU123" s="94">
        <v>57</v>
      </c>
      <c r="AV123" s="98">
        <f t="shared" si="59"/>
        <v>12057</v>
      </c>
      <c r="AX123" s="6" t="s">
        <v>1535</v>
      </c>
      <c r="BE123" t="s">
        <v>1046</v>
      </c>
    </row>
    <row r="124" spans="1:57" hidden="1" outlineLevel="1">
      <c r="A124" t="s">
        <v>1718</v>
      </c>
      <c r="B124" t="s">
        <v>2061</v>
      </c>
      <c r="C124" s="1">
        <f t="shared" si="48"/>
        <v>4869</v>
      </c>
      <c r="D124" s="6">
        <f>IF(N124&gt;0, RANK(N124,(N124:P124,Q124:AE124)),0)</f>
        <v>2</v>
      </c>
      <c r="E124" s="6">
        <f>IF(O124&gt;0,RANK(O124,(N124:P124,Q124:AE124)),0)</f>
        <v>1</v>
      </c>
      <c r="F124" s="6">
        <f>IF(P124&gt;0,RANK(P124,(N124:P124,Q124:AE124)),0)</f>
        <v>0</v>
      </c>
      <c r="G124" s="1">
        <f t="shared" si="49"/>
        <v>2731</v>
      </c>
      <c r="H124" s="2">
        <f t="shared" si="50"/>
        <v>0.56089546108030397</v>
      </c>
      <c r="I124" s="2"/>
      <c r="J124" s="2">
        <f t="shared" si="51"/>
        <v>0.21955226945984802</v>
      </c>
      <c r="K124" s="2">
        <f t="shared" si="52"/>
        <v>0.78044773054015193</v>
      </c>
      <c r="L124" s="2">
        <f t="shared" si="53"/>
        <v>0</v>
      </c>
      <c r="M124" s="2">
        <f t="shared" si="54"/>
        <v>1.1102230246251565E-16</v>
      </c>
      <c r="N124" s="107">
        <v>1069</v>
      </c>
      <c r="O124" s="107">
        <v>3800</v>
      </c>
      <c r="P124" s="107"/>
      <c r="Q124" s="107"/>
      <c r="R124" s="107"/>
      <c r="S124" s="107"/>
      <c r="T124" s="107"/>
      <c r="U124" s="107"/>
      <c r="V124" s="107"/>
      <c r="W124" s="107"/>
      <c r="X124" s="107">
        <v>0</v>
      </c>
      <c r="Y124" s="107"/>
      <c r="Z124" s="107"/>
      <c r="AA124" s="107"/>
      <c r="AB124" s="107"/>
      <c r="AC124" s="107"/>
      <c r="AD124" s="107"/>
      <c r="AE124" s="107"/>
      <c r="AG124" s="6">
        <f>IF(Q124&gt;0,RANK(Q124,(N124:P124,Q124:AE124)),0)</f>
        <v>0</v>
      </c>
      <c r="AH124" s="6">
        <f>IF(R124&gt;0,RANK(R124,(N124:P124,Q124:AE124)),0)</f>
        <v>0</v>
      </c>
      <c r="AI124" s="6">
        <f>IF(T124&gt;0,RANK(T124,(N124:P124,Q124:AE124)),0)</f>
        <v>0</v>
      </c>
      <c r="AJ124" s="6">
        <f>IF(S124&gt;0,RANK(S124,(N124:P124,Q124:AE124)),0)</f>
        <v>0</v>
      </c>
      <c r="AK124" s="2">
        <f t="shared" si="55"/>
        <v>0</v>
      </c>
      <c r="AL124" s="2">
        <f t="shared" si="56"/>
        <v>0</v>
      </c>
      <c r="AM124" s="2">
        <f t="shared" si="57"/>
        <v>0</v>
      </c>
      <c r="AN124" s="2">
        <f t="shared" si="58"/>
        <v>0</v>
      </c>
      <c r="AP124" t="s">
        <v>1718</v>
      </c>
      <c r="AQ124" t="s">
        <v>2061</v>
      </c>
      <c r="AT124" s="92">
        <v>12</v>
      </c>
      <c r="AU124" s="94">
        <v>59</v>
      </c>
      <c r="AV124" s="98">
        <f t="shared" si="59"/>
        <v>12059</v>
      </c>
      <c r="AX124" s="6" t="s">
        <v>1535</v>
      </c>
      <c r="BE124" t="s">
        <v>746</v>
      </c>
    </row>
    <row r="125" spans="1:57" hidden="1" outlineLevel="1">
      <c r="A125" t="s">
        <v>1025</v>
      </c>
      <c r="B125" t="s">
        <v>2061</v>
      </c>
      <c r="C125" s="1">
        <f t="shared" si="48"/>
        <v>36232</v>
      </c>
      <c r="D125" s="6">
        <f>IF(N125&gt;0, RANK(N125,(N125:P125,Q125:AE125)),0)</f>
        <v>2</v>
      </c>
      <c r="E125" s="6">
        <f>IF(O125&gt;0,RANK(O125,(N125:P125,Q125:AE125)),0)</f>
        <v>1</v>
      </c>
      <c r="F125" s="6">
        <f>IF(P125&gt;0,RANK(P125,(N125:P125,Q125:AE125)),0)</f>
        <v>0</v>
      </c>
      <c r="G125" s="1">
        <f t="shared" si="49"/>
        <v>20294</v>
      </c>
      <c r="H125" s="2">
        <f t="shared" si="50"/>
        <v>0.56011260763965554</v>
      </c>
      <c r="I125" s="2"/>
      <c r="J125" s="2">
        <f t="shared" si="51"/>
        <v>0.21994369618017223</v>
      </c>
      <c r="K125" s="2">
        <f t="shared" si="52"/>
        <v>0.78005630381982782</v>
      </c>
      <c r="L125" s="2">
        <f t="shared" si="53"/>
        <v>0</v>
      </c>
      <c r="M125" s="2">
        <f t="shared" si="54"/>
        <v>0</v>
      </c>
      <c r="N125" s="107">
        <v>7969</v>
      </c>
      <c r="O125" s="107">
        <v>28263</v>
      </c>
      <c r="P125" s="107"/>
      <c r="Q125" s="107"/>
      <c r="R125" s="107"/>
      <c r="S125" s="107"/>
      <c r="T125" s="107"/>
      <c r="U125" s="107"/>
      <c r="V125" s="107"/>
      <c r="W125" s="107"/>
      <c r="X125" s="107">
        <v>0</v>
      </c>
      <c r="Y125" s="107"/>
      <c r="Z125" s="107"/>
      <c r="AA125" s="107"/>
      <c r="AB125" s="107"/>
      <c r="AC125" s="107"/>
      <c r="AD125" s="107"/>
      <c r="AE125" s="107"/>
      <c r="AG125" s="6">
        <f>IF(Q125&gt;0,RANK(Q125,(N125:P125,Q125:AE125)),0)</f>
        <v>0</v>
      </c>
      <c r="AH125" s="6">
        <f>IF(R125&gt;0,RANK(R125,(N125:P125,Q125:AE125)),0)</f>
        <v>0</v>
      </c>
      <c r="AI125" s="6">
        <f>IF(T125&gt;0,RANK(T125,(N125:P125,Q125:AE125)),0)</f>
        <v>0</v>
      </c>
      <c r="AJ125" s="6">
        <f>IF(S125&gt;0,RANK(S125,(N125:P125,Q125:AE125)),0)</f>
        <v>0</v>
      </c>
      <c r="AK125" s="2">
        <f t="shared" si="55"/>
        <v>0</v>
      </c>
      <c r="AL125" s="2">
        <f t="shared" si="56"/>
        <v>0</v>
      </c>
      <c r="AM125" s="2">
        <f t="shared" si="57"/>
        <v>0</v>
      </c>
      <c r="AN125" s="2">
        <f t="shared" si="58"/>
        <v>0</v>
      </c>
      <c r="AP125" t="s">
        <v>1025</v>
      </c>
      <c r="AQ125" t="s">
        <v>2061</v>
      </c>
      <c r="AT125" s="92">
        <v>12</v>
      </c>
      <c r="AU125" s="94">
        <v>61</v>
      </c>
      <c r="AV125" s="98">
        <f t="shared" si="59"/>
        <v>12061</v>
      </c>
      <c r="AX125" s="6" t="s">
        <v>1535</v>
      </c>
      <c r="BE125" t="s">
        <v>1046</v>
      </c>
    </row>
    <row r="126" spans="1:57" hidden="1" outlineLevel="1">
      <c r="A126" t="s">
        <v>2097</v>
      </c>
      <c r="B126" t="s">
        <v>2061</v>
      </c>
      <c r="C126" s="1">
        <f t="shared" si="48"/>
        <v>12415</v>
      </c>
      <c r="D126" s="6">
        <f>IF(N126&gt;0, RANK(N126,(N126:P126,Q126:AE126)),0)</f>
        <v>2</v>
      </c>
      <c r="E126" s="6">
        <f>IF(O126&gt;0,RANK(O126,(N126:P126,Q126:AE126)),0)</f>
        <v>1</v>
      </c>
      <c r="F126" s="6">
        <f>IF(P126&gt;0,RANK(P126,(N126:P126,Q126:AE126)),0)</f>
        <v>0</v>
      </c>
      <c r="G126" s="1">
        <f t="shared" si="49"/>
        <v>4903</v>
      </c>
      <c r="H126" s="2">
        <f t="shared" si="50"/>
        <v>0.39492549335481275</v>
      </c>
      <c r="I126" s="2"/>
      <c r="J126" s="2">
        <f t="shared" si="51"/>
        <v>0.30253725332259362</v>
      </c>
      <c r="K126" s="2">
        <f t="shared" si="52"/>
        <v>0.69746274667740638</v>
      </c>
      <c r="L126" s="2">
        <f t="shared" si="53"/>
        <v>0</v>
      </c>
      <c r="M126" s="2">
        <f t="shared" si="54"/>
        <v>0</v>
      </c>
      <c r="N126" s="107">
        <v>3756</v>
      </c>
      <c r="O126" s="107">
        <v>8659</v>
      </c>
      <c r="P126" s="107"/>
      <c r="Q126" s="107"/>
      <c r="R126" s="107"/>
      <c r="S126" s="107"/>
      <c r="T126" s="107"/>
      <c r="U126" s="107"/>
      <c r="V126" s="107"/>
      <c r="W126" s="107"/>
      <c r="X126" s="107">
        <v>0</v>
      </c>
      <c r="Y126" s="107"/>
      <c r="Z126" s="107"/>
      <c r="AA126" s="107"/>
      <c r="AB126" s="107"/>
      <c r="AC126" s="107"/>
      <c r="AD126" s="107"/>
      <c r="AE126" s="107"/>
      <c r="AG126" s="6">
        <f>IF(Q126&gt;0,RANK(Q126,(N126:P126,Q126:AE126)),0)</f>
        <v>0</v>
      </c>
      <c r="AH126" s="6">
        <f>IF(R126&gt;0,RANK(R126,(N126:P126,Q126:AE126)),0)</f>
        <v>0</v>
      </c>
      <c r="AI126" s="6">
        <f>IF(T126&gt;0,RANK(T126,(N126:P126,Q126:AE126)),0)</f>
        <v>0</v>
      </c>
      <c r="AJ126" s="6">
        <f>IF(S126&gt;0,RANK(S126,(N126:P126,Q126:AE126)),0)</f>
        <v>0</v>
      </c>
      <c r="AK126" s="2">
        <f t="shared" si="55"/>
        <v>0</v>
      </c>
      <c r="AL126" s="2">
        <f t="shared" si="56"/>
        <v>0</v>
      </c>
      <c r="AM126" s="2">
        <f t="shared" si="57"/>
        <v>0</v>
      </c>
      <c r="AN126" s="2">
        <f t="shared" si="58"/>
        <v>0</v>
      </c>
      <c r="AP126" t="s">
        <v>2097</v>
      </c>
      <c r="AQ126" t="s">
        <v>2061</v>
      </c>
      <c r="AT126" s="92">
        <v>12</v>
      </c>
      <c r="AU126" s="94">
        <v>63</v>
      </c>
      <c r="AV126" s="98">
        <f t="shared" si="59"/>
        <v>12063</v>
      </c>
      <c r="AX126" s="6" t="s">
        <v>1535</v>
      </c>
      <c r="BE126" t="s">
        <v>746</v>
      </c>
    </row>
    <row r="127" spans="1:57" hidden="1" outlineLevel="1">
      <c r="A127" t="s">
        <v>1156</v>
      </c>
      <c r="B127" t="s">
        <v>2061</v>
      </c>
      <c r="C127" s="1">
        <f t="shared" si="48"/>
        <v>4059</v>
      </c>
      <c r="D127" s="6">
        <f>IF(N127&gt;0, RANK(N127,(N127:P127,Q127:AE127)),0)</f>
        <v>2</v>
      </c>
      <c r="E127" s="6">
        <f>IF(O127&gt;0,RANK(O127,(N127:P127,Q127:AE127)),0)</f>
        <v>1</v>
      </c>
      <c r="F127" s="6">
        <f>IF(P127&gt;0,RANK(P127,(N127:P127,Q127:AE127)),0)</f>
        <v>0</v>
      </c>
      <c r="G127" s="1">
        <f t="shared" si="49"/>
        <v>927</v>
      </c>
      <c r="H127" s="2">
        <f t="shared" si="50"/>
        <v>0.22838137472283815</v>
      </c>
      <c r="I127" s="2"/>
      <c r="J127" s="2">
        <f t="shared" si="51"/>
        <v>0.38580931263858093</v>
      </c>
      <c r="K127" s="2">
        <f t="shared" si="52"/>
        <v>0.61419068736141902</v>
      </c>
      <c r="L127" s="2">
        <f t="shared" si="53"/>
        <v>0</v>
      </c>
      <c r="M127" s="2">
        <f t="shared" si="54"/>
        <v>1.1102230246251565E-16</v>
      </c>
      <c r="N127" s="107">
        <v>1566</v>
      </c>
      <c r="O127" s="107">
        <v>2493</v>
      </c>
      <c r="P127" s="107"/>
      <c r="Q127" s="107"/>
      <c r="R127" s="107"/>
      <c r="S127" s="107"/>
      <c r="T127" s="107"/>
      <c r="U127" s="107"/>
      <c r="V127" s="107"/>
      <c r="W127" s="107"/>
      <c r="X127" s="107">
        <v>0</v>
      </c>
      <c r="Y127" s="107"/>
      <c r="Z127" s="107"/>
      <c r="AA127" s="107"/>
      <c r="AB127" s="107"/>
      <c r="AC127" s="107"/>
      <c r="AD127" s="107"/>
      <c r="AE127" s="107"/>
      <c r="AG127" s="6">
        <f>IF(Q127&gt;0,RANK(Q127,(N127:P127,Q127:AE127)),0)</f>
        <v>0</v>
      </c>
      <c r="AH127" s="6">
        <f>IF(R127&gt;0,RANK(R127,(N127:P127,Q127:AE127)),0)</f>
        <v>0</v>
      </c>
      <c r="AI127" s="6">
        <f>IF(T127&gt;0,RANK(T127,(N127:P127,Q127:AE127)),0)</f>
        <v>0</v>
      </c>
      <c r="AJ127" s="6">
        <f>IF(S127&gt;0,RANK(S127,(N127:P127,Q127:AE127)),0)</f>
        <v>0</v>
      </c>
      <c r="AK127" s="2">
        <f t="shared" si="55"/>
        <v>0</v>
      </c>
      <c r="AL127" s="2">
        <f t="shared" si="56"/>
        <v>0</v>
      </c>
      <c r="AM127" s="2">
        <f t="shared" si="57"/>
        <v>0</v>
      </c>
      <c r="AN127" s="2">
        <f t="shared" si="58"/>
        <v>0</v>
      </c>
      <c r="AP127" t="s">
        <v>1156</v>
      </c>
      <c r="AQ127" t="s">
        <v>2061</v>
      </c>
      <c r="AT127" s="92">
        <v>12</v>
      </c>
      <c r="AU127" s="94">
        <v>65</v>
      </c>
      <c r="AV127" s="98">
        <f t="shared" si="59"/>
        <v>12065</v>
      </c>
      <c r="AX127" s="6" t="s">
        <v>1535</v>
      </c>
      <c r="BE127" t="s">
        <v>746</v>
      </c>
    </row>
    <row r="128" spans="1:57" hidden="1" outlineLevel="1">
      <c r="A128" t="s">
        <v>1398</v>
      </c>
      <c r="B128" t="s">
        <v>2061</v>
      </c>
      <c r="C128" s="1">
        <f t="shared" ref="C128:C162" si="60">SUM(N128:AE128)</f>
        <v>2005</v>
      </c>
      <c r="D128" s="6">
        <f>IF(N128&gt;0, RANK(N128,(N128:P128,Q128:AE128)),0)</f>
        <v>2</v>
      </c>
      <c r="E128" s="6">
        <f>IF(O128&gt;0,RANK(O128,(N128:P128,Q128:AE128)),0)</f>
        <v>1</v>
      </c>
      <c r="F128" s="6">
        <f>IF(P128&gt;0,RANK(P128,(N128:P128,Q128:AE128)),0)</f>
        <v>0</v>
      </c>
      <c r="G128" s="1">
        <f t="shared" ref="G128:G162" si="61">IF(C128&gt;0,MAX(N128:P128)-LARGE(N128:P128,2),0)</f>
        <v>1193</v>
      </c>
      <c r="H128" s="2">
        <f t="shared" ref="H128:H158" si="62">IF(C128&gt;0,G128/C128,0)</f>
        <v>0.59501246882793013</v>
      </c>
      <c r="I128" s="2"/>
      <c r="J128" s="2">
        <f t="shared" ref="J128:J162" si="63">IF($C128=0,"-",N128/$C128)</f>
        <v>0.20249376558603491</v>
      </c>
      <c r="K128" s="2">
        <f t="shared" ref="K128:K162" si="64">IF($C128=0,"-",O128/$C128)</f>
        <v>0.79750623441396506</v>
      </c>
      <c r="L128" s="2">
        <f t="shared" ref="L128:L162" si="65">IF($C128=0,"-",P128/$C128)</f>
        <v>0</v>
      </c>
      <c r="M128" s="2">
        <f t="shared" ref="M128:M158" si="66">IF(C128=0,"-",(1-J128-K128-L128))</f>
        <v>0</v>
      </c>
      <c r="N128" s="107">
        <v>406</v>
      </c>
      <c r="O128" s="107">
        <v>1599</v>
      </c>
      <c r="P128" s="107"/>
      <c r="Q128" s="107"/>
      <c r="R128" s="107"/>
      <c r="S128" s="107"/>
      <c r="T128" s="107"/>
      <c r="U128" s="107"/>
      <c r="V128" s="107"/>
      <c r="W128" s="107"/>
      <c r="X128" s="107">
        <v>0</v>
      </c>
      <c r="Y128" s="107"/>
      <c r="Z128" s="107"/>
      <c r="AA128" s="107"/>
      <c r="AB128" s="107"/>
      <c r="AC128" s="107"/>
      <c r="AD128" s="107"/>
      <c r="AE128" s="107"/>
      <c r="AG128" s="6">
        <f>IF(Q128&gt;0,RANK(Q128,(N128:P128,Q128:AE128)),0)</f>
        <v>0</v>
      </c>
      <c r="AH128" s="6">
        <f>IF(R128&gt;0,RANK(R128,(N128:P128,Q128:AE128)),0)</f>
        <v>0</v>
      </c>
      <c r="AI128" s="6">
        <f>IF(T128&gt;0,RANK(T128,(N128:P128,Q128:AE128)),0)</f>
        <v>0</v>
      </c>
      <c r="AJ128" s="6">
        <f>IF(S128&gt;0,RANK(S128,(N128:P128,Q128:AE128)),0)</f>
        <v>0</v>
      </c>
      <c r="AK128" s="2">
        <f t="shared" ref="AK128:AK162" si="67">IF($C128=0,"-",Q128/$C128)</f>
        <v>0</v>
      </c>
      <c r="AL128" s="2">
        <f t="shared" ref="AL128:AL162" si="68">IF($C128=0,"-",R128/$C128)</f>
        <v>0</v>
      </c>
      <c r="AM128" s="2">
        <f t="shared" ref="AM128:AM162" si="69">IF($C128=0,"-",T128/$C128)</f>
        <v>0</v>
      </c>
      <c r="AN128" s="2">
        <f t="shared" ref="AN128:AN162" si="70">IF($C128=0,"-",S128/$C128)</f>
        <v>0</v>
      </c>
      <c r="AP128" t="s">
        <v>1398</v>
      </c>
      <c r="AQ128" t="s">
        <v>2061</v>
      </c>
      <c r="AT128" s="92">
        <v>12</v>
      </c>
      <c r="AU128" s="94">
        <v>67</v>
      </c>
      <c r="AV128" s="98">
        <f t="shared" si="59"/>
        <v>12067</v>
      </c>
      <c r="AX128" s="6" t="s">
        <v>1535</v>
      </c>
      <c r="BE128" t="s">
        <v>746</v>
      </c>
    </row>
    <row r="129" spans="1:57" hidden="1" outlineLevel="1">
      <c r="A129" t="s">
        <v>659</v>
      </c>
      <c r="B129" t="s">
        <v>2061</v>
      </c>
      <c r="C129" s="1">
        <f t="shared" si="60"/>
        <v>59540</v>
      </c>
      <c r="D129" s="6">
        <f>IF(N129&gt;0, RANK(N129,(N129:P129,Q129:AE129)),0)</f>
        <v>2</v>
      </c>
      <c r="E129" s="6">
        <f>IF(O129&gt;0,RANK(O129,(N129:P129,Q129:AE129)),0)</f>
        <v>1</v>
      </c>
      <c r="F129" s="6">
        <f>IF(P129&gt;0,RANK(P129,(N129:P129,Q129:AE129)),0)</f>
        <v>0</v>
      </c>
      <c r="G129" s="1">
        <f t="shared" si="61"/>
        <v>33178</v>
      </c>
      <c r="H129" s="2">
        <f t="shared" si="62"/>
        <v>0.55723883103795768</v>
      </c>
      <c r="I129" s="2"/>
      <c r="J129" s="2">
        <f t="shared" si="63"/>
        <v>0.22138058448102116</v>
      </c>
      <c r="K129" s="2">
        <f t="shared" si="64"/>
        <v>0.77861941551897884</v>
      </c>
      <c r="L129" s="2">
        <f t="shared" si="65"/>
        <v>0</v>
      </c>
      <c r="M129" s="2">
        <f t="shared" si="66"/>
        <v>0</v>
      </c>
      <c r="N129" s="107">
        <v>13181</v>
      </c>
      <c r="O129" s="107">
        <v>46359</v>
      </c>
      <c r="P129" s="107"/>
      <c r="Q129" s="107"/>
      <c r="R129" s="107"/>
      <c r="S129" s="107"/>
      <c r="T129" s="107"/>
      <c r="U129" s="107"/>
      <c r="V129" s="107"/>
      <c r="W129" s="107"/>
      <c r="X129" s="107">
        <v>0</v>
      </c>
      <c r="Y129" s="107"/>
      <c r="Z129" s="107"/>
      <c r="AA129" s="107"/>
      <c r="AB129" s="107"/>
      <c r="AC129" s="107"/>
      <c r="AD129" s="107"/>
      <c r="AE129" s="107"/>
      <c r="AG129" s="6">
        <f>IF(Q129&gt;0,RANK(Q129,(N129:P129,Q129:AE129)),0)</f>
        <v>0</v>
      </c>
      <c r="AH129" s="6">
        <f>IF(R129&gt;0,RANK(R129,(N129:P129,Q129:AE129)),0)</f>
        <v>0</v>
      </c>
      <c r="AI129" s="6">
        <f>IF(T129&gt;0,RANK(T129,(N129:P129,Q129:AE129)),0)</f>
        <v>0</v>
      </c>
      <c r="AJ129" s="6">
        <f>IF(S129&gt;0,RANK(S129,(N129:P129,Q129:AE129)),0)</f>
        <v>0</v>
      </c>
      <c r="AK129" s="2">
        <f t="shared" si="67"/>
        <v>0</v>
      </c>
      <c r="AL129" s="2">
        <f t="shared" si="68"/>
        <v>0</v>
      </c>
      <c r="AM129" s="2">
        <f t="shared" si="69"/>
        <v>0</v>
      </c>
      <c r="AN129" s="2">
        <f t="shared" si="70"/>
        <v>0</v>
      </c>
      <c r="AP129" t="s">
        <v>659</v>
      </c>
      <c r="AQ129" t="s">
        <v>2061</v>
      </c>
      <c r="AT129" s="92">
        <v>12</v>
      </c>
      <c r="AU129" s="94">
        <v>69</v>
      </c>
      <c r="AV129" s="98">
        <f t="shared" si="59"/>
        <v>12069</v>
      </c>
      <c r="AX129" s="6" t="s">
        <v>1535</v>
      </c>
      <c r="BE129" t="s">
        <v>1046</v>
      </c>
    </row>
    <row r="130" spans="1:57" hidden="1" outlineLevel="1">
      <c r="A130" t="s">
        <v>694</v>
      </c>
      <c r="B130" t="s">
        <v>2061</v>
      </c>
      <c r="C130" s="1">
        <f t="shared" si="60"/>
        <v>133389</v>
      </c>
      <c r="D130" s="6">
        <f>IF(N130&gt;0, RANK(N130,(N130:P130,Q130:AE130)),0)</f>
        <v>2</v>
      </c>
      <c r="E130" s="6">
        <f>IF(O130&gt;0,RANK(O130,(N130:P130,Q130:AE130)),0)</f>
        <v>1</v>
      </c>
      <c r="F130" s="6">
        <f>IF(P130&gt;0,RANK(P130,(N130:P130,Q130:AE130)),0)</f>
        <v>0</v>
      </c>
      <c r="G130" s="1">
        <f t="shared" si="61"/>
        <v>72986</v>
      </c>
      <c r="H130" s="2">
        <f t="shared" si="62"/>
        <v>0.54716655796205083</v>
      </c>
      <c r="I130" s="2"/>
      <c r="J130" s="2">
        <f t="shared" si="63"/>
        <v>0.22641297258394621</v>
      </c>
      <c r="K130" s="2">
        <f t="shared" si="64"/>
        <v>0.77357953054599704</v>
      </c>
      <c r="L130" s="2">
        <f t="shared" si="65"/>
        <v>0</v>
      </c>
      <c r="M130" s="2">
        <f t="shared" si="66"/>
        <v>7.4968700567445978E-6</v>
      </c>
      <c r="N130" s="107">
        <v>30201</v>
      </c>
      <c r="O130" s="107">
        <v>103187</v>
      </c>
      <c r="P130" s="107"/>
      <c r="Q130" s="107"/>
      <c r="R130" s="107"/>
      <c r="S130" s="107"/>
      <c r="T130" s="107"/>
      <c r="U130" s="107"/>
      <c r="V130" s="107"/>
      <c r="W130" s="107"/>
      <c r="X130" s="107">
        <v>1</v>
      </c>
      <c r="Y130" s="107"/>
      <c r="Z130" s="107"/>
      <c r="AA130" s="107"/>
      <c r="AB130" s="107"/>
      <c r="AC130" s="107"/>
      <c r="AD130" s="107"/>
      <c r="AE130" s="107"/>
      <c r="AG130" s="6">
        <f>IF(Q130&gt;0,RANK(Q130,(N130:P130,Q130:AE130)),0)</f>
        <v>0</v>
      </c>
      <c r="AH130" s="6">
        <f>IF(R130&gt;0,RANK(R130,(N130:P130,Q130:AE130)),0)</f>
        <v>0</v>
      </c>
      <c r="AI130" s="6">
        <f>IF(T130&gt;0,RANK(T130,(N130:P130,Q130:AE130)),0)</f>
        <v>0</v>
      </c>
      <c r="AJ130" s="6">
        <f>IF(S130&gt;0,RANK(S130,(N130:P130,Q130:AE130)),0)</f>
        <v>0</v>
      </c>
      <c r="AK130" s="2">
        <f t="shared" si="67"/>
        <v>0</v>
      </c>
      <c r="AL130" s="2">
        <f t="shared" si="68"/>
        <v>0</v>
      </c>
      <c r="AM130" s="2">
        <f t="shared" si="69"/>
        <v>0</v>
      </c>
      <c r="AN130" s="2">
        <f t="shared" si="70"/>
        <v>0</v>
      </c>
      <c r="AP130" t="s">
        <v>694</v>
      </c>
      <c r="AQ130" t="s">
        <v>2061</v>
      </c>
      <c r="AT130" s="92">
        <v>12</v>
      </c>
      <c r="AU130" s="94">
        <v>71</v>
      </c>
      <c r="AV130" s="98">
        <f t="shared" si="59"/>
        <v>12071</v>
      </c>
      <c r="AX130" s="6" t="s">
        <v>1535</v>
      </c>
      <c r="BE130" t="s">
        <v>1046</v>
      </c>
    </row>
    <row r="131" spans="1:57" hidden="1" outlineLevel="1">
      <c r="A131" t="s">
        <v>1399</v>
      </c>
      <c r="B131" t="s">
        <v>2061</v>
      </c>
      <c r="C131" s="1">
        <f t="shared" si="60"/>
        <v>73438</v>
      </c>
      <c r="D131" s="6">
        <f>IF(N131&gt;0, RANK(N131,(N131:P131,Q131:AE131)),0)</f>
        <v>2</v>
      </c>
      <c r="E131" s="6">
        <f>IF(O131&gt;0,RANK(O131,(N131:P131,Q131:AE131)),0)</f>
        <v>1</v>
      </c>
      <c r="F131" s="6">
        <f>IF(P131&gt;0,RANK(P131,(N131:P131,Q131:AE131)),0)</f>
        <v>0</v>
      </c>
      <c r="G131" s="1">
        <f t="shared" si="61"/>
        <v>21049</v>
      </c>
      <c r="H131" s="2">
        <f t="shared" si="62"/>
        <v>0.28662272937716171</v>
      </c>
      <c r="I131" s="2"/>
      <c r="J131" s="2">
        <f t="shared" si="63"/>
        <v>0.35668182684713634</v>
      </c>
      <c r="K131" s="2">
        <f t="shared" si="64"/>
        <v>0.64330455622429805</v>
      </c>
      <c r="L131" s="2">
        <f t="shared" si="65"/>
        <v>0</v>
      </c>
      <c r="M131" s="2">
        <f t="shared" si="66"/>
        <v>1.3616928565607367E-5</v>
      </c>
      <c r="N131" s="107">
        <v>26194</v>
      </c>
      <c r="O131" s="107">
        <v>47243</v>
      </c>
      <c r="P131" s="107"/>
      <c r="Q131" s="107"/>
      <c r="R131" s="107"/>
      <c r="S131" s="107"/>
      <c r="T131" s="107"/>
      <c r="U131" s="107"/>
      <c r="V131" s="107"/>
      <c r="W131" s="107"/>
      <c r="X131" s="107">
        <v>1</v>
      </c>
      <c r="Y131" s="107"/>
      <c r="Z131" s="107"/>
      <c r="AA131" s="107"/>
      <c r="AB131" s="107"/>
      <c r="AC131" s="107"/>
      <c r="AD131" s="107"/>
      <c r="AE131" s="107"/>
      <c r="AG131" s="6">
        <f>IF(Q131&gt;0,RANK(Q131,(N131:P131,Q131:AE131)),0)</f>
        <v>0</v>
      </c>
      <c r="AH131" s="6">
        <f>IF(R131&gt;0,RANK(R131,(N131:P131,Q131:AE131)),0)</f>
        <v>0</v>
      </c>
      <c r="AI131" s="6">
        <f>IF(T131&gt;0,RANK(T131,(N131:P131,Q131:AE131)),0)</f>
        <v>0</v>
      </c>
      <c r="AJ131" s="6">
        <f>IF(S131&gt;0,RANK(S131,(N131:P131,Q131:AE131)),0)</f>
        <v>0</v>
      </c>
      <c r="AK131" s="2">
        <f t="shared" si="67"/>
        <v>0</v>
      </c>
      <c r="AL131" s="2">
        <f t="shared" si="68"/>
        <v>0</v>
      </c>
      <c r="AM131" s="2">
        <f t="shared" si="69"/>
        <v>0</v>
      </c>
      <c r="AN131" s="2">
        <f t="shared" si="70"/>
        <v>0</v>
      </c>
      <c r="AP131" t="s">
        <v>1399</v>
      </c>
      <c r="AQ131" t="s">
        <v>2061</v>
      </c>
      <c r="AT131" s="92">
        <v>12</v>
      </c>
      <c r="AU131" s="94">
        <v>73</v>
      </c>
      <c r="AV131" s="98">
        <f t="shared" si="59"/>
        <v>12073</v>
      </c>
      <c r="AX131" s="6" t="s">
        <v>1535</v>
      </c>
      <c r="BE131" t="s">
        <v>746</v>
      </c>
    </row>
    <row r="132" spans="1:57" hidden="1" outlineLevel="1">
      <c r="A132" t="s">
        <v>2907</v>
      </c>
      <c r="B132" t="s">
        <v>2061</v>
      </c>
      <c r="C132" s="1">
        <f t="shared" si="60"/>
        <v>8828</v>
      </c>
      <c r="D132" s="6">
        <f>IF(N132&gt;0, RANK(N132,(N132:P132,Q132:AE132)),0)</f>
        <v>2</v>
      </c>
      <c r="E132" s="6">
        <f>IF(O132&gt;0,RANK(O132,(N132:P132,Q132:AE132)),0)</f>
        <v>1</v>
      </c>
      <c r="F132" s="6">
        <f>IF(P132&gt;0,RANK(P132,(N132:P132,Q132:AE132)),0)</f>
        <v>0</v>
      </c>
      <c r="G132" s="1">
        <f t="shared" si="61"/>
        <v>3780</v>
      </c>
      <c r="H132" s="2">
        <f t="shared" si="62"/>
        <v>0.42818305391934752</v>
      </c>
      <c r="I132" s="2"/>
      <c r="J132" s="2">
        <f t="shared" si="63"/>
        <v>0.28590847304032624</v>
      </c>
      <c r="K132" s="2">
        <f t="shared" si="64"/>
        <v>0.71409152695967382</v>
      </c>
      <c r="L132" s="2">
        <f t="shared" si="65"/>
        <v>0</v>
      </c>
      <c r="M132" s="2">
        <f t="shared" si="66"/>
        <v>-1.1102230246251565E-16</v>
      </c>
      <c r="N132" s="107">
        <v>2524</v>
      </c>
      <c r="O132" s="107">
        <v>6304</v>
      </c>
      <c r="P132" s="107"/>
      <c r="Q132" s="107"/>
      <c r="R132" s="107"/>
      <c r="S132" s="107"/>
      <c r="T132" s="107"/>
      <c r="U132" s="107"/>
      <c r="V132" s="107"/>
      <c r="W132" s="107"/>
      <c r="X132" s="107">
        <v>0</v>
      </c>
      <c r="Y132" s="107"/>
      <c r="Z132" s="107"/>
      <c r="AA132" s="107"/>
      <c r="AB132" s="107"/>
      <c r="AC132" s="107"/>
      <c r="AD132" s="107"/>
      <c r="AE132" s="107"/>
      <c r="AG132" s="6">
        <f>IF(Q132&gt;0,RANK(Q132,(N132:P132,Q132:AE132)),0)</f>
        <v>0</v>
      </c>
      <c r="AH132" s="6">
        <f>IF(R132&gt;0,RANK(R132,(N132:P132,Q132:AE132)),0)</f>
        <v>0</v>
      </c>
      <c r="AI132" s="6">
        <f>IF(T132&gt;0,RANK(T132,(N132:P132,Q132:AE132)),0)</f>
        <v>0</v>
      </c>
      <c r="AJ132" s="6">
        <f>IF(S132&gt;0,RANK(S132,(N132:P132,Q132:AE132)),0)</f>
        <v>0</v>
      </c>
      <c r="AK132" s="2">
        <f t="shared" si="67"/>
        <v>0</v>
      </c>
      <c r="AL132" s="2">
        <f t="shared" si="68"/>
        <v>0</v>
      </c>
      <c r="AM132" s="2">
        <f t="shared" si="69"/>
        <v>0</v>
      </c>
      <c r="AN132" s="2">
        <f t="shared" si="70"/>
        <v>0</v>
      </c>
      <c r="AP132" t="s">
        <v>2907</v>
      </c>
      <c r="AQ132" t="s">
        <v>2061</v>
      </c>
      <c r="AT132" s="92">
        <v>12</v>
      </c>
      <c r="AU132" s="94">
        <v>75</v>
      </c>
      <c r="AV132" s="98">
        <f t="shared" si="59"/>
        <v>12075</v>
      </c>
      <c r="AX132" s="6" t="s">
        <v>1535</v>
      </c>
      <c r="BE132" t="s">
        <v>746</v>
      </c>
    </row>
    <row r="133" spans="1:57" hidden="1" outlineLevel="1">
      <c r="A133" t="s">
        <v>1887</v>
      </c>
      <c r="B133" t="s">
        <v>2061</v>
      </c>
      <c r="C133" s="1">
        <f t="shared" si="60"/>
        <v>1865</v>
      </c>
      <c r="D133" s="6">
        <f>IF(N133&gt;0, RANK(N133,(N133:P133,Q133:AE133)),0)</f>
        <v>2</v>
      </c>
      <c r="E133" s="6">
        <f>IF(O133&gt;0,RANK(O133,(N133:P133,Q133:AE133)),0)</f>
        <v>1</v>
      </c>
      <c r="F133" s="6">
        <f>IF(P133&gt;0,RANK(P133,(N133:P133,Q133:AE133)),0)</f>
        <v>0</v>
      </c>
      <c r="G133" s="1">
        <f t="shared" si="61"/>
        <v>839</v>
      </c>
      <c r="H133" s="2">
        <f t="shared" si="62"/>
        <v>0.44986595174262733</v>
      </c>
      <c r="I133" s="2"/>
      <c r="J133" s="2">
        <f t="shared" si="63"/>
        <v>0.27506702412868633</v>
      </c>
      <c r="K133" s="2">
        <f t="shared" si="64"/>
        <v>0.72493297587131367</v>
      </c>
      <c r="L133" s="2">
        <f t="shared" si="65"/>
        <v>0</v>
      </c>
      <c r="M133" s="2">
        <f t="shared" si="66"/>
        <v>0</v>
      </c>
      <c r="N133" s="107">
        <v>513</v>
      </c>
      <c r="O133" s="107">
        <v>1352</v>
      </c>
      <c r="P133" s="107"/>
      <c r="Q133" s="107"/>
      <c r="R133" s="107"/>
      <c r="S133" s="107"/>
      <c r="T133" s="107"/>
      <c r="U133" s="107"/>
      <c r="V133" s="107"/>
      <c r="W133" s="107"/>
      <c r="X133" s="107">
        <v>0</v>
      </c>
      <c r="Y133" s="107"/>
      <c r="Z133" s="107"/>
      <c r="AA133" s="107"/>
      <c r="AB133" s="107"/>
      <c r="AC133" s="107"/>
      <c r="AD133" s="107"/>
      <c r="AE133" s="107"/>
      <c r="AG133" s="6">
        <f>IF(Q133&gt;0,RANK(Q133,(N133:P133,Q133:AE133)),0)</f>
        <v>0</v>
      </c>
      <c r="AH133" s="6">
        <f>IF(R133&gt;0,RANK(R133,(N133:P133,Q133:AE133)),0)</f>
        <v>0</v>
      </c>
      <c r="AI133" s="6">
        <f>IF(T133&gt;0,RANK(T133,(N133:P133,Q133:AE133)),0)</f>
        <v>0</v>
      </c>
      <c r="AJ133" s="6">
        <f>IF(S133&gt;0,RANK(S133,(N133:P133,Q133:AE133)),0)</f>
        <v>0</v>
      </c>
      <c r="AK133" s="2">
        <f t="shared" si="67"/>
        <v>0</v>
      </c>
      <c r="AL133" s="2">
        <f t="shared" si="68"/>
        <v>0</v>
      </c>
      <c r="AM133" s="2">
        <f t="shared" si="69"/>
        <v>0</v>
      </c>
      <c r="AN133" s="2">
        <f t="shared" si="70"/>
        <v>0</v>
      </c>
      <c r="AP133" t="s">
        <v>1887</v>
      </c>
      <c r="AQ133" t="s">
        <v>2061</v>
      </c>
      <c r="AT133" s="92">
        <v>12</v>
      </c>
      <c r="AU133" s="94">
        <v>77</v>
      </c>
      <c r="AV133" s="98">
        <f t="shared" si="59"/>
        <v>12077</v>
      </c>
      <c r="AX133" s="6" t="s">
        <v>1535</v>
      </c>
      <c r="BE133" t="s">
        <v>746</v>
      </c>
    </row>
    <row r="134" spans="1:57" hidden="1" outlineLevel="1">
      <c r="A134" t="s">
        <v>1212</v>
      </c>
      <c r="B134" t="s">
        <v>2061</v>
      </c>
      <c r="C134" s="1">
        <f t="shared" si="60"/>
        <v>4675</v>
      </c>
      <c r="D134" s="6">
        <f>IF(N134&gt;0, RANK(N134,(N134:P134,Q134:AE134)),0)</f>
        <v>2</v>
      </c>
      <c r="E134" s="6">
        <f>IF(O134&gt;0,RANK(O134,(N134:P134,Q134:AE134)),0)</f>
        <v>1</v>
      </c>
      <c r="F134" s="6">
        <f>IF(P134&gt;0,RANK(P134,(N134:P134,Q134:AE134)),0)</f>
        <v>0</v>
      </c>
      <c r="G134" s="1">
        <f t="shared" si="61"/>
        <v>1529</v>
      </c>
      <c r="H134" s="2">
        <f t="shared" si="62"/>
        <v>0.32705882352941179</v>
      </c>
      <c r="I134" s="2"/>
      <c r="J134" s="2">
        <f t="shared" si="63"/>
        <v>0.33647058823529413</v>
      </c>
      <c r="K134" s="2">
        <f t="shared" si="64"/>
        <v>0.66352941176470592</v>
      </c>
      <c r="L134" s="2">
        <f t="shared" si="65"/>
        <v>0</v>
      </c>
      <c r="M134" s="2">
        <f t="shared" si="66"/>
        <v>0</v>
      </c>
      <c r="N134" s="107">
        <v>1573</v>
      </c>
      <c r="O134" s="107">
        <v>3102</v>
      </c>
      <c r="P134" s="107"/>
      <c r="Q134" s="107"/>
      <c r="R134" s="107"/>
      <c r="S134" s="107"/>
      <c r="T134" s="107"/>
      <c r="U134" s="107"/>
      <c r="V134" s="107"/>
      <c r="W134" s="107"/>
      <c r="X134" s="107">
        <v>0</v>
      </c>
      <c r="Y134" s="107"/>
      <c r="Z134" s="107"/>
      <c r="AA134" s="107"/>
      <c r="AB134" s="107"/>
      <c r="AC134" s="107"/>
      <c r="AD134" s="107"/>
      <c r="AE134" s="107"/>
      <c r="AG134" s="6">
        <f>IF(Q134&gt;0,RANK(Q134,(N134:P134,Q134:AE134)),0)</f>
        <v>0</v>
      </c>
      <c r="AH134" s="6">
        <f>IF(R134&gt;0,RANK(R134,(N134:P134,Q134:AE134)),0)</f>
        <v>0</v>
      </c>
      <c r="AI134" s="6">
        <f>IF(T134&gt;0,RANK(T134,(N134:P134,Q134:AE134)),0)</f>
        <v>0</v>
      </c>
      <c r="AJ134" s="6">
        <f>IF(S134&gt;0,RANK(S134,(N134:P134,Q134:AE134)),0)</f>
        <v>0</v>
      </c>
      <c r="AK134" s="2">
        <f t="shared" si="67"/>
        <v>0</v>
      </c>
      <c r="AL134" s="2">
        <f t="shared" si="68"/>
        <v>0</v>
      </c>
      <c r="AM134" s="2">
        <f t="shared" si="69"/>
        <v>0</v>
      </c>
      <c r="AN134" s="2">
        <f t="shared" si="70"/>
        <v>0</v>
      </c>
      <c r="AP134" t="s">
        <v>1212</v>
      </c>
      <c r="AQ134" t="s">
        <v>2061</v>
      </c>
      <c r="AT134" s="92">
        <v>12</v>
      </c>
      <c r="AU134" s="94">
        <v>79</v>
      </c>
      <c r="AV134" s="98">
        <f t="shared" si="59"/>
        <v>12079</v>
      </c>
      <c r="AX134" s="6" t="s">
        <v>1535</v>
      </c>
      <c r="BE134" t="s">
        <v>746</v>
      </c>
    </row>
    <row r="135" spans="1:57" hidden="1" outlineLevel="1">
      <c r="A135" t="s">
        <v>1029</v>
      </c>
      <c r="B135" t="s">
        <v>2061</v>
      </c>
      <c r="C135" s="1">
        <f t="shared" si="60"/>
        <v>81516</v>
      </c>
      <c r="D135" s="6">
        <f>IF(N135&gt;0, RANK(N135,(N135:P135,Q135:AE135)),0)</f>
        <v>2</v>
      </c>
      <c r="E135" s="6">
        <f>IF(O135&gt;0,RANK(O135,(N135:P135,Q135:AE135)),0)</f>
        <v>1</v>
      </c>
      <c r="F135" s="6">
        <f>IF(P135&gt;0,RANK(P135,(N135:P135,Q135:AE135)),0)</f>
        <v>0</v>
      </c>
      <c r="G135" s="1">
        <f t="shared" si="61"/>
        <v>40600</v>
      </c>
      <c r="H135" s="2">
        <f t="shared" si="62"/>
        <v>0.49806173021247363</v>
      </c>
      <c r="I135" s="2"/>
      <c r="J135" s="2">
        <f t="shared" si="63"/>
        <v>0.24857696648510721</v>
      </c>
      <c r="K135" s="2">
        <f t="shared" si="64"/>
        <v>0.74663869669758087</v>
      </c>
      <c r="L135" s="2">
        <f t="shared" si="65"/>
        <v>0</v>
      </c>
      <c r="M135" s="2">
        <f t="shared" si="66"/>
        <v>4.7843368173119405E-3</v>
      </c>
      <c r="N135" s="107">
        <v>20263</v>
      </c>
      <c r="O135" s="107">
        <v>60863</v>
      </c>
      <c r="P135" s="107"/>
      <c r="Q135" s="107"/>
      <c r="R135" s="107"/>
      <c r="S135" s="107"/>
      <c r="T135" s="107"/>
      <c r="U135" s="107"/>
      <c r="V135" s="107"/>
      <c r="W135" s="107"/>
      <c r="X135" s="107">
        <v>390</v>
      </c>
      <c r="Y135" s="107"/>
      <c r="Z135" s="107"/>
      <c r="AA135" s="107"/>
      <c r="AB135" s="107"/>
      <c r="AC135" s="107"/>
      <c r="AD135" s="107"/>
      <c r="AE135" s="107"/>
      <c r="AG135" s="6">
        <f>IF(Q135&gt;0,RANK(Q135,(N135:P135,Q135:AE135)),0)</f>
        <v>0</v>
      </c>
      <c r="AH135" s="6">
        <f>IF(R135&gt;0,RANK(R135,(N135:P135,Q135:AE135)),0)</f>
        <v>0</v>
      </c>
      <c r="AI135" s="6">
        <f>IF(T135&gt;0,RANK(T135,(N135:P135,Q135:AE135)),0)</f>
        <v>0</v>
      </c>
      <c r="AJ135" s="6">
        <f>IF(S135&gt;0,RANK(S135,(N135:P135,Q135:AE135)),0)</f>
        <v>0</v>
      </c>
      <c r="AK135" s="2">
        <f t="shared" si="67"/>
        <v>0</v>
      </c>
      <c r="AL135" s="2">
        <f t="shared" si="68"/>
        <v>0</v>
      </c>
      <c r="AM135" s="2">
        <f t="shared" si="69"/>
        <v>0</v>
      </c>
      <c r="AN135" s="2">
        <f t="shared" si="70"/>
        <v>0</v>
      </c>
      <c r="AP135" t="s">
        <v>1029</v>
      </c>
      <c r="AQ135" t="s">
        <v>2061</v>
      </c>
      <c r="AT135" s="92">
        <v>12</v>
      </c>
      <c r="AU135" s="94">
        <v>81</v>
      </c>
      <c r="AV135" s="98">
        <f t="shared" si="59"/>
        <v>12081</v>
      </c>
      <c r="AX135" s="6" t="s">
        <v>1535</v>
      </c>
      <c r="BE135" t="s">
        <v>746</v>
      </c>
    </row>
    <row r="136" spans="1:57" hidden="1" outlineLevel="1">
      <c r="A136" t="s">
        <v>1174</v>
      </c>
      <c r="B136" t="s">
        <v>2061</v>
      </c>
      <c r="C136" s="1">
        <f t="shared" si="60"/>
        <v>68105</v>
      </c>
      <c r="D136" s="6">
        <f>IF(N136&gt;0, RANK(N136,(N136:P136,Q136:AE136)),0)</f>
        <v>2</v>
      </c>
      <c r="E136" s="6">
        <f>IF(O136&gt;0,RANK(O136,(N136:P136,Q136:AE136)),0)</f>
        <v>1</v>
      </c>
      <c r="F136" s="6">
        <f>IF(P136&gt;0,RANK(P136,(N136:P136,Q136:AE136)),0)</f>
        <v>0</v>
      </c>
      <c r="G136" s="1">
        <f t="shared" si="61"/>
        <v>33959</v>
      </c>
      <c r="H136" s="2">
        <f t="shared" si="62"/>
        <v>0.49862711988840763</v>
      </c>
      <c r="I136" s="2"/>
      <c r="J136" s="2">
        <f t="shared" si="63"/>
        <v>0.25068644005579621</v>
      </c>
      <c r="K136" s="2">
        <f t="shared" si="64"/>
        <v>0.74931355994420379</v>
      </c>
      <c r="L136" s="2">
        <f t="shared" si="65"/>
        <v>0</v>
      </c>
      <c r="M136" s="2">
        <f t="shared" si="66"/>
        <v>0</v>
      </c>
      <c r="N136" s="107">
        <v>17073</v>
      </c>
      <c r="O136" s="107">
        <v>51032</v>
      </c>
      <c r="P136" s="107"/>
      <c r="Q136" s="107"/>
      <c r="R136" s="107"/>
      <c r="S136" s="107"/>
      <c r="T136" s="107"/>
      <c r="U136" s="107"/>
      <c r="V136" s="107"/>
      <c r="W136" s="107"/>
      <c r="X136" s="107">
        <v>0</v>
      </c>
      <c r="Y136" s="107"/>
      <c r="Z136" s="107"/>
      <c r="AA136" s="107"/>
      <c r="AB136" s="107"/>
      <c r="AC136" s="107"/>
      <c r="AD136" s="107"/>
      <c r="AE136" s="107"/>
      <c r="AG136" s="6">
        <f>IF(Q136&gt;0,RANK(Q136,(N136:P136,Q136:AE136)),0)</f>
        <v>0</v>
      </c>
      <c r="AH136" s="6">
        <f>IF(R136&gt;0,RANK(R136,(N136:P136,Q136:AE136)),0)</f>
        <v>0</v>
      </c>
      <c r="AI136" s="6">
        <f>IF(T136&gt;0,RANK(T136,(N136:P136,Q136:AE136)),0)</f>
        <v>0</v>
      </c>
      <c r="AJ136" s="6">
        <f>IF(S136&gt;0,RANK(S136,(N136:P136,Q136:AE136)),0)</f>
        <v>0</v>
      </c>
      <c r="AK136" s="2">
        <f t="shared" si="67"/>
        <v>0</v>
      </c>
      <c r="AL136" s="2">
        <f t="shared" si="68"/>
        <v>0</v>
      </c>
      <c r="AM136" s="2">
        <f t="shared" si="69"/>
        <v>0</v>
      </c>
      <c r="AN136" s="2">
        <f t="shared" si="70"/>
        <v>0</v>
      </c>
      <c r="AP136" t="s">
        <v>1174</v>
      </c>
      <c r="AQ136" t="s">
        <v>2061</v>
      </c>
      <c r="AT136" s="92">
        <v>12</v>
      </c>
      <c r="AU136" s="94">
        <v>83</v>
      </c>
      <c r="AV136" s="98">
        <f t="shared" si="59"/>
        <v>12083</v>
      </c>
      <c r="AX136" s="6" t="s">
        <v>1535</v>
      </c>
      <c r="BE136" t="s">
        <v>746</v>
      </c>
    </row>
    <row r="137" spans="1:57" hidden="1" outlineLevel="1">
      <c r="A137" t="s">
        <v>571</v>
      </c>
      <c r="B137" t="s">
        <v>2061</v>
      </c>
      <c r="C137" s="1">
        <f t="shared" si="60"/>
        <v>44589</v>
      </c>
      <c r="D137" s="6">
        <f>IF(N137&gt;0, RANK(N137,(N137:P137,Q137:AE137)),0)</f>
        <v>2</v>
      </c>
      <c r="E137" s="6">
        <f>IF(O137&gt;0,RANK(O137,(N137:P137,Q137:AE137)),0)</f>
        <v>1</v>
      </c>
      <c r="F137" s="6">
        <f>IF(P137&gt;0,RANK(P137,(N137:P137,Q137:AE137)),0)</f>
        <v>0</v>
      </c>
      <c r="G137" s="1">
        <f t="shared" si="61"/>
        <v>25383</v>
      </c>
      <c r="H137" s="2">
        <f t="shared" si="62"/>
        <v>0.56926596245710825</v>
      </c>
      <c r="I137" s="2"/>
      <c r="J137" s="2">
        <f t="shared" si="63"/>
        <v>0.21536701877144587</v>
      </c>
      <c r="K137" s="2">
        <f t="shared" si="64"/>
        <v>0.78463298122855418</v>
      </c>
      <c r="L137" s="2">
        <f t="shared" si="65"/>
        <v>0</v>
      </c>
      <c r="M137" s="2">
        <f t="shared" si="66"/>
        <v>0</v>
      </c>
      <c r="N137" s="107">
        <v>9603</v>
      </c>
      <c r="O137" s="107">
        <v>34986</v>
      </c>
      <c r="P137" s="107"/>
      <c r="Q137" s="107"/>
      <c r="R137" s="107"/>
      <c r="S137" s="107"/>
      <c r="T137" s="107"/>
      <c r="U137" s="107"/>
      <c r="V137" s="107"/>
      <c r="W137" s="107"/>
      <c r="X137" s="107">
        <v>0</v>
      </c>
      <c r="Y137" s="107"/>
      <c r="Z137" s="107"/>
      <c r="AA137" s="107"/>
      <c r="AB137" s="107"/>
      <c r="AC137" s="107"/>
      <c r="AD137" s="107"/>
      <c r="AE137" s="107"/>
      <c r="AG137" s="6">
        <f>IF(Q137&gt;0,RANK(Q137,(N137:P137,Q137:AE137)),0)</f>
        <v>0</v>
      </c>
      <c r="AH137" s="6">
        <f>IF(R137&gt;0,RANK(R137,(N137:P137,Q137:AE137)),0)</f>
        <v>0</v>
      </c>
      <c r="AI137" s="6">
        <f>IF(T137&gt;0,RANK(T137,(N137:P137,Q137:AE137)),0)</f>
        <v>0</v>
      </c>
      <c r="AJ137" s="6">
        <f>IF(S137&gt;0,RANK(S137,(N137:P137,Q137:AE137)),0)</f>
        <v>0</v>
      </c>
      <c r="AK137" s="2">
        <f t="shared" si="67"/>
        <v>0</v>
      </c>
      <c r="AL137" s="2">
        <f t="shared" si="68"/>
        <v>0</v>
      </c>
      <c r="AM137" s="2">
        <f t="shared" si="69"/>
        <v>0</v>
      </c>
      <c r="AN137" s="2">
        <f t="shared" si="70"/>
        <v>0</v>
      </c>
      <c r="AP137" t="s">
        <v>571</v>
      </c>
      <c r="AQ137" t="s">
        <v>2061</v>
      </c>
      <c r="AT137" s="92">
        <v>12</v>
      </c>
      <c r="AU137" s="94">
        <v>85</v>
      </c>
      <c r="AV137" s="98">
        <f t="shared" si="59"/>
        <v>12085</v>
      </c>
      <c r="AX137" s="6" t="s">
        <v>1535</v>
      </c>
      <c r="BE137" t="s">
        <v>1046</v>
      </c>
    </row>
    <row r="138" spans="1:57" hidden="1" outlineLevel="1">
      <c r="A138" t="s">
        <v>2192</v>
      </c>
      <c r="B138" t="s">
        <v>2061</v>
      </c>
      <c r="C138" s="1">
        <f t="shared" si="60"/>
        <v>23126</v>
      </c>
      <c r="D138" s="6">
        <f>IF(N138&gt;0, RANK(N138,(N138:P138,Q138:AE138)),0)</f>
        <v>2</v>
      </c>
      <c r="E138" s="6">
        <f>IF(O138&gt;0,RANK(O138,(N138:P138,Q138:AE138)),0)</f>
        <v>1</v>
      </c>
      <c r="F138" s="6">
        <f>IF(P138&gt;0,RANK(P138,(N138:P138,Q138:AE138)),0)</f>
        <v>0</v>
      </c>
      <c r="G138" s="1">
        <f t="shared" si="61"/>
        <v>7911</v>
      </c>
      <c r="H138" s="2">
        <f t="shared" si="62"/>
        <v>0.34208250454034422</v>
      </c>
      <c r="I138" s="2"/>
      <c r="J138" s="2">
        <f t="shared" si="63"/>
        <v>0.32893712704315486</v>
      </c>
      <c r="K138" s="2">
        <f t="shared" si="64"/>
        <v>0.67101963158349909</v>
      </c>
      <c r="L138" s="2">
        <f t="shared" si="65"/>
        <v>0</v>
      </c>
      <c r="M138" s="2">
        <f t="shared" si="66"/>
        <v>4.3241373345992429E-5</v>
      </c>
      <c r="N138" s="107">
        <v>7607</v>
      </c>
      <c r="O138" s="107">
        <v>15518</v>
      </c>
      <c r="P138" s="107"/>
      <c r="Q138" s="107"/>
      <c r="R138" s="107"/>
      <c r="S138" s="107"/>
      <c r="T138" s="107"/>
      <c r="U138" s="107"/>
      <c r="V138" s="107"/>
      <c r="W138" s="107"/>
      <c r="X138" s="107">
        <v>1</v>
      </c>
      <c r="Y138" s="107"/>
      <c r="Z138" s="107"/>
      <c r="AA138" s="107"/>
      <c r="AB138" s="107"/>
      <c r="AC138" s="107"/>
      <c r="AD138" s="107"/>
      <c r="AE138" s="107"/>
      <c r="AG138" s="6">
        <f>IF(Q138&gt;0,RANK(Q138,(N138:P138,Q138:AE138)),0)</f>
        <v>0</v>
      </c>
      <c r="AH138" s="6">
        <f>IF(R138&gt;0,RANK(R138,(N138:P138,Q138:AE138)),0)</f>
        <v>0</v>
      </c>
      <c r="AI138" s="6">
        <f>IF(T138&gt;0,RANK(T138,(N138:P138,Q138:AE138)),0)</f>
        <v>0</v>
      </c>
      <c r="AJ138" s="6">
        <f>IF(S138&gt;0,RANK(S138,(N138:P138,Q138:AE138)),0)</f>
        <v>0</v>
      </c>
      <c r="AK138" s="2">
        <f t="shared" si="67"/>
        <v>0</v>
      </c>
      <c r="AL138" s="2">
        <f t="shared" si="68"/>
        <v>0</v>
      </c>
      <c r="AM138" s="2">
        <f t="shared" si="69"/>
        <v>0</v>
      </c>
      <c r="AN138" s="2">
        <f t="shared" si="70"/>
        <v>0</v>
      </c>
      <c r="AP138" t="s">
        <v>2192</v>
      </c>
      <c r="AQ138" t="s">
        <v>2061</v>
      </c>
      <c r="AT138" s="92">
        <v>12</v>
      </c>
      <c r="AU138" s="94">
        <v>87</v>
      </c>
      <c r="AV138" s="98">
        <f t="shared" si="59"/>
        <v>12087</v>
      </c>
      <c r="AX138" s="6" t="s">
        <v>1535</v>
      </c>
      <c r="BE138" t="s">
        <v>746</v>
      </c>
    </row>
    <row r="139" spans="1:57" hidden="1" outlineLevel="1">
      <c r="A139" t="s">
        <v>2067</v>
      </c>
      <c r="B139" t="s">
        <v>2061</v>
      </c>
      <c r="C139" s="1">
        <f t="shared" si="60"/>
        <v>15106</v>
      </c>
      <c r="D139" s="6">
        <f>IF(N139&gt;0, RANK(N139,(N139:P139,Q139:AE139)),0)</f>
        <v>2</v>
      </c>
      <c r="E139" s="6">
        <f>IF(O139&gt;0,RANK(O139,(N139:P139,Q139:AE139)),0)</f>
        <v>1</v>
      </c>
      <c r="F139" s="6">
        <f>IF(P139&gt;0,RANK(P139,(N139:P139,Q139:AE139)),0)</f>
        <v>0</v>
      </c>
      <c r="G139" s="1">
        <f t="shared" si="61"/>
        <v>8082</v>
      </c>
      <c r="H139" s="2">
        <f t="shared" si="62"/>
        <v>0.53501919766980011</v>
      </c>
      <c r="I139" s="2"/>
      <c r="J139" s="2">
        <f t="shared" si="63"/>
        <v>0.23249040116509995</v>
      </c>
      <c r="K139" s="2">
        <f t="shared" si="64"/>
        <v>0.7675095988349</v>
      </c>
      <c r="L139" s="2">
        <f t="shared" si="65"/>
        <v>0</v>
      </c>
      <c r="M139" s="2">
        <f t="shared" si="66"/>
        <v>1.1102230246251565E-16</v>
      </c>
      <c r="N139" s="107">
        <v>3512</v>
      </c>
      <c r="O139" s="107">
        <v>11594</v>
      </c>
      <c r="P139" s="107"/>
      <c r="Q139" s="107"/>
      <c r="R139" s="107"/>
      <c r="S139" s="107"/>
      <c r="T139" s="107"/>
      <c r="U139" s="107"/>
      <c r="V139" s="107"/>
      <c r="W139" s="107"/>
      <c r="X139" s="107">
        <v>0</v>
      </c>
      <c r="Y139" s="107"/>
      <c r="Z139" s="107"/>
      <c r="AA139" s="107"/>
      <c r="AB139" s="107"/>
      <c r="AC139" s="107"/>
      <c r="AD139" s="107"/>
      <c r="AE139" s="107"/>
      <c r="AG139" s="6">
        <f>IF(Q139&gt;0,RANK(Q139,(N139:P139,Q139:AE139)),0)</f>
        <v>0</v>
      </c>
      <c r="AH139" s="6">
        <f>IF(R139&gt;0,RANK(R139,(N139:P139,Q139:AE139)),0)</f>
        <v>0</v>
      </c>
      <c r="AI139" s="6">
        <f>IF(T139&gt;0,RANK(T139,(N139:P139,Q139:AE139)),0)</f>
        <v>0</v>
      </c>
      <c r="AJ139" s="6">
        <f>IF(S139&gt;0,RANK(S139,(N139:P139,Q139:AE139)),0)</f>
        <v>0</v>
      </c>
      <c r="AK139" s="2">
        <f t="shared" si="67"/>
        <v>0</v>
      </c>
      <c r="AL139" s="2">
        <f t="shared" si="68"/>
        <v>0</v>
      </c>
      <c r="AM139" s="2">
        <f t="shared" si="69"/>
        <v>0</v>
      </c>
      <c r="AN139" s="2">
        <f t="shared" si="70"/>
        <v>0</v>
      </c>
      <c r="AP139" t="s">
        <v>2067</v>
      </c>
      <c r="AQ139" t="s">
        <v>2061</v>
      </c>
      <c r="AT139" s="92">
        <v>12</v>
      </c>
      <c r="AU139" s="94">
        <v>89</v>
      </c>
      <c r="AV139" s="98">
        <f t="shared" si="59"/>
        <v>12089</v>
      </c>
      <c r="AX139" s="6" t="s">
        <v>1535</v>
      </c>
      <c r="BE139" t="s">
        <v>1046</v>
      </c>
    </row>
    <row r="140" spans="1:57" hidden="1" outlineLevel="1">
      <c r="A140" t="s">
        <v>1690</v>
      </c>
      <c r="B140" t="s">
        <v>2061</v>
      </c>
      <c r="C140" s="1">
        <f t="shared" si="60"/>
        <v>47720</v>
      </c>
      <c r="D140" s="6">
        <f>IF(N140&gt;0, RANK(N140,(N140:P140,Q140:AE140)),0)</f>
        <v>2</v>
      </c>
      <c r="E140" s="6">
        <f>IF(O140&gt;0,RANK(O140,(N140:P140,Q140:AE140)),0)</f>
        <v>1</v>
      </c>
      <c r="F140" s="6">
        <f>IF(P140&gt;0,RANK(P140,(N140:P140,Q140:AE140)),0)</f>
        <v>0</v>
      </c>
      <c r="G140" s="1">
        <f t="shared" si="61"/>
        <v>32940</v>
      </c>
      <c r="H140" s="2">
        <f t="shared" si="62"/>
        <v>0.69027661357921211</v>
      </c>
      <c r="I140" s="2"/>
      <c r="J140" s="2">
        <f t="shared" si="63"/>
        <v>0.15486169321039397</v>
      </c>
      <c r="K140" s="2">
        <f t="shared" si="64"/>
        <v>0.845138306789606</v>
      </c>
      <c r="L140" s="2">
        <f t="shared" si="65"/>
        <v>0</v>
      </c>
      <c r="M140" s="2">
        <f t="shared" si="66"/>
        <v>0</v>
      </c>
      <c r="N140" s="107">
        <v>7390</v>
      </c>
      <c r="O140" s="107">
        <v>40330</v>
      </c>
      <c r="P140" s="107"/>
      <c r="Q140" s="107"/>
      <c r="R140" s="107"/>
      <c r="S140" s="107"/>
      <c r="T140" s="107"/>
      <c r="U140" s="107"/>
      <c r="V140" s="107"/>
      <c r="W140" s="107"/>
      <c r="X140" s="107">
        <v>0</v>
      </c>
      <c r="Y140" s="107"/>
      <c r="Z140" s="107"/>
      <c r="AA140" s="107"/>
      <c r="AB140" s="107"/>
      <c r="AC140" s="107"/>
      <c r="AD140" s="107"/>
      <c r="AE140" s="107"/>
      <c r="AG140" s="6">
        <f>IF(Q140&gt;0,RANK(Q140,(N140:P140,Q140:AE140)),0)</f>
        <v>0</v>
      </c>
      <c r="AH140" s="6">
        <f>IF(R140&gt;0,RANK(R140,(N140:P140,Q140:AE140)),0)</f>
        <v>0</v>
      </c>
      <c r="AI140" s="6">
        <f>IF(T140&gt;0,RANK(T140,(N140:P140,Q140:AE140)),0)</f>
        <v>0</v>
      </c>
      <c r="AJ140" s="6">
        <f>IF(S140&gt;0,RANK(S140,(N140:P140,Q140:AE140)),0)</f>
        <v>0</v>
      </c>
      <c r="AK140" s="2">
        <f t="shared" si="67"/>
        <v>0</v>
      </c>
      <c r="AL140" s="2">
        <f t="shared" si="68"/>
        <v>0</v>
      </c>
      <c r="AM140" s="2">
        <f t="shared" si="69"/>
        <v>0</v>
      </c>
      <c r="AN140" s="2">
        <f t="shared" si="70"/>
        <v>0</v>
      </c>
      <c r="AP140" t="s">
        <v>1690</v>
      </c>
      <c r="AQ140" t="s">
        <v>2061</v>
      </c>
      <c r="AT140" s="92">
        <v>12</v>
      </c>
      <c r="AU140" s="94">
        <v>91</v>
      </c>
      <c r="AV140" s="98">
        <f t="shared" si="59"/>
        <v>12091</v>
      </c>
      <c r="AX140" s="6" t="s">
        <v>1535</v>
      </c>
      <c r="BE140" t="s">
        <v>746</v>
      </c>
    </row>
    <row r="141" spans="1:57" hidden="1" outlineLevel="1">
      <c r="A141" t="s">
        <v>2735</v>
      </c>
      <c r="B141" t="s">
        <v>2061</v>
      </c>
      <c r="C141" s="1">
        <f t="shared" si="60"/>
        <v>6908</v>
      </c>
      <c r="D141" s="6">
        <f>IF(N141&gt;0, RANK(N141,(N141:P141,Q141:AE141)),0)</f>
        <v>2</v>
      </c>
      <c r="E141" s="6">
        <f>IF(O141&gt;0,RANK(O141,(N141:P141,Q141:AE141)),0)</f>
        <v>1</v>
      </c>
      <c r="F141" s="6">
        <f>IF(P141&gt;0,RANK(P141,(N141:P141,Q141:AE141)),0)</f>
        <v>0</v>
      </c>
      <c r="G141" s="1">
        <f t="shared" si="61"/>
        <v>2672</v>
      </c>
      <c r="H141" s="2">
        <f t="shared" si="62"/>
        <v>0.38679791546033582</v>
      </c>
      <c r="I141" s="2"/>
      <c r="J141" s="2">
        <f t="shared" si="63"/>
        <v>0.30660104226983209</v>
      </c>
      <c r="K141" s="2">
        <f t="shared" si="64"/>
        <v>0.69339895773016791</v>
      </c>
      <c r="L141" s="2">
        <f t="shared" si="65"/>
        <v>0</v>
      </c>
      <c r="M141" s="2">
        <f t="shared" si="66"/>
        <v>0</v>
      </c>
      <c r="N141" s="107">
        <v>2118</v>
      </c>
      <c r="O141" s="107">
        <v>4790</v>
      </c>
      <c r="P141" s="107"/>
      <c r="Q141" s="107"/>
      <c r="R141" s="107"/>
      <c r="S141" s="107"/>
      <c r="T141" s="107"/>
      <c r="U141" s="107"/>
      <c r="V141" s="107"/>
      <c r="W141" s="107"/>
      <c r="X141" s="107">
        <v>0</v>
      </c>
      <c r="Y141" s="107"/>
      <c r="Z141" s="107"/>
      <c r="AA141" s="107"/>
      <c r="AB141" s="107"/>
      <c r="AC141" s="107"/>
      <c r="AD141" s="107"/>
      <c r="AE141" s="107"/>
      <c r="AG141" s="6">
        <f>IF(Q141&gt;0,RANK(Q141,(N141:P141,Q141:AE141)),0)</f>
        <v>0</v>
      </c>
      <c r="AH141" s="6">
        <f>IF(R141&gt;0,RANK(R141,(N141:P141,Q141:AE141)),0)</f>
        <v>0</v>
      </c>
      <c r="AI141" s="6">
        <f>IF(T141&gt;0,RANK(T141,(N141:P141,Q141:AE141)),0)</f>
        <v>0</v>
      </c>
      <c r="AJ141" s="6">
        <f>IF(S141&gt;0,RANK(S141,(N141:P141,Q141:AE141)),0)</f>
        <v>0</v>
      </c>
      <c r="AK141" s="2">
        <f t="shared" si="67"/>
        <v>0</v>
      </c>
      <c r="AL141" s="2">
        <f t="shared" si="68"/>
        <v>0</v>
      </c>
      <c r="AM141" s="2">
        <f t="shared" si="69"/>
        <v>0</v>
      </c>
      <c r="AN141" s="2">
        <f t="shared" si="70"/>
        <v>0</v>
      </c>
      <c r="AP141" t="s">
        <v>2735</v>
      </c>
      <c r="AQ141" t="s">
        <v>2061</v>
      </c>
      <c r="AT141" s="92">
        <v>12</v>
      </c>
      <c r="AU141" s="94">
        <v>93</v>
      </c>
      <c r="AV141" s="98">
        <f t="shared" si="59"/>
        <v>12093</v>
      </c>
      <c r="AX141" s="6" t="s">
        <v>1535</v>
      </c>
      <c r="BE141" t="s">
        <v>746</v>
      </c>
    </row>
    <row r="142" spans="1:57" hidden="1" outlineLevel="1">
      <c r="A142" t="s">
        <v>736</v>
      </c>
      <c r="B142" t="s">
        <v>2061</v>
      </c>
      <c r="C142" s="1">
        <f t="shared" si="60"/>
        <v>175140</v>
      </c>
      <c r="D142" s="6">
        <f>IF(N142&gt;0, RANK(N142,(N142:P142,Q142:AE142)),0)</f>
        <v>2</v>
      </c>
      <c r="E142" s="6">
        <f>IF(O142&gt;0,RANK(O142,(N142:P142,Q142:AE142)),0)</f>
        <v>1</v>
      </c>
      <c r="F142" s="6">
        <f>IF(P142&gt;0,RANK(P142,(N142:P142,Q142:AE142)),0)</f>
        <v>0</v>
      </c>
      <c r="G142" s="1">
        <f t="shared" si="61"/>
        <v>82692</v>
      </c>
      <c r="H142" s="2">
        <f t="shared" si="62"/>
        <v>0.47214799588900308</v>
      </c>
      <c r="I142" s="2"/>
      <c r="J142" s="2">
        <f t="shared" si="63"/>
        <v>0.26392029233755854</v>
      </c>
      <c r="K142" s="2">
        <f t="shared" si="64"/>
        <v>0.73606828822656156</v>
      </c>
      <c r="L142" s="2">
        <f t="shared" si="65"/>
        <v>0</v>
      </c>
      <c r="M142" s="2">
        <f t="shared" si="66"/>
        <v>1.1419435879900242E-5</v>
      </c>
      <c r="N142" s="107">
        <v>46223</v>
      </c>
      <c r="O142" s="107">
        <v>128915</v>
      </c>
      <c r="P142" s="107"/>
      <c r="Q142" s="107"/>
      <c r="R142" s="107"/>
      <c r="S142" s="107"/>
      <c r="T142" s="107"/>
      <c r="U142" s="107"/>
      <c r="V142" s="107"/>
      <c r="W142" s="107"/>
      <c r="X142" s="107">
        <v>2</v>
      </c>
      <c r="Y142" s="107"/>
      <c r="Z142" s="107"/>
      <c r="AA142" s="107"/>
      <c r="AB142" s="107"/>
      <c r="AC142" s="107"/>
      <c r="AD142" s="107"/>
      <c r="AE142" s="107"/>
      <c r="AG142" s="6">
        <f>IF(Q142&gt;0,RANK(Q142,(N142:P142,Q142:AE142)),0)</f>
        <v>0</v>
      </c>
      <c r="AH142" s="6">
        <f>IF(R142&gt;0,RANK(R142,(N142:P142,Q142:AE142)),0)</f>
        <v>0</v>
      </c>
      <c r="AI142" s="6">
        <f>IF(T142&gt;0,RANK(T142,(N142:P142,Q142:AE142)),0)</f>
        <v>0</v>
      </c>
      <c r="AJ142" s="6">
        <f>IF(S142&gt;0,RANK(S142,(N142:P142,Q142:AE142)),0)</f>
        <v>0</v>
      </c>
      <c r="AK142" s="2">
        <f t="shared" si="67"/>
        <v>0</v>
      </c>
      <c r="AL142" s="2">
        <f t="shared" si="68"/>
        <v>0</v>
      </c>
      <c r="AM142" s="2">
        <f t="shared" si="69"/>
        <v>0</v>
      </c>
      <c r="AN142" s="2">
        <f t="shared" si="70"/>
        <v>0</v>
      </c>
      <c r="AP142" t="s">
        <v>736</v>
      </c>
      <c r="AQ142" t="s">
        <v>2061</v>
      </c>
      <c r="AT142" s="92">
        <v>12</v>
      </c>
      <c r="AU142" s="94">
        <v>95</v>
      </c>
      <c r="AV142" s="98">
        <f t="shared" si="59"/>
        <v>12095</v>
      </c>
      <c r="AX142" s="6" t="s">
        <v>1535</v>
      </c>
      <c r="BE142" t="s">
        <v>746</v>
      </c>
    </row>
    <row r="143" spans="1:57" hidden="1" outlineLevel="1">
      <c r="A143" t="s">
        <v>13</v>
      </c>
      <c r="B143" t="s">
        <v>2061</v>
      </c>
      <c r="C143" s="1">
        <f t="shared" si="60"/>
        <v>32632</v>
      </c>
      <c r="D143" s="6">
        <f>IF(N143&gt;0, RANK(N143,(N143:P143,Q143:AE143)),0)</f>
        <v>2</v>
      </c>
      <c r="E143" s="6">
        <f>IF(O143&gt;0,RANK(O143,(N143:P143,Q143:AE143)),0)</f>
        <v>1</v>
      </c>
      <c r="F143" s="6">
        <f>IF(P143&gt;0,RANK(P143,(N143:P143,Q143:AE143)),0)</f>
        <v>0</v>
      </c>
      <c r="G143" s="1">
        <f t="shared" si="61"/>
        <v>15596</v>
      </c>
      <c r="H143" s="2">
        <f t="shared" si="62"/>
        <v>0.47793576857072811</v>
      </c>
      <c r="I143" s="2"/>
      <c r="J143" s="2">
        <f t="shared" si="63"/>
        <v>0.26097082618288797</v>
      </c>
      <c r="K143" s="2">
        <f t="shared" si="64"/>
        <v>0.73890659475361609</v>
      </c>
      <c r="L143" s="2">
        <f t="shared" si="65"/>
        <v>0</v>
      </c>
      <c r="M143" s="2">
        <f t="shared" si="66"/>
        <v>1.2257906349588676E-4</v>
      </c>
      <c r="N143" s="107">
        <v>8516</v>
      </c>
      <c r="O143" s="107">
        <v>24112</v>
      </c>
      <c r="P143" s="107"/>
      <c r="Q143" s="107"/>
      <c r="R143" s="107"/>
      <c r="S143" s="107"/>
      <c r="T143" s="107"/>
      <c r="U143" s="107"/>
      <c r="V143" s="107"/>
      <c r="W143" s="107"/>
      <c r="X143" s="107">
        <v>4</v>
      </c>
      <c r="Y143" s="107"/>
      <c r="Z143" s="107"/>
      <c r="AA143" s="107"/>
      <c r="AB143" s="107"/>
      <c r="AC143" s="107"/>
      <c r="AD143" s="107"/>
      <c r="AE143" s="107"/>
      <c r="AG143" s="6">
        <f>IF(Q143&gt;0,RANK(Q143,(N143:P143,Q143:AE143)),0)</f>
        <v>0</v>
      </c>
      <c r="AH143" s="6">
        <f>IF(R143&gt;0,RANK(R143,(N143:P143,Q143:AE143)),0)</f>
        <v>0</v>
      </c>
      <c r="AI143" s="6">
        <f>IF(T143&gt;0,RANK(T143,(N143:P143,Q143:AE143)),0)</f>
        <v>0</v>
      </c>
      <c r="AJ143" s="6">
        <f>IF(S143&gt;0,RANK(S143,(N143:P143,Q143:AE143)),0)</f>
        <v>0</v>
      </c>
      <c r="AK143" s="2">
        <f t="shared" si="67"/>
        <v>0</v>
      </c>
      <c r="AL143" s="2">
        <f t="shared" si="68"/>
        <v>0</v>
      </c>
      <c r="AM143" s="2">
        <f t="shared" si="69"/>
        <v>0</v>
      </c>
      <c r="AN143" s="2">
        <f t="shared" si="70"/>
        <v>0</v>
      </c>
      <c r="AP143" t="s">
        <v>13</v>
      </c>
      <c r="AQ143" t="s">
        <v>2061</v>
      </c>
      <c r="AT143" s="92">
        <v>12</v>
      </c>
      <c r="AU143" s="94">
        <v>97</v>
      </c>
      <c r="AV143" s="98">
        <f t="shared" si="59"/>
        <v>12097</v>
      </c>
      <c r="AX143" s="6" t="s">
        <v>1535</v>
      </c>
      <c r="BE143" t="s">
        <v>746</v>
      </c>
    </row>
    <row r="144" spans="1:57" hidden="1" outlineLevel="1">
      <c r="A144" t="s">
        <v>741</v>
      </c>
      <c r="B144" t="s">
        <v>2061</v>
      </c>
      <c r="C144" s="1">
        <f t="shared" si="60"/>
        <v>313132</v>
      </c>
      <c r="D144" s="6">
        <f>IF(N144&gt;0, RANK(N144,(N144:P144,Q144:AE144)),0)</f>
        <v>2</v>
      </c>
      <c r="E144" s="6">
        <f>IF(O144&gt;0,RANK(O144,(N144:P144,Q144:AE144)),0)</f>
        <v>1</v>
      </c>
      <c r="F144" s="6">
        <f>IF(P144&gt;0,RANK(P144,(N144:P144,Q144:AE144)),0)</f>
        <v>0</v>
      </c>
      <c r="G144" s="1">
        <f t="shared" si="61"/>
        <v>78798</v>
      </c>
      <c r="H144" s="2">
        <f t="shared" si="62"/>
        <v>0.25164467381168326</v>
      </c>
      <c r="I144" s="2"/>
      <c r="J144" s="2">
        <f t="shared" si="63"/>
        <v>0.37417446955277645</v>
      </c>
      <c r="K144" s="2">
        <f t="shared" si="64"/>
        <v>0.62581914336445976</v>
      </c>
      <c r="L144" s="2">
        <f t="shared" si="65"/>
        <v>0</v>
      </c>
      <c r="M144" s="2">
        <f t="shared" si="66"/>
        <v>6.3870827637924066E-6</v>
      </c>
      <c r="N144" s="107">
        <v>117166</v>
      </c>
      <c r="O144" s="107">
        <v>195964</v>
      </c>
      <c r="P144" s="107"/>
      <c r="Q144" s="107"/>
      <c r="R144" s="107"/>
      <c r="S144" s="107"/>
      <c r="T144" s="107"/>
      <c r="U144" s="107"/>
      <c r="V144" s="107"/>
      <c r="W144" s="107"/>
      <c r="X144" s="107">
        <v>2</v>
      </c>
      <c r="Y144" s="107"/>
      <c r="Z144" s="107"/>
      <c r="AA144" s="107"/>
      <c r="AB144" s="107"/>
      <c r="AC144" s="107"/>
      <c r="AD144" s="107"/>
      <c r="AE144" s="107"/>
      <c r="AG144" s="6">
        <f>IF(Q144&gt;0,RANK(Q144,(N144:P144,Q144:AE144)),0)</f>
        <v>0</v>
      </c>
      <c r="AH144" s="6">
        <f>IF(R144&gt;0,RANK(R144,(N144:P144,Q144:AE144)),0)</f>
        <v>0</v>
      </c>
      <c r="AI144" s="6">
        <f>IF(T144&gt;0,RANK(T144,(N144:P144,Q144:AE144)),0)</f>
        <v>0</v>
      </c>
      <c r="AJ144" s="6">
        <f>IF(S144&gt;0,RANK(S144,(N144:P144,Q144:AE144)),0)</f>
        <v>0</v>
      </c>
      <c r="AK144" s="2">
        <f t="shared" si="67"/>
        <v>0</v>
      </c>
      <c r="AL144" s="2">
        <f t="shared" si="68"/>
        <v>0</v>
      </c>
      <c r="AM144" s="2">
        <f t="shared" si="69"/>
        <v>0</v>
      </c>
      <c r="AN144" s="2">
        <f t="shared" si="70"/>
        <v>0</v>
      </c>
      <c r="AP144" t="s">
        <v>741</v>
      </c>
      <c r="AQ144" t="s">
        <v>2061</v>
      </c>
      <c r="AT144" s="92">
        <v>12</v>
      </c>
      <c r="AU144" s="94">
        <v>99</v>
      </c>
      <c r="AV144" s="98">
        <f t="shared" si="59"/>
        <v>12099</v>
      </c>
      <c r="AX144" s="6" t="s">
        <v>1535</v>
      </c>
      <c r="BE144" t="s">
        <v>1046</v>
      </c>
    </row>
    <row r="145" spans="1:57" hidden="1" outlineLevel="1">
      <c r="A145" t="s">
        <v>742</v>
      </c>
      <c r="B145" t="s">
        <v>2061</v>
      </c>
      <c r="C145" s="1">
        <f t="shared" si="60"/>
        <v>107527</v>
      </c>
      <c r="D145" s="6">
        <f>IF(N145&gt;0, RANK(N145,(N145:P145,Q145:AE145)),0)</f>
        <v>2</v>
      </c>
      <c r="E145" s="6">
        <f>IF(O145&gt;0,RANK(O145,(N145:P145,Q145:AE145)),0)</f>
        <v>1</v>
      </c>
      <c r="F145" s="6">
        <f>IF(P145&gt;0,RANK(P145,(N145:P145,Q145:AE145)),0)</f>
        <v>0</v>
      </c>
      <c r="G145" s="1">
        <f t="shared" si="61"/>
        <v>46277</v>
      </c>
      <c r="H145" s="2">
        <f t="shared" si="62"/>
        <v>0.43037562658681078</v>
      </c>
      <c r="I145" s="2"/>
      <c r="J145" s="2">
        <f t="shared" si="63"/>
        <v>0.28480288671682463</v>
      </c>
      <c r="K145" s="2">
        <f t="shared" si="64"/>
        <v>0.71517851330363535</v>
      </c>
      <c r="L145" s="2">
        <f t="shared" si="65"/>
        <v>0</v>
      </c>
      <c r="M145" s="2">
        <f t="shared" si="66"/>
        <v>1.859997954001269E-5</v>
      </c>
      <c r="N145" s="107">
        <v>30624</v>
      </c>
      <c r="O145" s="107">
        <v>76901</v>
      </c>
      <c r="P145" s="107"/>
      <c r="Q145" s="107"/>
      <c r="R145" s="107"/>
      <c r="S145" s="107"/>
      <c r="T145" s="107"/>
      <c r="U145" s="107"/>
      <c r="V145" s="107"/>
      <c r="W145" s="107"/>
      <c r="X145" s="107">
        <v>2</v>
      </c>
      <c r="Y145" s="107"/>
      <c r="Z145" s="107"/>
      <c r="AA145" s="107"/>
      <c r="AB145" s="107"/>
      <c r="AC145" s="107"/>
      <c r="AD145" s="107"/>
      <c r="AE145" s="107"/>
      <c r="AG145" s="6">
        <f>IF(Q145&gt;0,RANK(Q145,(N145:P145,Q145:AE145)),0)</f>
        <v>0</v>
      </c>
      <c r="AH145" s="6">
        <f>IF(R145&gt;0,RANK(R145,(N145:P145,Q145:AE145)),0)</f>
        <v>0</v>
      </c>
      <c r="AI145" s="6">
        <f>IF(T145&gt;0,RANK(T145,(N145:P145,Q145:AE145)),0)</f>
        <v>0</v>
      </c>
      <c r="AJ145" s="6">
        <f>IF(S145&gt;0,RANK(S145,(N145:P145,Q145:AE145)),0)</f>
        <v>0</v>
      </c>
      <c r="AK145" s="2">
        <f t="shared" si="67"/>
        <v>0</v>
      </c>
      <c r="AL145" s="2">
        <f t="shared" si="68"/>
        <v>0</v>
      </c>
      <c r="AM145" s="2">
        <f t="shared" si="69"/>
        <v>0</v>
      </c>
      <c r="AN145" s="2">
        <f t="shared" si="70"/>
        <v>0</v>
      </c>
      <c r="AP145" t="s">
        <v>742</v>
      </c>
      <c r="AQ145" t="s">
        <v>2061</v>
      </c>
      <c r="AT145" s="92">
        <v>12</v>
      </c>
      <c r="AU145" s="94">
        <v>101</v>
      </c>
      <c r="AV145" s="98">
        <f t="shared" si="59"/>
        <v>12101</v>
      </c>
      <c r="AX145" s="6" t="s">
        <v>1535</v>
      </c>
      <c r="BE145" t="s">
        <v>1046</v>
      </c>
    </row>
    <row r="146" spans="1:57" hidden="1" outlineLevel="1">
      <c r="A146" t="s">
        <v>2033</v>
      </c>
      <c r="B146" t="s">
        <v>2061</v>
      </c>
      <c r="C146" s="1">
        <f t="shared" si="60"/>
        <v>316905</v>
      </c>
      <c r="D146" s="6">
        <f>IF(N146&gt;0, RANK(N146,(N146:P146,Q146:AE146)),0)</f>
        <v>2</v>
      </c>
      <c r="E146" s="6">
        <f>IF(O146&gt;0,RANK(O146,(N146:P146,Q146:AE146)),0)</f>
        <v>1</v>
      </c>
      <c r="F146" s="6">
        <f>IF(P146&gt;0,RANK(P146,(N146:P146,Q146:AE146)),0)</f>
        <v>0</v>
      </c>
      <c r="G146" s="1">
        <f t="shared" si="61"/>
        <v>149378</v>
      </c>
      <c r="H146" s="2">
        <f t="shared" si="62"/>
        <v>0.47136523563844052</v>
      </c>
      <c r="I146" s="2"/>
      <c r="J146" s="2">
        <f t="shared" si="63"/>
        <v>0.26431264890109024</v>
      </c>
      <c r="K146" s="2">
        <f t="shared" si="64"/>
        <v>0.73567788453953076</v>
      </c>
      <c r="L146" s="2">
        <f t="shared" si="65"/>
        <v>0</v>
      </c>
      <c r="M146" s="2">
        <f t="shared" si="66"/>
        <v>9.4665593789455826E-6</v>
      </c>
      <c r="N146" s="107">
        <v>83762</v>
      </c>
      <c r="O146" s="107">
        <v>233140</v>
      </c>
      <c r="P146" s="107"/>
      <c r="Q146" s="107"/>
      <c r="R146" s="107"/>
      <c r="S146" s="107"/>
      <c r="T146" s="107"/>
      <c r="U146" s="107"/>
      <c r="V146" s="107"/>
      <c r="W146" s="107"/>
      <c r="X146" s="107">
        <v>3</v>
      </c>
      <c r="Y146" s="107"/>
      <c r="Z146" s="107"/>
      <c r="AA146" s="107"/>
      <c r="AB146" s="107"/>
      <c r="AC146" s="107"/>
      <c r="AD146" s="107"/>
      <c r="AE146" s="107"/>
      <c r="AG146" s="6">
        <f>IF(Q146&gt;0,RANK(Q146,(N146:P146,Q146:AE146)),0)</f>
        <v>0</v>
      </c>
      <c r="AH146" s="6">
        <f>IF(R146&gt;0,RANK(R146,(N146:P146,Q146:AE146)),0)</f>
        <v>0</v>
      </c>
      <c r="AI146" s="6">
        <f>IF(T146&gt;0,RANK(T146,(N146:P146,Q146:AE146)),0)</f>
        <v>0</v>
      </c>
      <c r="AJ146" s="6">
        <f>IF(S146&gt;0,RANK(S146,(N146:P146,Q146:AE146)),0)</f>
        <v>0</v>
      </c>
      <c r="AK146" s="2">
        <f t="shared" si="67"/>
        <v>0</v>
      </c>
      <c r="AL146" s="2">
        <f t="shared" si="68"/>
        <v>0</v>
      </c>
      <c r="AM146" s="2">
        <f t="shared" si="69"/>
        <v>0</v>
      </c>
      <c r="AN146" s="2">
        <f t="shared" si="70"/>
        <v>0</v>
      </c>
      <c r="AP146" t="s">
        <v>2033</v>
      </c>
      <c r="AQ146" t="s">
        <v>2061</v>
      </c>
      <c r="AT146" s="92">
        <v>12</v>
      </c>
      <c r="AU146" s="94">
        <v>103</v>
      </c>
      <c r="AV146" s="98">
        <f t="shared" si="59"/>
        <v>12103</v>
      </c>
      <c r="AX146" s="6" t="s">
        <v>1535</v>
      </c>
      <c r="BE146" t="s">
        <v>1046</v>
      </c>
    </row>
    <row r="147" spans="1:57" hidden="1" outlineLevel="1">
      <c r="A147" t="s">
        <v>2199</v>
      </c>
      <c r="B147" t="s">
        <v>2061</v>
      </c>
      <c r="C147" s="1">
        <f t="shared" si="60"/>
        <v>123163</v>
      </c>
      <c r="D147" s="6">
        <f>IF(N147&gt;0, RANK(N147,(N147:P147,Q147:AE147)),0)</f>
        <v>2</v>
      </c>
      <c r="E147" s="6">
        <f>IF(O147&gt;0,RANK(O147,(N147:P147,Q147:AE147)),0)</f>
        <v>1</v>
      </c>
      <c r="F147" s="6">
        <f>IF(P147&gt;0,RANK(P147,(N147:P147,Q147:AE147)),0)</f>
        <v>0</v>
      </c>
      <c r="G147" s="1">
        <f t="shared" si="61"/>
        <v>60667</v>
      </c>
      <c r="H147" s="2">
        <f t="shared" si="62"/>
        <v>0.49257488044299019</v>
      </c>
      <c r="I147" s="2"/>
      <c r="J147" s="2">
        <f t="shared" si="63"/>
        <v>0.25371255977850493</v>
      </c>
      <c r="K147" s="2">
        <f t="shared" si="64"/>
        <v>0.74628744022149507</v>
      </c>
      <c r="L147" s="2">
        <f t="shared" si="65"/>
        <v>0</v>
      </c>
      <c r="M147" s="2">
        <f t="shared" si="66"/>
        <v>0</v>
      </c>
      <c r="N147" s="107">
        <v>31248</v>
      </c>
      <c r="O147" s="107">
        <v>91915</v>
      </c>
      <c r="P147" s="107"/>
      <c r="Q147" s="107"/>
      <c r="R147" s="107"/>
      <c r="S147" s="107"/>
      <c r="T147" s="107"/>
      <c r="U147" s="107"/>
      <c r="V147" s="107"/>
      <c r="W147" s="107"/>
      <c r="X147" s="107">
        <v>0</v>
      </c>
      <c r="Y147" s="107"/>
      <c r="Z147" s="107"/>
      <c r="AA147" s="107"/>
      <c r="AB147" s="107"/>
      <c r="AC147" s="107"/>
      <c r="AD147" s="107"/>
      <c r="AE147" s="107"/>
      <c r="AG147" s="6">
        <f>IF(Q147&gt;0,RANK(Q147,(N147:P147,Q147:AE147)),0)</f>
        <v>0</v>
      </c>
      <c r="AH147" s="6">
        <f>IF(R147&gt;0,RANK(R147,(N147:P147,Q147:AE147)),0)</f>
        <v>0</v>
      </c>
      <c r="AI147" s="6">
        <f>IF(T147&gt;0,RANK(T147,(N147:P147,Q147:AE147)),0)</f>
        <v>0</v>
      </c>
      <c r="AJ147" s="6">
        <f>IF(S147&gt;0,RANK(S147,(N147:P147,Q147:AE147)),0)</f>
        <v>0</v>
      </c>
      <c r="AK147" s="2">
        <f t="shared" si="67"/>
        <v>0</v>
      </c>
      <c r="AL147" s="2">
        <f t="shared" si="68"/>
        <v>0</v>
      </c>
      <c r="AM147" s="2">
        <f t="shared" si="69"/>
        <v>0</v>
      </c>
      <c r="AN147" s="2">
        <f t="shared" si="70"/>
        <v>0</v>
      </c>
      <c r="AP147" t="s">
        <v>2199</v>
      </c>
      <c r="AQ147" t="s">
        <v>2061</v>
      </c>
      <c r="AT147" s="92">
        <v>12</v>
      </c>
      <c r="AU147" s="94">
        <v>105</v>
      </c>
      <c r="AV147" s="98">
        <f t="shared" si="59"/>
        <v>12105</v>
      </c>
      <c r="AX147" s="6" t="s">
        <v>1535</v>
      </c>
      <c r="BE147" t="s">
        <v>746</v>
      </c>
    </row>
    <row r="148" spans="1:57" hidden="1" outlineLevel="1">
      <c r="A148" t="s">
        <v>2073</v>
      </c>
      <c r="B148" t="s">
        <v>2061</v>
      </c>
      <c r="C148" s="1">
        <f t="shared" si="60"/>
        <v>19881</v>
      </c>
      <c r="D148" s="6">
        <f>IF(N148&gt;0, RANK(N148,(N148:P148,Q148:AE148)),0)</f>
        <v>2</v>
      </c>
      <c r="E148" s="6">
        <f>IF(O148&gt;0,RANK(O148,(N148:P148,Q148:AE148)),0)</f>
        <v>1</v>
      </c>
      <c r="F148" s="6">
        <f>IF(P148&gt;0,RANK(P148,(N148:P148,Q148:AE148)),0)</f>
        <v>0</v>
      </c>
      <c r="G148" s="1">
        <f t="shared" si="61"/>
        <v>6959</v>
      </c>
      <c r="H148" s="2">
        <f t="shared" si="62"/>
        <v>0.35003269453246816</v>
      </c>
      <c r="I148" s="2"/>
      <c r="J148" s="2">
        <f t="shared" si="63"/>
        <v>0.32498365273376589</v>
      </c>
      <c r="K148" s="2">
        <f t="shared" si="64"/>
        <v>0.67501634726623405</v>
      </c>
      <c r="L148" s="2">
        <f t="shared" si="65"/>
        <v>0</v>
      </c>
      <c r="M148" s="2">
        <f t="shared" si="66"/>
        <v>0</v>
      </c>
      <c r="N148" s="107">
        <v>6461</v>
      </c>
      <c r="O148" s="107">
        <v>13420</v>
      </c>
      <c r="P148" s="107"/>
      <c r="Q148" s="107"/>
      <c r="R148" s="107"/>
      <c r="S148" s="107"/>
      <c r="T148" s="107"/>
      <c r="U148" s="107"/>
      <c r="V148" s="107"/>
      <c r="W148" s="107"/>
      <c r="X148" s="107">
        <v>0</v>
      </c>
      <c r="Y148" s="107"/>
      <c r="Z148" s="107"/>
      <c r="AA148" s="107"/>
      <c r="AB148" s="107"/>
      <c r="AC148" s="107"/>
      <c r="AD148" s="107"/>
      <c r="AE148" s="107"/>
      <c r="AG148" s="6">
        <f>IF(Q148&gt;0,RANK(Q148,(N148:P148,Q148:AE148)),0)</f>
        <v>0</v>
      </c>
      <c r="AH148" s="6">
        <f>IF(R148&gt;0,RANK(R148,(N148:P148,Q148:AE148)),0)</f>
        <v>0</v>
      </c>
      <c r="AI148" s="6">
        <f>IF(T148&gt;0,RANK(T148,(N148:P148,Q148:AE148)),0)</f>
        <v>0</v>
      </c>
      <c r="AJ148" s="6">
        <f>IF(S148&gt;0,RANK(S148,(N148:P148,Q148:AE148)),0)</f>
        <v>0</v>
      </c>
      <c r="AK148" s="2">
        <f t="shared" si="67"/>
        <v>0</v>
      </c>
      <c r="AL148" s="2">
        <f t="shared" si="68"/>
        <v>0</v>
      </c>
      <c r="AM148" s="2">
        <f t="shared" si="69"/>
        <v>0</v>
      </c>
      <c r="AN148" s="2">
        <f t="shared" si="70"/>
        <v>0</v>
      </c>
      <c r="AP148" t="s">
        <v>2073</v>
      </c>
      <c r="AQ148" t="s">
        <v>2061</v>
      </c>
      <c r="AT148" s="92">
        <v>12</v>
      </c>
      <c r="AU148" s="94">
        <v>107</v>
      </c>
      <c r="AV148" s="98">
        <f t="shared" si="59"/>
        <v>12107</v>
      </c>
      <c r="AX148" s="6" t="s">
        <v>1535</v>
      </c>
      <c r="BE148" t="s">
        <v>746</v>
      </c>
    </row>
    <row r="149" spans="1:57" hidden="1" outlineLevel="1">
      <c r="A149" t="s">
        <v>1689</v>
      </c>
      <c r="B149" t="s">
        <v>2061</v>
      </c>
      <c r="C149" s="1">
        <f t="shared" si="60"/>
        <v>34334</v>
      </c>
      <c r="D149" s="6">
        <f>IF(N149&gt;0, RANK(N149,(N149:P149,Q149:AE149)),0)</f>
        <v>2</v>
      </c>
      <c r="E149" s="6">
        <f>IF(O149&gt;0,RANK(O149,(N149:P149,Q149:AE149)),0)</f>
        <v>1</v>
      </c>
      <c r="F149" s="6">
        <f>IF(P149&gt;0,RANK(P149,(N149:P149,Q149:AE149)),0)</f>
        <v>0</v>
      </c>
      <c r="G149" s="1">
        <f t="shared" si="61"/>
        <v>19752</v>
      </c>
      <c r="H149" s="2">
        <f t="shared" si="62"/>
        <v>0.57528980019805442</v>
      </c>
      <c r="I149" s="2"/>
      <c r="J149" s="2">
        <f t="shared" si="63"/>
        <v>0.21235509990097279</v>
      </c>
      <c r="K149" s="2">
        <f t="shared" si="64"/>
        <v>0.78764490009902721</v>
      </c>
      <c r="L149" s="2">
        <f t="shared" si="65"/>
        <v>0</v>
      </c>
      <c r="M149" s="2">
        <f t="shared" si="66"/>
        <v>0</v>
      </c>
      <c r="N149" s="107">
        <v>7291</v>
      </c>
      <c r="O149" s="107">
        <v>27043</v>
      </c>
      <c r="P149" s="107"/>
      <c r="Q149" s="107"/>
      <c r="R149" s="107"/>
      <c r="S149" s="107"/>
      <c r="T149" s="107"/>
      <c r="U149" s="107"/>
      <c r="V149" s="107"/>
      <c r="W149" s="107"/>
      <c r="X149" s="107">
        <v>0</v>
      </c>
      <c r="Y149" s="107"/>
      <c r="Z149" s="107"/>
      <c r="AA149" s="107"/>
      <c r="AB149" s="107"/>
      <c r="AC149" s="107"/>
      <c r="AD149" s="107"/>
      <c r="AE149" s="107"/>
      <c r="AG149" s="6">
        <f>IF(Q149&gt;0,RANK(Q149,(N149:P149,Q149:AE149)),0)</f>
        <v>0</v>
      </c>
      <c r="AH149" s="6">
        <f>IF(R149&gt;0,RANK(R149,(N149:P149,Q149:AE149)),0)</f>
        <v>0</v>
      </c>
      <c r="AI149" s="6">
        <f>IF(T149&gt;0,RANK(T149,(N149:P149,Q149:AE149)),0)</f>
        <v>0</v>
      </c>
      <c r="AJ149" s="6">
        <f>IF(S149&gt;0,RANK(S149,(N149:P149,Q149:AE149)),0)</f>
        <v>0</v>
      </c>
      <c r="AK149" s="2">
        <f t="shared" si="67"/>
        <v>0</v>
      </c>
      <c r="AL149" s="2">
        <f t="shared" si="68"/>
        <v>0</v>
      </c>
      <c r="AM149" s="2">
        <f t="shared" si="69"/>
        <v>0</v>
      </c>
      <c r="AN149" s="2">
        <f t="shared" si="70"/>
        <v>0</v>
      </c>
      <c r="AP149" t="s">
        <v>1689</v>
      </c>
      <c r="AQ149" t="s">
        <v>2061</v>
      </c>
      <c r="AT149" s="92">
        <v>12</v>
      </c>
      <c r="AU149" s="94">
        <v>109</v>
      </c>
      <c r="AV149" s="98">
        <f t="shared" si="59"/>
        <v>12109</v>
      </c>
      <c r="AX149" s="6" t="s">
        <v>1535</v>
      </c>
      <c r="BE149" t="s">
        <v>746</v>
      </c>
    </row>
    <row r="150" spans="1:57" hidden="1" outlineLevel="1">
      <c r="A150" t="s">
        <v>2164</v>
      </c>
      <c r="B150" t="s">
        <v>2061</v>
      </c>
      <c r="C150" s="1">
        <f t="shared" si="60"/>
        <v>53925</v>
      </c>
      <c r="D150" s="6">
        <f>IF(N150&gt;0, RANK(N150,(N150:P150,Q150:AE150)),0)</f>
        <v>2</v>
      </c>
      <c r="E150" s="6">
        <f>IF(O150&gt;0,RANK(O150,(N150:P150,Q150:AE150)),0)</f>
        <v>1</v>
      </c>
      <c r="F150" s="6">
        <f>IF(P150&gt;0,RANK(P150,(N150:P150,Q150:AE150)),0)</f>
        <v>0</v>
      </c>
      <c r="G150" s="1">
        <f t="shared" si="61"/>
        <v>22064</v>
      </c>
      <c r="H150" s="2">
        <f t="shared" si="62"/>
        <v>0.40916087158089942</v>
      </c>
      <c r="I150" s="2"/>
      <c r="J150" s="2">
        <f t="shared" si="63"/>
        <v>0.29537320352341212</v>
      </c>
      <c r="K150" s="2">
        <f t="shared" si="64"/>
        <v>0.70453407510431154</v>
      </c>
      <c r="L150" s="2">
        <f t="shared" si="65"/>
        <v>0</v>
      </c>
      <c r="M150" s="2">
        <f t="shared" si="66"/>
        <v>9.2721372276338698E-5</v>
      </c>
      <c r="N150" s="107">
        <v>15928</v>
      </c>
      <c r="O150" s="107">
        <v>37992</v>
      </c>
      <c r="P150" s="107"/>
      <c r="Q150" s="107"/>
      <c r="R150" s="107"/>
      <c r="S150" s="107"/>
      <c r="T150" s="107"/>
      <c r="U150" s="107"/>
      <c r="V150" s="107"/>
      <c r="W150" s="107"/>
      <c r="X150" s="107">
        <v>5</v>
      </c>
      <c r="Y150" s="107"/>
      <c r="Z150" s="107"/>
      <c r="AA150" s="107"/>
      <c r="AB150" s="107"/>
      <c r="AC150" s="107"/>
      <c r="AD150" s="107"/>
      <c r="AE150" s="107"/>
      <c r="AG150" s="6">
        <f>IF(Q150&gt;0,RANK(Q150,(N150:P150,Q150:AE150)),0)</f>
        <v>0</v>
      </c>
      <c r="AH150" s="6">
        <f>IF(R150&gt;0,RANK(R150,(N150:P150,Q150:AE150)),0)</f>
        <v>0</v>
      </c>
      <c r="AI150" s="6">
        <f>IF(T150&gt;0,RANK(T150,(N150:P150,Q150:AE150)),0)</f>
        <v>0</v>
      </c>
      <c r="AJ150" s="6">
        <f>IF(S150&gt;0,RANK(S150,(N150:P150,Q150:AE150)),0)</f>
        <v>0</v>
      </c>
      <c r="AK150" s="2">
        <f t="shared" si="67"/>
        <v>0</v>
      </c>
      <c r="AL150" s="2">
        <f t="shared" si="68"/>
        <v>0</v>
      </c>
      <c r="AM150" s="2">
        <f t="shared" si="69"/>
        <v>0</v>
      </c>
      <c r="AN150" s="2">
        <f t="shared" si="70"/>
        <v>0</v>
      </c>
      <c r="AP150" t="s">
        <v>2164</v>
      </c>
      <c r="AQ150" t="s">
        <v>2061</v>
      </c>
      <c r="AT150" s="92">
        <v>12</v>
      </c>
      <c r="AU150" s="94">
        <v>111</v>
      </c>
      <c r="AV150" s="98">
        <f t="shared" si="59"/>
        <v>12111</v>
      </c>
      <c r="AX150" s="6" t="s">
        <v>1535</v>
      </c>
      <c r="BE150" t="s">
        <v>746</v>
      </c>
    </row>
    <row r="151" spans="1:57" hidden="1" outlineLevel="1">
      <c r="A151" t="s">
        <v>35</v>
      </c>
      <c r="B151" t="s">
        <v>2061</v>
      </c>
      <c r="C151" s="1">
        <f t="shared" si="60"/>
        <v>31890</v>
      </c>
      <c r="D151" s="6">
        <f>IF(N151&gt;0, RANK(N151,(N151:P151,Q151:AE151)),0)</f>
        <v>2</v>
      </c>
      <c r="E151" s="6">
        <f>IF(O151&gt;0,RANK(O151,(N151:P151,Q151:AE151)),0)</f>
        <v>1</v>
      </c>
      <c r="F151" s="6">
        <f>IF(P151&gt;0,RANK(P151,(N151:P151,Q151:AE151)),0)</f>
        <v>0</v>
      </c>
      <c r="G151" s="1">
        <f t="shared" si="61"/>
        <v>21937</v>
      </c>
      <c r="H151" s="2">
        <f t="shared" si="62"/>
        <v>0.68789589212919411</v>
      </c>
      <c r="I151" s="2"/>
      <c r="J151" s="2">
        <f t="shared" si="63"/>
        <v>0.15600501724678584</v>
      </c>
      <c r="K151" s="2">
        <f t="shared" si="64"/>
        <v>0.84390090937597995</v>
      </c>
      <c r="L151" s="2">
        <f t="shared" si="65"/>
        <v>0</v>
      </c>
      <c r="M151" s="2">
        <f t="shared" si="66"/>
        <v>9.407337723421616E-5</v>
      </c>
      <c r="N151" s="107">
        <v>4975</v>
      </c>
      <c r="O151" s="107">
        <v>26912</v>
      </c>
      <c r="P151" s="107"/>
      <c r="Q151" s="107"/>
      <c r="R151" s="107"/>
      <c r="S151" s="107"/>
      <c r="T151" s="107"/>
      <c r="U151" s="107"/>
      <c r="V151" s="107"/>
      <c r="W151" s="107"/>
      <c r="X151" s="107">
        <v>3</v>
      </c>
      <c r="Y151" s="107"/>
      <c r="Z151" s="107"/>
      <c r="AA151" s="107"/>
      <c r="AB151" s="107"/>
      <c r="AC151" s="107"/>
      <c r="AD151" s="107"/>
      <c r="AE151" s="107"/>
      <c r="AG151" s="6">
        <f>IF(Q151&gt;0,RANK(Q151,(N151:P151,Q151:AE151)),0)</f>
        <v>0</v>
      </c>
      <c r="AH151" s="6">
        <f>IF(R151&gt;0,RANK(R151,(N151:P151,Q151:AE151)),0)</f>
        <v>0</v>
      </c>
      <c r="AI151" s="6">
        <f>IF(T151&gt;0,RANK(T151,(N151:P151,Q151:AE151)),0)</f>
        <v>0</v>
      </c>
      <c r="AJ151" s="6">
        <f>IF(S151&gt;0,RANK(S151,(N151:P151,Q151:AE151)),0)</f>
        <v>0</v>
      </c>
      <c r="AK151" s="2">
        <f t="shared" si="67"/>
        <v>0</v>
      </c>
      <c r="AL151" s="2">
        <f t="shared" si="68"/>
        <v>0</v>
      </c>
      <c r="AM151" s="2">
        <f t="shared" si="69"/>
        <v>0</v>
      </c>
      <c r="AN151" s="2">
        <f t="shared" si="70"/>
        <v>0</v>
      </c>
      <c r="AP151" t="s">
        <v>35</v>
      </c>
      <c r="AQ151" t="s">
        <v>2061</v>
      </c>
      <c r="AT151" s="92">
        <v>12</v>
      </c>
      <c r="AU151" s="94">
        <v>113</v>
      </c>
      <c r="AV151" s="98">
        <f t="shared" si="59"/>
        <v>12113</v>
      </c>
      <c r="AX151" s="6" t="s">
        <v>1535</v>
      </c>
      <c r="BE151" t="s">
        <v>746</v>
      </c>
    </row>
    <row r="152" spans="1:57" hidden="1" outlineLevel="1">
      <c r="A152" t="s">
        <v>1060</v>
      </c>
      <c r="B152" t="s">
        <v>2061</v>
      </c>
      <c r="C152" s="1">
        <f t="shared" si="60"/>
        <v>125623</v>
      </c>
      <c r="D152" s="6">
        <f>IF(N152&gt;0, RANK(N152,(N152:P152,Q152:AE152)),0)</f>
        <v>2</v>
      </c>
      <c r="E152" s="6">
        <f>IF(O152&gt;0,RANK(O152,(N152:P152,Q152:AE152)),0)</f>
        <v>1</v>
      </c>
      <c r="F152" s="6">
        <f>IF(P152&gt;0,RANK(P152,(N152:P152,Q152:AE152)),0)</f>
        <v>0</v>
      </c>
      <c r="G152" s="1">
        <f t="shared" si="61"/>
        <v>67068</v>
      </c>
      <c r="H152" s="2">
        <f t="shared" si="62"/>
        <v>0.53388312649753633</v>
      </c>
      <c r="I152" s="2"/>
      <c r="J152" s="2">
        <f t="shared" si="63"/>
        <v>0.2330544565883636</v>
      </c>
      <c r="K152" s="2">
        <f t="shared" si="64"/>
        <v>0.76693758308589988</v>
      </c>
      <c r="L152" s="2">
        <f t="shared" si="65"/>
        <v>0</v>
      </c>
      <c r="M152" s="2">
        <f t="shared" si="66"/>
        <v>7.9603257364668778E-6</v>
      </c>
      <c r="N152" s="107">
        <v>29277</v>
      </c>
      <c r="O152" s="107">
        <v>96345</v>
      </c>
      <c r="P152" s="107"/>
      <c r="Q152" s="107"/>
      <c r="R152" s="107"/>
      <c r="S152" s="107"/>
      <c r="T152" s="107"/>
      <c r="U152" s="107"/>
      <c r="V152" s="107"/>
      <c r="W152" s="107"/>
      <c r="X152" s="107">
        <v>1</v>
      </c>
      <c r="Y152" s="107"/>
      <c r="Z152" s="107"/>
      <c r="AA152" s="107"/>
      <c r="AB152" s="107"/>
      <c r="AC152" s="107"/>
      <c r="AD152" s="107"/>
      <c r="AE152" s="107"/>
      <c r="AG152" s="6">
        <f>IF(Q152&gt;0,RANK(Q152,(N152:P152,Q152:AE152)),0)</f>
        <v>0</v>
      </c>
      <c r="AH152" s="6">
        <f>IF(R152&gt;0,RANK(R152,(N152:P152,Q152:AE152)),0)</f>
        <v>0</v>
      </c>
      <c r="AI152" s="6">
        <f>IF(T152&gt;0,RANK(T152,(N152:P152,Q152:AE152)),0)</f>
        <v>0</v>
      </c>
      <c r="AJ152" s="6">
        <f>IF(S152&gt;0,RANK(S152,(N152:P152,Q152:AE152)),0)</f>
        <v>0</v>
      </c>
      <c r="AK152" s="2">
        <f t="shared" si="67"/>
        <v>0</v>
      </c>
      <c r="AL152" s="2">
        <f t="shared" si="68"/>
        <v>0</v>
      </c>
      <c r="AM152" s="2">
        <f t="shared" si="69"/>
        <v>0</v>
      </c>
      <c r="AN152" s="2">
        <f t="shared" si="70"/>
        <v>0</v>
      </c>
      <c r="AP152" t="s">
        <v>1060</v>
      </c>
      <c r="AQ152" t="s">
        <v>2061</v>
      </c>
      <c r="AT152" s="92">
        <v>12</v>
      </c>
      <c r="AU152" s="94">
        <v>115</v>
      </c>
      <c r="AV152" s="98">
        <f t="shared" si="59"/>
        <v>12115</v>
      </c>
      <c r="AX152" s="6" t="s">
        <v>1535</v>
      </c>
      <c r="BE152" t="s">
        <v>1046</v>
      </c>
    </row>
    <row r="153" spans="1:57" hidden="1" outlineLevel="1">
      <c r="A153" t="s">
        <v>528</v>
      </c>
      <c r="B153" t="s">
        <v>2061</v>
      </c>
      <c r="C153" s="1">
        <f t="shared" si="60"/>
        <v>87923</v>
      </c>
      <c r="D153" s="6">
        <f>IF(N153&gt;0, RANK(N153,(N153:P153,Q153:AE153)),0)</f>
        <v>2</v>
      </c>
      <c r="E153" s="6">
        <f>IF(O153&gt;0,RANK(O153,(N153:P153,Q153:AE153)),0)</f>
        <v>1</v>
      </c>
      <c r="F153" s="6">
        <f>IF(P153&gt;0,RANK(P153,(N153:P153,Q153:AE153)),0)</f>
        <v>0</v>
      </c>
      <c r="G153" s="1">
        <f t="shared" si="61"/>
        <v>49363</v>
      </c>
      <c r="H153" s="2">
        <f t="shared" si="62"/>
        <v>0.56143443695051354</v>
      </c>
      <c r="I153" s="2"/>
      <c r="J153" s="2">
        <f t="shared" si="63"/>
        <v>0.21928278152474323</v>
      </c>
      <c r="K153" s="2">
        <f t="shared" si="64"/>
        <v>0.78071721847525677</v>
      </c>
      <c r="L153" s="2">
        <f t="shared" si="65"/>
        <v>0</v>
      </c>
      <c r="M153" s="2">
        <f t="shared" si="66"/>
        <v>0</v>
      </c>
      <c r="N153" s="107">
        <v>19280</v>
      </c>
      <c r="O153" s="107">
        <v>68643</v>
      </c>
      <c r="P153" s="107"/>
      <c r="Q153" s="107"/>
      <c r="R153" s="107"/>
      <c r="S153" s="107"/>
      <c r="T153" s="107"/>
      <c r="U153" s="107"/>
      <c r="V153" s="107"/>
      <c r="W153" s="107"/>
      <c r="X153" s="107">
        <v>0</v>
      </c>
      <c r="Y153" s="107"/>
      <c r="Z153" s="107"/>
      <c r="AA153" s="107"/>
      <c r="AB153" s="107"/>
      <c r="AC153" s="107"/>
      <c r="AD153" s="107"/>
      <c r="AE153" s="107"/>
      <c r="AG153" s="6">
        <f>IF(Q153&gt;0,RANK(Q153,(N153:P153,Q153:AE153)),0)</f>
        <v>0</v>
      </c>
      <c r="AH153" s="6">
        <f>IF(R153&gt;0,RANK(R153,(N153:P153,Q153:AE153)),0)</f>
        <v>0</v>
      </c>
      <c r="AI153" s="6">
        <f>IF(T153&gt;0,RANK(T153,(N153:P153,Q153:AE153)),0)</f>
        <v>0</v>
      </c>
      <c r="AJ153" s="6">
        <f>IF(S153&gt;0,RANK(S153,(N153:P153,Q153:AE153)),0)</f>
        <v>0</v>
      </c>
      <c r="AK153" s="2">
        <f t="shared" si="67"/>
        <v>0</v>
      </c>
      <c r="AL153" s="2">
        <f t="shared" si="68"/>
        <v>0</v>
      </c>
      <c r="AM153" s="2">
        <f t="shared" si="69"/>
        <v>0</v>
      </c>
      <c r="AN153" s="2">
        <f t="shared" si="70"/>
        <v>0</v>
      </c>
      <c r="AP153" t="s">
        <v>528</v>
      </c>
      <c r="AQ153" t="s">
        <v>2061</v>
      </c>
      <c r="AT153" s="92">
        <v>12</v>
      </c>
      <c r="AU153" s="94">
        <v>117</v>
      </c>
      <c r="AV153" s="98">
        <f t="shared" si="59"/>
        <v>12117</v>
      </c>
      <c r="AX153" s="6" t="s">
        <v>1535</v>
      </c>
      <c r="BE153" t="s">
        <v>746</v>
      </c>
    </row>
    <row r="154" spans="1:57" hidden="1" outlineLevel="1">
      <c r="A154" t="s">
        <v>507</v>
      </c>
      <c r="B154" t="s">
        <v>2061</v>
      </c>
      <c r="C154" s="1">
        <f t="shared" si="60"/>
        <v>10603</v>
      </c>
      <c r="D154" s="6">
        <f>IF(N154&gt;0, RANK(N154,(N154:P154,Q154:AE154)),0)</f>
        <v>2</v>
      </c>
      <c r="E154" s="6">
        <f>IF(O154&gt;0,RANK(O154,(N154:P154,Q154:AE154)),0)</f>
        <v>1</v>
      </c>
      <c r="F154" s="6">
        <f>IF(P154&gt;0,RANK(P154,(N154:P154,Q154:AE154)),0)</f>
        <v>0</v>
      </c>
      <c r="G154" s="1">
        <f t="shared" si="61"/>
        <v>5032</v>
      </c>
      <c r="H154" s="2">
        <f t="shared" si="62"/>
        <v>0.47458266528341037</v>
      </c>
      <c r="I154" s="2"/>
      <c r="J154" s="2">
        <f t="shared" si="63"/>
        <v>0.26266151089314344</v>
      </c>
      <c r="K154" s="2">
        <f t="shared" si="64"/>
        <v>0.7372441761765538</v>
      </c>
      <c r="L154" s="2">
        <f t="shared" si="65"/>
        <v>0</v>
      </c>
      <c r="M154" s="2">
        <f t="shared" si="66"/>
        <v>9.4312930302820064E-5</v>
      </c>
      <c r="N154" s="107">
        <v>2785</v>
      </c>
      <c r="O154" s="107">
        <v>7817</v>
      </c>
      <c r="P154" s="107"/>
      <c r="Q154" s="107"/>
      <c r="R154" s="107"/>
      <c r="S154" s="107"/>
      <c r="T154" s="107"/>
      <c r="U154" s="107"/>
      <c r="V154" s="107"/>
      <c r="W154" s="107"/>
      <c r="X154" s="107">
        <v>1</v>
      </c>
      <c r="Y154" s="107"/>
      <c r="Z154" s="107"/>
      <c r="AA154" s="107"/>
      <c r="AB154" s="107"/>
      <c r="AC154" s="107"/>
      <c r="AD154" s="107"/>
      <c r="AE154" s="107"/>
      <c r="AG154" s="6">
        <f>IF(Q154&gt;0,RANK(Q154,(N154:P154,Q154:AE154)),0)</f>
        <v>0</v>
      </c>
      <c r="AH154" s="6">
        <f>IF(R154&gt;0,RANK(R154,(N154:P154,Q154:AE154)),0)</f>
        <v>0</v>
      </c>
      <c r="AI154" s="6">
        <f>IF(T154&gt;0,RANK(T154,(N154:P154,Q154:AE154)),0)</f>
        <v>0</v>
      </c>
      <c r="AJ154" s="6">
        <f>IF(S154&gt;0,RANK(S154,(N154:P154,Q154:AE154)),0)</f>
        <v>0</v>
      </c>
      <c r="AK154" s="2">
        <f t="shared" si="67"/>
        <v>0</v>
      </c>
      <c r="AL154" s="2">
        <f t="shared" si="68"/>
        <v>0</v>
      </c>
      <c r="AM154" s="2">
        <f t="shared" si="69"/>
        <v>0</v>
      </c>
      <c r="AN154" s="2">
        <f t="shared" si="70"/>
        <v>0</v>
      </c>
      <c r="AP154" t="s">
        <v>507</v>
      </c>
      <c r="AQ154" t="s">
        <v>2061</v>
      </c>
      <c r="AT154" s="92">
        <v>12</v>
      </c>
      <c r="AU154" s="94">
        <v>119</v>
      </c>
      <c r="AV154" s="98">
        <f t="shared" si="59"/>
        <v>12119</v>
      </c>
      <c r="AX154" s="6" t="s">
        <v>1535</v>
      </c>
      <c r="BE154" t="s">
        <v>1046</v>
      </c>
    </row>
    <row r="155" spans="1:57" hidden="1" outlineLevel="1">
      <c r="A155" t="s">
        <v>1204</v>
      </c>
      <c r="B155" t="s">
        <v>2061</v>
      </c>
      <c r="C155" s="1">
        <f t="shared" si="60"/>
        <v>8923</v>
      </c>
      <c r="D155" s="6">
        <f>IF(N155&gt;0, RANK(N155,(N155:P155,Q155:AE155)),0)</f>
        <v>2</v>
      </c>
      <c r="E155" s="6">
        <f>IF(O155&gt;0,RANK(O155,(N155:P155,Q155:AE155)),0)</f>
        <v>1</v>
      </c>
      <c r="F155" s="6">
        <f>IF(P155&gt;0,RANK(P155,(N155:P155,Q155:AE155)),0)</f>
        <v>0</v>
      </c>
      <c r="G155" s="1">
        <f t="shared" si="61"/>
        <v>5109</v>
      </c>
      <c r="H155" s="2">
        <f t="shared" si="62"/>
        <v>0.57256528073517876</v>
      </c>
      <c r="I155" s="2"/>
      <c r="J155" s="2">
        <f t="shared" si="63"/>
        <v>0.21371735963241062</v>
      </c>
      <c r="K155" s="2">
        <f t="shared" si="64"/>
        <v>0.78628264036758932</v>
      </c>
      <c r="L155" s="2">
        <f t="shared" si="65"/>
        <v>0</v>
      </c>
      <c r="M155" s="2">
        <f t="shared" si="66"/>
        <v>0</v>
      </c>
      <c r="N155" s="107">
        <v>1907</v>
      </c>
      <c r="O155" s="107">
        <v>7016</v>
      </c>
      <c r="P155" s="107"/>
      <c r="Q155" s="107"/>
      <c r="R155" s="107"/>
      <c r="S155" s="107"/>
      <c r="T155" s="107"/>
      <c r="U155" s="107"/>
      <c r="V155" s="107"/>
      <c r="W155" s="107"/>
      <c r="X155" s="107">
        <v>0</v>
      </c>
      <c r="Y155" s="107"/>
      <c r="Z155" s="107"/>
      <c r="AA155" s="107"/>
      <c r="AB155" s="107"/>
      <c r="AC155" s="107"/>
      <c r="AD155" s="107"/>
      <c r="AE155" s="107"/>
      <c r="AG155" s="6">
        <f>IF(Q155&gt;0,RANK(Q155,(N155:P155,Q155:AE155)),0)</f>
        <v>0</v>
      </c>
      <c r="AH155" s="6">
        <f>IF(R155&gt;0,RANK(R155,(N155:P155,Q155:AE155)),0)</f>
        <v>0</v>
      </c>
      <c r="AI155" s="6">
        <f>IF(T155&gt;0,RANK(T155,(N155:P155,Q155:AE155)),0)</f>
        <v>0</v>
      </c>
      <c r="AJ155" s="6">
        <f>IF(S155&gt;0,RANK(S155,(N155:P155,Q155:AE155)),0)</f>
        <v>0</v>
      </c>
      <c r="AK155" s="2">
        <f t="shared" si="67"/>
        <v>0</v>
      </c>
      <c r="AL155" s="2">
        <f t="shared" si="68"/>
        <v>0</v>
      </c>
      <c r="AM155" s="2">
        <f t="shared" si="69"/>
        <v>0</v>
      </c>
      <c r="AN155" s="2">
        <f t="shared" si="70"/>
        <v>0</v>
      </c>
      <c r="AP155" t="s">
        <v>1204</v>
      </c>
      <c r="AQ155" t="s">
        <v>2061</v>
      </c>
      <c r="AT155" s="92">
        <v>12</v>
      </c>
      <c r="AU155" s="94">
        <v>121</v>
      </c>
      <c r="AV155" s="98">
        <f t="shared" si="59"/>
        <v>12121</v>
      </c>
      <c r="AX155" s="6" t="s">
        <v>1535</v>
      </c>
      <c r="BE155" t="s">
        <v>746</v>
      </c>
    </row>
    <row r="156" spans="1:57" hidden="1" outlineLevel="1">
      <c r="A156" t="s">
        <v>1205</v>
      </c>
      <c r="B156" t="s">
        <v>2061</v>
      </c>
      <c r="C156" s="1">
        <f t="shared" si="60"/>
        <v>5784</v>
      </c>
      <c r="D156" s="6">
        <f>IF(N156&gt;0, RANK(N156,(N156:P156,Q156:AE156)),0)</f>
        <v>2</v>
      </c>
      <c r="E156" s="6">
        <f>IF(O156&gt;0,RANK(O156,(N156:P156,Q156:AE156)),0)</f>
        <v>1</v>
      </c>
      <c r="F156" s="6">
        <f>IF(P156&gt;0,RANK(P156,(N156:P156,Q156:AE156)),0)</f>
        <v>0</v>
      </c>
      <c r="G156" s="1">
        <f t="shared" si="61"/>
        <v>2758</v>
      </c>
      <c r="H156" s="2">
        <f t="shared" si="62"/>
        <v>0.47683264177040113</v>
      </c>
      <c r="I156" s="2"/>
      <c r="J156" s="2">
        <f t="shared" si="63"/>
        <v>0.26158367911479946</v>
      </c>
      <c r="K156" s="2">
        <f t="shared" si="64"/>
        <v>0.73841632088520059</v>
      </c>
      <c r="L156" s="2">
        <f t="shared" si="65"/>
        <v>0</v>
      </c>
      <c r="M156" s="2">
        <f t="shared" si="66"/>
        <v>0</v>
      </c>
      <c r="N156" s="107">
        <v>1513</v>
      </c>
      <c r="O156" s="107">
        <v>4271</v>
      </c>
      <c r="P156" s="107"/>
      <c r="Q156" s="107"/>
      <c r="R156" s="107"/>
      <c r="S156" s="107"/>
      <c r="T156" s="107"/>
      <c r="U156" s="107"/>
      <c r="V156" s="107"/>
      <c r="W156" s="107"/>
      <c r="X156" s="107">
        <v>0</v>
      </c>
      <c r="Y156" s="107"/>
      <c r="Z156" s="107"/>
      <c r="AA156" s="107"/>
      <c r="AB156" s="107"/>
      <c r="AC156" s="107"/>
      <c r="AD156" s="107"/>
      <c r="AE156" s="107"/>
      <c r="AG156" s="6">
        <f>IF(Q156&gt;0,RANK(Q156,(N156:P156,Q156:AE156)),0)</f>
        <v>0</v>
      </c>
      <c r="AH156" s="6">
        <f>IF(R156&gt;0,RANK(R156,(N156:P156,Q156:AE156)),0)</f>
        <v>0</v>
      </c>
      <c r="AI156" s="6">
        <f>IF(T156&gt;0,RANK(T156,(N156:P156,Q156:AE156)),0)</f>
        <v>0</v>
      </c>
      <c r="AJ156" s="6">
        <f>IF(S156&gt;0,RANK(S156,(N156:P156,Q156:AE156)),0)</f>
        <v>0</v>
      </c>
      <c r="AK156" s="2">
        <f t="shared" si="67"/>
        <v>0</v>
      </c>
      <c r="AL156" s="2">
        <f t="shared" si="68"/>
        <v>0</v>
      </c>
      <c r="AM156" s="2">
        <f t="shared" si="69"/>
        <v>0</v>
      </c>
      <c r="AN156" s="2">
        <f t="shared" si="70"/>
        <v>0</v>
      </c>
      <c r="AP156" t="s">
        <v>1205</v>
      </c>
      <c r="AQ156" t="s">
        <v>2061</v>
      </c>
      <c r="AT156" s="92">
        <v>12</v>
      </c>
      <c r="AU156" s="94">
        <v>123</v>
      </c>
      <c r="AV156" s="98">
        <f t="shared" si="59"/>
        <v>12123</v>
      </c>
      <c r="AX156" s="6" t="s">
        <v>1535</v>
      </c>
      <c r="BE156" t="s">
        <v>746</v>
      </c>
    </row>
    <row r="157" spans="1:57" hidden="1" outlineLevel="1">
      <c r="A157" t="s">
        <v>1666</v>
      </c>
      <c r="B157" t="s">
        <v>2061</v>
      </c>
      <c r="C157" s="1">
        <f t="shared" si="60"/>
        <v>2763</v>
      </c>
      <c r="D157" s="6">
        <f>IF(N157&gt;0, RANK(N157,(N157:P157,Q157:AE157)),0)</f>
        <v>2</v>
      </c>
      <c r="E157" s="6">
        <f>IF(O157&gt;0,RANK(O157,(N157:P157,Q157:AE157)),0)</f>
        <v>1</v>
      </c>
      <c r="F157" s="6">
        <f>IF(P157&gt;0,RANK(P157,(N157:P157,Q157:AE157)),0)</f>
        <v>0</v>
      </c>
      <c r="G157" s="1">
        <f t="shared" si="61"/>
        <v>1404</v>
      </c>
      <c r="H157" s="2">
        <f t="shared" si="62"/>
        <v>0.50814332247557004</v>
      </c>
      <c r="I157" s="2"/>
      <c r="J157" s="2">
        <f t="shared" si="63"/>
        <v>0.24574737604053565</v>
      </c>
      <c r="K157" s="2">
        <f t="shared" si="64"/>
        <v>0.75389069851610568</v>
      </c>
      <c r="L157" s="2">
        <f t="shared" si="65"/>
        <v>0</v>
      </c>
      <c r="M157" s="2">
        <f t="shared" si="66"/>
        <v>3.6192544335866828E-4</v>
      </c>
      <c r="N157" s="107">
        <v>679</v>
      </c>
      <c r="O157" s="107">
        <v>2083</v>
      </c>
      <c r="P157" s="107"/>
      <c r="Q157" s="107"/>
      <c r="R157" s="107"/>
      <c r="S157" s="107"/>
      <c r="T157" s="107"/>
      <c r="U157" s="107"/>
      <c r="V157" s="107"/>
      <c r="W157" s="107"/>
      <c r="X157" s="107">
        <v>1</v>
      </c>
      <c r="Y157" s="107"/>
      <c r="Z157" s="107"/>
      <c r="AA157" s="107"/>
      <c r="AB157" s="107"/>
      <c r="AC157" s="107"/>
      <c r="AD157" s="107"/>
      <c r="AE157" s="107"/>
      <c r="AG157" s="6">
        <f>IF(Q157&gt;0,RANK(Q157,(N157:P157,Q157:AE157)),0)</f>
        <v>0</v>
      </c>
      <c r="AH157" s="6">
        <f>IF(R157&gt;0,RANK(R157,(N157:P157,Q157:AE157)),0)</f>
        <v>0</v>
      </c>
      <c r="AI157" s="6">
        <f>IF(T157&gt;0,RANK(T157,(N157:P157,Q157:AE157)),0)</f>
        <v>0</v>
      </c>
      <c r="AJ157" s="6">
        <f>IF(S157&gt;0,RANK(S157,(N157:P157,Q157:AE157)),0)</f>
        <v>0</v>
      </c>
      <c r="AK157" s="2">
        <f t="shared" si="67"/>
        <v>0</v>
      </c>
      <c r="AL157" s="2">
        <f t="shared" si="68"/>
        <v>0</v>
      </c>
      <c r="AM157" s="2">
        <f t="shared" si="69"/>
        <v>0</v>
      </c>
      <c r="AN157" s="2">
        <f t="shared" si="70"/>
        <v>0</v>
      </c>
      <c r="AP157" t="s">
        <v>1666</v>
      </c>
      <c r="AQ157" t="s">
        <v>2061</v>
      </c>
      <c r="AT157" s="92">
        <v>12</v>
      </c>
      <c r="AU157" s="94">
        <v>125</v>
      </c>
      <c r="AV157" s="98">
        <f t="shared" si="59"/>
        <v>12125</v>
      </c>
      <c r="AX157" s="6" t="s">
        <v>1535</v>
      </c>
      <c r="BE157" t="s">
        <v>746</v>
      </c>
    </row>
    <row r="158" spans="1:57" hidden="1" outlineLevel="1">
      <c r="A158" t="s">
        <v>1760</v>
      </c>
      <c r="B158" t="s">
        <v>2061</v>
      </c>
      <c r="C158" s="1">
        <f t="shared" si="60"/>
        <v>123108</v>
      </c>
      <c r="D158" s="6">
        <f>IF(N158&gt;0, RANK(N158,(N158:P158,Q158:AE158)),0)</f>
        <v>2</v>
      </c>
      <c r="E158" s="6">
        <f>IF(O158&gt;0,RANK(O158,(N158:P158,Q158:AE158)),0)</f>
        <v>1</v>
      </c>
      <c r="F158" s="6">
        <f>IF(P158&gt;0,RANK(P158,(N158:P158,Q158:AE158)),0)</f>
        <v>0</v>
      </c>
      <c r="G158" s="1">
        <f t="shared" si="61"/>
        <v>46536</v>
      </c>
      <c r="H158" s="2">
        <f t="shared" si="62"/>
        <v>0.37800955258797153</v>
      </c>
      <c r="I158" s="2"/>
      <c r="J158" s="2">
        <f t="shared" si="63"/>
        <v>0.31084901062481723</v>
      </c>
      <c r="K158" s="2">
        <f t="shared" si="64"/>
        <v>0.68885856321278882</v>
      </c>
      <c r="L158" s="2">
        <f t="shared" si="65"/>
        <v>0</v>
      </c>
      <c r="M158" s="2">
        <f t="shared" si="66"/>
        <v>2.9242616239399943E-4</v>
      </c>
      <c r="N158" s="107">
        <v>38268</v>
      </c>
      <c r="O158" s="107">
        <v>84804</v>
      </c>
      <c r="P158" s="107"/>
      <c r="Q158" s="107"/>
      <c r="R158" s="107"/>
      <c r="S158" s="107"/>
      <c r="T158" s="107"/>
      <c r="U158" s="107"/>
      <c r="V158" s="107"/>
      <c r="W158" s="107"/>
      <c r="X158" s="107">
        <v>36</v>
      </c>
      <c r="Y158" s="107"/>
      <c r="Z158" s="107"/>
      <c r="AA158" s="107"/>
      <c r="AB158" s="107"/>
      <c r="AC158" s="107"/>
      <c r="AD158" s="107"/>
      <c r="AE158" s="107"/>
      <c r="AG158" s="6">
        <f>IF(Q158&gt;0,RANK(Q158,(N158:P158,Q158:AE158)),0)</f>
        <v>0</v>
      </c>
      <c r="AH158" s="6">
        <f>IF(R158&gt;0,RANK(R158,(N158:P158,Q158:AE158)),0)</f>
        <v>0</v>
      </c>
      <c r="AI158" s="6">
        <f>IF(T158&gt;0,RANK(T158,(N158:P158,Q158:AE158)),0)</f>
        <v>0</v>
      </c>
      <c r="AJ158" s="6">
        <f>IF(S158&gt;0,RANK(S158,(N158:P158,Q158:AE158)),0)</f>
        <v>0</v>
      </c>
      <c r="AK158" s="2">
        <f t="shared" si="67"/>
        <v>0</v>
      </c>
      <c r="AL158" s="2">
        <f t="shared" si="68"/>
        <v>0</v>
      </c>
      <c r="AM158" s="2">
        <f t="shared" si="69"/>
        <v>0</v>
      </c>
      <c r="AN158" s="2">
        <f t="shared" si="70"/>
        <v>0</v>
      </c>
      <c r="AP158" t="s">
        <v>1760</v>
      </c>
      <c r="AQ158" t="s">
        <v>2061</v>
      </c>
      <c r="AT158" s="92">
        <v>12</v>
      </c>
      <c r="AU158" s="94">
        <v>127</v>
      </c>
      <c r="AV158" s="98">
        <f t="shared" si="59"/>
        <v>12127</v>
      </c>
      <c r="AX158" s="6" t="s">
        <v>1535</v>
      </c>
      <c r="BE158" t="s">
        <v>746</v>
      </c>
    </row>
    <row r="159" spans="1:57" hidden="1" outlineLevel="1">
      <c r="A159" t="s">
        <v>2085</v>
      </c>
      <c r="B159" t="s">
        <v>2061</v>
      </c>
      <c r="C159" s="1">
        <f t="shared" si="60"/>
        <v>6095</v>
      </c>
      <c r="D159" s="6">
        <f>IF(N159&gt;0, RANK(N159,(N159:P159,Q159:AE159)),0)</f>
        <v>2</v>
      </c>
      <c r="E159" s="6">
        <f>IF(O159&gt;0,RANK(O159,(N159:P159,Q159:AE159)),0)</f>
        <v>1</v>
      </c>
      <c r="F159" s="6">
        <f>IF(P159&gt;0,RANK(P159,(N159:P159,Q159:AE159)),0)</f>
        <v>0</v>
      </c>
      <c r="G159" s="1">
        <f t="shared" si="61"/>
        <v>2739</v>
      </c>
      <c r="H159" s="2">
        <f>IF(C159&gt;0,G159/C159,0)</f>
        <v>0.44938474159146841</v>
      </c>
      <c r="I159" s="2"/>
      <c r="J159" s="2">
        <f t="shared" si="63"/>
        <v>0.27530762920426577</v>
      </c>
      <c r="K159" s="2">
        <f t="shared" si="64"/>
        <v>0.72469237079573423</v>
      </c>
      <c r="L159" s="2">
        <f t="shared" si="65"/>
        <v>0</v>
      </c>
      <c r="M159" s="2">
        <f>IF(C159=0,"-",(1-J159-K159-L159))</f>
        <v>0</v>
      </c>
      <c r="N159" s="107">
        <v>1678</v>
      </c>
      <c r="O159" s="107">
        <v>4417</v>
      </c>
      <c r="P159" s="107"/>
      <c r="Q159" s="107"/>
      <c r="R159" s="107"/>
      <c r="S159" s="107"/>
      <c r="T159" s="107"/>
      <c r="U159" s="107"/>
      <c r="V159" s="107"/>
      <c r="W159" s="107"/>
      <c r="X159" s="107">
        <v>0</v>
      </c>
      <c r="Y159" s="107"/>
      <c r="Z159" s="107"/>
      <c r="AA159" s="107"/>
      <c r="AB159" s="107"/>
      <c r="AC159" s="107"/>
      <c r="AD159" s="107"/>
      <c r="AE159" s="107"/>
      <c r="AG159" s="6">
        <f>IF(Q159&gt;0,RANK(Q159,(N159:P159,Q159:AE159)),0)</f>
        <v>0</v>
      </c>
      <c r="AH159" s="6">
        <f>IF(R159&gt;0,RANK(R159,(N159:P159,Q159:AE159)),0)</f>
        <v>0</v>
      </c>
      <c r="AI159" s="6">
        <f>IF(T159&gt;0,RANK(T159,(N159:P159,Q159:AE159)),0)</f>
        <v>0</v>
      </c>
      <c r="AJ159" s="6">
        <f>IF(S159&gt;0,RANK(S159,(N159:P159,Q159:AE159)),0)</f>
        <v>0</v>
      </c>
      <c r="AK159" s="2">
        <f t="shared" si="67"/>
        <v>0</v>
      </c>
      <c r="AL159" s="2">
        <f t="shared" si="68"/>
        <v>0</v>
      </c>
      <c r="AM159" s="2">
        <f t="shared" si="69"/>
        <v>0</v>
      </c>
      <c r="AN159" s="2">
        <f t="shared" si="70"/>
        <v>0</v>
      </c>
      <c r="AP159" t="s">
        <v>2085</v>
      </c>
      <c r="AQ159" t="s">
        <v>2061</v>
      </c>
      <c r="AT159" s="92">
        <v>12</v>
      </c>
      <c r="AU159" s="94">
        <v>129</v>
      </c>
      <c r="AV159" s="98">
        <f t="shared" si="59"/>
        <v>12129</v>
      </c>
      <c r="AX159" s="6" t="s">
        <v>1535</v>
      </c>
      <c r="BE159" t="s">
        <v>746</v>
      </c>
    </row>
    <row r="160" spans="1:57" hidden="1" outlineLevel="1">
      <c r="A160" t="s">
        <v>1312</v>
      </c>
      <c r="B160" t="s">
        <v>2061</v>
      </c>
      <c r="C160" s="1">
        <f t="shared" si="60"/>
        <v>11166</v>
      </c>
      <c r="D160" s="6">
        <f>IF(N160&gt;0, RANK(N160,(N160:P160,Q160:AE160)),0)</f>
        <v>2</v>
      </c>
      <c r="E160" s="6">
        <f>IF(O160&gt;0,RANK(O160,(N160:P160,Q160:AE160)),0)</f>
        <v>1</v>
      </c>
      <c r="F160" s="6">
        <f>IF(P160&gt;0,RANK(P160,(N160:P160,Q160:AE160)),0)</f>
        <v>0</v>
      </c>
      <c r="G160" s="1">
        <f t="shared" si="61"/>
        <v>6288</v>
      </c>
      <c r="H160" s="2">
        <f>IF(C160&gt;0,G160/C160,0)</f>
        <v>0.5631380977968834</v>
      </c>
      <c r="I160" s="2"/>
      <c r="J160" s="2">
        <f t="shared" si="63"/>
        <v>0.2184309511015583</v>
      </c>
      <c r="K160" s="2">
        <f t="shared" si="64"/>
        <v>0.7815690488984417</v>
      </c>
      <c r="L160" s="2">
        <f t="shared" si="65"/>
        <v>0</v>
      </c>
      <c r="M160" s="2">
        <f>IF(C160=0,"-",(1-J160-K160-L160))</f>
        <v>0</v>
      </c>
      <c r="N160" s="107">
        <v>2439</v>
      </c>
      <c r="O160" s="107">
        <v>8727</v>
      </c>
      <c r="P160" s="107"/>
      <c r="Q160" s="107"/>
      <c r="R160" s="107"/>
      <c r="S160" s="107"/>
      <c r="T160" s="107"/>
      <c r="U160" s="107"/>
      <c r="V160" s="107"/>
      <c r="W160" s="107"/>
      <c r="X160" s="107">
        <v>0</v>
      </c>
      <c r="Y160" s="107"/>
      <c r="Z160" s="107"/>
      <c r="AA160" s="107"/>
      <c r="AB160" s="107"/>
      <c r="AC160" s="107"/>
      <c r="AD160" s="107"/>
      <c r="AE160" s="107"/>
      <c r="AG160" s="6">
        <f>IF(Q160&gt;0,RANK(Q160,(N160:P160,Q160:AE160)),0)</f>
        <v>0</v>
      </c>
      <c r="AH160" s="6">
        <f>IF(R160&gt;0,RANK(R160,(N160:P160,Q160:AE160)),0)</f>
        <v>0</v>
      </c>
      <c r="AI160" s="6">
        <f>IF(T160&gt;0,RANK(T160,(N160:P160,Q160:AE160)),0)</f>
        <v>0</v>
      </c>
      <c r="AJ160" s="6">
        <f>IF(S160&gt;0,RANK(S160,(N160:P160,Q160:AE160)),0)</f>
        <v>0</v>
      </c>
      <c r="AK160" s="2">
        <f t="shared" si="67"/>
        <v>0</v>
      </c>
      <c r="AL160" s="2">
        <f t="shared" si="68"/>
        <v>0</v>
      </c>
      <c r="AM160" s="2">
        <f t="shared" si="69"/>
        <v>0</v>
      </c>
      <c r="AN160" s="2">
        <f t="shared" si="70"/>
        <v>0</v>
      </c>
      <c r="AP160" t="s">
        <v>1312</v>
      </c>
      <c r="AQ160" t="s">
        <v>2061</v>
      </c>
      <c r="AT160" s="92">
        <v>12</v>
      </c>
      <c r="AU160" s="94">
        <v>131</v>
      </c>
      <c r="AV160" s="98">
        <f t="shared" si="59"/>
        <v>12131</v>
      </c>
      <c r="AX160" s="6" t="s">
        <v>1535</v>
      </c>
      <c r="BE160" t="s">
        <v>746</v>
      </c>
    </row>
    <row r="161" spans="1:57" hidden="1" outlineLevel="1">
      <c r="A161" t="s">
        <v>2757</v>
      </c>
      <c r="B161" t="s">
        <v>2061</v>
      </c>
      <c r="C161" s="1">
        <f t="shared" si="60"/>
        <v>6072</v>
      </c>
      <c r="D161" s="6">
        <f>IF(N161&gt;0, RANK(N161,(N161:P161,Q161:AE161)),0)</f>
        <v>2</v>
      </c>
      <c r="E161" s="6">
        <f>IF(O161&gt;0,RANK(O161,(N161:P161,Q161:AE161)),0)</f>
        <v>1</v>
      </c>
      <c r="F161" s="6">
        <f>IF(P161&gt;0,RANK(P161,(N161:P161,Q161:AE161)),0)</f>
        <v>0</v>
      </c>
      <c r="G161" s="1">
        <f t="shared" si="61"/>
        <v>2996</v>
      </c>
      <c r="H161" s="2">
        <f>IF(C161&gt;0,G161/C161,0)</f>
        <v>0.49341238471673254</v>
      </c>
      <c r="I161" s="2"/>
      <c r="J161" s="2">
        <f t="shared" si="63"/>
        <v>0.25329380764163373</v>
      </c>
      <c r="K161" s="2">
        <f t="shared" si="64"/>
        <v>0.74670619235836622</v>
      </c>
      <c r="L161" s="2">
        <f t="shared" si="65"/>
        <v>0</v>
      </c>
      <c r="M161" s="2">
        <f>IF(C161=0,"-",(1-J161-K161-L161))</f>
        <v>0</v>
      </c>
      <c r="N161" s="107">
        <v>1538</v>
      </c>
      <c r="O161" s="107">
        <v>4534</v>
      </c>
      <c r="P161" s="107"/>
      <c r="Q161" s="107"/>
      <c r="R161" s="107"/>
      <c r="S161" s="107"/>
      <c r="T161" s="107"/>
      <c r="U161" s="107"/>
      <c r="V161" s="107"/>
      <c r="W161" s="107"/>
      <c r="X161" s="107">
        <v>0</v>
      </c>
      <c r="Y161" s="107"/>
      <c r="Z161" s="107"/>
      <c r="AA161" s="107"/>
      <c r="AB161" s="107"/>
      <c r="AC161" s="107"/>
      <c r="AD161" s="107"/>
      <c r="AE161" s="107"/>
      <c r="AG161" s="6">
        <f>IF(Q161&gt;0,RANK(Q161,(N161:P161,Q161:AE161)),0)</f>
        <v>0</v>
      </c>
      <c r="AH161" s="6">
        <f>IF(R161&gt;0,RANK(R161,(N161:P161,Q161:AE161)),0)</f>
        <v>0</v>
      </c>
      <c r="AI161" s="6">
        <f>IF(T161&gt;0,RANK(T161,(N161:P161,Q161:AE161)),0)</f>
        <v>0</v>
      </c>
      <c r="AJ161" s="6">
        <f>IF(S161&gt;0,RANK(S161,(N161:P161,Q161:AE161)),0)</f>
        <v>0</v>
      </c>
      <c r="AK161" s="2">
        <f t="shared" si="67"/>
        <v>0</v>
      </c>
      <c r="AL161" s="2">
        <f t="shared" si="68"/>
        <v>0</v>
      </c>
      <c r="AM161" s="2">
        <f t="shared" si="69"/>
        <v>0</v>
      </c>
      <c r="AN161" s="2">
        <f t="shared" si="70"/>
        <v>0</v>
      </c>
      <c r="AP161" t="s">
        <v>2757</v>
      </c>
      <c r="AQ161" t="s">
        <v>2061</v>
      </c>
      <c r="AT161" s="92">
        <v>12</v>
      </c>
      <c r="AU161" s="94">
        <v>133</v>
      </c>
      <c r="AV161" s="98">
        <f t="shared" si="59"/>
        <v>12133</v>
      </c>
      <c r="AX161" s="6" t="s">
        <v>1535</v>
      </c>
      <c r="BE161" t="s">
        <v>746</v>
      </c>
    </row>
    <row r="162" spans="1:57" collapsed="1">
      <c r="A162" t="s">
        <v>906</v>
      </c>
      <c r="B162" t="s">
        <v>2672</v>
      </c>
      <c r="C162" s="1">
        <f t="shared" si="60"/>
        <v>4106816</v>
      </c>
      <c r="D162" s="6">
        <f>IF(N162&gt;0, RANK(N162,(N162:P162,Q162:AE162)),0)</f>
        <v>2</v>
      </c>
      <c r="E162" s="6">
        <f>IF(O162&gt;0,RANK(O162,(N162:P162,Q162:AE162)),0)</f>
        <v>1</v>
      </c>
      <c r="F162" s="6">
        <f>IF(P162&gt;0,RANK(P162,(N162:P162,Q162:AE162)),0)</f>
        <v>0</v>
      </c>
      <c r="G162" s="1">
        <f t="shared" si="61"/>
        <v>1684623</v>
      </c>
      <c r="H162" s="2">
        <f>IF(C162&gt;0,G162/C162,0)</f>
        <v>0.41020172318409198</v>
      </c>
      <c r="I162" s="2"/>
      <c r="J162" s="2">
        <f t="shared" si="63"/>
        <v>0.29477264138446913</v>
      </c>
      <c r="K162" s="2">
        <f t="shared" si="64"/>
        <v>0.70497436456856111</v>
      </c>
      <c r="L162" s="2">
        <f t="shared" si="65"/>
        <v>0</v>
      </c>
      <c r="M162" s="2">
        <f>IF(C162=0,"-",(1-J162-K162-L162))</f>
        <v>2.5299404696976779E-4</v>
      </c>
      <c r="N162" s="107">
        <f>SUM(N95:N161)</f>
        <v>1210577</v>
      </c>
      <c r="O162" s="107">
        <f>SUM(O95:O161)</f>
        <v>2895200</v>
      </c>
      <c r="P162" s="107"/>
      <c r="Q162" s="107"/>
      <c r="R162" s="107"/>
      <c r="S162" s="107"/>
      <c r="T162" s="107"/>
      <c r="U162" s="107"/>
      <c r="V162" s="107"/>
      <c r="W162" s="107"/>
      <c r="X162" s="107">
        <f>SUM(X95:X161)</f>
        <v>1039</v>
      </c>
      <c r="Y162" s="107"/>
      <c r="Z162" s="107"/>
      <c r="AA162" s="107"/>
      <c r="AB162" s="107"/>
      <c r="AC162" s="107"/>
      <c r="AD162" s="107"/>
      <c r="AE162" s="107">
        <f>SUM(AE95:AE161)</f>
        <v>0</v>
      </c>
      <c r="AG162" s="6">
        <f>IF(Q162&gt;0,RANK(Q162,(N162:P162,Q162:AE162)),0)</f>
        <v>0</v>
      </c>
      <c r="AH162" s="6">
        <f>IF(R162&gt;0,RANK(R162,(N162:P162,Q162:AE162)),0)</f>
        <v>0</v>
      </c>
      <c r="AI162" s="6">
        <f>IF(T162&gt;0,RANK(T162,(N162:P162,Q162:AE162)),0)</f>
        <v>0</v>
      </c>
      <c r="AJ162" s="6">
        <f>IF(S162&gt;0,RANK(S162,(N162:P162,Q162:AE162)),0)</f>
        <v>0</v>
      </c>
      <c r="AK162" s="2">
        <f t="shared" si="67"/>
        <v>0</v>
      </c>
      <c r="AL162" s="2">
        <f t="shared" si="68"/>
        <v>0</v>
      </c>
      <c r="AM162" s="2">
        <f t="shared" si="69"/>
        <v>0</v>
      </c>
      <c r="AN162" s="2">
        <f t="shared" si="70"/>
        <v>0</v>
      </c>
      <c r="AP162" t="s">
        <v>906</v>
      </c>
      <c r="AQ162" t="s">
        <v>2672</v>
      </c>
      <c r="AT162" s="92">
        <v>12</v>
      </c>
      <c r="AU162" s="94"/>
      <c r="AV162" s="92">
        <v>12</v>
      </c>
      <c r="AX162" s="6" t="s">
        <v>2158</v>
      </c>
    </row>
    <row r="163" spans="1:57">
      <c r="C163" s="1"/>
      <c r="E163" s="6"/>
      <c r="F163" s="6"/>
      <c r="I163" s="2"/>
      <c r="N163" s="107"/>
      <c r="O163" s="107"/>
      <c r="P163" s="107"/>
      <c r="Q163" s="107"/>
      <c r="R163" s="107"/>
      <c r="S163" s="107"/>
      <c r="T163" s="107"/>
      <c r="U163" s="107"/>
      <c r="V163" s="107"/>
      <c r="W163" s="107"/>
      <c r="X163" s="107"/>
      <c r="Y163" s="107"/>
      <c r="Z163" s="107"/>
      <c r="AA163" s="107"/>
      <c r="AB163" s="107"/>
      <c r="AC163" s="107"/>
      <c r="AD163" s="107"/>
      <c r="AE163" s="107"/>
      <c r="AG163" s="6"/>
      <c r="AH163" s="6"/>
      <c r="AI163" s="6"/>
      <c r="AJ163" s="6"/>
      <c r="AT163" s="92"/>
      <c r="AU163" s="94"/>
      <c r="AV163" s="98"/>
    </row>
    <row r="164" spans="1:57" hidden="1" outlineLevel="1">
      <c r="A164" t="s">
        <v>2589</v>
      </c>
      <c r="B164" t="s">
        <v>2764</v>
      </c>
      <c r="C164" s="1">
        <f t="shared" ref="C164:C169" si="71">SUM(N164:AE164)</f>
        <v>46232</v>
      </c>
      <c r="D164" s="6">
        <f>IF(N164&gt;0, RANK(N164,(N164:P164,Q164:AE164)),0)</f>
        <v>1</v>
      </c>
      <c r="E164" s="6">
        <f>IF(O164&gt;0,RANK(O164,(N164:P164,Q164:AE164)),0)</f>
        <v>2</v>
      </c>
      <c r="F164" s="6">
        <f>IF(P164&gt;0,RANK(P164,(N164:P164,Q164:AE164)),0)</f>
        <v>0</v>
      </c>
      <c r="G164" s="1">
        <f t="shared" ref="G164:G169" si="72">IF(C164&gt;0,MAX(N164:P164)-LARGE(N164:P164,2),0)</f>
        <v>22244</v>
      </c>
      <c r="H164" s="2">
        <f t="shared" ref="H164:H169" si="73">IF(C164&gt;0,G164/C164,0)</f>
        <v>0.48113860529503372</v>
      </c>
      <c r="I164" s="2"/>
      <c r="J164" s="2">
        <f t="shared" ref="J164:L169" si="74">IF($C164=0,"-",N164/$C164)</f>
        <v>0.71424554421180131</v>
      </c>
      <c r="K164" s="2">
        <f t="shared" si="74"/>
        <v>0.23310693891676762</v>
      </c>
      <c r="L164" s="2">
        <f t="shared" si="74"/>
        <v>0</v>
      </c>
      <c r="M164" s="2">
        <f t="shared" ref="M164:M169" si="75">IF(C164=0,"-",(1-J164-K164-L164))</f>
        <v>5.2647516871431072E-2</v>
      </c>
      <c r="N164" s="107">
        <v>33021</v>
      </c>
      <c r="O164" s="107">
        <v>10777</v>
      </c>
      <c r="P164" s="107"/>
      <c r="Q164" s="107">
        <v>2434</v>
      </c>
      <c r="R164" s="107"/>
      <c r="S164" s="107"/>
      <c r="T164" s="107"/>
      <c r="U164" s="107"/>
      <c r="V164" s="107"/>
      <c r="W164" s="107"/>
      <c r="X164" s="107"/>
      <c r="Y164" s="107"/>
      <c r="Z164" s="107"/>
      <c r="AA164" s="107"/>
      <c r="AB164" s="107"/>
      <c r="AC164" s="107"/>
      <c r="AD164" s="107"/>
      <c r="AE164" s="107"/>
      <c r="AG164" s="6">
        <f>IF(Q164&gt;0,RANK(Q164,(N164:P164,Q164:AE164)),0)</f>
        <v>3</v>
      </c>
      <c r="AH164" s="6">
        <f>IF(R164&gt;0,RANK(R164,(N164:P164,Q164:AE164)),0)</f>
        <v>0</v>
      </c>
      <c r="AI164" s="6">
        <f>IF(T164&gt;0,RANK(T164,(N164:P164,Q164:AE164)),0)</f>
        <v>0</v>
      </c>
      <c r="AJ164" s="6">
        <f>IF(S164&gt;0,RANK(S164,(N164:P164,Q164:AE164)),0)</f>
        <v>0</v>
      </c>
      <c r="AK164" s="2">
        <f t="shared" ref="AK164:AL167" si="76">IF($C164=0,"-",Q164/$C164)</f>
        <v>5.2647516871431044E-2</v>
      </c>
      <c r="AL164" s="2">
        <f t="shared" si="76"/>
        <v>0</v>
      </c>
      <c r="AM164" s="2">
        <f>IF($C164=0,"-",T164/$C164)</f>
        <v>0</v>
      </c>
      <c r="AN164" s="2">
        <f t="shared" ref="AN164:AN169" si="77">IF($C164=0,"-",S164/$C164)</f>
        <v>0</v>
      </c>
      <c r="AP164" t="s">
        <v>2589</v>
      </c>
      <c r="AQ164" t="s">
        <v>2764</v>
      </c>
      <c r="AT164" s="92">
        <v>15</v>
      </c>
      <c r="AU164" s="94">
        <v>1</v>
      </c>
      <c r="AV164" s="98">
        <f>1000*AT164+AU164</f>
        <v>15001</v>
      </c>
      <c r="AX164" s="6" t="s">
        <v>1535</v>
      </c>
      <c r="BC164" s="1"/>
    </row>
    <row r="165" spans="1:57" hidden="1" outlineLevel="1">
      <c r="A165" t="s">
        <v>1460</v>
      </c>
      <c r="B165" t="s">
        <v>2764</v>
      </c>
      <c r="C165" s="1">
        <f t="shared" si="71"/>
        <v>255753</v>
      </c>
      <c r="D165" s="6">
        <f>IF(N165&gt;0, RANK(N165,(N165:P165,Q165:AE165)),0)</f>
        <v>1</v>
      </c>
      <c r="E165" s="6">
        <f>IF(O165&gt;0,RANK(O165,(N165:P165,Q165:AE165)),0)</f>
        <v>2</v>
      </c>
      <c r="F165" s="6">
        <f>IF(P165&gt;0,RANK(P165,(N165:P165,Q165:AE165)),0)</f>
        <v>0</v>
      </c>
      <c r="G165" s="1">
        <f t="shared" si="72"/>
        <v>117216</v>
      </c>
      <c r="H165" s="2">
        <f t="shared" si="73"/>
        <v>0.45831720449026991</v>
      </c>
      <c r="I165" s="2"/>
      <c r="J165" s="2">
        <f t="shared" si="74"/>
        <v>0.70994279636993507</v>
      </c>
      <c r="K165" s="2">
        <f t="shared" si="74"/>
        <v>0.25162559187966516</v>
      </c>
      <c r="L165" s="2">
        <f t="shared" si="74"/>
        <v>0</v>
      </c>
      <c r="M165" s="2">
        <f t="shared" si="75"/>
        <v>3.8431611750399775E-2</v>
      </c>
      <c r="N165" s="107">
        <v>181570</v>
      </c>
      <c r="O165" s="107">
        <v>64354</v>
      </c>
      <c r="P165" s="107"/>
      <c r="Q165" s="107">
        <v>9829</v>
      </c>
      <c r="R165" s="107"/>
      <c r="S165" s="107"/>
      <c r="T165" s="107"/>
      <c r="U165" s="107"/>
      <c r="V165" s="107"/>
      <c r="W165" s="107"/>
      <c r="X165" s="107"/>
      <c r="Y165" s="107"/>
      <c r="Z165" s="107"/>
      <c r="AA165" s="107"/>
      <c r="AB165" s="107"/>
      <c r="AC165" s="107"/>
      <c r="AD165" s="107"/>
      <c r="AE165" s="107"/>
      <c r="AG165" s="6">
        <f>IF(Q165&gt;0,RANK(Q165,(N165:P165,Q165:AE165)),0)</f>
        <v>3</v>
      </c>
      <c r="AH165" s="6">
        <f>IF(R165&gt;0,RANK(R165,(N165:P165,Q165:AE165)),0)</f>
        <v>0</v>
      </c>
      <c r="AI165" s="6">
        <f>IF(T165&gt;0,RANK(T165,(N165:P165,Q165:AE165)),0)</f>
        <v>0</v>
      </c>
      <c r="AJ165" s="6">
        <f>IF(S165&gt;0,RANK(S165,(N165:P165,Q165:AE165)),0)</f>
        <v>0</v>
      </c>
      <c r="AK165" s="2">
        <f t="shared" si="76"/>
        <v>3.8431611750399802E-2</v>
      </c>
      <c r="AL165" s="2">
        <f t="shared" si="76"/>
        <v>0</v>
      </c>
      <c r="AM165" s="2">
        <f>IF($C165=0,"-",T165/$C165)</f>
        <v>0</v>
      </c>
      <c r="AN165" s="2">
        <f t="shared" si="77"/>
        <v>0</v>
      </c>
      <c r="AP165" t="s">
        <v>1460</v>
      </c>
      <c r="AQ165" t="s">
        <v>2764</v>
      </c>
      <c r="AT165" s="92">
        <v>15</v>
      </c>
      <c r="AU165" s="94">
        <v>3</v>
      </c>
      <c r="AV165" s="98">
        <f>1000*AT165+AU165</f>
        <v>15003</v>
      </c>
      <c r="AX165" s="6" t="s">
        <v>1535</v>
      </c>
      <c r="BC165" s="1"/>
    </row>
    <row r="166" spans="1:57" hidden="1" outlineLevel="1">
      <c r="A166" t="s">
        <v>2338</v>
      </c>
      <c r="B166" t="s">
        <v>2764</v>
      </c>
      <c r="C166" s="1">
        <f t="shared" si="71"/>
        <v>20497</v>
      </c>
      <c r="D166" s="6">
        <f>IF(N166&gt;0, RANK(N166,(N166:P166,Q166:AE166)),0)</f>
        <v>1</v>
      </c>
      <c r="E166" s="6">
        <f>IF(O166&gt;0,RANK(O166,(N166:P166,Q166:AE166)),0)</f>
        <v>2</v>
      </c>
      <c r="F166" s="6">
        <f>IF(P166&gt;0,RANK(P166,(N166:P166,Q166:AE166)),0)</f>
        <v>0</v>
      </c>
      <c r="G166" s="1">
        <f t="shared" si="72"/>
        <v>12922</v>
      </c>
      <c r="H166" s="2">
        <f t="shared" si="73"/>
        <v>0.63043372200809877</v>
      </c>
      <c r="I166" s="2"/>
      <c r="J166" s="2">
        <f t="shared" si="74"/>
        <v>0.79997072742352537</v>
      </c>
      <c r="K166" s="2">
        <f t="shared" si="74"/>
        <v>0.16953700541542666</v>
      </c>
      <c r="L166" s="2">
        <f t="shared" si="74"/>
        <v>0</v>
      </c>
      <c r="M166" s="2">
        <f t="shared" si="75"/>
        <v>3.049226716104797E-2</v>
      </c>
      <c r="N166" s="107">
        <v>16397</v>
      </c>
      <c r="O166" s="107">
        <v>3475</v>
      </c>
      <c r="P166" s="107"/>
      <c r="Q166" s="107">
        <v>625</v>
      </c>
      <c r="R166" s="107"/>
      <c r="S166" s="107"/>
      <c r="T166" s="107"/>
      <c r="U166" s="107"/>
      <c r="V166" s="107"/>
      <c r="W166" s="107"/>
      <c r="X166" s="107"/>
      <c r="Y166" s="107"/>
      <c r="Z166" s="107"/>
      <c r="AA166" s="107"/>
      <c r="AB166" s="107"/>
      <c r="AC166" s="107"/>
      <c r="AD166" s="107"/>
      <c r="AE166" s="107"/>
      <c r="AG166" s="6">
        <f>IF(Q166&gt;0,RANK(Q166,(N166:P166,Q166:AE166)),0)</f>
        <v>3</v>
      </c>
      <c r="AH166" s="6">
        <f>IF(R166&gt;0,RANK(R166,(N166:P166,Q166:AE166)),0)</f>
        <v>0</v>
      </c>
      <c r="AI166" s="6">
        <f>IF(T166&gt;0,RANK(T166,(N166:P166,Q166:AE166)),0)</f>
        <v>0</v>
      </c>
      <c r="AJ166" s="6">
        <f>IF(S166&gt;0,RANK(S166,(N166:P166,Q166:AE166)),0)</f>
        <v>0</v>
      </c>
      <c r="AK166" s="2">
        <f t="shared" si="76"/>
        <v>3.049226716104796E-2</v>
      </c>
      <c r="AL166" s="2">
        <f t="shared" si="76"/>
        <v>0</v>
      </c>
      <c r="AM166" s="2">
        <f>IF($C166=0,"-",T166/$C166)</f>
        <v>0</v>
      </c>
      <c r="AN166" s="2">
        <f t="shared" si="77"/>
        <v>0</v>
      </c>
      <c r="AP166" t="s">
        <v>2338</v>
      </c>
      <c r="AQ166" t="s">
        <v>2764</v>
      </c>
      <c r="AT166" s="92">
        <v>15</v>
      </c>
      <c r="AU166" s="94">
        <v>7</v>
      </c>
      <c r="AV166" s="98">
        <f>1000*AT166+AU166</f>
        <v>15007</v>
      </c>
      <c r="AX166" s="6" t="s">
        <v>1535</v>
      </c>
      <c r="BC166" s="1"/>
      <c r="BD166" s="1"/>
    </row>
    <row r="167" spans="1:57" hidden="1" outlineLevel="1">
      <c r="A167" t="s">
        <v>648</v>
      </c>
      <c r="B167" t="s">
        <v>2764</v>
      </c>
      <c r="C167" s="1">
        <f t="shared" si="71"/>
        <v>34417</v>
      </c>
      <c r="D167" s="6">
        <f>IF(N167&gt;0, RANK(N167,(N167:P167,Q167:AE167)),0)</f>
        <v>1</v>
      </c>
      <c r="E167" s="6">
        <f>IF(O167&gt;0,RANK(O167,(N167:P167,Q167:AE167)),0)</f>
        <v>2</v>
      </c>
      <c r="F167" s="6">
        <f>IF(P167&gt;0,RANK(P167,(N167:P167,Q167:AE167)),0)</f>
        <v>0</v>
      </c>
      <c r="G167" s="1">
        <f t="shared" si="72"/>
        <v>17489</v>
      </c>
      <c r="H167" s="2">
        <f t="shared" si="73"/>
        <v>0.50815004213034254</v>
      </c>
      <c r="I167" s="2"/>
      <c r="J167" s="2">
        <f t="shared" si="74"/>
        <v>0.73222535374960052</v>
      </c>
      <c r="K167" s="2">
        <f t="shared" si="74"/>
        <v>0.22407531161925792</v>
      </c>
      <c r="L167" s="2">
        <f t="shared" si="74"/>
        <v>0</v>
      </c>
      <c r="M167" s="2">
        <f t="shared" si="75"/>
        <v>4.3699334631141562E-2</v>
      </c>
      <c r="N167" s="107">
        <v>25201</v>
      </c>
      <c r="O167" s="107">
        <v>7712</v>
      </c>
      <c r="P167" s="107"/>
      <c r="Q167" s="107">
        <v>1504</v>
      </c>
      <c r="R167" s="107"/>
      <c r="S167" s="107"/>
      <c r="T167" s="107"/>
      <c r="U167" s="107"/>
      <c r="V167" s="107"/>
      <c r="W167" s="107"/>
      <c r="X167" s="107"/>
      <c r="Y167" s="107"/>
      <c r="Z167" s="107"/>
      <c r="AA167" s="107"/>
      <c r="AB167" s="107"/>
      <c r="AC167" s="107"/>
      <c r="AD167" s="107"/>
      <c r="AE167" s="107"/>
      <c r="AG167" s="6">
        <f>IF(Q167&gt;0,RANK(Q167,(N167:P167,Q167:AE167)),0)</f>
        <v>3</v>
      </c>
      <c r="AH167" s="6">
        <f>IF(R167&gt;0,RANK(R167,(N167:P167,Q167:AE167)),0)</f>
        <v>0</v>
      </c>
      <c r="AI167" s="6">
        <f>IF(T167&gt;0,RANK(T167,(N167:P167,Q167:AE167)),0)</f>
        <v>0</v>
      </c>
      <c r="AJ167" s="6">
        <f>IF(S167&gt;0,RANK(S167,(N167:P167,Q167:AE167)),0)</f>
        <v>0</v>
      </c>
      <c r="AK167" s="2">
        <f t="shared" si="76"/>
        <v>4.369933463114159E-2</v>
      </c>
      <c r="AL167" s="2">
        <f t="shared" si="76"/>
        <v>0</v>
      </c>
      <c r="AM167" s="2">
        <f>IF($C167=0,"-",T167/$C167)</f>
        <v>0</v>
      </c>
      <c r="AN167" s="2">
        <f t="shared" si="77"/>
        <v>0</v>
      </c>
      <c r="AP167" t="s">
        <v>648</v>
      </c>
      <c r="AQ167" t="s">
        <v>2764</v>
      </c>
      <c r="AT167" s="92">
        <v>15</v>
      </c>
      <c r="AU167" s="94">
        <v>9</v>
      </c>
      <c r="AV167" s="98">
        <f>1000*AT167+AU167</f>
        <v>15009</v>
      </c>
      <c r="AX167" s="6" t="s">
        <v>1535</v>
      </c>
      <c r="BC167" s="1"/>
    </row>
    <row r="168" spans="1:57" hidden="1" outlineLevel="1">
      <c r="A168" t="s">
        <v>1739</v>
      </c>
      <c r="C168" s="1">
        <f t="shared" si="71"/>
        <v>3</v>
      </c>
      <c r="D168" s="6">
        <f>IF(N168&gt;0, RANK(N168,(N168:P168,Q168:AE168)),0)</f>
        <v>0</v>
      </c>
      <c r="E168" s="6">
        <f>IF(O168&gt;0,RANK(O168,(N168:P168,Q168:AE168)),0)</f>
        <v>1</v>
      </c>
      <c r="F168" s="6"/>
      <c r="G168" s="1">
        <f t="shared" si="72"/>
        <v>2</v>
      </c>
      <c r="H168" s="2">
        <f t="shared" si="73"/>
        <v>0.66666666666666663</v>
      </c>
      <c r="I168" s="2"/>
      <c r="J168" s="2">
        <f t="shared" si="74"/>
        <v>0</v>
      </c>
      <c r="K168" s="2">
        <f t="shared" si="74"/>
        <v>0.66666666666666663</v>
      </c>
      <c r="L168" s="2">
        <f t="shared" si="74"/>
        <v>0</v>
      </c>
      <c r="M168" s="2">
        <f t="shared" si="75"/>
        <v>0.33333333333333337</v>
      </c>
      <c r="N168" s="107">
        <v>0</v>
      </c>
      <c r="O168" s="107">
        <v>2</v>
      </c>
      <c r="P168" s="107"/>
      <c r="Q168" s="107">
        <v>1</v>
      </c>
      <c r="R168" s="107"/>
      <c r="S168" s="107"/>
      <c r="T168" s="107"/>
      <c r="U168" s="107"/>
      <c r="V168" s="107"/>
      <c r="W168" s="107"/>
      <c r="X168" s="107"/>
      <c r="Y168" s="107"/>
      <c r="Z168" s="107"/>
      <c r="AA168" s="107"/>
      <c r="AB168" s="107"/>
      <c r="AC168" s="107"/>
      <c r="AD168" s="107"/>
      <c r="AE168" s="107"/>
      <c r="AG168" s="6"/>
      <c r="AH168" s="6"/>
      <c r="AI168" s="6"/>
      <c r="AJ168" s="6"/>
      <c r="AK168" s="2">
        <f>IF($C168=0,"-",Q168/$C168)</f>
        <v>0.33333333333333331</v>
      </c>
      <c r="AN168" s="2">
        <f t="shared" si="77"/>
        <v>0</v>
      </c>
      <c r="AT168" s="92">
        <v>15</v>
      </c>
      <c r="AU168" s="94">
        <v>99</v>
      </c>
      <c r="AV168" s="98">
        <f>1000*AT168+AU168</f>
        <v>15099</v>
      </c>
      <c r="AX168" s="6" t="s">
        <v>1739</v>
      </c>
      <c r="BC168" s="1"/>
    </row>
    <row r="169" spans="1:57" collapsed="1">
      <c r="A169" t="s">
        <v>2589</v>
      </c>
      <c r="B169" t="s">
        <v>2672</v>
      </c>
      <c r="C169" s="1">
        <f t="shared" si="71"/>
        <v>356902</v>
      </c>
      <c r="D169" s="6">
        <f>IF(N169&gt;0, RANK(N169,(N169:P169,Q169:AE169)),0)</f>
        <v>1</v>
      </c>
      <c r="E169" s="6">
        <f>IF(O169&gt;0,RANK(O169,(N169:P169,Q169:AE169)),0)</f>
        <v>2</v>
      </c>
      <c r="F169" s="6">
        <f>IF(P169&gt;0,RANK(P169,(N169:P169,Q169:AE169)),0)</f>
        <v>0</v>
      </c>
      <c r="G169" s="1">
        <f t="shared" si="72"/>
        <v>169869</v>
      </c>
      <c r="H169" s="2">
        <f t="shared" si="73"/>
        <v>0.47595418350135332</v>
      </c>
      <c r="I169" s="2"/>
      <c r="J169" s="2">
        <f t="shared" si="74"/>
        <v>0.71781329328499144</v>
      </c>
      <c r="K169" s="2">
        <f t="shared" si="74"/>
        <v>0.24185910978363809</v>
      </c>
      <c r="L169" s="2">
        <f t="shared" si="74"/>
        <v>0</v>
      </c>
      <c r="M169" s="2">
        <f t="shared" si="75"/>
        <v>4.0327596931370474E-2</v>
      </c>
      <c r="N169" s="107">
        <f>SUM(N164:N168)</f>
        <v>256189</v>
      </c>
      <c r="O169" s="107">
        <f>SUM(O164:O168)</f>
        <v>86320</v>
      </c>
      <c r="P169" s="107"/>
      <c r="Q169" s="107">
        <f>SUM(Q164:Q168)</f>
        <v>14393</v>
      </c>
      <c r="R169" s="107"/>
      <c r="S169" s="107"/>
      <c r="T169" s="107"/>
      <c r="U169" s="107"/>
      <c r="V169" s="107"/>
      <c r="W169" s="107"/>
      <c r="X169" s="107"/>
      <c r="Y169" s="107"/>
      <c r="Z169" s="107"/>
      <c r="AA169" s="107"/>
      <c r="AB169" s="107"/>
      <c r="AC169" s="107"/>
      <c r="AD169" s="107"/>
      <c r="AE169" s="107">
        <f>SUM(AE164:AE168)</f>
        <v>0</v>
      </c>
      <c r="AG169" s="6">
        <f>IF(Q169&gt;0,RANK(Q169,(N169:P169,Q169:AE169)),0)</f>
        <v>3</v>
      </c>
      <c r="AH169" s="6">
        <f>IF(R169&gt;0,RANK(R169,(N169:P169,Q169:AE169)),0)</f>
        <v>0</v>
      </c>
      <c r="AI169" s="6">
        <f>IF(T169&gt;0,RANK(T169,(N169:P169,Q169:AE169)),0)</f>
        <v>0</v>
      </c>
      <c r="AJ169" s="6">
        <f>IF(S169&gt;0,RANK(S169,(N169:P169,Q169:AE169)),0)</f>
        <v>0</v>
      </c>
      <c r="AK169" s="2">
        <f>IF($C169=0,"-",Q169/$C169)</f>
        <v>4.0327596931370516E-2</v>
      </c>
      <c r="AL169" s="2">
        <f>IF($C169=0,"-",R169/$C169)</f>
        <v>0</v>
      </c>
      <c r="AM169" s="2">
        <f>IF($C169=0,"-",T169/$C169)</f>
        <v>0</v>
      </c>
      <c r="AN169" s="2">
        <f t="shared" si="77"/>
        <v>0</v>
      </c>
      <c r="AP169" t="s">
        <v>2589</v>
      </c>
      <c r="AQ169" t="s">
        <v>2672</v>
      </c>
      <c r="AT169" s="92">
        <v>15</v>
      </c>
      <c r="AU169" s="94"/>
      <c r="AV169" s="92">
        <v>15</v>
      </c>
      <c r="AX169" s="6" t="s">
        <v>2158</v>
      </c>
      <c r="BC169" s="1"/>
    </row>
    <row r="170" spans="1:57">
      <c r="C170" s="1"/>
      <c r="E170" s="6"/>
      <c r="F170" s="6"/>
      <c r="I170" s="2"/>
      <c r="N170" s="107"/>
      <c r="O170" s="107"/>
      <c r="P170" s="107"/>
      <c r="Q170" s="107"/>
      <c r="R170" s="107"/>
      <c r="S170" s="107"/>
      <c r="T170" s="107"/>
      <c r="U170" s="107"/>
      <c r="V170" s="107"/>
      <c r="W170" s="107"/>
      <c r="X170" s="107"/>
      <c r="Y170" s="107"/>
      <c r="Z170" s="107"/>
      <c r="AA170" s="107"/>
      <c r="AB170" s="107"/>
      <c r="AC170" s="107"/>
      <c r="AD170" s="107"/>
      <c r="AE170" s="107"/>
      <c r="AG170" s="6"/>
      <c r="AH170" s="6"/>
      <c r="AI170" s="6"/>
      <c r="AJ170" s="6"/>
      <c r="AT170" s="92"/>
      <c r="AU170" s="94"/>
      <c r="AV170" s="98"/>
    </row>
    <row r="171" spans="1:57" hidden="1" outlineLevel="1">
      <c r="A171" t="s">
        <v>136</v>
      </c>
      <c r="B171" t="s">
        <v>2420</v>
      </c>
      <c r="C171" s="1">
        <f t="shared" ref="C171:C202" si="78">SUM(N171:AE171)</f>
        <v>9978</v>
      </c>
      <c r="D171" s="6">
        <f>IF(N171&gt;0, RANK(N171,(N171:P171,Q171:AE171)),0)</f>
        <v>2</v>
      </c>
      <c r="E171" s="6">
        <f>IF(O171&gt;0,RANK(O171,(N171:P171,Q171:AE171)),0)</f>
        <v>1</v>
      </c>
      <c r="F171" s="6">
        <f>IF(P171&gt;0,RANK(P171,(N171:P171,Q171:AE171)),0)</f>
        <v>0</v>
      </c>
      <c r="G171" s="1">
        <f t="shared" ref="G171:G202" si="79">IF(C171&gt;0,MAX(N171:P171)-LARGE(N171:P171,2),0)</f>
        <v>4145</v>
      </c>
      <c r="H171" s="2">
        <f t="shared" ref="H171:H202" si="80">IF(C171&gt;0,G171/C171,0)</f>
        <v>0.41541391060332733</v>
      </c>
      <c r="I171" s="2"/>
      <c r="J171" s="2">
        <f t="shared" ref="J171:J202" si="81">IF($C171=0,"-",N171/$C171)</f>
        <v>0.2818200040088194</v>
      </c>
      <c r="K171" s="2">
        <f t="shared" ref="K171:K202" si="82">IF($C171=0,"-",O171/$C171)</f>
        <v>0.69723391461214668</v>
      </c>
      <c r="L171" s="2">
        <f t="shared" ref="L171:L202" si="83">IF($C171=0,"-",P171/$C171)</f>
        <v>0</v>
      </c>
      <c r="M171" s="2">
        <f t="shared" ref="M171:M202" si="84">IF(C171=0,"-",(1-J171-K171-L171))</f>
        <v>2.0946081379033865E-2</v>
      </c>
      <c r="N171" s="107">
        <v>2812</v>
      </c>
      <c r="O171" s="107">
        <v>6957</v>
      </c>
      <c r="P171" s="107"/>
      <c r="Q171" s="107">
        <v>113</v>
      </c>
      <c r="R171" s="107"/>
      <c r="S171" s="107"/>
      <c r="T171" s="107"/>
      <c r="U171" s="107">
        <v>96</v>
      </c>
      <c r="V171" s="107"/>
      <c r="W171" s="107"/>
      <c r="X171" s="107">
        <v>0</v>
      </c>
      <c r="Y171" s="107"/>
      <c r="Z171" s="107"/>
      <c r="AA171" s="107"/>
      <c r="AB171" s="107"/>
      <c r="AC171" s="107"/>
      <c r="AD171" s="107"/>
      <c r="AE171" s="107"/>
      <c r="AG171" s="6">
        <f>IF(Q171&gt;0,RANK(Q171,(N171:P171,Q171:AE171)),0)</f>
        <v>3</v>
      </c>
      <c r="AH171" s="6">
        <f>IF(R171&gt;0,RANK(R171,(N171:P171,Q171:AE171)),0)</f>
        <v>0</v>
      </c>
      <c r="AI171" s="6">
        <f>IF(T171&gt;0,RANK(T171,(N171:P171,Q171:AE171)),0)</f>
        <v>0</v>
      </c>
      <c r="AJ171" s="6">
        <f>IF(S171&gt;0,RANK(S171,(N171:P171,Q171:AE171)),0)</f>
        <v>0</v>
      </c>
      <c r="AK171" s="2">
        <f t="shared" ref="AK171:AK202" si="85">IF($C171=0,"-",Q171/$C171)</f>
        <v>1.1324914812587693E-2</v>
      </c>
      <c r="AL171" s="2">
        <f t="shared" ref="AL171:AL202" si="86">IF($C171=0,"-",R171/$C171)</f>
        <v>0</v>
      </c>
      <c r="AM171" s="2">
        <f t="shared" ref="AM171:AM202" si="87">IF($C171=0,"-",T171/$C171)</f>
        <v>0</v>
      </c>
      <c r="AN171" s="2">
        <f t="shared" ref="AN171:AN202" si="88">IF($C171=0,"-",S171/$C171)</f>
        <v>0</v>
      </c>
      <c r="AP171" t="s">
        <v>136</v>
      </c>
      <c r="AQ171" t="s">
        <v>2420</v>
      </c>
      <c r="AT171" s="92">
        <v>18</v>
      </c>
      <c r="AU171" s="94">
        <v>1</v>
      </c>
      <c r="AV171" s="98">
        <f>1000*AT171+AU171</f>
        <v>18001</v>
      </c>
      <c r="AX171" s="6" t="s">
        <v>1535</v>
      </c>
    </row>
    <row r="172" spans="1:57" hidden="1" outlineLevel="1">
      <c r="A172" t="s">
        <v>2258</v>
      </c>
      <c r="B172" t="s">
        <v>2420</v>
      </c>
      <c r="C172" s="1">
        <f t="shared" si="78"/>
        <v>81691</v>
      </c>
      <c r="D172" s="6">
        <f>IF(N172&gt;0, RANK(N172,(N172:P172,Q172:AE172)),0)</f>
        <v>2</v>
      </c>
      <c r="E172" s="6">
        <f>IF(O172&gt;0,RANK(O172,(N172:P172,Q172:AE172)),0)</f>
        <v>1</v>
      </c>
      <c r="F172" s="6">
        <f>IF(P172&gt;0,RANK(P172,(N172:P172,Q172:AE172)),0)</f>
        <v>0</v>
      </c>
      <c r="G172" s="1">
        <f t="shared" si="79"/>
        <v>36415</v>
      </c>
      <c r="H172" s="2">
        <f t="shared" si="80"/>
        <v>0.4457651393666377</v>
      </c>
      <c r="I172" s="2"/>
      <c r="J172" s="2">
        <f t="shared" si="81"/>
        <v>0.26636961231959455</v>
      </c>
      <c r="K172" s="2">
        <f t="shared" si="82"/>
        <v>0.7121347516862323</v>
      </c>
      <c r="L172" s="2">
        <f t="shared" si="83"/>
        <v>0</v>
      </c>
      <c r="M172" s="2">
        <f t="shared" si="84"/>
        <v>2.1495635994173146E-2</v>
      </c>
      <c r="N172" s="107">
        <v>21760</v>
      </c>
      <c r="O172" s="107">
        <v>58175</v>
      </c>
      <c r="P172" s="107"/>
      <c r="Q172" s="107">
        <v>1227</v>
      </c>
      <c r="R172" s="107"/>
      <c r="S172" s="107"/>
      <c r="T172" s="107"/>
      <c r="U172" s="107">
        <v>529</v>
      </c>
      <c r="V172" s="107"/>
      <c r="W172" s="107"/>
      <c r="X172" s="107">
        <v>0</v>
      </c>
      <c r="Y172" s="107"/>
      <c r="Z172" s="107"/>
      <c r="AA172" s="107"/>
      <c r="AB172" s="107"/>
      <c r="AC172" s="107"/>
      <c r="AD172" s="107"/>
      <c r="AE172" s="107"/>
      <c r="AG172" s="6">
        <f>IF(Q172&gt;0,RANK(Q172,(N172:P172,Q172:AE172)),0)</f>
        <v>3</v>
      </c>
      <c r="AH172" s="6">
        <f>IF(R172&gt;0,RANK(R172,(N172:P172,Q172:AE172)),0)</f>
        <v>0</v>
      </c>
      <c r="AI172" s="6">
        <f>IF(T172&gt;0,RANK(T172,(N172:P172,Q172:AE172)),0)</f>
        <v>0</v>
      </c>
      <c r="AJ172" s="6">
        <f>IF(S172&gt;0,RANK(S172,(N172:P172,Q172:AE172)),0)</f>
        <v>0</v>
      </c>
      <c r="AK172" s="2">
        <f t="shared" si="85"/>
        <v>1.5020014444675668E-2</v>
      </c>
      <c r="AL172" s="2">
        <f t="shared" si="86"/>
        <v>0</v>
      </c>
      <c r="AM172" s="2">
        <f t="shared" si="87"/>
        <v>0</v>
      </c>
      <c r="AN172" s="2">
        <f t="shared" si="88"/>
        <v>0</v>
      </c>
      <c r="AP172" t="s">
        <v>2258</v>
      </c>
      <c r="AQ172" t="s">
        <v>2420</v>
      </c>
      <c r="AT172" s="92">
        <v>18</v>
      </c>
      <c r="AU172" s="94">
        <v>3</v>
      </c>
      <c r="AV172" s="98">
        <f>1000*AT172+AU172</f>
        <v>18003</v>
      </c>
      <c r="AX172" s="6" t="s">
        <v>1535</v>
      </c>
    </row>
    <row r="173" spans="1:57" hidden="1" outlineLevel="1">
      <c r="A173" t="s">
        <v>1262</v>
      </c>
      <c r="B173" t="s">
        <v>2420</v>
      </c>
      <c r="C173" s="1">
        <f t="shared" si="78"/>
        <v>20209</v>
      </c>
      <c r="D173" s="6">
        <f>IF(N173&gt;0, RANK(N173,(N173:P173,Q173:AE173)),0)</f>
        <v>2</v>
      </c>
      <c r="E173" s="6">
        <f>IF(O173&gt;0,RANK(O173,(N173:P173,Q173:AE173)),0)</f>
        <v>1</v>
      </c>
      <c r="F173" s="6">
        <f>IF(P173&gt;0,RANK(P173,(N173:P173,Q173:AE173)),0)</f>
        <v>0</v>
      </c>
      <c r="G173" s="1">
        <f t="shared" si="79"/>
        <v>9661</v>
      </c>
      <c r="H173" s="2">
        <f t="shared" si="80"/>
        <v>0.47805433222821514</v>
      </c>
      <c r="I173" s="2"/>
      <c r="J173" s="2">
        <f t="shared" si="81"/>
        <v>0.25162056509475977</v>
      </c>
      <c r="K173" s="2">
        <f t="shared" si="82"/>
        <v>0.72967489732297486</v>
      </c>
      <c r="L173" s="2">
        <f t="shared" si="83"/>
        <v>0</v>
      </c>
      <c r="M173" s="2">
        <f t="shared" si="84"/>
        <v>1.8704537582265313E-2</v>
      </c>
      <c r="N173" s="107">
        <v>5085</v>
      </c>
      <c r="O173" s="107">
        <v>14746</v>
      </c>
      <c r="P173" s="107"/>
      <c r="Q173" s="107">
        <v>197</v>
      </c>
      <c r="R173" s="107"/>
      <c r="S173" s="107"/>
      <c r="T173" s="107"/>
      <c r="U173" s="107">
        <v>181</v>
      </c>
      <c r="V173" s="107"/>
      <c r="W173" s="107"/>
      <c r="X173" s="107">
        <v>0</v>
      </c>
      <c r="Y173" s="107"/>
      <c r="Z173" s="107"/>
      <c r="AA173" s="107"/>
      <c r="AB173" s="107"/>
      <c r="AC173" s="107"/>
      <c r="AD173" s="107"/>
      <c r="AE173" s="107"/>
      <c r="AG173" s="6">
        <f>IF(Q173&gt;0,RANK(Q173,(N173:P173,Q173:AE173)),0)</f>
        <v>3</v>
      </c>
      <c r="AH173" s="6">
        <f>IF(R173&gt;0,RANK(R173,(N173:P173,Q173:AE173)),0)</f>
        <v>0</v>
      </c>
      <c r="AI173" s="6">
        <f>IF(T173&gt;0,RANK(T173,(N173:P173,Q173:AE173)),0)</f>
        <v>0</v>
      </c>
      <c r="AJ173" s="6">
        <f>IF(S173&gt;0,RANK(S173,(N173:P173,Q173:AE173)),0)</f>
        <v>0</v>
      </c>
      <c r="AK173" s="2">
        <f t="shared" si="85"/>
        <v>9.7481320203869556E-3</v>
      </c>
      <c r="AL173" s="2">
        <f t="shared" si="86"/>
        <v>0</v>
      </c>
      <c r="AM173" s="2">
        <f t="shared" si="87"/>
        <v>0</v>
      </c>
      <c r="AN173" s="2">
        <f t="shared" si="88"/>
        <v>0</v>
      </c>
      <c r="AP173" t="s">
        <v>1262</v>
      </c>
      <c r="AQ173" t="s">
        <v>2420</v>
      </c>
      <c r="AT173" s="92">
        <v>18</v>
      </c>
      <c r="AU173" s="94">
        <v>5</v>
      </c>
      <c r="AV173" s="98">
        <f>1000*AT173+AU173</f>
        <v>18005</v>
      </c>
      <c r="AX173" s="6" t="s">
        <v>1535</v>
      </c>
    </row>
    <row r="174" spans="1:57" hidden="1" outlineLevel="1">
      <c r="A174" t="s">
        <v>945</v>
      </c>
      <c r="B174" t="s">
        <v>2420</v>
      </c>
      <c r="C174" s="1">
        <f t="shared" si="78"/>
        <v>2896</v>
      </c>
      <c r="D174" s="6">
        <f>IF(N174&gt;0, RANK(N174,(N174:P174,Q174:AE174)),0)</f>
        <v>2</v>
      </c>
      <c r="E174" s="6">
        <f>IF(O174&gt;0,RANK(O174,(N174:P174,Q174:AE174)),0)</f>
        <v>1</v>
      </c>
      <c r="F174" s="6">
        <f>IF(P174&gt;0,RANK(P174,(N174:P174,Q174:AE174)),0)</f>
        <v>0</v>
      </c>
      <c r="G174" s="1">
        <f t="shared" si="79"/>
        <v>911</v>
      </c>
      <c r="H174" s="2">
        <f t="shared" si="80"/>
        <v>0.3145718232044199</v>
      </c>
      <c r="I174" s="2"/>
      <c r="J174" s="2">
        <f t="shared" si="81"/>
        <v>0.32941988950276241</v>
      </c>
      <c r="K174" s="2">
        <f t="shared" si="82"/>
        <v>0.64399171270718236</v>
      </c>
      <c r="L174" s="2">
        <f t="shared" si="83"/>
        <v>0</v>
      </c>
      <c r="M174" s="2">
        <f t="shared" si="84"/>
        <v>2.6588397790055174E-2</v>
      </c>
      <c r="N174" s="107">
        <v>954</v>
      </c>
      <c r="O174" s="107">
        <v>1865</v>
      </c>
      <c r="P174" s="107"/>
      <c r="Q174" s="107">
        <v>50</v>
      </c>
      <c r="R174" s="107"/>
      <c r="S174" s="107"/>
      <c r="T174" s="107"/>
      <c r="U174" s="107">
        <v>27</v>
      </c>
      <c r="V174" s="107"/>
      <c r="W174" s="107"/>
      <c r="X174" s="107">
        <v>0</v>
      </c>
      <c r="Y174" s="107"/>
      <c r="Z174" s="107"/>
      <c r="AA174" s="107"/>
      <c r="AB174" s="107"/>
      <c r="AC174" s="107"/>
      <c r="AD174" s="107"/>
      <c r="AE174" s="107"/>
      <c r="AG174" s="6">
        <f>IF(Q174&gt;0,RANK(Q174,(N174:P174,Q174:AE174)),0)</f>
        <v>3</v>
      </c>
      <c r="AH174" s="6">
        <f>IF(R174&gt;0,RANK(R174,(N174:P174,Q174:AE174)),0)</f>
        <v>0</v>
      </c>
      <c r="AI174" s="6">
        <f>IF(T174&gt;0,RANK(T174,(N174:P174,Q174:AE174)),0)</f>
        <v>0</v>
      </c>
      <c r="AJ174" s="6">
        <f>IF(S174&gt;0,RANK(S174,(N174:P174,Q174:AE174)),0)</f>
        <v>0</v>
      </c>
      <c r="AK174" s="2">
        <f t="shared" si="85"/>
        <v>1.7265193370165747E-2</v>
      </c>
      <c r="AL174" s="2">
        <f t="shared" si="86"/>
        <v>0</v>
      </c>
      <c r="AM174" s="2">
        <f t="shared" si="87"/>
        <v>0</v>
      </c>
      <c r="AN174" s="2">
        <f t="shared" si="88"/>
        <v>0</v>
      </c>
      <c r="AP174" t="s">
        <v>945</v>
      </c>
      <c r="AQ174" t="s">
        <v>2420</v>
      </c>
      <c r="AT174" s="92">
        <v>18</v>
      </c>
      <c r="AU174" s="94">
        <v>7</v>
      </c>
      <c r="AV174" s="98">
        <f>1000*AT174+AU174</f>
        <v>18007</v>
      </c>
      <c r="AX174" s="6" t="s">
        <v>1535</v>
      </c>
    </row>
    <row r="175" spans="1:57" hidden="1" outlineLevel="1">
      <c r="A175" t="s">
        <v>1188</v>
      </c>
      <c r="B175" t="s">
        <v>2420</v>
      </c>
      <c r="C175" s="1">
        <f t="shared" si="78"/>
        <v>4363</v>
      </c>
      <c r="D175" s="6">
        <f>IF(N175&gt;0, RANK(N175,(N175:P175,Q175:AE175)),0)</f>
        <v>2</v>
      </c>
      <c r="E175" s="6">
        <f>IF(O175&gt;0,RANK(O175,(N175:P175,Q175:AE175)),0)</f>
        <v>1</v>
      </c>
      <c r="F175" s="6">
        <f>IF(P175&gt;0,RANK(P175,(N175:P175,Q175:AE175)),0)</f>
        <v>0</v>
      </c>
      <c r="G175" s="1">
        <f t="shared" si="79"/>
        <v>1381</v>
      </c>
      <c r="H175" s="2">
        <f t="shared" si="80"/>
        <v>0.31652532661013066</v>
      </c>
      <c r="I175" s="2"/>
      <c r="J175" s="2">
        <f t="shared" si="81"/>
        <v>0.33279853311941326</v>
      </c>
      <c r="K175" s="2">
        <f t="shared" si="82"/>
        <v>0.64932385972954387</v>
      </c>
      <c r="L175" s="2">
        <f t="shared" si="83"/>
        <v>0</v>
      </c>
      <c r="M175" s="2">
        <f t="shared" si="84"/>
        <v>1.7877607151042918E-2</v>
      </c>
      <c r="N175" s="107">
        <v>1452</v>
      </c>
      <c r="O175" s="107">
        <v>2833</v>
      </c>
      <c r="P175" s="107"/>
      <c r="Q175" s="107">
        <v>32</v>
      </c>
      <c r="R175" s="107"/>
      <c r="S175" s="107"/>
      <c r="T175" s="107"/>
      <c r="U175" s="107">
        <v>46</v>
      </c>
      <c r="V175" s="107"/>
      <c r="W175" s="107"/>
      <c r="X175" s="107">
        <v>0</v>
      </c>
      <c r="Y175" s="107"/>
      <c r="Z175" s="107"/>
      <c r="AA175" s="107"/>
      <c r="AB175" s="107"/>
      <c r="AC175" s="107"/>
      <c r="AD175" s="107"/>
      <c r="AE175" s="107"/>
      <c r="AG175" s="6">
        <f>IF(Q175&gt;0,RANK(Q175,(N175:P175,Q175:AE175)),0)</f>
        <v>4</v>
      </c>
      <c r="AH175" s="6">
        <f>IF(R175&gt;0,RANK(R175,(N175:P175,Q175:AE175)),0)</f>
        <v>0</v>
      </c>
      <c r="AI175" s="6">
        <f>IF(T175&gt;0,RANK(T175,(N175:P175,Q175:AE175)),0)</f>
        <v>0</v>
      </c>
      <c r="AJ175" s="6">
        <f>IF(S175&gt;0,RANK(S175,(N175:P175,Q175:AE175)),0)</f>
        <v>0</v>
      </c>
      <c r="AK175" s="2">
        <f t="shared" si="85"/>
        <v>7.3344029337611737E-3</v>
      </c>
      <c r="AL175" s="2">
        <f t="shared" si="86"/>
        <v>0</v>
      </c>
      <c r="AM175" s="2">
        <f t="shared" si="87"/>
        <v>0</v>
      </c>
      <c r="AN175" s="2">
        <f t="shared" si="88"/>
        <v>0</v>
      </c>
      <c r="AP175" t="s">
        <v>1188</v>
      </c>
      <c r="AQ175" t="s">
        <v>2420</v>
      </c>
      <c r="AT175" s="92">
        <v>18</v>
      </c>
      <c r="AU175" s="94">
        <v>9</v>
      </c>
      <c r="AV175" s="98">
        <f>1000*AT175+AU175</f>
        <v>18009</v>
      </c>
      <c r="AX175" s="6" t="s">
        <v>1535</v>
      </c>
    </row>
    <row r="176" spans="1:57" hidden="1" outlineLevel="1">
      <c r="A176" t="s">
        <v>1875</v>
      </c>
      <c r="B176" t="s">
        <v>2420</v>
      </c>
      <c r="C176" s="1">
        <f t="shared" si="78"/>
        <v>12492</v>
      </c>
      <c r="D176" s="6">
        <f>IF(N176&gt;0, RANK(N176,(N176:P176,Q176:AE176)),0)</f>
        <v>2</v>
      </c>
      <c r="E176" s="6">
        <f>IF(O176&gt;0,RANK(O176,(N176:P176,Q176:AE176)),0)</f>
        <v>1</v>
      </c>
      <c r="F176" s="6">
        <f>IF(P176&gt;0,RANK(P176,(N176:P176,Q176:AE176)),0)</f>
        <v>0</v>
      </c>
      <c r="G176" s="1">
        <f t="shared" si="79"/>
        <v>7889</v>
      </c>
      <c r="H176" s="2">
        <f t="shared" si="80"/>
        <v>0.63152417547230222</v>
      </c>
      <c r="I176" s="2"/>
      <c r="J176" s="2">
        <f t="shared" si="81"/>
        <v>0.17667307076528979</v>
      </c>
      <c r="K176" s="2">
        <f t="shared" si="82"/>
        <v>0.80819724623759204</v>
      </c>
      <c r="L176" s="2">
        <f t="shared" si="83"/>
        <v>0</v>
      </c>
      <c r="M176" s="2">
        <f t="shared" si="84"/>
        <v>1.5129682997118143E-2</v>
      </c>
      <c r="N176" s="107">
        <v>2207</v>
      </c>
      <c r="O176" s="107">
        <v>10096</v>
      </c>
      <c r="P176" s="107"/>
      <c r="Q176" s="107">
        <v>125</v>
      </c>
      <c r="R176" s="107"/>
      <c r="S176" s="107"/>
      <c r="T176" s="107"/>
      <c r="U176" s="107">
        <v>64</v>
      </c>
      <c r="V176" s="107"/>
      <c r="W176" s="107"/>
      <c r="X176" s="107">
        <v>0</v>
      </c>
      <c r="Y176" s="107"/>
      <c r="Z176" s="107"/>
      <c r="AA176" s="107"/>
      <c r="AB176" s="107"/>
      <c r="AC176" s="107"/>
      <c r="AD176" s="107"/>
      <c r="AE176" s="107"/>
      <c r="AG176" s="6">
        <f>IF(Q176&gt;0,RANK(Q176,(N176:P176,Q176:AE176)),0)</f>
        <v>3</v>
      </c>
      <c r="AH176" s="6">
        <f>IF(R176&gt;0,RANK(R176,(N176:P176,Q176:AE176)),0)</f>
        <v>0</v>
      </c>
      <c r="AI176" s="6">
        <f>IF(T176&gt;0,RANK(T176,(N176:P176,Q176:AE176)),0)</f>
        <v>0</v>
      </c>
      <c r="AJ176" s="6">
        <f>IF(S176&gt;0,RANK(S176,(N176:P176,Q176:AE176)),0)</f>
        <v>0</v>
      </c>
      <c r="AK176" s="2">
        <f t="shared" si="85"/>
        <v>1.0006404098623118E-2</v>
      </c>
      <c r="AL176" s="2">
        <f t="shared" si="86"/>
        <v>0</v>
      </c>
      <c r="AM176" s="2">
        <f t="shared" si="87"/>
        <v>0</v>
      </c>
      <c r="AN176" s="2">
        <f t="shared" si="88"/>
        <v>0</v>
      </c>
      <c r="AP176" t="s">
        <v>1875</v>
      </c>
      <c r="AQ176" t="s">
        <v>2420</v>
      </c>
      <c r="AT176" s="92">
        <v>18</v>
      </c>
      <c r="AU176" s="94">
        <v>11</v>
      </c>
      <c r="AV176" s="98">
        <f t="shared" ref="AV176:AV239" si="89">1000*AT176+AU176</f>
        <v>18011</v>
      </c>
      <c r="AX176" s="6" t="s">
        <v>1535</v>
      </c>
    </row>
    <row r="177" spans="1:50" hidden="1" outlineLevel="1">
      <c r="A177" t="s">
        <v>838</v>
      </c>
      <c r="B177" t="s">
        <v>2420</v>
      </c>
      <c r="C177" s="1">
        <f t="shared" si="78"/>
        <v>4908</v>
      </c>
      <c r="D177" s="6">
        <f>IF(N177&gt;0, RANK(N177,(N177:P177,Q177:AE177)),0)</f>
        <v>2</v>
      </c>
      <c r="E177" s="6">
        <f>IF(O177&gt;0,RANK(O177,(N177:P177,Q177:AE177)),0)</f>
        <v>1</v>
      </c>
      <c r="F177" s="6">
        <f>IF(P177&gt;0,RANK(P177,(N177:P177,Q177:AE177)),0)</f>
        <v>0</v>
      </c>
      <c r="G177" s="1">
        <f t="shared" si="79"/>
        <v>2055</v>
      </c>
      <c r="H177" s="2">
        <f t="shared" si="80"/>
        <v>0.4187041564792176</v>
      </c>
      <c r="I177" s="2"/>
      <c r="J177" s="2">
        <f t="shared" si="81"/>
        <v>0.27404237978810109</v>
      </c>
      <c r="K177" s="2">
        <f t="shared" si="82"/>
        <v>0.69274653626731864</v>
      </c>
      <c r="L177" s="2">
        <f t="shared" si="83"/>
        <v>0</v>
      </c>
      <c r="M177" s="2">
        <f t="shared" si="84"/>
        <v>3.3211083944580277E-2</v>
      </c>
      <c r="N177" s="107">
        <v>1345</v>
      </c>
      <c r="O177" s="107">
        <v>3400</v>
      </c>
      <c r="P177" s="107"/>
      <c r="Q177" s="107">
        <v>94</v>
      </c>
      <c r="R177" s="107"/>
      <c r="S177" s="107"/>
      <c r="T177" s="107"/>
      <c r="U177" s="107">
        <v>69</v>
      </c>
      <c r="V177" s="107"/>
      <c r="W177" s="107"/>
      <c r="X177" s="107">
        <v>0</v>
      </c>
      <c r="Y177" s="107"/>
      <c r="Z177" s="107"/>
      <c r="AA177" s="107"/>
      <c r="AB177" s="107"/>
      <c r="AC177" s="107"/>
      <c r="AD177" s="107"/>
      <c r="AE177" s="107"/>
      <c r="AG177" s="6">
        <f>IF(Q177&gt;0,RANK(Q177,(N177:P177,Q177:AE177)),0)</f>
        <v>3</v>
      </c>
      <c r="AH177" s="6">
        <f>IF(R177&gt;0,RANK(R177,(N177:P177,Q177:AE177)),0)</f>
        <v>0</v>
      </c>
      <c r="AI177" s="6">
        <f>IF(T177&gt;0,RANK(T177,(N177:P177,Q177:AE177)),0)</f>
        <v>0</v>
      </c>
      <c r="AJ177" s="6">
        <f>IF(S177&gt;0,RANK(S177,(N177:P177,Q177:AE177)),0)</f>
        <v>0</v>
      </c>
      <c r="AK177" s="2">
        <f t="shared" si="85"/>
        <v>1.9152404237978812E-2</v>
      </c>
      <c r="AL177" s="2">
        <f t="shared" si="86"/>
        <v>0</v>
      </c>
      <c r="AM177" s="2">
        <f t="shared" si="87"/>
        <v>0</v>
      </c>
      <c r="AN177" s="2">
        <f t="shared" si="88"/>
        <v>0</v>
      </c>
      <c r="AP177" t="s">
        <v>838</v>
      </c>
      <c r="AQ177" t="s">
        <v>2420</v>
      </c>
      <c r="AT177" s="92">
        <v>18</v>
      </c>
      <c r="AU177" s="94">
        <v>13</v>
      </c>
      <c r="AV177" s="98">
        <f t="shared" si="89"/>
        <v>18013</v>
      </c>
      <c r="AX177" s="6" t="s">
        <v>1535</v>
      </c>
    </row>
    <row r="178" spans="1:50" hidden="1" outlineLevel="1">
      <c r="A178" t="s">
        <v>1670</v>
      </c>
      <c r="B178" t="s">
        <v>2420</v>
      </c>
      <c r="C178" s="1">
        <f t="shared" si="78"/>
        <v>6290</v>
      </c>
      <c r="D178" s="6">
        <f>IF(N178&gt;0, RANK(N178,(N178:P178,Q178:AE178)),0)</f>
        <v>2</v>
      </c>
      <c r="E178" s="6">
        <f>IF(O178&gt;0,RANK(O178,(N178:P178,Q178:AE178)),0)</f>
        <v>1</v>
      </c>
      <c r="F178" s="6">
        <f>IF(P178&gt;0,RANK(P178,(N178:P178,Q178:AE178)),0)</f>
        <v>0</v>
      </c>
      <c r="G178" s="1">
        <f t="shared" si="79"/>
        <v>1938</v>
      </c>
      <c r="H178" s="2">
        <f t="shared" si="80"/>
        <v>0.30810810810810813</v>
      </c>
      <c r="I178" s="2"/>
      <c r="J178" s="2">
        <f t="shared" si="81"/>
        <v>0.33195548489666138</v>
      </c>
      <c r="K178" s="2">
        <f t="shared" si="82"/>
        <v>0.64006359300476945</v>
      </c>
      <c r="L178" s="2">
        <f t="shared" si="83"/>
        <v>0</v>
      </c>
      <c r="M178" s="2">
        <f t="shared" si="84"/>
        <v>2.7980922098569172E-2</v>
      </c>
      <c r="N178" s="107">
        <v>2088</v>
      </c>
      <c r="O178" s="107">
        <v>4026</v>
      </c>
      <c r="P178" s="107"/>
      <c r="Q178" s="107">
        <v>69</v>
      </c>
      <c r="R178" s="107"/>
      <c r="S178" s="107"/>
      <c r="T178" s="107"/>
      <c r="U178" s="107">
        <v>107</v>
      </c>
      <c r="V178" s="107"/>
      <c r="W178" s="107"/>
      <c r="X178" s="107">
        <v>0</v>
      </c>
      <c r="Y178" s="107"/>
      <c r="Z178" s="107"/>
      <c r="AA178" s="107"/>
      <c r="AB178" s="107"/>
      <c r="AC178" s="107"/>
      <c r="AD178" s="107"/>
      <c r="AE178" s="107"/>
      <c r="AG178" s="6">
        <f>IF(Q178&gt;0,RANK(Q178,(N178:P178,Q178:AE178)),0)</f>
        <v>4</v>
      </c>
      <c r="AH178" s="6">
        <f>IF(R178&gt;0,RANK(R178,(N178:P178,Q178:AE178)),0)</f>
        <v>0</v>
      </c>
      <c r="AI178" s="6">
        <f>IF(T178&gt;0,RANK(T178,(N178:P178,Q178:AE178)),0)</f>
        <v>0</v>
      </c>
      <c r="AJ178" s="6">
        <f>IF(S178&gt;0,RANK(S178,(N178:P178,Q178:AE178)),0)</f>
        <v>0</v>
      </c>
      <c r="AK178" s="2">
        <f t="shared" si="85"/>
        <v>1.0969793322734499E-2</v>
      </c>
      <c r="AL178" s="2">
        <f t="shared" si="86"/>
        <v>0</v>
      </c>
      <c r="AM178" s="2">
        <f t="shared" si="87"/>
        <v>0</v>
      </c>
      <c r="AN178" s="2">
        <f t="shared" si="88"/>
        <v>0</v>
      </c>
      <c r="AP178" t="s">
        <v>1670</v>
      </c>
      <c r="AQ178" t="s">
        <v>2420</v>
      </c>
      <c r="AT178" s="92">
        <v>18</v>
      </c>
      <c r="AU178" s="94">
        <v>15</v>
      </c>
      <c r="AV178" s="98">
        <f t="shared" si="89"/>
        <v>18015</v>
      </c>
      <c r="AX178" s="6" t="s">
        <v>1535</v>
      </c>
    </row>
    <row r="179" spans="1:50" hidden="1" outlineLevel="1">
      <c r="A179" t="s">
        <v>2344</v>
      </c>
      <c r="B179" t="s">
        <v>2420</v>
      </c>
      <c r="C179" s="1">
        <f t="shared" si="78"/>
        <v>12931</v>
      </c>
      <c r="D179" s="6">
        <f>IF(N179&gt;0, RANK(N179,(N179:P179,Q179:AE179)),0)</f>
        <v>2</v>
      </c>
      <c r="E179" s="6">
        <f>IF(O179&gt;0,RANK(O179,(N179:P179,Q179:AE179)),0)</f>
        <v>1</v>
      </c>
      <c r="F179" s="6">
        <f>IF(P179&gt;0,RANK(P179,(N179:P179,Q179:AE179)),0)</f>
        <v>0</v>
      </c>
      <c r="G179" s="1">
        <f t="shared" si="79"/>
        <v>3641</v>
      </c>
      <c r="H179" s="2">
        <f t="shared" si="80"/>
        <v>0.28157141752378007</v>
      </c>
      <c r="I179" s="2"/>
      <c r="J179" s="2">
        <f t="shared" si="81"/>
        <v>0.34869692985847961</v>
      </c>
      <c r="K179" s="2">
        <f t="shared" si="82"/>
        <v>0.63026834738225967</v>
      </c>
      <c r="L179" s="2">
        <f t="shared" si="83"/>
        <v>0</v>
      </c>
      <c r="M179" s="2">
        <f t="shared" si="84"/>
        <v>2.103472275926066E-2</v>
      </c>
      <c r="N179" s="107">
        <v>4509</v>
      </c>
      <c r="O179" s="107">
        <v>8150</v>
      </c>
      <c r="P179" s="107"/>
      <c r="Q179" s="107">
        <v>90</v>
      </c>
      <c r="R179" s="107"/>
      <c r="S179" s="107"/>
      <c r="T179" s="107"/>
      <c r="U179" s="107">
        <v>182</v>
      </c>
      <c r="V179" s="107"/>
      <c r="W179" s="107"/>
      <c r="X179" s="107">
        <v>0</v>
      </c>
      <c r="Y179" s="107"/>
      <c r="Z179" s="107"/>
      <c r="AA179" s="107"/>
      <c r="AB179" s="107"/>
      <c r="AC179" s="107"/>
      <c r="AD179" s="107"/>
      <c r="AE179" s="107"/>
      <c r="AG179" s="6">
        <f>IF(Q179&gt;0,RANK(Q179,(N179:P179,Q179:AE179)),0)</f>
        <v>4</v>
      </c>
      <c r="AH179" s="6">
        <f>IF(R179&gt;0,RANK(R179,(N179:P179,Q179:AE179)),0)</f>
        <v>0</v>
      </c>
      <c r="AI179" s="6">
        <f>IF(T179&gt;0,RANK(T179,(N179:P179,Q179:AE179)),0)</f>
        <v>0</v>
      </c>
      <c r="AJ179" s="6">
        <f>IF(S179&gt;0,RANK(S179,(N179:P179,Q179:AE179)),0)</f>
        <v>0</v>
      </c>
      <c r="AK179" s="2">
        <f t="shared" si="85"/>
        <v>6.9600185600494939E-3</v>
      </c>
      <c r="AL179" s="2">
        <f t="shared" si="86"/>
        <v>0</v>
      </c>
      <c r="AM179" s="2">
        <f t="shared" si="87"/>
        <v>0</v>
      </c>
      <c r="AN179" s="2">
        <f t="shared" si="88"/>
        <v>0</v>
      </c>
      <c r="AP179" t="s">
        <v>2344</v>
      </c>
      <c r="AQ179" t="s">
        <v>2420</v>
      </c>
      <c r="AT179" s="92">
        <v>18</v>
      </c>
      <c r="AU179" s="94">
        <v>17</v>
      </c>
      <c r="AV179" s="98">
        <f t="shared" si="89"/>
        <v>18017</v>
      </c>
      <c r="AX179" s="6" t="s">
        <v>1535</v>
      </c>
    </row>
    <row r="180" spans="1:50" hidden="1" outlineLevel="1">
      <c r="A180" t="s">
        <v>816</v>
      </c>
      <c r="B180" t="s">
        <v>2420</v>
      </c>
      <c r="C180" s="1">
        <f t="shared" si="78"/>
        <v>21239</v>
      </c>
      <c r="D180" s="6">
        <f>IF(N180&gt;0, RANK(N180,(N180:P180,Q180:AE180)),0)</f>
        <v>2</v>
      </c>
      <c r="E180" s="6">
        <f>IF(O180&gt;0,RANK(O180,(N180:P180,Q180:AE180)),0)</f>
        <v>1</v>
      </c>
      <c r="F180" s="6">
        <f>IF(P180&gt;0,RANK(P180,(N180:P180,Q180:AE180)),0)</f>
        <v>0</v>
      </c>
      <c r="G180" s="1">
        <f t="shared" si="79"/>
        <v>6204</v>
      </c>
      <c r="H180" s="2">
        <f t="shared" si="80"/>
        <v>0.29210414802956824</v>
      </c>
      <c r="I180" s="2"/>
      <c r="J180" s="2">
        <f t="shared" si="81"/>
        <v>0.34521399312585338</v>
      </c>
      <c r="K180" s="2">
        <f t="shared" si="82"/>
        <v>0.63731814115542162</v>
      </c>
      <c r="L180" s="2">
        <f t="shared" si="83"/>
        <v>0</v>
      </c>
      <c r="M180" s="2">
        <f t="shared" si="84"/>
        <v>1.7467865718725051E-2</v>
      </c>
      <c r="N180" s="107">
        <v>7332</v>
      </c>
      <c r="O180" s="107">
        <v>13536</v>
      </c>
      <c r="P180" s="107"/>
      <c r="Q180" s="107">
        <v>126</v>
      </c>
      <c r="R180" s="107"/>
      <c r="S180" s="107"/>
      <c r="T180" s="107"/>
      <c r="U180" s="107">
        <v>245</v>
      </c>
      <c r="V180" s="107"/>
      <c r="W180" s="107"/>
      <c r="X180" s="107">
        <v>0</v>
      </c>
      <c r="Y180" s="107"/>
      <c r="Z180" s="107"/>
      <c r="AA180" s="107"/>
      <c r="AB180" s="107"/>
      <c r="AC180" s="107"/>
      <c r="AD180" s="107"/>
      <c r="AE180" s="107"/>
      <c r="AG180" s="6">
        <f>IF(Q180&gt;0,RANK(Q180,(N180:P180,Q180:AE180)),0)</f>
        <v>4</v>
      </c>
      <c r="AH180" s="6">
        <f>IF(R180&gt;0,RANK(R180,(N180:P180,Q180:AE180)),0)</f>
        <v>0</v>
      </c>
      <c r="AI180" s="6">
        <f>IF(T180&gt;0,RANK(T180,(N180:P180,Q180:AE180)),0)</f>
        <v>0</v>
      </c>
      <c r="AJ180" s="6">
        <f>IF(S180&gt;0,RANK(S180,(N180:P180,Q180:AE180)),0)</f>
        <v>0</v>
      </c>
      <c r="AK180" s="2">
        <f t="shared" si="85"/>
        <v>5.9324826969254672E-3</v>
      </c>
      <c r="AL180" s="2">
        <f t="shared" si="86"/>
        <v>0</v>
      </c>
      <c r="AM180" s="2">
        <f t="shared" si="87"/>
        <v>0</v>
      </c>
      <c r="AN180" s="2">
        <f t="shared" si="88"/>
        <v>0</v>
      </c>
      <c r="AP180" t="s">
        <v>816</v>
      </c>
      <c r="AQ180" t="s">
        <v>2420</v>
      </c>
      <c r="AT180" s="92">
        <v>18</v>
      </c>
      <c r="AU180" s="94">
        <v>19</v>
      </c>
      <c r="AV180" s="98">
        <f t="shared" si="89"/>
        <v>18019</v>
      </c>
      <c r="AX180" s="6" t="s">
        <v>1535</v>
      </c>
    </row>
    <row r="181" spans="1:50" hidden="1" outlineLevel="1">
      <c r="A181" t="s">
        <v>1251</v>
      </c>
      <c r="B181" t="s">
        <v>2420</v>
      </c>
      <c r="C181" s="1">
        <f t="shared" si="78"/>
        <v>8158</v>
      </c>
      <c r="D181" s="6">
        <f>IF(N181&gt;0, RANK(N181,(N181:P181,Q181:AE181)),0)</f>
        <v>2</v>
      </c>
      <c r="E181" s="6">
        <f>IF(O181&gt;0,RANK(O181,(N181:P181,Q181:AE181)),0)</f>
        <v>1</v>
      </c>
      <c r="F181" s="6">
        <f>IF(P181&gt;0,RANK(P181,(N181:P181,Q181:AE181)),0)</f>
        <v>0</v>
      </c>
      <c r="G181" s="1">
        <f t="shared" si="79"/>
        <v>3345</v>
      </c>
      <c r="H181" s="2">
        <f t="shared" si="80"/>
        <v>0.4100269673939691</v>
      </c>
      <c r="I181" s="2"/>
      <c r="J181" s="2">
        <f t="shared" si="81"/>
        <v>0.28340279480264768</v>
      </c>
      <c r="K181" s="2">
        <f t="shared" si="82"/>
        <v>0.69342976219661678</v>
      </c>
      <c r="L181" s="2">
        <f t="shared" si="83"/>
        <v>0</v>
      </c>
      <c r="M181" s="2">
        <f t="shared" si="84"/>
        <v>2.3167443000735588E-2</v>
      </c>
      <c r="N181" s="107">
        <v>2312</v>
      </c>
      <c r="O181" s="107">
        <v>5657</v>
      </c>
      <c r="P181" s="107"/>
      <c r="Q181" s="107">
        <v>73</v>
      </c>
      <c r="R181" s="107"/>
      <c r="S181" s="107"/>
      <c r="T181" s="107"/>
      <c r="U181" s="107">
        <v>116</v>
      </c>
      <c r="V181" s="107"/>
      <c r="W181" s="107"/>
      <c r="X181" s="107">
        <v>0</v>
      </c>
      <c r="Y181" s="107"/>
      <c r="Z181" s="107"/>
      <c r="AA181" s="107"/>
      <c r="AB181" s="107"/>
      <c r="AC181" s="107"/>
      <c r="AD181" s="107"/>
      <c r="AE181" s="107"/>
      <c r="AG181" s="6">
        <f>IF(Q181&gt;0,RANK(Q181,(N181:P181,Q181:AE181)),0)</f>
        <v>4</v>
      </c>
      <c r="AH181" s="6">
        <f>IF(R181&gt;0,RANK(R181,(N181:P181,Q181:AE181)),0)</f>
        <v>0</v>
      </c>
      <c r="AI181" s="6">
        <f>IF(T181&gt;0,RANK(T181,(N181:P181,Q181:AE181)),0)</f>
        <v>0</v>
      </c>
      <c r="AJ181" s="6">
        <f>IF(S181&gt;0,RANK(S181,(N181:P181,Q181:AE181)),0)</f>
        <v>0</v>
      </c>
      <c r="AK181" s="2">
        <f t="shared" si="85"/>
        <v>8.9482716352047072E-3</v>
      </c>
      <c r="AL181" s="2">
        <f t="shared" si="86"/>
        <v>0</v>
      </c>
      <c r="AM181" s="2">
        <f t="shared" si="87"/>
        <v>0</v>
      </c>
      <c r="AN181" s="2">
        <f t="shared" si="88"/>
        <v>0</v>
      </c>
      <c r="AP181" t="s">
        <v>1251</v>
      </c>
      <c r="AQ181" t="s">
        <v>2420</v>
      </c>
      <c r="AT181" s="92">
        <v>18</v>
      </c>
      <c r="AU181" s="94">
        <v>21</v>
      </c>
      <c r="AV181" s="98">
        <f t="shared" si="89"/>
        <v>18021</v>
      </c>
      <c r="AX181" s="6" t="s">
        <v>1535</v>
      </c>
    </row>
    <row r="182" spans="1:50" hidden="1" outlineLevel="1">
      <c r="A182" t="s">
        <v>782</v>
      </c>
      <c r="B182" t="s">
        <v>2420</v>
      </c>
      <c r="C182" s="1">
        <f t="shared" si="78"/>
        <v>8909</v>
      </c>
      <c r="D182" s="6">
        <f>IF(N182&gt;0, RANK(N182,(N182:P182,Q182:AE182)),0)</f>
        <v>2</v>
      </c>
      <c r="E182" s="6">
        <f>IF(O182&gt;0,RANK(O182,(N182:P182,Q182:AE182)),0)</f>
        <v>1</v>
      </c>
      <c r="F182" s="6">
        <f>IF(P182&gt;0,RANK(P182,(N182:P182,Q182:AE182)),0)</f>
        <v>0</v>
      </c>
      <c r="G182" s="1">
        <f t="shared" si="79"/>
        <v>3913</v>
      </c>
      <c r="H182" s="2">
        <f t="shared" si="80"/>
        <v>0.43921876753844424</v>
      </c>
      <c r="I182" s="2"/>
      <c r="J182" s="2">
        <f t="shared" si="81"/>
        <v>0.27028847233135034</v>
      </c>
      <c r="K182" s="2">
        <f t="shared" si="82"/>
        <v>0.70950723986979458</v>
      </c>
      <c r="L182" s="2">
        <f t="shared" si="83"/>
        <v>0</v>
      </c>
      <c r="M182" s="2">
        <f t="shared" si="84"/>
        <v>2.0204287798855081E-2</v>
      </c>
      <c r="N182" s="107">
        <v>2408</v>
      </c>
      <c r="O182" s="107">
        <v>6321</v>
      </c>
      <c r="P182" s="107"/>
      <c r="Q182" s="107">
        <v>99</v>
      </c>
      <c r="R182" s="107"/>
      <c r="S182" s="107"/>
      <c r="T182" s="107"/>
      <c r="U182" s="107">
        <v>81</v>
      </c>
      <c r="V182" s="107"/>
      <c r="W182" s="107"/>
      <c r="X182" s="107">
        <v>0</v>
      </c>
      <c r="Y182" s="107"/>
      <c r="Z182" s="107"/>
      <c r="AA182" s="107"/>
      <c r="AB182" s="107"/>
      <c r="AC182" s="107"/>
      <c r="AD182" s="107"/>
      <c r="AE182" s="107"/>
      <c r="AG182" s="6">
        <f>IF(Q182&gt;0,RANK(Q182,(N182:P182,Q182:AE182)),0)</f>
        <v>3</v>
      </c>
      <c r="AH182" s="6">
        <f>IF(R182&gt;0,RANK(R182,(N182:P182,Q182:AE182)),0)</f>
        <v>0</v>
      </c>
      <c r="AI182" s="6">
        <f>IF(T182&gt;0,RANK(T182,(N182:P182,Q182:AE182)),0)</f>
        <v>0</v>
      </c>
      <c r="AJ182" s="6">
        <f>IF(S182&gt;0,RANK(S182,(N182:P182,Q182:AE182)),0)</f>
        <v>0</v>
      </c>
      <c r="AK182" s="2">
        <f t="shared" si="85"/>
        <v>1.11123582893703E-2</v>
      </c>
      <c r="AL182" s="2">
        <f t="shared" si="86"/>
        <v>0</v>
      </c>
      <c r="AM182" s="2">
        <f t="shared" si="87"/>
        <v>0</v>
      </c>
      <c r="AN182" s="2">
        <f t="shared" si="88"/>
        <v>0</v>
      </c>
      <c r="AP182" t="s">
        <v>782</v>
      </c>
      <c r="AQ182" t="s">
        <v>2420</v>
      </c>
      <c r="AT182" s="92">
        <v>18</v>
      </c>
      <c r="AU182" s="94">
        <v>23</v>
      </c>
      <c r="AV182" s="98">
        <f t="shared" si="89"/>
        <v>18023</v>
      </c>
      <c r="AX182" s="6" t="s">
        <v>1535</v>
      </c>
    </row>
    <row r="183" spans="1:50" hidden="1" outlineLevel="1">
      <c r="A183" t="s">
        <v>902</v>
      </c>
      <c r="B183" t="s">
        <v>2420</v>
      </c>
      <c r="C183" s="1">
        <f t="shared" si="78"/>
        <v>4422</v>
      </c>
      <c r="D183" s="6">
        <f>IF(N183&gt;0, RANK(N183,(N183:P183,Q183:AE183)),0)</f>
        <v>2</v>
      </c>
      <c r="E183" s="6">
        <f>IF(O183&gt;0,RANK(O183,(N183:P183,Q183:AE183)),0)</f>
        <v>1</v>
      </c>
      <c r="F183" s="6">
        <f>IF(P183&gt;0,RANK(P183,(N183:P183,Q183:AE183)),0)</f>
        <v>0</v>
      </c>
      <c r="G183" s="1">
        <f t="shared" si="79"/>
        <v>1166</v>
      </c>
      <c r="H183" s="2">
        <f t="shared" si="80"/>
        <v>0.26368159203980102</v>
      </c>
      <c r="I183" s="2"/>
      <c r="J183" s="2">
        <f t="shared" si="81"/>
        <v>0.35911352329262775</v>
      </c>
      <c r="K183" s="2">
        <f t="shared" si="82"/>
        <v>0.62279511533242882</v>
      </c>
      <c r="L183" s="2">
        <f t="shared" si="83"/>
        <v>0</v>
      </c>
      <c r="M183" s="2">
        <f t="shared" si="84"/>
        <v>1.8091361374943493E-2</v>
      </c>
      <c r="N183" s="107">
        <v>1588</v>
      </c>
      <c r="O183" s="107">
        <v>2754</v>
      </c>
      <c r="P183" s="107"/>
      <c r="Q183" s="107">
        <v>34</v>
      </c>
      <c r="R183" s="107"/>
      <c r="S183" s="107"/>
      <c r="T183" s="107"/>
      <c r="U183" s="107">
        <v>46</v>
      </c>
      <c r="V183" s="107"/>
      <c r="W183" s="107"/>
      <c r="X183" s="107">
        <v>0</v>
      </c>
      <c r="Y183" s="107"/>
      <c r="Z183" s="107"/>
      <c r="AA183" s="107"/>
      <c r="AB183" s="107"/>
      <c r="AC183" s="107"/>
      <c r="AD183" s="107"/>
      <c r="AE183" s="107"/>
      <c r="AG183" s="6">
        <f>IF(Q183&gt;0,RANK(Q183,(N183:P183,Q183:AE183)),0)</f>
        <v>4</v>
      </c>
      <c r="AH183" s="6">
        <f>IF(R183&gt;0,RANK(R183,(N183:P183,Q183:AE183)),0)</f>
        <v>0</v>
      </c>
      <c r="AI183" s="6">
        <f>IF(T183&gt;0,RANK(T183,(N183:P183,Q183:AE183)),0)</f>
        <v>0</v>
      </c>
      <c r="AJ183" s="6">
        <f>IF(S183&gt;0,RANK(S183,(N183:P183,Q183:AE183)),0)</f>
        <v>0</v>
      </c>
      <c r="AK183" s="2">
        <f t="shared" si="85"/>
        <v>7.6888285843509721E-3</v>
      </c>
      <c r="AL183" s="2">
        <f t="shared" si="86"/>
        <v>0</v>
      </c>
      <c r="AM183" s="2">
        <f t="shared" si="87"/>
        <v>0</v>
      </c>
      <c r="AN183" s="2">
        <f t="shared" si="88"/>
        <v>0</v>
      </c>
      <c r="AP183" t="s">
        <v>902</v>
      </c>
      <c r="AQ183" t="s">
        <v>2420</v>
      </c>
      <c r="AT183" s="92">
        <v>18</v>
      </c>
      <c r="AU183" s="94">
        <v>25</v>
      </c>
      <c r="AV183" s="98">
        <f t="shared" si="89"/>
        <v>18025</v>
      </c>
      <c r="AX183" s="6" t="s">
        <v>1535</v>
      </c>
    </row>
    <row r="184" spans="1:50" hidden="1" outlineLevel="1">
      <c r="A184" t="s">
        <v>492</v>
      </c>
      <c r="B184" t="s">
        <v>2420</v>
      </c>
      <c r="C184" s="1">
        <f t="shared" si="78"/>
        <v>7970</v>
      </c>
      <c r="D184" s="6">
        <f>IF(N184&gt;0, RANK(N184,(N184:P184,Q184:AE184)),0)</f>
        <v>2</v>
      </c>
      <c r="E184" s="6">
        <f>IF(O184&gt;0,RANK(O184,(N184:P184,Q184:AE184)),0)</f>
        <v>1</v>
      </c>
      <c r="F184" s="6">
        <f>IF(P184&gt;0,RANK(P184,(N184:P184,Q184:AE184)),0)</f>
        <v>0</v>
      </c>
      <c r="G184" s="1">
        <f t="shared" si="79"/>
        <v>4158</v>
      </c>
      <c r="H184" s="2">
        <f t="shared" si="80"/>
        <v>0.52170639899623583</v>
      </c>
      <c r="I184" s="2"/>
      <c r="J184" s="2">
        <f t="shared" si="81"/>
        <v>0.23212045169385195</v>
      </c>
      <c r="K184" s="2">
        <f t="shared" si="82"/>
        <v>0.75382685069008781</v>
      </c>
      <c r="L184" s="2">
        <f t="shared" si="83"/>
        <v>0</v>
      </c>
      <c r="M184" s="2">
        <f t="shared" si="84"/>
        <v>1.4052697616060206E-2</v>
      </c>
      <c r="N184" s="107">
        <v>1850</v>
      </c>
      <c r="O184" s="107">
        <v>6008</v>
      </c>
      <c r="P184" s="107"/>
      <c r="Q184" s="107">
        <v>43</v>
      </c>
      <c r="R184" s="107"/>
      <c r="S184" s="107"/>
      <c r="T184" s="107"/>
      <c r="U184" s="107">
        <v>69</v>
      </c>
      <c r="V184" s="107"/>
      <c r="W184" s="107"/>
      <c r="X184" s="107">
        <v>0</v>
      </c>
      <c r="Y184" s="107"/>
      <c r="Z184" s="107"/>
      <c r="AA184" s="107"/>
      <c r="AB184" s="107"/>
      <c r="AC184" s="107"/>
      <c r="AD184" s="107"/>
      <c r="AE184" s="107"/>
      <c r="AG184" s="6">
        <f>IF(Q184&gt;0,RANK(Q184,(N184:P184,Q184:AE184)),0)</f>
        <v>4</v>
      </c>
      <c r="AH184" s="6">
        <f>IF(R184&gt;0,RANK(R184,(N184:P184,Q184:AE184)),0)</f>
        <v>0</v>
      </c>
      <c r="AI184" s="6">
        <f>IF(T184&gt;0,RANK(T184,(N184:P184,Q184:AE184)),0)</f>
        <v>0</v>
      </c>
      <c r="AJ184" s="6">
        <f>IF(S184&gt;0,RANK(S184,(N184:P184,Q184:AE184)),0)</f>
        <v>0</v>
      </c>
      <c r="AK184" s="2">
        <f t="shared" si="85"/>
        <v>5.3952321204516936E-3</v>
      </c>
      <c r="AL184" s="2">
        <f t="shared" si="86"/>
        <v>0</v>
      </c>
      <c r="AM184" s="2">
        <f t="shared" si="87"/>
        <v>0</v>
      </c>
      <c r="AN184" s="2">
        <f t="shared" si="88"/>
        <v>0</v>
      </c>
      <c r="AP184" t="s">
        <v>492</v>
      </c>
      <c r="AQ184" t="s">
        <v>2420</v>
      </c>
      <c r="AT184" s="92">
        <v>18</v>
      </c>
      <c r="AU184" s="94">
        <v>27</v>
      </c>
      <c r="AV184" s="98">
        <f t="shared" si="89"/>
        <v>18027</v>
      </c>
      <c r="AX184" s="6" t="s">
        <v>1535</v>
      </c>
    </row>
    <row r="185" spans="1:50" hidden="1" outlineLevel="1">
      <c r="A185" t="s">
        <v>493</v>
      </c>
      <c r="B185" t="s">
        <v>2420</v>
      </c>
      <c r="C185" s="1">
        <f t="shared" si="78"/>
        <v>11590</v>
      </c>
      <c r="D185" s="6">
        <f>IF(N185&gt;0, RANK(N185,(N185:P185,Q185:AE185)),0)</f>
        <v>2</v>
      </c>
      <c r="E185" s="6">
        <f>IF(O185&gt;0,RANK(O185,(N185:P185,Q185:AE185)),0)</f>
        <v>1</v>
      </c>
      <c r="F185" s="6">
        <f>IF(P185&gt;0,RANK(P185,(N185:P185,Q185:AE185)),0)</f>
        <v>0</v>
      </c>
      <c r="G185" s="1">
        <f t="shared" si="79"/>
        <v>4228</v>
      </c>
      <c r="H185" s="2">
        <f t="shared" si="80"/>
        <v>0.36479723899913719</v>
      </c>
      <c r="I185" s="2"/>
      <c r="J185" s="2">
        <f t="shared" si="81"/>
        <v>0.29672131147540981</v>
      </c>
      <c r="K185" s="2">
        <f t="shared" si="82"/>
        <v>0.661518550474547</v>
      </c>
      <c r="L185" s="2">
        <f t="shared" si="83"/>
        <v>0</v>
      </c>
      <c r="M185" s="2">
        <f t="shared" si="84"/>
        <v>4.1760138050043194E-2</v>
      </c>
      <c r="N185" s="107">
        <v>3439</v>
      </c>
      <c r="O185" s="107">
        <v>7667</v>
      </c>
      <c r="P185" s="107"/>
      <c r="Q185" s="107">
        <v>213</v>
      </c>
      <c r="R185" s="107"/>
      <c r="S185" s="107"/>
      <c r="T185" s="107"/>
      <c r="U185" s="107">
        <v>271</v>
      </c>
      <c r="V185" s="107"/>
      <c r="W185" s="107"/>
      <c r="X185" s="107">
        <v>0</v>
      </c>
      <c r="Y185" s="107"/>
      <c r="Z185" s="107"/>
      <c r="AA185" s="107"/>
      <c r="AB185" s="107"/>
      <c r="AC185" s="107"/>
      <c r="AD185" s="107"/>
      <c r="AE185" s="107"/>
      <c r="AG185" s="6">
        <f>IF(Q185&gt;0,RANK(Q185,(N185:P185,Q185:AE185)),0)</f>
        <v>4</v>
      </c>
      <c r="AH185" s="6">
        <f>IF(R185&gt;0,RANK(R185,(N185:P185,Q185:AE185)),0)</f>
        <v>0</v>
      </c>
      <c r="AI185" s="6">
        <f>IF(T185&gt;0,RANK(T185,(N185:P185,Q185:AE185)),0)</f>
        <v>0</v>
      </c>
      <c r="AJ185" s="6">
        <f>IF(S185&gt;0,RANK(S185,(N185:P185,Q185:AE185)),0)</f>
        <v>0</v>
      </c>
      <c r="AK185" s="2">
        <f t="shared" si="85"/>
        <v>1.8377911993097497E-2</v>
      </c>
      <c r="AL185" s="2">
        <f t="shared" si="86"/>
        <v>0</v>
      </c>
      <c r="AM185" s="2">
        <f t="shared" si="87"/>
        <v>0</v>
      </c>
      <c r="AN185" s="2">
        <f t="shared" si="88"/>
        <v>0</v>
      </c>
      <c r="AP185" t="s">
        <v>493</v>
      </c>
      <c r="AQ185" t="s">
        <v>2420</v>
      </c>
      <c r="AT185" s="92">
        <v>18</v>
      </c>
      <c r="AU185" s="94">
        <v>29</v>
      </c>
      <c r="AV185" s="98">
        <f t="shared" si="89"/>
        <v>18029</v>
      </c>
      <c r="AX185" s="6" t="s">
        <v>1535</v>
      </c>
    </row>
    <row r="186" spans="1:50" hidden="1" outlineLevel="1">
      <c r="A186" t="s">
        <v>2547</v>
      </c>
      <c r="B186" t="s">
        <v>2420</v>
      </c>
      <c r="C186" s="1">
        <f t="shared" si="78"/>
        <v>8218</v>
      </c>
      <c r="D186" s="6">
        <f>IF(N186&gt;0, RANK(N186,(N186:P186,Q186:AE186)),0)</f>
        <v>2</v>
      </c>
      <c r="E186" s="6">
        <f>IF(O186&gt;0,RANK(O186,(N186:P186,Q186:AE186)),0)</f>
        <v>1</v>
      </c>
      <c r="F186" s="6">
        <f>IF(P186&gt;0,RANK(P186,(N186:P186,Q186:AE186)),0)</f>
        <v>0</v>
      </c>
      <c r="G186" s="1">
        <f t="shared" si="79"/>
        <v>4334</v>
      </c>
      <c r="H186" s="2">
        <f t="shared" si="80"/>
        <v>0.52737892431248479</v>
      </c>
      <c r="I186" s="2"/>
      <c r="J186" s="2">
        <f t="shared" si="81"/>
        <v>0.2251155999026527</v>
      </c>
      <c r="K186" s="2">
        <f t="shared" si="82"/>
        <v>0.75249452421513752</v>
      </c>
      <c r="L186" s="2">
        <f t="shared" si="83"/>
        <v>0</v>
      </c>
      <c r="M186" s="2">
        <f t="shared" si="84"/>
        <v>2.2389875882209753E-2</v>
      </c>
      <c r="N186" s="107">
        <v>1850</v>
      </c>
      <c r="O186" s="107">
        <v>6184</v>
      </c>
      <c r="P186" s="107"/>
      <c r="Q186" s="107">
        <v>82</v>
      </c>
      <c r="R186" s="107"/>
      <c r="S186" s="107"/>
      <c r="T186" s="107"/>
      <c r="U186" s="107">
        <v>102</v>
      </c>
      <c r="V186" s="107"/>
      <c r="W186" s="107"/>
      <c r="X186" s="107">
        <v>0</v>
      </c>
      <c r="Y186" s="107"/>
      <c r="Z186" s="107"/>
      <c r="AA186" s="107"/>
      <c r="AB186" s="107"/>
      <c r="AC186" s="107"/>
      <c r="AD186" s="107"/>
      <c r="AE186" s="107"/>
      <c r="AG186" s="6">
        <f>IF(Q186&gt;0,RANK(Q186,(N186:P186,Q186:AE186)),0)</f>
        <v>4</v>
      </c>
      <c r="AH186" s="6">
        <f>IF(R186&gt;0,RANK(R186,(N186:P186,Q186:AE186)),0)</f>
        <v>0</v>
      </c>
      <c r="AI186" s="6">
        <f>IF(T186&gt;0,RANK(T186,(N186:P186,Q186:AE186)),0)</f>
        <v>0</v>
      </c>
      <c r="AJ186" s="6">
        <f>IF(S186&gt;0,RANK(S186,(N186:P186,Q186:AE186)),0)</f>
        <v>0</v>
      </c>
      <c r="AK186" s="2">
        <f t="shared" si="85"/>
        <v>9.978096860550012E-3</v>
      </c>
      <c r="AL186" s="2">
        <f t="shared" si="86"/>
        <v>0</v>
      </c>
      <c r="AM186" s="2">
        <f t="shared" si="87"/>
        <v>0</v>
      </c>
      <c r="AN186" s="2">
        <f t="shared" si="88"/>
        <v>0</v>
      </c>
      <c r="AP186" t="s">
        <v>2547</v>
      </c>
      <c r="AQ186" t="s">
        <v>2420</v>
      </c>
      <c r="AT186" s="92">
        <v>18</v>
      </c>
      <c r="AU186" s="94">
        <v>31</v>
      </c>
      <c r="AV186" s="98">
        <f t="shared" si="89"/>
        <v>18031</v>
      </c>
      <c r="AX186" s="6" t="s">
        <v>1535</v>
      </c>
    </row>
    <row r="187" spans="1:50" hidden="1" outlineLevel="1">
      <c r="A187" t="s">
        <v>2383</v>
      </c>
      <c r="B187" t="s">
        <v>2420</v>
      </c>
      <c r="C187" s="1">
        <f t="shared" si="78"/>
        <v>10605</v>
      </c>
      <c r="D187" s="6">
        <f>IF(N187&gt;0, RANK(N187,(N187:P187,Q187:AE187)),0)</f>
        <v>2</v>
      </c>
      <c r="E187" s="6">
        <f>IF(O187&gt;0,RANK(O187,(N187:P187,Q187:AE187)),0)</f>
        <v>1</v>
      </c>
      <c r="F187" s="6">
        <f>IF(P187&gt;0,RANK(P187,(N187:P187,Q187:AE187)),0)</f>
        <v>0</v>
      </c>
      <c r="G187" s="1">
        <f t="shared" si="79"/>
        <v>4023</v>
      </c>
      <c r="H187" s="2">
        <f t="shared" si="80"/>
        <v>0.37934936350777937</v>
      </c>
      <c r="I187" s="2"/>
      <c r="J187" s="2">
        <f t="shared" si="81"/>
        <v>0.30174446016030176</v>
      </c>
      <c r="K187" s="2">
        <f t="shared" si="82"/>
        <v>0.68109382366808113</v>
      </c>
      <c r="L187" s="2">
        <f t="shared" si="83"/>
        <v>0</v>
      </c>
      <c r="M187" s="2">
        <f t="shared" si="84"/>
        <v>1.7161716171617103E-2</v>
      </c>
      <c r="N187" s="107">
        <v>3200</v>
      </c>
      <c r="O187" s="107">
        <v>7223</v>
      </c>
      <c r="P187" s="107"/>
      <c r="Q187" s="107">
        <v>119</v>
      </c>
      <c r="R187" s="107"/>
      <c r="S187" s="107"/>
      <c r="T187" s="107"/>
      <c r="U187" s="107">
        <v>63</v>
      </c>
      <c r="V187" s="107"/>
      <c r="W187" s="107"/>
      <c r="X187" s="107">
        <v>0</v>
      </c>
      <c r="Y187" s="107"/>
      <c r="Z187" s="107"/>
      <c r="AA187" s="107"/>
      <c r="AB187" s="107"/>
      <c r="AC187" s="107"/>
      <c r="AD187" s="107"/>
      <c r="AE187" s="107"/>
      <c r="AG187" s="6">
        <f>IF(Q187&gt;0,RANK(Q187,(N187:P187,Q187:AE187)),0)</f>
        <v>3</v>
      </c>
      <c r="AH187" s="6">
        <f>IF(R187&gt;0,RANK(R187,(N187:P187,Q187:AE187)),0)</f>
        <v>0</v>
      </c>
      <c r="AI187" s="6">
        <f>IF(T187&gt;0,RANK(T187,(N187:P187,Q187:AE187)),0)</f>
        <v>0</v>
      </c>
      <c r="AJ187" s="6">
        <f>IF(S187&gt;0,RANK(S187,(N187:P187,Q187:AE187)),0)</f>
        <v>0</v>
      </c>
      <c r="AK187" s="2">
        <f t="shared" si="85"/>
        <v>1.1221122112211221E-2</v>
      </c>
      <c r="AL187" s="2">
        <f t="shared" si="86"/>
        <v>0</v>
      </c>
      <c r="AM187" s="2">
        <f t="shared" si="87"/>
        <v>0</v>
      </c>
      <c r="AN187" s="2">
        <f t="shared" si="88"/>
        <v>0</v>
      </c>
      <c r="AP187" t="s">
        <v>2383</v>
      </c>
      <c r="AQ187" t="s">
        <v>2420</v>
      </c>
      <c r="AT187" s="92">
        <v>18</v>
      </c>
      <c r="AU187" s="94">
        <v>33</v>
      </c>
      <c r="AV187" s="98">
        <f t="shared" si="89"/>
        <v>18033</v>
      </c>
      <c r="AX187" s="6" t="s">
        <v>1535</v>
      </c>
    </row>
    <row r="188" spans="1:50" hidden="1" outlineLevel="1">
      <c r="A188" t="s">
        <v>489</v>
      </c>
      <c r="B188" t="s">
        <v>2420</v>
      </c>
      <c r="C188" s="1">
        <f t="shared" si="78"/>
        <v>37186</v>
      </c>
      <c r="D188" s="6">
        <f>IF(N188&gt;0, RANK(N188,(N188:P188,Q188:AE188)),0)</f>
        <v>2</v>
      </c>
      <c r="E188" s="6">
        <f>IF(O188&gt;0,RANK(O188,(N188:P188,Q188:AE188)),0)</f>
        <v>1</v>
      </c>
      <c r="F188" s="6">
        <f>IF(P188&gt;0,RANK(P188,(N188:P188,Q188:AE188)),0)</f>
        <v>0</v>
      </c>
      <c r="G188" s="1">
        <f t="shared" si="79"/>
        <v>12932</v>
      </c>
      <c r="H188" s="2">
        <f t="shared" si="80"/>
        <v>0.34776528801161727</v>
      </c>
      <c r="I188" s="2"/>
      <c r="J188" s="2">
        <f t="shared" si="81"/>
        <v>0.31654386059269618</v>
      </c>
      <c r="K188" s="2">
        <f t="shared" si="82"/>
        <v>0.66430914860431345</v>
      </c>
      <c r="L188" s="2">
        <f t="shared" si="83"/>
        <v>0</v>
      </c>
      <c r="M188" s="2">
        <f t="shared" si="84"/>
        <v>1.9146990802990316E-2</v>
      </c>
      <c r="N188" s="107">
        <v>11771</v>
      </c>
      <c r="O188" s="107">
        <v>24703</v>
      </c>
      <c r="P188" s="107"/>
      <c r="Q188" s="107">
        <v>332</v>
      </c>
      <c r="R188" s="107"/>
      <c r="S188" s="107"/>
      <c r="T188" s="107"/>
      <c r="U188" s="107">
        <v>380</v>
      </c>
      <c r="V188" s="107"/>
      <c r="W188" s="107"/>
      <c r="X188" s="107">
        <v>0</v>
      </c>
      <c r="Y188" s="107"/>
      <c r="Z188" s="107"/>
      <c r="AA188" s="107"/>
      <c r="AB188" s="107"/>
      <c r="AC188" s="107"/>
      <c r="AD188" s="107"/>
      <c r="AE188" s="107"/>
      <c r="AG188" s="6">
        <f>IF(Q188&gt;0,RANK(Q188,(N188:P188,Q188:AE188)),0)</f>
        <v>4</v>
      </c>
      <c r="AH188" s="6">
        <f>IF(R188&gt;0,RANK(R188,(N188:P188,Q188:AE188)),0)</f>
        <v>0</v>
      </c>
      <c r="AI188" s="6">
        <f>IF(T188&gt;0,RANK(T188,(N188:P188,Q188:AE188)),0)</f>
        <v>0</v>
      </c>
      <c r="AJ188" s="6">
        <f>IF(S188&gt;0,RANK(S188,(N188:P188,Q188:AE188)),0)</f>
        <v>0</v>
      </c>
      <c r="AK188" s="2">
        <f t="shared" si="85"/>
        <v>8.9280912171247236E-3</v>
      </c>
      <c r="AL188" s="2">
        <f t="shared" si="86"/>
        <v>0</v>
      </c>
      <c r="AM188" s="2">
        <f t="shared" si="87"/>
        <v>0</v>
      </c>
      <c r="AN188" s="2">
        <f t="shared" si="88"/>
        <v>0</v>
      </c>
      <c r="AP188" t="s">
        <v>489</v>
      </c>
      <c r="AQ188" t="s">
        <v>2420</v>
      </c>
      <c r="AT188" s="92">
        <v>18</v>
      </c>
      <c r="AU188" s="94">
        <v>35</v>
      </c>
      <c r="AV188" s="98">
        <f t="shared" si="89"/>
        <v>18035</v>
      </c>
      <c r="AX188" s="6" t="s">
        <v>1535</v>
      </c>
    </row>
    <row r="189" spans="1:50" hidden="1" outlineLevel="1">
      <c r="A189" t="s">
        <v>2129</v>
      </c>
      <c r="B189" t="s">
        <v>2420</v>
      </c>
      <c r="C189" s="1">
        <f t="shared" si="78"/>
        <v>12005</v>
      </c>
      <c r="D189" s="6">
        <f>IF(N189&gt;0, RANK(N189,(N189:P189,Q189:AE189)),0)</f>
        <v>2</v>
      </c>
      <c r="E189" s="6">
        <f>IF(O189&gt;0,RANK(O189,(N189:P189,Q189:AE189)),0)</f>
        <v>1</v>
      </c>
      <c r="F189" s="6">
        <f>IF(P189&gt;0,RANK(P189,(N189:P189,Q189:AE189)),0)</f>
        <v>0</v>
      </c>
      <c r="G189" s="1">
        <f t="shared" si="79"/>
        <v>3899</v>
      </c>
      <c r="H189" s="2">
        <f t="shared" si="80"/>
        <v>0.32478134110787171</v>
      </c>
      <c r="I189" s="2"/>
      <c r="J189" s="2">
        <f t="shared" si="81"/>
        <v>0.31895043731778427</v>
      </c>
      <c r="K189" s="2">
        <f t="shared" si="82"/>
        <v>0.64373177842565599</v>
      </c>
      <c r="L189" s="2">
        <f t="shared" si="83"/>
        <v>0</v>
      </c>
      <c r="M189" s="2">
        <f t="shared" si="84"/>
        <v>3.7317784256559738E-2</v>
      </c>
      <c r="N189" s="107">
        <v>3829</v>
      </c>
      <c r="O189" s="107">
        <v>7728</v>
      </c>
      <c r="P189" s="107"/>
      <c r="Q189" s="107">
        <v>69</v>
      </c>
      <c r="R189" s="107"/>
      <c r="S189" s="107"/>
      <c r="T189" s="107"/>
      <c r="U189" s="107">
        <v>379</v>
      </c>
      <c r="V189" s="107"/>
      <c r="W189" s="107"/>
      <c r="X189" s="107">
        <v>0</v>
      </c>
      <c r="Y189" s="107"/>
      <c r="Z189" s="107"/>
      <c r="AA189" s="107"/>
      <c r="AB189" s="107"/>
      <c r="AC189" s="107"/>
      <c r="AD189" s="107"/>
      <c r="AE189" s="107"/>
      <c r="AG189" s="6">
        <f>IF(Q189&gt;0,RANK(Q189,(N189:P189,Q189:AE189)),0)</f>
        <v>4</v>
      </c>
      <c r="AH189" s="6">
        <f>IF(R189&gt;0,RANK(R189,(N189:P189,Q189:AE189)),0)</f>
        <v>0</v>
      </c>
      <c r="AI189" s="6">
        <f>IF(T189&gt;0,RANK(T189,(N189:P189,Q189:AE189)),0)</f>
        <v>0</v>
      </c>
      <c r="AJ189" s="6">
        <f>IF(S189&gt;0,RANK(S189,(N189:P189,Q189:AE189)),0)</f>
        <v>0</v>
      </c>
      <c r="AK189" s="2">
        <f t="shared" si="85"/>
        <v>5.7476051645147857E-3</v>
      </c>
      <c r="AL189" s="2">
        <f t="shared" si="86"/>
        <v>0</v>
      </c>
      <c r="AM189" s="2">
        <f t="shared" si="87"/>
        <v>0</v>
      </c>
      <c r="AN189" s="2">
        <f t="shared" si="88"/>
        <v>0</v>
      </c>
      <c r="AP189" t="s">
        <v>2129</v>
      </c>
      <c r="AQ189" t="s">
        <v>2420</v>
      </c>
      <c r="AT189" s="92">
        <v>18</v>
      </c>
      <c r="AU189" s="94">
        <v>37</v>
      </c>
      <c r="AV189" s="98">
        <f t="shared" si="89"/>
        <v>18037</v>
      </c>
      <c r="AX189" s="6" t="s">
        <v>1535</v>
      </c>
    </row>
    <row r="190" spans="1:50" hidden="1" outlineLevel="1">
      <c r="A190" t="s">
        <v>125</v>
      </c>
      <c r="B190" t="s">
        <v>2420</v>
      </c>
      <c r="C190" s="1">
        <f t="shared" si="78"/>
        <v>30093</v>
      </c>
      <c r="D190" s="6">
        <f>IF(N190&gt;0, RANK(N190,(N190:P190,Q190:AE190)),0)</f>
        <v>2</v>
      </c>
      <c r="E190" s="6">
        <f>IF(O190&gt;0,RANK(O190,(N190:P190,Q190:AE190)),0)</f>
        <v>1</v>
      </c>
      <c r="F190" s="6">
        <f>IF(P190&gt;0,RANK(P190,(N190:P190,Q190:AE190)),0)</f>
        <v>0</v>
      </c>
      <c r="G190" s="1">
        <f t="shared" si="79"/>
        <v>17430</v>
      </c>
      <c r="H190" s="2">
        <f t="shared" si="80"/>
        <v>0.57920446615491972</v>
      </c>
      <c r="I190" s="2"/>
      <c r="J190" s="2">
        <f t="shared" si="81"/>
        <v>0.20087728043066494</v>
      </c>
      <c r="K190" s="2">
        <f t="shared" si="82"/>
        <v>0.78008174658558471</v>
      </c>
      <c r="L190" s="2">
        <f t="shared" si="83"/>
        <v>0</v>
      </c>
      <c r="M190" s="2">
        <f t="shared" si="84"/>
        <v>1.9040972983750404E-2</v>
      </c>
      <c r="N190" s="107">
        <v>6045</v>
      </c>
      <c r="O190" s="107">
        <v>23475</v>
      </c>
      <c r="P190" s="107"/>
      <c r="Q190" s="107">
        <v>303</v>
      </c>
      <c r="R190" s="107"/>
      <c r="S190" s="107"/>
      <c r="T190" s="107"/>
      <c r="U190" s="107">
        <v>270</v>
      </c>
      <c r="V190" s="107"/>
      <c r="W190" s="107"/>
      <c r="X190" s="107">
        <v>0</v>
      </c>
      <c r="Y190" s="107"/>
      <c r="Z190" s="107"/>
      <c r="AA190" s="107"/>
      <c r="AB190" s="107"/>
      <c r="AC190" s="107"/>
      <c r="AD190" s="107"/>
      <c r="AE190" s="107"/>
      <c r="AG190" s="6">
        <f>IF(Q190&gt;0,RANK(Q190,(N190:P190,Q190:AE190)),0)</f>
        <v>3</v>
      </c>
      <c r="AH190" s="6">
        <f>IF(R190&gt;0,RANK(R190,(N190:P190,Q190:AE190)),0)</f>
        <v>0</v>
      </c>
      <c r="AI190" s="6">
        <f>IF(T190&gt;0,RANK(T190,(N190:P190,Q190:AE190)),0)</f>
        <v>0</v>
      </c>
      <c r="AJ190" s="6">
        <f>IF(S190&gt;0,RANK(S190,(N190:P190,Q190:AE190)),0)</f>
        <v>0</v>
      </c>
      <c r="AK190" s="2">
        <f t="shared" si="85"/>
        <v>1.0068786761040774E-2</v>
      </c>
      <c r="AL190" s="2">
        <f t="shared" si="86"/>
        <v>0</v>
      </c>
      <c r="AM190" s="2">
        <f t="shared" si="87"/>
        <v>0</v>
      </c>
      <c r="AN190" s="2">
        <f t="shared" si="88"/>
        <v>0</v>
      </c>
      <c r="AP190" t="s">
        <v>125</v>
      </c>
      <c r="AQ190" t="s">
        <v>2420</v>
      </c>
      <c r="AT190" s="92">
        <v>18</v>
      </c>
      <c r="AU190" s="94">
        <v>39</v>
      </c>
      <c r="AV190" s="98">
        <f t="shared" si="89"/>
        <v>18039</v>
      </c>
      <c r="AX190" s="6" t="s">
        <v>1535</v>
      </c>
    </row>
    <row r="191" spans="1:50" hidden="1" outlineLevel="1">
      <c r="A191" t="s">
        <v>2122</v>
      </c>
      <c r="B191" t="s">
        <v>2420</v>
      </c>
      <c r="C191" s="1">
        <f t="shared" si="78"/>
        <v>7826</v>
      </c>
      <c r="D191" s="6">
        <f>IF(N191&gt;0, RANK(N191,(N191:P191,Q191:AE191)),0)</f>
        <v>2</v>
      </c>
      <c r="E191" s="6">
        <f>IF(O191&gt;0,RANK(O191,(N191:P191,Q191:AE191)),0)</f>
        <v>1</v>
      </c>
      <c r="F191" s="6">
        <f>IF(P191&gt;0,RANK(P191,(N191:P191,Q191:AE191)),0)</f>
        <v>0</v>
      </c>
      <c r="G191" s="1">
        <f t="shared" si="79"/>
        <v>2721</v>
      </c>
      <c r="H191" s="2">
        <f t="shared" si="80"/>
        <v>0.34768719652440583</v>
      </c>
      <c r="I191" s="2"/>
      <c r="J191" s="2">
        <f t="shared" si="81"/>
        <v>0.31906465627395858</v>
      </c>
      <c r="K191" s="2">
        <f t="shared" si="82"/>
        <v>0.66675185279836446</v>
      </c>
      <c r="L191" s="2">
        <f t="shared" si="83"/>
        <v>0</v>
      </c>
      <c r="M191" s="2">
        <f t="shared" si="84"/>
        <v>1.4183490927677012E-2</v>
      </c>
      <c r="N191" s="107">
        <v>2497</v>
      </c>
      <c r="O191" s="107">
        <v>5218</v>
      </c>
      <c r="P191" s="107"/>
      <c r="Q191" s="107">
        <v>3</v>
      </c>
      <c r="R191" s="107"/>
      <c r="S191" s="107"/>
      <c r="T191" s="107"/>
      <c r="U191" s="107">
        <v>108</v>
      </c>
      <c r="V191" s="107"/>
      <c r="W191" s="107"/>
      <c r="X191" s="107">
        <v>0</v>
      </c>
      <c r="Y191" s="107"/>
      <c r="Z191" s="107"/>
      <c r="AA191" s="107"/>
      <c r="AB191" s="107"/>
      <c r="AC191" s="107"/>
      <c r="AD191" s="107"/>
      <c r="AE191" s="107"/>
      <c r="AG191" s="6">
        <f>IF(Q191&gt;0,RANK(Q191,(N191:P191,Q191:AE191)),0)</f>
        <v>4</v>
      </c>
      <c r="AH191" s="6">
        <f>IF(R191&gt;0,RANK(R191,(N191:P191,Q191:AE191)),0)</f>
        <v>0</v>
      </c>
      <c r="AI191" s="6">
        <f>IF(T191&gt;0,RANK(T191,(N191:P191,Q191:AE191)),0)</f>
        <v>0</v>
      </c>
      <c r="AJ191" s="6">
        <f>IF(S191&gt;0,RANK(S191,(N191:P191,Q191:AE191)),0)</f>
        <v>0</v>
      </c>
      <c r="AK191" s="2">
        <f t="shared" si="85"/>
        <v>3.8333759263991824E-4</v>
      </c>
      <c r="AL191" s="2">
        <f t="shared" si="86"/>
        <v>0</v>
      </c>
      <c r="AM191" s="2">
        <f t="shared" si="87"/>
        <v>0</v>
      </c>
      <c r="AN191" s="2">
        <f t="shared" si="88"/>
        <v>0</v>
      </c>
      <c r="AP191" t="s">
        <v>2122</v>
      </c>
      <c r="AQ191" t="s">
        <v>2420</v>
      </c>
      <c r="AT191" s="92">
        <v>18</v>
      </c>
      <c r="AU191" s="94">
        <v>41</v>
      </c>
      <c r="AV191" s="98">
        <f t="shared" si="89"/>
        <v>18041</v>
      </c>
      <c r="AX191" s="6" t="s">
        <v>1535</v>
      </c>
    </row>
    <row r="192" spans="1:50" hidden="1" outlineLevel="1">
      <c r="A192" t="s">
        <v>1795</v>
      </c>
      <c r="B192" t="s">
        <v>2420</v>
      </c>
      <c r="C192" s="1">
        <f t="shared" si="78"/>
        <v>19016</v>
      </c>
      <c r="D192" s="6">
        <f>IF(N192&gt;0, RANK(N192,(N192:P192,Q192:AE192)),0)</f>
        <v>2</v>
      </c>
      <c r="E192" s="6">
        <f>IF(O192&gt;0,RANK(O192,(N192:P192,Q192:AE192)),0)</f>
        <v>1</v>
      </c>
      <c r="F192" s="6">
        <f>IF(P192&gt;0,RANK(P192,(N192:P192,Q192:AE192)),0)</f>
        <v>0</v>
      </c>
      <c r="G192" s="1">
        <f t="shared" si="79"/>
        <v>5876</v>
      </c>
      <c r="H192" s="2">
        <f t="shared" si="80"/>
        <v>0.30900294488851493</v>
      </c>
      <c r="I192" s="2"/>
      <c r="J192" s="2">
        <f t="shared" si="81"/>
        <v>0.33603281447202354</v>
      </c>
      <c r="K192" s="2">
        <f t="shared" si="82"/>
        <v>0.64503575936053847</v>
      </c>
      <c r="L192" s="2">
        <f t="shared" si="83"/>
        <v>0</v>
      </c>
      <c r="M192" s="2">
        <f t="shared" si="84"/>
        <v>1.8931426167438037E-2</v>
      </c>
      <c r="N192" s="107">
        <v>6390</v>
      </c>
      <c r="O192" s="107">
        <v>12266</v>
      </c>
      <c r="P192" s="107"/>
      <c r="Q192" s="107">
        <v>99</v>
      </c>
      <c r="R192" s="107"/>
      <c r="S192" s="107"/>
      <c r="T192" s="107"/>
      <c r="U192" s="107">
        <v>261</v>
      </c>
      <c r="V192" s="107"/>
      <c r="W192" s="107"/>
      <c r="X192" s="107">
        <v>0</v>
      </c>
      <c r="Y192" s="107"/>
      <c r="Z192" s="107"/>
      <c r="AA192" s="107"/>
      <c r="AB192" s="107"/>
      <c r="AC192" s="107"/>
      <c r="AD192" s="107"/>
      <c r="AE192" s="107"/>
      <c r="AG192" s="6">
        <f>IF(Q192&gt;0,RANK(Q192,(N192:P192,Q192:AE192)),0)</f>
        <v>4</v>
      </c>
      <c r="AH192" s="6">
        <f>IF(R192&gt;0,RANK(R192,(N192:P192,Q192:AE192)),0)</f>
        <v>0</v>
      </c>
      <c r="AI192" s="6">
        <f>IF(T192&gt;0,RANK(T192,(N192:P192,Q192:AE192)),0)</f>
        <v>0</v>
      </c>
      <c r="AJ192" s="6">
        <f>IF(S192&gt;0,RANK(S192,(N192:P192,Q192:AE192)),0)</f>
        <v>0</v>
      </c>
      <c r="AK192" s="2">
        <f t="shared" si="85"/>
        <v>5.2061421960454355E-3</v>
      </c>
      <c r="AL192" s="2">
        <f t="shared" si="86"/>
        <v>0</v>
      </c>
      <c r="AM192" s="2">
        <f t="shared" si="87"/>
        <v>0</v>
      </c>
      <c r="AN192" s="2">
        <f t="shared" si="88"/>
        <v>0</v>
      </c>
      <c r="AP192" t="s">
        <v>1795</v>
      </c>
      <c r="AQ192" t="s">
        <v>2420</v>
      </c>
      <c r="AT192" s="92">
        <v>18</v>
      </c>
      <c r="AU192" s="94">
        <v>43</v>
      </c>
      <c r="AV192" s="98">
        <f t="shared" si="89"/>
        <v>18043</v>
      </c>
      <c r="AX192" s="6" t="s">
        <v>1535</v>
      </c>
    </row>
    <row r="193" spans="1:50" hidden="1" outlineLevel="1">
      <c r="A193" t="s">
        <v>126</v>
      </c>
      <c r="B193" t="s">
        <v>2420</v>
      </c>
      <c r="C193" s="1">
        <f t="shared" si="78"/>
        <v>6507</v>
      </c>
      <c r="D193" s="6">
        <f>IF(N193&gt;0, RANK(N193,(N193:P193,Q193:AE193)),0)</f>
        <v>2</v>
      </c>
      <c r="E193" s="6">
        <f>IF(O193&gt;0,RANK(O193,(N193:P193,Q193:AE193)),0)</f>
        <v>1</v>
      </c>
      <c r="F193" s="6">
        <f>IF(P193&gt;0,RANK(P193,(N193:P193,Q193:AE193)),0)</f>
        <v>0</v>
      </c>
      <c r="G193" s="1">
        <f t="shared" si="79"/>
        <v>2653</v>
      </c>
      <c r="H193" s="2">
        <f t="shared" si="80"/>
        <v>0.40771476871061935</v>
      </c>
      <c r="I193" s="2"/>
      <c r="J193" s="2">
        <f t="shared" si="81"/>
        <v>0.28477024742584911</v>
      </c>
      <c r="K193" s="2">
        <f t="shared" si="82"/>
        <v>0.6924850161364684</v>
      </c>
      <c r="L193" s="2">
        <f t="shared" si="83"/>
        <v>0</v>
      </c>
      <c r="M193" s="2">
        <f t="shared" si="84"/>
        <v>2.2744736437682489E-2</v>
      </c>
      <c r="N193" s="107">
        <v>1853</v>
      </c>
      <c r="O193" s="107">
        <v>4506</v>
      </c>
      <c r="P193" s="107"/>
      <c r="Q193" s="107">
        <v>78</v>
      </c>
      <c r="R193" s="107"/>
      <c r="S193" s="107"/>
      <c r="T193" s="107"/>
      <c r="U193" s="107">
        <v>70</v>
      </c>
      <c r="V193" s="107"/>
      <c r="W193" s="107"/>
      <c r="X193" s="107">
        <v>0</v>
      </c>
      <c r="Y193" s="107"/>
      <c r="Z193" s="107"/>
      <c r="AA193" s="107"/>
      <c r="AB193" s="107"/>
      <c r="AC193" s="107"/>
      <c r="AD193" s="107"/>
      <c r="AE193" s="107"/>
      <c r="AG193" s="6">
        <f>IF(Q193&gt;0,RANK(Q193,(N193:P193,Q193:AE193)),0)</f>
        <v>3</v>
      </c>
      <c r="AH193" s="6">
        <f>IF(R193&gt;0,RANK(R193,(N193:P193,Q193:AE193)),0)</f>
        <v>0</v>
      </c>
      <c r="AI193" s="6">
        <f>IF(T193&gt;0,RANK(T193,(N193:P193,Q193:AE193)),0)</f>
        <v>0</v>
      </c>
      <c r="AJ193" s="6">
        <f>IF(S193&gt;0,RANK(S193,(N193:P193,Q193:AE193)),0)</f>
        <v>0</v>
      </c>
      <c r="AK193" s="2">
        <f t="shared" si="85"/>
        <v>1.19870908252651E-2</v>
      </c>
      <c r="AL193" s="2">
        <f t="shared" si="86"/>
        <v>0</v>
      </c>
      <c r="AM193" s="2">
        <f t="shared" si="87"/>
        <v>0</v>
      </c>
      <c r="AN193" s="2">
        <f t="shared" si="88"/>
        <v>0</v>
      </c>
      <c r="AP193" t="s">
        <v>126</v>
      </c>
      <c r="AQ193" t="s">
        <v>2420</v>
      </c>
      <c r="AT193" s="92">
        <v>18</v>
      </c>
      <c r="AU193" s="94">
        <v>45</v>
      </c>
      <c r="AV193" s="98">
        <f t="shared" si="89"/>
        <v>18045</v>
      </c>
      <c r="AX193" s="6" t="s">
        <v>1535</v>
      </c>
    </row>
    <row r="194" spans="1:50" hidden="1" outlineLevel="1">
      <c r="A194" t="s">
        <v>2924</v>
      </c>
      <c r="B194" t="s">
        <v>2420</v>
      </c>
      <c r="C194" s="1">
        <f t="shared" si="78"/>
        <v>6843</v>
      </c>
      <c r="D194" s="6">
        <f>IF(N194&gt;0, RANK(N194,(N194:P194,Q194:AE194)),0)</f>
        <v>2</v>
      </c>
      <c r="E194" s="6">
        <f>IF(O194&gt;0,RANK(O194,(N194:P194,Q194:AE194)),0)</f>
        <v>1</v>
      </c>
      <c r="F194" s="6">
        <f>IF(P194&gt;0,RANK(P194,(N194:P194,Q194:AE194)),0)</f>
        <v>0</v>
      </c>
      <c r="G194" s="1">
        <f t="shared" si="79"/>
        <v>2644</v>
      </c>
      <c r="H194" s="2">
        <f t="shared" si="80"/>
        <v>0.38638024258366216</v>
      </c>
      <c r="I194" s="2"/>
      <c r="J194" s="2">
        <f t="shared" si="81"/>
        <v>0.2912465293000146</v>
      </c>
      <c r="K194" s="2">
        <f t="shared" si="82"/>
        <v>0.6776267718836767</v>
      </c>
      <c r="L194" s="2">
        <f t="shared" si="83"/>
        <v>0</v>
      </c>
      <c r="M194" s="2">
        <f t="shared" si="84"/>
        <v>3.1126698816308696E-2</v>
      </c>
      <c r="N194" s="107">
        <v>1993</v>
      </c>
      <c r="O194" s="107">
        <v>4637</v>
      </c>
      <c r="P194" s="107"/>
      <c r="Q194" s="107">
        <v>82</v>
      </c>
      <c r="R194" s="107"/>
      <c r="S194" s="107"/>
      <c r="T194" s="107"/>
      <c r="U194" s="107">
        <v>131</v>
      </c>
      <c r="V194" s="107"/>
      <c r="W194" s="107"/>
      <c r="X194" s="107">
        <v>0</v>
      </c>
      <c r="Y194" s="107"/>
      <c r="Z194" s="107"/>
      <c r="AA194" s="107"/>
      <c r="AB194" s="107"/>
      <c r="AC194" s="107"/>
      <c r="AD194" s="107"/>
      <c r="AE194" s="107"/>
      <c r="AG194" s="6">
        <f>IF(Q194&gt;0,RANK(Q194,(N194:P194,Q194:AE194)),0)</f>
        <v>4</v>
      </c>
      <c r="AH194" s="6">
        <f>IF(R194&gt;0,RANK(R194,(N194:P194,Q194:AE194)),0)</f>
        <v>0</v>
      </c>
      <c r="AI194" s="6">
        <f>IF(T194&gt;0,RANK(T194,(N194:P194,Q194:AE194)),0)</f>
        <v>0</v>
      </c>
      <c r="AJ194" s="6">
        <f>IF(S194&gt;0,RANK(S194,(N194:P194,Q194:AE194)),0)</f>
        <v>0</v>
      </c>
      <c r="AK194" s="2">
        <f t="shared" si="85"/>
        <v>1.1983048370597691E-2</v>
      </c>
      <c r="AL194" s="2">
        <f t="shared" si="86"/>
        <v>0</v>
      </c>
      <c r="AM194" s="2">
        <f t="shared" si="87"/>
        <v>0</v>
      </c>
      <c r="AN194" s="2">
        <f t="shared" si="88"/>
        <v>0</v>
      </c>
      <c r="AP194" t="s">
        <v>2924</v>
      </c>
      <c r="AQ194" t="s">
        <v>2420</v>
      </c>
      <c r="AT194" s="92">
        <v>18</v>
      </c>
      <c r="AU194" s="94">
        <v>47</v>
      </c>
      <c r="AV194" s="98">
        <f t="shared" si="89"/>
        <v>18047</v>
      </c>
      <c r="AX194" s="6" t="s">
        <v>1535</v>
      </c>
    </row>
    <row r="195" spans="1:50" hidden="1" outlineLevel="1">
      <c r="A195" t="s">
        <v>357</v>
      </c>
      <c r="B195" t="s">
        <v>2420</v>
      </c>
      <c r="C195" s="1">
        <f t="shared" si="78"/>
        <v>6931</v>
      </c>
      <c r="D195" s="6">
        <f>IF(N195&gt;0, RANK(N195,(N195:P195,Q195:AE195)),0)</f>
        <v>2</v>
      </c>
      <c r="E195" s="6">
        <f>IF(O195&gt;0,RANK(O195,(N195:P195,Q195:AE195)),0)</f>
        <v>1</v>
      </c>
      <c r="F195" s="6">
        <f>IF(P195&gt;0,RANK(P195,(N195:P195,Q195:AE195)),0)</f>
        <v>0</v>
      </c>
      <c r="G195" s="1">
        <f t="shared" si="79"/>
        <v>2157</v>
      </c>
      <c r="H195" s="2">
        <f t="shared" si="80"/>
        <v>0.31121050353484347</v>
      </c>
      <c r="I195" s="2"/>
      <c r="J195" s="2">
        <f t="shared" si="81"/>
        <v>0.33443947482325781</v>
      </c>
      <c r="K195" s="2">
        <f t="shared" si="82"/>
        <v>0.64564997835810123</v>
      </c>
      <c r="L195" s="2">
        <f t="shared" si="83"/>
        <v>0</v>
      </c>
      <c r="M195" s="2">
        <f t="shared" si="84"/>
        <v>1.9910546818641017E-2</v>
      </c>
      <c r="N195" s="107">
        <v>2318</v>
      </c>
      <c r="O195" s="107">
        <v>4475</v>
      </c>
      <c r="P195" s="107"/>
      <c r="Q195" s="107">
        <v>65</v>
      </c>
      <c r="R195" s="107"/>
      <c r="S195" s="107"/>
      <c r="T195" s="107"/>
      <c r="U195" s="107">
        <v>73</v>
      </c>
      <c r="V195" s="107"/>
      <c r="W195" s="107"/>
      <c r="X195" s="107">
        <v>0</v>
      </c>
      <c r="Y195" s="107"/>
      <c r="Z195" s="107"/>
      <c r="AA195" s="107"/>
      <c r="AB195" s="107"/>
      <c r="AC195" s="107"/>
      <c r="AD195" s="107"/>
      <c r="AE195" s="107"/>
      <c r="AG195" s="6">
        <f>IF(Q195&gt;0,RANK(Q195,(N195:P195,Q195:AE195)),0)</f>
        <v>4</v>
      </c>
      <c r="AH195" s="6">
        <f>IF(R195&gt;0,RANK(R195,(N195:P195,Q195:AE195)),0)</f>
        <v>0</v>
      </c>
      <c r="AI195" s="6">
        <f>IF(T195&gt;0,RANK(T195,(N195:P195,Q195:AE195)),0)</f>
        <v>0</v>
      </c>
      <c r="AJ195" s="6">
        <f>IF(S195&gt;0,RANK(S195,(N195:P195,Q195:AE195)),0)</f>
        <v>0</v>
      </c>
      <c r="AK195" s="2">
        <f t="shared" si="85"/>
        <v>9.3781561102294041E-3</v>
      </c>
      <c r="AL195" s="2">
        <f t="shared" si="86"/>
        <v>0</v>
      </c>
      <c r="AM195" s="2">
        <f t="shared" si="87"/>
        <v>0</v>
      </c>
      <c r="AN195" s="2">
        <f t="shared" si="88"/>
        <v>0</v>
      </c>
      <c r="AP195" t="s">
        <v>357</v>
      </c>
      <c r="AQ195" t="s">
        <v>2420</v>
      </c>
      <c r="AT195" s="92">
        <v>18</v>
      </c>
      <c r="AU195" s="94">
        <v>49</v>
      </c>
      <c r="AV195" s="98">
        <f t="shared" si="89"/>
        <v>18049</v>
      </c>
      <c r="AX195" s="6" t="s">
        <v>1535</v>
      </c>
    </row>
    <row r="196" spans="1:50" hidden="1" outlineLevel="1">
      <c r="A196" t="s">
        <v>484</v>
      </c>
      <c r="B196" t="s">
        <v>2420</v>
      </c>
      <c r="C196" s="1">
        <f t="shared" si="78"/>
        <v>11898</v>
      </c>
      <c r="D196" s="6">
        <f>IF(N196&gt;0, RANK(N196,(N196:P196,Q196:AE196)),0)</f>
        <v>2</v>
      </c>
      <c r="E196" s="6">
        <f>IF(O196&gt;0,RANK(O196,(N196:P196,Q196:AE196)),0)</f>
        <v>1</v>
      </c>
      <c r="F196" s="6">
        <f>IF(P196&gt;0,RANK(P196,(N196:P196,Q196:AE196)),0)</f>
        <v>0</v>
      </c>
      <c r="G196" s="1">
        <f t="shared" si="79"/>
        <v>3321</v>
      </c>
      <c r="H196" s="2">
        <f t="shared" si="80"/>
        <v>0.27912254160363087</v>
      </c>
      <c r="I196" s="2"/>
      <c r="J196" s="2">
        <f t="shared" si="81"/>
        <v>0.35165574046058162</v>
      </c>
      <c r="K196" s="2">
        <f t="shared" si="82"/>
        <v>0.63077828206421249</v>
      </c>
      <c r="L196" s="2">
        <f t="shared" si="83"/>
        <v>0</v>
      </c>
      <c r="M196" s="2">
        <f t="shared" si="84"/>
        <v>1.7565977475205941E-2</v>
      </c>
      <c r="N196" s="107">
        <v>4184</v>
      </c>
      <c r="O196" s="107">
        <v>7505</v>
      </c>
      <c r="P196" s="107"/>
      <c r="Q196" s="107">
        <v>85</v>
      </c>
      <c r="R196" s="107"/>
      <c r="S196" s="107"/>
      <c r="T196" s="107"/>
      <c r="U196" s="107">
        <v>124</v>
      </c>
      <c r="V196" s="107"/>
      <c r="W196" s="107"/>
      <c r="X196" s="107">
        <v>0</v>
      </c>
      <c r="Y196" s="107"/>
      <c r="Z196" s="107"/>
      <c r="AA196" s="107"/>
      <c r="AB196" s="107"/>
      <c r="AC196" s="107"/>
      <c r="AD196" s="107"/>
      <c r="AE196" s="107"/>
      <c r="AG196" s="6">
        <f>IF(Q196&gt;0,RANK(Q196,(N196:P196,Q196:AE196)),0)</f>
        <v>4</v>
      </c>
      <c r="AH196" s="6">
        <f>IF(R196&gt;0,RANK(R196,(N196:P196,Q196:AE196)),0)</f>
        <v>0</v>
      </c>
      <c r="AI196" s="6">
        <f>IF(T196&gt;0,RANK(T196,(N196:P196,Q196:AE196)),0)</f>
        <v>0</v>
      </c>
      <c r="AJ196" s="6">
        <f>IF(S196&gt;0,RANK(S196,(N196:P196,Q196:AE196)),0)</f>
        <v>0</v>
      </c>
      <c r="AK196" s="2">
        <f t="shared" si="85"/>
        <v>7.1440578248445118E-3</v>
      </c>
      <c r="AL196" s="2">
        <f t="shared" si="86"/>
        <v>0</v>
      </c>
      <c r="AM196" s="2">
        <f t="shared" si="87"/>
        <v>0</v>
      </c>
      <c r="AN196" s="2">
        <f t="shared" si="88"/>
        <v>0</v>
      </c>
      <c r="AP196" t="s">
        <v>484</v>
      </c>
      <c r="AQ196" t="s">
        <v>2420</v>
      </c>
      <c r="AT196" s="92">
        <v>18</v>
      </c>
      <c r="AU196" s="94">
        <v>51</v>
      </c>
      <c r="AV196" s="98">
        <f t="shared" si="89"/>
        <v>18051</v>
      </c>
      <c r="AX196" s="6" t="s">
        <v>1535</v>
      </c>
    </row>
    <row r="197" spans="1:50" hidden="1" outlineLevel="1">
      <c r="A197" t="s">
        <v>1360</v>
      </c>
      <c r="B197" t="s">
        <v>2420</v>
      </c>
      <c r="C197" s="1">
        <f t="shared" si="78"/>
        <v>19691</v>
      </c>
      <c r="D197" s="6">
        <f>IF(N197&gt;0, RANK(N197,(N197:P197,Q197:AE197)),0)</f>
        <v>2</v>
      </c>
      <c r="E197" s="6">
        <f>IF(O197&gt;0,RANK(O197,(N197:P197,Q197:AE197)),0)</f>
        <v>1</v>
      </c>
      <c r="F197" s="6">
        <f>IF(P197&gt;0,RANK(P197,(N197:P197,Q197:AE197)),0)</f>
        <v>0</v>
      </c>
      <c r="G197" s="1">
        <f t="shared" si="79"/>
        <v>5807</v>
      </c>
      <c r="H197" s="2">
        <f t="shared" si="80"/>
        <v>0.29490630237164189</v>
      </c>
      <c r="I197" s="2"/>
      <c r="J197" s="2">
        <f t="shared" si="81"/>
        <v>0.34543700167589253</v>
      </c>
      <c r="K197" s="2">
        <f t="shared" si="82"/>
        <v>0.64034330404753437</v>
      </c>
      <c r="L197" s="2">
        <f t="shared" si="83"/>
        <v>0</v>
      </c>
      <c r="M197" s="2">
        <f t="shared" si="84"/>
        <v>1.4219694276573103E-2</v>
      </c>
      <c r="N197" s="107">
        <v>6802</v>
      </c>
      <c r="O197" s="107">
        <v>12609</v>
      </c>
      <c r="P197" s="107"/>
      <c r="Q197" s="107">
        <v>123</v>
      </c>
      <c r="R197" s="107"/>
      <c r="S197" s="107"/>
      <c r="T197" s="107"/>
      <c r="U197" s="107">
        <v>157</v>
      </c>
      <c r="V197" s="107"/>
      <c r="W197" s="107"/>
      <c r="X197" s="107">
        <v>0</v>
      </c>
      <c r="Y197" s="107"/>
      <c r="Z197" s="107"/>
      <c r="AA197" s="107"/>
      <c r="AB197" s="107"/>
      <c r="AC197" s="107"/>
      <c r="AD197" s="107"/>
      <c r="AE197" s="107"/>
      <c r="AG197" s="6">
        <f>IF(Q197&gt;0,RANK(Q197,(N197:P197,Q197:AE197)),0)</f>
        <v>4</v>
      </c>
      <c r="AH197" s="6">
        <f>IF(R197&gt;0,RANK(R197,(N197:P197,Q197:AE197)),0)</f>
        <v>0</v>
      </c>
      <c r="AI197" s="6">
        <f>IF(T197&gt;0,RANK(T197,(N197:P197,Q197:AE197)),0)</f>
        <v>0</v>
      </c>
      <c r="AJ197" s="6">
        <f>IF(S197&gt;0,RANK(S197,(N197:P197,Q197:AE197)),0)</f>
        <v>0</v>
      </c>
      <c r="AK197" s="2">
        <f t="shared" si="85"/>
        <v>6.2465085572088776E-3</v>
      </c>
      <c r="AL197" s="2">
        <f t="shared" si="86"/>
        <v>0</v>
      </c>
      <c r="AM197" s="2">
        <f t="shared" si="87"/>
        <v>0</v>
      </c>
      <c r="AN197" s="2">
        <f t="shared" si="88"/>
        <v>0</v>
      </c>
      <c r="AP197" t="s">
        <v>1360</v>
      </c>
      <c r="AQ197" t="s">
        <v>2420</v>
      </c>
      <c r="AT197" s="92">
        <v>18</v>
      </c>
      <c r="AU197" s="94">
        <v>53</v>
      </c>
      <c r="AV197" s="98">
        <f t="shared" si="89"/>
        <v>18053</v>
      </c>
      <c r="AX197" s="6" t="s">
        <v>1535</v>
      </c>
    </row>
    <row r="198" spans="1:50" hidden="1" outlineLevel="1">
      <c r="A198" t="s">
        <v>1703</v>
      </c>
      <c r="B198" t="s">
        <v>2420</v>
      </c>
      <c r="C198" s="1">
        <f t="shared" si="78"/>
        <v>10424</v>
      </c>
      <c r="D198" s="6">
        <f>IF(N198&gt;0, RANK(N198,(N198:P198,Q198:AE198)),0)</f>
        <v>2</v>
      </c>
      <c r="E198" s="6">
        <f>IF(O198&gt;0,RANK(O198,(N198:P198,Q198:AE198)),0)</f>
        <v>1</v>
      </c>
      <c r="F198" s="6">
        <f>IF(P198&gt;0,RANK(P198,(N198:P198,Q198:AE198)),0)</f>
        <v>0</v>
      </c>
      <c r="G198" s="1">
        <f t="shared" si="79"/>
        <v>3005</v>
      </c>
      <c r="H198" s="2">
        <f t="shared" si="80"/>
        <v>0.28827705295471989</v>
      </c>
      <c r="I198" s="2"/>
      <c r="J198" s="2">
        <f t="shared" si="81"/>
        <v>0.34458940905602453</v>
      </c>
      <c r="K198" s="2">
        <f t="shared" si="82"/>
        <v>0.63286646201074448</v>
      </c>
      <c r="L198" s="2">
        <f t="shared" si="83"/>
        <v>0</v>
      </c>
      <c r="M198" s="2">
        <f t="shared" si="84"/>
        <v>2.2544128933230989E-2</v>
      </c>
      <c r="N198" s="107">
        <v>3592</v>
      </c>
      <c r="O198" s="107">
        <v>6597</v>
      </c>
      <c r="P198" s="107"/>
      <c r="Q198" s="107">
        <v>79</v>
      </c>
      <c r="R198" s="107"/>
      <c r="S198" s="107"/>
      <c r="T198" s="107"/>
      <c r="U198" s="107">
        <v>156</v>
      </c>
      <c r="V198" s="107"/>
      <c r="W198" s="107"/>
      <c r="X198" s="107">
        <v>0</v>
      </c>
      <c r="Y198" s="107"/>
      <c r="Z198" s="107"/>
      <c r="AA198" s="107"/>
      <c r="AB198" s="107"/>
      <c r="AC198" s="107"/>
      <c r="AD198" s="107"/>
      <c r="AE198" s="107"/>
      <c r="AG198" s="6">
        <f>IF(Q198&gt;0,RANK(Q198,(N198:P198,Q198:AE198)),0)</f>
        <v>4</v>
      </c>
      <c r="AH198" s="6">
        <f>IF(R198&gt;0,RANK(R198,(N198:P198,Q198:AE198)),0)</f>
        <v>0</v>
      </c>
      <c r="AI198" s="6">
        <f>IF(T198&gt;0,RANK(T198,(N198:P198,Q198:AE198)),0)</f>
        <v>0</v>
      </c>
      <c r="AJ198" s="6">
        <f>IF(S198&gt;0,RANK(S198,(N198:P198,Q198:AE198)),0)</f>
        <v>0</v>
      </c>
      <c r="AK198" s="2">
        <f t="shared" si="85"/>
        <v>7.5786646201074443E-3</v>
      </c>
      <c r="AL198" s="2">
        <f t="shared" si="86"/>
        <v>0</v>
      </c>
      <c r="AM198" s="2">
        <f t="shared" si="87"/>
        <v>0</v>
      </c>
      <c r="AN198" s="2">
        <f t="shared" si="88"/>
        <v>0</v>
      </c>
      <c r="AP198" t="s">
        <v>1703</v>
      </c>
      <c r="AQ198" t="s">
        <v>2420</v>
      </c>
      <c r="AT198" s="92">
        <v>18</v>
      </c>
      <c r="AU198" s="94">
        <v>55</v>
      </c>
      <c r="AV198" s="98">
        <f t="shared" si="89"/>
        <v>18055</v>
      </c>
      <c r="AX198" s="6" t="s">
        <v>1535</v>
      </c>
    </row>
    <row r="199" spans="1:50" hidden="1" outlineLevel="1">
      <c r="A199" t="s">
        <v>2878</v>
      </c>
      <c r="B199" t="s">
        <v>2420</v>
      </c>
      <c r="C199" s="1">
        <f t="shared" si="78"/>
        <v>34468</v>
      </c>
      <c r="D199" s="6">
        <f>IF(N199&gt;0, RANK(N199,(N199:P199,Q199:AE199)),0)</f>
        <v>2</v>
      </c>
      <c r="E199" s="6">
        <f>IF(O199&gt;0,RANK(O199,(N199:P199,Q199:AE199)),0)</f>
        <v>1</v>
      </c>
      <c r="F199" s="6">
        <f>IF(P199&gt;0,RANK(P199,(N199:P199,Q199:AE199)),0)</f>
        <v>0</v>
      </c>
      <c r="G199" s="1">
        <f t="shared" si="79"/>
        <v>26372</v>
      </c>
      <c r="H199" s="2">
        <f t="shared" si="80"/>
        <v>0.76511546942091213</v>
      </c>
      <c r="I199" s="2"/>
      <c r="J199" s="2">
        <f t="shared" si="81"/>
        <v>0.10824532900081235</v>
      </c>
      <c r="K199" s="2">
        <f t="shared" si="82"/>
        <v>0.87336079842172454</v>
      </c>
      <c r="L199" s="2">
        <f t="shared" si="83"/>
        <v>0</v>
      </c>
      <c r="M199" s="2">
        <f t="shared" si="84"/>
        <v>1.8393872577463166E-2</v>
      </c>
      <c r="N199" s="107">
        <v>3731</v>
      </c>
      <c r="O199" s="107">
        <v>30103</v>
      </c>
      <c r="P199" s="107"/>
      <c r="Q199" s="107">
        <v>476</v>
      </c>
      <c r="R199" s="107"/>
      <c r="S199" s="107"/>
      <c r="T199" s="107"/>
      <c r="U199" s="107">
        <v>158</v>
      </c>
      <c r="V199" s="107"/>
      <c r="W199" s="107"/>
      <c r="X199" s="107">
        <v>0</v>
      </c>
      <c r="Y199" s="107"/>
      <c r="Z199" s="107"/>
      <c r="AA199" s="107"/>
      <c r="AB199" s="107"/>
      <c r="AC199" s="107"/>
      <c r="AD199" s="107"/>
      <c r="AE199" s="107"/>
      <c r="AG199" s="6">
        <f>IF(Q199&gt;0,RANK(Q199,(N199:P199,Q199:AE199)),0)</f>
        <v>3</v>
      </c>
      <c r="AH199" s="6">
        <f>IF(R199&gt;0,RANK(R199,(N199:P199,Q199:AE199)),0)</f>
        <v>0</v>
      </c>
      <c r="AI199" s="6">
        <f>IF(T199&gt;0,RANK(T199,(N199:P199,Q199:AE199)),0)</f>
        <v>0</v>
      </c>
      <c r="AJ199" s="6">
        <f>IF(S199&gt;0,RANK(S199,(N199:P199,Q199:AE199)),0)</f>
        <v>0</v>
      </c>
      <c r="AK199" s="2">
        <f t="shared" si="85"/>
        <v>1.380991064175467E-2</v>
      </c>
      <c r="AL199" s="2">
        <f t="shared" si="86"/>
        <v>0</v>
      </c>
      <c r="AM199" s="2">
        <f t="shared" si="87"/>
        <v>0</v>
      </c>
      <c r="AN199" s="2">
        <f t="shared" si="88"/>
        <v>0</v>
      </c>
      <c r="AP199" t="s">
        <v>2878</v>
      </c>
      <c r="AQ199" t="s">
        <v>2420</v>
      </c>
      <c r="AT199" s="92">
        <v>18</v>
      </c>
      <c r="AU199" s="94">
        <v>57</v>
      </c>
      <c r="AV199" s="98">
        <f t="shared" si="89"/>
        <v>18057</v>
      </c>
      <c r="AX199" s="6" t="s">
        <v>1535</v>
      </c>
    </row>
    <row r="200" spans="1:50" hidden="1" outlineLevel="1">
      <c r="A200" t="s">
        <v>2792</v>
      </c>
      <c r="B200" t="s">
        <v>2420</v>
      </c>
      <c r="C200" s="1">
        <f t="shared" si="78"/>
        <v>13764</v>
      </c>
      <c r="D200" s="6">
        <f>IF(N200&gt;0, RANK(N200,(N200:P200,Q200:AE200)),0)</f>
        <v>2</v>
      </c>
      <c r="E200" s="6">
        <f>IF(O200&gt;0,RANK(O200,(N200:P200,Q200:AE200)),0)</f>
        <v>1</v>
      </c>
      <c r="F200" s="6">
        <f>IF(P200&gt;0,RANK(P200,(N200:P200,Q200:AE200)),0)</f>
        <v>0</v>
      </c>
      <c r="G200" s="1">
        <f t="shared" si="79"/>
        <v>8320</v>
      </c>
      <c r="H200" s="2">
        <f t="shared" si="80"/>
        <v>0.60447544318512059</v>
      </c>
      <c r="I200" s="2"/>
      <c r="J200" s="2">
        <f t="shared" si="81"/>
        <v>0.18599244405696019</v>
      </c>
      <c r="K200" s="2">
        <f t="shared" si="82"/>
        <v>0.79046788724208084</v>
      </c>
      <c r="L200" s="2">
        <f t="shared" si="83"/>
        <v>0</v>
      </c>
      <c r="M200" s="2">
        <f t="shared" si="84"/>
        <v>2.3539668700958916E-2</v>
      </c>
      <c r="N200" s="107">
        <v>2560</v>
      </c>
      <c r="O200" s="107">
        <v>10880</v>
      </c>
      <c r="P200" s="107"/>
      <c r="Q200" s="107">
        <v>214</v>
      </c>
      <c r="R200" s="107"/>
      <c r="S200" s="107"/>
      <c r="T200" s="107"/>
      <c r="U200" s="107">
        <v>110</v>
      </c>
      <c r="V200" s="107"/>
      <c r="W200" s="107"/>
      <c r="X200" s="107">
        <v>0</v>
      </c>
      <c r="Y200" s="107"/>
      <c r="Z200" s="107"/>
      <c r="AA200" s="107"/>
      <c r="AB200" s="107"/>
      <c r="AC200" s="107"/>
      <c r="AD200" s="107"/>
      <c r="AE200" s="107"/>
      <c r="AG200" s="6">
        <f>IF(Q200&gt;0,RANK(Q200,(N200:P200,Q200:AE200)),0)</f>
        <v>3</v>
      </c>
      <c r="AH200" s="6">
        <f>IF(R200&gt;0,RANK(R200,(N200:P200,Q200:AE200)),0)</f>
        <v>0</v>
      </c>
      <c r="AI200" s="6">
        <f>IF(T200&gt;0,RANK(T200,(N200:P200,Q200:AE200)),0)</f>
        <v>0</v>
      </c>
      <c r="AJ200" s="6">
        <f>IF(S200&gt;0,RANK(S200,(N200:P200,Q200:AE200)),0)</f>
        <v>0</v>
      </c>
      <c r="AK200" s="2">
        <f t="shared" si="85"/>
        <v>1.5547805870386516E-2</v>
      </c>
      <c r="AL200" s="2">
        <f t="shared" si="86"/>
        <v>0</v>
      </c>
      <c r="AM200" s="2">
        <f t="shared" si="87"/>
        <v>0</v>
      </c>
      <c r="AN200" s="2">
        <f t="shared" si="88"/>
        <v>0</v>
      </c>
      <c r="AP200" t="s">
        <v>2792</v>
      </c>
      <c r="AQ200" t="s">
        <v>2420</v>
      </c>
      <c r="AT200" s="92">
        <v>18</v>
      </c>
      <c r="AU200" s="94">
        <v>59</v>
      </c>
      <c r="AV200" s="98">
        <f t="shared" si="89"/>
        <v>18059</v>
      </c>
      <c r="AX200" s="6" t="s">
        <v>1535</v>
      </c>
    </row>
    <row r="201" spans="1:50" hidden="1" outlineLevel="1">
      <c r="A201" t="s">
        <v>1361</v>
      </c>
      <c r="B201" t="s">
        <v>2420</v>
      </c>
      <c r="C201" s="1">
        <f t="shared" si="78"/>
        <v>10140</v>
      </c>
      <c r="D201" s="6">
        <f>IF(N201&gt;0, RANK(N201,(N201:P201,Q201:AE201)),0)</f>
        <v>2</v>
      </c>
      <c r="E201" s="6">
        <f>IF(O201&gt;0,RANK(O201,(N201:P201,Q201:AE201)),0)</f>
        <v>1</v>
      </c>
      <c r="F201" s="6">
        <f>IF(P201&gt;0,RANK(P201,(N201:P201,Q201:AE201)),0)</f>
        <v>0</v>
      </c>
      <c r="G201" s="1">
        <f t="shared" si="79"/>
        <v>3531</v>
      </c>
      <c r="H201" s="2">
        <f t="shared" si="80"/>
        <v>0.3482248520710059</v>
      </c>
      <c r="I201" s="2"/>
      <c r="J201" s="2">
        <f t="shared" si="81"/>
        <v>0.31282051282051282</v>
      </c>
      <c r="K201" s="2">
        <f t="shared" si="82"/>
        <v>0.66104536489151877</v>
      </c>
      <c r="L201" s="2">
        <f t="shared" si="83"/>
        <v>0</v>
      </c>
      <c r="M201" s="2">
        <f t="shared" si="84"/>
        <v>2.6134122287968409E-2</v>
      </c>
      <c r="N201" s="107">
        <v>3172</v>
      </c>
      <c r="O201" s="107">
        <v>6703</v>
      </c>
      <c r="P201" s="107"/>
      <c r="Q201" s="107">
        <v>123</v>
      </c>
      <c r="R201" s="107"/>
      <c r="S201" s="107"/>
      <c r="T201" s="107"/>
      <c r="U201" s="107">
        <v>142</v>
      </c>
      <c r="V201" s="107"/>
      <c r="W201" s="107"/>
      <c r="X201" s="107">
        <v>0</v>
      </c>
      <c r="Y201" s="107"/>
      <c r="Z201" s="107"/>
      <c r="AA201" s="107"/>
      <c r="AB201" s="107"/>
      <c r="AC201" s="107"/>
      <c r="AD201" s="107"/>
      <c r="AE201" s="107"/>
      <c r="AG201" s="6">
        <f>IF(Q201&gt;0,RANK(Q201,(N201:P201,Q201:AE201)),0)</f>
        <v>4</v>
      </c>
      <c r="AH201" s="6">
        <f>IF(R201&gt;0,RANK(R201,(N201:P201,Q201:AE201)),0)</f>
        <v>0</v>
      </c>
      <c r="AI201" s="6">
        <f>IF(T201&gt;0,RANK(T201,(N201:P201,Q201:AE201)),0)</f>
        <v>0</v>
      </c>
      <c r="AJ201" s="6">
        <f>IF(S201&gt;0,RANK(S201,(N201:P201,Q201:AE201)),0)</f>
        <v>0</v>
      </c>
      <c r="AK201" s="2">
        <f t="shared" si="85"/>
        <v>1.21301775147929E-2</v>
      </c>
      <c r="AL201" s="2">
        <f t="shared" si="86"/>
        <v>0</v>
      </c>
      <c r="AM201" s="2">
        <f t="shared" si="87"/>
        <v>0</v>
      </c>
      <c r="AN201" s="2">
        <f t="shared" si="88"/>
        <v>0</v>
      </c>
      <c r="AP201" t="s">
        <v>1361</v>
      </c>
      <c r="AQ201" t="s">
        <v>2420</v>
      </c>
      <c r="AT201" s="92">
        <v>18</v>
      </c>
      <c r="AU201" s="94">
        <v>61</v>
      </c>
      <c r="AV201" s="98">
        <f t="shared" si="89"/>
        <v>18061</v>
      </c>
      <c r="AX201" s="6" t="s">
        <v>1535</v>
      </c>
    </row>
    <row r="202" spans="1:50" hidden="1" outlineLevel="1">
      <c r="A202" t="s">
        <v>2762</v>
      </c>
      <c r="B202" t="s">
        <v>2420</v>
      </c>
      <c r="C202" s="1">
        <f t="shared" si="78"/>
        <v>22253</v>
      </c>
      <c r="D202" s="6">
        <f>IF(N202&gt;0, RANK(N202,(N202:P202,Q202:AE202)),0)</f>
        <v>2</v>
      </c>
      <c r="E202" s="6">
        <f>IF(O202&gt;0,RANK(O202,(N202:P202,Q202:AE202)),0)</f>
        <v>1</v>
      </c>
      <c r="F202" s="6">
        <f>IF(P202&gt;0,RANK(P202,(N202:P202,Q202:AE202)),0)</f>
        <v>0</v>
      </c>
      <c r="G202" s="1">
        <f t="shared" si="79"/>
        <v>14177</v>
      </c>
      <c r="H202" s="2">
        <f t="shared" si="80"/>
        <v>0.63708264054284813</v>
      </c>
      <c r="I202" s="2"/>
      <c r="J202" s="2">
        <f t="shared" si="81"/>
        <v>0.17152743450321306</v>
      </c>
      <c r="K202" s="2">
        <f t="shared" si="82"/>
        <v>0.80861007504606119</v>
      </c>
      <c r="L202" s="2">
        <f t="shared" si="83"/>
        <v>0</v>
      </c>
      <c r="M202" s="2">
        <f t="shared" si="84"/>
        <v>1.9862490450725745E-2</v>
      </c>
      <c r="N202" s="107">
        <v>3817</v>
      </c>
      <c r="O202" s="107">
        <v>17994</v>
      </c>
      <c r="P202" s="107"/>
      <c r="Q202" s="107">
        <v>269</v>
      </c>
      <c r="R202" s="107"/>
      <c r="S202" s="107"/>
      <c r="T202" s="107"/>
      <c r="U202" s="107">
        <v>173</v>
      </c>
      <c r="V202" s="107"/>
      <c r="W202" s="107"/>
      <c r="X202" s="107">
        <v>0</v>
      </c>
      <c r="Y202" s="107"/>
      <c r="Z202" s="107"/>
      <c r="AA202" s="107"/>
      <c r="AB202" s="107"/>
      <c r="AC202" s="107"/>
      <c r="AD202" s="107"/>
      <c r="AE202" s="107"/>
      <c r="AG202" s="6">
        <f>IF(Q202&gt;0,RANK(Q202,(N202:P202,Q202:AE202)),0)</f>
        <v>3</v>
      </c>
      <c r="AH202" s="6">
        <f>IF(R202&gt;0,RANK(R202,(N202:P202,Q202:AE202)),0)</f>
        <v>0</v>
      </c>
      <c r="AI202" s="6">
        <f>IF(T202&gt;0,RANK(T202,(N202:P202,Q202:AE202)),0)</f>
        <v>0</v>
      </c>
      <c r="AJ202" s="6">
        <f>IF(S202&gt;0,RANK(S202,(N202:P202,Q202:AE202)),0)</f>
        <v>0</v>
      </c>
      <c r="AK202" s="2">
        <f t="shared" si="85"/>
        <v>1.2088257762998248E-2</v>
      </c>
      <c r="AL202" s="2">
        <f t="shared" si="86"/>
        <v>0</v>
      </c>
      <c r="AM202" s="2">
        <f t="shared" si="87"/>
        <v>0</v>
      </c>
      <c r="AN202" s="2">
        <f t="shared" si="88"/>
        <v>0</v>
      </c>
      <c r="AP202" t="s">
        <v>2762</v>
      </c>
      <c r="AQ202" t="s">
        <v>2420</v>
      </c>
      <c r="AT202" s="92">
        <v>18</v>
      </c>
      <c r="AU202" s="94">
        <v>63</v>
      </c>
      <c r="AV202" s="98">
        <f t="shared" si="89"/>
        <v>18063</v>
      </c>
      <c r="AX202" s="6" t="s">
        <v>1535</v>
      </c>
    </row>
    <row r="203" spans="1:50" hidden="1" outlineLevel="1">
      <c r="A203" t="s">
        <v>812</v>
      </c>
      <c r="B203" t="s">
        <v>2420</v>
      </c>
      <c r="C203" s="1">
        <f t="shared" ref="C203:C234" si="90">SUM(N203:AE203)</f>
        <v>14476</v>
      </c>
      <c r="D203" s="6">
        <f>IF(N203&gt;0, RANK(N203,(N203:P203,Q203:AE203)),0)</f>
        <v>2</v>
      </c>
      <c r="E203" s="6">
        <f>IF(O203&gt;0,RANK(O203,(N203:P203,Q203:AE203)),0)</f>
        <v>1</v>
      </c>
      <c r="F203" s="6">
        <f>IF(P203&gt;0,RANK(P203,(N203:P203,Q203:AE203)),0)</f>
        <v>0</v>
      </c>
      <c r="G203" s="1">
        <f t="shared" ref="G203:G234" si="91">IF(C203&gt;0,MAX(N203:P203)-LARGE(N203:P203,2),0)</f>
        <v>5795</v>
      </c>
      <c r="H203" s="2">
        <f t="shared" ref="H203:H234" si="92">IF(C203&gt;0,G203/C203,0)</f>
        <v>0.40031776733904395</v>
      </c>
      <c r="I203" s="2"/>
      <c r="J203" s="2">
        <f t="shared" ref="J203:J234" si="93">IF($C203=0,"-",N203/$C203)</f>
        <v>0.29144791378833934</v>
      </c>
      <c r="K203" s="2">
        <f t="shared" ref="K203:K234" si="94">IF($C203=0,"-",O203/$C203)</f>
        <v>0.69176568112738324</v>
      </c>
      <c r="L203" s="2">
        <f t="shared" ref="L203:L234" si="95">IF($C203=0,"-",P203/$C203)</f>
        <v>0</v>
      </c>
      <c r="M203" s="2">
        <f t="shared" ref="M203:M234" si="96">IF(C203=0,"-",(1-J203-K203-L203))</f>
        <v>1.6786405084277423E-2</v>
      </c>
      <c r="N203" s="107">
        <v>4219</v>
      </c>
      <c r="O203" s="107">
        <v>10014</v>
      </c>
      <c r="P203" s="107"/>
      <c r="Q203" s="107">
        <v>112</v>
      </c>
      <c r="R203" s="107"/>
      <c r="S203" s="107"/>
      <c r="T203" s="107"/>
      <c r="U203" s="107">
        <v>131</v>
      </c>
      <c r="V203" s="107"/>
      <c r="W203" s="107"/>
      <c r="X203" s="107">
        <v>0</v>
      </c>
      <c r="Y203" s="107"/>
      <c r="Z203" s="107"/>
      <c r="AA203" s="107"/>
      <c r="AB203" s="107"/>
      <c r="AC203" s="107"/>
      <c r="AD203" s="107"/>
      <c r="AE203" s="107"/>
      <c r="AG203" s="6">
        <f>IF(Q203&gt;0,RANK(Q203,(N203:P203,Q203:AE203)),0)</f>
        <v>4</v>
      </c>
      <c r="AH203" s="6">
        <f>IF(R203&gt;0,RANK(R203,(N203:P203,Q203:AE203)),0)</f>
        <v>0</v>
      </c>
      <c r="AI203" s="6">
        <f>IF(T203&gt;0,RANK(T203,(N203:P203,Q203:AE203)),0)</f>
        <v>0</v>
      </c>
      <c r="AJ203" s="6">
        <f>IF(S203&gt;0,RANK(S203,(N203:P203,Q203:AE203)),0)</f>
        <v>0</v>
      </c>
      <c r="AK203" s="2">
        <f t="shared" ref="AK203:AK234" si="97">IF($C203=0,"-",Q203/$C203)</f>
        <v>7.7369439071566732E-3</v>
      </c>
      <c r="AL203" s="2">
        <f t="shared" ref="AL203:AL234" si="98">IF($C203=0,"-",R203/$C203)</f>
        <v>0</v>
      </c>
      <c r="AM203" s="2">
        <f t="shared" ref="AM203:AM234" si="99">IF($C203=0,"-",T203/$C203)</f>
        <v>0</v>
      </c>
      <c r="AN203" s="2">
        <f t="shared" ref="AN203:AN234" si="100">IF($C203=0,"-",S203/$C203)</f>
        <v>0</v>
      </c>
      <c r="AP203" t="s">
        <v>812</v>
      </c>
      <c r="AQ203" t="s">
        <v>2420</v>
      </c>
      <c r="AT203" s="92">
        <v>18</v>
      </c>
      <c r="AU203" s="94">
        <v>65</v>
      </c>
      <c r="AV203" s="98">
        <f t="shared" si="89"/>
        <v>18065</v>
      </c>
      <c r="AX203" s="6" t="s">
        <v>1535</v>
      </c>
    </row>
    <row r="204" spans="1:50" hidden="1" outlineLevel="1">
      <c r="A204" t="s">
        <v>1558</v>
      </c>
      <c r="B204" t="s">
        <v>2420</v>
      </c>
      <c r="C204" s="1">
        <f t="shared" si="90"/>
        <v>25890</v>
      </c>
      <c r="D204" s="6">
        <f>IF(N204&gt;0, RANK(N204,(N204:P204,Q204:AE204)),0)</f>
        <v>2</v>
      </c>
      <c r="E204" s="6">
        <f>IF(O204&gt;0,RANK(O204,(N204:P204,Q204:AE204)),0)</f>
        <v>1</v>
      </c>
      <c r="F204" s="6">
        <f>IF(P204&gt;0,RANK(P204,(N204:P204,Q204:AE204)),0)</f>
        <v>0</v>
      </c>
      <c r="G204" s="1">
        <f t="shared" si="91"/>
        <v>8931</v>
      </c>
      <c r="H204" s="2">
        <f t="shared" si="92"/>
        <v>0.34495944380069526</v>
      </c>
      <c r="I204" s="2"/>
      <c r="J204" s="2">
        <f t="shared" si="93"/>
        <v>0.31626110467361918</v>
      </c>
      <c r="K204" s="2">
        <f t="shared" si="94"/>
        <v>0.66122054847431444</v>
      </c>
      <c r="L204" s="2">
        <f t="shared" si="95"/>
        <v>0</v>
      </c>
      <c r="M204" s="2">
        <f t="shared" si="96"/>
        <v>2.2518346852066329E-2</v>
      </c>
      <c r="N204" s="107">
        <v>8188</v>
      </c>
      <c r="O204" s="107">
        <v>17119</v>
      </c>
      <c r="P204" s="107"/>
      <c r="Q204" s="107">
        <v>334</v>
      </c>
      <c r="R204" s="107"/>
      <c r="S204" s="107"/>
      <c r="T204" s="107"/>
      <c r="U204" s="107">
        <v>249</v>
      </c>
      <c r="V204" s="107"/>
      <c r="W204" s="107"/>
      <c r="X204" s="107">
        <v>0</v>
      </c>
      <c r="Y204" s="107"/>
      <c r="Z204" s="107"/>
      <c r="AA204" s="107"/>
      <c r="AB204" s="107"/>
      <c r="AC204" s="107"/>
      <c r="AD204" s="107"/>
      <c r="AE204" s="107"/>
      <c r="AG204" s="6">
        <f>IF(Q204&gt;0,RANK(Q204,(N204:P204,Q204:AE204)),0)</f>
        <v>3</v>
      </c>
      <c r="AH204" s="6">
        <f>IF(R204&gt;0,RANK(R204,(N204:P204,Q204:AE204)),0)</f>
        <v>0</v>
      </c>
      <c r="AI204" s="6">
        <f>IF(T204&gt;0,RANK(T204,(N204:P204,Q204:AE204)),0)</f>
        <v>0</v>
      </c>
      <c r="AJ204" s="6">
        <f>IF(S204&gt;0,RANK(S204,(N204:P204,Q204:AE204)),0)</f>
        <v>0</v>
      </c>
      <c r="AK204" s="2">
        <f t="shared" si="97"/>
        <v>1.2900733874082658E-2</v>
      </c>
      <c r="AL204" s="2">
        <f t="shared" si="98"/>
        <v>0</v>
      </c>
      <c r="AM204" s="2">
        <f t="shared" si="99"/>
        <v>0</v>
      </c>
      <c r="AN204" s="2">
        <f t="shared" si="100"/>
        <v>0</v>
      </c>
      <c r="AP204" t="s">
        <v>1558</v>
      </c>
      <c r="AQ204" t="s">
        <v>2420</v>
      </c>
      <c r="AT204" s="92">
        <v>18</v>
      </c>
      <c r="AU204" s="94">
        <v>67</v>
      </c>
      <c r="AV204" s="98">
        <f t="shared" si="89"/>
        <v>18067</v>
      </c>
      <c r="AX204" s="6" t="s">
        <v>1535</v>
      </c>
    </row>
    <row r="205" spans="1:50" hidden="1" outlineLevel="1">
      <c r="A205" t="s">
        <v>1403</v>
      </c>
      <c r="B205" t="s">
        <v>2420</v>
      </c>
      <c r="C205" s="1">
        <f t="shared" si="90"/>
        <v>13126</v>
      </c>
      <c r="D205" s="6">
        <f>IF(N205&gt;0, RANK(N205,(N205:P205,Q205:AE205)),0)</f>
        <v>2</v>
      </c>
      <c r="E205" s="6">
        <f>IF(O205&gt;0,RANK(O205,(N205:P205,Q205:AE205)),0)</f>
        <v>1</v>
      </c>
      <c r="F205" s="6">
        <f>IF(P205&gt;0,RANK(P205,(N205:P205,Q205:AE205)),0)</f>
        <v>0</v>
      </c>
      <c r="G205" s="1">
        <f t="shared" si="91"/>
        <v>6551</v>
      </c>
      <c r="H205" s="2">
        <f t="shared" si="92"/>
        <v>0.4990857839402712</v>
      </c>
      <c r="I205" s="2"/>
      <c r="J205" s="2">
        <f t="shared" si="93"/>
        <v>0.24196251714155112</v>
      </c>
      <c r="K205" s="2">
        <f t="shared" si="94"/>
        <v>0.74104830108182229</v>
      </c>
      <c r="L205" s="2">
        <f t="shared" si="95"/>
        <v>0</v>
      </c>
      <c r="M205" s="2">
        <f t="shared" si="96"/>
        <v>1.6989181776626561E-2</v>
      </c>
      <c r="N205" s="107">
        <v>3176</v>
      </c>
      <c r="O205" s="107">
        <v>9727</v>
      </c>
      <c r="P205" s="107"/>
      <c r="Q205" s="107">
        <v>129</v>
      </c>
      <c r="R205" s="107"/>
      <c r="S205" s="107"/>
      <c r="T205" s="107"/>
      <c r="U205" s="107">
        <v>94</v>
      </c>
      <c r="V205" s="107"/>
      <c r="W205" s="107"/>
      <c r="X205" s="107">
        <v>0</v>
      </c>
      <c r="Y205" s="107"/>
      <c r="Z205" s="107"/>
      <c r="AA205" s="107"/>
      <c r="AB205" s="107"/>
      <c r="AC205" s="107"/>
      <c r="AD205" s="107"/>
      <c r="AE205" s="107"/>
      <c r="AG205" s="6">
        <f>IF(Q205&gt;0,RANK(Q205,(N205:P205,Q205:AE205)),0)</f>
        <v>3</v>
      </c>
      <c r="AH205" s="6">
        <f>IF(R205&gt;0,RANK(R205,(N205:P205,Q205:AE205)),0)</f>
        <v>0</v>
      </c>
      <c r="AI205" s="6">
        <f>IF(T205&gt;0,RANK(T205,(N205:P205,Q205:AE205)),0)</f>
        <v>0</v>
      </c>
      <c r="AJ205" s="6">
        <f>IF(S205&gt;0,RANK(S205,(N205:P205,Q205:AE205)),0)</f>
        <v>0</v>
      </c>
      <c r="AK205" s="2">
        <f t="shared" si="97"/>
        <v>9.8278226420844134E-3</v>
      </c>
      <c r="AL205" s="2">
        <f t="shared" si="98"/>
        <v>0</v>
      </c>
      <c r="AM205" s="2">
        <f t="shared" si="99"/>
        <v>0</v>
      </c>
      <c r="AN205" s="2">
        <f t="shared" si="100"/>
        <v>0</v>
      </c>
      <c r="AP205" t="s">
        <v>1403</v>
      </c>
      <c r="AQ205" t="s">
        <v>2420</v>
      </c>
      <c r="AR205" s="1"/>
      <c r="AS205" s="1"/>
      <c r="AT205" s="92">
        <v>18</v>
      </c>
      <c r="AU205" s="94">
        <v>69</v>
      </c>
      <c r="AV205" s="98">
        <f t="shared" si="89"/>
        <v>18069</v>
      </c>
      <c r="AW205" s="1"/>
      <c r="AX205" s="6" t="s">
        <v>1535</v>
      </c>
    </row>
    <row r="206" spans="1:50" hidden="1" outlineLevel="1">
      <c r="A206" t="s">
        <v>2097</v>
      </c>
      <c r="B206" t="s">
        <v>2420</v>
      </c>
      <c r="C206" s="1">
        <f t="shared" si="90"/>
        <v>10800</v>
      </c>
      <c r="D206" s="6">
        <f>IF(N206&gt;0, RANK(N206,(N206:P206,Q206:AE206)),0)</f>
        <v>2</v>
      </c>
      <c r="E206" s="6">
        <f>IF(O206&gt;0,RANK(O206,(N206:P206,Q206:AE206)),0)</f>
        <v>1</v>
      </c>
      <c r="F206" s="6">
        <f>IF(P206&gt;0,RANK(P206,(N206:P206,Q206:AE206)),0)</f>
        <v>0</v>
      </c>
      <c r="G206" s="1">
        <f t="shared" si="91"/>
        <v>3490</v>
      </c>
      <c r="H206" s="2">
        <f t="shared" si="92"/>
        <v>0.32314814814814813</v>
      </c>
      <c r="I206" s="2"/>
      <c r="J206" s="2">
        <f t="shared" si="93"/>
        <v>0.32962962962962961</v>
      </c>
      <c r="K206" s="2">
        <f t="shared" si="94"/>
        <v>0.65277777777777779</v>
      </c>
      <c r="L206" s="2">
        <f t="shared" si="95"/>
        <v>0</v>
      </c>
      <c r="M206" s="2">
        <f t="shared" si="96"/>
        <v>1.7592592592592604E-2</v>
      </c>
      <c r="N206" s="107">
        <v>3560</v>
      </c>
      <c r="O206" s="107">
        <v>7050</v>
      </c>
      <c r="P206" s="107"/>
      <c r="Q206" s="107">
        <v>54</v>
      </c>
      <c r="R206" s="107"/>
      <c r="S206" s="107"/>
      <c r="T206" s="107"/>
      <c r="U206" s="107">
        <v>136</v>
      </c>
      <c r="V206" s="107"/>
      <c r="W206" s="107"/>
      <c r="X206" s="107">
        <v>0</v>
      </c>
      <c r="Y206" s="107"/>
      <c r="Z206" s="107"/>
      <c r="AA206" s="107"/>
      <c r="AB206" s="107"/>
      <c r="AC206" s="107"/>
      <c r="AD206" s="107"/>
      <c r="AE206" s="107"/>
      <c r="AG206" s="6">
        <f>IF(Q206&gt;0,RANK(Q206,(N206:P206,Q206:AE206)),0)</f>
        <v>4</v>
      </c>
      <c r="AH206" s="6">
        <f>IF(R206&gt;0,RANK(R206,(N206:P206,Q206:AE206)),0)</f>
        <v>0</v>
      </c>
      <c r="AI206" s="6">
        <f>IF(T206&gt;0,RANK(T206,(N206:P206,Q206:AE206)),0)</f>
        <v>0</v>
      </c>
      <c r="AJ206" s="6">
        <f>IF(S206&gt;0,RANK(S206,(N206:P206,Q206:AE206)),0)</f>
        <v>0</v>
      </c>
      <c r="AK206" s="2">
        <f t="shared" si="97"/>
        <v>5.0000000000000001E-3</v>
      </c>
      <c r="AL206" s="2">
        <f t="shared" si="98"/>
        <v>0</v>
      </c>
      <c r="AM206" s="2">
        <f t="shared" si="99"/>
        <v>0</v>
      </c>
      <c r="AN206" s="2">
        <f t="shared" si="100"/>
        <v>0</v>
      </c>
      <c r="AP206" t="s">
        <v>2097</v>
      </c>
      <c r="AQ206" t="s">
        <v>2420</v>
      </c>
      <c r="AR206" s="1"/>
      <c r="AS206" s="1"/>
      <c r="AT206" s="92">
        <v>18</v>
      </c>
      <c r="AU206" s="94">
        <v>71</v>
      </c>
      <c r="AV206" s="98">
        <f t="shared" si="89"/>
        <v>18071</v>
      </c>
      <c r="AW206" s="1"/>
      <c r="AX206" s="6" t="s">
        <v>1535</v>
      </c>
    </row>
    <row r="207" spans="1:50" hidden="1" outlineLevel="1">
      <c r="A207" t="s">
        <v>1352</v>
      </c>
      <c r="B207" t="s">
        <v>2420</v>
      </c>
      <c r="C207" s="1">
        <f t="shared" si="90"/>
        <v>6192</v>
      </c>
      <c r="D207" s="6">
        <f>IF(N207&gt;0, RANK(N207,(N207:P207,Q207:AE207)),0)</f>
        <v>2</v>
      </c>
      <c r="E207" s="6">
        <f>IF(O207&gt;0,RANK(O207,(N207:P207,Q207:AE207)),0)</f>
        <v>1</v>
      </c>
      <c r="F207" s="6">
        <f>IF(P207&gt;0,RANK(P207,(N207:P207,Q207:AE207)),0)</f>
        <v>0</v>
      </c>
      <c r="G207" s="1">
        <f t="shared" si="91"/>
        <v>2343</v>
      </c>
      <c r="H207" s="2">
        <f t="shared" si="92"/>
        <v>0.37839147286821706</v>
      </c>
      <c r="I207" s="2"/>
      <c r="J207" s="2">
        <f t="shared" si="93"/>
        <v>0.30426356589147285</v>
      </c>
      <c r="K207" s="2">
        <f t="shared" si="94"/>
        <v>0.68265503875968991</v>
      </c>
      <c r="L207" s="2">
        <f t="shared" si="95"/>
        <v>0</v>
      </c>
      <c r="M207" s="2">
        <f t="shared" si="96"/>
        <v>1.3081395348837233E-2</v>
      </c>
      <c r="N207" s="107">
        <v>1884</v>
      </c>
      <c r="O207" s="107">
        <v>4227</v>
      </c>
      <c r="P207" s="107"/>
      <c r="Q207" s="107">
        <v>45</v>
      </c>
      <c r="R207" s="107"/>
      <c r="S207" s="107"/>
      <c r="T207" s="107"/>
      <c r="U207" s="107">
        <v>36</v>
      </c>
      <c r="V207" s="107"/>
      <c r="W207" s="107"/>
      <c r="X207" s="107">
        <v>0</v>
      </c>
      <c r="Y207" s="107"/>
      <c r="Z207" s="107"/>
      <c r="AA207" s="107"/>
      <c r="AB207" s="107"/>
      <c r="AC207" s="107"/>
      <c r="AD207" s="107"/>
      <c r="AE207" s="107"/>
      <c r="AG207" s="6">
        <f>IF(Q207&gt;0,RANK(Q207,(N207:P207,Q207:AE207)),0)</f>
        <v>3</v>
      </c>
      <c r="AH207" s="6">
        <f>IF(R207&gt;0,RANK(R207,(N207:P207,Q207:AE207)),0)</f>
        <v>0</v>
      </c>
      <c r="AI207" s="6">
        <f>IF(T207&gt;0,RANK(T207,(N207:P207,Q207:AE207)),0)</f>
        <v>0</v>
      </c>
      <c r="AJ207" s="6">
        <f>IF(S207&gt;0,RANK(S207,(N207:P207,Q207:AE207)),0)</f>
        <v>0</v>
      </c>
      <c r="AK207" s="2">
        <f t="shared" si="97"/>
        <v>7.2674418604651162E-3</v>
      </c>
      <c r="AL207" s="2">
        <f t="shared" si="98"/>
        <v>0</v>
      </c>
      <c r="AM207" s="2">
        <f t="shared" si="99"/>
        <v>0</v>
      </c>
      <c r="AN207" s="2">
        <f t="shared" si="100"/>
        <v>0</v>
      </c>
      <c r="AP207" t="s">
        <v>1352</v>
      </c>
      <c r="AQ207" t="s">
        <v>2420</v>
      </c>
      <c r="AR207" s="1"/>
      <c r="AS207" s="1"/>
      <c r="AT207" s="92">
        <v>18</v>
      </c>
      <c r="AU207" s="94">
        <v>73</v>
      </c>
      <c r="AV207" s="98">
        <f t="shared" si="89"/>
        <v>18073</v>
      </c>
      <c r="AW207" s="1"/>
      <c r="AX207" s="6" t="s">
        <v>1535</v>
      </c>
    </row>
    <row r="208" spans="1:50" hidden="1" outlineLevel="1">
      <c r="A208" t="s">
        <v>2364</v>
      </c>
      <c r="B208" t="s">
        <v>2420</v>
      </c>
      <c r="C208" s="1">
        <f t="shared" si="90"/>
        <v>6977</v>
      </c>
      <c r="D208" s="6">
        <f>IF(N208&gt;0, RANK(N208,(N208:P208,Q208:AE208)),0)</f>
        <v>2</v>
      </c>
      <c r="E208" s="6">
        <f>IF(O208&gt;0,RANK(O208,(N208:P208,Q208:AE208)),0)</f>
        <v>1</v>
      </c>
      <c r="F208" s="6">
        <f>IF(P208&gt;0,RANK(P208,(N208:P208,Q208:AE208)),0)</f>
        <v>0</v>
      </c>
      <c r="G208" s="1">
        <f t="shared" si="91"/>
        <v>2782</v>
      </c>
      <c r="H208" s="2">
        <f t="shared" si="92"/>
        <v>0.39873871291385982</v>
      </c>
      <c r="I208" s="2"/>
      <c r="J208" s="2">
        <f t="shared" si="93"/>
        <v>0.29138598251397446</v>
      </c>
      <c r="K208" s="2">
        <f t="shared" si="94"/>
        <v>0.69012469542783428</v>
      </c>
      <c r="L208" s="2">
        <f t="shared" si="95"/>
        <v>0</v>
      </c>
      <c r="M208" s="2">
        <f t="shared" si="96"/>
        <v>1.8489322058191315E-2</v>
      </c>
      <c r="N208" s="107">
        <v>2033</v>
      </c>
      <c r="O208" s="107">
        <v>4815</v>
      </c>
      <c r="P208" s="107"/>
      <c r="Q208" s="107">
        <v>54</v>
      </c>
      <c r="R208" s="107"/>
      <c r="S208" s="107"/>
      <c r="T208" s="107"/>
      <c r="U208" s="107">
        <v>75</v>
      </c>
      <c r="V208" s="107"/>
      <c r="W208" s="107"/>
      <c r="X208" s="107">
        <v>0</v>
      </c>
      <c r="Y208" s="107"/>
      <c r="Z208" s="107"/>
      <c r="AA208" s="107"/>
      <c r="AB208" s="107"/>
      <c r="AC208" s="107"/>
      <c r="AD208" s="107"/>
      <c r="AE208" s="107"/>
      <c r="AG208" s="6">
        <f>IF(Q208&gt;0,RANK(Q208,(N208:P208,Q208:AE208)),0)</f>
        <v>4</v>
      </c>
      <c r="AH208" s="6">
        <f>IF(R208&gt;0,RANK(R208,(N208:P208,Q208:AE208)),0)</f>
        <v>0</v>
      </c>
      <c r="AI208" s="6">
        <f>IF(T208&gt;0,RANK(T208,(N208:P208,Q208:AE208)),0)</f>
        <v>0</v>
      </c>
      <c r="AJ208" s="6">
        <f>IF(S208&gt;0,RANK(S208,(N208:P208,Q208:AE208)),0)</f>
        <v>0</v>
      </c>
      <c r="AK208" s="2">
        <f t="shared" si="97"/>
        <v>7.7397162104056181E-3</v>
      </c>
      <c r="AL208" s="2">
        <f t="shared" si="98"/>
        <v>0</v>
      </c>
      <c r="AM208" s="2">
        <f t="shared" si="99"/>
        <v>0</v>
      </c>
      <c r="AN208" s="2">
        <f t="shared" si="100"/>
        <v>0</v>
      </c>
      <c r="AP208" t="s">
        <v>2364</v>
      </c>
      <c r="AQ208" t="s">
        <v>2420</v>
      </c>
      <c r="AR208" s="1"/>
      <c r="AS208" s="1"/>
      <c r="AT208" s="92">
        <v>18</v>
      </c>
      <c r="AU208" s="94">
        <v>75</v>
      </c>
      <c r="AV208" s="98">
        <f t="shared" si="89"/>
        <v>18075</v>
      </c>
      <c r="AW208" s="1"/>
      <c r="AX208" s="6" t="s">
        <v>1535</v>
      </c>
    </row>
    <row r="209" spans="1:50" hidden="1" outlineLevel="1">
      <c r="A209" t="s">
        <v>1156</v>
      </c>
      <c r="B209" t="s">
        <v>2420</v>
      </c>
      <c r="C209" s="1">
        <f t="shared" si="90"/>
        <v>9310</v>
      </c>
      <c r="D209" s="6">
        <f>IF(N209&gt;0, RANK(N209,(N209:P209,Q209:AE209)),0)</f>
        <v>2</v>
      </c>
      <c r="E209" s="6">
        <f>IF(O209&gt;0,RANK(O209,(N209:P209,Q209:AE209)),0)</f>
        <v>1</v>
      </c>
      <c r="F209" s="6">
        <f>IF(P209&gt;0,RANK(P209,(N209:P209,Q209:AE209)),0)</f>
        <v>0</v>
      </c>
      <c r="G209" s="1">
        <f t="shared" si="91"/>
        <v>3018</v>
      </c>
      <c r="H209" s="2">
        <f t="shared" si="92"/>
        <v>0.32416756176154671</v>
      </c>
      <c r="I209" s="2"/>
      <c r="J209" s="2">
        <f t="shared" si="93"/>
        <v>0.32760472610096669</v>
      </c>
      <c r="K209" s="2">
        <f t="shared" si="94"/>
        <v>0.6517722878625134</v>
      </c>
      <c r="L209" s="2">
        <f t="shared" si="95"/>
        <v>0</v>
      </c>
      <c r="M209" s="2">
        <f t="shared" si="96"/>
        <v>2.0622986036519908E-2</v>
      </c>
      <c r="N209" s="107">
        <v>3050</v>
      </c>
      <c r="O209" s="107">
        <v>6068</v>
      </c>
      <c r="P209" s="107"/>
      <c r="Q209" s="107">
        <v>89</v>
      </c>
      <c r="R209" s="107"/>
      <c r="S209" s="107"/>
      <c r="T209" s="107"/>
      <c r="U209" s="107">
        <v>103</v>
      </c>
      <c r="V209" s="107"/>
      <c r="W209" s="107"/>
      <c r="X209" s="107">
        <v>0</v>
      </c>
      <c r="Y209" s="107"/>
      <c r="Z209" s="107"/>
      <c r="AA209" s="107"/>
      <c r="AB209" s="107"/>
      <c r="AC209" s="107"/>
      <c r="AD209" s="107"/>
      <c r="AE209" s="107"/>
      <c r="AG209" s="6">
        <f>IF(Q209&gt;0,RANK(Q209,(N209:P209,Q209:AE209)),0)</f>
        <v>4</v>
      </c>
      <c r="AH209" s="6">
        <f>IF(R209&gt;0,RANK(R209,(N209:P209,Q209:AE209)),0)</f>
        <v>0</v>
      </c>
      <c r="AI209" s="6">
        <f>IF(T209&gt;0,RANK(T209,(N209:P209,Q209:AE209)),0)</f>
        <v>0</v>
      </c>
      <c r="AJ209" s="6">
        <f>IF(S209&gt;0,RANK(S209,(N209:P209,Q209:AE209)),0)</f>
        <v>0</v>
      </c>
      <c r="AK209" s="2">
        <f t="shared" si="97"/>
        <v>9.559613319011815E-3</v>
      </c>
      <c r="AL209" s="2">
        <f t="shared" si="98"/>
        <v>0</v>
      </c>
      <c r="AM209" s="2">
        <f t="shared" si="99"/>
        <v>0</v>
      </c>
      <c r="AN209" s="2">
        <f t="shared" si="100"/>
        <v>0</v>
      </c>
      <c r="AP209" t="s">
        <v>1156</v>
      </c>
      <c r="AQ209" t="s">
        <v>2420</v>
      </c>
      <c r="AR209" s="1"/>
      <c r="AT209" s="92">
        <v>18</v>
      </c>
      <c r="AU209" s="94">
        <v>77</v>
      </c>
      <c r="AV209" s="98">
        <f t="shared" si="89"/>
        <v>18077</v>
      </c>
      <c r="AX209" s="6" t="s">
        <v>1535</v>
      </c>
    </row>
    <row r="210" spans="1:50" hidden="1" outlineLevel="1">
      <c r="A210" t="s">
        <v>1631</v>
      </c>
      <c r="B210" t="s">
        <v>2420</v>
      </c>
      <c r="C210" s="1">
        <f t="shared" si="90"/>
        <v>7360</v>
      </c>
      <c r="D210" s="6">
        <f>IF(N210&gt;0, RANK(N210,(N210:P210,Q210:AE210)),0)</f>
        <v>2</v>
      </c>
      <c r="E210" s="6">
        <f>IF(O210&gt;0,RANK(O210,(N210:P210,Q210:AE210)),0)</f>
        <v>1</v>
      </c>
      <c r="F210" s="6">
        <f>IF(P210&gt;0,RANK(P210,(N210:P210,Q210:AE210)),0)</f>
        <v>0</v>
      </c>
      <c r="G210" s="1">
        <f t="shared" si="91"/>
        <v>2600</v>
      </c>
      <c r="H210" s="2">
        <f t="shared" si="92"/>
        <v>0.35326086956521741</v>
      </c>
      <c r="I210" s="2"/>
      <c r="J210" s="2">
        <f t="shared" si="93"/>
        <v>0.31222826086956523</v>
      </c>
      <c r="K210" s="2">
        <f t="shared" si="94"/>
        <v>0.66548913043478264</v>
      </c>
      <c r="L210" s="2">
        <f t="shared" si="95"/>
        <v>0</v>
      </c>
      <c r="M210" s="2">
        <f t="shared" si="96"/>
        <v>2.2282608695652129E-2</v>
      </c>
      <c r="N210" s="107">
        <v>2298</v>
      </c>
      <c r="O210" s="107">
        <v>4898</v>
      </c>
      <c r="P210" s="107"/>
      <c r="Q210" s="107">
        <v>55</v>
      </c>
      <c r="R210" s="107"/>
      <c r="S210" s="107"/>
      <c r="T210" s="107"/>
      <c r="U210" s="107">
        <v>109</v>
      </c>
      <c r="V210" s="107"/>
      <c r="W210" s="107"/>
      <c r="X210" s="107">
        <v>0</v>
      </c>
      <c r="Y210" s="107"/>
      <c r="Z210" s="107"/>
      <c r="AA210" s="107"/>
      <c r="AB210" s="107"/>
      <c r="AC210" s="107"/>
      <c r="AD210" s="107"/>
      <c r="AE210" s="107"/>
      <c r="AG210" s="6">
        <f>IF(Q210&gt;0,RANK(Q210,(N210:P210,Q210:AE210)),0)</f>
        <v>4</v>
      </c>
      <c r="AH210" s="6">
        <f>IF(R210&gt;0,RANK(R210,(N210:P210,Q210:AE210)),0)</f>
        <v>0</v>
      </c>
      <c r="AI210" s="6">
        <f>IF(T210&gt;0,RANK(T210,(N210:P210,Q210:AE210)),0)</f>
        <v>0</v>
      </c>
      <c r="AJ210" s="6">
        <f>IF(S210&gt;0,RANK(S210,(N210:P210,Q210:AE210)),0)</f>
        <v>0</v>
      </c>
      <c r="AK210" s="2">
        <f t="shared" si="97"/>
        <v>7.472826086956522E-3</v>
      </c>
      <c r="AL210" s="2">
        <f t="shared" si="98"/>
        <v>0</v>
      </c>
      <c r="AM210" s="2">
        <f t="shared" si="99"/>
        <v>0</v>
      </c>
      <c r="AN210" s="2">
        <f t="shared" si="100"/>
        <v>0</v>
      </c>
      <c r="AP210" t="s">
        <v>1631</v>
      </c>
      <c r="AQ210" t="s">
        <v>2420</v>
      </c>
      <c r="AR210" s="1"/>
      <c r="AT210" s="92">
        <v>18</v>
      </c>
      <c r="AU210" s="94">
        <v>79</v>
      </c>
      <c r="AV210" s="98">
        <f t="shared" si="89"/>
        <v>18079</v>
      </c>
      <c r="AX210" s="6" t="s">
        <v>1535</v>
      </c>
    </row>
    <row r="211" spans="1:50" hidden="1" outlineLevel="1">
      <c r="A211" t="s">
        <v>2440</v>
      </c>
      <c r="B211" t="s">
        <v>2420</v>
      </c>
      <c r="C211" s="1">
        <f t="shared" si="90"/>
        <v>25722</v>
      </c>
      <c r="D211" s="6">
        <f>IF(N211&gt;0, RANK(N211,(N211:P211,Q211:AE211)),0)</f>
        <v>2</v>
      </c>
      <c r="E211" s="6">
        <f>IF(O211&gt;0,RANK(O211,(N211:P211,Q211:AE211)),0)</f>
        <v>1</v>
      </c>
      <c r="F211" s="6">
        <f>IF(P211&gt;0,RANK(P211,(N211:P211,Q211:AE211)),0)</f>
        <v>0</v>
      </c>
      <c r="G211" s="1">
        <f t="shared" si="91"/>
        <v>16160</v>
      </c>
      <c r="H211" s="2">
        <f t="shared" si="92"/>
        <v>0.62825596765414815</v>
      </c>
      <c r="I211" s="2"/>
      <c r="J211" s="2">
        <f t="shared" si="93"/>
        <v>0.17455874348806469</v>
      </c>
      <c r="K211" s="2">
        <f t="shared" si="94"/>
        <v>0.80281471114221292</v>
      </c>
      <c r="L211" s="2">
        <f t="shared" si="95"/>
        <v>0</v>
      </c>
      <c r="M211" s="2">
        <f t="shared" si="96"/>
        <v>2.2626545369722417E-2</v>
      </c>
      <c r="N211" s="107">
        <v>4490</v>
      </c>
      <c r="O211" s="107">
        <v>20650</v>
      </c>
      <c r="P211" s="107"/>
      <c r="Q211" s="107">
        <v>337</v>
      </c>
      <c r="R211" s="107"/>
      <c r="S211" s="107"/>
      <c r="T211" s="107"/>
      <c r="U211" s="107">
        <v>245</v>
      </c>
      <c r="V211" s="107"/>
      <c r="W211" s="107"/>
      <c r="X211" s="107">
        <v>0</v>
      </c>
      <c r="Y211" s="107"/>
      <c r="Z211" s="107"/>
      <c r="AA211" s="107"/>
      <c r="AB211" s="107"/>
      <c r="AC211" s="107"/>
      <c r="AD211" s="107"/>
      <c r="AE211" s="107"/>
      <c r="AG211" s="6">
        <f>IF(Q211&gt;0,RANK(Q211,(N211:P211,Q211:AE211)),0)</f>
        <v>3</v>
      </c>
      <c r="AH211" s="6">
        <f>IF(R211&gt;0,RANK(R211,(N211:P211,Q211:AE211)),0)</f>
        <v>0</v>
      </c>
      <c r="AI211" s="6">
        <f>IF(T211&gt;0,RANK(T211,(N211:P211,Q211:AE211)),0)</f>
        <v>0</v>
      </c>
      <c r="AJ211" s="6">
        <f>IF(S211&gt;0,RANK(S211,(N211:P211,Q211:AE211)),0)</f>
        <v>0</v>
      </c>
      <c r="AK211" s="2">
        <f t="shared" si="97"/>
        <v>1.3101625068035146E-2</v>
      </c>
      <c r="AL211" s="2">
        <f t="shared" si="98"/>
        <v>0</v>
      </c>
      <c r="AM211" s="2">
        <f t="shared" si="99"/>
        <v>0</v>
      </c>
      <c r="AN211" s="2">
        <f t="shared" si="100"/>
        <v>0</v>
      </c>
      <c r="AP211" t="s">
        <v>2440</v>
      </c>
      <c r="AQ211" t="s">
        <v>2420</v>
      </c>
      <c r="AT211" s="92">
        <v>18</v>
      </c>
      <c r="AU211" s="94">
        <v>81</v>
      </c>
      <c r="AV211" s="98">
        <f t="shared" si="89"/>
        <v>18081</v>
      </c>
      <c r="AX211" s="6" t="s">
        <v>1535</v>
      </c>
    </row>
    <row r="212" spans="1:50" hidden="1" outlineLevel="1">
      <c r="A212" t="s">
        <v>1632</v>
      </c>
      <c r="B212" t="s">
        <v>2420</v>
      </c>
      <c r="C212" s="1">
        <f t="shared" si="90"/>
        <v>12363</v>
      </c>
      <c r="D212" s="6">
        <f>IF(N212&gt;0, RANK(N212,(N212:P212,Q212:AE212)),0)</f>
        <v>2</v>
      </c>
      <c r="E212" s="6">
        <f>IF(O212&gt;0,RANK(O212,(N212:P212,Q212:AE212)),0)</f>
        <v>1</v>
      </c>
      <c r="F212" s="6">
        <f>IF(P212&gt;0,RANK(P212,(N212:P212,Q212:AE212)),0)</f>
        <v>0</v>
      </c>
      <c r="G212" s="1">
        <f t="shared" si="91"/>
        <v>4202</v>
      </c>
      <c r="H212" s="2">
        <f t="shared" si="92"/>
        <v>0.33988514114697083</v>
      </c>
      <c r="I212" s="2"/>
      <c r="J212" s="2">
        <f t="shared" si="93"/>
        <v>0.31974439860875192</v>
      </c>
      <c r="K212" s="2">
        <f t="shared" si="94"/>
        <v>0.65962953975572269</v>
      </c>
      <c r="L212" s="2">
        <f t="shared" si="95"/>
        <v>0</v>
      </c>
      <c r="M212" s="2">
        <f t="shared" si="96"/>
        <v>2.0626061635525383E-2</v>
      </c>
      <c r="N212" s="107">
        <v>3953</v>
      </c>
      <c r="O212" s="107">
        <v>8155</v>
      </c>
      <c r="P212" s="107"/>
      <c r="Q212" s="107">
        <v>109</v>
      </c>
      <c r="R212" s="107"/>
      <c r="S212" s="107"/>
      <c r="T212" s="107"/>
      <c r="U212" s="107">
        <v>145</v>
      </c>
      <c r="V212" s="107"/>
      <c r="W212" s="107"/>
      <c r="X212" s="107">
        <v>1</v>
      </c>
      <c r="Y212" s="107"/>
      <c r="Z212" s="107"/>
      <c r="AA212" s="107"/>
      <c r="AB212" s="107"/>
      <c r="AC212" s="107"/>
      <c r="AD212" s="107"/>
      <c r="AE212" s="107"/>
      <c r="AG212" s="6">
        <f>IF(Q212&gt;0,RANK(Q212,(N212:P212,Q212:AE212)),0)</f>
        <v>4</v>
      </c>
      <c r="AH212" s="6">
        <f>IF(R212&gt;0,RANK(R212,(N212:P212,Q212:AE212)),0)</f>
        <v>0</v>
      </c>
      <c r="AI212" s="6">
        <f>IF(T212&gt;0,RANK(T212,(N212:P212,Q212:AE212)),0)</f>
        <v>0</v>
      </c>
      <c r="AJ212" s="6">
        <f>IF(S212&gt;0,RANK(S212,(N212:P212,Q212:AE212)),0)</f>
        <v>0</v>
      </c>
      <c r="AK212" s="2">
        <f t="shared" si="97"/>
        <v>8.8166302677343683E-3</v>
      </c>
      <c r="AL212" s="2">
        <f t="shared" si="98"/>
        <v>0</v>
      </c>
      <c r="AM212" s="2">
        <f t="shared" si="99"/>
        <v>0</v>
      </c>
      <c r="AN212" s="2">
        <f t="shared" si="100"/>
        <v>0</v>
      </c>
      <c r="AP212" t="s">
        <v>1632</v>
      </c>
      <c r="AQ212" t="s">
        <v>2420</v>
      </c>
      <c r="AT212" s="92">
        <v>18</v>
      </c>
      <c r="AU212" s="94">
        <v>83</v>
      </c>
      <c r="AV212" s="98">
        <f t="shared" si="89"/>
        <v>18083</v>
      </c>
      <c r="AX212" s="6" t="s">
        <v>1535</v>
      </c>
    </row>
    <row r="213" spans="1:50" hidden="1" outlineLevel="1">
      <c r="A213" t="s">
        <v>1685</v>
      </c>
      <c r="B213" t="s">
        <v>2420</v>
      </c>
      <c r="C213" s="1">
        <f t="shared" si="90"/>
        <v>16569</v>
      </c>
      <c r="D213" s="6">
        <f>IF(N213&gt;0, RANK(N213,(N213:P213,Q213:AE213)),0)</f>
        <v>2</v>
      </c>
      <c r="E213" s="6">
        <f>IF(O213&gt;0,RANK(O213,(N213:P213,Q213:AE213)),0)</f>
        <v>1</v>
      </c>
      <c r="F213" s="6">
        <f>IF(P213&gt;0,RANK(P213,(N213:P213,Q213:AE213)),0)</f>
        <v>0</v>
      </c>
      <c r="G213" s="1">
        <f t="shared" si="91"/>
        <v>9770</v>
      </c>
      <c r="H213" s="2">
        <f t="shared" si="92"/>
        <v>0.58965538052990529</v>
      </c>
      <c r="I213" s="2"/>
      <c r="J213" s="2">
        <f t="shared" si="93"/>
        <v>0.19729615547106041</v>
      </c>
      <c r="K213" s="2">
        <f t="shared" si="94"/>
        <v>0.78695153600096568</v>
      </c>
      <c r="L213" s="2">
        <f t="shared" si="95"/>
        <v>0</v>
      </c>
      <c r="M213" s="2">
        <f t="shared" si="96"/>
        <v>1.5752308527973935E-2</v>
      </c>
      <c r="N213" s="107">
        <v>3269</v>
      </c>
      <c r="O213" s="107">
        <v>13039</v>
      </c>
      <c r="P213" s="107"/>
      <c r="Q213" s="107">
        <v>153</v>
      </c>
      <c r="R213" s="107"/>
      <c r="S213" s="107"/>
      <c r="T213" s="107"/>
      <c r="U213" s="107">
        <v>108</v>
      </c>
      <c r="V213" s="107"/>
      <c r="W213" s="107"/>
      <c r="X213" s="107">
        <v>0</v>
      </c>
      <c r="Y213" s="107"/>
      <c r="Z213" s="107"/>
      <c r="AA213" s="107"/>
      <c r="AB213" s="107"/>
      <c r="AC213" s="107"/>
      <c r="AD213" s="107"/>
      <c r="AE213" s="107"/>
      <c r="AG213" s="6">
        <f>IF(Q213&gt;0,RANK(Q213,(N213:P213,Q213:AE213)),0)</f>
        <v>3</v>
      </c>
      <c r="AH213" s="6">
        <f>IF(R213&gt;0,RANK(R213,(N213:P213,Q213:AE213)),0)</f>
        <v>0</v>
      </c>
      <c r="AI213" s="6">
        <f>IF(T213&gt;0,RANK(T213,(N213:P213,Q213:AE213)),0)</f>
        <v>0</v>
      </c>
      <c r="AJ213" s="6">
        <f>IF(S213&gt;0,RANK(S213,(N213:P213,Q213:AE213)),0)</f>
        <v>0</v>
      </c>
      <c r="AK213" s="2">
        <f t="shared" si="97"/>
        <v>9.234111895708854E-3</v>
      </c>
      <c r="AL213" s="2">
        <f t="shared" si="98"/>
        <v>0</v>
      </c>
      <c r="AM213" s="2">
        <f t="shared" si="99"/>
        <v>0</v>
      </c>
      <c r="AN213" s="2">
        <f t="shared" si="100"/>
        <v>0</v>
      </c>
      <c r="AP213" t="s">
        <v>1685</v>
      </c>
      <c r="AQ213" t="s">
        <v>2420</v>
      </c>
      <c r="AT213" s="92">
        <v>18</v>
      </c>
      <c r="AU213" s="94">
        <v>85</v>
      </c>
      <c r="AV213" s="98">
        <f t="shared" si="89"/>
        <v>18085</v>
      </c>
      <c r="AX213" s="6" t="s">
        <v>1535</v>
      </c>
    </row>
    <row r="214" spans="1:50" hidden="1" outlineLevel="1">
      <c r="A214" t="s">
        <v>1743</v>
      </c>
      <c r="B214" t="s">
        <v>2420</v>
      </c>
      <c r="C214" s="1">
        <f t="shared" si="90"/>
        <v>5582</v>
      </c>
      <c r="D214" s="6">
        <f>IF(N214&gt;0, RANK(N214,(N214:P214,Q214:AE214)),0)</f>
        <v>2</v>
      </c>
      <c r="E214" s="6">
        <f>IF(O214&gt;0,RANK(O214,(N214:P214,Q214:AE214)),0)</f>
        <v>1</v>
      </c>
      <c r="F214" s="6">
        <f>IF(P214&gt;0,RANK(P214,(N214:P214,Q214:AE214)),0)</f>
        <v>0</v>
      </c>
      <c r="G214" s="1">
        <f t="shared" si="91"/>
        <v>2896</v>
      </c>
      <c r="H214" s="2">
        <f t="shared" si="92"/>
        <v>0.51881046219992832</v>
      </c>
      <c r="I214" s="2"/>
      <c r="J214" s="2">
        <f t="shared" si="93"/>
        <v>0.23271228950197062</v>
      </c>
      <c r="K214" s="2">
        <f t="shared" si="94"/>
        <v>0.75152275170189897</v>
      </c>
      <c r="L214" s="2">
        <f t="shared" si="95"/>
        <v>0</v>
      </c>
      <c r="M214" s="2">
        <f t="shared" si="96"/>
        <v>1.5764958796130379E-2</v>
      </c>
      <c r="N214" s="107">
        <v>1299</v>
      </c>
      <c r="O214" s="107">
        <v>4195</v>
      </c>
      <c r="P214" s="107"/>
      <c r="Q214" s="107">
        <v>55</v>
      </c>
      <c r="R214" s="107"/>
      <c r="S214" s="107"/>
      <c r="T214" s="107"/>
      <c r="U214" s="107">
        <v>33</v>
      </c>
      <c r="V214" s="107"/>
      <c r="W214" s="107"/>
      <c r="X214" s="107">
        <v>0</v>
      </c>
      <c r="Y214" s="107"/>
      <c r="Z214" s="107"/>
      <c r="AA214" s="107"/>
      <c r="AB214" s="107"/>
      <c r="AC214" s="107"/>
      <c r="AD214" s="107"/>
      <c r="AE214" s="107"/>
      <c r="AG214" s="6">
        <f>IF(Q214&gt;0,RANK(Q214,(N214:P214,Q214:AE214)),0)</f>
        <v>3</v>
      </c>
      <c r="AH214" s="6">
        <f>IF(R214&gt;0,RANK(R214,(N214:P214,Q214:AE214)),0)</f>
        <v>0</v>
      </c>
      <c r="AI214" s="6">
        <f>IF(T214&gt;0,RANK(T214,(N214:P214,Q214:AE214)),0)</f>
        <v>0</v>
      </c>
      <c r="AJ214" s="6">
        <f>IF(S214&gt;0,RANK(S214,(N214:P214,Q214:AE214)),0)</f>
        <v>0</v>
      </c>
      <c r="AK214" s="2">
        <f t="shared" si="97"/>
        <v>9.8530992475815114E-3</v>
      </c>
      <c r="AL214" s="2">
        <f t="shared" si="98"/>
        <v>0</v>
      </c>
      <c r="AM214" s="2">
        <f t="shared" si="99"/>
        <v>0</v>
      </c>
      <c r="AN214" s="2">
        <f t="shared" si="100"/>
        <v>0</v>
      </c>
      <c r="AP214" t="s">
        <v>1743</v>
      </c>
      <c r="AQ214" t="s">
        <v>2420</v>
      </c>
      <c r="AT214" s="92">
        <v>18</v>
      </c>
      <c r="AU214" s="94">
        <v>87</v>
      </c>
      <c r="AV214" s="98">
        <f t="shared" si="89"/>
        <v>18087</v>
      </c>
      <c r="AX214" s="6" t="s">
        <v>1535</v>
      </c>
    </row>
    <row r="215" spans="1:50" hidden="1" outlineLevel="1">
      <c r="A215" t="s">
        <v>659</v>
      </c>
      <c r="B215" t="s">
        <v>2420</v>
      </c>
      <c r="C215" s="1">
        <f t="shared" si="90"/>
        <v>96342</v>
      </c>
      <c r="D215" s="6">
        <f>IF(N215&gt;0, RANK(N215,(N215:P215,Q215:AE215)),0)</f>
        <v>1</v>
      </c>
      <c r="E215" s="6">
        <f>IF(O215&gt;0,RANK(O215,(N215:P215,Q215:AE215)),0)</f>
        <v>2</v>
      </c>
      <c r="F215" s="6">
        <f>IF(P215&gt;0,RANK(P215,(N215:P215,Q215:AE215)),0)</f>
        <v>0</v>
      </c>
      <c r="G215" s="1">
        <f t="shared" si="91"/>
        <v>6907</v>
      </c>
      <c r="H215" s="2">
        <f t="shared" si="92"/>
        <v>7.1692512092337707E-2</v>
      </c>
      <c r="I215" s="2"/>
      <c r="J215" s="2">
        <f t="shared" si="93"/>
        <v>0.52512922712835519</v>
      </c>
      <c r="K215" s="2">
        <f t="shared" si="94"/>
        <v>0.45343671503601751</v>
      </c>
      <c r="L215" s="2">
        <f t="shared" si="95"/>
        <v>0</v>
      </c>
      <c r="M215" s="2">
        <f t="shared" si="96"/>
        <v>2.1434057835627296E-2</v>
      </c>
      <c r="N215" s="107">
        <v>50592</v>
      </c>
      <c r="O215" s="107">
        <v>43685</v>
      </c>
      <c r="P215" s="107"/>
      <c r="Q215" s="107">
        <v>843</v>
      </c>
      <c r="R215" s="107"/>
      <c r="S215" s="107"/>
      <c r="T215" s="107"/>
      <c r="U215" s="107">
        <v>1222</v>
      </c>
      <c r="V215" s="107"/>
      <c r="W215" s="107"/>
      <c r="X215" s="107">
        <v>0</v>
      </c>
      <c r="Y215" s="107"/>
      <c r="Z215" s="107"/>
      <c r="AA215" s="107"/>
      <c r="AB215" s="107"/>
      <c r="AC215" s="107"/>
      <c r="AD215" s="107"/>
      <c r="AE215" s="107"/>
      <c r="AG215" s="6">
        <f>IF(Q215&gt;0,RANK(Q215,(N215:P215,Q215:AE215)),0)</f>
        <v>4</v>
      </c>
      <c r="AH215" s="6">
        <f>IF(R215&gt;0,RANK(R215,(N215:P215,Q215:AE215)),0)</f>
        <v>0</v>
      </c>
      <c r="AI215" s="6">
        <f>IF(T215&gt;0,RANK(T215,(N215:P215,Q215:AE215)),0)</f>
        <v>0</v>
      </c>
      <c r="AJ215" s="6">
        <f>IF(S215&gt;0,RANK(S215,(N215:P215,Q215:AE215)),0)</f>
        <v>0</v>
      </c>
      <c r="AK215" s="2">
        <f t="shared" si="97"/>
        <v>8.7500778476676845E-3</v>
      </c>
      <c r="AL215" s="2">
        <f t="shared" si="98"/>
        <v>0</v>
      </c>
      <c r="AM215" s="2">
        <f t="shared" si="99"/>
        <v>0</v>
      </c>
      <c r="AN215" s="2">
        <f t="shared" si="100"/>
        <v>0</v>
      </c>
      <c r="AP215" t="s">
        <v>659</v>
      </c>
      <c r="AQ215" t="s">
        <v>2420</v>
      </c>
      <c r="AT215" s="92">
        <v>18</v>
      </c>
      <c r="AU215" s="94">
        <v>89</v>
      </c>
      <c r="AV215" s="98">
        <f t="shared" si="89"/>
        <v>18089</v>
      </c>
      <c r="AX215" s="6" t="s">
        <v>1535</v>
      </c>
    </row>
    <row r="216" spans="1:50" hidden="1" outlineLevel="1">
      <c r="A216" t="s">
        <v>335</v>
      </c>
      <c r="B216" t="s">
        <v>2420</v>
      </c>
      <c r="C216" s="1">
        <f t="shared" si="90"/>
        <v>29650</v>
      </c>
      <c r="D216" s="6">
        <f>IF(N216&gt;0, RANK(N216,(N216:P216,Q216:AE216)),0)</f>
        <v>2</v>
      </c>
      <c r="E216" s="6">
        <f>IF(O216&gt;0,RANK(O216,(N216:P216,Q216:AE216)),0)</f>
        <v>1</v>
      </c>
      <c r="F216" s="6">
        <f>IF(P216&gt;0,RANK(P216,(N216:P216,Q216:AE216)),0)</f>
        <v>0</v>
      </c>
      <c r="G216" s="1">
        <f t="shared" si="91"/>
        <v>9878</v>
      </c>
      <c r="H216" s="2">
        <f t="shared" si="92"/>
        <v>0.33315345699831367</v>
      </c>
      <c r="I216" s="2"/>
      <c r="J216" s="2">
        <f t="shared" si="93"/>
        <v>0.31969645868465429</v>
      </c>
      <c r="K216" s="2">
        <f t="shared" si="94"/>
        <v>0.65284991568296791</v>
      </c>
      <c r="L216" s="2">
        <f t="shared" si="95"/>
        <v>0</v>
      </c>
      <c r="M216" s="2">
        <f t="shared" si="96"/>
        <v>2.7453625632377854E-2</v>
      </c>
      <c r="N216" s="107">
        <v>9479</v>
      </c>
      <c r="O216" s="107">
        <v>19357</v>
      </c>
      <c r="P216" s="107"/>
      <c r="Q216" s="107">
        <v>360</v>
      </c>
      <c r="R216" s="107"/>
      <c r="S216" s="107"/>
      <c r="T216" s="107"/>
      <c r="U216" s="107">
        <v>454</v>
      </c>
      <c r="V216" s="107"/>
      <c r="W216" s="107"/>
      <c r="X216" s="107">
        <v>0</v>
      </c>
      <c r="Y216" s="107"/>
      <c r="Z216" s="107"/>
      <c r="AA216" s="107"/>
      <c r="AB216" s="107"/>
      <c r="AC216" s="107"/>
      <c r="AD216" s="107"/>
      <c r="AE216" s="107"/>
      <c r="AG216" s="6">
        <f>IF(Q216&gt;0,RANK(Q216,(N216:P216,Q216:AE216)),0)</f>
        <v>4</v>
      </c>
      <c r="AH216" s="6">
        <f>IF(R216&gt;0,RANK(R216,(N216:P216,Q216:AE216)),0)</f>
        <v>0</v>
      </c>
      <c r="AI216" s="6">
        <f>IF(T216&gt;0,RANK(T216,(N216:P216,Q216:AE216)),0)</f>
        <v>0</v>
      </c>
      <c r="AJ216" s="6">
        <f>IF(S216&gt;0,RANK(S216,(N216:P216,Q216:AE216)),0)</f>
        <v>0</v>
      </c>
      <c r="AK216" s="2">
        <f t="shared" si="97"/>
        <v>1.2141652613827993E-2</v>
      </c>
      <c r="AL216" s="2">
        <f t="shared" si="98"/>
        <v>0</v>
      </c>
      <c r="AM216" s="2">
        <f t="shared" si="99"/>
        <v>0</v>
      </c>
      <c r="AN216" s="2">
        <f t="shared" si="100"/>
        <v>0</v>
      </c>
      <c r="AP216" t="s">
        <v>335</v>
      </c>
      <c r="AQ216" t="s">
        <v>2420</v>
      </c>
      <c r="AT216" s="92">
        <v>18</v>
      </c>
      <c r="AU216" s="94">
        <v>91</v>
      </c>
      <c r="AV216" s="98">
        <f t="shared" si="89"/>
        <v>18091</v>
      </c>
      <c r="AX216" s="6" t="s">
        <v>1535</v>
      </c>
    </row>
    <row r="217" spans="1:50" hidden="1" outlineLevel="1">
      <c r="A217" t="s">
        <v>1438</v>
      </c>
      <c r="B217" t="s">
        <v>2420</v>
      </c>
      <c r="C217" s="1">
        <f t="shared" si="90"/>
        <v>12202</v>
      </c>
      <c r="D217" s="6">
        <f>IF(N217&gt;0, RANK(N217,(N217:P217,Q217:AE217)),0)</f>
        <v>2</v>
      </c>
      <c r="E217" s="6">
        <f>IF(O217&gt;0,RANK(O217,(N217:P217,Q217:AE217)),0)</f>
        <v>1</v>
      </c>
      <c r="F217" s="6">
        <f>IF(P217&gt;0,RANK(P217,(N217:P217,Q217:AE217)),0)</f>
        <v>0</v>
      </c>
      <c r="G217" s="1">
        <f t="shared" si="91"/>
        <v>4979</v>
      </c>
      <c r="H217" s="2">
        <f t="shared" si="92"/>
        <v>0.4080478610063924</v>
      </c>
      <c r="I217" s="2"/>
      <c r="J217" s="2">
        <f t="shared" si="93"/>
        <v>0.28413374856580886</v>
      </c>
      <c r="K217" s="2">
        <f t="shared" si="94"/>
        <v>0.69218160957220132</v>
      </c>
      <c r="L217" s="2">
        <f t="shared" si="95"/>
        <v>0</v>
      </c>
      <c r="M217" s="2">
        <f t="shared" si="96"/>
        <v>2.3684641861989819E-2</v>
      </c>
      <c r="N217" s="107">
        <v>3467</v>
      </c>
      <c r="O217" s="107">
        <v>8446</v>
      </c>
      <c r="P217" s="107"/>
      <c r="Q217" s="107">
        <v>143</v>
      </c>
      <c r="R217" s="107"/>
      <c r="S217" s="107"/>
      <c r="T217" s="107"/>
      <c r="U217" s="107">
        <v>146</v>
      </c>
      <c r="V217" s="107"/>
      <c r="W217" s="107"/>
      <c r="X217" s="107">
        <v>0</v>
      </c>
      <c r="Y217" s="107"/>
      <c r="Z217" s="107"/>
      <c r="AA217" s="107"/>
      <c r="AB217" s="107"/>
      <c r="AC217" s="107"/>
      <c r="AD217" s="107"/>
      <c r="AE217" s="107"/>
      <c r="AG217" s="6">
        <f>IF(Q217&gt;0,RANK(Q217,(N217:P217,Q217:AE217)),0)</f>
        <v>4</v>
      </c>
      <c r="AH217" s="6">
        <f>IF(R217&gt;0,RANK(R217,(N217:P217,Q217:AE217)),0)</f>
        <v>0</v>
      </c>
      <c r="AI217" s="6">
        <f>IF(T217&gt;0,RANK(T217,(N217:P217,Q217:AE217)),0)</f>
        <v>0</v>
      </c>
      <c r="AJ217" s="6">
        <f>IF(S217&gt;0,RANK(S217,(N217:P217,Q217:AE217)),0)</f>
        <v>0</v>
      </c>
      <c r="AK217" s="2">
        <f t="shared" si="97"/>
        <v>1.1719390263891166E-2</v>
      </c>
      <c r="AL217" s="2">
        <f t="shared" si="98"/>
        <v>0</v>
      </c>
      <c r="AM217" s="2">
        <f t="shared" si="99"/>
        <v>0</v>
      </c>
      <c r="AN217" s="2">
        <f t="shared" si="100"/>
        <v>0</v>
      </c>
      <c r="AP217" t="s">
        <v>1438</v>
      </c>
      <c r="AQ217" t="s">
        <v>2420</v>
      </c>
      <c r="AT217" s="92">
        <v>18</v>
      </c>
      <c r="AU217" s="94">
        <v>93</v>
      </c>
      <c r="AV217" s="98">
        <f t="shared" si="89"/>
        <v>18093</v>
      </c>
      <c r="AX217" s="6" t="s">
        <v>1535</v>
      </c>
    </row>
    <row r="218" spans="1:50" hidden="1" outlineLevel="1">
      <c r="A218" t="s">
        <v>1212</v>
      </c>
      <c r="B218" t="s">
        <v>2420</v>
      </c>
      <c r="C218" s="1">
        <f t="shared" si="90"/>
        <v>43299</v>
      </c>
      <c r="D218" s="6">
        <f>IF(N218&gt;0, RANK(N218,(N218:P218,Q218:AE218)),0)</f>
        <v>2</v>
      </c>
      <c r="E218" s="6">
        <f>IF(O218&gt;0,RANK(O218,(N218:P218,Q218:AE218)),0)</f>
        <v>1</v>
      </c>
      <c r="F218" s="6">
        <f>IF(P218&gt;0,RANK(P218,(N218:P218,Q218:AE218)),0)</f>
        <v>0</v>
      </c>
      <c r="G218" s="1">
        <f t="shared" si="91"/>
        <v>12379</v>
      </c>
      <c r="H218" s="2">
        <f t="shared" si="92"/>
        <v>0.2858957481697037</v>
      </c>
      <c r="I218" s="2"/>
      <c r="J218" s="2">
        <f t="shared" si="93"/>
        <v>0.34769856116769443</v>
      </c>
      <c r="K218" s="2">
        <f t="shared" si="94"/>
        <v>0.63359430933739813</v>
      </c>
      <c r="L218" s="2">
        <f t="shared" si="95"/>
        <v>0</v>
      </c>
      <c r="M218" s="2">
        <f t="shared" si="96"/>
        <v>1.8707129494907493E-2</v>
      </c>
      <c r="N218" s="107">
        <v>15055</v>
      </c>
      <c r="O218" s="107">
        <v>27434</v>
      </c>
      <c r="P218" s="107"/>
      <c r="Q218" s="107">
        <v>393</v>
      </c>
      <c r="R218" s="107"/>
      <c r="S218" s="107"/>
      <c r="T218" s="107"/>
      <c r="U218" s="107">
        <v>417</v>
      </c>
      <c r="V218" s="107"/>
      <c r="W218" s="107"/>
      <c r="X218" s="107">
        <v>0</v>
      </c>
      <c r="Y218" s="107"/>
      <c r="Z218" s="107"/>
      <c r="AA218" s="107"/>
      <c r="AB218" s="107"/>
      <c r="AC218" s="107"/>
      <c r="AD218" s="107"/>
      <c r="AE218" s="107"/>
      <c r="AG218" s="6">
        <f>IF(Q218&gt;0,RANK(Q218,(N218:P218,Q218:AE218)),0)</f>
        <v>4</v>
      </c>
      <c r="AH218" s="6">
        <f>IF(R218&gt;0,RANK(R218,(N218:P218,Q218:AE218)),0)</f>
        <v>0</v>
      </c>
      <c r="AI218" s="6">
        <f>IF(T218&gt;0,RANK(T218,(N218:P218,Q218:AE218)),0)</f>
        <v>0</v>
      </c>
      <c r="AJ218" s="6">
        <f>IF(S218&gt;0,RANK(S218,(N218:P218,Q218:AE218)),0)</f>
        <v>0</v>
      </c>
      <c r="AK218" s="2">
        <f t="shared" si="97"/>
        <v>9.0764220882699372E-3</v>
      </c>
      <c r="AL218" s="2">
        <f t="shared" si="98"/>
        <v>0</v>
      </c>
      <c r="AM218" s="2">
        <f t="shared" si="99"/>
        <v>0</v>
      </c>
      <c r="AN218" s="2">
        <f t="shared" si="100"/>
        <v>0</v>
      </c>
      <c r="AP218" t="s">
        <v>1212</v>
      </c>
      <c r="AQ218" t="s">
        <v>2420</v>
      </c>
      <c r="AT218" s="92">
        <v>18</v>
      </c>
      <c r="AU218" s="94">
        <v>95</v>
      </c>
      <c r="AV218" s="98">
        <f t="shared" si="89"/>
        <v>18095</v>
      </c>
      <c r="AX218" s="6" t="s">
        <v>1535</v>
      </c>
    </row>
    <row r="219" spans="1:50" hidden="1" outlineLevel="1">
      <c r="A219" t="s">
        <v>1174</v>
      </c>
      <c r="B219" t="s">
        <v>2420</v>
      </c>
      <c r="C219" s="1">
        <f t="shared" si="90"/>
        <v>194697</v>
      </c>
      <c r="D219" s="6">
        <f>IF(N219&gt;0, RANK(N219,(N219:P219,Q219:AE219)),0)</f>
        <v>2</v>
      </c>
      <c r="E219" s="6">
        <f>IF(O219&gt;0,RANK(O219,(N219:P219,Q219:AE219)),0)</f>
        <v>1</v>
      </c>
      <c r="F219" s="6">
        <f>IF(P219&gt;0,RANK(P219,(N219:P219,Q219:AE219)),0)</f>
        <v>0</v>
      </c>
      <c r="G219" s="1">
        <f t="shared" si="91"/>
        <v>77251</v>
      </c>
      <c r="H219" s="2">
        <f t="shared" si="92"/>
        <v>0.39677550244739263</v>
      </c>
      <c r="I219" s="2"/>
      <c r="J219" s="2">
        <f t="shared" si="93"/>
        <v>0.29063108317025943</v>
      </c>
      <c r="K219" s="2">
        <f t="shared" si="94"/>
        <v>0.687406585617652</v>
      </c>
      <c r="L219" s="2">
        <f t="shared" si="95"/>
        <v>0</v>
      </c>
      <c r="M219" s="2">
        <f t="shared" si="96"/>
        <v>2.1962331212088571E-2</v>
      </c>
      <c r="N219" s="107">
        <v>56585</v>
      </c>
      <c r="O219" s="107">
        <v>133836</v>
      </c>
      <c r="P219" s="107"/>
      <c r="Q219" s="107">
        <v>2741</v>
      </c>
      <c r="R219" s="107"/>
      <c r="S219" s="107"/>
      <c r="T219" s="107"/>
      <c r="U219" s="107">
        <v>1503</v>
      </c>
      <c r="V219" s="107"/>
      <c r="W219" s="107"/>
      <c r="X219" s="107">
        <v>32</v>
      </c>
      <c r="Y219" s="107"/>
      <c r="Z219" s="107"/>
      <c r="AA219" s="107"/>
      <c r="AB219" s="107"/>
      <c r="AC219" s="107"/>
      <c r="AD219" s="107"/>
      <c r="AE219" s="107"/>
      <c r="AG219" s="6">
        <f>IF(Q219&gt;0,RANK(Q219,(N219:P219,Q219:AE219)),0)</f>
        <v>3</v>
      </c>
      <c r="AH219" s="6">
        <f>IF(R219&gt;0,RANK(R219,(N219:P219,Q219:AE219)),0)</f>
        <v>0</v>
      </c>
      <c r="AI219" s="6">
        <f>IF(T219&gt;0,RANK(T219,(N219:P219,Q219:AE219)),0)</f>
        <v>0</v>
      </c>
      <c r="AJ219" s="6">
        <f>IF(S219&gt;0,RANK(S219,(N219:P219,Q219:AE219)),0)</f>
        <v>0</v>
      </c>
      <c r="AK219" s="2">
        <f t="shared" si="97"/>
        <v>1.4078285746570312E-2</v>
      </c>
      <c r="AL219" s="2">
        <f t="shared" si="98"/>
        <v>0</v>
      </c>
      <c r="AM219" s="2">
        <f t="shared" si="99"/>
        <v>0</v>
      </c>
      <c r="AN219" s="2">
        <f t="shared" si="100"/>
        <v>0</v>
      </c>
      <c r="AP219" t="s">
        <v>1174</v>
      </c>
      <c r="AQ219" t="s">
        <v>2420</v>
      </c>
      <c r="AT219" s="92">
        <v>18</v>
      </c>
      <c r="AU219" s="94">
        <v>97</v>
      </c>
      <c r="AV219" s="98">
        <f t="shared" si="89"/>
        <v>18097</v>
      </c>
      <c r="AX219" s="6" t="s">
        <v>1535</v>
      </c>
    </row>
    <row r="220" spans="1:50" hidden="1" outlineLevel="1">
      <c r="A220" t="s">
        <v>1595</v>
      </c>
      <c r="B220" t="s">
        <v>2420</v>
      </c>
      <c r="C220" s="1">
        <f t="shared" si="90"/>
        <v>10857</v>
      </c>
      <c r="D220" s="6">
        <f>IF(N220&gt;0, RANK(N220,(N220:P220,Q220:AE220)),0)</f>
        <v>2</v>
      </c>
      <c r="E220" s="6">
        <f>IF(O220&gt;0,RANK(O220,(N220:P220,Q220:AE220)),0)</f>
        <v>1</v>
      </c>
      <c r="F220" s="6">
        <f>IF(P220&gt;0,RANK(P220,(N220:P220,Q220:AE220)),0)</f>
        <v>0</v>
      </c>
      <c r="G220" s="1">
        <f t="shared" si="91"/>
        <v>5159</v>
      </c>
      <c r="H220" s="2">
        <f t="shared" si="92"/>
        <v>0.47517730496453903</v>
      </c>
      <c r="I220" s="2"/>
      <c r="J220" s="2">
        <f t="shared" si="93"/>
        <v>0.25513493598599979</v>
      </c>
      <c r="K220" s="2">
        <f t="shared" si="94"/>
        <v>0.73031224095053882</v>
      </c>
      <c r="L220" s="2">
        <f t="shared" si="95"/>
        <v>0</v>
      </c>
      <c r="M220" s="2">
        <f t="shared" si="96"/>
        <v>1.4552823063461395E-2</v>
      </c>
      <c r="N220" s="107">
        <v>2770</v>
      </c>
      <c r="O220" s="107">
        <v>7929</v>
      </c>
      <c r="P220" s="107"/>
      <c r="Q220" s="107">
        <v>79</v>
      </c>
      <c r="R220" s="107"/>
      <c r="S220" s="107"/>
      <c r="T220" s="107"/>
      <c r="U220" s="107">
        <v>79</v>
      </c>
      <c r="V220" s="107"/>
      <c r="W220" s="107"/>
      <c r="X220" s="107">
        <v>0</v>
      </c>
      <c r="Y220" s="107"/>
      <c r="Z220" s="107"/>
      <c r="AA220" s="107"/>
      <c r="AB220" s="107"/>
      <c r="AC220" s="107"/>
      <c r="AD220" s="107"/>
      <c r="AE220" s="107"/>
      <c r="AG220" s="6">
        <f>IF(Q220&gt;0,RANK(Q220,(N220:P220,Q220:AE220)),0)</f>
        <v>3</v>
      </c>
      <c r="AH220" s="6">
        <f>IF(R220&gt;0,RANK(R220,(N220:P220,Q220:AE220)),0)</f>
        <v>0</v>
      </c>
      <c r="AI220" s="6">
        <f>IF(T220&gt;0,RANK(T220,(N220:P220,Q220:AE220)),0)</f>
        <v>0</v>
      </c>
      <c r="AJ220" s="6">
        <f>IF(S220&gt;0,RANK(S220,(N220:P220,Q220:AE220)),0)</f>
        <v>0</v>
      </c>
      <c r="AK220" s="2">
        <f t="shared" si="97"/>
        <v>7.2764115317306803E-3</v>
      </c>
      <c r="AL220" s="2">
        <f t="shared" si="98"/>
        <v>0</v>
      </c>
      <c r="AM220" s="2">
        <f t="shared" si="99"/>
        <v>0</v>
      </c>
      <c r="AN220" s="2">
        <f t="shared" si="100"/>
        <v>0</v>
      </c>
      <c r="AP220" t="s">
        <v>1595</v>
      </c>
      <c r="AQ220" t="s">
        <v>2420</v>
      </c>
      <c r="AT220" s="92">
        <v>18</v>
      </c>
      <c r="AU220" s="94">
        <v>99</v>
      </c>
      <c r="AV220" s="98">
        <f t="shared" si="89"/>
        <v>18099</v>
      </c>
      <c r="AX220" s="6" t="s">
        <v>1535</v>
      </c>
    </row>
    <row r="221" spans="1:50" hidden="1" outlineLevel="1">
      <c r="A221" t="s">
        <v>571</v>
      </c>
      <c r="B221" t="s">
        <v>2420</v>
      </c>
      <c r="C221" s="1">
        <f t="shared" si="90"/>
        <v>4067</v>
      </c>
      <c r="D221" s="6">
        <f>IF(N221&gt;0, RANK(N221,(N221:P221,Q221:AE221)),0)</f>
        <v>2</v>
      </c>
      <c r="E221" s="6">
        <f>IF(O221&gt;0,RANK(O221,(N221:P221,Q221:AE221)),0)</f>
        <v>1</v>
      </c>
      <c r="F221" s="6">
        <f>IF(P221&gt;0,RANK(P221,(N221:P221,Q221:AE221)),0)</f>
        <v>0</v>
      </c>
      <c r="G221" s="1">
        <f t="shared" si="91"/>
        <v>976</v>
      </c>
      <c r="H221" s="2">
        <f t="shared" si="92"/>
        <v>0.23998032948119008</v>
      </c>
      <c r="I221" s="2"/>
      <c r="J221" s="2">
        <f t="shared" si="93"/>
        <v>0.37078927956724861</v>
      </c>
      <c r="K221" s="2">
        <f t="shared" si="94"/>
        <v>0.61076960904843869</v>
      </c>
      <c r="L221" s="2">
        <f t="shared" si="95"/>
        <v>0</v>
      </c>
      <c r="M221" s="2">
        <f t="shared" si="96"/>
        <v>1.8441111384312703E-2</v>
      </c>
      <c r="N221" s="107">
        <v>1508</v>
      </c>
      <c r="O221" s="107">
        <v>2484</v>
      </c>
      <c r="P221" s="107"/>
      <c r="Q221" s="107">
        <v>29</v>
      </c>
      <c r="R221" s="107"/>
      <c r="S221" s="107"/>
      <c r="T221" s="107"/>
      <c r="U221" s="107">
        <v>46</v>
      </c>
      <c r="V221" s="107"/>
      <c r="W221" s="107"/>
      <c r="X221" s="107">
        <v>0</v>
      </c>
      <c r="Y221" s="107"/>
      <c r="Z221" s="107"/>
      <c r="AA221" s="107"/>
      <c r="AB221" s="107"/>
      <c r="AC221" s="107"/>
      <c r="AD221" s="107"/>
      <c r="AE221" s="107"/>
      <c r="AG221" s="6">
        <f>IF(Q221&gt;0,RANK(Q221,(N221:P221,Q221:AE221)),0)</f>
        <v>4</v>
      </c>
      <c r="AH221" s="6">
        <f>IF(R221&gt;0,RANK(R221,(N221:P221,Q221:AE221)),0)</f>
        <v>0</v>
      </c>
      <c r="AI221" s="6">
        <f>IF(T221&gt;0,RANK(T221,(N221:P221,Q221:AE221)),0)</f>
        <v>0</v>
      </c>
      <c r="AJ221" s="6">
        <f>IF(S221&gt;0,RANK(S221,(N221:P221,Q221:AE221)),0)</f>
        <v>0</v>
      </c>
      <c r="AK221" s="2">
        <f t="shared" si="97"/>
        <v>7.1305630686009343E-3</v>
      </c>
      <c r="AL221" s="2">
        <f t="shared" si="98"/>
        <v>0</v>
      </c>
      <c r="AM221" s="2">
        <f t="shared" si="99"/>
        <v>0</v>
      </c>
      <c r="AN221" s="2">
        <f t="shared" si="100"/>
        <v>0</v>
      </c>
      <c r="AP221" t="s">
        <v>571</v>
      </c>
      <c r="AQ221" t="s">
        <v>2420</v>
      </c>
      <c r="AT221" s="92">
        <v>18</v>
      </c>
      <c r="AU221" s="94">
        <v>101</v>
      </c>
      <c r="AV221" s="98">
        <f t="shared" si="89"/>
        <v>18101</v>
      </c>
      <c r="AX221" s="6" t="s">
        <v>1535</v>
      </c>
    </row>
    <row r="222" spans="1:50" hidden="1" outlineLevel="1">
      <c r="A222" t="s">
        <v>1813</v>
      </c>
      <c r="B222" t="s">
        <v>2420</v>
      </c>
      <c r="C222" s="1">
        <f t="shared" si="90"/>
        <v>9202</v>
      </c>
      <c r="D222" s="6">
        <f>IF(N222&gt;0, RANK(N222,(N222:P222,Q222:AE222)),0)</f>
        <v>2</v>
      </c>
      <c r="E222" s="6">
        <f>IF(O222&gt;0,RANK(O222,(N222:P222,Q222:AE222)),0)</f>
        <v>1</v>
      </c>
      <c r="F222" s="6">
        <f>IF(P222&gt;0,RANK(P222,(N222:P222,Q222:AE222)),0)</f>
        <v>0</v>
      </c>
      <c r="G222" s="1">
        <f t="shared" si="91"/>
        <v>3278</v>
      </c>
      <c r="H222" s="2">
        <f t="shared" si="92"/>
        <v>0.35622690719408823</v>
      </c>
      <c r="I222" s="2"/>
      <c r="J222" s="2">
        <f t="shared" si="93"/>
        <v>0.31167137578787218</v>
      </c>
      <c r="K222" s="2">
        <f t="shared" si="94"/>
        <v>0.66789828298196041</v>
      </c>
      <c r="L222" s="2">
        <f t="shared" si="95"/>
        <v>0</v>
      </c>
      <c r="M222" s="2">
        <f t="shared" si="96"/>
        <v>2.0430341230167404E-2</v>
      </c>
      <c r="N222" s="107">
        <v>2868</v>
      </c>
      <c r="O222" s="107">
        <v>6146</v>
      </c>
      <c r="P222" s="107"/>
      <c r="Q222" s="107">
        <v>84</v>
      </c>
      <c r="R222" s="107"/>
      <c r="S222" s="107"/>
      <c r="T222" s="107"/>
      <c r="U222" s="107">
        <v>104</v>
      </c>
      <c r="V222" s="107"/>
      <c r="W222" s="107"/>
      <c r="X222" s="107">
        <v>0</v>
      </c>
      <c r="Y222" s="107"/>
      <c r="Z222" s="107"/>
      <c r="AA222" s="107"/>
      <c r="AB222" s="107"/>
      <c r="AC222" s="107"/>
      <c r="AD222" s="107"/>
      <c r="AE222" s="107"/>
      <c r="AG222" s="6">
        <f>IF(Q222&gt;0,RANK(Q222,(N222:P222,Q222:AE222)),0)</f>
        <v>4</v>
      </c>
      <c r="AH222" s="6">
        <f>IF(R222&gt;0,RANK(R222,(N222:P222,Q222:AE222)),0)</f>
        <v>0</v>
      </c>
      <c r="AI222" s="6">
        <f>IF(T222&gt;0,RANK(T222,(N222:P222,Q222:AE222)),0)</f>
        <v>0</v>
      </c>
      <c r="AJ222" s="6">
        <f>IF(S222&gt;0,RANK(S222,(N222:P222,Q222:AE222)),0)</f>
        <v>0</v>
      </c>
      <c r="AK222" s="2">
        <f t="shared" si="97"/>
        <v>9.1284503368832867E-3</v>
      </c>
      <c r="AL222" s="2">
        <f t="shared" si="98"/>
        <v>0</v>
      </c>
      <c r="AM222" s="2">
        <f t="shared" si="99"/>
        <v>0</v>
      </c>
      <c r="AN222" s="2">
        <f t="shared" si="100"/>
        <v>0</v>
      </c>
      <c r="AP222" t="s">
        <v>1813</v>
      </c>
      <c r="AQ222" t="s">
        <v>2420</v>
      </c>
      <c r="AT222" s="92">
        <v>18</v>
      </c>
      <c r="AU222" s="94">
        <v>103</v>
      </c>
      <c r="AV222" s="98">
        <f t="shared" si="89"/>
        <v>18103</v>
      </c>
      <c r="AX222" s="6" t="s">
        <v>1535</v>
      </c>
    </row>
    <row r="223" spans="1:50" hidden="1" outlineLevel="1">
      <c r="A223" t="s">
        <v>2192</v>
      </c>
      <c r="B223" t="s">
        <v>2420</v>
      </c>
      <c r="C223" s="1">
        <f t="shared" si="90"/>
        <v>26752</v>
      </c>
      <c r="D223" s="6">
        <f>IF(N223&gt;0, RANK(N223,(N223:P223,Q223:AE223)),0)</f>
        <v>2</v>
      </c>
      <c r="E223" s="6">
        <f>IF(O223&gt;0,RANK(O223,(N223:P223,Q223:AE223)),0)</f>
        <v>1</v>
      </c>
      <c r="F223" s="6">
        <f>IF(P223&gt;0,RANK(P223,(N223:P223,Q223:AE223)),0)</f>
        <v>0</v>
      </c>
      <c r="G223" s="1">
        <f t="shared" si="91"/>
        <v>8775</v>
      </c>
      <c r="H223" s="2">
        <f t="shared" si="92"/>
        <v>0.32801285885167464</v>
      </c>
      <c r="I223" s="2"/>
      <c r="J223" s="2">
        <f t="shared" si="93"/>
        <v>0.32352721291866027</v>
      </c>
      <c r="K223" s="2">
        <f t="shared" si="94"/>
        <v>0.65154007177033491</v>
      </c>
      <c r="L223" s="2">
        <f t="shared" si="95"/>
        <v>0</v>
      </c>
      <c r="M223" s="2">
        <f t="shared" si="96"/>
        <v>2.4932715311004827E-2</v>
      </c>
      <c r="N223" s="107">
        <v>8655</v>
      </c>
      <c r="O223" s="107">
        <v>17430</v>
      </c>
      <c r="P223" s="107"/>
      <c r="Q223" s="107">
        <v>450</v>
      </c>
      <c r="R223" s="107"/>
      <c r="S223" s="107"/>
      <c r="T223" s="107"/>
      <c r="U223" s="107">
        <v>212</v>
      </c>
      <c r="V223" s="107"/>
      <c r="W223" s="107"/>
      <c r="X223" s="107">
        <v>5</v>
      </c>
      <c r="Y223" s="107"/>
      <c r="Z223" s="107"/>
      <c r="AA223" s="107"/>
      <c r="AB223" s="107"/>
      <c r="AC223" s="107"/>
      <c r="AD223" s="107"/>
      <c r="AE223" s="107"/>
      <c r="AG223" s="6">
        <f>IF(Q223&gt;0,RANK(Q223,(N223:P223,Q223:AE223)),0)</f>
        <v>3</v>
      </c>
      <c r="AH223" s="6">
        <f>IF(R223&gt;0,RANK(R223,(N223:P223,Q223:AE223)),0)</f>
        <v>0</v>
      </c>
      <c r="AI223" s="6">
        <f>IF(T223&gt;0,RANK(T223,(N223:P223,Q223:AE223)),0)</f>
        <v>0</v>
      </c>
      <c r="AJ223" s="6">
        <f>IF(S223&gt;0,RANK(S223,(N223:P223,Q223:AE223)),0)</f>
        <v>0</v>
      </c>
      <c r="AK223" s="2">
        <f t="shared" si="97"/>
        <v>1.6821172248803827E-2</v>
      </c>
      <c r="AL223" s="2">
        <f t="shared" si="98"/>
        <v>0</v>
      </c>
      <c r="AM223" s="2">
        <f t="shared" si="99"/>
        <v>0</v>
      </c>
      <c r="AN223" s="2">
        <f t="shared" si="100"/>
        <v>0</v>
      </c>
      <c r="AP223" t="s">
        <v>2192</v>
      </c>
      <c r="AQ223" t="s">
        <v>2420</v>
      </c>
      <c r="AT223" s="92">
        <v>18</v>
      </c>
      <c r="AU223" s="94">
        <v>105</v>
      </c>
      <c r="AV223" s="98">
        <f t="shared" si="89"/>
        <v>18105</v>
      </c>
      <c r="AX223" s="6" t="s">
        <v>1535</v>
      </c>
    </row>
    <row r="224" spans="1:50" hidden="1" outlineLevel="1">
      <c r="A224" t="s">
        <v>496</v>
      </c>
      <c r="B224" t="s">
        <v>2420</v>
      </c>
      <c r="C224" s="1">
        <f t="shared" si="90"/>
        <v>10962</v>
      </c>
      <c r="D224" s="6">
        <f>IF(N224&gt;0, RANK(N224,(N224:P224,Q224:AE224)),0)</f>
        <v>2</v>
      </c>
      <c r="E224" s="6">
        <f>IF(O224&gt;0,RANK(O224,(N224:P224,Q224:AE224)),0)</f>
        <v>1</v>
      </c>
      <c r="F224" s="6">
        <f>IF(P224&gt;0,RANK(P224,(N224:P224,Q224:AE224)),0)</f>
        <v>0</v>
      </c>
      <c r="G224" s="1">
        <f t="shared" si="91"/>
        <v>6545</v>
      </c>
      <c r="H224" s="2">
        <f t="shared" si="92"/>
        <v>0.59706257982120048</v>
      </c>
      <c r="I224" s="2"/>
      <c r="J224" s="2">
        <f t="shared" si="93"/>
        <v>0.19157088122605365</v>
      </c>
      <c r="K224" s="2">
        <f t="shared" si="94"/>
        <v>0.78863346104725418</v>
      </c>
      <c r="L224" s="2">
        <f t="shared" si="95"/>
        <v>0</v>
      </c>
      <c r="M224" s="2">
        <f t="shared" si="96"/>
        <v>1.9795657726692117E-2</v>
      </c>
      <c r="N224" s="107">
        <v>2100</v>
      </c>
      <c r="O224" s="107">
        <v>8645</v>
      </c>
      <c r="P224" s="107"/>
      <c r="Q224" s="107">
        <v>122</v>
      </c>
      <c r="R224" s="107"/>
      <c r="S224" s="107"/>
      <c r="T224" s="107"/>
      <c r="U224" s="107">
        <v>95</v>
      </c>
      <c r="V224" s="107"/>
      <c r="W224" s="107"/>
      <c r="X224" s="107">
        <v>0</v>
      </c>
      <c r="Y224" s="107"/>
      <c r="Z224" s="107"/>
      <c r="AA224" s="107"/>
      <c r="AB224" s="107"/>
      <c r="AC224" s="107"/>
      <c r="AD224" s="107"/>
      <c r="AE224" s="107"/>
      <c r="AG224" s="6">
        <f>IF(Q224&gt;0,RANK(Q224,(N224:P224,Q224:AE224)),0)</f>
        <v>3</v>
      </c>
      <c r="AH224" s="6">
        <f>IF(R224&gt;0,RANK(R224,(N224:P224,Q224:AE224)),0)</f>
        <v>0</v>
      </c>
      <c r="AI224" s="6">
        <f>IF(T224&gt;0,RANK(T224,(N224:P224,Q224:AE224)),0)</f>
        <v>0</v>
      </c>
      <c r="AJ224" s="6">
        <f>IF(S224&gt;0,RANK(S224,(N224:P224,Q224:AE224)),0)</f>
        <v>0</v>
      </c>
      <c r="AK224" s="2">
        <f t="shared" si="97"/>
        <v>1.1129355956942163E-2</v>
      </c>
      <c r="AL224" s="2">
        <f t="shared" si="98"/>
        <v>0</v>
      </c>
      <c r="AM224" s="2">
        <f t="shared" si="99"/>
        <v>0</v>
      </c>
      <c r="AN224" s="2">
        <f t="shared" si="100"/>
        <v>0</v>
      </c>
      <c r="AP224" t="s">
        <v>496</v>
      </c>
      <c r="AQ224" t="s">
        <v>2420</v>
      </c>
      <c r="AT224" s="92">
        <v>18</v>
      </c>
      <c r="AU224" s="94">
        <v>107</v>
      </c>
      <c r="AV224" s="98">
        <f t="shared" si="89"/>
        <v>18107</v>
      </c>
      <c r="AX224" s="6" t="s">
        <v>1535</v>
      </c>
    </row>
    <row r="225" spans="1:50" hidden="1" outlineLevel="1">
      <c r="A225" t="s">
        <v>1967</v>
      </c>
      <c r="B225" t="s">
        <v>2420</v>
      </c>
      <c r="C225" s="1">
        <f t="shared" si="90"/>
        <v>15288</v>
      </c>
      <c r="D225" s="6">
        <f>IF(N225&gt;0, RANK(N225,(N225:P225,Q225:AE225)),0)</f>
        <v>2</v>
      </c>
      <c r="E225" s="6">
        <f>IF(O225&gt;0,RANK(O225,(N225:P225,Q225:AE225)),0)</f>
        <v>1</v>
      </c>
      <c r="F225" s="6">
        <f>IF(P225&gt;0,RANK(P225,(N225:P225,Q225:AE225)),0)</f>
        <v>0</v>
      </c>
      <c r="G225" s="1">
        <f t="shared" si="91"/>
        <v>8806</v>
      </c>
      <c r="H225" s="2">
        <f t="shared" si="92"/>
        <v>0.57600732600732596</v>
      </c>
      <c r="I225" s="2"/>
      <c r="J225" s="2">
        <f t="shared" si="93"/>
        <v>0.2000915750915751</v>
      </c>
      <c r="K225" s="2">
        <f t="shared" si="94"/>
        <v>0.77609890109890112</v>
      </c>
      <c r="L225" s="2">
        <f t="shared" si="95"/>
        <v>0</v>
      </c>
      <c r="M225" s="2">
        <f t="shared" si="96"/>
        <v>2.3809523809523836E-2</v>
      </c>
      <c r="N225" s="107">
        <v>3059</v>
      </c>
      <c r="O225" s="107">
        <v>11865</v>
      </c>
      <c r="P225" s="107"/>
      <c r="Q225" s="107">
        <v>203</v>
      </c>
      <c r="R225" s="107"/>
      <c r="S225" s="107"/>
      <c r="T225" s="107"/>
      <c r="U225" s="107">
        <v>161</v>
      </c>
      <c r="V225" s="107"/>
      <c r="W225" s="107"/>
      <c r="X225" s="107">
        <v>0</v>
      </c>
      <c r="Y225" s="107"/>
      <c r="Z225" s="107"/>
      <c r="AA225" s="107"/>
      <c r="AB225" s="107"/>
      <c r="AC225" s="107"/>
      <c r="AD225" s="107"/>
      <c r="AE225" s="107"/>
      <c r="AG225" s="6">
        <f>IF(Q225&gt;0,RANK(Q225,(N225:P225,Q225:AE225)),0)</f>
        <v>3</v>
      </c>
      <c r="AH225" s="6">
        <f>IF(R225&gt;0,RANK(R225,(N225:P225,Q225:AE225)),0)</f>
        <v>0</v>
      </c>
      <c r="AI225" s="6">
        <f>IF(T225&gt;0,RANK(T225,(N225:P225,Q225:AE225)),0)</f>
        <v>0</v>
      </c>
      <c r="AJ225" s="6">
        <f>IF(S225&gt;0,RANK(S225,(N225:P225,Q225:AE225)),0)</f>
        <v>0</v>
      </c>
      <c r="AK225" s="2">
        <f t="shared" si="97"/>
        <v>1.3278388278388278E-2</v>
      </c>
      <c r="AL225" s="2">
        <f t="shared" si="98"/>
        <v>0</v>
      </c>
      <c r="AM225" s="2">
        <f t="shared" si="99"/>
        <v>0</v>
      </c>
      <c r="AN225" s="2">
        <f t="shared" si="100"/>
        <v>0</v>
      </c>
      <c r="AP225" t="s">
        <v>1967</v>
      </c>
      <c r="AQ225" t="s">
        <v>2420</v>
      </c>
      <c r="AT225" s="92">
        <v>18</v>
      </c>
      <c r="AU225" s="94">
        <v>109</v>
      </c>
      <c r="AV225" s="98">
        <f t="shared" si="89"/>
        <v>18109</v>
      </c>
      <c r="AX225" s="6" t="s">
        <v>1535</v>
      </c>
    </row>
    <row r="226" spans="1:50" hidden="1" outlineLevel="1">
      <c r="A226" t="s">
        <v>2145</v>
      </c>
      <c r="B226" t="s">
        <v>2420</v>
      </c>
      <c r="C226" s="1">
        <f t="shared" si="90"/>
        <v>4103</v>
      </c>
      <c r="D226" s="6">
        <f>IF(N226&gt;0, RANK(N226,(N226:P226,Q226:AE226)),0)</f>
        <v>2</v>
      </c>
      <c r="E226" s="6">
        <f>IF(O226&gt;0,RANK(O226,(N226:P226,Q226:AE226)),0)</f>
        <v>1</v>
      </c>
      <c r="F226" s="6">
        <f>IF(P226&gt;0,RANK(P226,(N226:P226,Q226:AE226)),0)</f>
        <v>0</v>
      </c>
      <c r="G226" s="1">
        <f t="shared" si="91"/>
        <v>620</v>
      </c>
      <c r="H226" s="2">
        <f t="shared" si="92"/>
        <v>0.15110894467462832</v>
      </c>
      <c r="I226" s="2"/>
      <c r="J226" s="2">
        <f t="shared" si="93"/>
        <v>0.41335608091640264</v>
      </c>
      <c r="K226" s="2">
        <f t="shared" si="94"/>
        <v>0.56446502559103096</v>
      </c>
      <c r="L226" s="2">
        <f t="shared" si="95"/>
        <v>0</v>
      </c>
      <c r="M226" s="2">
        <f t="shared" si="96"/>
        <v>2.2178893492566409E-2</v>
      </c>
      <c r="N226" s="107">
        <v>1696</v>
      </c>
      <c r="O226" s="107">
        <v>2316</v>
      </c>
      <c r="P226" s="107"/>
      <c r="Q226" s="107">
        <v>31</v>
      </c>
      <c r="R226" s="107"/>
      <c r="S226" s="107"/>
      <c r="T226" s="107"/>
      <c r="U226" s="107">
        <v>60</v>
      </c>
      <c r="V226" s="107"/>
      <c r="W226" s="107"/>
      <c r="X226" s="107">
        <v>0</v>
      </c>
      <c r="Y226" s="107"/>
      <c r="Z226" s="107"/>
      <c r="AA226" s="107"/>
      <c r="AB226" s="107"/>
      <c r="AC226" s="107"/>
      <c r="AD226" s="107"/>
      <c r="AE226" s="107"/>
      <c r="AG226" s="6">
        <f>IF(Q226&gt;0,RANK(Q226,(N226:P226,Q226:AE226)),0)</f>
        <v>4</v>
      </c>
      <c r="AH226" s="6">
        <f>IF(R226&gt;0,RANK(R226,(N226:P226,Q226:AE226)),0)</f>
        <v>0</v>
      </c>
      <c r="AI226" s="6">
        <f>IF(T226&gt;0,RANK(T226,(N226:P226,Q226:AE226)),0)</f>
        <v>0</v>
      </c>
      <c r="AJ226" s="6">
        <f>IF(S226&gt;0,RANK(S226,(N226:P226,Q226:AE226)),0)</f>
        <v>0</v>
      </c>
      <c r="AK226" s="2">
        <f t="shared" si="97"/>
        <v>7.555447233731416E-3</v>
      </c>
      <c r="AL226" s="2">
        <f t="shared" si="98"/>
        <v>0</v>
      </c>
      <c r="AM226" s="2">
        <f t="shared" si="99"/>
        <v>0</v>
      </c>
      <c r="AN226" s="2">
        <f t="shared" si="100"/>
        <v>0</v>
      </c>
      <c r="AP226" t="s">
        <v>2145</v>
      </c>
      <c r="AQ226" t="s">
        <v>2420</v>
      </c>
      <c r="AT226" s="92">
        <v>18</v>
      </c>
      <c r="AU226" s="94">
        <v>111</v>
      </c>
      <c r="AV226" s="98">
        <f t="shared" si="89"/>
        <v>18111</v>
      </c>
      <c r="AX226" s="6" t="s">
        <v>1535</v>
      </c>
    </row>
    <row r="227" spans="1:50" hidden="1" outlineLevel="1">
      <c r="A227" t="s">
        <v>1678</v>
      </c>
      <c r="B227" t="s">
        <v>2420</v>
      </c>
      <c r="C227" s="1">
        <f t="shared" si="90"/>
        <v>10234</v>
      </c>
      <c r="D227" s="6">
        <f>IF(N227&gt;0, RANK(N227,(N227:P227,Q227:AE227)),0)</f>
        <v>2</v>
      </c>
      <c r="E227" s="6">
        <f>IF(O227&gt;0,RANK(O227,(N227:P227,Q227:AE227)),0)</f>
        <v>1</v>
      </c>
      <c r="F227" s="6">
        <f>IF(P227&gt;0,RANK(P227,(N227:P227,Q227:AE227)),0)</f>
        <v>0</v>
      </c>
      <c r="G227" s="1">
        <f t="shared" si="91"/>
        <v>4488</v>
      </c>
      <c r="H227" s="2">
        <f t="shared" si="92"/>
        <v>0.43853820598006643</v>
      </c>
      <c r="I227" s="2"/>
      <c r="J227" s="2">
        <f t="shared" si="93"/>
        <v>0.2716435411373852</v>
      </c>
      <c r="K227" s="2">
        <f t="shared" si="94"/>
        <v>0.71018174711745163</v>
      </c>
      <c r="L227" s="2">
        <f t="shared" si="95"/>
        <v>0</v>
      </c>
      <c r="M227" s="2">
        <f t="shared" si="96"/>
        <v>1.8174711745163163E-2</v>
      </c>
      <c r="N227" s="107">
        <v>2780</v>
      </c>
      <c r="O227" s="107">
        <v>7268</v>
      </c>
      <c r="P227" s="107"/>
      <c r="Q227" s="107">
        <v>103</v>
      </c>
      <c r="R227" s="107"/>
      <c r="S227" s="107"/>
      <c r="T227" s="107"/>
      <c r="U227" s="107">
        <v>80</v>
      </c>
      <c r="V227" s="107"/>
      <c r="W227" s="107"/>
      <c r="X227" s="107">
        <v>3</v>
      </c>
      <c r="Y227" s="107"/>
      <c r="Z227" s="107"/>
      <c r="AA227" s="107"/>
      <c r="AB227" s="107"/>
      <c r="AC227" s="107"/>
      <c r="AD227" s="107"/>
      <c r="AE227" s="107"/>
      <c r="AG227" s="6">
        <f>IF(Q227&gt;0,RANK(Q227,(N227:P227,Q227:AE227)),0)</f>
        <v>3</v>
      </c>
      <c r="AH227" s="6">
        <f>IF(R227&gt;0,RANK(R227,(N227:P227,Q227:AE227)),0)</f>
        <v>0</v>
      </c>
      <c r="AI227" s="6">
        <f>IF(T227&gt;0,RANK(T227,(N227:P227,Q227:AE227)),0)</f>
        <v>0</v>
      </c>
      <c r="AJ227" s="6">
        <f>IF(S227&gt;0,RANK(S227,(N227:P227,Q227:AE227)),0)</f>
        <v>0</v>
      </c>
      <c r="AK227" s="2">
        <f t="shared" si="97"/>
        <v>1.0064490912644128E-2</v>
      </c>
      <c r="AL227" s="2">
        <f t="shared" si="98"/>
        <v>0</v>
      </c>
      <c r="AM227" s="2">
        <f t="shared" si="99"/>
        <v>0</v>
      </c>
      <c r="AN227" s="2">
        <f t="shared" si="100"/>
        <v>0</v>
      </c>
      <c r="AP227" t="s">
        <v>1678</v>
      </c>
      <c r="AQ227" t="s">
        <v>2420</v>
      </c>
      <c r="AT227" s="92">
        <v>18</v>
      </c>
      <c r="AU227" s="94">
        <v>113</v>
      </c>
      <c r="AV227" s="98">
        <f t="shared" si="89"/>
        <v>18113</v>
      </c>
      <c r="AX227" s="6" t="s">
        <v>1535</v>
      </c>
    </row>
    <row r="228" spans="1:50" hidden="1" outlineLevel="1">
      <c r="A228" t="s">
        <v>1864</v>
      </c>
      <c r="B228" t="s">
        <v>2420</v>
      </c>
      <c r="C228" s="1">
        <f t="shared" si="90"/>
        <v>2216</v>
      </c>
      <c r="D228" s="6">
        <f>IF(N228&gt;0, RANK(N228,(N228:P228,Q228:AE228)),0)</f>
        <v>2</v>
      </c>
      <c r="E228" s="6">
        <f>IF(O228&gt;0,RANK(O228,(N228:P228,Q228:AE228)),0)</f>
        <v>1</v>
      </c>
      <c r="F228" s="6">
        <f>IF(P228&gt;0,RANK(P228,(N228:P228,Q228:AE228)),0)</f>
        <v>0</v>
      </c>
      <c r="G228" s="1">
        <f t="shared" si="91"/>
        <v>495</v>
      </c>
      <c r="H228" s="2">
        <f t="shared" si="92"/>
        <v>0.22337545126353792</v>
      </c>
      <c r="I228" s="2"/>
      <c r="J228" s="2">
        <f t="shared" si="93"/>
        <v>0.36687725631768953</v>
      </c>
      <c r="K228" s="2">
        <f t="shared" si="94"/>
        <v>0.59025270758122739</v>
      </c>
      <c r="L228" s="2">
        <f t="shared" si="95"/>
        <v>0</v>
      </c>
      <c r="M228" s="2">
        <f t="shared" si="96"/>
        <v>4.2870036101083087E-2</v>
      </c>
      <c r="N228" s="107">
        <v>813</v>
      </c>
      <c r="O228" s="107">
        <v>1308</v>
      </c>
      <c r="P228" s="107"/>
      <c r="Q228" s="107">
        <v>46</v>
      </c>
      <c r="R228" s="107"/>
      <c r="S228" s="107"/>
      <c r="T228" s="107"/>
      <c r="U228" s="107">
        <v>49</v>
      </c>
      <c r="V228" s="107"/>
      <c r="W228" s="107"/>
      <c r="X228" s="107">
        <v>0</v>
      </c>
      <c r="Y228" s="107"/>
      <c r="Z228" s="107"/>
      <c r="AA228" s="107"/>
      <c r="AB228" s="107"/>
      <c r="AC228" s="107"/>
      <c r="AD228" s="107"/>
      <c r="AE228" s="107"/>
      <c r="AG228" s="6">
        <f>IF(Q228&gt;0,RANK(Q228,(N228:P228,Q228:AE228)),0)</f>
        <v>4</v>
      </c>
      <c r="AH228" s="6">
        <f>IF(R228&gt;0,RANK(R228,(N228:P228,Q228:AE228)),0)</f>
        <v>0</v>
      </c>
      <c r="AI228" s="6">
        <f>IF(T228&gt;0,RANK(T228,(N228:P228,Q228:AE228)),0)</f>
        <v>0</v>
      </c>
      <c r="AJ228" s="6">
        <f>IF(S228&gt;0,RANK(S228,(N228:P228,Q228:AE228)),0)</f>
        <v>0</v>
      </c>
      <c r="AK228" s="2">
        <f t="shared" si="97"/>
        <v>2.0758122743682311E-2</v>
      </c>
      <c r="AL228" s="2">
        <f t="shared" si="98"/>
        <v>0</v>
      </c>
      <c r="AM228" s="2">
        <f t="shared" si="99"/>
        <v>0</v>
      </c>
      <c r="AN228" s="2">
        <f t="shared" si="100"/>
        <v>0</v>
      </c>
      <c r="AP228" t="s">
        <v>1864</v>
      </c>
      <c r="AQ228" t="s">
        <v>2420</v>
      </c>
      <c r="AT228" s="92">
        <v>18</v>
      </c>
      <c r="AU228" s="94">
        <v>115</v>
      </c>
      <c r="AV228" s="98">
        <f t="shared" si="89"/>
        <v>18115</v>
      </c>
      <c r="AX228" s="6" t="s">
        <v>1535</v>
      </c>
    </row>
    <row r="229" spans="1:50" hidden="1" outlineLevel="1">
      <c r="A229" t="s">
        <v>736</v>
      </c>
      <c r="B229" t="s">
        <v>2420</v>
      </c>
      <c r="C229" s="1">
        <f t="shared" si="90"/>
        <v>5783</v>
      </c>
      <c r="D229" s="6">
        <f>IF(N229&gt;0, RANK(N229,(N229:P229,Q229:AE229)),0)</f>
        <v>2</v>
      </c>
      <c r="E229" s="6">
        <f>IF(O229&gt;0,RANK(O229,(N229:P229,Q229:AE229)),0)</f>
        <v>1</v>
      </c>
      <c r="F229" s="6">
        <f>IF(P229&gt;0,RANK(P229,(N229:P229,Q229:AE229)),0)</f>
        <v>0</v>
      </c>
      <c r="G229" s="1">
        <f t="shared" si="91"/>
        <v>2534</v>
      </c>
      <c r="H229" s="2">
        <f t="shared" si="92"/>
        <v>0.43818087497838493</v>
      </c>
      <c r="I229" s="2"/>
      <c r="J229" s="2">
        <f t="shared" si="93"/>
        <v>0.26958326128307109</v>
      </c>
      <c r="K229" s="2">
        <f t="shared" si="94"/>
        <v>0.70776413626145596</v>
      </c>
      <c r="L229" s="2">
        <f t="shared" si="95"/>
        <v>0</v>
      </c>
      <c r="M229" s="2">
        <f t="shared" si="96"/>
        <v>2.2652602455472959E-2</v>
      </c>
      <c r="N229" s="107">
        <v>1559</v>
      </c>
      <c r="O229" s="107">
        <v>4093</v>
      </c>
      <c r="P229" s="107"/>
      <c r="Q229" s="107">
        <v>50</v>
      </c>
      <c r="R229" s="107"/>
      <c r="S229" s="107"/>
      <c r="T229" s="107"/>
      <c r="U229" s="107">
        <v>81</v>
      </c>
      <c r="V229" s="107"/>
      <c r="W229" s="107"/>
      <c r="X229" s="107">
        <v>0</v>
      </c>
      <c r="Y229" s="107"/>
      <c r="Z229" s="107"/>
      <c r="AA229" s="107"/>
      <c r="AB229" s="107"/>
      <c r="AC229" s="107"/>
      <c r="AD229" s="107"/>
      <c r="AE229" s="107"/>
      <c r="AG229" s="6">
        <f>IF(Q229&gt;0,RANK(Q229,(N229:P229,Q229:AE229)),0)</f>
        <v>4</v>
      </c>
      <c r="AH229" s="6">
        <f>IF(R229&gt;0,RANK(R229,(N229:P229,Q229:AE229)),0)</f>
        <v>0</v>
      </c>
      <c r="AI229" s="6">
        <f>IF(T229&gt;0,RANK(T229,(N229:P229,Q229:AE229)),0)</f>
        <v>0</v>
      </c>
      <c r="AJ229" s="6">
        <f>IF(S229&gt;0,RANK(S229,(N229:P229,Q229:AE229)),0)</f>
        <v>0</v>
      </c>
      <c r="AK229" s="2">
        <f t="shared" si="97"/>
        <v>8.646031471554556E-3</v>
      </c>
      <c r="AL229" s="2">
        <f t="shared" si="98"/>
        <v>0</v>
      </c>
      <c r="AM229" s="2">
        <f t="shared" si="99"/>
        <v>0</v>
      </c>
      <c r="AN229" s="2">
        <f t="shared" si="100"/>
        <v>0</v>
      </c>
      <c r="AP229" t="s">
        <v>736</v>
      </c>
      <c r="AQ229" t="s">
        <v>2420</v>
      </c>
      <c r="AT229" s="92">
        <v>18</v>
      </c>
      <c r="AU229" s="94">
        <v>117</v>
      </c>
      <c r="AV229" s="98">
        <f t="shared" si="89"/>
        <v>18117</v>
      </c>
      <c r="AX229" s="6" t="s">
        <v>1535</v>
      </c>
    </row>
    <row r="230" spans="1:50" hidden="1" outlineLevel="1">
      <c r="A230" t="s">
        <v>910</v>
      </c>
      <c r="B230" t="s">
        <v>2420</v>
      </c>
      <c r="C230" s="1">
        <f t="shared" si="90"/>
        <v>5105</v>
      </c>
      <c r="D230" s="6">
        <f>IF(N230&gt;0, RANK(N230,(N230:P230,Q230:AE230)),0)</f>
        <v>2</v>
      </c>
      <c r="E230" s="6">
        <f>IF(O230&gt;0,RANK(O230,(N230:P230,Q230:AE230)),0)</f>
        <v>1</v>
      </c>
      <c r="F230" s="6">
        <f>IF(P230&gt;0,RANK(P230,(N230:P230,Q230:AE230)),0)</f>
        <v>0</v>
      </c>
      <c r="G230" s="1">
        <f t="shared" si="91"/>
        <v>1997</v>
      </c>
      <c r="H230" s="2">
        <f t="shared" si="92"/>
        <v>0.39118511263467187</v>
      </c>
      <c r="I230" s="2"/>
      <c r="J230" s="2">
        <f t="shared" si="93"/>
        <v>0.29245837414299708</v>
      </c>
      <c r="K230" s="2">
        <f t="shared" si="94"/>
        <v>0.68364348677766895</v>
      </c>
      <c r="L230" s="2">
        <f t="shared" si="95"/>
        <v>0</v>
      </c>
      <c r="M230" s="2">
        <f t="shared" si="96"/>
        <v>2.3898139079333913E-2</v>
      </c>
      <c r="N230" s="107">
        <v>1493</v>
      </c>
      <c r="O230" s="107">
        <v>3490</v>
      </c>
      <c r="P230" s="107"/>
      <c r="Q230" s="107">
        <v>60</v>
      </c>
      <c r="R230" s="107"/>
      <c r="S230" s="107"/>
      <c r="T230" s="107"/>
      <c r="U230" s="107">
        <v>62</v>
      </c>
      <c r="V230" s="107"/>
      <c r="W230" s="107"/>
      <c r="X230" s="107">
        <v>0</v>
      </c>
      <c r="Y230" s="107"/>
      <c r="Z230" s="107"/>
      <c r="AA230" s="107"/>
      <c r="AB230" s="107"/>
      <c r="AC230" s="107"/>
      <c r="AD230" s="107"/>
      <c r="AE230" s="107"/>
      <c r="AG230" s="6">
        <f>IF(Q230&gt;0,RANK(Q230,(N230:P230,Q230:AE230)),0)</f>
        <v>4</v>
      </c>
      <c r="AH230" s="6">
        <f>IF(R230&gt;0,RANK(R230,(N230:P230,Q230:AE230)),0)</f>
        <v>0</v>
      </c>
      <c r="AI230" s="6">
        <f>IF(T230&gt;0,RANK(T230,(N230:P230,Q230:AE230)),0)</f>
        <v>0</v>
      </c>
      <c r="AJ230" s="6">
        <f>IF(S230&gt;0,RANK(S230,(N230:P230,Q230:AE230)),0)</f>
        <v>0</v>
      </c>
      <c r="AK230" s="2">
        <f t="shared" si="97"/>
        <v>1.1753183153770812E-2</v>
      </c>
      <c r="AL230" s="2">
        <f t="shared" si="98"/>
        <v>0</v>
      </c>
      <c r="AM230" s="2">
        <f t="shared" si="99"/>
        <v>0</v>
      </c>
      <c r="AN230" s="2">
        <f t="shared" si="100"/>
        <v>0</v>
      </c>
      <c r="AP230" t="s">
        <v>910</v>
      </c>
      <c r="AQ230" t="s">
        <v>2420</v>
      </c>
      <c r="AT230" s="92">
        <v>18</v>
      </c>
      <c r="AU230" s="94">
        <v>119</v>
      </c>
      <c r="AV230" s="98">
        <f t="shared" si="89"/>
        <v>18119</v>
      </c>
      <c r="AX230" s="6" t="s">
        <v>1535</v>
      </c>
    </row>
    <row r="231" spans="1:50" hidden="1" outlineLevel="1">
      <c r="A231" t="s">
        <v>166</v>
      </c>
      <c r="B231" t="s">
        <v>2420</v>
      </c>
      <c r="C231" s="1">
        <f t="shared" si="90"/>
        <v>5762</v>
      </c>
      <c r="D231" s="6">
        <f>IF(N231&gt;0, RANK(N231,(N231:P231,Q231:AE231)),0)</f>
        <v>2</v>
      </c>
      <c r="E231" s="6">
        <f>IF(O231&gt;0,RANK(O231,(N231:P231,Q231:AE231)),0)</f>
        <v>1</v>
      </c>
      <c r="F231" s="6">
        <f>IF(P231&gt;0,RANK(P231,(N231:P231,Q231:AE231)),0)</f>
        <v>0</v>
      </c>
      <c r="G231" s="1">
        <f t="shared" si="91"/>
        <v>2493</v>
      </c>
      <c r="H231" s="2">
        <f t="shared" si="92"/>
        <v>0.4326622700451232</v>
      </c>
      <c r="I231" s="2"/>
      <c r="J231" s="2">
        <f t="shared" si="93"/>
        <v>0.27316903852828878</v>
      </c>
      <c r="K231" s="2">
        <f t="shared" si="94"/>
        <v>0.70583130857341203</v>
      </c>
      <c r="L231" s="2">
        <f t="shared" si="95"/>
        <v>0</v>
      </c>
      <c r="M231" s="2">
        <f t="shared" si="96"/>
        <v>2.0999652898299193E-2</v>
      </c>
      <c r="N231" s="107">
        <v>1574</v>
      </c>
      <c r="O231" s="107">
        <v>4067</v>
      </c>
      <c r="P231" s="107"/>
      <c r="Q231" s="107">
        <v>53</v>
      </c>
      <c r="R231" s="107"/>
      <c r="S231" s="107"/>
      <c r="T231" s="107"/>
      <c r="U231" s="107">
        <v>68</v>
      </c>
      <c r="V231" s="107"/>
      <c r="W231" s="107"/>
      <c r="X231" s="107">
        <v>0</v>
      </c>
      <c r="Y231" s="107"/>
      <c r="Z231" s="107"/>
      <c r="AA231" s="107"/>
      <c r="AB231" s="107"/>
      <c r="AC231" s="107"/>
      <c r="AD231" s="107"/>
      <c r="AE231" s="107"/>
      <c r="AG231" s="6">
        <f>IF(Q231&gt;0,RANK(Q231,(N231:P231,Q231:AE231)),0)</f>
        <v>4</v>
      </c>
      <c r="AH231" s="6">
        <f>IF(R231&gt;0,RANK(R231,(N231:P231,Q231:AE231)),0)</f>
        <v>0</v>
      </c>
      <c r="AI231" s="6">
        <f>IF(T231&gt;0,RANK(T231,(N231:P231,Q231:AE231)),0)</f>
        <v>0</v>
      </c>
      <c r="AJ231" s="6">
        <f>IF(S231&gt;0,RANK(S231,(N231:P231,Q231:AE231)),0)</f>
        <v>0</v>
      </c>
      <c r="AK231" s="2">
        <f t="shared" si="97"/>
        <v>9.1981950711558479E-3</v>
      </c>
      <c r="AL231" s="2">
        <f t="shared" si="98"/>
        <v>0</v>
      </c>
      <c r="AM231" s="2">
        <f t="shared" si="99"/>
        <v>0</v>
      </c>
      <c r="AN231" s="2">
        <f t="shared" si="100"/>
        <v>0</v>
      </c>
      <c r="AP231" t="s">
        <v>166</v>
      </c>
      <c r="AQ231" t="s">
        <v>2420</v>
      </c>
      <c r="AT231" s="92">
        <v>18</v>
      </c>
      <c r="AU231" s="94">
        <v>121</v>
      </c>
      <c r="AV231" s="98">
        <f t="shared" si="89"/>
        <v>18121</v>
      </c>
      <c r="AX231" s="6" t="s">
        <v>1535</v>
      </c>
    </row>
    <row r="232" spans="1:50" hidden="1" outlineLevel="1">
      <c r="A232" t="s">
        <v>1994</v>
      </c>
      <c r="B232" t="s">
        <v>2420</v>
      </c>
      <c r="C232" s="1">
        <f t="shared" si="90"/>
        <v>7522</v>
      </c>
      <c r="D232" s="6">
        <f>IF(N232&gt;0, RANK(N232,(N232:P232,Q232:AE232)),0)</f>
        <v>2</v>
      </c>
      <c r="E232" s="6">
        <f>IF(O232&gt;0,RANK(O232,(N232:P232,Q232:AE232)),0)</f>
        <v>1</v>
      </c>
      <c r="F232" s="6">
        <f>IF(P232&gt;0,RANK(P232,(N232:P232,Q232:AE232)),0)</f>
        <v>0</v>
      </c>
      <c r="G232" s="1">
        <f t="shared" si="91"/>
        <v>400</v>
      </c>
      <c r="H232" s="2">
        <f t="shared" si="92"/>
        <v>5.3177346450412125E-2</v>
      </c>
      <c r="I232" s="2"/>
      <c r="J232" s="2">
        <f t="shared" si="93"/>
        <v>0.46463706461047594</v>
      </c>
      <c r="K232" s="2">
        <f t="shared" si="94"/>
        <v>0.5178144110608881</v>
      </c>
      <c r="L232" s="2">
        <f t="shared" si="95"/>
        <v>0</v>
      </c>
      <c r="M232" s="2">
        <f t="shared" si="96"/>
        <v>1.7548524328635962E-2</v>
      </c>
      <c r="N232" s="107">
        <v>3495</v>
      </c>
      <c r="O232" s="107">
        <v>3895</v>
      </c>
      <c r="P232" s="107"/>
      <c r="Q232" s="107">
        <v>45</v>
      </c>
      <c r="R232" s="107"/>
      <c r="S232" s="107"/>
      <c r="T232" s="107"/>
      <c r="U232" s="107">
        <v>87</v>
      </c>
      <c r="V232" s="107"/>
      <c r="W232" s="107"/>
      <c r="X232" s="107">
        <v>0</v>
      </c>
      <c r="Y232" s="107"/>
      <c r="Z232" s="107"/>
      <c r="AA232" s="107"/>
      <c r="AB232" s="107"/>
      <c r="AC232" s="107"/>
      <c r="AD232" s="107"/>
      <c r="AE232" s="107"/>
      <c r="AG232" s="6">
        <f>IF(Q232&gt;0,RANK(Q232,(N232:P232,Q232:AE232)),0)</f>
        <v>4</v>
      </c>
      <c r="AH232" s="6">
        <f>IF(R232&gt;0,RANK(R232,(N232:P232,Q232:AE232)),0)</f>
        <v>0</v>
      </c>
      <c r="AI232" s="6">
        <f>IF(T232&gt;0,RANK(T232,(N232:P232,Q232:AE232)),0)</f>
        <v>0</v>
      </c>
      <c r="AJ232" s="6">
        <f>IF(S232&gt;0,RANK(S232,(N232:P232,Q232:AE232)),0)</f>
        <v>0</v>
      </c>
      <c r="AK232" s="2">
        <f t="shared" si="97"/>
        <v>5.982451475671364E-3</v>
      </c>
      <c r="AL232" s="2">
        <f t="shared" si="98"/>
        <v>0</v>
      </c>
      <c r="AM232" s="2">
        <f t="shared" si="99"/>
        <v>0</v>
      </c>
      <c r="AN232" s="2">
        <f t="shared" si="100"/>
        <v>0</v>
      </c>
      <c r="AP232" t="s">
        <v>1994</v>
      </c>
      <c r="AQ232" t="s">
        <v>2420</v>
      </c>
      <c r="AT232" s="92">
        <v>18</v>
      </c>
      <c r="AU232" s="94">
        <v>123</v>
      </c>
      <c r="AV232" s="98">
        <f t="shared" si="89"/>
        <v>18123</v>
      </c>
      <c r="AX232" s="6" t="s">
        <v>1535</v>
      </c>
    </row>
    <row r="233" spans="1:50" hidden="1" outlineLevel="1">
      <c r="A233" t="s">
        <v>841</v>
      </c>
      <c r="B233" t="s">
        <v>2420</v>
      </c>
      <c r="C233" s="1">
        <f t="shared" si="90"/>
        <v>5482</v>
      </c>
      <c r="D233" s="6">
        <f>IF(N233&gt;0, RANK(N233,(N233:P233,Q233:AE233)),0)</f>
        <v>2</v>
      </c>
      <c r="E233" s="6">
        <f>IF(O233&gt;0,RANK(O233,(N233:P233,Q233:AE233)),0)</f>
        <v>1</v>
      </c>
      <c r="F233" s="6">
        <f>IF(P233&gt;0,RANK(P233,(N233:P233,Q233:AE233)),0)</f>
        <v>0</v>
      </c>
      <c r="G233" s="1">
        <f t="shared" si="91"/>
        <v>1342</v>
      </c>
      <c r="H233" s="2">
        <f t="shared" si="92"/>
        <v>0.24480116745713243</v>
      </c>
      <c r="I233" s="2"/>
      <c r="J233" s="2">
        <f t="shared" si="93"/>
        <v>0.36391827800072968</v>
      </c>
      <c r="K233" s="2">
        <f t="shared" si="94"/>
        <v>0.60871944545786205</v>
      </c>
      <c r="L233" s="2">
        <f t="shared" si="95"/>
        <v>0</v>
      </c>
      <c r="M233" s="2">
        <f t="shared" si="96"/>
        <v>2.7362276541408215E-2</v>
      </c>
      <c r="N233" s="107">
        <v>1995</v>
      </c>
      <c r="O233" s="107">
        <v>3337</v>
      </c>
      <c r="P233" s="107"/>
      <c r="Q233" s="107">
        <v>69</v>
      </c>
      <c r="R233" s="107"/>
      <c r="S233" s="107"/>
      <c r="T233" s="107"/>
      <c r="U233" s="107">
        <v>81</v>
      </c>
      <c r="V233" s="107"/>
      <c r="W233" s="107"/>
      <c r="X233" s="107">
        <v>0</v>
      </c>
      <c r="Y233" s="107"/>
      <c r="Z233" s="107"/>
      <c r="AA233" s="107"/>
      <c r="AB233" s="107"/>
      <c r="AC233" s="107"/>
      <c r="AD233" s="107"/>
      <c r="AE233" s="107"/>
      <c r="AG233" s="6">
        <f>IF(Q233&gt;0,RANK(Q233,(N233:P233,Q233:AE233)),0)</f>
        <v>4</v>
      </c>
      <c r="AH233" s="6">
        <f>IF(R233&gt;0,RANK(R233,(N233:P233,Q233:AE233)),0)</f>
        <v>0</v>
      </c>
      <c r="AI233" s="6">
        <f>IF(T233&gt;0,RANK(T233,(N233:P233,Q233:AE233)),0)</f>
        <v>0</v>
      </c>
      <c r="AJ233" s="6">
        <f>IF(S233&gt;0,RANK(S233,(N233:P233,Q233:AE233)),0)</f>
        <v>0</v>
      </c>
      <c r="AK233" s="2">
        <f t="shared" si="97"/>
        <v>1.2586647209047792E-2</v>
      </c>
      <c r="AL233" s="2">
        <f t="shared" si="98"/>
        <v>0</v>
      </c>
      <c r="AM233" s="2">
        <f t="shared" si="99"/>
        <v>0</v>
      </c>
      <c r="AN233" s="2">
        <f t="shared" si="100"/>
        <v>0</v>
      </c>
      <c r="AP233" t="s">
        <v>841</v>
      </c>
      <c r="AQ233" t="s">
        <v>2420</v>
      </c>
      <c r="AT233" s="92">
        <v>18</v>
      </c>
      <c r="AU233" s="94">
        <v>125</v>
      </c>
      <c r="AV233" s="98">
        <f t="shared" si="89"/>
        <v>18125</v>
      </c>
      <c r="AX233" s="6" t="s">
        <v>1535</v>
      </c>
    </row>
    <row r="234" spans="1:50" hidden="1" outlineLevel="1">
      <c r="A234" t="s">
        <v>1193</v>
      </c>
      <c r="B234" t="s">
        <v>2420</v>
      </c>
      <c r="C234" s="1">
        <f t="shared" si="90"/>
        <v>36240</v>
      </c>
      <c r="D234" s="6">
        <f>IF(N234&gt;0, RANK(N234,(N234:P234,Q234:AE234)),0)</f>
        <v>2</v>
      </c>
      <c r="E234" s="6">
        <f>IF(O234&gt;0,RANK(O234,(N234:P234,Q234:AE234)),0)</f>
        <v>1</v>
      </c>
      <c r="F234" s="6">
        <f>IF(P234&gt;0,RANK(P234,(N234:P234,Q234:AE234)),0)</f>
        <v>0</v>
      </c>
      <c r="G234" s="1">
        <f t="shared" si="91"/>
        <v>9456</v>
      </c>
      <c r="H234" s="2">
        <f t="shared" si="92"/>
        <v>0.26092715231788077</v>
      </c>
      <c r="I234" s="2"/>
      <c r="J234" s="2">
        <f t="shared" si="93"/>
        <v>0.35722958057395143</v>
      </c>
      <c r="K234" s="2">
        <f t="shared" si="94"/>
        <v>0.61815673289183226</v>
      </c>
      <c r="L234" s="2">
        <f t="shared" si="95"/>
        <v>0</v>
      </c>
      <c r="M234" s="2">
        <f t="shared" si="96"/>
        <v>2.4613686534216361E-2</v>
      </c>
      <c r="N234" s="107">
        <v>12946</v>
      </c>
      <c r="O234" s="107">
        <v>22402</v>
      </c>
      <c r="P234" s="107"/>
      <c r="Q234" s="107">
        <v>456</v>
      </c>
      <c r="R234" s="107"/>
      <c r="S234" s="107"/>
      <c r="T234" s="107"/>
      <c r="U234" s="107">
        <v>436</v>
      </c>
      <c r="V234" s="107"/>
      <c r="W234" s="107"/>
      <c r="X234" s="107">
        <v>0</v>
      </c>
      <c r="Y234" s="107"/>
      <c r="Z234" s="107"/>
      <c r="AA234" s="107"/>
      <c r="AB234" s="107"/>
      <c r="AC234" s="107"/>
      <c r="AD234" s="107"/>
      <c r="AE234" s="107"/>
      <c r="AG234" s="6">
        <f>IF(Q234&gt;0,RANK(Q234,(N234:P234,Q234:AE234)),0)</f>
        <v>3</v>
      </c>
      <c r="AH234" s="6">
        <f>IF(R234&gt;0,RANK(R234,(N234:P234,Q234:AE234)),0)</f>
        <v>0</v>
      </c>
      <c r="AI234" s="6">
        <f>IF(T234&gt;0,RANK(T234,(N234:P234,Q234:AE234)),0)</f>
        <v>0</v>
      </c>
      <c r="AJ234" s="6">
        <f>IF(S234&gt;0,RANK(S234,(N234:P234,Q234:AE234)),0)</f>
        <v>0</v>
      </c>
      <c r="AK234" s="2">
        <f t="shared" si="97"/>
        <v>1.2582781456953643E-2</v>
      </c>
      <c r="AL234" s="2">
        <f t="shared" si="98"/>
        <v>0</v>
      </c>
      <c r="AM234" s="2">
        <f t="shared" si="99"/>
        <v>0</v>
      </c>
      <c r="AN234" s="2">
        <f t="shared" si="100"/>
        <v>0</v>
      </c>
      <c r="AP234" t="s">
        <v>1193</v>
      </c>
      <c r="AQ234" t="s">
        <v>2420</v>
      </c>
      <c r="AT234" s="92">
        <v>18</v>
      </c>
      <c r="AU234" s="94">
        <v>127</v>
      </c>
      <c r="AV234" s="98">
        <f t="shared" si="89"/>
        <v>18127</v>
      </c>
      <c r="AX234" s="6" t="s">
        <v>1535</v>
      </c>
    </row>
    <row r="235" spans="1:50" hidden="1" outlineLevel="1">
      <c r="A235" t="s">
        <v>194</v>
      </c>
      <c r="B235" t="s">
        <v>2420</v>
      </c>
      <c r="C235" s="1">
        <f t="shared" ref="C235:C263" si="101">SUM(N235:AE235)</f>
        <v>9500</v>
      </c>
      <c r="D235" s="6">
        <f>IF(N235&gt;0, RANK(N235,(N235:P235,Q235:AE235)),0)</f>
        <v>2</v>
      </c>
      <c r="E235" s="6">
        <f>IF(O235&gt;0,RANK(O235,(N235:P235,Q235:AE235)),0)</f>
        <v>1</v>
      </c>
      <c r="F235" s="6">
        <f>IF(P235&gt;0,RANK(P235,(N235:P235,Q235:AE235)),0)</f>
        <v>0</v>
      </c>
      <c r="G235" s="1">
        <f t="shared" ref="G235:G263" si="102">IF(C235&gt;0,MAX(N235:P235)-LARGE(N235:P235,2),0)</f>
        <v>3872</v>
      </c>
      <c r="H235" s="2">
        <f t="shared" ref="H235:H263" si="103">IF(C235&gt;0,G235/C235,0)</f>
        <v>0.40757894736842104</v>
      </c>
      <c r="I235" s="2"/>
      <c r="J235" s="2">
        <f t="shared" ref="J235:J263" si="104">IF($C235=0,"-",N235/$C235)</f>
        <v>0.28473684210526318</v>
      </c>
      <c r="K235" s="2">
        <f t="shared" ref="K235:K263" si="105">IF($C235=0,"-",O235/$C235)</f>
        <v>0.69231578947368422</v>
      </c>
      <c r="L235" s="2">
        <f t="shared" ref="L235:L263" si="106">IF($C235=0,"-",P235/$C235)</f>
        <v>0</v>
      </c>
      <c r="M235" s="2">
        <f t="shared" ref="M235:M263" si="107">IF(C235=0,"-",(1-J235-K235-L235))</f>
        <v>2.2947368421052605E-2</v>
      </c>
      <c r="N235" s="107">
        <v>2705</v>
      </c>
      <c r="O235" s="107">
        <v>6577</v>
      </c>
      <c r="P235" s="107"/>
      <c r="Q235" s="107">
        <v>74</v>
      </c>
      <c r="R235" s="107"/>
      <c r="S235" s="107"/>
      <c r="T235" s="107"/>
      <c r="U235" s="107">
        <v>144</v>
      </c>
      <c r="V235" s="107"/>
      <c r="W235" s="107"/>
      <c r="X235" s="107">
        <v>0</v>
      </c>
      <c r="Y235" s="107"/>
      <c r="Z235" s="107"/>
      <c r="AA235" s="107"/>
      <c r="AB235" s="107"/>
      <c r="AC235" s="107"/>
      <c r="AD235" s="107"/>
      <c r="AE235" s="107"/>
      <c r="AG235" s="6">
        <f>IF(Q235&gt;0,RANK(Q235,(N235:P235,Q235:AE235)),0)</f>
        <v>4</v>
      </c>
      <c r="AH235" s="6">
        <f>IF(R235&gt;0,RANK(R235,(N235:P235,Q235:AE235)),0)</f>
        <v>0</v>
      </c>
      <c r="AI235" s="6">
        <f>IF(T235&gt;0,RANK(T235,(N235:P235,Q235:AE235)),0)</f>
        <v>0</v>
      </c>
      <c r="AJ235" s="6">
        <f>IF(S235&gt;0,RANK(S235,(N235:P235,Q235:AE235)),0)</f>
        <v>0</v>
      </c>
      <c r="AK235" s="2">
        <f t="shared" ref="AK235:AK263" si="108">IF($C235=0,"-",Q235/$C235)</f>
        <v>7.7894736842105267E-3</v>
      </c>
      <c r="AL235" s="2">
        <f t="shared" ref="AL235:AL263" si="109">IF($C235=0,"-",R235/$C235)</f>
        <v>0</v>
      </c>
      <c r="AM235" s="2">
        <f t="shared" ref="AM235:AM263" si="110">IF($C235=0,"-",T235/$C235)</f>
        <v>0</v>
      </c>
      <c r="AN235" s="2">
        <f t="shared" ref="AN235:AN263" si="111">IF($C235=0,"-",S235/$C235)</f>
        <v>0</v>
      </c>
      <c r="AP235" t="s">
        <v>194</v>
      </c>
      <c r="AQ235" t="s">
        <v>2420</v>
      </c>
      <c r="AT235" s="92">
        <v>18</v>
      </c>
      <c r="AU235" s="94">
        <v>129</v>
      </c>
      <c r="AV235" s="98">
        <f t="shared" si="89"/>
        <v>18129</v>
      </c>
      <c r="AX235" s="6" t="s">
        <v>1535</v>
      </c>
    </row>
    <row r="236" spans="1:50" hidden="1" outlineLevel="1">
      <c r="A236" t="s">
        <v>2636</v>
      </c>
      <c r="B236" t="s">
        <v>2420</v>
      </c>
      <c r="C236" s="1">
        <f t="shared" si="101"/>
        <v>4855</v>
      </c>
      <c r="D236" s="6">
        <f>IF(N236&gt;0, RANK(N236,(N236:P236,Q236:AE236)),0)</f>
        <v>2</v>
      </c>
      <c r="E236" s="6">
        <f>IF(O236&gt;0,RANK(O236,(N236:P236,Q236:AE236)),0)</f>
        <v>1</v>
      </c>
      <c r="F236" s="6">
        <f>IF(P236&gt;0,RANK(P236,(N236:P236,Q236:AE236)),0)</f>
        <v>0</v>
      </c>
      <c r="G236" s="1">
        <f t="shared" si="102"/>
        <v>1475</v>
      </c>
      <c r="H236" s="2">
        <f t="shared" si="103"/>
        <v>0.30381050463439752</v>
      </c>
      <c r="I236" s="2"/>
      <c r="J236" s="2">
        <f t="shared" si="104"/>
        <v>0.33985581874356335</v>
      </c>
      <c r="K236" s="2">
        <f t="shared" si="105"/>
        <v>0.64366632337796081</v>
      </c>
      <c r="L236" s="2">
        <f t="shared" si="106"/>
        <v>0</v>
      </c>
      <c r="M236" s="2">
        <f t="shared" si="107"/>
        <v>1.6477857878475777E-2</v>
      </c>
      <c r="N236" s="107">
        <v>1650</v>
      </c>
      <c r="O236" s="107">
        <v>3125</v>
      </c>
      <c r="P236" s="107"/>
      <c r="Q236" s="107">
        <v>33</v>
      </c>
      <c r="R236" s="107"/>
      <c r="S236" s="107"/>
      <c r="T236" s="107"/>
      <c r="U236" s="107">
        <v>47</v>
      </c>
      <c r="V236" s="107"/>
      <c r="W236" s="107"/>
      <c r="X236" s="107">
        <v>0</v>
      </c>
      <c r="Y236" s="107"/>
      <c r="Z236" s="107"/>
      <c r="AA236" s="107"/>
      <c r="AB236" s="107"/>
      <c r="AC236" s="107"/>
      <c r="AD236" s="107"/>
      <c r="AE236" s="107"/>
      <c r="AG236" s="6">
        <f>IF(Q236&gt;0,RANK(Q236,(N236:P236,Q236:AE236)),0)</f>
        <v>4</v>
      </c>
      <c r="AH236" s="6">
        <f>IF(R236&gt;0,RANK(R236,(N236:P236,Q236:AE236)),0)</f>
        <v>0</v>
      </c>
      <c r="AI236" s="6">
        <f>IF(T236&gt;0,RANK(T236,(N236:P236,Q236:AE236)),0)</f>
        <v>0</v>
      </c>
      <c r="AJ236" s="6">
        <f>IF(S236&gt;0,RANK(S236,(N236:P236,Q236:AE236)),0)</f>
        <v>0</v>
      </c>
      <c r="AK236" s="2">
        <f t="shared" si="108"/>
        <v>6.7971163748712666E-3</v>
      </c>
      <c r="AL236" s="2">
        <f t="shared" si="109"/>
        <v>0</v>
      </c>
      <c r="AM236" s="2">
        <f t="shared" si="110"/>
        <v>0</v>
      </c>
      <c r="AN236" s="2">
        <f t="shared" si="111"/>
        <v>0</v>
      </c>
      <c r="AP236" t="s">
        <v>2636</v>
      </c>
      <c r="AQ236" t="s">
        <v>2420</v>
      </c>
      <c r="AT236" s="92">
        <v>18</v>
      </c>
      <c r="AU236" s="94">
        <v>131</v>
      </c>
      <c r="AV236" s="98">
        <f t="shared" si="89"/>
        <v>18131</v>
      </c>
      <c r="AX236" s="6" t="s">
        <v>1535</v>
      </c>
    </row>
    <row r="237" spans="1:50" hidden="1" outlineLevel="1">
      <c r="A237" t="s">
        <v>2073</v>
      </c>
      <c r="B237" t="s">
        <v>2420</v>
      </c>
      <c r="C237" s="1">
        <f t="shared" si="101"/>
        <v>9206</v>
      </c>
      <c r="D237" s="6">
        <f>IF(N237&gt;0, RANK(N237,(N237:P237,Q237:AE237)),0)</f>
        <v>2</v>
      </c>
      <c r="E237" s="6">
        <f>IF(O237&gt;0,RANK(O237,(N237:P237,Q237:AE237)),0)</f>
        <v>1</v>
      </c>
      <c r="F237" s="6">
        <f>IF(P237&gt;0,RANK(P237,(N237:P237,Q237:AE237)),0)</f>
        <v>0</v>
      </c>
      <c r="G237" s="1">
        <f t="shared" si="102"/>
        <v>4783</v>
      </c>
      <c r="H237" s="2">
        <f t="shared" si="103"/>
        <v>0.51955246578318492</v>
      </c>
      <c r="I237" s="2"/>
      <c r="J237" s="2">
        <f t="shared" si="104"/>
        <v>0.23071909624158157</v>
      </c>
      <c r="K237" s="2">
        <f t="shared" si="105"/>
        <v>0.75027156202476641</v>
      </c>
      <c r="L237" s="2">
        <f t="shared" si="106"/>
        <v>0</v>
      </c>
      <c r="M237" s="2">
        <f t="shared" si="107"/>
        <v>1.9009341733651985E-2</v>
      </c>
      <c r="N237" s="107">
        <v>2124</v>
      </c>
      <c r="O237" s="107">
        <v>6907</v>
      </c>
      <c r="P237" s="107"/>
      <c r="Q237" s="107">
        <v>99</v>
      </c>
      <c r="R237" s="107"/>
      <c r="S237" s="107"/>
      <c r="T237" s="107"/>
      <c r="U237" s="107">
        <v>76</v>
      </c>
      <c r="V237" s="107"/>
      <c r="W237" s="107"/>
      <c r="X237" s="107">
        <v>0</v>
      </c>
      <c r="Y237" s="107"/>
      <c r="Z237" s="107"/>
      <c r="AA237" s="107"/>
      <c r="AB237" s="107"/>
      <c r="AC237" s="107"/>
      <c r="AD237" s="107"/>
      <c r="AE237" s="107"/>
      <c r="AG237" s="6">
        <f>IF(Q237&gt;0,RANK(Q237,(N237:P237,Q237:AE237)),0)</f>
        <v>3</v>
      </c>
      <c r="AH237" s="6">
        <f>IF(R237&gt;0,RANK(R237,(N237:P237,Q237:AE237)),0)</f>
        <v>0</v>
      </c>
      <c r="AI237" s="6">
        <f>IF(T237&gt;0,RANK(T237,(N237:P237,Q237:AE237)),0)</f>
        <v>0</v>
      </c>
      <c r="AJ237" s="6">
        <f>IF(S237&gt;0,RANK(S237,(N237:P237,Q237:AE237)),0)</f>
        <v>0</v>
      </c>
      <c r="AK237" s="2">
        <f t="shared" si="108"/>
        <v>1.0753856180751684E-2</v>
      </c>
      <c r="AL237" s="2">
        <f t="shared" si="109"/>
        <v>0</v>
      </c>
      <c r="AM237" s="2">
        <f t="shared" si="110"/>
        <v>0</v>
      </c>
      <c r="AN237" s="2">
        <f t="shared" si="111"/>
        <v>0</v>
      </c>
      <c r="AP237" t="s">
        <v>2073</v>
      </c>
      <c r="AQ237" t="s">
        <v>2420</v>
      </c>
      <c r="AT237" s="92">
        <v>18</v>
      </c>
      <c r="AU237" s="94">
        <v>133</v>
      </c>
      <c r="AV237" s="98">
        <f t="shared" si="89"/>
        <v>18133</v>
      </c>
      <c r="AX237" s="6" t="s">
        <v>1535</v>
      </c>
    </row>
    <row r="238" spans="1:50" hidden="1" outlineLevel="1">
      <c r="A238" t="s">
        <v>880</v>
      </c>
      <c r="B238" t="s">
        <v>2420</v>
      </c>
      <c r="C238" s="1">
        <f t="shared" si="101"/>
        <v>8637</v>
      </c>
      <c r="D238" s="6">
        <f>IF(N238&gt;0, RANK(N238,(N238:P238,Q238:AE238)),0)</f>
        <v>2</v>
      </c>
      <c r="E238" s="6">
        <f>IF(O238&gt;0,RANK(O238,(N238:P238,Q238:AE238)),0)</f>
        <v>1</v>
      </c>
      <c r="F238" s="6">
        <f>IF(P238&gt;0,RANK(P238,(N238:P238,Q238:AE238)),0)</f>
        <v>0</v>
      </c>
      <c r="G238" s="1">
        <f t="shared" si="102"/>
        <v>3996</v>
      </c>
      <c r="H238" s="2">
        <f t="shared" si="103"/>
        <v>0.46266064605765889</v>
      </c>
      <c r="I238" s="2"/>
      <c r="J238" s="2">
        <f t="shared" si="104"/>
        <v>0.25946509204584928</v>
      </c>
      <c r="K238" s="2">
        <f t="shared" si="105"/>
        <v>0.72212573810350811</v>
      </c>
      <c r="L238" s="2">
        <f t="shared" si="106"/>
        <v>0</v>
      </c>
      <c r="M238" s="2">
        <f t="shared" si="107"/>
        <v>1.840916985064267E-2</v>
      </c>
      <c r="N238" s="107">
        <v>2241</v>
      </c>
      <c r="O238" s="107">
        <v>6237</v>
      </c>
      <c r="P238" s="107"/>
      <c r="Q238" s="107">
        <v>74</v>
      </c>
      <c r="R238" s="107"/>
      <c r="S238" s="107"/>
      <c r="T238" s="107"/>
      <c r="U238" s="107">
        <v>85</v>
      </c>
      <c r="V238" s="107"/>
      <c r="W238" s="107"/>
      <c r="X238" s="107">
        <v>0</v>
      </c>
      <c r="Y238" s="107"/>
      <c r="Z238" s="107"/>
      <c r="AA238" s="107"/>
      <c r="AB238" s="107"/>
      <c r="AC238" s="107"/>
      <c r="AD238" s="107"/>
      <c r="AE238" s="107"/>
      <c r="AG238" s="6">
        <f>IF(Q238&gt;0,RANK(Q238,(N238:P238,Q238:AE238)),0)</f>
        <v>4</v>
      </c>
      <c r="AH238" s="6">
        <f>IF(R238&gt;0,RANK(R238,(N238:P238,Q238:AE238)),0)</f>
        <v>0</v>
      </c>
      <c r="AI238" s="6">
        <f>IF(T238&gt;0,RANK(T238,(N238:P238,Q238:AE238)),0)</f>
        <v>0</v>
      </c>
      <c r="AJ238" s="6">
        <f>IF(S238&gt;0,RANK(S238,(N238:P238,Q238:AE238)),0)</f>
        <v>0</v>
      </c>
      <c r="AK238" s="2">
        <f t="shared" si="108"/>
        <v>8.5677897418084976E-3</v>
      </c>
      <c r="AL238" s="2">
        <f t="shared" si="109"/>
        <v>0</v>
      </c>
      <c r="AM238" s="2">
        <f t="shared" si="110"/>
        <v>0</v>
      </c>
      <c r="AN238" s="2">
        <f t="shared" si="111"/>
        <v>0</v>
      </c>
      <c r="AP238" t="s">
        <v>880</v>
      </c>
      <c r="AQ238" t="s">
        <v>2420</v>
      </c>
      <c r="AT238" s="92">
        <v>18</v>
      </c>
      <c r="AU238" s="94">
        <v>135</v>
      </c>
      <c r="AV238" s="98">
        <f t="shared" si="89"/>
        <v>18135</v>
      </c>
      <c r="AX238" s="6" t="s">
        <v>1535</v>
      </c>
    </row>
    <row r="239" spans="1:50" hidden="1" outlineLevel="1">
      <c r="A239" t="s">
        <v>288</v>
      </c>
      <c r="B239" t="s">
        <v>2420</v>
      </c>
      <c r="C239" s="1">
        <f t="shared" si="101"/>
        <v>8231</v>
      </c>
      <c r="D239" s="6">
        <f>IF(N239&gt;0, RANK(N239,(N239:P239,Q239:AE239)),0)</f>
        <v>2</v>
      </c>
      <c r="E239" s="6">
        <f>IF(O239&gt;0,RANK(O239,(N239:P239,Q239:AE239)),0)</f>
        <v>1</v>
      </c>
      <c r="F239" s="6">
        <f>IF(P239&gt;0,RANK(P239,(N239:P239,Q239:AE239)),0)</f>
        <v>0</v>
      </c>
      <c r="G239" s="1">
        <f t="shared" si="102"/>
        <v>3193</v>
      </c>
      <c r="H239" s="2">
        <f t="shared" si="103"/>
        <v>0.38792370307374557</v>
      </c>
      <c r="I239" s="2"/>
      <c r="J239" s="2">
        <f t="shared" si="104"/>
        <v>0.29984206050297657</v>
      </c>
      <c r="K239" s="2">
        <f t="shared" si="105"/>
        <v>0.68776576357672214</v>
      </c>
      <c r="L239" s="2">
        <f t="shared" si="106"/>
        <v>0</v>
      </c>
      <c r="M239" s="2">
        <f t="shared" si="107"/>
        <v>1.2392175920301285E-2</v>
      </c>
      <c r="N239" s="107">
        <v>2468</v>
      </c>
      <c r="O239" s="107">
        <v>5661</v>
      </c>
      <c r="P239" s="107"/>
      <c r="Q239" s="107">
        <v>48</v>
      </c>
      <c r="R239" s="107"/>
      <c r="S239" s="107"/>
      <c r="T239" s="107"/>
      <c r="U239" s="107">
        <v>54</v>
      </c>
      <c r="V239" s="107"/>
      <c r="W239" s="107"/>
      <c r="X239" s="107">
        <v>0</v>
      </c>
      <c r="Y239" s="107"/>
      <c r="Z239" s="107"/>
      <c r="AA239" s="107"/>
      <c r="AB239" s="107"/>
      <c r="AC239" s="107"/>
      <c r="AD239" s="107"/>
      <c r="AE239" s="107"/>
      <c r="AG239" s="6">
        <f>IF(Q239&gt;0,RANK(Q239,(N239:P239,Q239:AE239)),0)</f>
        <v>4</v>
      </c>
      <c r="AH239" s="6">
        <f>IF(R239&gt;0,RANK(R239,(N239:P239,Q239:AE239)),0)</f>
        <v>0</v>
      </c>
      <c r="AI239" s="6">
        <f>IF(T239&gt;0,RANK(T239,(N239:P239,Q239:AE239)),0)</f>
        <v>0</v>
      </c>
      <c r="AJ239" s="6">
        <f>IF(S239&gt;0,RANK(S239,(N239:P239,Q239:AE239)),0)</f>
        <v>0</v>
      </c>
      <c r="AK239" s="2">
        <f t="shared" si="108"/>
        <v>5.8316121977888468E-3</v>
      </c>
      <c r="AL239" s="2">
        <f t="shared" si="109"/>
        <v>0</v>
      </c>
      <c r="AM239" s="2">
        <f t="shared" si="110"/>
        <v>0</v>
      </c>
      <c r="AN239" s="2">
        <f t="shared" si="111"/>
        <v>0</v>
      </c>
      <c r="AP239" t="s">
        <v>288</v>
      </c>
      <c r="AQ239" t="s">
        <v>2420</v>
      </c>
      <c r="AT239" s="92">
        <v>18</v>
      </c>
      <c r="AU239" s="94">
        <v>137</v>
      </c>
      <c r="AV239" s="98">
        <f t="shared" si="89"/>
        <v>18137</v>
      </c>
      <c r="AX239" s="6" t="s">
        <v>1535</v>
      </c>
    </row>
    <row r="240" spans="1:50" hidden="1" outlineLevel="1">
      <c r="A240" t="s">
        <v>2237</v>
      </c>
      <c r="B240" t="s">
        <v>2420</v>
      </c>
      <c r="C240" s="1">
        <f t="shared" si="101"/>
        <v>5930</v>
      </c>
      <c r="D240" s="6">
        <f>IF(N240&gt;0, RANK(N240,(N240:P240,Q240:AE240)),0)</f>
        <v>2</v>
      </c>
      <c r="E240" s="6">
        <f>IF(O240&gt;0,RANK(O240,(N240:P240,Q240:AE240)),0)</f>
        <v>1</v>
      </c>
      <c r="F240" s="6">
        <f>IF(P240&gt;0,RANK(P240,(N240:P240,Q240:AE240)),0)</f>
        <v>0</v>
      </c>
      <c r="G240" s="1">
        <f t="shared" si="102"/>
        <v>3074</v>
      </c>
      <c r="H240" s="2">
        <f t="shared" si="103"/>
        <v>0.51838111298482292</v>
      </c>
      <c r="I240" s="2"/>
      <c r="J240" s="2">
        <f t="shared" si="104"/>
        <v>0.23322091062394604</v>
      </c>
      <c r="K240" s="2">
        <f t="shared" si="105"/>
        <v>0.75160202360876893</v>
      </c>
      <c r="L240" s="2">
        <f t="shared" si="106"/>
        <v>0</v>
      </c>
      <c r="M240" s="2">
        <f t="shared" si="107"/>
        <v>1.5177065767285058E-2</v>
      </c>
      <c r="N240" s="107">
        <v>1383</v>
      </c>
      <c r="O240" s="107">
        <v>4457</v>
      </c>
      <c r="P240" s="107"/>
      <c r="Q240" s="107">
        <v>45</v>
      </c>
      <c r="R240" s="107"/>
      <c r="S240" s="107"/>
      <c r="T240" s="107"/>
      <c r="U240" s="107">
        <v>45</v>
      </c>
      <c r="V240" s="107"/>
      <c r="W240" s="107"/>
      <c r="X240" s="107">
        <v>0</v>
      </c>
      <c r="Y240" s="107"/>
      <c r="Z240" s="107"/>
      <c r="AA240" s="107"/>
      <c r="AB240" s="107"/>
      <c r="AC240" s="107"/>
      <c r="AD240" s="107"/>
      <c r="AE240" s="107"/>
      <c r="AG240" s="6">
        <f>IF(Q240&gt;0,RANK(Q240,(N240:P240,Q240:AE240)),0)</f>
        <v>3</v>
      </c>
      <c r="AH240" s="6">
        <f>IF(R240&gt;0,RANK(R240,(N240:P240,Q240:AE240)),0)</f>
        <v>0</v>
      </c>
      <c r="AI240" s="6">
        <f>IF(T240&gt;0,RANK(T240,(N240:P240,Q240:AE240)),0)</f>
        <v>0</v>
      </c>
      <c r="AJ240" s="6">
        <f>IF(S240&gt;0,RANK(S240,(N240:P240,Q240:AE240)),0)</f>
        <v>0</v>
      </c>
      <c r="AK240" s="2">
        <f t="shared" si="108"/>
        <v>7.5885328836424954E-3</v>
      </c>
      <c r="AL240" s="2">
        <f t="shared" si="109"/>
        <v>0</v>
      </c>
      <c r="AM240" s="2">
        <f t="shared" si="110"/>
        <v>0</v>
      </c>
      <c r="AN240" s="2">
        <f t="shared" si="111"/>
        <v>0</v>
      </c>
      <c r="AP240" t="s">
        <v>2237</v>
      </c>
      <c r="AQ240" t="s">
        <v>2420</v>
      </c>
      <c r="AT240" s="92">
        <v>18</v>
      </c>
      <c r="AU240" s="94">
        <v>139</v>
      </c>
      <c r="AV240" s="98">
        <f t="shared" ref="AV240:AV262" si="112">1000*AT240+AU240</f>
        <v>18139</v>
      </c>
      <c r="AX240" s="6" t="s">
        <v>1535</v>
      </c>
    </row>
    <row r="241" spans="1:50" hidden="1" outlineLevel="1">
      <c r="A241" t="s">
        <v>554</v>
      </c>
      <c r="B241" t="s">
        <v>2420</v>
      </c>
      <c r="C241" s="1">
        <f>SUM(N241:AE241)</f>
        <v>59241</v>
      </c>
      <c r="D241" s="6">
        <f>IF(N241&gt;0, RANK(N241,(N241:P241,Q241:AE241)),0)</f>
        <v>2</v>
      </c>
      <c r="E241" s="6">
        <f>IF(O241&gt;0,RANK(O241,(N241:P241,Q241:AE241)),0)</f>
        <v>1</v>
      </c>
      <c r="F241" s="6">
        <f>IF(P241&gt;0,RANK(P241,(N241:P241,Q241:AE241)),0)</f>
        <v>0</v>
      </c>
      <c r="G241" s="1">
        <f>IF(C241&gt;0,MAX(N241:P241)-LARGE(N241:P241,2),0)</f>
        <v>14316</v>
      </c>
      <c r="H241" s="2">
        <f>IF(C241&gt;0,G241/C241,0)</f>
        <v>0.24165696055096977</v>
      </c>
      <c r="I241" s="2"/>
      <c r="J241" s="2">
        <f>IF($C241=0,"-",N241/$C241)</f>
        <v>0.37124626525548182</v>
      </c>
      <c r="K241" s="2">
        <f>IF($C241=0,"-",O241/$C241)</f>
        <v>0.61290322580645162</v>
      </c>
      <c r="L241" s="2">
        <f>IF($C241=0,"-",P241/$C241)</f>
        <v>0</v>
      </c>
      <c r="M241" s="2">
        <f>IF(C241=0,"-",(1-J241-K241-L241))</f>
        <v>1.585050893806661E-2</v>
      </c>
      <c r="N241" s="107">
        <v>21993</v>
      </c>
      <c r="O241" s="107">
        <v>36309</v>
      </c>
      <c r="P241" s="107"/>
      <c r="Q241" s="107">
        <v>442</v>
      </c>
      <c r="R241" s="107"/>
      <c r="S241" s="107"/>
      <c r="T241" s="107"/>
      <c r="U241" s="107">
        <v>466</v>
      </c>
      <c r="V241" s="107"/>
      <c r="W241" s="107"/>
      <c r="X241" s="107">
        <v>31</v>
      </c>
      <c r="Y241" s="107"/>
      <c r="Z241" s="107"/>
      <c r="AA241" s="107"/>
      <c r="AB241" s="107"/>
      <c r="AC241" s="107"/>
      <c r="AD241" s="107"/>
      <c r="AE241" s="107"/>
      <c r="AG241" s="6">
        <f>IF(Q241&gt;0,RANK(Q241,(N241:P241,Q241:AE241)),0)</f>
        <v>4</v>
      </c>
      <c r="AH241" s="6">
        <f>IF(R241&gt;0,RANK(R241,(N241:P241,Q241:AE241)),0)</f>
        <v>0</v>
      </c>
      <c r="AI241" s="6">
        <f>IF(T241&gt;0,RANK(T241,(N241:P241,Q241:AE241)),0)</f>
        <v>0</v>
      </c>
      <c r="AJ241" s="6">
        <f>IF(S241&gt;0,RANK(S241,(N241:P241,Q241:AE241)),0)</f>
        <v>0</v>
      </c>
      <c r="AK241" s="2">
        <f>IF($C241=0,"-",Q241/$C241)</f>
        <v>7.4610489357033139E-3</v>
      </c>
      <c r="AL241" s="2">
        <f>IF($C241=0,"-",R241/$C241)</f>
        <v>0</v>
      </c>
      <c r="AM241" s="2">
        <f>IF($C241=0,"-",T241/$C241)</f>
        <v>0</v>
      </c>
      <c r="AN241" s="2">
        <f>IF($C241=0,"-",S241/$C241)</f>
        <v>0</v>
      </c>
      <c r="AP241" t="s">
        <v>554</v>
      </c>
      <c r="AQ241" t="s">
        <v>2420</v>
      </c>
      <c r="AT241" s="92">
        <v>18</v>
      </c>
      <c r="AU241" s="94">
        <v>141</v>
      </c>
      <c r="AV241" s="98">
        <f>1000*AT241+AU241</f>
        <v>18141</v>
      </c>
      <c r="AX241" s="6" t="s">
        <v>1535</v>
      </c>
    </row>
    <row r="242" spans="1:50" hidden="1" outlineLevel="1">
      <c r="A242" t="s">
        <v>1187</v>
      </c>
      <c r="B242" t="s">
        <v>2420</v>
      </c>
      <c r="C242" s="1">
        <f t="shared" si="101"/>
        <v>4891</v>
      </c>
      <c r="D242" s="6">
        <f>IF(N242&gt;0, RANK(N242,(N242:P242,Q242:AE242)),0)</f>
        <v>2</v>
      </c>
      <c r="E242" s="6">
        <f>IF(O242&gt;0,RANK(O242,(N242:P242,Q242:AE242)),0)</f>
        <v>1</v>
      </c>
      <c r="F242" s="6">
        <f>IF(P242&gt;0,RANK(P242,(N242:P242,Q242:AE242)),0)</f>
        <v>0</v>
      </c>
      <c r="G242" s="1">
        <f t="shared" si="102"/>
        <v>1003</v>
      </c>
      <c r="H242" s="2">
        <f t="shared" si="103"/>
        <v>0.20507053772234718</v>
      </c>
      <c r="I242" s="2"/>
      <c r="J242" s="2">
        <f t="shared" si="104"/>
        <v>0.39071764465344511</v>
      </c>
      <c r="K242" s="2">
        <f t="shared" si="105"/>
        <v>0.59578818237579223</v>
      </c>
      <c r="L242" s="2">
        <f t="shared" si="106"/>
        <v>0</v>
      </c>
      <c r="M242" s="2">
        <f t="shared" si="107"/>
        <v>1.3494172970762719E-2</v>
      </c>
      <c r="N242" s="107">
        <v>1911</v>
      </c>
      <c r="O242" s="107">
        <v>2914</v>
      </c>
      <c r="P242" s="107"/>
      <c r="Q242" s="107">
        <v>35</v>
      </c>
      <c r="R242" s="107"/>
      <c r="S242" s="107"/>
      <c r="T242" s="107"/>
      <c r="U242" s="107">
        <v>31</v>
      </c>
      <c r="V242" s="107"/>
      <c r="W242" s="107"/>
      <c r="X242" s="107">
        <v>0</v>
      </c>
      <c r="Y242" s="107"/>
      <c r="Z242" s="107"/>
      <c r="AA242" s="107"/>
      <c r="AB242" s="107"/>
      <c r="AC242" s="107"/>
      <c r="AD242" s="107"/>
      <c r="AE242" s="107"/>
      <c r="AG242" s="6">
        <f>IF(Q242&gt;0,RANK(Q242,(N242:P242,Q242:AE242)),0)</f>
        <v>3</v>
      </c>
      <c r="AH242" s="6">
        <f>IF(R242&gt;0,RANK(R242,(N242:P242,Q242:AE242)),0)</f>
        <v>0</v>
      </c>
      <c r="AI242" s="6">
        <f>IF(T242&gt;0,RANK(T242,(N242:P242,Q242:AE242)),0)</f>
        <v>0</v>
      </c>
      <c r="AJ242" s="6">
        <f>IF(S242&gt;0,RANK(S242,(N242:P242,Q242:AE242)),0)</f>
        <v>0</v>
      </c>
      <c r="AK242" s="2">
        <f t="shared" si="108"/>
        <v>7.1560008178286651E-3</v>
      </c>
      <c r="AL242" s="2">
        <f t="shared" si="109"/>
        <v>0</v>
      </c>
      <c r="AM242" s="2">
        <f t="shared" si="110"/>
        <v>0</v>
      </c>
      <c r="AN242" s="2">
        <f t="shared" si="111"/>
        <v>0</v>
      </c>
      <c r="AP242" t="s">
        <v>1187</v>
      </c>
      <c r="AQ242" t="s">
        <v>2420</v>
      </c>
      <c r="AT242" s="92">
        <v>18</v>
      </c>
      <c r="AU242" s="94">
        <v>143</v>
      </c>
      <c r="AV242" s="98">
        <f t="shared" si="112"/>
        <v>18143</v>
      </c>
      <c r="AX242" s="6" t="s">
        <v>1535</v>
      </c>
    </row>
    <row r="243" spans="1:50" hidden="1" outlineLevel="1">
      <c r="A243" t="s">
        <v>696</v>
      </c>
      <c r="B243" t="s">
        <v>2420</v>
      </c>
      <c r="C243" s="1">
        <f t="shared" si="101"/>
        <v>11945</v>
      </c>
      <c r="D243" s="6">
        <f>IF(N243&gt;0, RANK(N243,(N243:P243,Q243:AE243)),0)</f>
        <v>2</v>
      </c>
      <c r="E243" s="6">
        <f>IF(O243&gt;0,RANK(O243,(N243:P243,Q243:AE243)),0)</f>
        <v>1</v>
      </c>
      <c r="F243" s="6">
        <f>IF(P243&gt;0,RANK(P243,(N243:P243,Q243:AE243)),0)</f>
        <v>0</v>
      </c>
      <c r="G243" s="1">
        <f t="shared" si="102"/>
        <v>5918</v>
      </c>
      <c r="H243" s="2">
        <f t="shared" si="103"/>
        <v>0.49543742151527836</v>
      </c>
      <c r="I243" s="2"/>
      <c r="J243" s="2">
        <f t="shared" si="104"/>
        <v>0.24361657597321054</v>
      </c>
      <c r="K243" s="2">
        <f t="shared" si="105"/>
        <v>0.73905399748848888</v>
      </c>
      <c r="L243" s="2">
        <f t="shared" si="106"/>
        <v>0</v>
      </c>
      <c r="M243" s="2">
        <f t="shared" si="107"/>
        <v>1.7329426538300607E-2</v>
      </c>
      <c r="N243" s="107">
        <v>2910</v>
      </c>
      <c r="O243" s="107">
        <v>8828</v>
      </c>
      <c r="P243" s="107"/>
      <c r="Q243" s="107">
        <v>123</v>
      </c>
      <c r="R243" s="107"/>
      <c r="S243" s="107"/>
      <c r="T243" s="107"/>
      <c r="U243" s="107">
        <v>84</v>
      </c>
      <c r="V243" s="107"/>
      <c r="W243" s="107"/>
      <c r="X243" s="107">
        <v>0</v>
      </c>
      <c r="Y243" s="107"/>
      <c r="Z243" s="107"/>
      <c r="AA243" s="107"/>
      <c r="AB243" s="107"/>
      <c r="AC243" s="107"/>
      <c r="AD243" s="107"/>
      <c r="AE243" s="107"/>
      <c r="AG243" s="6">
        <f>IF(Q243&gt;0,RANK(Q243,(N243:P243,Q243:AE243)),0)</f>
        <v>3</v>
      </c>
      <c r="AH243" s="6">
        <f>IF(R243&gt;0,RANK(R243,(N243:P243,Q243:AE243)),0)</f>
        <v>0</v>
      </c>
      <c r="AI243" s="6">
        <f>IF(T243&gt;0,RANK(T243,(N243:P243,Q243:AE243)),0)</f>
        <v>0</v>
      </c>
      <c r="AJ243" s="6">
        <f>IF(S243&gt;0,RANK(S243,(N243:P243,Q243:AE243)),0)</f>
        <v>0</v>
      </c>
      <c r="AK243" s="2">
        <f t="shared" si="108"/>
        <v>1.0297195479280033E-2</v>
      </c>
      <c r="AL243" s="2">
        <f t="shared" si="109"/>
        <v>0</v>
      </c>
      <c r="AM243" s="2">
        <f t="shared" si="110"/>
        <v>0</v>
      </c>
      <c r="AN243" s="2">
        <f t="shared" si="111"/>
        <v>0</v>
      </c>
      <c r="AP243" t="s">
        <v>696</v>
      </c>
      <c r="AQ243" t="s">
        <v>2420</v>
      </c>
      <c r="AT243" s="92">
        <v>18</v>
      </c>
      <c r="AU243" s="94">
        <v>145</v>
      </c>
      <c r="AV243" s="98">
        <f t="shared" si="112"/>
        <v>18145</v>
      </c>
      <c r="AX243" s="6" t="s">
        <v>1535</v>
      </c>
    </row>
    <row r="244" spans="1:50" hidden="1" outlineLevel="1">
      <c r="A244" t="s">
        <v>1694</v>
      </c>
      <c r="B244" t="s">
        <v>2420</v>
      </c>
      <c r="C244" s="1">
        <f t="shared" si="101"/>
        <v>6858</v>
      </c>
      <c r="D244" s="6">
        <f>IF(N244&gt;0, RANK(N244,(N244:P244,Q244:AE244)),0)</f>
        <v>2</v>
      </c>
      <c r="E244" s="6">
        <f>IF(O244&gt;0,RANK(O244,(N244:P244,Q244:AE244)),0)</f>
        <v>1</v>
      </c>
      <c r="F244" s="6">
        <f>IF(P244&gt;0,RANK(P244,(N244:P244,Q244:AE244)),0)</f>
        <v>0</v>
      </c>
      <c r="G244" s="1">
        <f t="shared" si="102"/>
        <v>1834</v>
      </c>
      <c r="H244" s="2">
        <f t="shared" si="103"/>
        <v>0.26742490522018081</v>
      </c>
      <c r="I244" s="2"/>
      <c r="J244" s="2">
        <f t="shared" si="104"/>
        <v>0.36337124526100906</v>
      </c>
      <c r="K244" s="2">
        <f t="shared" si="105"/>
        <v>0.63079615048118987</v>
      </c>
      <c r="L244" s="2">
        <f t="shared" si="106"/>
        <v>0</v>
      </c>
      <c r="M244" s="2">
        <f t="shared" si="107"/>
        <v>5.8326042578010773E-3</v>
      </c>
      <c r="N244" s="107">
        <v>2492</v>
      </c>
      <c r="O244" s="107">
        <v>4326</v>
      </c>
      <c r="P244" s="107"/>
      <c r="Q244" s="107">
        <v>17</v>
      </c>
      <c r="R244" s="107"/>
      <c r="S244" s="107"/>
      <c r="T244" s="107"/>
      <c r="U244" s="107">
        <v>23</v>
      </c>
      <c r="V244" s="107"/>
      <c r="W244" s="107"/>
      <c r="X244" s="107">
        <v>0</v>
      </c>
      <c r="Y244" s="107"/>
      <c r="Z244" s="107"/>
      <c r="AA244" s="107"/>
      <c r="AB244" s="107"/>
      <c r="AC244" s="107"/>
      <c r="AD244" s="107"/>
      <c r="AE244" s="107"/>
      <c r="AG244" s="6">
        <f>IF(Q244&gt;0,RANK(Q244,(N244:P244,Q244:AE244)),0)</f>
        <v>4</v>
      </c>
      <c r="AH244" s="6">
        <f>IF(R244&gt;0,RANK(R244,(N244:P244,Q244:AE244)),0)</f>
        <v>0</v>
      </c>
      <c r="AI244" s="6">
        <f>IF(T244&gt;0,RANK(T244,(N244:P244,Q244:AE244)),0)</f>
        <v>0</v>
      </c>
      <c r="AJ244" s="6">
        <f>IF(S244&gt;0,RANK(S244,(N244:P244,Q244:AE244)),0)</f>
        <v>0</v>
      </c>
      <c r="AK244" s="2">
        <f t="shared" si="108"/>
        <v>2.4788568095654709E-3</v>
      </c>
      <c r="AL244" s="2">
        <f t="shared" si="109"/>
        <v>0</v>
      </c>
      <c r="AM244" s="2">
        <f t="shared" si="110"/>
        <v>0</v>
      </c>
      <c r="AN244" s="2">
        <f t="shared" si="111"/>
        <v>0</v>
      </c>
      <c r="AP244" t="s">
        <v>1694</v>
      </c>
      <c r="AQ244" t="s">
        <v>2420</v>
      </c>
      <c r="AT244" s="92">
        <v>18</v>
      </c>
      <c r="AU244" s="94">
        <v>147</v>
      </c>
      <c r="AV244" s="98">
        <f t="shared" si="112"/>
        <v>18147</v>
      </c>
      <c r="AX244" s="6" t="s">
        <v>1535</v>
      </c>
    </row>
    <row r="245" spans="1:50" hidden="1" outlineLevel="1">
      <c r="A245" t="s">
        <v>2365</v>
      </c>
      <c r="B245" t="s">
        <v>2420</v>
      </c>
      <c r="C245" s="1">
        <f t="shared" si="101"/>
        <v>7239</v>
      </c>
      <c r="D245" s="6">
        <f>IF(N245&gt;0, RANK(N245,(N245:P245,Q245:AE245)),0)</f>
        <v>2</v>
      </c>
      <c r="E245" s="6">
        <f>IF(O245&gt;0,RANK(O245,(N245:P245,Q245:AE245)),0)</f>
        <v>1</v>
      </c>
      <c r="F245" s="6">
        <f>IF(P245&gt;0,RANK(P245,(N245:P245,Q245:AE245)),0)</f>
        <v>0</v>
      </c>
      <c r="G245" s="1">
        <f t="shared" si="102"/>
        <v>1564</v>
      </c>
      <c r="H245" s="2">
        <f t="shared" si="103"/>
        <v>0.21605194087581159</v>
      </c>
      <c r="I245" s="2"/>
      <c r="J245" s="2">
        <f t="shared" si="104"/>
        <v>0.38126813095731454</v>
      </c>
      <c r="K245" s="2">
        <f t="shared" si="105"/>
        <v>0.59732007183312608</v>
      </c>
      <c r="L245" s="2">
        <f t="shared" si="106"/>
        <v>0</v>
      </c>
      <c r="M245" s="2">
        <f t="shared" si="107"/>
        <v>2.1411797209559436E-2</v>
      </c>
      <c r="N245" s="107">
        <v>2760</v>
      </c>
      <c r="O245" s="107">
        <v>4324</v>
      </c>
      <c r="P245" s="107"/>
      <c r="Q245" s="107">
        <v>55</v>
      </c>
      <c r="R245" s="107"/>
      <c r="S245" s="107"/>
      <c r="T245" s="107"/>
      <c r="U245" s="107">
        <v>100</v>
      </c>
      <c r="V245" s="107"/>
      <c r="W245" s="107"/>
      <c r="X245" s="107">
        <v>0</v>
      </c>
      <c r="Y245" s="107"/>
      <c r="Z245" s="107"/>
      <c r="AA245" s="107"/>
      <c r="AB245" s="107"/>
      <c r="AC245" s="107"/>
      <c r="AD245" s="107"/>
      <c r="AE245" s="107"/>
      <c r="AG245" s="6">
        <f>IF(Q245&gt;0,RANK(Q245,(N245:P245,Q245:AE245)),0)</f>
        <v>4</v>
      </c>
      <c r="AH245" s="6">
        <f>IF(R245&gt;0,RANK(R245,(N245:P245,Q245:AE245)),0)</f>
        <v>0</v>
      </c>
      <c r="AI245" s="6">
        <f>IF(T245&gt;0,RANK(T245,(N245:P245,Q245:AE245)),0)</f>
        <v>0</v>
      </c>
      <c r="AJ245" s="6">
        <f>IF(S245&gt;0,RANK(S245,(N245:P245,Q245:AE245)),0)</f>
        <v>0</v>
      </c>
      <c r="AK245" s="2">
        <f t="shared" si="108"/>
        <v>7.5977344937146014E-3</v>
      </c>
      <c r="AL245" s="2">
        <f t="shared" si="109"/>
        <v>0</v>
      </c>
      <c r="AM245" s="2">
        <f t="shared" si="110"/>
        <v>0</v>
      </c>
      <c r="AN245" s="2">
        <f t="shared" si="111"/>
        <v>0</v>
      </c>
      <c r="AP245" t="s">
        <v>2365</v>
      </c>
      <c r="AQ245" t="s">
        <v>2420</v>
      </c>
      <c r="AT245" s="92">
        <v>18</v>
      </c>
      <c r="AU245" s="94">
        <v>149</v>
      </c>
      <c r="AV245" s="98">
        <f t="shared" si="112"/>
        <v>18149</v>
      </c>
      <c r="AX245" s="6" t="s">
        <v>1535</v>
      </c>
    </row>
    <row r="246" spans="1:50" hidden="1" outlineLevel="1">
      <c r="A246" t="s">
        <v>2866</v>
      </c>
      <c r="B246" t="s">
        <v>2420</v>
      </c>
      <c r="C246" s="1">
        <f t="shared" si="101"/>
        <v>8249</v>
      </c>
      <c r="D246" s="6">
        <f>IF(N246&gt;0, RANK(N246,(N246:P246,Q246:AE246)),0)</f>
        <v>2</v>
      </c>
      <c r="E246" s="6">
        <f>IF(O246&gt;0,RANK(O246,(N246:P246,Q246:AE246)),0)</f>
        <v>1</v>
      </c>
      <c r="F246" s="6">
        <f>IF(P246&gt;0,RANK(P246,(N246:P246,Q246:AE246)),0)</f>
        <v>0</v>
      </c>
      <c r="G246" s="1">
        <f t="shared" si="102"/>
        <v>3537</v>
      </c>
      <c r="H246" s="2">
        <f t="shared" si="103"/>
        <v>0.42877924596920841</v>
      </c>
      <c r="I246" s="2"/>
      <c r="J246" s="2">
        <f t="shared" si="104"/>
        <v>0.27845799490847373</v>
      </c>
      <c r="K246" s="2">
        <f t="shared" si="105"/>
        <v>0.70723724087768214</v>
      </c>
      <c r="L246" s="2">
        <f t="shared" si="106"/>
        <v>0</v>
      </c>
      <c r="M246" s="2">
        <f t="shared" si="107"/>
        <v>1.4304764213844079E-2</v>
      </c>
      <c r="N246" s="107">
        <v>2297</v>
      </c>
      <c r="O246" s="107">
        <v>5834</v>
      </c>
      <c r="P246" s="107"/>
      <c r="Q246" s="107">
        <v>80</v>
      </c>
      <c r="R246" s="107"/>
      <c r="S246" s="107"/>
      <c r="T246" s="107"/>
      <c r="U246" s="107">
        <v>38</v>
      </c>
      <c r="V246" s="107"/>
      <c r="W246" s="107"/>
      <c r="X246" s="107">
        <v>0</v>
      </c>
      <c r="Y246" s="107"/>
      <c r="Z246" s="107"/>
      <c r="AA246" s="107"/>
      <c r="AB246" s="107"/>
      <c r="AC246" s="107"/>
      <c r="AD246" s="107"/>
      <c r="AE246" s="107"/>
      <c r="AG246" s="6">
        <f>IF(Q246&gt;0,RANK(Q246,(N246:P246,Q246:AE246)),0)</f>
        <v>3</v>
      </c>
      <c r="AH246" s="6">
        <f>IF(R246&gt;0,RANK(R246,(N246:P246,Q246:AE246)),0)</f>
        <v>0</v>
      </c>
      <c r="AI246" s="6">
        <f>IF(T246&gt;0,RANK(T246,(N246:P246,Q246:AE246)),0)</f>
        <v>0</v>
      </c>
      <c r="AJ246" s="6">
        <f>IF(S246&gt;0,RANK(S246,(N246:P246,Q246:AE246)),0)</f>
        <v>0</v>
      </c>
      <c r="AK246" s="2">
        <f t="shared" si="108"/>
        <v>9.6981452297248156E-3</v>
      </c>
      <c r="AL246" s="2">
        <f t="shared" si="109"/>
        <v>0</v>
      </c>
      <c r="AM246" s="2">
        <f t="shared" si="110"/>
        <v>0</v>
      </c>
      <c r="AN246" s="2">
        <f t="shared" si="111"/>
        <v>0</v>
      </c>
      <c r="AP246" t="s">
        <v>2866</v>
      </c>
      <c r="AQ246" t="s">
        <v>2420</v>
      </c>
      <c r="AT246" s="92">
        <v>18</v>
      </c>
      <c r="AU246" s="94">
        <v>151</v>
      </c>
      <c r="AV246" s="98">
        <f t="shared" si="112"/>
        <v>18151</v>
      </c>
      <c r="AX246" s="6" t="s">
        <v>1535</v>
      </c>
    </row>
    <row r="247" spans="1:50" hidden="1" outlineLevel="1">
      <c r="A247" t="s">
        <v>2867</v>
      </c>
      <c r="B247" t="s">
        <v>2420</v>
      </c>
      <c r="C247" s="1">
        <f t="shared" si="101"/>
        <v>7095</v>
      </c>
      <c r="D247" s="6">
        <f>IF(N247&gt;0, RANK(N247,(N247:P247,Q247:AE247)),0)</f>
        <v>2</v>
      </c>
      <c r="E247" s="6">
        <f>IF(O247&gt;0,RANK(O247,(N247:P247,Q247:AE247)),0)</f>
        <v>1</v>
      </c>
      <c r="F247" s="6">
        <f>IF(P247&gt;0,RANK(P247,(N247:P247,Q247:AE247)),0)</f>
        <v>0</v>
      </c>
      <c r="G247" s="1">
        <f t="shared" si="102"/>
        <v>1395</v>
      </c>
      <c r="H247" s="2">
        <f t="shared" si="103"/>
        <v>0.19661733615221988</v>
      </c>
      <c r="I247" s="2"/>
      <c r="J247" s="2">
        <f t="shared" si="104"/>
        <v>0.39534883720930231</v>
      </c>
      <c r="K247" s="2">
        <f t="shared" si="105"/>
        <v>0.59196617336152224</v>
      </c>
      <c r="L247" s="2">
        <f t="shared" si="106"/>
        <v>0</v>
      </c>
      <c r="M247" s="2">
        <f t="shared" si="107"/>
        <v>1.2684989429175397E-2</v>
      </c>
      <c r="N247" s="107">
        <v>2805</v>
      </c>
      <c r="O247" s="107">
        <v>4200</v>
      </c>
      <c r="P247" s="107"/>
      <c r="Q247" s="107">
        <v>49</v>
      </c>
      <c r="R247" s="107"/>
      <c r="S247" s="107"/>
      <c r="T247" s="107"/>
      <c r="U247" s="107">
        <v>41</v>
      </c>
      <c r="V247" s="107"/>
      <c r="W247" s="107"/>
      <c r="X247" s="107">
        <v>0</v>
      </c>
      <c r="Y247" s="107"/>
      <c r="Z247" s="107"/>
      <c r="AA247" s="107"/>
      <c r="AB247" s="107"/>
      <c r="AC247" s="107"/>
      <c r="AD247" s="107"/>
      <c r="AE247" s="107"/>
      <c r="AG247" s="6">
        <f>IF(Q247&gt;0,RANK(Q247,(N247:P247,Q247:AE247)),0)</f>
        <v>3</v>
      </c>
      <c r="AH247" s="6">
        <f>IF(R247&gt;0,RANK(R247,(N247:P247,Q247:AE247)),0)</f>
        <v>0</v>
      </c>
      <c r="AI247" s="6">
        <f>IF(T247&gt;0,RANK(T247,(N247:P247,Q247:AE247)),0)</f>
        <v>0</v>
      </c>
      <c r="AJ247" s="6">
        <f>IF(S247&gt;0,RANK(S247,(N247:P247,Q247:AE247)),0)</f>
        <v>0</v>
      </c>
      <c r="AK247" s="2">
        <f t="shared" si="108"/>
        <v>6.9062720225510927E-3</v>
      </c>
      <c r="AL247" s="2">
        <f t="shared" si="109"/>
        <v>0</v>
      </c>
      <c r="AM247" s="2">
        <f t="shared" si="110"/>
        <v>0</v>
      </c>
      <c r="AN247" s="2">
        <f t="shared" si="111"/>
        <v>0</v>
      </c>
      <c r="AP247" t="s">
        <v>2867</v>
      </c>
      <c r="AQ247" t="s">
        <v>2420</v>
      </c>
      <c r="AT247" s="92">
        <v>18</v>
      </c>
      <c r="AU247" s="94">
        <v>153</v>
      </c>
      <c r="AV247" s="98">
        <f t="shared" si="112"/>
        <v>18153</v>
      </c>
      <c r="AX247" s="6" t="s">
        <v>1535</v>
      </c>
    </row>
    <row r="248" spans="1:50" hidden="1" outlineLevel="1">
      <c r="A248" t="s">
        <v>2920</v>
      </c>
      <c r="B248" t="s">
        <v>2420</v>
      </c>
      <c r="C248" s="1">
        <f t="shared" si="101"/>
        <v>2566</v>
      </c>
      <c r="D248" s="6">
        <f>IF(N248&gt;0, RANK(N248,(N248:P248,Q248:AE248)),0)</f>
        <v>2</v>
      </c>
      <c r="E248" s="6">
        <f>IF(O248&gt;0,RANK(O248,(N248:P248,Q248:AE248)),0)</f>
        <v>1</v>
      </c>
      <c r="F248" s="6">
        <f>IF(P248&gt;0,RANK(P248,(N248:P248,Q248:AE248)),0)</f>
        <v>0</v>
      </c>
      <c r="G248" s="1">
        <f t="shared" si="102"/>
        <v>368</v>
      </c>
      <c r="H248" s="2">
        <f t="shared" si="103"/>
        <v>0.14341387373343725</v>
      </c>
      <c r="I248" s="2"/>
      <c r="J248" s="2">
        <f t="shared" si="104"/>
        <v>0.41816056118472328</v>
      </c>
      <c r="K248" s="2">
        <f t="shared" si="105"/>
        <v>0.56157443491816061</v>
      </c>
      <c r="L248" s="2">
        <f t="shared" si="106"/>
        <v>0</v>
      </c>
      <c r="M248" s="2">
        <f t="shared" si="107"/>
        <v>2.0265003897116163E-2</v>
      </c>
      <c r="N248" s="107">
        <v>1073</v>
      </c>
      <c r="O248" s="107">
        <v>1441</v>
      </c>
      <c r="P248" s="107"/>
      <c r="Q248" s="107">
        <v>22</v>
      </c>
      <c r="R248" s="107"/>
      <c r="S248" s="107"/>
      <c r="T248" s="107"/>
      <c r="U248" s="107">
        <v>30</v>
      </c>
      <c r="V248" s="107"/>
      <c r="W248" s="107"/>
      <c r="X248" s="107">
        <v>0</v>
      </c>
      <c r="Y248" s="107"/>
      <c r="Z248" s="107"/>
      <c r="AA248" s="107"/>
      <c r="AB248" s="107"/>
      <c r="AC248" s="107"/>
      <c r="AD248" s="107"/>
      <c r="AE248" s="107"/>
      <c r="AG248" s="6">
        <f>IF(Q248&gt;0,RANK(Q248,(N248:P248,Q248:AE248)),0)</f>
        <v>4</v>
      </c>
      <c r="AH248" s="6">
        <f>IF(R248&gt;0,RANK(R248,(N248:P248,Q248:AE248)),0)</f>
        <v>0</v>
      </c>
      <c r="AI248" s="6">
        <f>IF(T248&gt;0,RANK(T248,(N248:P248,Q248:AE248)),0)</f>
        <v>0</v>
      </c>
      <c r="AJ248" s="6">
        <f>IF(S248&gt;0,RANK(S248,(N248:P248,Q248:AE248)),0)</f>
        <v>0</v>
      </c>
      <c r="AK248" s="2">
        <f t="shared" si="108"/>
        <v>8.5736554949337497E-3</v>
      </c>
      <c r="AL248" s="2">
        <f t="shared" si="109"/>
        <v>0</v>
      </c>
      <c r="AM248" s="2">
        <f t="shared" si="110"/>
        <v>0</v>
      </c>
      <c r="AN248" s="2">
        <f t="shared" si="111"/>
        <v>0</v>
      </c>
      <c r="AP248" t="s">
        <v>2920</v>
      </c>
      <c r="AQ248" t="s">
        <v>2420</v>
      </c>
      <c r="AT248" s="92">
        <v>18</v>
      </c>
      <c r="AU248" s="94">
        <v>155</v>
      </c>
      <c r="AV248" s="98">
        <f t="shared" si="112"/>
        <v>18155</v>
      </c>
      <c r="AX248" s="6" t="s">
        <v>1535</v>
      </c>
    </row>
    <row r="249" spans="1:50" hidden="1" outlineLevel="1">
      <c r="A249" t="s">
        <v>1457</v>
      </c>
      <c r="B249" t="s">
        <v>2420</v>
      </c>
      <c r="C249" s="1">
        <f t="shared" si="101"/>
        <v>30808</v>
      </c>
      <c r="D249" s="6">
        <f>IF(N249&gt;0, RANK(N249,(N249:P249,Q249:AE249)),0)</f>
        <v>2</v>
      </c>
      <c r="E249" s="6">
        <f>IF(O249&gt;0,RANK(O249,(N249:P249,Q249:AE249)),0)</f>
        <v>1</v>
      </c>
      <c r="F249" s="6">
        <f>IF(P249&gt;0,RANK(P249,(N249:P249,Q249:AE249)),0)</f>
        <v>0</v>
      </c>
      <c r="G249" s="1">
        <f t="shared" si="102"/>
        <v>14262</v>
      </c>
      <c r="H249" s="2">
        <f t="shared" si="103"/>
        <v>0.46293170605037653</v>
      </c>
      <c r="I249" s="2"/>
      <c r="J249" s="2">
        <f t="shared" si="104"/>
        <v>0.24730589457283822</v>
      </c>
      <c r="K249" s="2">
        <f t="shared" si="105"/>
        <v>0.71023760062321473</v>
      </c>
      <c r="L249" s="2">
        <f t="shared" si="106"/>
        <v>0</v>
      </c>
      <c r="M249" s="2">
        <f t="shared" si="107"/>
        <v>4.2456504803947026E-2</v>
      </c>
      <c r="N249" s="107">
        <v>7619</v>
      </c>
      <c r="O249" s="107">
        <v>21881</v>
      </c>
      <c r="P249" s="107"/>
      <c r="Q249" s="107">
        <v>1053</v>
      </c>
      <c r="R249" s="107"/>
      <c r="S249" s="107"/>
      <c r="T249" s="107"/>
      <c r="U249" s="107">
        <v>255</v>
      </c>
      <c r="V249" s="107"/>
      <c r="W249" s="107"/>
      <c r="X249" s="107">
        <v>0</v>
      </c>
      <c r="Y249" s="107"/>
      <c r="Z249" s="107"/>
      <c r="AA249" s="107"/>
      <c r="AB249" s="107"/>
      <c r="AC249" s="107"/>
      <c r="AD249" s="107"/>
      <c r="AE249" s="107"/>
      <c r="AG249" s="6">
        <f>IF(Q249&gt;0,RANK(Q249,(N249:P249,Q249:AE249)),0)</f>
        <v>3</v>
      </c>
      <c r="AH249" s="6">
        <f>IF(R249&gt;0,RANK(R249,(N249:P249,Q249:AE249)),0)</f>
        <v>0</v>
      </c>
      <c r="AI249" s="6">
        <f>IF(T249&gt;0,RANK(T249,(N249:P249,Q249:AE249)),0)</f>
        <v>0</v>
      </c>
      <c r="AJ249" s="6">
        <f>IF(S249&gt;0,RANK(S249,(N249:P249,Q249:AE249)),0)</f>
        <v>0</v>
      </c>
      <c r="AK249" s="2">
        <f t="shared" si="108"/>
        <v>3.4179433913269282E-2</v>
      </c>
      <c r="AL249" s="2">
        <f t="shared" si="109"/>
        <v>0</v>
      </c>
      <c r="AM249" s="2">
        <f t="shared" si="110"/>
        <v>0</v>
      </c>
      <c r="AN249" s="2">
        <f t="shared" si="111"/>
        <v>0</v>
      </c>
      <c r="AP249" t="s">
        <v>1457</v>
      </c>
      <c r="AQ249" t="s">
        <v>2420</v>
      </c>
      <c r="AT249" s="92">
        <v>18</v>
      </c>
      <c r="AU249" s="94">
        <v>157</v>
      </c>
      <c r="AV249" s="98">
        <f t="shared" si="112"/>
        <v>18157</v>
      </c>
      <c r="AX249" s="6" t="s">
        <v>1535</v>
      </c>
    </row>
    <row r="250" spans="1:50" hidden="1" outlineLevel="1">
      <c r="A250" t="s">
        <v>1164</v>
      </c>
      <c r="B250" t="s">
        <v>2420</v>
      </c>
      <c r="C250" s="1">
        <f t="shared" si="101"/>
        <v>6355</v>
      </c>
      <c r="D250" s="6">
        <f>IF(N250&gt;0, RANK(N250,(N250:P250,Q250:AE250)),0)</f>
        <v>2</v>
      </c>
      <c r="E250" s="6">
        <f>IF(O250&gt;0,RANK(O250,(N250:P250,Q250:AE250)),0)</f>
        <v>1</v>
      </c>
      <c r="F250" s="6">
        <f>IF(P250&gt;0,RANK(P250,(N250:P250,Q250:AE250)),0)</f>
        <v>0</v>
      </c>
      <c r="G250" s="1">
        <f t="shared" si="102"/>
        <v>2918</v>
      </c>
      <c r="H250" s="2">
        <f t="shared" si="103"/>
        <v>0.45916601101494886</v>
      </c>
      <c r="I250" s="2"/>
      <c r="J250" s="2">
        <f t="shared" si="104"/>
        <v>0.25822187254130607</v>
      </c>
      <c r="K250" s="2">
        <f t="shared" si="105"/>
        <v>0.71738788355625493</v>
      </c>
      <c r="L250" s="2">
        <f t="shared" si="106"/>
        <v>0</v>
      </c>
      <c r="M250" s="2">
        <f t="shared" si="107"/>
        <v>2.4390243902438935E-2</v>
      </c>
      <c r="N250" s="107">
        <v>1641</v>
      </c>
      <c r="O250" s="107">
        <v>4559</v>
      </c>
      <c r="P250" s="107"/>
      <c r="Q250" s="107">
        <v>84</v>
      </c>
      <c r="R250" s="107"/>
      <c r="S250" s="107"/>
      <c r="T250" s="107"/>
      <c r="U250" s="107">
        <v>69</v>
      </c>
      <c r="V250" s="107"/>
      <c r="W250" s="107"/>
      <c r="X250" s="107">
        <v>2</v>
      </c>
      <c r="Y250" s="107"/>
      <c r="Z250" s="107"/>
      <c r="AA250" s="107"/>
      <c r="AB250" s="107"/>
      <c r="AC250" s="107"/>
      <c r="AD250" s="107"/>
      <c r="AE250" s="107"/>
      <c r="AG250" s="6">
        <f>IF(Q250&gt;0,RANK(Q250,(N250:P250,Q250:AE250)),0)</f>
        <v>3</v>
      </c>
      <c r="AH250" s="6">
        <f>IF(R250&gt;0,RANK(R250,(N250:P250,Q250:AE250)),0)</f>
        <v>0</v>
      </c>
      <c r="AI250" s="6">
        <f>IF(T250&gt;0,RANK(T250,(N250:P250,Q250:AE250)),0)</f>
        <v>0</v>
      </c>
      <c r="AJ250" s="6">
        <f>IF(S250&gt;0,RANK(S250,(N250:P250,Q250:AE250)),0)</f>
        <v>0</v>
      </c>
      <c r="AK250" s="2">
        <f t="shared" si="108"/>
        <v>1.3217938630999213E-2</v>
      </c>
      <c r="AL250" s="2">
        <f t="shared" si="109"/>
        <v>0</v>
      </c>
      <c r="AM250" s="2">
        <f t="shared" si="110"/>
        <v>0</v>
      </c>
      <c r="AN250" s="2">
        <f t="shared" si="111"/>
        <v>0</v>
      </c>
      <c r="AP250" t="s">
        <v>1164</v>
      </c>
      <c r="AQ250" t="s">
        <v>2420</v>
      </c>
      <c r="AT250" s="92">
        <v>18</v>
      </c>
      <c r="AU250" s="94">
        <v>159</v>
      </c>
      <c r="AV250" s="98">
        <f t="shared" si="112"/>
        <v>18159</v>
      </c>
      <c r="AX250" s="6" t="s">
        <v>1535</v>
      </c>
    </row>
    <row r="251" spans="1:50" hidden="1" outlineLevel="1">
      <c r="A251" t="s">
        <v>1666</v>
      </c>
      <c r="B251" t="s">
        <v>2420</v>
      </c>
      <c r="C251" s="1">
        <f t="shared" si="101"/>
        <v>2428</v>
      </c>
      <c r="D251" s="6">
        <f>IF(N251&gt;0, RANK(N251,(N251:P251,Q251:AE251)),0)</f>
        <v>2</v>
      </c>
      <c r="E251" s="6">
        <f>IF(O251&gt;0,RANK(O251,(N251:P251,Q251:AE251)),0)</f>
        <v>1</v>
      </c>
      <c r="F251" s="6">
        <f>IF(P251&gt;0,RANK(P251,(N251:P251,Q251:AE251)),0)</f>
        <v>0</v>
      </c>
      <c r="G251" s="1">
        <f t="shared" si="102"/>
        <v>1119</v>
      </c>
      <c r="H251" s="2">
        <f t="shared" si="103"/>
        <v>0.46087314662273476</v>
      </c>
      <c r="I251" s="2"/>
      <c r="J251" s="2">
        <f t="shared" si="104"/>
        <v>0.25658978583196046</v>
      </c>
      <c r="K251" s="2">
        <f t="shared" si="105"/>
        <v>0.71746293245469517</v>
      </c>
      <c r="L251" s="2">
        <f t="shared" si="106"/>
        <v>0</v>
      </c>
      <c r="M251" s="2">
        <f t="shared" si="107"/>
        <v>2.5947281713344372E-2</v>
      </c>
      <c r="N251" s="107">
        <v>623</v>
      </c>
      <c r="O251" s="107">
        <v>1742</v>
      </c>
      <c r="P251" s="107"/>
      <c r="Q251" s="107">
        <v>28</v>
      </c>
      <c r="R251" s="107"/>
      <c r="S251" s="107"/>
      <c r="T251" s="107"/>
      <c r="U251" s="107">
        <v>35</v>
      </c>
      <c r="V251" s="107"/>
      <c r="W251" s="107"/>
      <c r="X251" s="107">
        <v>0</v>
      </c>
      <c r="Y251" s="107"/>
      <c r="Z251" s="107"/>
      <c r="AA251" s="107"/>
      <c r="AB251" s="107"/>
      <c r="AC251" s="107"/>
      <c r="AD251" s="107"/>
      <c r="AE251" s="107"/>
      <c r="AG251" s="6">
        <f>IF(Q251&gt;0,RANK(Q251,(N251:P251,Q251:AE251)),0)</f>
        <v>4</v>
      </c>
      <c r="AH251" s="6">
        <f>IF(R251&gt;0,RANK(R251,(N251:P251,Q251:AE251)),0)</f>
        <v>0</v>
      </c>
      <c r="AI251" s="6">
        <f>IF(T251&gt;0,RANK(T251,(N251:P251,Q251:AE251)),0)</f>
        <v>0</v>
      </c>
      <c r="AJ251" s="6">
        <f>IF(S251&gt;0,RANK(S251,(N251:P251,Q251:AE251)),0)</f>
        <v>0</v>
      </c>
      <c r="AK251" s="2">
        <f t="shared" si="108"/>
        <v>1.1532125205930808E-2</v>
      </c>
      <c r="AL251" s="2">
        <f t="shared" si="109"/>
        <v>0</v>
      </c>
      <c r="AM251" s="2">
        <f t="shared" si="110"/>
        <v>0</v>
      </c>
      <c r="AN251" s="2">
        <f t="shared" si="111"/>
        <v>0</v>
      </c>
      <c r="AP251" t="s">
        <v>1666</v>
      </c>
      <c r="AQ251" t="s">
        <v>2420</v>
      </c>
      <c r="AT251" s="92">
        <v>18</v>
      </c>
      <c r="AU251" s="94">
        <v>161</v>
      </c>
      <c r="AV251" s="98">
        <f t="shared" si="112"/>
        <v>18161</v>
      </c>
      <c r="AX251" s="6" t="s">
        <v>1535</v>
      </c>
    </row>
    <row r="252" spans="1:50" hidden="1" outlineLevel="1">
      <c r="A252" t="s">
        <v>601</v>
      </c>
      <c r="B252" t="s">
        <v>2420</v>
      </c>
      <c r="C252" s="1">
        <f t="shared" si="101"/>
        <v>54306</v>
      </c>
      <c r="D252" s="6">
        <f>IF(N252&gt;0, RANK(N252,(N252:P252,Q252:AE252)),0)</f>
        <v>2</v>
      </c>
      <c r="E252" s="6">
        <f>IF(O252&gt;0,RANK(O252,(N252:P252,Q252:AE252)),0)</f>
        <v>1</v>
      </c>
      <c r="F252" s="6">
        <f>IF(P252&gt;0,RANK(P252,(N252:P252,Q252:AE252)),0)</f>
        <v>0</v>
      </c>
      <c r="G252" s="1">
        <f t="shared" si="102"/>
        <v>20844</v>
      </c>
      <c r="H252" s="2">
        <f t="shared" si="103"/>
        <v>0.38382499171362283</v>
      </c>
      <c r="I252" s="2"/>
      <c r="J252" s="2">
        <f t="shared" si="104"/>
        <v>0.29516075571760025</v>
      </c>
      <c r="K252" s="2">
        <f t="shared" si="105"/>
        <v>0.67898574743122309</v>
      </c>
      <c r="L252" s="2">
        <f t="shared" si="106"/>
        <v>0</v>
      </c>
      <c r="M252" s="2">
        <f t="shared" si="107"/>
        <v>2.5853496851176661E-2</v>
      </c>
      <c r="N252" s="107">
        <v>16029</v>
      </c>
      <c r="O252" s="107">
        <v>36873</v>
      </c>
      <c r="P252" s="107"/>
      <c r="Q252" s="107">
        <v>576</v>
      </c>
      <c r="R252" s="107"/>
      <c r="S252" s="107"/>
      <c r="T252" s="107"/>
      <c r="U252" s="107">
        <v>828</v>
      </c>
      <c r="V252" s="107"/>
      <c r="W252" s="107"/>
      <c r="X252" s="107">
        <v>0</v>
      </c>
      <c r="Y252" s="107"/>
      <c r="Z252" s="107"/>
      <c r="AA252" s="107"/>
      <c r="AB252" s="107"/>
      <c r="AC252" s="107"/>
      <c r="AD252" s="107"/>
      <c r="AE252" s="107"/>
      <c r="AG252" s="6">
        <f>IF(Q252&gt;0,RANK(Q252,(N252:P252,Q252:AE252)),0)</f>
        <v>4</v>
      </c>
      <c r="AH252" s="6">
        <f>IF(R252&gt;0,RANK(R252,(N252:P252,Q252:AE252)),0)</f>
        <v>0</v>
      </c>
      <c r="AI252" s="6">
        <f>IF(T252&gt;0,RANK(T252,(N252:P252,Q252:AE252)),0)</f>
        <v>0</v>
      </c>
      <c r="AJ252" s="6">
        <f>IF(S252&gt;0,RANK(S252,(N252:P252,Q252:AE252)),0)</f>
        <v>0</v>
      </c>
      <c r="AK252" s="2">
        <f t="shared" si="108"/>
        <v>1.0606562810739144E-2</v>
      </c>
      <c r="AL252" s="2">
        <f t="shared" si="109"/>
        <v>0</v>
      </c>
      <c r="AM252" s="2">
        <f t="shared" si="110"/>
        <v>0</v>
      </c>
      <c r="AN252" s="2">
        <f t="shared" si="111"/>
        <v>0</v>
      </c>
      <c r="AP252" t="s">
        <v>601</v>
      </c>
      <c r="AQ252" t="s">
        <v>2420</v>
      </c>
      <c r="AT252" s="92">
        <v>18</v>
      </c>
      <c r="AU252" s="94">
        <v>163</v>
      </c>
      <c r="AV252" s="98">
        <f t="shared" si="112"/>
        <v>18163</v>
      </c>
      <c r="AX252" s="6" t="s">
        <v>1535</v>
      </c>
    </row>
    <row r="253" spans="1:50" hidden="1" outlineLevel="1">
      <c r="A253" t="s">
        <v>1903</v>
      </c>
      <c r="B253" t="s">
        <v>2420</v>
      </c>
      <c r="C253" s="1">
        <f t="shared" si="101"/>
        <v>5388</v>
      </c>
      <c r="D253" s="6">
        <f>IF(N253&gt;0, RANK(N253,(N253:P253,Q253:AE253)),0)</f>
        <v>2</v>
      </c>
      <c r="E253" s="6">
        <f>IF(O253&gt;0,RANK(O253,(N253:P253,Q253:AE253)),0)</f>
        <v>1</v>
      </c>
      <c r="F253" s="6">
        <f>IF(P253&gt;0,RANK(P253,(N253:P253,Q253:AE253)),0)</f>
        <v>0</v>
      </c>
      <c r="G253" s="1">
        <f t="shared" si="102"/>
        <v>698</v>
      </c>
      <c r="H253" s="2">
        <f t="shared" si="103"/>
        <v>0.129547141796585</v>
      </c>
      <c r="I253" s="2"/>
      <c r="J253" s="2">
        <f t="shared" si="104"/>
        <v>0.42149220489977729</v>
      </c>
      <c r="K253" s="2">
        <f t="shared" si="105"/>
        <v>0.55103934669636223</v>
      </c>
      <c r="L253" s="2">
        <f t="shared" si="106"/>
        <v>0</v>
      </c>
      <c r="M253" s="2">
        <f t="shared" si="107"/>
        <v>2.7468448403860424E-2</v>
      </c>
      <c r="N253" s="107">
        <v>2271</v>
      </c>
      <c r="O253" s="107">
        <v>2969</v>
      </c>
      <c r="P253" s="107"/>
      <c r="Q253" s="107">
        <v>66</v>
      </c>
      <c r="R253" s="107"/>
      <c r="S253" s="107"/>
      <c r="T253" s="107"/>
      <c r="U253" s="107">
        <v>82</v>
      </c>
      <c r="V253" s="107"/>
      <c r="W253" s="107"/>
      <c r="X253" s="107">
        <v>0</v>
      </c>
      <c r="Y253" s="107"/>
      <c r="Z253" s="107"/>
      <c r="AA253" s="107"/>
      <c r="AB253" s="107"/>
      <c r="AC253" s="107"/>
      <c r="AD253" s="107"/>
      <c r="AE253" s="107"/>
      <c r="AG253" s="6">
        <f>IF(Q253&gt;0,RANK(Q253,(N253:P253,Q253:AE253)),0)</f>
        <v>4</v>
      </c>
      <c r="AH253" s="6">
        <f>IF(R253&gt;0,RANK(R253,(N253:P253,Q253:AE253)),0)</f>
        <v>0</v>
      </c>
      <c r="AI253" s="6">
        <f>IF(T253&gt;0,RANK(T253,(N253:P253,Q253:AE253)),0)</f>
        <v>0</v>
      </c>
      <c r="AJ253" s="6">
        <f>IF(S253&gt;0,RANK(S253,(N253:P253,Q253:AE253)),0)</f>
        <v>0</v>
      </c>
      <c r="AK253" s="2">
        <f t="shared" si="108"/>
        <v>1.2249443207126948E-2</v>
      </c>
      <c r="AL253" s="2">
        <f t="shared" si="109"/>
        <v>0</v>
      </c>
      <c r="AM253" s="2">
        <f t="shared" si="110"/>
        <v>0</v>
      </c>
      <c r="AN253" s="2">
        <f t="shared" si="111"/>
        <v>0</v>
      </c>
      <c r="AP253" t="s">
        <v>1903</v>
      </c>
      <c r="AQ253" t="s">
        <v>2420</v>
      </c>
      <c r="AT253" s="92">
        <v>18</v>
      </c>
      <c r="AU253" s="94">
        <v>165</v>
      </c>
      <c r="AV253" s="98">
        <f t="shared" si="112"/>
        <v>18165</v>
      </c>
      <c r="AX253" s="6" t="s">
        <v>1535</v>
      </c>
    </row>
    <row r="254" spans="1:50" hidden="1" outlineLevel="1">
      <c r="A254" t="s">
        <v>505</v>
      </c>
      <c r="B254" t="s">
        <v>2420</v>
      </c>
      <c r="C254" s="1">
        <f t="shared" si="101"/>
        <v>30334</v>
      </c>
      <c r="D254" s="6">
        <f>IF(N254&gt;0, RANK(N254,(N254:P254,Q254:AE254)),0)</f>
        <v>2</v>
      </c>
      <c r="E254" s="6">
        <f>IF(O254&gt;0,RANK(O254,(N254:P254,Q254:AE254)),0)</f>
        <v>1</v>
      </c>
      <c r="F254" s="6">
        <f>IF(P254&gt;0,RANK(P254,(N254:P254,Q254:AE254)),0)</f>
        <v>0</v>
      </c>
      <c r="G254" s="1">
        <f t="shared" si="102"/>
        <v>8708</v>
      </c>
      <c r="H254" s="2">
        <f t="shared" si="103"/>
        <v>0.28707061383266302</v>
      </c>
      <c r="I254" s="2"/>
      <c r="J254" s="2">
        <f t="shared" si="104"/>
        <v>0.34205841629854289</v>
      </c>
      <c r="K254" s="2">
        <f t="shared" si="105"/>
        <v>0.62912903013120591</v>
      </c>
      <c r="L254" s="2">
        <f t="shared" si="106"/>
        <v>0</v>
      </c>
      <c r="M254" s="2">
        <f t="shared" si="107"/>
        <v>2.8812553570251143E-2</v>
      </c>
      <c r="N254" s="107">
        <v>10376</v>
      </c>
      <c r="O254" s="107">
        <v>19084</v>
      </c>
      <c r="P254" s="107"/>
      <c r="Q254" s="107">
        <v>431</v>
      </c>
      <c r="R254" s="107"/>
      <c r="S254" s="107"/>
      <c r="T254" s="107"/>
      <c r="U254" s="107">
        <v>443</v>
      </c>
      <c r="V254" s="107"/>
      <c r="W254" s="107"/>
      <c r="X254" s="107">
        <v>0</v>
      </c>
      <c r="Y254" s="107"/>
      <c r="Z254" s="107"/>
      <c r="AA254" s="107"/>
      <c r="AB254" s="107"/>
      <c r="AC254" s="107"/>
      <c r="AD254" s="107"/>
      <c r="AE254" s="107"/>
      <c r="AG254" s="6">
        <f>IF(Q254&gt;0,RANK(Q254,(N254:P254,Q254:AE254)),0)</f>
        <v>4</v>
      </c>
      <c r="AH254" s="6">
        <f>IF(R254&gt;0,RANK(R254,(N254:P254,Q254:AE254)),0)</f>
        <v>0</v>
      </c>
      <c r="AI254" s="6">
        <f>IF(T254&gt;0,RANK(T254,(N254:P254,Q254:AE254)),0)</f>
        <v>0</v>
      </c>
      <c r="AJ254" s="6">
        <f>IF(S254&gt;0,RANK(S254,(N254:P254,Q254:AE254)),0)</f>
        <v>0</v>
      </c>
      <c r="AK254" s="2">
        <f t="shared" si="108"/>
        <v>1.4208478934528911E-2</v>
      </c>
      <c r="AL254" s="2">
        <f t="shared" si="109"/>
        <v>0</v>
      </c>
      <c r="AM254" s="2">
        <f t="shared" si="110"/>
        <v>0</v>
      </c>
      <c r="AN254" s="2">
        <f t="shared" si="111"/>
        <v>0</v>
      </c>
      <c r="AP254" t="s">
        <v>505</v>
      </c>
      <c r="AQ254" t="s">
        <v>2420</v>
      </c>
      <c r="AT254" s="92">
        <v>18</v>
      </c>
      <c r="AU254" s="94">
        <v>167</v>
      </c>
      <c r="AV254" s="98">
        <f t="shared" si="112"/>
        <v>18167</v>
      </c>
      <c r="AX254" s="6" t="s">
        <v>1535</v>
      </c>
    </row>
    <row r="255" spans="1:50" hidden="1" outlineLevel="1">
      <c r="A255" t="s">
        <v>1211</v>
      </c>
      <c r="B255" t="s">
        <v>2420</v>
      </c>
      <c r="C255" s="1">
        <f t="shared" si="101"/>
        <v>10649</v>
      </c>
      <c r="D255" s="6">
        <f>IF(N255&gt;0, RANK(N255,(N255:P255,Q255:AE255)),0)</f>
        <v>2</v>
      </c>
      <c r="E255" s="6">
        <f>IF(O255&gt;0,RANK(O255,(N255:P255,Q255:AE255)),0)</f>
        <v>1</v>
      </c>
      <c r="F255" s="6">
        <f>IF(P255&gt;0,RANK(P255,(N255:P255,Q255:AE255)),0)</f>
        <v>0</v>
      </c>
      <c r="G255" s="1">
        <f t="shared" si="102"/>
        <v>3727</v>
      </c>
      <c r="H255" s="2">
        <f t="shared" si="103"/>
        <v>0.34998591417034464</v>
      </c>
      <c r="I255" s="2"/>
      <c r="J255" s="2">
        <f t="shared" si="104"/>
        <v>0.31815193914921591</v>
      </c>
      <c r="K255" s="2">
        <f t="shared" si="105"/>
        <v>0.66813785331956055</v>
      </c>
      <c r="L255" s="2">
        <f t="shared" si="106"/>
        <v>0</v>
      </c>
      <c r="M255" s="2">
        <f t="shared" si="107"/>
        <v>1.3710207531223539E-2</v>
      </c>
      <c r="N255" s="107">
        <v>3388</v>
      </c>
      <c r="O255" s="107">
        <v>7115</v>
      </c>
      <c r="P255" s="107"/>
      <c r="Q255" s="107">
        <v>58</v>
      </c>
      <c r="R255" s="107"/>
      <c r="S255" s="107"/>
      <c r="T255" s="107"/>
      <c r="U255" s="107">
        <v>88</v>
      </c>
      <c r="V255" s="107"/>
      <c r="W255" s="107"/>
      <c r="X255" s="107">
        <v>0</v>
      </c>
      <c r="Y255" s="107"/>
      <c r="Z255" s="107"/>
      <c r="AA255" s="107"/>
      <c r="AB255" s="107"/>
      <c r="AC255" s="107"/>
      <c r="AD255" s="107"/>
      <c r="AE255" s="107"/>
      <c r="AG255" s="6">
        <f>IF(Q255&gt;0,RANK(Q255,(N255:P255,Q255:AE255)),0)</f>
        <v>4</v>
      </c>
      <c r="AH255" s="6">
        <f>IF(R255&gt;0,RANK(R255,(N255:P255,Q255:AE255)),0)</f>
        <v>0</v>
      </c>
      <c r="AI255" s="6">
        <f>IF(T255&gt;0,RANK(T255,(N255:P255,Q255:AE255)),0)</f>
        <v>0</v>
      </c>
      <c r="AJ255" s="6">
        <f>IF(S255&gt;0,RANK(S255,(N255:P255,Q255:AE255)),0)</f>
        <v>0</v>
      </c>
      <c r="AK255" s="2">
        <f t="shared" si="108"/>
        <v>5.446520800075124E-3</v>
      </c>
      <c r="AL255" s="2">
        <f t="shared" si="109"/>
        <v>0</v>
      </c>
      <c r="AM255" s="2">
        <f t="shared" si="110"/>
        <v>0</v>
      </c>
      <c r="AN255" s="2">
        <f t="shared" si="111"/>
        <v>0</v>
      </c>
      <c r="AP255" t="s">
        <v>1211</v>
      </c>
      <c r="AQ255" t="s">
        <v>2420</v>
      </c>
      <c r="AT255" s="92">
        <v>18</v>
      </c>
      <c r="AU255" s="94">
        <v>169</v>
      </c>
      <c r="AV255" s="98">
        <f t="shared" si="112"/>
        <v>18169</v>
      </c>
      <c r="AX255" s="6" t="s">
        <v>1535</v>
      </c>
    </row>
    <row r="256" spans="1:50" hidden="1" outlineLevel="1">
      <c r="A256" t="s">
        <v>1529</v>
      </c>
      <c r="B256" t="s">
        <v>2420</v>
      </c>
      <c r="C256" s="1">
        <f t="shared" si="101"/>
        <v>3369</v>
      </c>
      <c r="D256" s="6">
        <f>IF(N256&gt;0, RANK(N256,(N256:P256,Q256:AE256)),0)</f>
        <v>2</v>
      </c>
      <c r="E256" s="6">
        <f>IF(O256&gt;0,RANK(O256,(N256:P256,Q256:AE256)),0)</f>
        <v>1</v>
      </c>
      <c r="F256" s="6">
        <f>IF(P256&gt;0,RANK(P256,(N256:P256,Q256:AE256)),0)</f>
        <v>0</v>
      </c>
      <c r="G256" s="1">
        <f t="shared" si="102"/>
        <v>533</v>
      </c>
      <c r="H256" s="2">
        <f t="shared" si="103"/>
        <v>0.15820718314039775</v>
      </c>
      <c r="I256" s="2"/>
      <c r="J256" s="2">
        <f t="shared" si="104"/>
        <v>0.40783615316117544</v>
      </c>
      <c r="K256" s="2">
        <f t="shared" si="105"/>
        <v>0.56604333630157322</v>
      </c>
      <c r="L256" s="2">
        <f t="shared" si="106"/>
        <v>0</v>
      </c>
      <c r="M256" s="2">
        <f t="shared" si="107"/>
        <v>2.6120510537251396E-2</v>
      </c>
      <c r="N256" s="107">
        <v>1374</v>
      </c>
      <c r="O256" s="107">
        <v>1907</v>
      </c>
      <c r="P256" s="107"/>
      <c r="Q256" s="107">
        <v>54</v>
      </c>
      <c r="R256" s="107"/>
      <c r="S256" s="107"/>
      <c r="T256" s="107"/>
      <c r="U256" s="107">
        <v>34</v>
      </c>
      <c r="V256" s="107"/>
      <c r="W256" s="107"/>
      <c r="X256" s="107">
        <v>0</v>
      </c>
      <c r="Y256" s="107"/>
      <c r="Z256" s="107"/>
      <c r="AA256" s="107"/>
      <c r="AB256" s="107"/>
      <c r="AC256" s="107"/>
      <c r="AD256" s="107"/>
      <c r="AE256" s="107"/>
      <c r="AG256" s="6">
        <f>IF(Q256&gt;0,RANK(Q256,(N256:P256,Q256:AE256)),0)</f>
        <v>3</v>
      </c>
      <c r="AH256" s="6">
        <f>IF(R256&gt;0,RANK(R256,(N256:P256,Q256:AE256)),0)</f>
        <v>0</v>
      </c>
      <c r="AI256" s="6">
        <f>IF(T256&gt;0,RANK(T256,(N256:P256,Q256:AE256)),0)</f>
        <v>0</v>
      </c>
      <c r="AJ256" s="6">
        <f>IF(S256&gt;0,RANK(S256,(N256:P256,Q256:AE256)),0)</f>
        <v>0</v>
      </c>
      <c r="AK256" s="2">
        <f t="shared" si="108"/>
        <v>1.6028495102404273E-2</v>
      </c>
      <c r="AL256" s="2">
        <f t="shared" si="109"/>
        <v>0</v>
      </c>
      <c r="AM256" s="2">
        <f t="shared" si="110"/>
        <v>0</v>
      </c>
      <c r="AN256" s="2">
        <f t="shared" si="111"/>
        <v>0</v>
      </c>
      <c r="AP256" t="s">
        <v>1529</v>
      </c>
      <c r="AQ256" t="s">
        <v>2420</v>
      </c>
      <c r="AT256" s="92">
        <v>18</v>
      </c>
      <c r="AU256" s="94">
        <v>171</v>
      </c>
      <c r="AV256" s="98">
        <f t="shared" si="112"/>
        <v>18171</v>
      </c>
      <c r="AX256" s="6" t="s">
        <v>1535</v>
      </c>
    </row>
    <row r="257" spans="1:50" hidden="1" outlineLevel="1">
      <c r="A257" t="s">
        <v>2650</v>
      </c>
      <c r="B257" t="s">
        <v>2420</v>
      </c>
      <c r="C257" s="1">
        <f t="shared" si="101"/>
        <v>17311</v>
      </c>
      <c r="D257" s="6">
        <f>IF(N257&gt;0, RANK(N257,(N257:P257,Q257:AE257)),0)</f>
        <v>2</v>
      </c>
      <c r="E257" s="6">
        <f>IF(O257&gt;0,RANK(O257,(N257:P257,Q257:AE257)),0)</f>
        <v>1</v>
      </c>
      <c r="F257" s="6">
        <f>IF(P257&gt;0,RANK(P257,(N257:P257,Q257:AE257)),0)</f>
        <v>0</v>
      </c>
      <c r="G257" s="1">
        <f t="shared" si="102"/>
        <v>6166</v>
      </c>
      <c r="H257" s="2">
        <f t="shared" si="103"/>
        <v>0.35618970596730404</v>
      </c>
      <c r="I257" s="2"/>
      <c r="J257" s="2">
        <f t="shared" si="104"/>
        <v>0.31009184911328058</v>
      </c>
      <c r="K257" s="2">
        <f t="shared" si="105"/>
        <v>0.66628155508058462</v>
      </c>
      <c r="L257" s="2">
        <f t="shared" si="106"/>
        <v>0</v>
      </c>
      <c r="M257" s="2">
        <f t="shared" si="107"/>
        <v>2.3626595806134798E-2</v>
      </c>
      <c r="N257" s="107">
        <v>5368</v>
      </c>
      <c r="O257" s="107">
        <v>11534</v>
      </c>
      <c r="P257" s="107"/>
      <c r="Q257" s="107">
        <v>162</v>
      </c>
      <c r="R257" s="107"/>
      <c r="S257" s="107"/>
      <c r="T257" s="107"/>
      <c r="U257" s="107">
        <v>247</v>
      </c>
      <c r="V257" s="107"/>
      <c r="W257" s="107"/>
      <c r="X257" s="107">
        <v>0</v>
      </c>
      <c r="Y257" s="107"/>
      <c r="Z257" s="107"/>
      <c r="AA257" s="107"/>
      <c r="AB257" s="107"/>
      <c r="AC257" s="107"/>
      <c r="AD257" s="107"/>
      <c r="AE257" s="107"/>
      <c r="AG257" s="6">
        <f>IF(Q257&gt;0,RANK(Q257,(N257:P257,Q257:AE257)),0)</f>
        <v>4</v>
      </c>
      <c r="AH257" s="6">
        <f>IF(R257&gt;0,RANK(R257,(N257:P257,Q257:AE257)),0)</f>
        <v>0</v>
      </c>
      <c r="AI257" s="6">
        <f>IF(T257&gt;0,RANK(T257,(N257:P257,Q257:AE257)),0)</f>
        <v>0</v>
      </c>
      <c r="AJ257" s="6">
        <f>IF(S257&gt;0,RANK(S257,(N257:P257,Q257:AE257)),0)</f>
        <v>0</v>
      </c>
      <c r="AK257" s="2">
        <f t="shared" si="108"/>
        <v>9.3582115417942344E-3</v>
      </c>
      <c r="AL257" s="2">
        <f t="shared" si="109"/>
        <v>0</v>
      </c>
      <c r="AM257" s="2">
        <f t="shared" si="110"/>
        <v>0</v>
      </c>
      <c r="AN257" s="2">
        <f t="shared" si="111"/>
        <v>0</v>
      </c>
      <c r="AP257" t="s">
        <v>2650</v>
      </c>
      <c r="AQ257" t="s">
        <v>2420</v>
      </c>
      <c r="AR257" s="1"/>
      <c r="AS257" s="1"/>
      <c r="AT257" s="92">
        <v>18</v>
      </c>
      <c r="AU257" s="94">
        <v>173</v>
      </c>
      <c r="AV257" s="98">
        <f t="shared" si="112"/>
        <v>18173</v>
      </c>
      <c r="AW257" s="1"/>
      <c r="AX257" s="6" t="s">
        <v>1535</v>
      </c>
    </row>
    <row r="258" spans="1:50" hidden="1" outlineLevel="1">
      <c r="A258" t="s">
        <v>2757</v>
      </c>
      <c r="B258" t="s">
        <v>2420</v>
      </c>
      <c r="C258" s="1">
        <f t="shared" si="101"/>
        <v>7256</v>
      </c>
      <c r="D258" s="6">
        <f>IF(N258&gt;0, RANK(N258,(N258:P258,Q258:AE258)),0)</f>
        <v>2</v>
      </c>
      <c r="E258" s="6">
        <f>IF(O258&gt;0,RANK(O258,(N258:P258,Q258:AE258)),0)</f>
        <v>1</v>
      </c>
      <c r="F258" s="6">
        <f>IF(P258&gt;0,RANK(P258,(N258:P258,Q258:AE258)),0)</f>
        <v>0</v>
      </c>
      <c r="G258" s="1">
        <f t="shared" si="102"/>
        <v>2776</v>
      </c>
      <c r="H258" s="2">
        <f t="shared" si="103"/>
        <v>0.38257993384785005</v>
      </c>
      <c r="I258" s="2"/>
      <c r="J258" s="2">
        <f t="shared" si="104"/>
        <v>0.29561742006615216</v>
      </c>
      <c r="K258" s="2">
        <f t="shared" si="105"/>
        <v>0.67819735391400215</v>
      </c>
      <c r="L258" s="2">
        <f t="shared" si="106"/>
        <v>0</v>
      </c>
      <c r="M258" s="2">
        <f t="shared" si="107"/>
        <v>2.6185226019845742E-2</v>
      </c>
      <c r="N258" s="107">
        <v>2145</v>
      </c>
      <c r="O258" s="107">
        <v>4921</v>
      </c>
      <c r="P258" s="107"/>
      <c r="Q258" s="107">
        <v>89</v>
      </c>
      <c r="R258" s="107"/>
      <c r="S258" s="107"/>
      <c r="T258" s="107"/>
      <c r="U258" s="107">
        <v>101</v>
      </c>
      <c r="V258" s="107"/>
      <c r="W258" s="107"/>
      <c r="X258" s="107">
        <v>0</v>
      </c>
      <c r="Y258" s="107"/>
      <c r="Z258" s="107"/>
      <c r="AA258" s="107"/>
      <c r="AB258" s="107"/>
      <c r="AC258" s="107"/>
      <c r="AD258" s="107"/>
      <c r="AE258" s="107"/>
      <c r="AG258" s="6">
        <f>IF(Q258&gt;0,RANK(Q258,(N258:P258,Q258:AE258)),0)</f>
        <v>4</v>
      </c>
      <c r="AH258" s="6">
        <f>IF(R258&gt;0,RANK(R258,(N258:P258,Q258:AE258)),0)</f>
        <v>0</v>
      </c>
      <c r="AI258" s="6">
        <f>IF(T258&gt;0,RANK(T258,(N258:P258,Q258:AE258)),0)</f>
        <v>0</v>
      </c>
      <c r="AJ258" s="6">
        <f>IF(S258&gt;0,RANK(S258,(N258:P258,Q258:AE258)),0)</f>
        <v>0</v>
      </c>
      <c r="AK258" s="2">
        <f t="shared" si="108"/>
        <v>1.2265711135611907E-2</v>
      </c>
      <c r="AL258" s="2">
        <f t="shared" si="109"/>
        <v>0</v>
      </c>
      <c r="AM258" s="2">
        <f t="shared" si="110"/>
        <v>0</v>
      </c>
      <c r="AN258" s="2">
        <f t="shared" si="111"/>
        <v>0</v>
      </c>
      <c r="AP258" t="s">
        <v>2757</v>
      </c>
      <c r="AQ258" t="s">
        <v>2420</v>
      </c>
      <c r="AR258" s="1"/>
      <c r="AS258" s="1"/>
      <c r="AT258" s="92">
        <v>18</v>
      </c>
      <c r="AU258" s="94">
        <v>175</v>
      </c>
      <c r="AV258" s="98">
        <f t="shared" si="112"/>
        <v>18175</v>
      </c>
      <c r="AW258" s="1"/>
      <c r="AX258" s="6" t="s">
        <v>1535</v>
      </c>
    </row>
    <row r="259" spans="1:50" hidden="1" outlineLevel="1">
      <c r="A259" t="s">
        <v>2584</v>
      </c>
      <c r="B259" t="s">
        <v>2420</v>
      </c>
      <c r="C259" s="1">
        <f t="shared" si="101"/>
        <v>19372</v>
      </c>
      <c r="D259" s="6">
        <f>IF(N259&gt;0, RANK(N259,(N259:P259,Q259:AE259)),0)</f>
        <v>2</v>
      </c>
      <c r="E259" s="6">
        <f>IF(O259&gt;0,RANK(O259,(N259:P259,Q259:AE259)),0)</f>
        <v>1</v>
      </c>
      <c r="F259" s="6">
        <f>IF(P259&gt;0,RANK(P259,(N259:P259,Q259:AE259)),0)</f>
        <v>0</v>
      </c>
      <c r="G259" s="1">
        <f t="shared" si="102"/>
        <v>9019</v>
      </c>
      <c r="H259" s="2">
        <f t="shared" si="103"/>
        <v>0.46556886227544908</v>
      </c>
      <c r="I259" s="2"/>
      <c r="J259" s="2">
        <f t="shared" si="104"/>
        <v>0.25877555234358868</v>
      </c>
      <c r="K259" s="2">
        <f t="shared" si="105"/>
        <v>0.72434441461903776</v>
      </c>
      <c r="L259" s="2">
        <f t="shared" si="106"/>
        <v>0</v>
      </c>
      <c r="M259" s="2">
        <f t="shared" si="107"/>
        <v>1.6880033037373621E-2</v>
      </c>
      <c r="N259" s="107">
        <v>5013</v>
      </c>
      <c r="O259" s="107">
        <v>14032</v>
      </c>
      <c r="P259" s="107"/>
      <c r="Q259" s="107">
        <v>141</v>
      </c>
      <c r="R259" s="107"/>
      <c r="S259" s="107"/>
      <c r="T259" s="107"/>
      <c r="U259" s="107">
        <v>186</v>
      </c>
      <c r="V259" s="107"/>
      <c r="W259" s="107"/>
      <c r="X259" s="107">
        <v>0</v>
      </c>
      <c r="Y259" s="107"/>
      <c r="Z259" s="107"/>
      <c r="AA259" s="107"/>
      <c r="AB259" s="107"/>
      <c r="AC259" s="107"/>
      <c r="AD259" s="107"/>
      <c r="AE259" s="107"/>
      <c r="AG259" s="6">
        <f>IF(Q259&gt;0,RANK(Q259,(N259:P259,Q259:AE259)),0)</f>
        <v>4</v>
      </c>
      <c r="AH259" s="6">
        <f>IF(R259&gt;0,RANK(R259,(N259:P259,Q259:AE259)),0)</f>
        <v>0</v>
      </c>
      <c r="AI259" s="6">
        <f>IF(T259&gt;0,RANK(T259,(N259:P259,Q259:AE259)),0)</f>
        <v>0</v>
      </c>
      <c r="AJ259" s="6">
        <f>IF(S259&gt;0,RANK(S259,(N259:P259,Q259:AE259)),0)</f>
        <v>0</v>
      </c>
      <c r="AK259" s="2">
        <f t="shared" si="108"/>
        <v>7.2785463555647325E-3</v>
      </c>
      <c r="AL259" s="2">
        <f t="shared" si="109"/>
        <v>0</v>
      </c>
      <c r="AM259" s="2">
        <f t="shared" si="110"/>
        <v>0</v>
      </c>
      <c r="AN259" s="2">
        <f t="shared" si="111"/>
        <v>0</v>
      </c>
      <c r="AP259" t="s">
        <v>2584</v>
      </c>
      <c r="AQ259" t="s">
        <v>2420</v>
      </c>
      <c r="AR259" s="1"/>
      <c r="AS259" s="1"/>
      <c r="AT259" s="92">
        <v>18</v>
      </c>
      <c r="AU259" s="94">
        <v>177</v>
      </c>
      <c r="AV259" s="98">
        <f t="shared" si="112"/>
        <v>18177</v>
      </c>
      <c r="AW259" s="1"/>
      <c r="AX259" s="6" t="s">
        <v>1535</v>
      </c>
    </row>
    <row r="260" spans="1:50" hidden="1" outlineLevel="1">
      <c r="A260" t="s">
        <v>999</v>
      </c>
      <c r="B260" t="s">
        <v>2420</v>
      </c>
      <c r="C260" s="1">
        <f t="shared" si="101"/>
        <v>9748</v>
      </c>
      <c r="D260" s="6">
        <f>IF(N260&gt;0, RANK(N260,(N260:P260,Q260:AE260)),0)</f>
        <v>2</v>
      </c>
      <c r="E260" s="6">
        <f>IF(O260&gt;0,RANK(O260,(N260:P260,Q260:AE260)),0)</f>
        <v>1</v>
      </c>
      <c r="F260" s="6">
        <f>IF(P260&gt;0,RANK(P260,(N260:P260,Q260:AE260)),0)</f>
        <v>0</v>
      </c>
      <c r="G260" s="1">
        <f t="shared" si="102"/>
        <v>4847</v>
      </c>
      <c r="H260" s="2">
        <f t="shared" si="103"/>
        <v>0.49723020106688554</v>
      </c>
      <c r="I260" s="2"/>
      <c r="J260" s="2">
        <f t="shared" si="104"/>
        <v>0.24333196553139105</v>
      </c>
      <c r="K260" s="2">
        <f t="shared" si="105"/>
        <v>0.74056216659827656</v>
      </c>
      <c r="L260" s="2">
        <f t="shared" si="106"/>
        <v>0</v>
      </c>
      <c r="M260" s="2">
        <f t="shared" si="107"/>
        <v>1.6105867870332413E-2</v>
      </c>
      <c r="N260" s="107">
        <v>2372</v>
      </c>
      <c r="O260" s="107">
        <v>7219</v>
      </c>
      <c r="P260" s="107"/>
      <c r="Q260" s="107">
        <v>89</v>
      </c>
      <c r="R260" s="107"/>
      <c r="S260" s="107"/>
      <c r="T260" s="107"/>
      <c r="U260" s="107">
        <v>68</v>
      </c>
      <c r="V260" s="107"/>
      <c r="W260" s="107"/>
      <c r="X260" s="107">
        <v>0</v>
      </c>
      <c r="Y260" s="107"/>
      <c r="Z260" s="107"/>
      <c r="AA260" s="107"/>
      <c r="AB260" s="107"/>
      <c r="AC260" s="107"/>
      <c r="AD260" s="107"/>
      <c r="AE260" s="107"/>
      <c r="AG260" s="6">
        <f>IF(Q260&gt;0,RANK(Q260,(N260:P260,Q260:AE260)),0)</f>
        <v>3</v>
      </c>
      <c r="AH260" s="6">
        <f>IF(R260&gt;0,RANK(R260,(N260:P260,Q260:AE260)),0)</f>
        <v>0</v>
      </c>
      <c r="AI260" s="6">
        <f>IF(T260&gt;0,RANK(T260,(N260:P260,Q260:AE260)),0)</f>
        <v>0</v>
      </c>
      <c r="AJ260" s="6">
        <f>IF(S260&gt;0,RANK(S260,(N260:P260,Q260:AE260)),0)</f>
        <v>0</v>
      </c>
      <c r="AK260" s="2">
        <f t="shared" si="108"/>
        <v>9.1300779647107092E-3</v>
      </c>
      <c r="AL260" s="2">
        <f t="shared" si="109"/>
        <v>0</v>
      </c>
      <c r="AM260" s="2">
        <f t="shared" si="110"/>
        <v>0</v>
      </c>
      <c r="AN260" s="2">
        <f t="shared" si="111"/>
        <v>0</v>
      </c>
      <c r="AP260" t="s">
        <v>999</v>
      </c>
      <c r="AQ260" t="s">
        <v>2420</v>
      </c>
      <c r="AR260" s="1"/>
      <c r="AS260" s="1"/>
      <c r="AT260" s="92">
        <v>18</v>
      </c>
      <c r="AU260" s="94">
        <v>179</v>
      </c>
      <c r="AV260" s="98">
        <f t="shared" si="112"/>
        <v>18179</v>
      </c>
      <c r="AW260" s="1"/>
      <c r="AX260" s="6" t="s">
        <v>1535</v>
      </c>
    </row>
    <row r="261" spans="1:50" hidden="1" outlineLevel="1">
      <c r="A261" t="s">
        <v>2353</v>
      </c>
      <c r="B261" t="s">
        <v>2420</v>
      </c>
      <c r="C261" s="1">
        <f t="shared" si="101"/>
        <v>7107</v>
      </c>
      <c r="D261" s="6">
        <f>IF(N261&gt;0, RANK(N261,(N261:P261,Q261:AE261)),0)</f>
        <v>2</v>
      </c>
      <c r="E261" s="6">
        <f>IF(O261&gt;0,RANK(O261,(N261:P261,Q261:AE261)),0)</f>
        <v>1</v>
      </c>
      <c r="F261" s="6">
        <f>IF(P261&gt;0,RANK(P261,(N261:P261,Q261:AE261)),0)</f>
        <v>0</v>
      </c>
      <c r="G261" s="1">
        <f t="shared" si="102"/>
        <v>2034</v>
      </c>
      <c r="H261" s="2">
        <f t="shared" si="103"/>
        <v>0.28619670747150694</v>
      </c>
      <c r="I261" s="2"/>
      <c r="J261" s="2">
        <f t="shared" si="104"/>
        <v>0.34219783312227381</v>
      </c>
      <c r="K261" s="2">
        <f t="shared" si="105"/>
        <v>0.62839454059378075</v>
      </c>
      <c r="L261" s="2">
        <f t="shared" si="106"/>
        <v>0</v>
      </c>
      <c r="M261" s="2">
        <f t="shared" si="107"/>
        <v>2.9407626283945443E-2</v>
      </c>
      <c r="N261" s="107">
        <v>2432</v>
      </c>
      <c r="O261" s="107">
        <v>4466</v>
      </c>
      <c r="P261" s="107"/>
      <c r="Q261" s="107">
        <v>87</v>
      </c>
      <c r="R261" s="107"/>
      <c r="S261" s="107"/>
      <c r="T261" s="107"/>
      <c r="U261" s="107">
        <v>122</v>
      </c>
      <c r="V261" s="107"/>
      <c r="W261" s="107"/>
      <c r="X261" s="107">
        <v>0</v>
      </c>
      <c r="Y261" s="107"/>
      <c r="Z261" s="107"/>
      <c r="AA261" s="107"/>
      <c r="AB261" s="107"/>
      <c r="AC261" s="107"/>
      <c r="AD261" s="107"/>
      <c r="AE261" s="107"/>
      <c r="AG261" s="6">
        <f>IF(Q261&gt;0,RANK(Q261,(N261:P261,Q261:AE261)),0)</f>
        <v>4</v>
      </c>
      <c r="AH261" s="6">
        <f>IF(R261&gt;0,RANK(R261,(N261:P261,Q261:AE261)),0)</f>
        <v>0</v>
      </c>
      <c r="AI261" s="6">
        <f>IF(T261&gt;0,RANK(T261,(N261:P261,Q261:AE261)),0)</f>
        <v>0</v>
      </c>
      <c r="AJ261" s="6">
        <f>IF(S261&gt;0,RANK(S261,(N261:P261,Q261:AE261)),0)</f>
        <v>0</v>
      </c>
      <c r="AK261" s="2">
        <f t="shared" si="108"/>
        <v>1.2241452089489235E-2</v>
      </c>
      <c r="AL261" s="2">
        <f t="shared" si="109"/>
        <v>0</v>
      </c>
      <c r="AM261" s="2">
        <f t="shared" si="110"/>
        <v>0</v>
      </c>
      <c r="AN261" s="2">
        <f t="shared" si="111"/>
        <v>0</v>
      </c>
      <c r="AP261" t="s">
        <v>2353</v>
      </c>
      <c r="AQ261" t="s">
        <v>2420</v>
      </c>
      <c r="AR261" s="1"/>
      <c r="AS261" s="1"/>
      <c r="AT261" s="92">
        <v>18</v>
      </c>
      <c r="AU261" s="94">
        <v>181</v>
      </c>
      <c r="AV261" s="98">
        <f t="shared" si="112"/>
        <v>18181</v>
      </c>
      <c r="AW261" s="1"/>
      <c r="AX261" s="6" t="s">
        <v>1535</v>
      </c>
    </row>
    <row r="262" spans="1:50" hidden="1" outlineLevel="1">
      <c r="A262" t="s">
        <v>747</v>
      </c>
      <c r="B262" t="s">
        <v>2420</v>
      </c>
      <c r="C262" s="1">
        <f t="shared" si="101"/>
        <v>9723</v>
      </c>
      <c r="D262" s="6">
        <f>IF(N262&gt;0, RANK(N262,(N262:P262,Q262:AE262)),0)</f>
        <v>2</v>
      </c>
      <c r="E262" s="6">
        <f>IF(O262&gt;0,RANK(O262,(N262:P262,Q262:AE262)),0)</f>
        <v>1</v>
      </c>
      <c r="F262" s="6">
        <f>IF(P262&gt;0,RANK(P262,(N262:P262,Q262:AE262)),0)</f>
        <v>0</v>
      </c>
      <c r="G262" s="1">
        <f t="shared" si="102"/>
        <v>4125</v>
      </c>
      <c r="H262" s="2">
        <f t="shared" si="103"/>
        <v>0.42425177414378279</v>
      </c>
      <c r="I262" s="2"/>
      <c r="J262" s="2">
        <f t="shared" si="104"/>
        <v>0.27563509204977887</v>
      </c>
      <c r="K262" s="2">
        <f t="shared" si="105"/>
        <v>0.69988686619356166</v>
      </c>
      <c r="L262" s="2">
        <f t="shared" si="106"/>
        <v>0</v>
      </c>
      <c r="M262" s="2">
        <f t="shared" si="107"/>
        <v>2.4478041756659463E-2</v>
      </c>
      <c r="N262" s="107">
        <v>2680</v>
      </c>
      <c r="O262" s="107">
        <v>6805</v>
      </c>
      <c r="P262" s="107"/>
      <c r="Q262" s="107">
        <v>153</v>
      </c>
      <c r="R262" s="107"/>
      <c r="S262" s="107"/>
      <c r="T262" s="107"/>
      <c r="U262" s="107">
        <v>85</v>
      </c>
      <c r="V262" s="107"/>
      <c r="W262" s="107"/>
      <c r="X262" s="107">
        <v>0</v>
      </c>
      <c r="Y262" s="107"/>
      <c r="Z262" s="107"/>
      <c r="AA262" s="107"/>
      <c r="AB262" s="107"/>
      <c r="AC262" s="107"/>
      <c r="AD262" s="107"/>
      <c r="AE262" s="107"/>
      <c r="AG262" s="6">
        <f>IF(Q262&gt;0,RANK(Q262,(N262:P262,Q262:AE262)),0)</f>
        <v>3</v>
      </c>
      <c r="AH262" s="6">
        <f>IF(R262&gt;0,RANK(R262,(N262:P262,Q262:AE262)),0)</f>
        <v>0</v>
      </c>
      <c r="AI262" s="6">
        <f>IF(T262&gt;0,RANK(T262,(N262:P262,Q262:AE262)),0)</f>
        <v>0</v>
      </c>
      <c r="AJ262" s="6">
        <f>IF(S262&gt;0,RANK(S262,(N262:P262,Q262:AE262)),0)</f>
        <v>0</v>
      </c>
      <c r="AK262" s="2">
        <f t="shared" si="108"/>
        <v>1.5735883986423942E-2</v>
      </c>
      <c r="AL262" s="2">
        <f t="shared" si="109"/>
        <v>0</v>
      </c>
      <c r="AM262" s="2">
        <f t="shared" si="110"/>
        <v>0</v>
      </c>
      <c r="AN262" s="2">
        <f t="shared" si="111"/>
        <v>0</v>
      </c>
      <c r="AP262" t="s">
        <v>747</v>
      </c>
      <c r="AQ262" t="s">
        <v>2420</v>
      </c>
      <c r="AR262" s="1"/>
      <c r="AS262" s="1"/>
      <c r="AT262" s="92">
        <v>18</v>
      </c>
      <c r="AU262" s="94">
        <v>183</v>
      </c>
      <c r="AV262" s="98">
        <f t="shared" si="112"/>
        <v>18183</v>
      </c>
      <c r="AW262" s="1"/>
      <c r="AX262" s="6" t="s">
        <v>1535</v>
      </c>
    </row>
    <row r="263" spans="1:50" collapsed="1">
      <c r="A263" t="s">
        <v>2419</v>
      </c>
      <c r="B263" t="s">
        <v>2672</v>
      </c>
      <c r="C263" s="1">
        <f t="shared" si="101"/>
        <v>1543633</v>
      </c>
      <c r="D263" s="6">
        <f>IF(N263&gt;0, RANK(N263,(N263:P263,Q263:AE263)),0)</f>
        <v>2</v>
      </c>
      <c r="E263" s="6">
        <f>IF(O263&gt;0,RANK(O263,(N263:P263,Q263:AE263)),0)</f>
        <v>1</v>
      </c>
      <c r="F263" s="6">
        <f>IF(P263&gt;0,RANK(P263,(N263:P263,Q263:AE263)),0)</f>
        <v>0</v>
      </c>
      <c r="G263" s="1">
        <f t="shared" si="102"/>
        <v>568828</v>
      </c>
      <c r="H263" s="2">
        <f t="shared" si="103"/>
        <v>0.36849950733108194</v>
      </c>
      <c r="I263" s="2"/>
      <c r="J263" s="2">
        <f t="shared" si="104"/>
        <v>0.30499218402301581</v>
      </c>
      <c r="K263" s="2">
        <f t="shared" si="105"/>
        <v>0.67349169135409781</v>
      </c>
      <c r="L263" s="2">
        <f t="shared" si="106"/>
        <v>0</v>
      </c>
      <c r="M263" s="2">
        <f t="shared" si="107"/>
        <v>2.1516124622886323E-2</v>
      </c>
      <c r="N263" s="107">
        <f>SUM(N171:N262)</f>
        <v>470796</v>
      </c>
      <c r="O263" s="3">
        <v>1039624</v>
      </c>
      <c r="P263" s="107"/>
      <c r="Q263" s="107">
        <f>SUM(Q171:Q262)</f>
        <v>17339</v>
      </c>
      <c r="R263" s="107"/>
      <c r="S263" s="107"/>
      <c r="T263" s="107"/>
      <c r="U263" s="107">
        <f>SUM(U171:U262)</f>
        <v>15800</v>
      </c>
      <c r="V263" s="107"/>
      <c r="W263" s="107"/>
      <c r="X263" s="107">
        <f>SUM(X171:X262)</f>
        <v>74</v>
      </c>
      <c r="Y263" s="107"/>
      <c r="Z263" s="107"/>
      <c r="AA263" s="107"/>
      <c r="AB263" s="107"/>
      <c r="AC263" s="107"/>
      <c r="AD263" s="107"/>
      <c r="AE263" s="107">
        <f>SUM(AE171:AE262)</f>
        <v>0</v>
      </c>
      <c r="AG263" s="6">
        <f>IF(Q263&gt;0,RANK(Q263,(N263:P263,Q263:AE263)),0)</f>
        <v>3</v>
      </c>
      <c r="AH263" s="6">
        <f>IF(R263&gt;0,RANK(R263,(N263:P263,Q263:AE263)),0)</f>
        <v>0</v>
      </c>
      <c r="AI263" s="6">
        <f>IF(T263&gt;0,RANK(T263,(N263:P263,Q263:AE263)),0)</f>
        <v>0</v>
      </c>
      <c r="AJ263" s="6">
        <f>IF(S263&gt;0,RANK(S263,(N263:P263,Q263:AE263)),0)</f>
        <v>0</v>
      </c>
      <c r="AK263" s="2">
        <f t="shared" si="108"/>
        <v>1.1232592202939429E-2</v>
      </c>
      <c r="AL263" s="2">
        <f t="shared" si="109"/>
        <v>0</v>
      </c>
      <c r="AM263" s="2">
        <f t="shared" si="110"/>
        <v>0</v>
      </c>
      <c r="AN263" s="2">
        <f t="shared" si="111"/>
        <v>0</v>
      </c>
      <c r="AP263" t="s">
        <v>2419</v>
      </c>
      <c r="AQ263" t="s">
        <v>2672</v>
      </c>
      <c r="AR263" s="1"/>
      <c r="AS263" s="1"/>
      <c r="AT263" s="92">
        <v>18</v>
      </c>
      <c r="AU263" s="94"/>
      <c r="AV263" s="92">
        <v>18</v>
      </c>
      <c r="AW263" s="1"/>
      <c r="AX263" s="6" t="s">
        <v>2158</v>
      </c>
    </row>
    <row r="264" spans="1:50">
      <c r="C264" s="1"/>
      <c r="E264" s="6"/>
      <c r="F264" s="6"/>
      <c r="I264" s="2"/>
      <c r="N264" s="107"/>
      <c r="O264" s="107"/>
      <c r="P264" s="107"/>
      <c r="Q264" s="107"/>
      <c r="R264" s="107"/>
      <c r="S264" s="107"/>
      <c r="T264" s="107"/>
      <c r="U264" s="107"/>
      <c r="V264" s="107"/>
      <c r="W264" s="107"/>
      <c r="X264" s="107"/>
      <c r="Y264" s="107"/>
      <c r="Z264" s="107"/>
      <c r="AA264" s="107"/>
      <c r="AB264" s="107"/>
      <c r="AC264" s="107"/>
      <c r="AD264" s="107"/>
      <c r="AE264" s="107"/>
      <c r="AG264" s="6"/>
      <c r="AH264" s="6"/>
      <c r="AI264" s="6"/>
      <c r="AJ264" s="6"/>
      <c r="AT264" s="92"/>
      <c r="AU264" s="94"/>
      <c r="AV264" s="98"/>
    </row>
    <row r="265" spans="1:50" hidden="1" outlineLevel="1">
      <c r="A265" t="s">
        <v>1981</v>
      </c>
      <c r="B265" t="s">
        <v>2756</v>
      </c>
      <c r="C265" s="1">
        <f t="shared" ref="C265:C281" si="113">SUM(N265:AE265)</f>
        <v>40438</v>
      </c>
      <c r="D265" s="6">
        <f>IF(N265&gt;0, RANK(N265,(N265:P265,Q265:AE265)),0)</f>
        <v>2</v>
      </c>
      <c r="E265" s="6">
        <f>IF(O265&gt;0,RANK(O265,(N265:P265,Q265:AE265)),0)</f>
        <v>1</v>
      </c>
      <c r="F265" s="6">
        <f>IF(P265&gt;0,RANK(P265,(N265:P265,Q265:AE265)),0)</f>
        <v>3</v>
      </c>
      <c r="G265" s="1">
        <f t="shared" ref="G265:G322" si="114">IF(C265&gt;0,MAX(N265:P265)-LARGE(N265:P265,2),0)</f>
        <v>6168</v>
      </c>
      <c r="H265" s="2">
        <f t="shared" ref="H265:H322" si="115">IF(C265&gt;0,G265/C265,0)</f>
        <v>0.15252979870418912</v>
      </c>
      <c r="I265" s="2"/>
      <c r="J265" s="2">
        <f t="shared" ref="J265:J281" si="116">IF($C265=0,"-",N265/$C265)</f>
        <v>0.40204757900984223</v>
      </c>
      <c r="K265" s="2">
        <f t="shared" ref="K265:K281" si="117">IF($C265=0,"-",O265/$C265)</f>
        <v>0.55457737771403137</v>
      </c>
      <c r="L265" s="2">
        <f t="shared" ref="L265:L281" si="118">IF($C265=0,"-",P265/$C265)</f>
        <v>4.3127751125179289E-2</v>
      </c>
      <c r="M265" s="2">
        <f t="shared" ref="M265:M281" si="119">IF(C265=0,"-",(1-J265-K265-L265))</f>
        <v>2.472921509471121E-4</v>
      </c>
      <c r="N265" s="107">
        <f>SUMIF(Town!$AO$174:$AO$692,$AV265,Town!N$174:N$692)</f>
        <v>16258</v>
      </c>
      <c r="O265" s="107">
        <f>SUMIF(Town!$AO$174:$AO$692,$AV265,Town!O$174:O$692)</f>
        <v>22426</v>
      </c>
      <c r="P265" s="107">
        <f>SUMIF(Town!$AO$174:$AO$692,$AV265,Town!P$174:P$692)</f>
        <v>1744</v>
      </c>
      <c r="Q265" s="107"/>
      <c r="R265" s="107"/>
      <c r="S265" s="107"/>
      <c r="T265" s="107"/>
      <c r="U265" s="107"/>
      <c r="V265" s="107"/>
      <c r="W265" s="107"/>
      <c r="X265" s="107">
        <f>SUMIF(Town!$AO$174:$AO$692,$AV265,Town!X$174:X$692)</f>
        <v>10</v>
      </c>
      <c r="Y265" s="107"/>
      <c r="Z265" s="107"/>
      <c r="AA265" s="107"/>
      <c r="AB265" s="107"/>
      <c r="AC265" s="107"/>
      <c r="AD265" s="107"/>
      <c r="AE265" s="107">
        <f>SUMIF(Town!$AO$174:$AO$692,$AV265,Town!AE$174:AE$692)</f>
        <v>0</v>
      </c>
      <c r="AG265" s="6">
        <f>IF(Q265&gt;0,RANK(Q265,(N265:P265,Q265:AE265)),0)</f>
        <v>0</v>
      </c>
      <c r="AH265" s="6">
        <f>IF(R265&gt;0,RANK(R265,(N265:P265,Q265:AE265)),0)</f>
        <v>0</v>
      </c>
      <c r="AI265" s="6">
        <f>IF(T265&gt;0,RANK(T265,(N265:P265,Q265:AE265)),0)</f>
        <v>0</v>
      </c>
      <c r="AJ265" s="6">
        <f>IF(S265&gt;0,RANK(S265,(N265:P265,Q265:AE265)),0)</f>
        <v>0</v>
      </c>
      <c r="AK265" s="2">
        <f t="shared" ref="AK265:AK281" si="120">IF($C265=0,"-",Q265/$C265)</f>
        <v>0</v>
      </c>
      <c r="AL265" s="2">
        <f t="shared" ref="AL265:AL281" si="121">IF($C265=0,"-",R265/$C265)</f>
        <v>0</v>
      </c>
      <c r="AM265" s="2">
        <f t="shared" ref="AM265:AM281" si="122">IF($C265=0,"-",T265/$C265)</f>
        <v>0</v>
      </c>
      <c r="AN265" s="2">
        <f t="shared" ref="AN265:AN281" si="123">IF($C265=0,"-",S265/$C265)</f>
        <v>0</v>
      </c>
      <c r="AP265" t="s">
        <v>1981</v>
      </c>
      <c r="AQ265" t="s">
        <v>2756</v>
      </c>
      <c r="AT265" s="92">
        <v>23</v>
      </c>
      <c r="AU265" s="94">
        <v>1</v>
      </c>
      <c r="AV265" s="98">
        <f t="shared" ref="AV265:AV291" si="124">1000*AT265+AU265</f>
        <v>23001</v>
      </c>
      <c r="AX265" s="6" t="s">
        <v>1535</v>
      </c>
    </row>
    <row r="266" spans="1:50" hidden="1" outlineLevel="1">
      <c r="A266" t="s">
        <v>1323</v>
      </c>
      <c r="B266" t="s">
        <v>2756</v>
      </c>
      <c r="C266" s="1">
        <f t="shared" si="113"/>
        <v>29232</v>
      </c>
      <c r="D266" s="6">
        <f>IF(N266&gt;0, RANK(N266,(N266:P266,Q266:AE266)),0)</f>
        <v>2</v>
      </c>
      <c r="E266" s="6">
        <f>IF(O266&gt;0,RANK(O266,(N266:P266,Q266:AE266)),0)</f>
        <v>1</v>
      </c>
      <c r="F266" s="6">
        <f>IF(P266&gt;0,RANK(P266,(N266:P266,Q266:AE266)),0)</f>
        <v>3</v>
      </c>
      <c r="G266" s="1">
        <f t="shared" si="114"/>
        <v>13877</v>
      </c>
      <c r="H266" s="2">
        <f t="shared" si="115"/>
        <v>0.47471948549534754</v>
      </c>
      <c r="I266" s="2"/>
      <c r="J266" s="2">
        <f t="shared" si="116"/>
        <v>0.24350027367268748</v>
      </c>
      <c r="K266" s="2">
        <f t="shared" si="117"/>
        <v>0.71821975916803504</v>
      </c>
      <c r="L266" s="2">
        <f t="shared" si="118"/>
        <v>3.7903667214012039E-2</v>
      </c>
      <c r="M266" s="2">
        <f t="shared" si="119"/>
        <v>3.7629994526546667E-4</v>
      </c>
      <c r="N266" s="107">
        <f>SUMIF(Town!$AO$174:$AO$692,$AV266,Town!N$174:N$692)</f>
        <v>7118</v>
      </c>
      <c r="O266" s="107">
        <f>SUMIF(Town!$AO$174:$AO$692,$AV266,Town!O$174:O$692)</f>
        <v>20995</v>
      </c>
      <c r="P266" s="107">
        <f>SUMIF(Town!$AO$174:$AO$692,$AV266,Town!P$174:P$692)</f>
        <v>1108</v>
      </c>
      <c r="Q266" s="107"/>
      <c r="R266" s="107"/>
      <c r="S266" s="107"/>
      <c r="T266" s="107"/>
      <c r="U266" s="107"/>
      <c r="V266" s="107"/>
      <c r="W266" s="107"/>
      <c r="X266" s="107">
        <f>SUMIF(Town!$AO$174:$AO$692,$AV266,Town!X$174:X$692)</f>
        <v>11</v>
      </c>
      <c r="Y266" s="107"/>
      <c r="Z266" s="107"/>
      <c r="AA266" s="107"/>
      <c r="AB266" s="107"/>
      <c r="AC266" s="107"/>
      <c r="AD266" s="107"/>
      <c r="AE266" s="107">
        <f>SUMIF(Town!$AO$174:$AO$692,$AV266,Town!AE$174:AE$692)</f>
        <v>0</v>
      </c>
      <c r="AG266" s="6">
        <f>IF(Q266&gt;0,RANK(Q266,(N266:P266,Q266:AE266)),0)</f>
        <v>0</v>
      </c>
      <c r="AH266" s="6">
        <f>IF(R266&gt;0,RANK(R266,(N266:P266,Q266:AE266)),0)</f>
        <v>0</v>
      </c>
      <c r="AI266" s="6">
        <f>IF(T266&gt;0,RANK(T266,(N266:P266,Q266:AE266)),0)</f>
        <v>0</v>
      </c>
      <c r="AJ266" s="6">
        <f>IF(S266&gt;0,RANK(S266,(N266:P266,Q266:AE266)),0)</f>
        <v>0</v>
      </c>
      <c r="AK266" s="2">
        <f t="shared" si="120"/>
        <v>0</v>
      </c>
      <c r="AL266" s="2">
        <f t="shared" si="121"/>
        <v>0</v>
      </c>
      <c r="AM266" s="2">
        <f t="shared" si="122"/>
        <v>0</v>
      </c>
      <c r="AN266" s="2">
        <f t="shared" si="123"/>
        <v>0</v>
      </c>
      <c r="AP266" t="s">
        <v>1323</v>
      </c>
      <c r="AQ266" t="s">
        <v>2756</v>
      </c>
      <c r="AT266" s="92">
        <v>23</v>
      </c>
      <c r="AU266" s="94">
        <v>3</v>
      </c>
      <c r="AV266" s="98">
        <f t="shared" si="124"/>
        <v>23003</v>
      </c>
      <c r="AX266" s="6" t="s">
        <v>1535</v>
      </c>
    </row>
    <row r="267" spans="1:50" hidden="1" outlineLevel="1">
      <c r="A267" t="s">
        <v>608</v>
      </c>
      <c r="B267" t="s">
        <v>2756</v>
      </c>
      <c r="C267" s="1">
        <f t="shared" si="113"/>
        <v>108947</v>
      </c>
      <c r="D267" s="6">
        <f>IF(N267&gt;0, RANK(N267,(N267:P267,Q267:AE267)),0)</f>
        <v>2</v>
      </c>
      <c r="E267" s="6">
        <f>IF(O267&gt;0,RANK(O267,(N267:P267,Q267:AE267)),0)</f>
        <v>1</v>
      </c>
      <c r="F267" s="6">
        <f>IF(P267&gt;0,RANK(P267,(N267:P267,Q267:AE267)),0)</f>
        <v>3</v>
      </c>
      <c r="G267" s="1">
        <f t="shared" si="114"/>
        <v>12899</v>
      </c>
      <c r="H267" s="2">
        <f t="shared" si="115"/>
        <v>0.11839701873387978</v>
      </c>
      <c r="I267" s="2"/>
      <c r="J267" s="2">
        <f t="shared" si="116"/>
        <v>0.42967681533222574</v>
      </c>
      <c r="K267" s="2">
        <f t="shared" si="117"/>
        <v>0.54807383406610555</v>
      </c>
      <c r="L267" s="2">
        <f t="shared" si="118"/>
        <v>2.2111668976658377E-2</v>
      </c>
      <c r="M267" s="2">
        <f t="shared" si="119"/>
        <v>1.3768162501039474E-4</v>
      </c>
      <c r="N267" s="107">
        <f>SUMIF(Town!$AO$174:$AO$692,$AV267,Town!N$174:N$692)</f>
        <v>46812</v>
      </c>
      <c r="O267" s="107">
        <f>SUMIF(Town!$AO$174:$AO$692,$AV267,Town!O$174:O$692)</f>
        <v>59711</v>
      </c>
      <c r="P267" s="107">
        <f>SUMIF(Town!$AO$174:$AO$692,$AV267,Town!P$174:P$692)</f>
        <v>2409</v>
      </c>
      <c r="Q267" s="107"/>
      <c r="R267" s="107"/>
      <c r="S267" s="107"/>
      <c r="T267" s="107"/>
      <c r="U267" s="107"/>
      <c r="V267" s="107"/>
      <c r="W267" s="107"/>
      <c r="X267" s="107">
        <f>SUMIF(Town!$AO$174:$AO$692,$AV267,Town!X$174:X$692)</f>
        <v>15</v>
      </c>
      <c r="Y267" s="107"/>
      <c r="Z267" s="107"/>
      <c r="AA267" s="107"/>
      <c r="AB267" s="107"/>
      <c r="AC267" s="107"/>
      <c r="AD267" s="107"/>
      <c r="AE267" s="107">
        <f>SUMIF(Town!$AO$174:$AO$692,$AV267,Town!AE$174:AE$692)</f>
        <v>0</v>
      </c>
      <c r="AG267" s="6">
        <f>IF(Q267&gt;0,RANK(Q267,(N267:P267,Q267:AE267)),0)</f>
        <v>0</v>
      </c>
      <c r="AH267" s="6">
        <f>IF(R267&gt;0,RANK(R267,(N267:P267,Q267:AE267)),0)</f>
        <v>0</v>
      </c>
      <c r="AI267" s="6">
        <f>IF(T267&gt;0,RANK(T267,(N267:P267,Q267:AE267)),0)</f>
        <v>0</v>
      </c>
      <c r="AJ267" s="6">
        <f>IF(S267&gt;0,RANK(S267,(N267:P267,Q267:AE267)),0)</f>
        <v>0</v>
      </c>
      <c r="AK267" s="2">
        <f t="shared" si="120"/>
        <v>0</v>
      </c>
      <c r="AL267" s="2">
        <f t="shared" si="121"/>
        <v>0</v>
      </c>
      <c r="AM267" s="2">
        <f t="shared" si="122"/>
        <v>0</v>
      </c>
      <c r="AN267" s="2">
        <f t="shared" si="123"/>
        <v>0</v>
      </c>
      <c r="AP267" t="s">
        <v>608</v>
      </c>
      <c r="AQ267" t="s">
        <v>2756</v>
      </c>
      <c r="AT267" s="92">
        <v>23</v>
      </c>
      <c r="AU267" s="94">
        <v>5</v>
      </c>
      <c r="AV267" s="98">
        <f t="shared" si="124"/>
        <v>23005</v>
      </c>
      <c r="AX267" s="6" t="s">
        <v>1535</v>
      </c>
    </row>
    <row r="268" spans="1:50" hidden="1" outlineLevel="1">
      <c r="A268" t="s">
        <v>2924</v>
      </c>
      <c r="B268" t="s">
        <v>2756</v>
      </c>
      <c r="C268" s="1">
        <f t="shared" si="113"/>
        <v>12415</v>
      </c>
      <c r="D268" s="6">
        <f>IF(N268&gt;0, RANK(N268,(N268:P268,Q268:AE268)),0)</f>
        <v>2</v>
      </c>
      <c r="E268" s="6">
        <f>IF(O268&gt;0,RANK(O268,(N268:P268,Q268:AE268)),0)</f>
        <v>1</v>
      </c>
      <c r="F268" s="6">
        <f>IF(P268&gt;0,RANK(P268,(N268:P268,Q268:AE268)),0)</f>
        <v>3</v>
      </c>
      <c r="G268" s="1">
        <f t="shared" si="114"/>
        <v>2792</v>
      </c>
      <c r="H268" s="2">
        <f t="shared" si="115"/>
        <v>0.22488924687877568</v>
      </c>
      <c r="I268" s="2"/>
      <c r="J268" s="2">
        <f t="shared" si="116"/>
        <v>0.3681031010873943</v>
      </c>
      <c r="K268" s="2">
        <f t="shared" si="117"/>
        <v>0.59299234796616995</v>
      </c>
      <c r="L268" s="2">
        <f t="shared" si="118"/>
        <v>3.882400322190898E-2</v>
      </c>
      <c r="M268" s="2">
        <f t="shared" si="119"/>
        <v>8.054772452676523E-5</v>
      </c>
      <c r="N268" s="107">
        <f>SUMIF(Town!$AO$174:$AO$692,$AV268,Town!N$174:N$692)</f>
        <v>4570</v>
      </c>
      <c r="O268" s="107">
        <f>SUMIF(Town!$AO$174:$AO$692,$AV268,Town!O$174:O$692)</f>
        <v>7362</v>
      </c>
      <c r="P268" s="107">
        <f>SUMIF(Town!$AO$174:$AO$692,$AV268,Town!P$174:P$692)</f>
        <v>482</v>
      </c>
      <c r="Q268" s="107"/>
      <c r="R268" s="107"/>
      <c r="S268" s="107"/>
      <c r="T268" s="107"/>
      <c r="U268" s="107"/>
      <c r="V268" s="107"/>
      <c r="W268" s="107"/>
      <c r="X268" s="107">
        <f>SUMIF(Town!$AO$174:$AO$692,$AV268,Town!X$174:X$692)</f>
        <v>1</v>
      </c>
      <c r="Y268" s="107"/>
      <c r="Z268" s="107"/>
      <c r="AA268" s="107"/>
      <c r="AB268" s="107"/>
      <c r="AC268" s="107"/>
      <c r="AD268" s="107"/>
      <c r="AE268" s="107">
        <f>SUMIF(Town!$AO$174:$AO$692,$AV268,Town!AE$174:AE$692)</f>
        <v>0</v>
      </c>
      <c r="AG268" s="6">
        <f>IF(Q268&gt;0,RANK(Q268,(N268:P268,Q268:AE268)),0)</f>
        <v>0</v>
      </c>
      <c r="AH268" s="6">
        <f>IF(R268&gt;0,RANK(R268,(N268:P268,Q268:AE268)),0)</f>
        <v>0</v>
      </c>
      <c r="AI268" s="6">
        <f>IF(T268&gt;0,RANK(T268,(N268:P268,Q268:AE268)),0)</f>
        <v>0</v>
      </c>
      <c r="AJ268" s="6">
        <f>IF(S268&gt;0,RANK(S268,(N268:P268,Q268:AE268)),0)</f>
        <v>0</v>
      </c>
      <c r="AK268" s="2">
        <f t="shared" si="120"/>
        <v>0</v>
      </c>
      <c r="AL268" s="2">
        <f t="shared" si="121"/>
        <v>0</v>
      </c>
      <c r="AM268" s="2">
        <f t="shared" si="122"/>
        <v>0</v>
      </c>
      <c r="AN268" s="2">
        <f t="shared" si="123"/>
        <v>0</v>
      </c>
      <c r="AP268" t="s">
        <v>2924</v>
      </c>
      <c r="AQ268" t="s">
        <v>2756</v>
      </c>
      <c r="AT268" s="92">
        <v>23</v>
      </c>
      <c r="AU268" s="94">
        <v>7</v>
      </c>
      <c r="AV268" s="98">
        <f t="shared" si="124"/>
        <v>23007</v>
      </c>
      <c r="AX268" s="6" t="s">
        <v>1535</v>
      </c>
    </row>
    <row r="269" spans="1:50" hidden="1" outlineLevel="1">
      <c r="A269" t="s">
        <v>2792</v>
      </c>
      <c r="B269" t="s">
        <v>2756</v>
      </c>
      <c r="C269" s="1">
        <f t="shared" si="113"/>
        <v>22322</v>
      </c>
      <c r="D269" s="6">
        <f>IF(N269&gt;0, RANK(N269,(N269:P269,Q269:AE269)),0)</f>
        <v>2</v>
      </c>
      <c r="E269" s="6">
        <f>IF(O269&gt;0,RANK(O269,(N269:P269,Q269:AE269)),0)</f>
        <v>1</v>
      </c>
      <c r="F269" s="6">
        <f>IF(P269&gt;0,RANK(P269,(N269:P269,Q269:AE269)),0)</f>
        <v>3</v>
      </c>
      <c r="G269" s="1">
        <f t="shared" si="114"/>
        <v>7814</v>
      </c>
      <c r="H269" s="2">
        <f t="shared" si="115"/>
        <v>0.35005823850909418</v>
      </c>
      <c r="I269" s="2"/>
      <c r="J269" s="2">
        <f t="shared" si="116"/>
        <v>0.30808171310814442</v>
      </c>
      <c r="K269" s="2">
        <f t="shared" si="117"/>
        <v>0.65813995161723859</v>
      </c>
      <c r="L269" s="2">
        <f t="shared" si="118"/>
        <v>3.3509542155720815E-2</v>
      </c>
      <c r="M269" s="2">
        <f t="shared" si="119"/>
        <v>2.6879311889622948E-4</v>
      </c>
      <c r="N269" s="107">
        <f>SUMIF(Town!$AO$174:$AO$692,$AV269,Town!N$174:N$692)</f>
        <v>6877</v>
      </c>
      <c r="O269" s="107">
        <f>SUMIF(Town!$AO$174:$AO$692,$AV269,Town!O$174:O$692)</f>
        <v>14691</v>
      </c>
      <c r="P269" s="107">
        <f>SUMIF(Town!$AO$174:$AO$692,$AV269,Town!P$174:P$692)</f>
        <v>748</v>
      </c>
      <c r="Q269" s="107"/>
      <c r="R269" s="107"/>
      <c r="S269" s="107"/>
      <c r="T269" s="107"/>
      <c r="U269" s="107"/>
      <c r="V269" s="107"/>
      <c r="W269" s="107"/>
      <c r="X269" s="107">
        <f>SUMIF(Town!$AO$174:$AO$692,$AV269,Town!X$174:X$692)</f>
        <v>6</v>
      </c>
      <c r="Y269" s="107"/>
      <c r="Z269" s="107"/>
      <c r="AA269" s="107"/>
      <c r="AB269" s="107"/>
      <c r="AC269" s="107"/>
      <c r="AD269" s="107"/>
      <c r="AE269" s="107">
        <f>SUMIF(Town!$AO$174:$AO$692,$AV269,Town!AE$174:AE$692)</f>
        <v>0</v>
      </c>
      <c r="AG269" s="6">
        <f>IF(Q269&gt;0,RANK(Q269,(N269:P269,Q269:AE269)),0)</f>
        <v>0</v>
      </c>
      <c r="AH269" s="6">
        <f>IF(R269&gt;0,RANK(R269,(N269:P269,Q269:AE269)),0)</f>
        <v>0</v>
      </c>
      <c r="AI269" s="6">
        <f>IF(T269&gt;0,RANK(T269,(N269:P269,Q269:AE269)),0)</f>
        <v>0</v>
      </c>
      <c r="AJ269" s="6">
        <f>IF(S269&gt;0,RANK(S269,(N269:P269,Q269:AE269)),0)</f>
        <v>0</v>
      </c>
      <c r="AK269" s="2">
        <f t="shared" si="120"/>
        <v>0</v>
      </c>
      <c r="AL269" s="2">
        <f t="shared" si="121"/>
        <v>0</v>
      </c>
      <c r="AM269" s="2">
        <f t="shared" si="122"/>
        <v>0</v>
      </c>
      <c r="AN269" s="2">
        <f t="shared" si="123"/>
        <v>0</v>
      </c>
      <c r="AP269" t="s">
        <v>2792</v>
      </c>
      <c r="AQ269" t="s">
        <v>2756</v>
      </c>
      <c r="AT269" s="92">
        <v>23</v>
      </c>
      <c r="AU269" s="94">
        <v>9</v>
      </c>
      <c r="AV269" s="98">
        <f t="shared" si="124"/>
        <v>23009</v>
      </c>
      <c r="AX269" s="6" t="s">
        <v>1535</v>
      </c>
    </row>
    <row r="270" spans="1:50" hidden="1" outlineLevel="1">
      <c r="A270" t="s">
        <v>1129</v>
      </c>
      <c r="B270" t="s">
        <v>2756</v>
      </c>
      <c r="C270" s="1">
        <f t="shared" si="113"/>
        <v>49125</v>
      </c>
      <c r="D270" s="6">
        <f>IF(N270&gt;0, RANK(N270,(N270:P270,Q270:AE270)),0)</f>
        <v>2</v>
      </c>
      <c r="E270" s="6">
        <f>IF(O270&gt;0,RANK(O270,(N270:P270,Q270:AE270)),0)</f>
        <v>1</v>
      </c>
      <c r="F270" s="6">
        <f>IF(P270&gt;0,RANK(P270,(N270:P270,Q270:AE270)),0)</f>
        <v>3</v>
      </c>
      <c r="G270" s="1">
        <f t="shared" si="114"/>
        <v>8880</v>
      </c>
      <c r="H270" s="2">
        <f t="shared" si="115"/>
        <v>0.18076335877862595</v>
      </c>
      <c r="I270" s="2"/>
      <c r="J270" s="2">
        <f t="shared" si="116"/>
        <v>0.39116539440203563</v>
      </c>
      <c r="K270" s="2">
        <f t="shared" si="117"/>
        <v>0.57192875318066161</v>
      </c>
      <c r="L270" s="2">
        <f t="shared" si="118"/>
        <v>3.5928753180661577E-2</v>
      </c>
      <c r="M270" s="2">
        <f t="shared" si="119"/>
        <v>9.7709923664113241E-4</v>
      </c>
      <c r="N270" s="107">
        <f>SUMIF(Town!$AO$174:$AO$692,$AV270,Town!N$174:N$692)</f>
        <v>19216</v>
      </c>
      <c r="O270" s="107">
        <f>SUMIF(Town!$AO$174:$AO$692,$AV270,Town!O$174:O$692)</f>
        <v>28096</v>
      </c>
      <c r="P270" s="107">
        <f>SUMIF(Town!$AO$174:$AO$692,$AV270,Town!P$174:P$692)</f>
        <v>1765</v>
      </c>
      <c r="Q270" s="107"/>
      <c r="R270" s="107"/>
      <c r="S270" s="107"/>
      <c r="T270" s="107"/>
      <c r="U270" s="107"/>
      <c r="V270" s="107"/>
      <c r="W270" s="107"/>
      <c r="X270" s="107">
        <f>SUMIF(Town!$AO$174:$AO$692,$AV270,Town!X$174:X$692)</f>
        <v>48</v>
      </c>
      <c r="Y270" s="107"/>
      <c r="Z270" s="107"/>
      <c r="AA270" s="107"/>
      <c r="AB270" s="107"/>
      <c r="AC270" s="107"/>
      <c r="AD270" s="107"/>
      <c r="AE270" s="107">
        <f>SUMIF(Town!$AO$174:$AO$692,$AV270,Town!AE$174:AE$692)</f>
        <v>0</v>
      </c>
      <c r="AG270" s="6">
        <f>IF(Q270&gt;0,RANK(Q270,(N270:P270,Q270:AE270)),0)</f>
        <v>0</v>
      </c>
      <c r="AH270" s="6">
        <f>IF(R270&gt;0,RANK(R270,(N270:P270,Q270:AE270)),0)</f>
        <v>0</v>
      </c>
      <c r="AI270" s="6">
        <f>IF(T270&gt;0,RANK(T270,(N270:P270,Q270:AE270)),0)</f>
        <v>0</v>
      </c>
      <c r="AJ270" s="6">
        <f>IF(S270&gt;0,RANK(S270,(N270:P270,Q270:AE270)),0)</f>
        <v>0</v>
      </c>
      <c r="AK270" s="2">
        <f t="shared" si="120"/>
        <v>0</v>
      </c>
      <c r="AL270" s="2">
        <f t="shared" si="121"/>
        <v>0</v>
      </c>
      <c r="AM270" s="2">
        <f t="shared" si="122"/>
        <v>0</v>
      </c>
      <c r="AN270" s="2">
        <f t="shared" si="123"/>
        <v>0</v>
      </c>
      <c r="AP270" t="s">
        <v>1129</v>
      </c>
      <c r="AQ270" t="s">
        <v>2756</v>
      </c>
      <c r="AT270" s="92">
        <v>23</v>
      </c>
      <c r="AU270" s="94">
        <v>11</v>
      </c>
      <c r="AV270" s="98">
        <f t="shared" si="124"/>
        <v>23011</v>
      </c>
      <c r="AX270" s="6" t="s">
        <v>1535</v>
      </c>
    </row>
    <row r="271" spans="1:50" hidden="1" outlineLevel="1">
      <c r="A271" t="s">
        <v>1632</v>
      </c>
      <c r="B271" t="s">
        <v>2756</v>
      </c>
      <c r="C271" s="1">
        <f t="shared" si="113"/>
        <v>16086</v>
      </c>
      <c r="D271" s="6">
        <f>IF(N271&gt;0, RANK(N271,(N271:P271,Q271:AE271)),0)</f>
        <v>2</v>
      </c>
      <c r="E271" s="6">
        <f>IF(O271&gt;0,RANK(O271,(N271:P271,Q271:AE271)),0)</f>
        <v>1</v>
      </c>
      <c r="F271" s="6">
        <f>IF(P271&gt;0,RANK(P271,(N271:P271,Q271:AE271)),0)</f>
        <v>3</v>
      </c>
      <c r="G271" s="1">
        <f t="shared" si="114"/>
        <v>4639</v>
      </c>
      <c r="H271" s="2">
        <f t="shared" si="115"/>
        <v>0.28838741763023745</v>
      </c>
      <c r="I271" s="2"/>
      <c r="J271" s="2">
        <f t="shared" si="116"/>
        <v>0.34079323635459408</v>
      </c>
      <c r="K271" s="2">
        <f t="shared" si="117"/>
        <v>0.62918065398483158</v>
      </c>
      <c r="L271" s="2">
        <f t="shared" si="118"/>
        <v>2.99017779435534E-2</v>
      </c>
      <c r="M271" s="2">
        <f t="shared" si="119"/>
        <v>1.2433171702099649E-4</v>
      </c>
      <c r="N271" s="107">
        <f>SUMIF(Town!$AO$174:$AO$692,$AV271,Town!N$174:N$692)</f>
        <v>5482</v>
      </c>
      <c r="O271" s="107">
        <f>SUMIF(Town!$AO$174:$AO$692,$AV271,Town!O$174:O$692)</f>
        <v>10121</v>
      </c>
      <c r="P271" s="107">
        <f>SUMIF(Town!$AO$174:$AO$692,$AV271,Town!P$174:P$692)</f>
        <v>481</v>
      </c>
      <c r="Q271" s="107"/>
      <c r="R271" s="107"/>
      <c r="S271" s="107"/>
      <c r="T271" s="107"/>
      <c r="U271" s="107"/>
      <c r="V271" s="107"/>
      <c r="W271" s="107"/>
      <c r="X271" s="107">
        <f>SUMIF(Town!$AO$174:$AO$692,$AV271,Town!X$174:X$692)</f>
        <v>2</v>
      </c>
      <c r="Y271" s="107"/>
      <c r="Z271" s="107"/>
      <c r="AA271" s="107"/>
      <c r="AB271" s="107"/>
      <c r="AC271" s="107"/>
      <c r="AD271" s="107"/>
      <c r="AE271" s="107">
        <f>SUMIF(Town!$AO$174:$AO$692,$AV271,Town!AE$174:AE$692)</f>
        <v>0</v>
      </c>
      <c r="AG271" s="6">
        <f>IF(Q271&gt;0,RANK(Q271,(N271:P271,Q271:AE271)),0)</f>
        <v>0</v>
      </c>
      <c r="AH271" s="6">
        <f>IF(R271&gt;0,RANK(R271,(N271:P271,Q271:AE271)),0)</f>
        <v>0</v>
      </c>
      <c r="AI271" s="6">
        <f>IF(T271&gt;0,RANK(T271,(N271:P271,Q271:AE271)),0)</f>
        <v>0</v>
      </c>
      <c r="AJ271" s="6">
        <f>IF(S271&gt;0,RANK(S271,(N271:P271,Q271:AE271)),0)</f>
        <v>0</v>
      </c>
      <c r="AK271" s="2">
        <f t="shared" si="120"/>
        <v>0</v>
      </c>
      <c r="AL271" s="2">
        <f t="shared" si="121"/>
        <v>0</v>
      </c>
      <c r="AM271" s="2">
        <f t="shared" si="122"/>
        <v>0</v>
      </c>
      <c r="AN271" s="2">
        <f t="shared" si="123"/>
        <v>0</v>
      </c>
      <c r="AP271" t="s">
        <v>1632</v>
      </c>
      <c r="AQ271" t="s">
        <v>2756</v>
      </c>
      <c r="AT271" s="92">
        <v>23</v>
      </c>
      <c r="AU271" s="94">
        <v>13</v>
      </c>
      <c r="AV271" s="98">
        <f t="shared" si="124"/>
        <v>23013</v>
      </c>
      <c r="AX271" s="6" t="s">
        <v>1535</v>
      </c>
    </row>
    <row r="272" spans="1:50" hidden="1" outlineLevel="1">
      <c r="A272" t="s">
        <v>1001</v>
      </c>
      <c r="B272" t="s">
        <v>2756</v>
      </c>
      <c r="C272" s="1">
        <f t="shared" si="113"/>
        <v>15559</v>
      </c>
      <c r="D272" s="6">
        <f>IF(N272&gt;0, RANK(N272,(N272:P272,Q272:AE272)),0)</f>
        <v>2</v>
      </c>
      <c r="E272" s="6">
        <f>IF(O272&gt;0,RANK(O272,(N272:P272,Q272:AE272)),0)</f>
        <v>1</v>
      </c>
      <c r="F272" s="6">
        <f>IF(P272&gt;0,RANK(P272,(N272:P272,Q272:AE272)),0)</f>
        <v>3</v>
      </c>
      <c r="G272" s="1">
        <f t="shared" si="114"/>
        <v>5164</v>
      </c>
      <c r="H272" s="2">
        <f t="shared" si="115"/>
        <v>0.33189793688540392</v>
      </c>
      <c r="I272" s="2"/>
      <c r="J272" s="2">
        <f t="shared" si="116"/>
        <v>0.31852946847483771</v>
      </c>
      <c r="K272" s="2">
        <f t="shared" si="117"/>
        <v>0.65042740536024168</v>
      </c>
      <c r="L272" s="2">
        <f t="shared" si="118"/>
        <v>3.052895430297577E-2</v>
      </c>
      <c r="M272" s="2">
        <f t="shared" si="119"/>
        <v>5.141718619448947E-4</v>
      </c>
      <c r="N272" s="107">
        <f>SUMIF(Town!$AO$174:$AO$692,$AV272,Town!N$174:N$692)</f>
        <v>4956</v>
      </c>
      <c r="O272" s="107">
        <f>SUMIF(Town!$AO$174:$AO$692,$AV272,Town!O$174:O$692)</f>
        <v>10120</v>
      </c>
      <c r="P272" s="107">
        <f>SUMIF(Town!$AO$174:$AO$692,$AV272,Town!P$174:P$692)</f>
        <v>475</v>
      </c>
      <c r="Q272" s="107"/>
      <c r="R272" s="107"/>
      <c r="S272" s="107"/>
      <c r="T272" s="107"/>
      <c r="U272" s="107"/>
      <c r="V272" s="107"/>
      <c r="W272" s="107"/>
      <c r="X272" s="107">
        <f>SUMIF(Town!$AO$174:$AO$692,$AV272,Town!X$174:X$692)</f>
        <v>8</v>
      </c>
      <c r="Y272" s="107"/>
      <c r="Z272" s="107"/>
      <c r="AA272" s="107"/>
      <c r="AB272" s="107"/>
      <c r="AC272" s="107"/>
      <c r="AD272" s="107"/>
      <c r="AE272" s="107">
        <f>SUMIF(Town!$AO$174:$AO$692,$AV272,Town!AE$174:AE$692)</f>
        <v>0</v>
      </c>
      <c r="AG272" s="6">
        <f>IF(Q272&gt;0,RANK(Q272,(N272:P272,Q272:AE272)),0)</f>
        <v>0</v>
      </c>
      <c r="AH272" s="6">
        <f>IF(R272&gt;0,RANK(R272,(N272:P272,Q272:AE272)),0)</f>
        <v>0</v>
      </c>
      <c r="AI272" s="6">
        <f>IF(T272&gt;0,RANK(T272,(N272:P272,Q272:AE272)),0)</f>
        <v>0</v>
      </c>
      <c r="AJ272" s="6">
        <f>IF(S272&gt;0,RANK(S272,(N272:P272,Q272:AE272)),0)</f>
        <v>0</v>
      </c>
      <c r="AK272" s="2">
        <f t="shared" si="120"/>
        <v>0</v>
      </c>
      <c r="AL272" s="2">
        <f t="shared" si="121"/>
        <v>0</v>
      </c>
      <c r="AM272" s="2">
        <f t="shared" si="122"/>
        <v>0</v>
      </c>
      <c r="AN272" s="2">
        <f t="shared" si="123"/>
        <v>0</v>
      </c>
      <c r="AP272" t="s">
        <v>1001</v>
      </c>
      <c r="AQ272" t="s">
        <v>2756</v>
      </c>
      <c r="AT272" s="92">
        <v>23</v>
      </c>
      <c r="AU272" s="94">
        <v>15</v>
      </c>
      <c r="AV272" s="98">
        <f t="shared" si="124"/>
        <v>23015</v>
      </c>
      <c r="AX272" s="6" t="s">
        <v>1535</v>
      </c>
    </row>
    <row r="273" spans="1:57" hidden="1" outlineLevel="1">
      <c r="A273" t="s">
        <v>1738</v>
      </c>
      <c r="B273" t="s">
        <v>2756</v>
      </c>
      <c r="C273" s="1">
        <f t="shared" si="113"/>
        <v>21772</v>
      </c>
      <c r="D273" s="6">
        <f>IF(N273&gt;0, RANK(N273,(N273:P273,Q273:AE273)),0)</f>
        <v>2</v>
      </c>
      <c r="E273" s="6">
        <f>IF(O273&gt;0,RANK(O273,(N273:P273,Q273:AE273)),0)</f>
        <v>1</v>
      </c>
      <c r="F273" s="6">
        <f>IF(P273&gt;0,RANK(P273,(N273:P273,Q273:AE273)),0)</f>
        <v>3</v>
      </c>
      <c r="G273" s="1">
        <f t="shared" si="114"/>
        <v>4646</v>
      </c>
      <c r="H273" s="2">
        <f t="shared" si="115"/>
        <v>0.21339334925592504</v>
      </c>
      <c r="I273" s="2"/>
      <c r="J273" s="2">
        <f t="shared" si="116"/>
        <v>0.37116479882417786</v>
      </c>
      <c r="K273" s="2">
        <f t="shared" si="117"/>
        <v>0.58455814808010287</v>
      </c>
      <c r="L273" s="2">
        <f t="shared" si="118"/>
        <v>4.3496233694653684E-2</v>
      </c>
      <c r="M273" s="2">
        <f t="shared" si="119"/>
        <v>7.808194010655925E-4</v>
      </c>
      <c r="N273" s="107">
        <f>SUMIF(Town!$AO$174:$AO$692,$AV273,Town!N$174:N$692)</f>
        <v>8081</v>
      </c>
      <c r="O273" s="107">
        <f>SUMIF(Town!$AO$174:$AO$692,$AV273,Town!O$174:O$692)</f>
        <v>12727</v>
      </c>
      <c r="P273" s="107">
        <f>SUMIF(Town!$AO$174:$AO$692,$AV273,Town!P$174:P$692)</f>
        <v>947</v>
      </c>
      <c r="Q273" s="107"/>
      <c r="R273" s="107"/>
      <c r="S273" s="107"/>
      <c r="T273" s="107"/>
      <c r="U273" s="107"/>
      <c r="V273" s="107"/>
      <c r="W273" s="107"/>
      <c r="X273" s="107">
        <f>SUMIF(Town!$AO$174:$AO$692,$AV273,Town!X$174:X$692)</f>
        <v>17</v>
      </c>
      <c r="Y273" s="107"/>
      <c r="Z273" s="107"/>
      <c r="AA273" s="107"/>
      <c r="AB273" s="107"/>
      <c r="AC273" s="107"/>
      <c r="AD273" s="107"/>
      <c r="AE273" s="107">
        <f>SUMIF(Town!$AO$174:$AO$692,$AV273,Town!AE$174:AE$692)</f>
        <v>0</v>
      </c>
      <c r="AG273" s="6">
        <f>IF(Q273&gt;0,RANK(Q273,(N273:P273,Q273:AE273)),0)</f>
        <v>0</v>
      </c>
      <c r="AH273" s="6">
        <f>IF(R273&gt;0,RANK(R273,(N273:P273,Q273:AE273)),0)</f>
        <v>0</v>
      </c>
      <c r="AI273" s="6">
        <f>IF(T273&gt;0,RANK(T273,(N273:P273,Q273:AE273)),0)</f>
        <v>0</v>
      </c>
      <c r="AJ273" s="6">
        <f>IF(S273&gt;0,RANK(S273,(N273:P273,Q273:AE273)),0)</f>
        <v>0</v>
      </c>
      <c r="AK273" s="2">
        <f t="shared" si="120"/>
        <v>0</v>
      </c>
      <c r="AL273" s="2">
        <f t="shared" si="121"/>
        <v>0</v>
      </c>
      <c r="AM273" s="2">
        <f t="shared" si="122"/>
        <v>0</v>
      </c>
      <c r="AN273" s="2">
        <f t="shared" si="123"/>
        <v>0</v>
      </c>
      <c r="AP273" t="s">
        <v>1738</v>
      </c>
      <c r="AQ273" t="s">
        <v>2756</v>
      </c>
      <c r="AT273" s="92">
        <v>23</v>
      </c>
      <c r="AU273" s="94">
        <v>17</v>
      </c>
      <c r="AV273" s="98">
        <f t="shared" si="124"/>
        <v>23017</v>
      </c>
      <c r="AX273" s="6" t="s">
        <v>1535</v>
      </c>
    </row>
    <row r="274" spans="1:57" hidden="1" outlineLevel="1">
      <c r="A274" t="s">
        <v>1447</v>
      </c>
      <c r="B274" t="s">
        <v>2756</v>
      </c>
      <c r="C274" s="1">
        <f t="shared" si="113"/>
        <v>59252</v>
      </c>
      <c r="D274" s="6">
        <f>IF(N274&gt;0, RANK(N274,(N274:P274,Q274:AE274)),0)</f>
        <v>2</v>
      </c>
      <c r="E274" s="6">
        <f>IF(O274&gt;0,RANK(O274,(N274:P274,Q274:AE274)),0)</f>
        <v>1</v>
      </c>
      <c r="F274" s="6">
        <f>IF(P274&gt;0,RANK(P274,(N274:P274,Q274:AE274)),0)</f>
        <v>3</v>
      </c>
      <c r="G274" s="1">
        <f t="shared" si="114"/>
        <v>20105</v>
      </c>
      <c r="H274" s="2">
        <f t="shared" si="115"/>
        <v>0.33931344089650983</v>
      </c>
      <c r="I274" s="2"/>
      <c r="J274" s="2">
        <f t="shared" si="116"/>
        <v>0.31366029838655235</v>
      </c>
      <c r="K274" s="2">
        <f t="shared" si="117"/>
        <v>0.65297373928306213</v>
      </c>
      <c r="L274" s="2">
        <f t="shared" si="118"/>
        <v>3.2859650307162626E-2</v>
      </c>
      <c r="M274" s="2">
        <f t="shared" si="119"/>
        <v>5.0631202322284213E-4</v>
      </c>
      <c r="N274" s="107">
        <f>SUMIF(Town!$AO$174:$AO$692,$AV274,Town!N$174:N$692)</f>
        <v>18585</v>
      </c>
      <c r="O274" s="107">
        <f>SUMIF(Town!$AO$174:$AO$692,$AV274,Town!O$174:O$692)</f>
        <v>38690</v>
      </c>
      <c r="P274" s="107">
        <f>SUMIF(Town!$AO$174:$AO$692,$AV274,Town!P$174:P$692)</f>
        <v>1947</v>
      </c>
      <c r="Q274" s="107"/>
      <c r="R274" s="107"/>
      <c r="S274" s="107"/>
      <c r="T274" s="107"/>
      <c r="U274" s="107"/>
      <c r="V274" s="107"/>
      <c r="W274" s="107"/>
      <c r="X274" s="107">
        <f>SUMIF(Town!$AO$174:$AO$692,$AV274,Town!X$174:X$692)</f>
        <v>30</v>
      </c>
      <c r="Y274" s="107"/>
      <c r="Z274" s="107"/>
      <c r="AA274" s="107"/>
      <c r="AB274" s="107"/>
      <c r="AC274" s="107"/>
      <c r="AD274" s="107"/>
      <c r="AE274" s="107">
        <f>SUMIF(Town!$AO$174:$AO$692,$AV274,Town!AE$174:AE$692)</f>
        <v>0</v>
      </c>
      <c r="AG274" s="6">
        <f>IF(Q274&gt;0,RANK(Q274,(N274:P274,Q274:AE274)),0)</f>
        <v>0</v>
      </c>
      <c r="AH274" s="6">
        <f>IF(R274&gt;0,RANK(R274,(N274:P274,Q274:AE274)),0)</f>
        <v>0</v>
      </c>
      <c r="AI274" s="6">
        <f>IF(T274&gt;0,RANK(T274,(N274:P274,Q274:AE274)),0)</f>
        <v>0</v>
      </c>
      <c r="AJ274" s="6">
        <f>IF(S274&gt;0,RANK(S274,(N274:P274,Q274:AE274)),0)</f>
        <v>0</v>
      </c>
      <c r="AK274" s="2">
        <f t="shared" si="120"/>
        <v>0</v>
      </c>
      <c r="AL274" s="2">
        <f t="shared" si="121"/>
        <v>0</v>
      </c>
      <c r="AM274" s="2">
        <f t="shared" si="122"/>
        <v>0</v>
      </c>
      <c r="AN274" s="2">
        <f t="shared" si="123"/>
        <v>0</v>
      </c>
      <c r="AP274" t="s">
        <v>1447</v>
      </c>
      <c r="AQ274" t="s">
        <v>2756</v>
      </c>
      <c r="AT274" s="92">
        <v>23</v>
      </c>
      <c r="AU274" s="94">
        <v>19</v>
      </c>
      <c r="AV274" s="98">
        <f t="shared" si="124"/>
        <v>23019</v>
      </c>
      <c r="AX274" s="6" t="s">
        <v>1535</v>
      </c>
    </row>
    <row r="275" spans="1:57" hidden="1" outlineLevel="1">
      <c r="A275" t="s">
        <v>361</v>
      </c>
      <c r="B275" t="s">
        <v>2756</v>
      </c>
      <c r="C275" s="1">
        <f t="shared" si="113"/>
        <v>7604</v>
      </c>
      <c r="D275" s="6">
        <f>IF(N275&gt;0, RANK(N275,(N275:P275,Q275:AE275)),0)</f>
        <v>2</v>
      </c>
      <c r="E275" s="6">
        <f>IF(O275&gt;0,RANK(O275,(N275:P275,Q275:AE275)),0)</f>
        <v>1</v>
      </c>
      <c r="F275" s="6">
        <f>IF(P275&gt;0,RANK(P275,(N275:P275,Q275:AE275)),0)</f>
        <v>3</v>
      </c>
      <c r="G275" s="1">
        <f t="shared" si="114"/>
        <v>3276</v>
      </c>
      <c r="H275" s="2">
        <f t="shared" si="115"/>
        <v>0.43082588111520254</v>
      </c>
      <c r="I275" s="2"/>
      <c r="J275" s="2">
        <f t="shared" si="116"/>
        <v>0.26788532351394001</v>
      </c>
      <c r="K275" s="2">
        <f t="shared" si="117"/>
        <v>0.6987112046291426</v>
      </c>
      <c r="L275" s="2">
        <f t="shared" si="118"/>
        <v>3.2219884271436086E-2</v>
      </c>
      <c r="M275" s="2">
        <f t="shared" si="119"/>
        <v>1.1835875854813022E-3</v>
      </c>
      <c r="N275" s="107">
        <f>SUMIF(Town!$AO$174:$AO$692,$AV275,Town!N$174:N$692)</f>
        <v>2037</v>
      </c>
      <c r="O275" s="107">
        <f>SUMIF(Town!$AO$174:$AO$692,$AV275,Town!O$174:O$692)</f>
        <v>5313</v>
      </c>
      <c r="P275" s="107">
        <f>SUMIF(Town!$AO$174:$AO$692,$AV275,Town!P$174:P$692)</f>
        <v>245</v>
      </c>
      <c r="Q275" s="107"/>
      <c r="R275" s="107"/>
      <c r="S275" s="107"/>
      <c r="T275" s="107"/>
      <c r="U275" s="107"/>
      <c r="V275" s="107"/>
      <c r="W275" s="107"/>
      <c r="X275" s="107">
        <f>SUMIF(Town!$AO$174:$AO$692,$AV275,Town!X$174:X$692)</f>
        <v>9</v>
      </c>
      <c r="Y275" s="107"/>
      <c r="Z275" s="107"/>
      <c r="AA275" s="107"/>
      <c r="AB275" s="107"/>
      <c r="AC275" s="107"/>
      <c r="AD275" s="107"/>
      <c r="AE275" s="107">
        <f>SUMIF(Town!$AO$174:$AO$692,$AV275,Town!AE$174:AE$692)</f>
        <v>0</v>
      </c>
      <c r="AG275" s="6">
        <f>IF(Q275&gt;0,RANK(Q275,(N275:P275,Q275:AE275)),0)</f>
        <v>0</v>
      </c>
      <c r="AH275" s="6">
        <f>IF(R275&gt;0,RANK(R275,(N275:P275,Q275:AE275)),0)</f>
        <v>0</v>
      </c>
      <c r="AI275" s="6">
        <f>IF(T275&gt;0,RANK(T275,(N275:P275,Q275:AE275)),0)</f>
        <v>0</v>
      </c>
      <c r="AJ275" s="6">
        <f>IF(S275&gt;0,RANK(S275,(N275:P275,Q275:AE275)),0)</f>
        <v>0</v>
      </c>
      <c r="AK275" s="2">
        <f t="shared" si="120"/>
        <v>0</v>
      </c>
      <c r="AL275" s="2">
        <f t="shared" si="121"/>
        <v>0</v>
      </c>
      <c r="AM275" s="2">
        <f t="shared" si="122"/>
        <v>0</v>
      </c>
      <c r="AN275" s="2">
        <f t="shared" si="123"/>
        <v>0</v>
      </c>
      <c r="AP275" t="s">
        <v>361</v>
      </c>
      <c r="AQ275" t="s">
        <v>2756</v>
      </c>
      <c r="AT275" s="92">
        <v>23</v>
      </c>
      <c r="AU275" s="94">
        <v>21</v>
      </c>
      <c r="AV275" s="98">
        <f t="shared" si="124"/>
        <v>23021</v>
      </c>
      <c r="AX275" s="6" t="s">
        <v>1535</v>
      </c>
    </row>
    <row r="276" spans="1:57" hidden="1" outlineLevel="1">
      <c r="A276" t="s">
        <v>780</v>
      </c>
      <c r="B276" t="s">
        <v>2756</v>
      </c>
      <c r="C276" s="1">
        <f t="shared" si="113"/>
        <v>14326</v>
      </c>
      <c r="D276" s="6">
        <f>IF(N276&gt;0, RANK(N276,(N276:P276,Q276:AE276)),0)</f>
        <v>2</v>
      </c>
      <c r="E276" s="6">
        <f>IF(O276&gt;0,RANK(O276,(N276:P276,Q276:AE276)),0)</f>
        <v>1</v>
      </c>
      <c r="F276" s="6">
        <f>IF(P276&gt;0,RANK(P276,(N276:P276,Q276:AE276)),0)</f>
        <v>3</v>
      </c>
      <c r="G276" s="1">
        <f t="shared" si="114"/>
        <v>3557</v>
      </c>
      <c r="H276" s="2">
        <f t="shared" si="115"/>
        <v>0.24828982269998603</v>
      </c>
      <c r="I276" s="2"/>
      <c r="J276" s="2">
        <f t="shared" si="116"/>
        <v>0.35739215412536646</v>
      </c>
      <c r="K276" s="2">
        <f t="shared" si="117"/>
        <v>0.60568197682535252</v>
      </c>
      <c r="L276" s="2">
        <f t="shared" si="118"/>
        <v>3.6227837498254922E-2</v>
      </c>
      <c r="M276" s="2">
        <f t="shared" si="119"/>
        <v>6.9803155102615699E-4</v>
      </c>
      <c r="N276" s="107">
        <f>SUMIF(Town!$AO$174:$AO$692,$AV276,Town!N$174:N$692)</f>
        <v>5120</v>
      </c>
      <c r="O276" s="107">
        <f>SUMIF(Town!$AO$174:$AO$692,$AV276,Town!O$174:O$692)</f>
        <v>8677</v>
      </c>
      <c r="P276" s="107">
        <f>SUMIF(Town!$AO$174:$AO$692,$AV276,Town!P$174:P$692)</f>
        <v>519</v>
      </c>
      <c r="Q276" s="107"/>
      <c r="R276" s="107"/>
      <c r="S276" s="107"/>
      <c r="T276" s="107"/>
      <c r="U276" s="107"/>
      <c r="V276" s="107"/>
      <c r="W276" s="107"/>
      <c r="X276" s="107">
        <f>SUMIF(Town!$AO$174:$AO$692,$AV276,Town!X$174:X$692)</f>
        <v>10</v>
      </c>
      <c r="Y276" s="107"/>
      <c r="Z276" s="107"/>
      <c r="AA276" s="107"/>
      <c r="AB276" s="107"/>
      <c r="AC276" s="107"/>
      <c r="AD276" s="107"/>
      <c r="AE276" s="107">
        <f>SUMIF(Town!$AO$174:$AO$692,$AV276,Town!AE$174:AE$692)</f>
        <v>0</v>
      </c>
      <c r="AG276" s="6">
        <f>IF(Q276&gt;0,RANK(Q276,(N276:P276,Q276:AE276)),0)</f>
        <v>0</v>
      </c>
      <c r="AH276" s="6">
        <f>IF(R276&gt;0,RANK(R276,(N276:P276,Q276:AE276)),0)</f>
        <v>0</v>
      </c>
      <c r="AI276" s="6">
        <f>IF(T276&gt;0,RANK(T276,(N276:P276,Q276:AE276)),0)</f>
        <v>0</v>
      </c>
      <c r="AJ276" s="6">
        <f>IF(S276&gt;0,RANK(S276,(N276:P276,Q276:AE276)),0)</f>
        <v>0</v>
      </c>
      <c r="AK276" s="2">
        <f t="shared" si="120"/>
        <v>0</v>
      </c>
      <c r="AL276" s="2">
        <f t="shared" si="121"/>
        <v>0</v>
      </c>
      <c r="AM276" s="2">
        <f t="shared" si="122"/>
        <v>0</v>
      </c>
      <c r="AN276" s="2">
        <f t="shared" si="123"/>
        <v>0</v>
      </c>
      <c r="AP276" t="s">
        <v>780</v>
      </c>
      <c r="AQ276" t="s">
        <v>2756</v>
      </c>
      <c r="AT276" s="92">
        <v>23</v>
      </c>
      <c r="AU276" s="94">
        <v>23</v>
      </c>
      <c r="AV276" s="98">
        <f t="shared" si="124"/>
        <v>23023</v>
      </c>
      <c r="AX276" s="6" t="s">
        <v>1535</v>
      </c>
    </row>
    <row r="277" spans="1:57" hidden="1" outlineLevel="1">
      <c r="A277" t="s">
        <v>198</v>
      </c>
      <c r="B277" t="s">
        <v>2756</v>
      </c>
      <c r="C277" s="1">
        <f t="shared" si="113"/>
        <v>19025</v>
      </c>
      <c r="D277" s="6">
        <f>IF(N277&gt;0, RANK(N277,(N277:P277,Q277:AE277)),0)</f>
        <v>2</v>
      </c>
      <c r="E277" s="6">
        <f>IF(O277&gt;0,RANK(O277,(N277:P277,Q277:AE277)),0)</f>
        <v>1</v>
      </c>
      <c r="F277" s="6">
        <f>IF(P277&gt;0,RANK(P277,(N277:P277,Q277:AE277)),0)</f>
        <v>3</v>
      </c>
      <c r="G277" s="1">
        <f t="shared" si="114"/>
        <v>4878</v>
      </c>
      <c r="H277" s="2">
        <f t="shared" si="115"/>
        <v>0.25639947437582128</v>
      </c>
      <c r="I277" s="2"/>
      <c r="J277" s="2">
        <f t="shared" si="116"/>
        <v>0.34980289093298289</v>
      </c>
      <c r="K277" s="2">
        <f t="shared" si="117"/>
        <v>0.60620236530880423</v>
      </c>
      <c r="L277" s="2">
        <f t="shared" si="118"/>
        <v>4.3784494086727986E-2</v>
      </c>
      <c r="M277" s="2">
        <f t="shared" si="119"/>
        <v>2.1024967148489809E-4</v>
      </c>
      <c r="N277" s="107">
        <f>SUMIF(Town!$AO$174:$AO$692,$AV277,Town!N$174:N$692)</f>
        <v>6655</v>
      </c>
      <c r="O277" s="107">
        <f>SUMIF(Town!$AO$174:$AO$692,$AV277,Town!O$174:O$692)</f>
        <v>11533</v>
      </c>
      <c r="P277" s="107">
        <f>SUMIF(Town!$AO$174:$AO$692,$AV277,Town!P$174:P$692)</f>
        <v>833</v>
      </c>
      <c r="Q277" s="107"/>
      <c r="R277" s="107"/>
      <c r="S277" s="107"/>
      <c r="T277" s="107"/>
      <c r="U277" s="107"/>
      <c r="V277" s="107"/>
      <c r="W277" s="107"/>
      <c r="X277" s="107">
        <f>SUMIF(Town!$AO$174:$AO$692,$AV277,Town!X$174:X$692)</f>
        <v>4</v>
      </c>
      <c r="Y277" s="107"/>
      <c r="Z277" s="107"/>
      <c r="AA277" s="107"/>
      <c r="AB277" s="107"/>
      <c r="AC277" s="107"/>
      <c r="AD277" s="107"/>
      <c r="AE277" s="107">
        <f>SUMIF(Town!$AO$174:$AO$692,$AV277,Town!AE$174:AE$692)</f>
        <v>0</v>
      </c>
      <c r="AG277" s="6">
        <f>IF(Q277&gt;0,RANK(Q277,(N277:P277,Q277:AE277)),0)</f>
        <v>0</v>
      </c>
      <c r="AH277" s="6">
        <f>IF(R277&gt;0,RANK(R277,(N277:P277,Q277:AE277)),0)</f>
        <v>0</v>
      </c>
      <c r="AI277" s="6">
        <f>IF(T277&gt;0,RANK(T277,(N277:P277,Q277:AE277)),0)</f>
        <v>0</v>
      </c>
      <c r="AJ277" s="6">
        <f>IF(S277&gt;0,RANK(S277,(N277:P277,Q277:AE277)),0)</f>
        <v>0</v>
      </c>
      <c r="AK277" s="2">
        <f t="shared" si="120"/>
        <v>0</v>
      </c>
      <c r="AL277" s="2">
        <f t="shared" si="121"/>
        <v>0</v>
      </c>
      <c r="AM277" s="2">
        <f t="shared" si="122"/>
        <v>0</v>
      </c>
      <c r="AN277" s="2">
        <f t="shared" si="123"/>
        <v>0</v>
      </c>
      <c r="AP277" t="s">
        <v>198</v>
      </c>
      <c r="AQ277" t="s">
        <v>2756</v>
      </c>
      <c r="AT277" s="92">
        <v>23</v>
      </c>
      <c r="AU277" s="94">
        <v>25</v>
      </c>
      <c r="AV277" s="98">
        <f t="shared" si="124"/>
        <v>23025</v>
      </c>
      <c r="AX277" s="6" t="s">
        <v>1535</v>
      </c>
    </row>
    <row r="278" spans="1:57" hidden="1" outlineLevel="1">
      <c r="A278" t="s">
        <v>1876</v>
      </c>
      <c r="B278" t="s">
        <v>2756</v>
      </c>
      <c r="C278" s="1">
        <f t="shared" si="113"/>
        <v>14309</v>
      </c>
      <c r="D278" s="6">
        <f>IF(N278&gt;0, RANK(N278,(N278:P278,Q278:AE278)),0)</f>
        <v>2</v>
      </c>
      <c r="E278" s="6">
        <f>IF(O278&gt;0,RANK(O278,(N278:P278,Q278:AE278)),0)</f>
        <v>1</v>
      </c>
      <c r="F278" s="6">
        <f>IF(P278&gt;0,RANK(P278,(N278:P278,Q278:AE278)),0)</f>
        <v>3</v>
      </c>
      <c r="G278" s="1">
        <f t="shared" si="114"/>
        <v>4469</v>
      </c>
      <c r="H278" s="2">
        <f t="shared" si="115"/>
        <v>0.31232091690544411</v>
      </c>
      <c r="I278" s="2"/>
      <c r="J278" s="2">
        <f t="shared" si="116"/>
        <v>0.32573904535606962</v>
      </c>
      <c r="K278" s="2">
        <f t="shared" si="117"/>
        <v>0.63805996226151374</v>
      </c>
      <c r="L278" s="2">
        <f t="shared" si="118"/>
        <v>3.6061220211055976E-2</v>
      </c>
      <c r="M278" s="2">
        <f t="shared" si="119"/>
        <v>1.3977217136072057E-4</v>
      </c>
      <c r="N278" s="107">
        <f>SUMIF(Town!$AO$174:$AO$692,$AV278,Town!N$174:N$692)</f>
        <v>4661</v>
      </c>
      <c r="O278" s="107">
        <f>SUMIF(Town!$AO$174:$AO$692,$AV278,Town!O$174:O$692)</f>
        <v>9130</v>
      </c>
      <c r="P278" s="107">
        <f>SUMIF(Town!$AO$174:$AO$692,$AV278,Town!P$174:P$692)</f>
        <v>516</v>
      </c>
      <c r="Q278" s="107"/>
      <c r="R278" s="107"/>
      <c r="S278" s="107"/>
      <c r="T278" s="107"/>
      <c r="U278" s="107"/>
      <c r="V278" s="107"/>
      <c r="W278" s="107"/>
      <c r="X278" s="107">
        <f>SUMIF(Town!$AO$174:$AO$692,$AV278,Town!X$174:X$692)</f>
        <v>2</v>
      </c>
      <c r="Y278" s="107"/>
      <c r="Z278" s="107"/>
      <c r="AA278" s="107"/>
      <c r="AB278" s="107"/>
      <c r="AC278" s="107"/>
      <c r="AD278" s="107"/>
      <c r="AE278" s="107">
        <f>SUMIF(Town!$AO$174:$AO$692,$AV278,Town!AE$174:AE$692)</f>
        <v>0</v>
      </c>
      <c r="AG278" s="6">
        <f>IF(Q278&gt;0,RANK(Q278,(N278:P278,Q278:AE278)),0)</f>
        <v>0</v>
      </c>
      <c r="AH278" s="6">
        <f>IF(R278&gt;0,RANK(R278,(N278:P278,Q278:AE278)),0)</f>
        <v>0</v>
      </c>
      <c r="AI278" s="6">
        <f>IF(T278&gt;0,RANK(T278,(N278:P278,Q278:AE278)),0)</f>
        <v>0</v>
      </c>
      <c r="AJ278" s="6">
        <f>IF(S278&gt;0,RANK(S278,(N278:P278,Q278:AE278)),0)</f>
        <v>0</v>
      </c>
      <c r="AK278" s="2">
        <f t="shared" si="120"/>
        <v>0</v>
      </c>
      <c r="AL278" s="2">
        <f t="shared" si="121"/>
        <v>0</v>
      </c>
      <c r="AM278" s="2">
        <f t="shared" si="122"/>
        <v>0</v>
      </c>
      <c r="AN278" s="2">
        <f t="shared" si="123"/>
        <v>0</v>
      </c>
      <c r="AP278" t="s">
        <v>1876</v>
      </c>
      <c r="AQ278" t="s">
        <v>2756</v>
      </c>
      <c r="AT278" s="92">
        <v>23</v>
      </c>
      <c r="AU278" s="94">
        <v>27</v>
      </c>
      <c r="AV278" s="98">
        <f t="shared" si="124"/>
        <v>23027</v>
      </c>
      <c r="AX278" s="6" t="s">
        <v>1535</v>
      </c>
    </row>
    <row r="279" spans="1:57" hidden="1" outlineLevel="1">
      <c r="A279" t="s">
        <v>2757</v>
      </c>
      <c r="B279" t="s">
        <v>2756</v>
      </c>
      <c r="C279" s="1">
        <f t="shared" si="113"/>
        <v>13159</v>
      </c>
      <c r="D279" s="6">
        <f>IF(N279&gt;0, RANK(N279,(N279:P279,Q279:AE279)),0)</f>
        <v>2</v>
      </c>
      <c r="E279" s="6">
        <f>IF(O279&gt;0,RANK(O279,(N279:P279,Q279:AE279)),0)</f>
        <v>1</v>
      </c>
      <c r="F279" s="6">
        <f>IF(P279&gt;0,RANK(P279,(N279:P279,Q279:AE279)),0)</f>
        <v>3</v>
      </c>
      <c r="G279" s="1">
        <f t="shared" si="114"/>
        <v>5170</v>
      </c>
      <c r="H279" s="2">
        <f t="shared" si="115"/>
        <v>0.39288699749221068</v>
      </c>
      <c r="I279" s="2"/>
      <c r="J279" s="2">
        <f t="shared" si="116"/>
        <v>0.28611596625883423</v>
      </c>
      <c r="K279" s="2">
        <f t="shared" si="117"/>
        <v>0.67900296375104496</v>
      </c>
      <c r="L279" s="2">
        <f t="shared" si="118"/>
        <v>3.1081389163310283E-2</v>
      </c>
      <c r="M279" s="2">
        <f t="shared" si="119"/>
        <v>3.7996808268105781E-3</v>
      </c>
      <c r="N279" s="107">
        <f>SUMIF(Town!$AO$174:$AO$692,$AV279,Town!N$174:N$692)</f>
        <v>3765</v>
      </c>
      <c r="O279" s="107">
        <f>SUMIF(Town!$AO$174:$AO$692,$AV279,Town!O$174:O$692)</f>
        <v>8935</v>
      </c>
      <c r="P279" s="107">
        <f>SUMIF(Town!$AO$174:$AO$692,$AV279,Town!P$174:P$692)</f>
        <v>409</v>
      </c>
      <c r="Q279" s="107"/>
      <c r="R279" s="107"/>
      <c r="S279" s="107"/>
      <c r="T279" s="107"/>
      <c r="U279" s="107"/>
      <c r="V279" s="107"/>
      <c r="W279" s="107"/>
      <c r="X279" s="107">
        <f>SUMIF(Town!$AO$174:$AO$692,$AV279,Town!X$174:X$692)</f>
        <v>50</v>
      </c>
      <c r="Y279" s="107"/>
      <c r="Z279" s="107"/>
      <c r="AA279" s="107"/>
      <c r="AB279" s="107"/>
      <c r="AC279" s="107"/>
      <c r="AD279" s="107"/>
      <c r="AE279" s="107">
        <f>SUMIF(Town!$AO$174:$AO$692,$AV279,Town!AE$174:AE$692)</f>
        <v>0</v>
      </c>
      <c r="AG279" s="6">
        <f>IF(Q279&gt;0,RANK(Q279,(N279:P279,Q279:AE279)),0)</f>
        <v>0</v>
      </c>
      <c r="AH279" s="6">
        <f>IF(R279&gt;0,RANK(R279,(N279:P279,Q279:AE279)),0)</f>
        <v>0</v>
      </c>
      <c r="AI279" s="6">
        <f>IF(T279&gt;0,RANK(T279,(N279:P279,Q279:AE279)),0)</f>
        <v>0</v>
      </c>
      <c r="AJ279" s="6">
        <f>IF(S279&gt;0,RANK(S279,(N279:P279,Q279:AE279)),0)</f>
        <v>0</v>
      </c>
      <c r="AK279" s="2">
        <f t="shared" si="120"/>
        <v>0</v>
      </c>
      <c r="AL279" s="2">
        <f t="shared" si="121"/>
        <v>0</v>
      </c>
      <c r="AM279" s="2">
        <f t="shared" si="122"/>
        <v>0</v>
      </c>
      <c r="AN279" s="2">
        <f t="shared" si="123"/>
        <v>0</v>
      </c>
      <c r="AP279" t="s">
        <v>2757</v>
      </c>
      <c r="AQ279" t="s">
        <v>2756</v>
      </c>
      <c r="AT279" s="92">
        <v>23</v>
      </c>
      <c r="AU279" s="94">
        <v>29</v>
      </c>
      <c r="AV279" s="98">
        <f t="shared" si="124"/>
        <v>23029</v>
      </c>
      <c r="AX279" s="6" t="s">
        <v>1535</v>
      </c>
    </row>
    <row r="280" spans="1:57" hidden="1" outlineLevel="1">
      <c r="A280" t="s">
        <v>1344</v>
      </c>
      <c r="B280" t="s">
        <v>2756</v>
      </c>
      <c r="C280" s="1">
        <f t="shared" si="113"/>
        <v>68162</v>
      </c>
      <c r="D280" s="6">
        <f>IF(N280&gt;0, RANK(N280,(N280:P280,Q280:AE280)),0)</f>
        <v>2</v>
      </c>
      <c r="E280" s="6">
        <f>IF(O280&gt;0,RANK(O280,(N280:P280,Q280:AE280)),0)</f>
        <v>1</v>
      </c>
      <c r="F280" s="6">
        <f>IF(P280&gt;0,RANK(P280,(N280:P280,Q280:AE280)),0)</f>
        <v>3</v>
      </c>
      <c r="G280" s="1">
        <f t="shared" si="114"/>
        <v>13868</v>
      </c>
      <c r="H280" s="2">
        <f t="shared" si="115"/>
        <v>0.20345647134767172</v>
      </c>
      <c r="I280" s="2"/>
      <c r="J280" s="2">
        <f t="shared" si="116"/>
        <v>0.37922889586573166</v>
      </c>
      <c r="K280" s="2">
        <f t="shared" si="117"/>
        <v>0.58268536721340336</v>
      </c>
      <c r="L280" s="2">
        <f t="shared" si="118"/>
        <v>3.7806989231536636E-2</v>
      </c>
      <c r="M280" s="2">
        <f t="shared" si="119"/>
        <v>2.7874768932828475E-4</v>
      </c>
      <c r="N280" s="107">
        <f>SUMIF(Town!$AO$174:$AO$692,$AV280,Town!N$174:N$692)</f>
        <v>25849</v>
      </c>
      <c r="O280" s="107">
        <f>SUMIF(Town!$AO$174:$AO$692,$AV280,Town!O$174:O$692)</f>
        <v>39717</v>
      </c>
      <c r="P280" s="107">
        <f>SUMIF(Town!$AO$174:$AO$692,$AV280,Town!P$174:P$692)</f>
        <v>2577</v>
      </c>
      <c r="Q280" s="107"/>
      <c r="R280" s="107"/>
      <c r="S280" s="107"/>
      <c r="T280" s="107"/>
      <c r="U280" s="107"/>
      <c r="V280" s="107"/>
      <c r="W280" s="107"/>
      <c r="X280" s="107">
        <f>SUMIF(Town!$AO$174:$AO$692,$AV280,Town!X$174:X$692)</f>
        <v>19</v>
      </c>
      <c r="Y280" s="107"/>
      <c r="Z280" s="107"/>
      <c r="AA280" s="107"/>
      <c r="AB280" s="107"/>
      <c r="AC280" s="107"/>
      <c r="AD280" s="107"/>
      <c r="AE280" s="107">
        <f>SUMIF(Town!$AO$174:$AO$692,$AV280,Town!AE$174:AE$692)</f>
        <v>0</v>
      </c>
      <c r="AG280" s="6">
        <f>IF(Q280&gt;0,RANK(Q280,(N280:P280,Q280:AE280)),0)</f>
        <v>0</v>
      </c>
      <c r="AH280" s="6">
        <f>IF(R280&gt;0,RANK(R280,(N280:P280,Q280:AE280)),0)</f>
        <v>0</v>
      </c>
      <c r="AI280" s="6">
        <f>IF(T280&gt;0,RANK(T280,(N280:P280,Q280:AE280)),0)</f>
        <v>0</v>
      </c>
      <c r="AJ280" s="6">
        <f>IF(S280&gt;0,RANK(S280,(N280:P280,Q280:AE280)),0)</f>
        <v>0</v>
      </c>
      <c r="AK280" s="2">
        <f t="shared" si="120"/>
        <v>0</v>
      </c>
      <c r="AL280" s="2">
        <f t="shared" si="121"/>
        <v>0</v>
      </c>
      <c r="AM280" s="2">
        <f t="shared" si="122"/>
        <v>0</v>
      </c>
      <c r="AN280" s="2">
        <f t="shared" si="123"/>
        <v>0</v>
      </c>
      <c r="AP280" t="s">
        <v>1344</v>
      </c>
      <c r="AQ280" t="s">
        <v>2756</v>
      </c>
      <c r="AT280" s="92">
        <v>23</v>
      </c>
      <c r="AU280" s="94">
        <v>31</v>
      </c>
      <c r="AV280" s="98">
        <f t="shared" si="124"/>
        <v>23031</v>
      </c>
      <c r="AX280" s="6" t="s">
        <v>1535</v>
      </c>
    </row>
    <row r="281" spans="1:57" collapsed="1">
      <c r="A281" t="s">
        <v>1395</v>
      </c>
      <c r="B281" t="s">
        <v>2672</v>
      </c>
      <c r="C281" s="1">
        <f t="shared" si="113"/>
        <v>511733</v>
      </c>
      <c r="D281" s="6">
        <f>IF(N281&gt;0, RANK(N281,(N281:P281,Q281:AE281)),0)</f>
        <v>2</v>
      </c>
      <c r="E281" s="6">
        <f>IF(O281&gt;0,RANK(O281,(N281:P281,Q281:AE281)),0)</f>
        <v>1</v>
      </c>
      <c r="F281" s="6">
        <f>IF(P281&gt;0,RANK(P281,(N281:P281,Q281:AE281)),0)</f>
        <v>3</v>
      </c>
      <c r="G281" s="1">
        <f t="shared" si="114"/>
        <v>122202</v>
      </c>
      <c r="H281" s="2">
        <f t="shared" si="115"/>
        <v>0.23880031188139128</v>
      </c>
      <c r="I281" s="2"/>
      <c r="J281" s="2">
        <f t="shared" si="116"/>
        <v>0.363552868390352</v>
      </c>
      <c r="K281" s="2">
        <f t="shared" si="117"/>
        <v>0.60235318027174323</v>
      </c>
      <c r="L281" s="2">
        <f t="shared" si="118"/>
        <v>3.3621048476451587E-2</v>
      </c>
      <c r="M281" s="2">
        <f t="shared" si="119"/>
        <v>4.7290286145323934E-4</v>
      </c>
      <c r="N281" s="107">
        <f>SUM(N265:N280)</f>
        <v>186042</v>
      </c>
      <c r="O281" s="107">
        <f>SUM(O265:O280)</f>
        <v>308244</v>
      </c>
      <c r="P281" s="107">
        <f>SUM(P265:P280)</f>
        <v>17205</v>
      </c>
      <c r="Q281" s="107"/>
      <c r="R281" s="107"/>
      <c r="S281" s="107"/>
      <c r="T281" s="107"/>
      <c r="U281" s="107"/>
      <c r="V281" s="107"/>
      <c r="W281" s="107"/>
      <c r="X281" s="107">
        <f>SUM(X265:X280)</f>
        <v>242</v>
      </c>
      <c r="Y281" s="107"/>
      <c r="Z281" s="107"/>
      <c r="AA281" s="107"/>
      <c r="AB281" s="107"/>
      <c r="AC281" s="107"/>
      <c r="AD281" s="107"/>
      <c r="AE281" s="107">
        <f>SUM(AE265:AE280)</f>
        <v>0</v>
      </c>
      <c r="AG281" s="6">
        <f>IF(Q281&gt;0,RANK(Q281,(N281:P281,Q281:AE281)),0)</f>
        <v>0</v>
      </c>
      <c r="AH281" s="6">
        <f>IF(R281&gt;0,RANK(R281,(N281:P281,Q281:AE281)),0)</f>
        <v>0</v>
      </c>
      <c r="AI281" s="6">
        <f>IF(T281&gt;0,RANK(T281,(N281:P281,Q281:AE281)),0)</f>
        <v>0</v>
      </c>
      <c r="AJ281" s="6">
        <f>IF(S281&gt;0,RANK(S281,(N281:P281,Q281:AE281)),0)</f>
        <v>0</v>
      </c>
      <c r="AK281" s="2">
        <f t="shared" si="120"/>
        <v>0</v>
      </c>
      <c r="AL281" s="2">
        <f t="shared" si="121"/>
        <v>0</v>
      </c>
      <c r="AM281" s="2">
        <f t="shared" si="122"/>
        <v>0</v>
      </c>
      <c r="AN281" s="2">
        <f t="shared" si="123"/>
        <v>0</v>
      </c>
      <c r="AP281" t="s">
        <v>1395</v>
      </c>
      <c r="AQ281" t="s">
        <v>2672</v>
      </c>
      <c r="AT281" s="92">
        <v>23</v>
      </c>
      <c r="AU281" s="94"/>
      <c r="AV281" s="92">
        <v>23</v>
      </c>
      <c r="AX281" s="6" t="s">
        <v>2158</v>
      </c>
    </row>
    <row r="282" spans="1:57">
      <c r="C282" s="1"/>
      <c r="E282" s="6"/>
      <c r="F282" s="6"/>
      <c r="I282" s="2"/>
      <c r="N282" s="107"/>
      <c r="O282" s="107"/>
      <c r="P282" s="107"/>
      <c r="Q282" s="107"/>
      <c r="R282" s="107"/>
      <c r="S282" s="107"/>
      <c r="T282" s="107"/>
      <c r="U282" s="107"/>
      <c r="V282" s="107"/>
      <c r="W282" s="107"/>
      <c r="X282" s="107"/>
      <c r="Y282" s="107"/>
      <c r="Z282" s="107"/>
      <c r="AA282" s="107"/>
      <c r="AB282" s="107"/>
      <c r="AC282" s="107"/>
      <c r="AD282" s="107"/>
      <c r="AE282" s="107"/>
      <c r="AG282" s="6"/>
      <c r="AH282" s="6"/>
      <c r="AI282" s="6"/>
      <c r="AJ282" s="6"/>
      <c r="AT282" s="92"/>
      <c r="AU282" s="94"/>
      <c r="AV282" s="98"/>
    </row>
    <row r="283" spans="1:57" hidden="1" outlineLevel="1">
      <c r="A283" t="s">
        <v>914</v>
      </c>
      <c r="B283" t="s">
        <v>1549</v>
      </c>
      <c r="C283" s="1">
        <f t="shared" ref="C283:C307" si="125">SUM(N283:AE283)</f>
        <v>20375</v>
      </c>
      <c r="D283" s="6">
        <f>IF(N283&gt;0, RANK(N283,(N283:P283,Q283:AE283)),0)</f>
        <v>1</v>
      </c>
      <c r="E283" s="6">
        <f>IF(O283&gt;0,RANK(O283,(N283:P283,Q283:AE283)),0)</f>
        <v>2</v>
      </c>
      <c r="F283" s="6">
        <f>IF(P283&gt;0,RANK(P283,(N283:P283,Q283:AE283)),0)</f>
        <v>0</v>
      </c>
      <c r="G283" s="1">
        <f t="shared" si="114"/>
        <v>1995</v>
      </c>
      <c r="H283" s="2">
        <f t="shared" si="115"/>
        <v>9.7914110429447851E-2</v>
      </c>
      <c r="I283" s="2"/>
      <c r="J283" s="2">
        <f t="shared" ref="J283:J307" si="126">IF($C283=0,"-",N283/$C283)</f>
        <v>0.54895705521472393</v>
      </c>
      <c r="K283" s="2">
        <f t="shared" ref="K283:K307" si="127">IF($C283=0,"-",O283/$C283)</f>
        <v>0.45104294478527607</v>
      </c>
      <c r="L283" s="2">
        <f t="shared" ref="L283:L307" si="128">IF($C283=0,"-",P283/$C283)</f>
        <v>0</v>
      </c>
      <c r="M283" s="2">
        <f t="shared" ref="M283:M307" si="129">IF(C283=0,"-",(1-J283-K283-L283))</f>
        <v>0</v>
      </c>
      <c r="N283" s="107">
        <v>11185</v>
      </c>
      <c r="O283" s="107">
        <v>9190</v>
      </c>
      <c r="P283" s="107"/>
      <c r="Q283" s="107"/>
      <c r="R283" s="107"/>
      <c r="S283" s="107"/>
      <c r="T283" s="107"/>
      <c r="U283" s="107"/>
      <c r="V283" s="107"/>
      <c r="W283" s="107"/>
      <c r="X283" s="107">
        <v>0</v>
      </c>
      <c r="Y283" s="107"/>
      <c r="Z283" s="107"/>
      <c r="AA283" s="107"/>
      <c r="AB283" s="107"/>
      <c r="AC283" s="107"/>
      <c r="AD283" s="107"/>
      <c r="AE283" s="107"/>
      <c r="AG283" s="6">
        <f>IF(Q283&gt;0,RANK(Q283,(N283:P283,Q283:AE283)),0)</f>
        <v>0</v>
      </c>
      <c r="AH283" s="6">
        <f>IF(R283&gt;0,RANK(R283,(N283:P283,Q283:AE283)),0)</f>
        <v>0</v>
      </c>
      <c r="AI283" s="6">
        <f>IF(T283&gt;0,RANK(T283,(N283:P283,Q283:AE283)),0)</f>
        <v>0</v>
      </c>
      <c r="AJ283" s="6">
        <f>IF(S283&gt;0,RANK(S283,(N283:P283,Q283:AE283)),0)</f>
        <v>0</v>
      </c>
      <c r="AK283" s="2">
        <f t="shared" ref="AK283:AK307" si="130">IF($C283=0,"-",Q283/$C283)</f>
        <v>0</v>
      </c>
      <c r="AL283" s="2">
        <f t="shared" ref="AL283:AL307" si="131">IF($C283=0,"-",R283/$C283)</f>
        <v>0</v>
      </c>
      <c r="AM283" s="2">
        <f t="shared" ref="AM283:AM307" si="132">IF($C283=0,"-",T283/$C283)</f>
        <v>0</v>
      </c>
      <c r="AN283" s="2">
        <f t="shared" ref="AN283:AN307" si="133">IF($C283=0,"-",S283/$C283)</f>
        <v>0</v>
      </c>
      <c r="AO283" s="88"/>
      <c r="AP283" t="s">
        <v>914</v>
      </c>
      <c r="AQ283" t="s">
        <v>1549</v>
      </c>
      <c r="AT283" s="92">
        <v>24</v>
      </c>
      <c r="AU283" s="94">
        <v>1</v>
      </c>
      <c r="AV283" s="98">
        <f t="shared" si="124"/>
        <v>24001</v>
      </c>
      <c r="AX283" s="6" t="s">
        <v>1535</v>
      </c>
      <c r="BE283" t="s">
        <v>2795</v>
      </c>
    </row>
    <row r="284" spans="1:57" hidden="1" outlineLevel="1">
      <c r="A284" t="s">
        <v>1986</v>
      </c>
      <c r="B284" t="s">
        <v>1549</v>
      </c>
      <c r="C284" s="1">
        <f t="shared" si="125"/>
        <v>137407</v>
      </c>
      <c r="D284" s="6">
        <f>IF(N284&gt;0, RANK(N284,(N284:P284,Q284:AE284)),0)</f>
        <v>2</v>
      </c>
      <c r="E284" s="6">
        <f>IF(O284&gt;0,RANK(O284,(N284:P284,Q284:AE284)),0)</f>
        <v>1</v>
      </c>
      <c r="F284" s="6">
        <f>IF(P284&gt;0,RANK(P284,(N284:P284,Q284:AE284)),0)</f>
        <v>0</v>
      </c>
      <c r="G284" s="1">
        <f t="shared" si="114"/>
        <v>5117</v>
      </c>
      <c r="H284" s="2">
        <f t="shared" si="115"/>
        <v>3.7239733055812296E-2</v>
      </c>
      <c r="I284" s="2"/>
      <c r="J284" s="2">
        <f t="shared" si="126"/>
        <v>0.48132918992482188</v>
      </c>
      <c r="K284" s="2">
        <f t="shared" si="127"/>
        <v>0.51856892298063417</v>
      </c>
      <c r="L284" s="2">
        <f t="shared" si="128"/>
        <v>0</v>
      </c>
      <c r="M284" s="2">
        <f t="shared" si="129"/>
        <v>1.0188709454395095E-4</v>
      </c>
      <c r="N284" s="107">
        <v>66138</v>
      </c>
      <c r="O284" s="107">
        <v>71255</v>
      </c>
      <c r="P284" s="107"/>
      <c r="Q284" s="107"/>
      <c r="R284" s="107"/>
      <c r="S284" s="107"/>
      <c r="T284" s="107"/>
      <c r="U284" s="107"/>
      <c r="V284" s="107"/>
      <c r="W284" s="107"/>
      <c r="X284" s="107">
        <v>14</v>
      </c>
      <c r="Y284" s="107"/>
      <c r="Z284" s="107"/>
      <c r="AA284" s="107"/>
      <c r="AB284" s="107"/>
      <c r="AC284" s="107"/>
      <c r="AD284" s="107"/>
      <c r="AE284" s="107"/>
      <c r="AG284" s="6">
        <f>IF(Q284&gt;0,RANK(Q284,(N284:P284,Q284:AE284)),0)</f>
        <v>0</v>
      </c>
      <c r="AH284" s="6">
        <f>IF(R284&gt;0,RANK(R284,(N284:P284,Q284:AE284)),0)</f>
        <v>0</v>
      </c>
      <c r="AI284" s="6">
        <f>IF(T284&gt;0,RANK(T284,(N284:P284,Q284:AE284)),0)</f>
        <v>0</v>
      </c>
      <c r="AJ284" s="6">
        <f>IF(S284&gt;0,RANK(S284,(N284:P284,Q284:AE284)),0)</f>
        <v>0</v>
      </c>
      <c r="AK284" s="2">
        <f t="shared" si="130"/>
        <v>0</v>
      </c>
      <c r="AL284" s="2">
        <f t="shared" si="131"/>
        <v>0</v>
      </c>
      <c r="AM284" s="2">
        <f t="shared" si="132"/>
        <v>0</v>
      </c>
      <c r="AN284" s="2">
        <f t="shared" si="133"/>
        <v>0</v>
      </c>
      <c r="AO284" s="88"/>
      <c r="AP284" t="s">
        <v>1986</v>
      </c>
      <c r="AQ284" t="s">
        <v>1549</v>
      </c>
      <c r="AT284" s="92">
        <v>24</v>
      </c>
      <c r="AU284" s="94">
        <v>3</v>
      </c>
      <c r="AV284" s="98">
        <f t="shared" si="124"/>
        <v>24003</v>
      </c>
      <c r="AX284" s="6" t="s">
        <v>1535</v>
      </c>
      <c r="BE284" t="s">
        <v>2796</v>
      </c>
    </row>
    <row r="285" spans="1:57" hidden="1" outlineLevel="1">
      <c r="A285" t="s">
        <v>1498</v>
      </c>
      <c r="B285" t="s">
        <v>1549</v>
      </c>
      <c r="C285" s="1">
        <f t="shared" si="125"/>
        <v>145431</v>
      </c>
      <c r="D285" s="6">
        <f>IF(N285&gt;0, RANK(N285,(N285:P285,Q285:AE285)),0)</f>
        <v>1</v>
      </c>
      <c r="E285" s="6">
        <f>IF(O285&gt;0,RANK(O285,(N285:P285,Q285:AE285)),0)</f>
        <v>2</v>
      </c>
      <c r="F285" s="6">
        <f>IF(P285&gt;0,RANK(P285,(N285:P285,Q285:AE285)),0)</f>
        <v>0</v>
      </c>
      <c r="G285" s="1">
        <f t="shared" si="114"/>
        <v>92164</v>
      </c>
      <c r="H285" s="2">
        <f t="shared" si="115"/>
        <v>0.63373008505751871</v>
      </c>
      <c r="I285" s="2"/>
      <c r="J285" s="2">
        <f t="shared" si="126"/>
        <v>0.81685472835915318</v>
      </c>
      <c r="K285" s="2">
        <f t="shared" si="127"/>
        <v>0.18312464330163444</v>
      </c>
      <c r="L285" s="2">
        <f t="shared" si="128"/>
        <v>0</v>
      </c>
      <c r="M285" s="2">
        <f t="shared" si="129"/>
        <v>2.0628339212375169E-5</v>
      </c>
      <c r="N285" s="107">
        <v>118796</v>
      </c>
      <c r="O285" s="107">
        <v>26632</v>
      </c>
      <c r="P285" s="107"/>
      <c r="Q285" s="107"/>
      <c r="R285" s="107"/>
      <c r="S285" s="107"/>
      <c r="T285" s="107"/>
      <c r="U285" s="107"/>
      <c r="V285" s="107"/>
      <c r="W285" s="107"/>
      <c r="X285" s="107">
        <v>3</v>
      </c>
      <c r="Y285" s="107"/>
      <c r="Z285" s="107"/>
      <c r="AA285" s="107"/>
      <c r="AB285" s="107"/>
      <c r="AC285" s="107"/>
      <c r="AD285" s="107"/>
      <c r="AE285" s="107"/>
      <c r="AG285" s="6">
        <f>IF(Q285&gt;0,RANK(Q285,(N285:P285,Q285:AE285)),0)</f>
        <v>0</v>
      </c>
      <c r="AH285" s="6">
        <f>IF(R285&gt;0,RANK(R285,(N285:P285,Q285:AE285)),0)</f>
        <v>0</v>
      </c>
      <c r="AI285" s="6">
        <f>IF(T285&gt;0,RANK(T285,(N285:P285,Q285:AE285)),0)</f>
        <v>0</v>
      </c>
      <c r="AJ285" s="6">
        <f>IF(S285&gt;0,RANK(S285,(N285:P285,Q285:AE285)),0)</f>
        <v>0</v>
      </c>
      <c r="AK285" s="2">
        <f t="shared" si="130"/>
        <v>0</v>
      </c>
      <c r="AL285" s="2">
        <f t="shared" si="131"/>
        <v>0</v>
      </c>
      <c r="AM285" s="2">
        <f t="shared" si="132"/>
        <v>0</v>
      </c>
      <c r="AN285" s="2">
        <f t="shared" si="133"/>
        <v>0</v>
      </c>
      <c r="AO285" s="88"/>
      <c r="AP285" t="s">
        <v>1987</v>
      </c>
      <c r="AQ285" t="s">
        <v>1549</v>
      </c>
      <c r="AT285" s="92">
        <v>24</v>
      </c>
      <c r="AU285" s="94">
        <v>510</v>
      </c>
      <c r="AV285" s="98">
        <f t="shared" si="124"/>
        <v>24510</v>
      </c>
      <c r="AX285" s="6" t="s">
        <v>2485</v>
      </c>
      <c r="BE285" t="s">
        <v>1341</v>
      </c>
    </row>
    <row r="286" spans="1:57" hidden="1" outlineLevel="1">
      <c r="A286" t="s">
        <v>1498</v>
      </c>
      <c r="B286" t="s">
        <v>1549</v>
      </c>
      <c r="C286" s="1">
        <f t="shared" si="125"/>
        <v>225035</v>
      </c>
      <c r="D286" s="6">
        <f>IF(N286&gt;0, RANK(N286,(N286:P286,Q286:AE286)),0)</f>
        <v>1</v>
      </c>
      <c r="E286" s="6">
        <f>IF(O286&gt;0,RANK(O286,(N286:P286,Q286:AE286)),0)</f>
        <v>2</v>
      </c>
      <c r="F286" s="6">
        <f>IF(P286&gt;0,RANK(P286,(N286:P286,Q286:AE286)),0)</f>
        <v>0</v>
      </c>
      <c r="G286" s="1">
        <f t="shared" si="114"/>
        <v>27376</v>
      </c>
      <c r="H286" s="2">
        <f t="shared" si="115"/>
        <v>0.12165218743750972</v>
      </c>
      <c r="I286" s="2"/>
      <c r="J286" s="2">
        <f t="shared" si="126"/>
        <v>0.56075277179105476</v>
      </c>
      <c r="K286" s="2">
        <f t="shared" si="127"/>
        <v>0.43910058435354499</v>
      </c>
      <c r="L286" s="2">
        <f t="shared" si="128"/>
        <v>0</v>
      </c>
      <c r="M286" s="2">
        <f t="shared" si="129"/>
        <v>1.4664385540025249E-4</v>
      </c>
      <c r="N286" s="107">
        <v>126189</v>
      </c>
      <c r="O286" s="107">
        <v>98813</v>
      </c>
      <c r="P286" s="107"/>
      <c r="Q286" s="107"/>
      <c r="R286" s="107"/>
      <c r="S286" s="107"/>
      <c r="T286" s="107"/>
      <c r="U286" s="107"/>
      <c r="V286" s="107"/>
      <c r="W286" s="107"/>
      <c r="X286" s="107">
        <v>33</v>
      </c>
      <c r="Y286" s="107"/>
      <c r="Z286" s="107"/>
      <c r="AA286" s="107"/>
      <c r="AB286" s="107"/>
      <c r="AC286" s="107"/>
      <c r="AD286" s="107"/>
      <c r="AE286" s="107"/>
      <c r="AG286" s="6">
        <f>IF(Q286&gt;0,RANK(Q286,(N286:P286,Q286:AE286)),0)</f>
        <v>0</v>
      </c>
      <c r="AH286" s="6">
        <f>IF(R286&gt;0,RANK(R286,(N286:P286,Q286:AE286)),0)</f>
        <v>0</v>
      </c>
      <c r="AI286" s="6">
        <f>IF(T286&gt;0,RANK(T286,(N286:P286,Q286:AE286)),0)</f>
        <v>0</v>
      </c>
      <c r="AJ286" s="6">
        <f>IF(S286&gt;0,RANK(S286,(N286:P286,Q286:AE286)),0)</f>
        <v>0</v>
      </c>
      <c r="AK286" s="2">
        <f t="shared" si="130"/>
        <v>0</v>
      </c>
      <c r="AL286" s="2">
        <f t="shared" si="131"/>
        <v>0</v>
      </c>
      <c r="AM286" s="2">
        <f t="shared" si="132"/>
        <v>0</v>
      </c>
      <c r="AN286" s="2">
        <f t="shared" si="133"/>
        <v>0</v>
      </c>
      <c r="AO286" s="88"/>
      <c r="AP286" t="s">
        <v>1498</v>
      </c>
      <c r="AQ286" t="s">
        <v>1549</v>
      </c>
      <c r="AT286" s="92">
        <v>24</v>
      </c>
      <c r="AU286" s="94">
        <v>5</v>
      </c>
      <c r="AV286" s="98">
        <f t="shared" si="124"/>
        <v>24005</v>
      </c>
      <c r="AX286" s="6" t="s">
        <v>1535</v>
      </c>
      <c r="BE286" t="s">
        <v>2797</v>
      </c>
    </row>
    <row r="287" spans="1:57" hidden="1" outlineLevel="1">
      <c r="A287" t="s">
        <v>97</v>
      </c>
      <c r="B287" t="s">
        <v>1549</v>
      </c>
      <c r="C287" s="1">
        <f t="shared" si="125"/>
        <v>17874</v>
      </c>
      <c r="D287" s="6">
        <f>IF(N287&gt;0, RANK(N287,(N287:P287,Q287:AE287)),0)</f>
        <v>1</v>
      </c>
      <c r="E287" s="6">
        <f>IF(O287&gt;0,RANK(O287,(N287:P287,Q287:AE287)),0)</f>
        <v>2</v>
      </c>
      <c r="F287" s="6">
        <f>IF(P287&gt;0,RANK(P287,(N287:P287,Q287:AE287)),0)</f>
        <v>0</v>
      </c>
      <c r="G287" s="1">
        <f t="shared" si="114"/>
        <v>82</v>
      </c>
      <c r="H287" s="2">
        <f t="shared" si="115"/>
        <v>4.5876692402372164E-3</v>
      </c>
      <c r="I287" s="2"/>
      <c r="J287" s="2">
        <f t="shared" si="126"/>
        <v>0.50229383462011856</v>
      </c>
      <c r="K287" s="2">
        <f t="shared" si="127"/>
        <v>0.49770616537988138</v>
      </c>
      <c r="L287" s="2">
        <f t="shared" si="128"/>
        <v>0</v>
      </c>
      <c r="M287" s="2">
        <f t="shared" si="129"/>
        <v>5.5511151231257827E-17</v>
      </c>
      <c r="N287" s="107">
        <v>8978</v>
      </c>
      <c r="O287" s="107">
        <v>8896</v>
      </c>
      <c r="P287" s="107"/>
      <c r="Q287" s="107"/>
      <c r="R287" s="107"/>
      <c r="S287" s="107"/>
      <c r="T287" s="107"/>
      <c r="U287" s="107"/>
      <c r="V287" s="107"/>
      <c r="W287" s="107"/>
      <c r="X287" s="107">
        <v>0</v>
      </c>
      <c r="Y287" s="107"/>
      <c r="Z287" s="107"/>
      <c r="AA287" s="107"/>
      <c r="AB287" s="107"/>
      <c r="AC287" s="107"/>
      <c r="AD287" s="107"/>
      <c r="AE287" s="107"/>
      <c r="AG287" s="6">
        <f>IF(Q287&gt;0,RANK(Q287,(N287:P287,Q287:AE287)),0)</f>
        <v>0</v>
      </c>
      <c r="AH287" s="6">
        <f>IF(R287&gt;0,RANK(R287,(N287:P287,Q287:AE287)),0)</f>
        <v>0</v>
      </c>
      <c r="AI287" s="6">
        <f>IF(T287&gt;0,RANK(T287,(N287:P287,Q287:AE287)),0)</f>
        <v>0</v>
      </c>
      <c r="AJ287" s="6">
        <f>IF(S287&gt;0,RANK(S287,(N287:P287,Q287:AE287)),0)</f>
        <v>0</v>
      </c>
      <c r="AK287" s="2">
        <f t="shared" si="130"/>
        <v>0</v>
      </c>
      <c r="AL287" s="2">
        <f t="shared" si="131"/>
        <v>0</v>
      </c>
      <c r="AM287" s="2">
        <f t="shared" si="132"/>
        <v>0</v>
      </c>
      <c r="AN287" s="2">
        <f t="shared" si="133"/>
        <v>0</v>
      </c>
      <c r="AO287" s="88"/>
      <c r="AP287" t="s">
        <v>97</v>
      </c>
      <c r="AQ287" t="s">
        <v>1549</v>
      </c>
      <c r="AT287" s="92">
        <v>24</v>
      </c>
      <c r="AU287" s="94">
        <v>9</v>
      </c>
      <c r="AV287" s="98">
        <f t="shared" si="124"/>
        <v>24009</v>
      </c>
      <c r="AX287" s="6" t="s">
        <v>1535</v>
      </c>
      <c r="BE287" t="s">
        <v>163</v>
      </c>
    </row>
    <row r="288" spans="1:57" hidden="1" outlineLevel="1">
      <c r="A288" t="s">
        <v>2818</v>
      </c>
      <c r="B288" t="s">
        <v>1549</v>
      </c>
      <c r="C288" s="1">
        <f t="shared" si="125"/>
        <v>6500</v>
      </c>
      <c r="D288" s="6">
        <f>IF(N288&gt;0, RANK(N288,(N288:P288,Q288:AE288)),0)</f>
        <v>2</v>
      </c>
      <c r="E288" s="6">
        <f>IF(O288&gt;0,RANK(O288,(N288:P288,Q288:AE288)),0)</f>
        <v>1</v>
      </c>
      <c r="F288" s="6">
        <f>IF(P288&gt;0,RANK(P288,(N288:P288,Q288:AE288)),0)</f>
        <v>0</v>
      </c>
      <c r="G288" s="1">
        <f t="shared" si="114"/>
        <v>322</v>
      </c>
      <c r="H288" s="2">
        <f t="shared" si="115"/>
        <v>4.9538461538461538E-2</v>
      </c>
      <c r="I288" s="2"/>
      <c r="J288" s="2">
        <f t="shared" si="126"/>
        <v>0.47523076923076923</v>
      </c>
      <c r="K288" s="2">
        <f t="shared" si="127"/>
        <v>0.52476923076923077</v>
      </c>
      <c r="L288" s="2">
        <f t="shared" si="128"/>
        <v>0</v>
      </c>
      <c r="M288" s="2">
        <f t="shared" si="129"/>
        <v>0</v>
      </c>
      <c r="N288" s="107">
        <v>3089</v>
      </c>
      <c r="O288" s="107">
        <v>3411</v>
      </c>
      <c r="P288" s="107"/>
      <c r="Q288" s="107"/>
      <c r="R288" s="107"/>
      <c r="S288" s="107"/>
      <c r="T288" s="107"/>
      <c r="U288" s="107"/>
      <c r="V288" s="107"/>
      <c r="W288" s="107"/>
      <c r="X288" s="107">
        <v>0</v>
      </c>
      <c r="Y288" s="107"/>
      <c r="Z288" s="107"/>
      <c r="AA288" s="107"/>
      <c r="AB288" s="107"/>
      <c r="AC288" s="107"/>
      <c r="AD288" s="107"/>
      <c r="AE288" s="107"/>
      <c r="AG288" s="6">
        <f>IF(Q288&gt;0,RANK(Q288,(N288:P288,Q288:AE288)),0)</f>
        <v>0</v>
      </c>
      <c r="AH288" s="6">
        <f>IF(R288&gt;0,RANK(R288,(N288:P288,Q288:AE288)),0)</f>
        <v>0</v>
      </c>
      <c r="AI288" s="6">
        <f>IF(T288&gt;0,RANK(T288,(N288:P288,Q288:AE288)),0)</f>
        <v>0</v>
      </c>
      <c r="AJ288" s="6">
        <f>IF(S288&gt;0,RANK(S288,(N288:P288,Q288:AE288)),0)</f>
        <v>0</v>
      </c>
      <c r="AK288" s="2">
        <f t="shared" si="130"/>
        <v>0</v>
      </c>
      <c r="AL288" s="2">
        <f t="shared" si="131"/>
        <v>0</v>
      </c>
      <c r="AM288" s="2">
        <f t="shared" si="132"/>
        <v>0</v>
      </c>
      <c r="AN288" s="2">
        <f t="shared" si="133"/>
        <v>0</v>
      </c>
      <c r="AO288" s="88"/>
      <c r="AP288" t="s">
        <v>2818</v>
      </c>
      <c r="AQ288" t="s">
        <v>1549</v>
      </c>
      <c r="AT288" s="92">
        <v>24</v>
      </c>
      <c r="AU288" s="94">
        <v>11</v>
      </c>
      <c r="AV288" s="98">
        <f t="shared" si="124"/>
        <v>24011</v>
      </c>
      <c r="AX288" s="6" t="s">
        <v>1535</v>
      </c>
      <c r="BE288" t="s">
        <v>1704</v>
      </c>
    </row>
    <row r="289" spans="1:57" hidden="1" outlineLevel="1">
      <c r="A289" t="s">
        <v>1670</v>
      </c>
      <c r="B289" t="s">
        <v>1549</v>
      </c>
      <c r="C289" s="1">
        <f t="shared" si="125"/>
        <v>43303</v>
      </c>
      <c r="D289" s="6">
        <f>IF(N289&gt;0, RANK(N289,(N289:P289,Q289:AE289)),0)</f>
        <v>2</v>
      </c>
      <c r="E289" s="6">
        <f>IF(O289&gt;0,RANK(O289,(N289:P289,Q289:AE289)),0)</f>
        <v>1</v>
      </c>
      <c r="F289" s="6">
        <f>IF(P289&gt;0,RANK(P289,(N289:P289,Q289:AE289)),0)</f>
        <v>0</v>
      </c>
      <c r="G289" s="1">
        <f t="shared" si="114"/>
        <v>6527</v>
      </c>
      <c r="H289" s="2">
        <f t="shared" si="115"/>
        <v>0.15072858693393068</v>
      </c>
      <c r="I289" s="2"/>
      <c r="J289" s="2">
        <f t="shared" si="126"/>
        <v>0.42458952035655728</v>
      </c>
      <c r="K289" s="2">
        <f t="shared" si="127"/>
        <v>0.57531810729048793</v>
      </c>
      <c r="L289" s="2">
        <f t="shared" si="128"/>
        <v>0</v>
      </c>
      <c r="M289" s="2">
        <f t="shared" si="129"/>
        <v>9.2372352954783743E-5</v>
      </c>
      <c r="N289" s="107">
        <v>18386</v>
      </c>
      <c r="O289" s="107">
        <v>24913</v>
      </c>
      <c r="P289" s="107"/>
      <c r="Q289" s="107"/>
      <c r="R289" s="107"/>
      <c r="S289" s="107"/>
      <c r="T289" s="107"/>
      <c r="U289" s="107"/>
      <c r="V289" s="107"/>
      <c r="W289" s="107"/>
      <c r="X289" s="107">
        <v>4</v>
      </c>
      <c r="Y289" s="107"/>
      <c r="Z289" s="107"/>
      <c r="AA289" s="107"/>
      <c r="AB289" s="107"/>
      <c r="AC289" s="107"/>
      <c r="AD289" s="107"/>
      <c r="AE289" s="107"/>
      <c r="AG289" s="6">
        <f>IF(Q289&gt;0,RANK(Q289,(N289:P289,Q289:AE289)),0)</f>
        <v>0</v>
      </c>
      <c r="AH289" s="6">
        <f>IF(R289&gt;0,RANK(R289,(N289:P289,Q289:AE289)),0)</f>
        <v>0</v>
      </c>
      <c r="AI289" s="6">
        <f>IF(T289&gt;0,RANK(T289,(N289:P289,Q289:AE289)),0)</f>
        <v>0</v>
      </c>
      <c r="AJ289" s="6">
        <f>IF(S289&gt;0,RANK(S289,(N289:P289,Q289:AE289)),0)</f>
        <v>0</v>
      </c>
      <c r="AK289" s="2">
        <f t="shared" si="130"/>
        <v>0</v>
      </c>
      <c r="AL289" s="2">
        <f t="shared" si="131"/>
        <v>0</v>
      </c>
      <c r="AM289" s="2">
        <f t="shared" si="132"/>
        <v>0</v>
      </c>
      <c r="AN289" s="2">
        <f t="shared" si="133"/>
        <v>0</v>
      </c>
      <c r="AO289" s="88"/>
      <c r="AP289" t="s">
        <v>1670</v>
      </c>
      <c r="AQ289" t="s">
        <v>1549</v>
      </c>
      <c r="AT289" s="92">
        <v>24</v>
      </c>
      <c r="AU289" s="94">
        <v>13</v>
      </c>
      <c r="AV289" s="98">
        <f t="shared" si="124"/>
        <v>24013</v>
      </c>
      <c r="AX289" s="6" t="s">
        <v>1535</v>
      </c>
      <c r="BE289" t="s">
        <v>1705</v>
      </c>
    </row>
    <row r="290" spans="1:57" hidden="1" outlineLevel="1">
      <c r="A290" t="s">
        <v>2299</v>
      </c>
      <c r="B290" t="s">
        <v>1549</v>
      </c>
      <c r="C290" s="1">
        <f t="shared" si="125"/>
        <v>18075</v>
      </c>
      <c r="D290" s="6">
        <f>IF(N290&gt;0, RANK(N290,(N290:P290,Q290:AE290)),0)</f>
        <v>1</v>
      </c>
      <c r="E290" s="6">
        <f>IF(O290&gt;0,RANK(O290,(N290:P290,Q290:AE290)),0)</f>
        <v>2</v>
      </c>
      <c r="F290" s="6">
        <f>IF(P290&gt;0,RANK(P290,(N290:P290,Q290:AE290)),0)</f>
        <v>0</v>
      </c>
      <c r="G290" s="1">
        <f t="shared" si="114"/>
        <v>205</v>
      </c>
      <c r="H290" s="2">
        <f t="shared" si="115"/>
        <v>1.1341632088520055E-2</v>
      </c>
      <c r="I290" s="2"/>
      <c r="J290" s="2">
        <f t="shared" si="126"/>
        <v>0.50567081604426001</v>
      </c>
      <c r="K290" s="2">
        <f t="shared" si="127"/>
        <v>0.49432918395573999</v>
      </c>
      <c r="L290" s="2">
        <f t="shared" si="128"/>
        <v>0</v>
      </c>
      <c r="M290" s="2">
        <f t="shared" si="129"/>
        <v>0</v>
      </c>
      <c r="N290" s="107">
        <v>9140</v>
      </c>
      <c r="O290" s="107">
        <v>8935</v>
      </c>
      <c r="P290" s="107"/>
      <c r="Q290" s="107"/>
      <c r="R290" s="107"/>
      <c r="S290" s="107"/>
      <c r="T290" s="107"/>
      <c r="U290" s="107"/>
      <c r="V290" s="107"/>
      <c r="W290" s="107"/>
      <c r="X290" s="107">
        <v>0</v>
      </c>
      <c r="Y290" s="107"/>
      <c r="Z290" s="107"/>
      <c r="AA290" s="107"/>
      <c r="AB290" s="107"/>
      <c r="AC290" s="107"/>
      <c r="AD290" s="107"/>
      <c r="AE290" s="107"/>
      <c r="AG290" s="6">
        <f>IF(Q290&gt;0,RANK(Q290,(N290:P290,Q290:AE290)),0)</f>
        <v>0</v>
      </c>
      <c r="AH290" s="6">
        <f>IF(R290&gt;0,RANK(R290,(N290:P290,Q290:AE290)),0)</f>
        <v>0</v>
      </c>
      <c r="AI290" s="6">
        <f>IF(T290&gt;0,RANK(T290,(N290:P290,Q290:AE290)),0)</f>
        <v>0</v>
      </c>
      <c r="AJ290" s="6">
        <f>IF(S290&gt;0,RANK(S290,(N290:P290,Q290:AE290)),0)</f>
        <v>0</v>
      </c>
      <c r="AK290" s="2">
        <f t="shared" si="130"/>
        <v>0</v>
      </c>
      <c r="AL290" s="2">
        <f t="shared" si="131"/>
        <v>0</v>
      </c>
      <c r="AM290" s="2">
        <f t="shared" si="132"/>
        <v>0</v>
      </c>
      <c r="AN290" s="2">
        <f t="shared" si="133"/>
        <v>0</v>
      </c>
      <c r="AO290" s="88"/>
      <c r="AP290" t="s">
        <v>2299</v>
      </c>
      <c r="AQ290" t="s">
        <v>1549</v>
      </c>
      <c r="AT290" s="92">
        <v>24</v>
      </c>
      <c r="AU290" s="94">
        <v>15</v>
      </c>
      <c r="AV290" s="98">
        <f t="shared" si="124"/>
        <v>24015</v>
      </c>
      <c r="AX290" s="6" t="s">
        <v>1535</v>
      </c>
      <c r="BE290" t="s">
        <v>899</v>
      </c>
    </row>
    <row r="291" spans="1:57" hidden="1" outlineLevel="1">
      <c r="A291" t="s">
        <v>2465</v>
      </c>
      <c r="B291" t="s">
        <v>1549</v>
      </c>
      <c r="C291" s="1">
        <f t="shared" si="125"/>
        <v>25117</v>
      </c>
      <c r="D291" s="6">
        <f>IF(N291&gt;0, RANK(N291,(N291:P291,Q291:AE291)),0)</f>
        <v>1</v>
      </c>
      <c r="E291" s="6">
        <f>IF(O291&gt;0,RANK(O291,(N291:P291,Q291:AE291)),0)</f>
        <v>2</v>
      </c>
      <c r="F291" s="6">
        <f>IF(P291&gt;0,RANK(P291,(N291:P291,Q291:AE291)),0)</f>
        <v>0</v>
      </c>
      <c r="G291" s="1">
        <f t="shared" si="114"/>
        <v>855</v>
      </c>
      <c r="H291" s="2">
        <f t="shared" si="115"/>
        <v>3.40406895727993E-2</v>
      </c>
      <c r="I291" s="2"/>
      <c r="J291" s="2">
        <f t="shared" si="126"/>
        <v>0.51702034478639969</v>
      </c>
      <c r="K291" s="2">
        <f t="shared" si="127"/>
        <v>0.48297965521360037</v>
      </c>
      <c r="L291" s="2">
        <f t="shared" si="128"/>
        <v>0</v>
      </c>
      <c r="M291" s="2">
        <f t="shared" si="129"/>
        <v>-5.5511151231257827E-17</v>
      </c>
      <c r="N291" s="107">
        <v>12986</v>
      </c>
      <c r="O291" s="107">
        <v>12131</v>
      </c>
      <c r="P291" s="107"/>
      <c r="Q291" s="107"/>
      <c r="R291" s="107"/>
      <c r="S291" s="107"/>
      <c r="T291" s="107"/>
      <c r="U291" s="107"/>
      <c r="V291" s="107"/>
      <c r="W291" s="107"/>
      <c r="X291" s="107">
        <v>0</v>
      </c>
      <c r="Y291" s="107"/>
      <c r="Z291" s="107"/>
      <c r="AA291" s="107"/>
      <c r="AB291" s="107"/>
      <c r="AC291" s="107"/>
      <c r="AD291" s="107"/>
      <c r="AE291" s="107"/>
      <c r="AG291" s="6">
        <f>IF(Q291&gt;0,RANK(Q291,(N291:P291,Q291:AE291)),0)</f>
        <v>0</v>
      </c>
      <c r="AH291" s="6">
        <f>IF(R291&gt;0,RANK(R291,(N291:P291,Q291:AE291)),0)</f>
        <v>0</v>
      </c>
      <c r="AI291" s="6">
        <f>IF(T291&gt;0,RANK(T291,(N291:P291,Q291:AE291)),0)</f>
        <v>0</v>
      </c>
      <c r="AJ291" s="6">
        <f>IF(S291&gt;0,RANK(S291,(N291:P291,Q291:AE291)),0)</f>
        <v>0</v>
      </c>
      <c r="AK291" s="2">
        <f t="shared" si="130"/>
        <v>0</v>
      </c>
      <c r="AL291" s="2">
        <f t="shared" si="131"/>
        <v>0</v>
      </c>
      <c r="AM291" s="2">
        <f t="shared" si="132"/>
        <v>0</v>
      </c>
      <c r="AN291" s="2">
        <f t="shared" si="133"/>
        <v>0</v>
      </c>
      <c r="AO291" s="88"/>
      <c r="AP291" t="s">
        <v>2465</v>
      </c>
      <c r="AQ291" t="s">
        <v>1549</v>
      </c>
      <c r="AT291" s="92">
        <v>24</v>
      </c>
      <c r="AU291" s="94">
        <v>17</v>
      </c>
      <c r="AV291" s="98">
        <f t="shared" si="124"/>
        <v>24017</v>
      </c>
      <c r="AX291" s="6" t="s">
        <v>1535</v>
      </c>
      <c r="BE291" t="s">
        <v>100</v>
      </c>
    </row>
    <row r="292" spans="1:57" hidden="1" outlineLevel="1">
      <c r="A292" t="s">
        <v>2466</v>
      </c>
      <c r="B292" t="s">
        <v>1549</v>
      </c>
      <c r="C292" s="1">
        <f t="shared" si="125"/>
        <v>8273</v>
      </c>
      <c r="D292" s="6">
        <f>IF(N292&gt;0, RANK(N292,(N292:P292,Q292:AE292)),0)</f>
        <v>1</v>
      </c>
      <c r="E292" s="6">
        <f>IF(O292&gt;0,RANK(O292,(N292:P292,Q292:AE292)),0)</f>
        <v>2</v>
      </c>
      <c r="F292" s="6">
        <f>IF(P292&gt;0,RANK(P292,(N292:P292,Q292:AE292)),0)</f>
        <v>0</v>
      </c>
      <c r="G292" s="1">
        <f t="shared" si="114"/>
        <v>481</v>
      </c>
      <c r="H292" s="2">
        <f t="shared" si="115"/>
        <v>5.814094040855796E-2</v>
      </c>
      <c r="I292" s="2"/>
      <c r="J292" s="2">
        <f t="shared" si="126"/>
        <v>0.529070470204279</v>
      </c>
      <c r="K292" s="2">
        <f t="shared" si="127"/>
        <v>0.470929529795721</v>
      </c>
      <c r="L292" s="2">
        <f t="shared" si="128"/>
        <v>0</v>
      </c>
      <c r="M292" s="2">
        <f t="shared" si="129"/>
        <v>0</v>
      </c>
      <c r="N292" s="107">
        <v>4377</v>
      </c>
      <c r="O292" s="107">
        <v>3896</v>
      </c>
      <c r="P292" s="107"/>
      <c r="Q292" s="107"/>
      <c r="R292" s="107"/>
      <c r="S292" s="107"/>
      <c r="T292" s="107"/>
      <c r="U292" s="107"/>
      <c r="V292" s="107"/>
      <c r="W292" s="107"/>
      <c r="X292" s="107">
        <v>0</v>
      </c>
      <c r="Y292" s="107"/>
      <c r="Z292" s="107"/>
      <c r="AA292" s="107"/>
      <c r="AB292" s="107"/>
      <c r="AC292" s="107"/>
      <c r="AD292" s="107"/>
      <c r="AE292" s="107"/>
      <c r="AG292" s="6">
        <f>IF(Q292&gt;0,RANK(Q292,(N292:P292,Q292:AE292)),0)</f>
        <v>0</v>
      </c>
      <c r="AH292" s="6">
        <f>IF(R292&gt;0,RANK(R292,(N292:P292,Q292:AE292)),0)</f>
        <v>0</v>
      </c>
      <c r="AI292" s="6">
        <f>IF(T292&gt;0,RANK(T292,(N292:P292,Q292:AE292)),0)</f>
        <v>0</v>
      </c>
      <c r="AJ292" s="6">
        <f>IF(S292&gt;0,RANK(S292,(N292:P292,Q292:AE292)),0)</f>
        <v>0</v>
      </c>
      <c r="AK292" s="2">
        <f t="shared" si="130"/>
        <v>0</v>
      </c>
      <c r="AL292" s="2">
        <f t="shared" si="131"/>
        <v>0</v>
      </c>
      <c r="AM292" s="2">
        <f t="shared" si="132"/>
        <v>0</v>
      </c>
      <c r="AN292" s="2">
        <f t="shared" si="133"/>
        <v>0</v>
      </c>
      <c r="AO292" s="88"/>
      <c r="AP292" t="s">
        <v>2466</v>
      </c>
      <c r="AQ292" t="s">
        <v>1549</v>
      </c>
      <c r="AT292" s="92">
        <v>24</v>
      </c>
      <c r="AU292" s="94">
        <v>19</v>
      </c>
      <c r="AV292" s="98">
        <f t="shared" ref="AV292:AV355" si="134">1000*AT292+AU292</f>
        <v>24019</v>
      </c>
      <c r="AX292" s="6" t="s">
        <v>1535</v>
      </c>
      <c r="BE292" t="s">
        <v>101</v>
      </c>
    </row>
    <row r="293" spans="1:57" hidden="1" outlineLevel="1">
      <c r="A293" t="s">
        <v>754</v>
      </c>
      <c r="B293" t="s">
        <v>1549</v>
      </c>
      <c r="C293" s="1">
        <f t="shared" si="125"/>
        <v>47100</v>
      </c>
      <c r="D293" s="6">
        <f>IF(N293&gt;0, RANK(N293,(N293:P293,Q293:AE293)),0)</f>
        <v>2</v>
      </c>
      <c r="E293" s="6">
        <f>IF(O293&gt;0,RANK(O293,(N293:P293,Q293:AE293)),0)</f>
        <v>1</v>
      </c>
      <c r="F293" s="6">
        <f>IF(P293&gt;0,RANK(P293,(N293:P293,Q293:AE293)),0)</f>
        <v>0</v>
      </c>
      <c r="G293" s="1">
        <f t="shared" si="114"/>
        <v>4293</v>
      </c>
      <c r="H293" s="2">
        <f t="shared" si="115"/>
        <v>9.1146496815286623E-2</v>
      </c>
      <c r="I293" s="2"/>
      <c r="J293" s="2">
        <f t="shared" si="126"/>
        <v>0.4543949044585987</v>
      </c>
      <c r="K293" s="2">
        <f t="shared" si="127"/>
        <v>0.5455414012738854</v>
      </c>
      <c r="L293" s="2">
        <f t="shared" si="128"/>
        <v>0</v>
      </c>
      <c r="M293" s="2">
        <f t="shared" si="129"/>
        <v>6.3694267515956859E-5</v>
      </c>
      <c r="N293" s="107">
        <v>21402</v>
      </c>
      <c r="O293" s="107">
        <v>25695</v>
      </c>
      <c r="P293" s="107"/>
      <c r="Q293" s="107"/>
      <c r="R293" s="107"/>
      <c r="S293" s="107"/>
      <c r="T293" s="107"/>
      <c r="U293" s="107"/>
      <c r="V293" s="107"/>
      <c r="W293" s="107"/>
      <c r="X293" s="107">
        <v>3</v>
      </c>
      <c r="Y293" s="107"/>
      <c r="Z293" s="107"/>
      <c r="AA293" s="107"/>
      <c r="AB293" s="107"/>
      <c r="AC293" s="107"/>
      <c r="AD293" s="107"/>
      <c r="AE293" s="107"/>
      <c r="AG293" s="6">
        <f>IF(Q293&gt;0,RANK(Q293,(N293:P293,Q293:AE293)),0)</f>
        <v>0</v>
      </c>
      <c r="AH293" s="6">
        <f>IF(R293&gt;0,RANK(R293,(N293:P293,Q293:AE293)),0)</f>
        <v>0</v>
      </c>
      <c r="AI293" s="6">
        <f>IF(T293&gt;0,RANK(T293,(N293:P293,Q293:AE293)),0)</f>
        <v>0</v>
      </c>
      <c r="AJ293" s="6">
        <f>IF(S293&gt;0,RANK(S293,(N293:P293,Q293:AE293)),0)</f>
        <v>0</v>
      </c>
      <c r="AK293" s="2">
        <f t="shared" si="130"/>
        <v>0</v>
      </c>
      <c r="AL293" s="2">
        <f t="shared" si="131"/>
        <v>0</v>
      </c>
      <c r="AM293" s="2">
        <f t="shared" si="132"/>
        <v>0</v>
      </c>
      <c r="AN293" s="2">
        <f t="shared" si="133"/>
        <v>0</v>
      </c>
      <c r="AO293" s="88"/>
      <c r="AP293" t="s">
        <v>754</v>
      </c>
      <c r="AQ293" t="s">
        <v>1549</v>
      </c>
      <c r="AT293" s="92">
        <v>24</v>
      </c>
      <c r="AU293" s="94">
        <v>21</v>
      </c>
      <c r="AV293" s="98">
        <f t="shared" si="134"/>
        <v>24021</v>
      </c>
      <c r="AX293" s="6" t="s">
        <v>1535</v>
      </c>
      <c r="BE293" t="s">
        <v>900</v>
      </c>
    </row>
    <row r="294" spans="1:57" hidden="1" outlineLevel="1">
      <c r="A294" t="s">
        <v>2004</v>
      </c>
      <c r="B294" t="s">
        <v>1549</v>
      </c>
      <c r="C294" s="1">
        <f t="shared" si="125"/>
        <v>7738</v>
      </c>
      <c r="D294" s="6">
        <f>IF(N294&gt;0, RANK(N294,(N294:P294,Q294:AE294)),0)</f>
        <v>2</v>
      </c>
      <c r="E294" s="6">
        <f>IF(O294&gt;0,RANK(O294,(N294:P294,Q294:AE294)),0)</f>
        <v>1</v>
      </c>
      <c r="F294" s="6">
        <f>IF(P294&gt;0,RANK(P294,(N294:P294,Q294:AE294)),0)</f>
        <v>0</v>
      </c>
      <c r="G294" s="1">
        <f t="shared" si="114"/>
        <v>1192</v>
      </c>
      <c r="H294" s="2">
        <f t="shared" si="115"/>
        <v>0.15404497286120444</v>
      </c>
      <c r="I294" s="2"/>
      <c r="J294" s="2">
        <f t="shared" si="126"/>
        <v>0.42297751356939778</v>
      </c>
      <c r="K294" s="2">
        <f t="shared" si="127"/>
        <v>0.57702248643060228</v>
      </c>
      <c r="L294" s="2">
        <f t="shared" si="128"/>
        <v>0</v>
      </c>
      <c r="M294" s="2">
        <f t="shared" si="129"/>
        <v>-1.1102230246251565E-16</v>
      </c>
      <c r="N294" s="107">
        <v>3273</v>
      </c>
      <c r="O294" s="107">
        <v>4465</v>
      </c>
      <c r="P294" s="107"/>
      <c r="Q294" s="107"/>
      <c r="R294" s="107"/>
      <c r="S294" s="107"/>
      <c r="T294" s="107"/>
      <c r="U294" s="107"/>
      <c r="V294" s="107"/>
      <c r="W294" s="107"/>
      <c r="X294" s="107">
        <v>0</v>
      </c>
      <c r="Y294" s="107"/>
      <c r="Z294" s="107"/>
      <c r="AA294" s="107"/>
      <c r="AB294" s="107"/>
      <c r="AC294" s="107"/>
      <c r="AD294" s="107"/>
      <c r="AE294" s="107"/>
      <c r="AG294" s="6">
        <f>IF(Q294&gt;0,RANK(Q294,(N294:P294,Q294:AE294)),0)</f>
        <v>0</v>
      </c>
      <c r="AH294" s="6">
        <f>IF(R294&gt;0,RANK(R294,(N294:P294,Q294:AE294)),0)</f>
        <v>0</v>
      </c>
      <c r="AI294" s="6">
        <f>IF(T294&gt;0,RANK(T294,(N294:P294,Q294:AE294)),0)</f>
        <v>0</v>
      </c>
      <c r="AJ294" s="6">
        <f>IF(S294&gt;0,RANK(S294,(N294:P294,Q294:AE294)),0)</f>
        <v>0</v>
      </c>
      <c r="AK294" s="2">
        <f t="shared" si="130"/>
        <v>0</v>
      </c>
      <c r="AL294" s="2">
        <f t="shared" si="131"/>
        <v>0</v>
      </c>
      <c r="AM294" s="2">
        <f t="shared" si="132"/>
        <v>0</v>
      </c>
      <c r="AN294" s="2">
        <f t="shared" si="133"/>
        <v>0</v>
      </c>
      <c r="AO294" s="88"/>
      <c r="AP294" t="s">
        <v>2004</v>
      </c>
      <c r="AQ294" t="s">
        <v>1549</v>
      </c>
      <c r="AT294" s="92">
        <v>24</v>
      </c>
      <c r="AU294" s="94">
        <v>23</v>
      </c>
      <c r="AV294" s="98">
        <f t="shared" si="134"/>
        <v>24023</v>
      </c>
      <c r="AX294" s="6" t="s">
        <v>1535</v>
      </c>
      <c r="BE294" t="s">
        <v>1195</v>
      </c>
    </row>
    <row r="295" spans="1:57" hidden="1" outlineLevel="1">
      <c r="A295" t="s">
        <v>594</v>
      </c>
      <c r="B295" t="s">
        <v>1549</v>
      </c>
      <c r="C295" s="1">
        <f t="shared" si="125"/>
        <v>64050</v>
      </c>
      <c r="D295" s="6">
        <f>IF(N295&gt;0, RANK(N295,(N295:P295,Q295:AE295)),0)</f>
        <v>1</v>
      </c>
      <c r="E295" s="6">
        <f>IF(O295&gt;0,RANK(O295,(N295:P295,Q295:AE295)),0)</f>
        <v>2</v>
      </c>
      <c r="F295" s="6">
        <f>IF(P295&gt;0,RANK(P295,(N295:P295,Q295:AE295)),0)</f>
        <v>0</v>
      </c>
      <c r="G295" s="1">
        <f t="shared" si="114"/>
        <v>490</v>
      </c>
      <c r="H295" s="2">
        <f t="shared" si="115"/>
        <v>7.6502732240437158E-3</v>
      </c>
      <c r="I295" s="2"/>
      <c r="J295" s="2">
        <f t="shared" si="126"/>
        <v>0.50380952380952382</v>
      </c>
      <c r="K295" s="2">
        <f t="shared" si="127"/>
        <v>0.4961592505854801</v>
      </c>
      <c r="L295" s="2">
        <f t="shared" si="128"/>
        <v>0</v>
      </c>
      <c r="M295" s="2">
        <f t="shared" si="129"/>
        <v>3.122560499607685E-5</v>
      </c>
      <c r="N295" s="107">
        <v>32269</v>
      </c>
      <c r="O295" s="107">
        <v>31779</v>
      </c>
      <c r="P295" s="107"/>
      <c r="Q295" s="107"/>
      <c r="R295" s="107"/>
      <c r="S295" s="107"/>
      <c r="T295" s="107"/>
      <c r="U295" s="107"/>
      <c r="V295" s="107"/>
      <c r="W295" s="107"/>
      <c r="X295" s="107">
        <v>2</v>
      </c>
      <c r="Y295" s="107"/>
      <c r="Z295" s="107"/>
      <c r="AA295" s="107"/>
      <c r="AB295" s="107"/>
      <c r="AC295" s="107"/>
      <c r="AD295" s="107"/>
      <c r="AE295" s="107"/>
      <c r="AG295" s="6">
        <f>IF(Q295&gt;0,RANK(Q295,(N295:P295,Q295:AE295)),0)</f>
        <v>0</v>
      </c>
      <c r="AH295" s="6">
        <f>IF(R295&gt;0,RANK(R295,(N295:P295,Q295:AE295)),0)</f>
        <v>0</v>
      </c>
      <c r="AI295" s="6">
        <f>IF(T295&gt;0,RANK(T295,(N295:P295,Q295:AE295)),0)</f>
        <v>0</v>
      </c>
      <c r="AJ295" s="6">
        <f>IF(S295&gt;0,RANK(S295,(N295:P295,Q295:AE295)),0)</f>
        <v>0</v>
      </c>
      <c r="AK295" s="2">
        <f t="shared" si="130"/>
        <v>0</v>
      </c>
      <c r="AL295" s="2">
        <f t="shared" si="131"/>
        <v>0</v>
      </c>
      <c r="AM295" s="2">
        <f t="shared" si="132"/>
        <v>0</v>
      </c>
      <c r="AN295" s="2">
        <f t="shared" si="133"/>
        <v>0</v>
      </c>
      <c r="AO295" s="88"/>
      <c r="AP295" t="s">
        <v>594</v>
      </c>
      <c r="AQ295" t="s">
        <v>1549</v>
      </c>
      <c r="AT295" s="92">
        <v>24</v>
      </c>
      <c r="AU295" s="94">
        <v>25</v>
      </c>
      <c r="AV295" s="98">
        <f t="shared" si="134"/>
        <v>24025</v>
      </c>
      <c r="AX295" s="6" t="s">
        <v>1535</v>
      </c>
      <c r="BE295" t="s">
        <v>1202</v>
      </c>
    </row>
    <row r="296" spans="1:57" hidden="1" outlineLevel="1">
      <c r="A296" t="s">
        <v>1558</v>
      </c>
      <c r="B296" t="s">
        <v>1549</v>
      </c>
      <c r="C296" s="1">
        <f t="shared" si="125"/>
        <v>72620</v>
      </c>
      <c r="D296" s="6">
        <f>IF(N296&gt;0, RANK(N296,(N296:P296,Q296:AE296)),0)</f>
        <v>1</v>
      </c>
      <c r="E296" s="6">
        <f>IF(O296&gt;0,RANK(O296,(N296:P296,Q296:AE296)),0)</f>
        <v>2</v>
      </c>
      <c r="F296" s="6">
        <f>IF(P296&gt;0,RANK(P296,(N296:P296,Q296:AE296)),0)</f>
        <v>0</v>
      </c>
      <c r="G296" s="1">
        <f t="shared" si="114"/>
        <v>7593</v>
      </c>
      <c r="H296" s="2">
        <f t="shared" si="115"/>
        <v>0.10455797301019003</v>
      </c>
      <c r="I296" s="2"/>
      <c r="J296" s="2">
        <f t="shared" si="126"/>
        <v>0.55227210134949045</v>
      </c>
      <c r="K296" s="2">
        <f t="shared" si="127"/>
        <v>0.44771412833930047</v>
      </c>
      <c r="L296" s="2">
        <f t="shared" si="128"/>
        <v>0</v>
      </c>
      <c r="M296" s="2">
        <f t="shared" si="129"/>
        <v>1.3770311209082564E-5</v>
      </c>
      <c r="N296" s="107">
        <v>40106</v>
      </c>
      <c r="O296" s="107">
        <v>32513</v>
      </c>
      <c r="P296" s="107"/>
      <c r="Q296" s="107"/>
      <c r="R296" s="107"/>
      <c r="S296" s="107"/>
      <c r="T296" s="107"/>
      <c r="U296" s="107"/>
      <c r="V296" s="107"/>
      <c r="W296" s="107"/>
      <c r="X296" s="107">
        <v>1</v>
      </c>
      <c r="Y296" s="107"/>
      <c r="Z296" s="107"/>
      <c r="AA296" s="107"/>
      <c r="AB296" s="107"/>
      <c r="AC296" s="107"/>
      <c r="AD296" s="107"/>
      <c r="AE296" s="107"/>
      <c r="AG296" s="6">
        <f>IF(Q296&gt;0,RANK(Q296,(N296:P296,Q296:AE296)),0)</f>
        <v>0</v>
      </c>
      <c r="AH296" s="6">
        <f>IF(R296&gt;0,RANK(R296,(N296:P296,Q296:AE296)),0)</f>
        <v>0</v>
      </c>
      <c r="AI296" s="6">
        <f>IF(T296&gt;0,RANK(T296,(N296:P296,Q296:AE296)),0)</f>
        <v>0</v>
      </c>
      <c r="AJ296" s="6">
        <f>IF(S296&gt;0,RANK(S296,(N296:P296,Q296:AE296)),0)</f>
        <v>0</v>
      </c>
      <c r="AK296" s="2">
        <f t="shared" si="130"/>
        <v>0</v>
      </c>
      <c r="AL296" s="2">
        <f t="shared" si="131"/>
        <v>0</v>
      </c>
      <c r="AM296" s="2">
        <f t="shared" si="132"/>
        <v>0</v>
      </c>
      <c r="AN296" s="2">
        <f t="shared" si="133"/>
        <v>0</v>
      </c>
      <c r="AO296" s="88"/>
      <c r="AP296" t="s">
        <v>1558</v>
      </c>
      <c r="AQ296" t="s">
        <v>1549</v>
      </c>
      <c r="AT296" s="92">
        <v>24</v>
      </c>
      <c r="AU296" s="94">
        <v>27</v>
      </c>
      <c r="AV296" s="98">
        <f t="shared" si="134"/>
        <v>24027</v>
      </c>
      <c r="AX296" s="6" t="s">
        <v>1535</v>
      </c>
      <c r="BE296" t="s">
        <v>2012</v>
      </c>
    </row>
    <row r="297" spans="1:57" hidden="1" outlineLevel="1">
      <c r="A297" t="s">
        <v>2377</v>
      </c>
      <c r="B297" t="s">
        <v>1549</v>
      </c>
      <c r="C297" s="1">
        <f t="shared" si="125"/>
        <v>6548</v>
      </c>
      <c r="D297" s="6">
        <f>IF(N297&gt;0, RANK(N297,(N297:P297,Q297:AE297)),0)</f>
        <v>1</v>
      </c>
      <c r="E297" s="6">
        <f>IF(O297&gt;0,RANK(O297,(N297:P297,Q297:AE297)),0)</f>
        <v>2</v>
      </c>
      <c r="F297" s="6">
        <f>IF(P297&gt;0,RANK(P297,(N297:P297,Q297:AE297)),0)</f>
        <v>0</v>
      </c>
      <c r="G297" s="1">
        <f t="shared" si="114"/>
        <v>944</v>
      </c>
      <c r="H297" s="2">
        <f t="shared" si="115"/>
        <v>0.14416615760537568</v>
      </c>
      <c r="I297" s="2"/>
      <c r="J297" s="2">
        <f t="shared" si="126"/>
        <v>0.57208307880268783</v>
      </c>
      <c r="K297" s="2">
        <f t="shared" si="127"/>
        <v>0.42791692119731217</v>
      </c>
      <c r="L297" s="2">
        <f t="shared" si="128"/>
        <v>0</v>
      </c>
      <c r="M297" s="2">
        <f t="shared" si="129"/>
        <v>0</v>
      </c>
      <c r="N297" s="107">
        <v>3746</v>
      </c>
      <c r="O297" s="107">
        <v>2802</v>
      </c>
      <c r="P297" s="107"/>
      <c r="Q297" s="107"/>
      <c r="R297" s="107"/>
      <c r="S297" s="107"/>
      <c r="T297" s="107"/>
      <c r="U297" s="107"/>
      <c r="V297" s="107"/>
      <c r="W297" s="107"/>
      <c r="X297" s="107">
        <v>0</v>
      </c>
      <c r="Y297" s="107"/>
      <c r="Z297" s="107"/>
      <c r="AA297" s="107"/>
      <c r="AB297" s="107"/>
      <c r="AC297" s="107"/>
      <c r="AD297" s="107"/>
      <c r="AE297" s="107"/>
      <c r="AG297" s="6">
        <f>IF(Q297&gt;0,RANK(Q297,(N297:P297,Q297:AE297)),0)</f>
        <v>0</v>
      </c>
      <c r="AH297" s="6">
        <f>IF(R297&gt;0,RANK(R297,(N297:P297,Q297:AE297)),0)</f>
        <v>0</v>
      </c>
      <c r="AI297" s="6">
        <f>IF(T297&gt;0,RANK(T297,(N297:P297,Q297:AE297)),0)</f>
        <v>0</v>
      </c>
      <c r="AJ297" s="6">
        <f>IF(S297&gt;0,RANK(S297,(N297:P297,Q297:AE297)),0)</f>
        <v>0</v>
      </c>
      <c r="AK297" s="2">
        <f t="shared" si="130"/>
        <v>0</v>
      </c>
      <c r="AL297" s="2">
        <f t="shared" si="131"/>
        <v>0</v>
      </c>
      <c r="AM297" s="2">
        <f t="shared" si="132"/>
        <v>0</v>
      </c>
      <c r="AN297" s="2">
        <f t="shared" si="133"/>
        <v>0</v>
      </c>
      <c r="AO297" s="88"/>
      <c r="AP297" t="s">
        <v>2377</v>
      </c>
      <c r="AQ297" t="s">
        <v>1549</v>
      </c>
      <c r="AT297" s="92">
        <v>24</v>
      </c>
      <c r="AU297" s="94">
        <v>29</v>
      </c>
      <c r="AV297" s="98">
        <f t="shared" si="134"/>
        <v>24029</v>
      </c>
      <c r="AX297" s="6" t="s">
        <v>1535</v>
      </c>
      <c r="BE297" t="s">
        <v>1043</v>
      </c>
    </row>
    <row r="298" spans="1:57" hidden="1" outlineLevel="1">
      <c r="A298" t="s">
        <v>496</v>
      </c>
      <c r="B298" t="s">
        <v>1549</v>
      </c>
      <c r="C298" s="1">
        <f t="shared" si="125"/>
        <v>251936</v>
      </c>
      <c r="D298" s="6">
        <f>IF(N298&gt;0, RANK(N298,(N298:P298,Q298:AE298)),0)</f>
        <v>1</v>
      </c>
      <c r="E298" s="6">
        <f>IF(O298&gt;0,RANK(O298,(N298:P298,Q298:AE298)),0)</f>
        <v>2</v>
      </c>
      <c r="F298" s="6">
        <f>IF(P298&gt;0,RANK(P298,(N298:P298,Q298:AE298)),0)</f>
        <v>0</v>
      </c>
      <c r="G298" s="1">
        <f t="shared" si="114"/>
        <v>63540</v>
      </c>
      <c r="H298" s="2">
        <f t="shared" si="115"/>
        <v>0.25220690969135018</v>
      </c>
      <c r="I298" s="2"/>
      <c r="J298" s="2">
        <f t="shared" si="126"/>
        <v>0.62609948558364026</v>
      </c>
      <c r="K298" s="2">
        <f t="shared" si="127"/>
        <v>0.37389257589229008</v>
      </c>
      <c r="L298" s="2">
        <f t="shared" si="128"/>
        <v>0</v>
      </c>
      <c r="M298" s="2">
        <f t="shared" si="129"/>
        <v>7.9385240696616677E-6</v>
      </c>
      <c r="N298" s="107">
        <v>157737</v>
      </c>
      <c r="O298" s="107">
        <v>94197</v>
      </c>
      <c r="P298" s="107"/>
      <c r="Q298" s="107"/>
      <c r="R298" s="107"/>
      <c r="S298" s="107"/>
      <c r="T298" s="107"/>
      <c r="U298" s="107"/>
      <c r="V298" s="107"/>
      <c r="W298" s="107"/>
      <c r="X298" s="107">
        <v>2</v>
      </c>
      <c r="Y298" s="107"/>
      <c r="Z298" s="107"/>
      <c r="AA298" s="107"/>
      <c r="AB298" s="107"/>
      <c r="AC298" s="107"/>
      <c r="AD298" s="107"/>
      <c r="AE298" s="107"/>
      <c r="AG298" s="6">
        <f>IF(Q298&gt;0,RANK(Q298,(N298:P298,Q298:AE298)),0)</f>
        <v>0</v>
      </c>
      <c r="AH298" s="6">
        <f>IF(R298&gt;0,RANK(R298,(N298:P298,Q298:AE298)),0)</f>
        <v>0</v>
      </c>
      <c r="AI298" s="6">
        <f>IF(T298&gt;0,RANK(T298,(N298:P298,Q298:AE298)),0)</f>
        <v>0</v>
      </c>
      <c r="AJ298" s="6">
        <f>IF(S298&gt;0,RANK(S298,(N298:P298,Q298:AE298)),0)</f>
        <v>0</v>
      </c>
      <c r="AK298" s="2">
        <f t="shared" si="130"/>
        <v>0</v>
      </c>
      <c r="AL298" s="2">
        <f t="shared" si="131"/>
        <v>0</v>
      </c>
      <c r="AM298" s="2">
        <f t="shared" si="132"/>
        <v>0</v>
      </c>
      <c r="AN298" s="2">
        <f t="shared" si="133"/>
        <v>0</v>
      </c>
      <c r="AO298" s="88"/>
      <c r="AP298" t="s">
        <v>496</v>
      </c>
      <c r="AQ298" t="s">
        <v>1549</v>
      </c>
      <c r="AT298" s="92">
        <v>24</v>
      </c>
      <c r="AU298" s="94">
        <v>31</v>
      </c>
      <c r="AV298" s="98">
        <f t="shared" si="134"/>
        <v>24031</v>
      </c>
      <c r="AX298" s="6" t="s">
        <v>1535</v>
      </c>
      <c r="BE298" t="s">
        <v>1044</v>
      </c>
    </row>
    <row r="299" spans="1:57" hidden="1" outlineLevel="1">
      <c r="A299" t="s">
        <v>871</v>
      </c>
      <c r="B299" t="s">
        <v>1549</v>
      </c>
      <c r="C299" s="1">
        <f t="shared" si="125"/>
        <v>159135</v>
      </c>
      <c r="D299" s="6">
        <f>IF(N299&gt;0, RANK(N299,(N299:P299,Q299:AE299)),0)</f>
        <v>1</v>
      </c>
      <c r="E299" s="6">
        <f>IF(O299&gt;0,RANK(O299,(N299:P299,Q299:AE299)),0)</f>
        <v>2</v>
      </c>
      <c r="F299" s="6">
        <f>IF(P299&gt;0,RANK(P299,(N299:P299,Q299:AE299)),0)</f>
        <v>0</v>
      </c>
      <c r="G299" s="1">
        <f t="shared" si="114"/>
        <v>73835</v>
      </c>
      <c r="H299" s="2">
        <f t="shared" si="115"/>
        <v>0.46397712633927168</v>
      </c>
      <c r="I299" s="2"/>
      <c r="J299" s="2">
        <f t="shared" si="126"/>
        <v>0.7319885631696359</v>
      </c>
      <c r="K299" s="2">
        <f t="shared" si="127"/>
        <v>0.26801143683036416</v>
      </c>
      <c r="L299" s="2">
        <f t="shared" si="128"/>
        <v>0</v>
      </c>
      <c r="M299" s="2">
        <f t="shared" si="129"/>
        <v>-5.5511151231257827E-17</v>
      </c>
      <c r="N299" s="107">
        <v>116485</v>
      </c>
      <c r="O299" s="107">
        <v>42650</v>
      </c>
      <c r="P299" s="107"/>
      <c r="Q299" s="107"/>
      <c r="R299" s="107"/>
      <c r="S299" s="107"/>
      <c r="T299" s="107"/>
      <c r="U299" s="107"/>
      <c r="V299" s="107"/>
      <c r="W299" s="107"/>
      <c r="X299" s="107">
        <v>0</v>
      </c>
      <c r="Y299" s="107"/>
      <c r="Z299" s="107"/>
      <c r="AA299" s="107"/>
      <c r="AB299" s="107"/>
      <c r="AC299" s="107"/>
      <c r="AD299" s="107"/>
      <c r="AE299" s="107"/>
      <c r="AG299" s="6">
        <f>IF(Q299&gt;0,RANK(Q299,(N299:P299,Q299:AE299)),0)</f>
        <v>0</v>
      </c>
      <c r="AH299" s="6">
        <f>IF(R299&gt;0,RANK(R299,(N299:P299,Q299:AE299)),0)</f>
        <v>0</v>
      </c>
      <c r="AI299" s="6">
        <f>IF(T299&gt;0,RANK(T299,(N299:P299,Q299:AE299)),0)</f>
        <v>0</v>
      </c>
      <c r="AJ299" s="6">
        <f>IF(S299&gt;0,RANK(S299,(N299:P299,Q299:AE299)),0)</f>
        <v>0</v>
      </c>
      <c r="AK299" s="2">
        <f t="shared" si="130"/>
        <v>0</v>
      </c>
      <c r="AL299" s="2">
        <f t="shared" si="131"/>
        <v>0</v>
      </c>
      <c r="AM299" s="2">
        <f t="shared" si="132"/>
        <v>0</v>
      </c>
      <c r="AN299" s="2">
        <f t="shared" si="133"/>
        <v>0</v>
      </c>
      <c r="AO299" s="88"/>
      <c r="AP299" t="s">
        <v>871</v>
      </c>
      <c r="AQ299" t="s">
        <v>1549</v>
      </c>
      <c r="AT299" s="92">
        <v>24</v>
      </c>
      <c r="AU299" s="94">
        <v>33</v>
      </c>
      <c r="AV299" s="98">
        <f t="shared" si="134"/>
        <v>24033</v>
      </c>
      <c r="AX299" s="6" t="s">
        <v>1535</v>
      </c>
      <c r="BE299" t="s">
        <v>1045</v>
      </c>
    </row>
    <row r="300" spans="1:57" hidden="1" outlineLevel="1">
      <c r="A300" t="s">
        <v>1608</v>
      </c>
      <c r="B300" t="s">
        <v>1549</v>
      </c>
      <c r="C300" s="1">
        <f t="shared" si="125"/>
        <v>11011</v>
      </c>
      <c r="D300" s="6">
        <f>IF(N300&gt;0, RANK(N300,(N300:P300,Q300:AE300)),0)</f>
        <v>2</v>
      </c>
      <c r="E300" s="6">
        <f>IF(O300&gt;0,RANK(O300,(N300:P300,Q300:AE300)),0)</f>
        <v>1</v>
      </c>
      <c r="F300" s="6">
        <f>IF(P300&gt;0,RANK(P300,(N300:P300,Q300:AE300)),0)</f>
        <v>0</v>
      </c>
      <c r="G300" s="1">
        <f t="shared" si="114"/>
        <v>267</v>
      </c>
      <c r="H300" s="2">
        <f t="shared" si="115"/>
        <v>2.424847879393334E-2</v>
      </c>
      <c r="I300" s="2"/>
      <c r="J300" s="2">
        <f t="shared" si="126"/>
        <v>0.48769412405776041</v>
      </c>
      <c r="K300" s="2">
        <f t="shared" si="127"/>
        <v>0.5119426028516938</v>
      </c>
      <c r="L300" s="2">
        <f t="shared" si="128"/>
        <v>0</v>
      </c>
      <c r="M300" s="2">
        <f t="shared" si="129"/>
        <v>3.6327309054584589E-4</v>
      </c>
      <c r="N300" s="107">
        <v>5370</v>
      </c>
      <c r="O300" s="107">
        <v>5637</v>
      </c>
      <c r="P300" s="107"/>
      <c r="Q300" s="107"/>
      <c r="R300" s="107"/>
      <c r="S300" s="107"/>
      <c r="T300" s="107"/>
      <c r="U300" s="107"/>
      <c r="V300" s="107"/>
      <c r="W300" s="107"/>
      <c r="X300" s="107">
        <v>4</v>
      </c>
      <c r="Y300" s="107"/>
      <c r="Z300" s="107"/>
      <c r="AA300" s="107"/>
      <c r="AB300" s="107"/>
      <c r="AC300" s="107"/>
      <c r="AD300" s="107"/>
      <c r="AE300" s="107"/>
      <c r="AG300" s="6">
        <f>IF(Q300&gt;0,RANK(Q300,(N300:P300,Q300:AE300)),0)</f>
        <v>0</v>
      </c>
      <c r="AH300" s="6">
        <f>IF(R300&gt;0,RANK(R300,(N300:P300,Q300:AE300)),0)</f>
        <v>0</v>
      </c>
      <c r="AI300" s="6">
        <f>IF(T300&gt;0,RANK(T300,(N300:P300,Q300:AE300)),0)</f>
        <v>0</v>
      </c>
      <c r="AJ300" s="6">
        <f>IF(S300&gt;0,RANK(S300,(N300:P300,Q300:AE300)),0)</f>
        <v>0</v>
      </c>
      <c r="AK300" s="2">
        <f t="shared" si="130"/>
        <v>0</v>
      </c>
      <c r="AL300" s="2">
        <f t="shared" si="131"/>
        <v>0</v>
      </c>
      <c r="AM300" s="2">
        <f t="shared" si="132"/>
        <v>0</v>
      </c>
      <c r="AN300" s="2">
        <f t="shared" si="133"/>
        <v>0</v>
      </c>
      <c r="AO300" s="88"/>
      <c r="AP300" t="s">
        <v>1608</v>
      </c>
      <c r="AQ300" t="s">
        <v>1549</v>
      </c>
      <c r="AT300" s="92">
        <v>24</v>
      </c>
      <c r="AU300" s="94">
        <v>35</v>
      </c>
      <c r="AV300" s="98">
        <f t="shared" si="134"/>
        <v>24035</v>
      </c>
      <c r="AX300" s="6" t="s">
        <v>1535</v>
      </c>
      <c r="BE300" t="s">
        <v>1328</v>
      </c>
    </row>
    <row r="301" spans="1:57" hidden="1" outlineLevel="1">
      <c r="A301" t="s">
        <v>877</v>
      </c>
      <c r="B301" t="s">
        <v>1549</v>
      </c>
      <c r="C301" s="1">
        <f t="shared" si="125"/>
        <v>18739</v>
      </c>
      <c r="D301" s="6">
        <f>IF(N301&gt;0, RANK(N301,(N301:P301,Q301:AE301)),0)</f>
        <v>1</v>
      </c>
      <c r="E301" s="6">
        <f>IF(O301&gt;0,RANK(O301,(N301:P301,Q301:AE301)),0)</f>
        <v>2</v>
      </c>
      <c r="F301" s="6">
        <f>IF(P301&gt;0,RANK(P301,(N301:P301,Q301:AE301)),0)</f>
        <v>0</v>
      </c>
      <c r="G301" s="1">
        <f t="shared" si="114"/>
        <v>2229</v>
      </c>
      <c r="H301" s="2">
        <f t="shared" si="115"/>
        <v>0.11894978387320561</v>
      </c>
      <c r="I301" s="2"/>
      <c r="J301" s="2">
        <f t="shared" si="126"/>
        <v>0.55947489193660283</v>
      </c>
      <c r="K301" s="2">
        <f t="shared" si="127"/>
        <v>0.44052510806339717</v>
      </c>
      <c r="L301" s="2">
        <f t="shared" si="128"/>
        <v>0</v>
      </c>
      <c r="M301" s="2">
        <f t="shared" si="129"/>
        <v>0</v>
      </c>
      <c r="N301" s="107">
        <v>10484</v>
      </c>
      <c r="O301" s="107">
        <v>8255</v>
      </c>
      <c r="P301" s="107"/>
      <c r="Q301" s="107"/>
      <c r="R301" s="107"/>
      <c r="S301" s="107"/>
      <c r="T301" s="107"/>
      <c r="U301" s="107"/>
      <c r="V301" s="107"/>
      <c r="W301" s="107"/>
      <c r="X301" s="107">
        <v>0</v>
      </c>
      <c r="Y301" s="107"/>
      <c r="Z301" s="107"/>
      <c r="AA301" s="107"/>
      <c r="AB301" s="107"/>
      <c r="AC301" s="107"/>
      <c r="AD301" s="107"/>
      <c r="AE301" s="107"/>
      <c r="AG301" s="6">
        <f>IF(Q301&gt;0,RANK(Q301,(N301:P301,Q301:AE301)),0)</f>
        <v>0</v>
      </c>
      <c r="AH301" s="6">
        <f>IF(R301&gt;0,RANK(R301,(N301:P301,Q301:AE301)),0)</f>
        <v>0</v>
      </c>
      <c r="AI301" s="6">
        <f>IF(T301&gt;0,RANK(T301,(N301:P301,Q301:AE301)),0)</f>
        <v>0</v>
      </c>
      <c r="AJ301" s="6">
        <f>IF(S301&gt;0,RANK(S301,(N301:P301,Q301:AE301)),0)</f>
        <v>0</v>
      </c>
      <c r="AK301" s="2">
        <f t="shared" si="130"/>
        <v>0</v>
      </c>
      <c r="AL301" s="2">
        <f t="shared" si="131"/>
        <v>0</v>
      </c>
      <c r="AM301" s="2">
        <f t="shared" si="132"/>
        <v>0</v>
      </c>
      <c r="AN301" s="2">
        <f t="shared" si="133"/>
        <v>0</v>
      </c>
      <c r="AO301" s="88"/>
      <c r="AP301" t="s">
        <v>877</v>
      </c>
      <c r="AQ301" t="s">
        <v>1549</v>
      </c>
      <c r="AT301" s="92">
        <v>24</v>
      </c>
      <c r="AU301" s="94">
        <v>37</v>
      </c>
      <c r="AV301" s="98">
        <f t="shared" si="134"/>
        <v>24037</v>
      </c>
      <c r="AX301" s="6" t="s">
        <v>1535</v>
      </c>
      <c r="BE301" t="s">
        <v>1329</v>
      </c>
    </row>
    <row r="302" spans="1:57" hidden="1" outlineLevel="1">
      <c r="A302" t="s">
        <v>198</v>
      </c>
      <c r="B302" t="s">
        <v>1549</v>
      </c>
      <c r="C302" s="1">
        <f t="shared" si="125"/>
        <v>6116</v>
      </c>
      <c r="D302" s="6">
        <f>IF(N302&gt;0, RANK(N302,(N302:P302,Q302:AE302)),0)</f>
        <v>1</v>
      </c>
      <c r="E302" s="6">
        <f>IF(O302&gt;0,RANK(O302,(N302:P302,Q302:AE302)),0)</f>
        <v>2</v>
      </c>
      <c r="F302" s="6">
        <f>IF(P302&gt;0,RANK(P302,(N302:P302,Q302:AE302)),0)</f>
        <v>0</v>
      </c>
      <c r="G302" s="1">
        <f t="shared" si="114"/>
        <v>628</v>
      </c>
      <c r="H302" s="2">
        <f t="shared" si="115"/>
        <v>0.1026814911706998</v>
      </c>
      <c r="I302" s="2"/>
      <c r="J302" s="2">
        <f t="shared" si="126"/>
        <v>0.55134074558534996</v>
      </c>
      <c r="K302" s="2">
        <f t="shared" si="127"/>
        <v>0.4486592544146501</v>
      </c>
      <c r="L302" s="2">
        <f t="shared" si="128"/>
        <v>0</v>
      </c>
      <c r="M302" s="2">
        <f t="shared" si="129"/>
        <v>-5.5511151231257827E-17</v>
      </c>
      <c r="N302" s="107">
        <v>3372</v>
      </c>
      <c r="O302" s="107">
        <v>2744</v>
      </c>
      <c r="P302" s="107"/>
      <c r="Q302" s="107"/>
      <c r="R302" s="107"/>
      <c r="S302" s="107"/>
      <c r="T302" s="107"/>
      <c r="U302" s="107"/>
      <c r="V302" s="107"/>
      <c r="W302" s="107"/>
      <c r="X302" s="107">
        <v>0</v>
      </c>
      <c r="Y302" s="107"/>
      <c r="Z302" s="107"/>
      <c r="AA302" s="107"/>
      <c r="AB302" s="107"/>
      <c r="AC302" s="107"/>
      <c r="AD302" s="107"/>
      <c r="AE302" s="107"/>
      <c r="AG302" s="6">
        <f>IF(Q302&gt;0,RANK(Q302,(N302:P302,Q302:AE302)),0)</f>
        <v>0</v>
      </c>
      <c r="AH302" s="6">
        <f>IF(R302&gt;0,RANK(R302,(N302:P302,Q302:AE302)),0)</f>
        <v>0</v>
      </c>
      <c r="AI302" s="6">
        <f>IF(T302&gt;0,RANK(T302,(N302:P302,Q302:AE302)),0)</f>
        <v>0</v>
      </c>
      <c r="AJ302" s="6">
        <f>IF(S302&gt;0,RANK(S302,(N302:P302,Q302:AE302)),0)</f>
        <v>0</v>
      </c>
      <c r="AK302" s="2">
        <f t="shared" si="130"/>
        <v>0</v>
      </c>
      <c r="AL302" s="2">
        <f t="shared" si="131"/>
        <v>0</v>
      </c>
      <c r="AM302" s="2">
        <f t="shared" si="132"/>
        <v>0</v>
      </c>
      <c r="AN302" s="2">
        <f t="shared" si="133"/>
        <v>0</v>
      </c>
      <c r="AO302" s="88"/>
      <c r="AP302" t="s">
        <v>198</v>
      </c>
      <c r="AQ302" t="s">
        <v>1549</v>
      </c>
      <c r="AT302" s="92">
        <v>24</v>
      </c>
      <c r="AU302" s="94">
        <v>39</v>
      </c>
      <c r="AV302" s="98">
        <f t="shared" si="134"/>
        <v>24039</v>
      </c>
      <c r="AX302" s="6" t="s">
        <v>1535</v>
      </c>
      <c r="BE302" t="s">
        <v>1319</v>
      </c>
    </row>
    <row r="303" spans="1:57" hidden="1" outlineLevel="1">
      <c r="A303" t="s">
        <v>824</v>
      </c>
      <c r="B303" t="s">
        <v>1549</v>
      </c>
      <c r="C303" s="1">
        <f t="shared" si="125"/>
        <v>10494</v>
      </c>
      <c r="D303" s="6">
        <f>IF(N303&gt;0, RANK(N303,(N303:P303,Q303:AE303)),0)</f>
        <v>2</v>
      </c>
      <c r="E303" s="6">
        <f>IF(O303&gt;0,RANK(O303,(N303:P303,Q303:AE303)),0)</f>
        <v>1</v>
      </c>
      <c r="F303" s="6">
        <f>IF(P303&gt;0,RANK(P303,(N303:P303,Q303:AE303)),0)</f>
        <v>0</v>
      </c>
      <c r="G303" s="1">
        <f t="shared" si="114"/>
        <v>1514</v>
      </c>
      <c r="H303" s="2">
        <f t="shared" si="115"/>
        <v>0.14427291785782351</v>
      </c>
      <c r="I303" s="2"/>
      <c r="J303" s="2">
        <f t="shared" si="126"/>
        <v>0.42786354107108826</v>
      </c>
      <c r="K303" s="2">
        <f t="shared" si="127"/>
        <v>0.57213645892891174</v>
      </c>
      <c r="L303" s="2">
        <f t="shared" si="128"/>
        <v>0</v>
      </c>
      <c r="M303" s="2">
        <f t="shared" si="129"/>
        <v>0</v>
      </c>
      <c r="N303" s="107">
        <v>4490</v>
      </c>
      <c r="O303" s="107">
        <v>6004</v>
      </c>
      <c r="P303" s="107"/>
      <c r="Q303" s="107"/>
      <c r="R303" s="107"/>
      <c r="S303" s="107"/>
      <c r="T303" s="107"/>
      <c r="U303" s="107"/>
      <c r="V303" s="107"/>
      <c r="W303" s="107"/>
      <c r="X303" s="107">
        <v>0</v>
      </c>
      <c r="Y303" s="107"/>
      <c r="Z303" s="107"/>
      <c r="AA303" s="107"/>
      <c r="AB303" s="107"/>
      <c r="AC303" s="107"/>
      <c r="AD303" s="107"/>
      <c r="AE303" s="107"/>
      <c r="AG303" s="6">
        <f>IF(Q303&gt;0,RANK(Q303,(N303:P303,Q303:AE303)),0)</f>
        <v>0</v>
      </c>
      <c r="AH303" s="6">
        <f>IF(R303&gt;0,RANK(R303,(N303:P303,Q303:AE303)),0)</f>
        <v>0</v>
      </c>
      <c r="AI303" s="6">
        <f>IF(T303&gt;0,RANK(T303,(N303:P303,Q303:AE303)),0)</f>
        <v>0</v>
      </c>
      <c r="AJ303" s="6">
        <f>IF(S303&gt;0,RANK(S303,(N303:P303,Q303:AE303)),0)</f>
        <v>0</v>
      </c>
      <c r="AK303" s="2">
        <f t="shared" si="130"/>
        <v>0</v>
      </c>
      <c r="AL303" s="2">
        <f t="shared" si="131"/>
        <v>0</v>
      </c>
      <c r="AM303" s="2">
        <f t="shared" si="132"/>
        <v>0</v>
      </c>
      <c r="AN303" s="2">
        <f t="shared" si="133"/>
        <v>0</v>
      </c>
      <c r="AO303" s="88"/>
      <c r="AP303" t="s">
        <v>824</v>
      </c>
      <c r="AQ303" t="s">
        <v>1549</v>
      </c>
      <c r="AT303" s="92">
        <v>24</v>
      </c>
      <c r="AU303" s="94">
        <v>41</v>
      </c>
      <c r="AV303" s="98">
        <f t="shared" si="134"/>
        <v>24041</v>
      </c>
      <c r="AX303" s="6" t="s">
        <v>1535</v>
      </c>
      <c r="BE303" t="s">
        <v>102</v>
      </c>
    </row>
    <row r="304" spans="1:57" hidden="1" outlineLevel="1">
      <c r="A304" t="s">
        <v>2757</v>
      </c>
      <c r="B304" t="s">
        <v>1549</v>
      </c>
      <c r="C304" s="1">
        <f t="shared" si="125"/>
        <v>31483</v>
      </c>
      <c r="D304" s="6">
        <f>IF(N304&gt;0, RANK(N304,(N304:P304,Q304:AE304)),0)</f>
        <v>2</v>
      </c>
      <c r="E304" s="6">
        <f>IF(O304&gt;0,RANK(O304,(N304:P304,Q304:AE304)),0)</f>
        <v>1</v>
      </c>
      <c r="F304" s="6">
        <f>IF(P304&gt;0,RANK(P304,(N304:P304,Q304:AE304)),0)</f>
        <v>0</v>
      </c>
      <c r="G304" s="1">
        <f t="shared" si="114"/>
        <v>5310</v>
      </c>
      <c r="H304" s="2">
        <f t="shared" si="115"/>
        <v>0.16866245275227901</v>
      </c>
      <c r="I304" s="2"/>
      <c r="J304" s="2">
        <f t="shared" si="126"/>
        <v>0.41562112886319602</v>
      </c>
      <c r="K304" s="2">
        <f t="shared" si="127"/>
        <v>0.584283581615475</v>
      </c>
      <c r="L304" s="2">
        <f t="shared" si="128"/>
        <v>0</v>
      </c>
      <c r="M304" s="2">
        <f t="shared" si="129"/>
        <v>9.5289521328978388E-5</v>
      </c>
      <c r="N304" s="107">
        <v>13085</v>
      </c>
      <c r="O304" s="107">
        <v>18395</v>
      </c>
      <c r="P304" s="107"/>
      <c r="Q304" s="107"/>
      <c r="R304" s="107"/>
      <c r="S304" s="107"/>
      <c r="T304" s="107"/>
      <c r="U304" s="107"/>
      <c r="V304" s="107"/>
      <c r="W304" s="107"/>
      <c r="X304" s="107">
        <v>3</v>
      </c>
      <c r="Y304" s="107"/>
      <c r="Z304" s="107"/>
      <c r="AA304" s="107"/>
      <c r="AB304" s="107"/>
      <c r="AC304" s="107"/>
      <c r="AD304" s="107"/>
      <c r="AE304" s="107"/>
      <c r="AG304" s="6">
        <f>IF(Q304&gt;0,RANK(Q304,(N304:P304,Q304:AE304)),0)</f>
        <v>0</v>
      </c>
      <c r="AH304" s="6">
        <f>IF(R304&gt;0,RANK(R304,(N304:P304,Q304:AE304)),0)</f>
        <v>0</v>
      </c>
      <c r="AI304" s="6">
        <f>IF(T304&gt;0,RANK(T304,(N304:P304,Q304:AE304)),0)</f>
        <v>0</v>
      </c>
      <c r="AJ304" s="6">
        <f>IF(S304&gt;0,RANK(S304,(N304:P304,Q304:AE304)),0)</f>
        <v>0</v>
      </c>
      <c r="AK304" s="2">
        <f t="shared" si="130"/>
        <v>0</v>
      </c>
      <c r="AL304" s="2">
        <f t="shared" si="131"/>
        <v>0</v>
      </c>
      <c r="AM304" s="2">
        <f t="shared" si="132"/>
        <v>0</v>
      </c>
      <c r="AN304" s="2">
        <f t="shared" si="133"/>
        <v>0</v>
      </c>
      <c r="AO304" s="88"/>
      <c r="AP304" t="s">
        <v>2757</v>
      </c>
      <c r="AQ304" t="s">
        <v>1549</v>
      </c>
      <c r="AT304" s="92">
        <v>24</v>
      </c>
      <c r="AU304" s="94">
        <v>43</v>
      </c>
      <c r="AV304" s="98">
        <f t="shared" si="134"/>
        <v>24043</v>
      </c>
      <c r="AX304" s="6" t="s">
        <v>1535</v>
      </c>
      <c r="BE304" t="s">
        <v>2311</v>
      </c>
    </row>
    <row r="305" spans="1:57" hidden="1" outlineLevel="1">
      <c r="A305" t="s">
        <v>1115</v>
      </c>
      <c r="B305" t="s">
        <v>1549</v>
      </c>
      <c r="C305" s="1">
        <f t="shared" si="125"/>
        <v>21552</v>
      </c>
      <c r="D305" s="6">
        <f>IF(N305&gt;0, RANK(N305,(N305:P305,Q305:AE305)),0)</f>
        <v>1</v>
      </c>
      <c r="E305" s="6">
        <f>IF(O305&gt;0,RANK(O305,(N305:P305,Q305:AE305)),0)</f>
        <v>2</v>
      </c>
      <c r="F305" s="6">
        <f>IF(P305&gt;0,RANK(P305,(N305:P305,Q305:AE305)),0)</f>
        <v>0</v>
      </c>
      <c r="G305" s="1">
        <f t="shared" si="114"/>
        <v>970</v>
      </c>
      <c r="H305" s="2">
        <f t="shared" si="115"/>
        <v>4.5007423904974017E-2</v>
      </c>
      <c r="I305" s="2"/>
      <c r="J305" s="2">
        <f t="shared" si="126"/>
        <v>0.52250371195248702</v>
      </c>
      <c r="K305" s="2">
        <f t="shared" si="127"/>
        <v>0.47749628804751298</v>
      </c>
      <c r="L305" s="2">
        <f t="shared" si="128"/>
        <v>0</v>
      </c>
      <c r="M305" s="2">
        <f t="shared" si="129"/>
        <v>0</v>
      </c>
      <c r="N305" s="107">
        <v>11261</v>
      </c>
      <c r="O305" s="107">
        <v>10291</v>
      </c>
      <c r="P305" s="107"/>
      <c r="Q305" s="107"/>
      <c r="R305" s="107"/>
      <c r="S305" s="107"/>
      <c r="T305" s="107"/>
      <c r="U305" s="107"/>
      <c r="V305" s="107"/>
      <c r="W305" s="107"/>
      <c r="X305" s="107">
        <v>0</v>
      </c>
      <c r="Y305" s="107"/>
      <c r="Z305" s="107"/>
      <c r="AA305" s="107"/>
      <c r="AB305" s="107"/>
      <c r="AC305" s="107"/>
      <c r="AD305" s="107"/>
      <c r="AE305" s="107"/>
      <c r="AG305" s="6">
        <f>IF(Q305&gt;0,RANK(Q305,(N305:P305,Q305:AE305)),0)</f>
        <v>0</v>
      </c>
      <c r="AH305" s="6">
        <f>IF(R305&gt;0,RANK(R305,(N305:P305,Q305:AE305)),0)</f>
        <v>0</v>
      </c>
      <c r="AI305" s="6">
        <f>IF(T305&gt;0,RANK(T305,(N305:P305,Q305:AE305)),0)</f>
        <v>0</v>
      </c>
      <c r="AJ305" s="6">
        <f>IF(S305&gt;0,RANK(S305,(N305:P305,Q305:AE305)),0)</f>
        <v>0</v>
      </c>
      <c r="AK305" s="2">
        <f t="shared" si="130"/>
        <v>0</v>
      </c>
      <c r="AL305" s="2">
        <f t="shared" si="131"/>
        <v>0</v>
      </c>
      <c r="AM305" s="2">
        <f t="shared" si="132"/>
        <v>0</v>
      </c>
      <c r="AN305" s="2">
        <f t="shared" si="133"/>
        <v>0</v>
      </c>
      <c r="AO305" s="88"/>
      <c r="AP305" t="s">
        <v>1115</v>
      </c>
      <c r="AQ305" t="s">
        <v>1549</v>
      </c>
      <c r="AT305" s="92">
        <v>24</v>
      </c>
      <c r="AU305" s="94">
        <v>45</v>
      </c>
      <c r="AV305" s="98">
        <f t="shared" si="134"/>
        <v>24045</v>
      </c>
      <c r="AX305" s="6" t="s">
        <v>1535</v>
      </c>
      <c r="BE305" t="s">
        <v>2312</v>
      </c>
    </row>
    <row r="306" spans="1:57" hidden="1" outlineLevel="1">
      <c r="A306" t="s">
        <v>1949</v>
      </c>
      <c r="B306" t="s">
        <v>1549</v>
      </c>
      <c r="C306" s="1">
        <f t="shared" si="125"/>
        <v>13192</v>
      </c>
      <c r="D306" s="6">
        <f>IF(N306&gt;0, RANK(N306,(N306:P306,Q306:AE306)),0)</f>
        <v>1</v>
      </c>
      <c r="E306" s="6">
        <f>IF(O306&gt;0,RANK(O306,(N306:P306,Q306:AE306)),0)</f>
        <v>2</v>
      </c>
      <c r="F306" s="6">
        <f>IF(P306&gt;0,RANK(P306,(N306:P306,Q306:AE306)),0)</f>
        <v>0</v>
      </c>
      <c r="G306" s="1">
        <f t="shared" si="114"/>
        <v>372</v>
      </c>
      <c r="H306" s="2">
        <f t="shared" si="115"/>
        <v>2.8198908429351122E-2</v>
      </c>
      <c r="I306" s="2"/>
      <c r="J306" s="2">
        <f t="shared" si="126"/>
        <v>0.51402365069739231</v>
      </c>
      <c r="K306" s="2">
        <f t="shared" si="127"/>
        <v>0.48582474226804123</v>
      </c>
      <c r="L306" s="2">
        <f t="shared" si="128"/>
        <v>0</v>
      </c>
      <c r="M306" s="2">
        <f t="shared" si="129"/>
        <v>1.5160703456645885E-4</v>
      </c>
      <c r="N306" s="107">
        <v>6781</v>
      </c>
      <c r="O306" s="107">
        <v>6409</v>
      </c>
      <c r="P306" s="107"/>
      <c r="Q306" s="107"/>
      <c r="R306" s="107"/>
      <c r="S306" s="107"/>
      <c r="T306" s="107"/>
      <c r="U306" s="107"/>
      <c r="V306" s="107"/>
      <c r="W306" s="107"/>
      <c r="X306" s="107">
        <v>2</v>
      </c>
      <c r="Y306" s="107"/>
      <c r="Z306" s="107"/>
      <c r="AA306" s="107"/>
      <c r="AB306" s="107"/>
      <c r="AC306" s="107"/>
      <c r="AD306" s="107"/>
      <c r="AE306" s="107"/>
      <c r="AG306" s="6">
        <f>IF(Q306&gt;0,RANK(Q306,(N306:P306,Q306:AE306)),0)</f>
        <v>0</v>
      </c>
      <c r="AH306" s="6">
        <f>IF(R306&gt;0,RANK(R306,(N306:P306,Q306:AE306)),0)</f>
        <v>0</v>
      </c>
      <c r="AI306" s="6">
        <f>IF(T306&gt;0,RANK(T306,(N306:P306,Q306:AE306)),0)</f>
        <v>0</v>
      </c>
      <c r="AJ306" s="6">
        <f>IF(S306&gt;0,RANK(S306,(N306:P306,Q306:AE306)),0)</f>
        <v>0</v>
      </c>
      <c r="AK306" s="2">
        <f t="shared" si="130"/>
        <v>0</v>
      </c>
      <c r="AL306" s="2">
        <f t="shared" si="131"/>
        <v>0</v>
      </c>
      <c r="AM306" s="2">
        <f t="shared" si="132"/>
        <v>0</v>
      </c>
      <c r="AN306" s="2">
        <f t="shared" si="133"/>
        <v>0</v>
      </c>
      <c r="AO306" s="88"/>
      <c r="AP306" t="s">
        <v>1949</v>
      </c>
      <c r="AQ306" t="s">
        <v>1549</v>
      </c>
      <c r="AT306" s="92">
        <v>24</v>
      </c>
      <c r="AU306" s="94">
        <v>47</v>
      </c>
      <c r="AV306" s="98">
        <f t="shared" si="134"/>
        <v>24047</v>
      </c>
      <c r="AX306" s="6" t="s">
        <v>1535</v>
      </c>
      <c r="BE306" t="s">
        <v>2313</v>
      </c>
    </row>
    <row r="307" spans="1:57" collapsed="1">
      <c r="A307" t="s">
        <v>1465</v>
      </c>
      <c r="B307" t="s">
        <v>2672</v>
      </c>
      <c r="C307" s="1">
        <f t="shared" si="125"/>
        <v>1369104</v>
      </c>
      <c r="D307" s="6">
        <f>IF(N307&gt;0, RANK(N307,(N307:P307,Q307:AE307)),0)</f>
        <v>1</v>
      </c>
      <c r="E307" s="6">
        <f>IF(O307&gt;0,RANK(O307,(N307:P307,Q307:AE307)),0)</f>
        <v>2</v>
      </c>
      <c r="F307" s="6">
        <f>IF(P307&gt;0,RANK(P307,(N307:P307,Q307:AE307)),0)</f>
        <v>0</v>
      </c>
      <c r="G307" s="1">
        <f t="shared" si="114"/>
        <v>249217</v>
      </c>
      <c r="H307" s="2">
        <f t="shared" si="115"/>
        <v>0.1820292687772441</v>
      </c>
      <c r="I307" s="2"/>
      <c r="J307" s="2">
        <f t="shared" si="126"/>
        <v>0.59098870502167844</v>
      </c>
      <c r="K307" s="2">
        <f t="shared" si="127"/>
        <v>0.40895943624443432</v>
      </c>
      <c r="L307" s="2">
        <f t="shared" si="128"/>
        <v>0</v>
      </c>
      <c r="M307" s="2">
        <f t="shared" si="129"/>
        <v>5.185873388724449E-5</v>
      </c>
      <c r="N307" s="107">
        <f>SUM(N283:N306)</f>
        <v>809125</v>
      </c>
      <c r="O307" s="107">
        <f>SUM(O283:O306)</f>
        <v>559908</v>
      </c>
      <c r="P307" s="107"/>
      <c r="Q307" s="107"/>
      <c r="R307" s="107"/>
      <c r="S307" s="107"/>
      <c r="T307" s="107"/>
      <c r="U307" s="107"/>
      <c r="V307" s="107"/>
      <c r="W307" s="107"/>
      <c r="X307" s="107">
        <f>SUM(X283:X306)</f>
        <v>71</v>
      </c>
      <c r="Y307" s="107"/>
      <c r="Z307" s="107"/>
      <c r="AA307" s="107"/>
      <c r="AB307" s="107"/>
      <c r="AC307" s="107"/>
      <c r="AD307" s="107"/>
      <c r="AE307" s="107">
        <f>SUM(AE283:AE306)</f>
        <v>0</v>
      </c>
      <c r="AG307" s="6">
        <f>IF(Q307&gt;0,RANK(Q307,(N307:P307,Q307:AE307)),0)</f>
        <v>0</v>
      </c>
      <c r="AH307" s="6">
        <f>IF(R307&gt;0,RANK(R307,(N307:P307,Q307:AE307)),0)</f>
        <v>0</v>
      </c>
      <c r="AI307" s="6">
        <f>IF(T307&gt;0,RANK(T307,(N307:P307,Q307:AE307)),0)</f>
        <v>0</v>
      </c>
      <c r="AJ307" s="6">
        <f>IF(S307&gt;0,RANK(S307,(N307:P307,Q307:AE307)),0)</f>
        <v>0</v>
      </c>
      <c r="AK307" s="2">
        <f t="shared" si="130"/>
        <v>0</v>
      </c>
      <c r="AL307" s="2">
        <f t="shared" si="131"/>
        <v>0</v>
      </c>
      <c r="AM307" s="2">
        <f t="shared" si="132"/>
        <v>0</v>
      </c>
      <c r="AN307" s="2">
        <f t="shared" si="133"/>
        <v>0</v>
      </c>
      <c r="AO307" s="88"/>
      <c r="AP307" t="s">
        <v>1465</v>
      </c>
      <c r="AQ307" t="s">
        <v>2672</v>
      </c>
      <c r="AT307" s="92">
        <v>24</v>
      </c>
      <c r="AU307" s="94"/>
      <c r="AV307" s="92">
        <v>24</v>
      </c>
      <c r="AX307" s="6" t="s">
        <v>2158</v>
      </c>
    </row>
    <row r="308" spans="1:57">
      <c r="C308" s="1"/>
      <c r="E308" s="6"/>
      <c r="F308" s="6"/>
      <c r="I308" s="2"/>
      <c r="N308" s="107"/>
      <c r="O308" s="107"/>
      <c r="P308" s="107"/>
      <c r="Q308" s="107"/>
      <c r="R308" s="107"/>
      <c r="S308" s="107"/>
      <c r="T308" s="107"/>
      <c r="U308" s="107"/>
      <c r="V308" s="107"/>
      <c r="W308" s="107"/>
      <c r="X308" s="107"/>
      <c r="Y308" s="107"/>
      <c r="Z308" s="107"/>
      <c r="AA308" s="107"/>
      <c r="AB308" s="107"/>
      <c r="AC308" s="107"/>
      <c r="AD308" s="107"/>
      <c r="AE308" s="107"/>
      <c r="AG308" s="6"/>
      <c r="AH308" s="6"/>
      <c r="AI308" s="6"/>
      <c r="AJ308" s="6"/>
      <c r="AT308" s="92"/>
      <c r="AU308" s="94"/>
      <c r="AV308" s="98"/>
    </row>
    <row r="309" spans="1:57" hidden="1" outlineLevel="1">
      <c r="A309" t="s">
        <v>156</v>
      </c>
      <c r="B309" t="s">
        <v>2356</v>
      </c>
      <c r="C309" s="1">
        <f t="shared" ref="C309:C323" si="135">SUM(N309:AE309)</f>
        <v>92287</v>
      </c>
      <c r="D309" s="6">
        <f>IF(N309&gt;0, RANK(N309,(N309:P309,Q309:AE309)),0)</f>
        <v>1</v>
      </c>
      <c r="E309" s="6">
        <f>IF(O309&gt;0,RANK(O309,(N309:P309,Q309:AE309)),0)</f>
        <v>2</v>
      </c>
      <c r="F309" s="6">
        <f>IF(P309&gt;0,RANK(P309,(N309:P309,Q309:AE309)),0)</f>
        <v>0</v>
      </c>
      <c r="G309" s="1">
        <f t="shared" si="114"/>
        <v>3912</v>
      </c>
      <c r="H309" s="2">
        <f t="shared" si="115"/>
        <v>4.2389502313435259E-2</v>
      </c>
      <c r="I309" s="2"/>
      <c r="J309" s="2">
        <f t="shared" ref="J309:J323" si="136">IF($C309=0,"-",N309/$C309)</f>
        <v>0.51764603898707295</v>
      </c>
      <c r="K309" s="2">
        <f t="shared" ref="K309:K323" si="137">IF($C309=0,"-",O309/$C309)</f>
        <v>0.47525653667363765</v>
      </c>
      <c r="L309" s="2">
        <f t="shared" ref="L309:L323" si="138">IF($C309=0,"-",P309/$C309)</f>
        <v>0</v>
      </c>
      <c r="M309" s="2">
        <f t="shared" ref="M309:M323" si="139">IF(C309=0,"-",(1-J309-K309-L309))</f>
        <v>7.0974243392893932E-3</v>
      </c>
      <c r="N309" s="53">
        <f>SUMIF(Town!$AO$695:$AO$1045,$AV309,Town!N$695:N$1045)</f>
        <v>47772</v>
      </c>
      <c r="O309" s="53">
        <f>SUMIF(Town!$AO$695:$AO$1045,$AV309,Town!O$695:O$1045)</f>
        <v>43860</v>
      </c>
      <c r="Q309" s="53">
        <f>SUMIF(Town!$AO$695:$AO$1045,$AV309,Town!Q$695:Q$1045)</f>
        <v>482</v>
      </c>
      <c r="T309" s="107"/>
      <c r="U309" s="107"/>
      <c r="V309" s="107"/>
      <c r="W309" s="107"/>
      <c r="X309" s="53">
        <f>SUMIF(Town!$AO$695:$AO$1045,$AV309,Town!X$695:X$1045)</f>
        <v>34</v>
      </c>
      <c r="Y309" s="53">
        <f>SUMIF(Town!$AO$695:$AO$1045,$AV309,Town!Y$695:Y$1045)</f>
        <v>139</v>
      </c>
      <c r="Z309" s="107"/>
      <c r="AA309" s="107"/>
      <c r="AB309" s="107"/>
      <c r="AC309" s="107"/>
      <c r="AD309" s="107"/>
      <c r="AE309" s="53">
        <f>SUMIF(Town!$AO$695:$AO$1045,$AV309,Town!AE$695:AE$1045)</f>
        <v>0</v>
      </c>
      <c r="AG309" s="6">
        <f>IF(Q309&gt;0,RANK(Q309,(N309:P309,Q309:AE309)),0)</f>
        <v>3</v>
      </c>
      <c r="AH309" s="6">
        <f>IF(R309&gt;0,RANK(R309,(N309:P309,Q309:AE309)),0)</f>
        <v>0</v>
      </c>
      <c r="AI309" s="6">
        <f>IF(T309&gt;0,RANK(T309,(N309:P309,Q309:AE309)),0)</f>
        <v>0</v>
      </c>
      <c r="AJ309" s="6">
        <f>IF(S309&gt;0,RANK(S309,(N309:P309,Q309:AE309)),0)</f>
        <v>0</v>
      </c>
      <c r="AK309" s="2">
        <f t="shared" ref="AK309:AK323" si="140">IF($C309=0,"-",Q309/$C309)</f>
        <v>5.2228374527289864E-3</v>
      </c>
      <c r="AL309" s="2">
        <f t="shared" ref="AL309:AL323" si="141">IF($C309=0,"-",R309/$C309)</f>
        <v>0</v>
      </c>
      <c r="AM309" s="2">
        <f t="shared" ref="AM309:AM324" si="142">IF($C309=0,"-",T309/$C309)</f>
        <v>0</v>
      </c>
      <c r="AN309" s="2">
        <f t="shared" ref="AN309:AN323" si="143">IF($C309=0,"-",S309/$C309)</f>
        <v>0</v>
      </c>
      <c r="AP309" t="s">
        <v>156</v>
      </c>
      <c r="AQ309" t="s">
        <v>2356</v>
      </c>
      <c r="AT309" s="92">
        <v>25</v>
      </c>
      <c r="AU309" s="94">
        <v>1</v>
      </c>
      <c r="AV309" s="98">
        <f t="shared" si="134"/>
        <v>25001</v>
      </c>
      <c r="AX309" s="6" t="s">
        <v>1535</v>
      </c>
    </row>
    <row r="310" spans="1:57" hidden="1" outlineLevel="1">
      <c r="A310" t="s">
        <v>1968</v>
      </c>
      <c r="B310" t="s">
        <v>2356</v>
      </c>
      <c r="C310" s="1">
        <f t="shared" si="135"/>
        <v>49171</v>
      </c>
      <c r="D310" s="6">
        <f>IF(N310&gt;0, RANK(N310,(N310:P310,Q310:AE310)),0)</f>
        <v>1</v>
      </c>
      <c r="E310" s="6">
        <f>IF(O310&gt;0,RANK(O310,(N310:P310,Q310:AE310)),0)</f>
        <v>2</v>
      </c>
      <c r="F310" s="6">
        <f>IF(P310&gt;0,RANK(P310,(N310:P310,Q310:AE310)),0)</f>
        <v>0</v>
      </c>
      <c r="G310" s="1">
        <f t="shared" si="114"/>
        <v>15075</v>
      </c>
      <c r="H310" s="2">
        <f t="shared" si="115"/>
        <v>0.30658314860385188</v>
      </c>
      <c r="I310" s="2"/>
      <c r="J310" s="2">
        <f t="shared" si="136"/>
        <v>0.64830896259990645</v>
      </c>
      <c r="K310" s="2">
        <f t="shared" si="137"/>
        <v>0.34172581399605456</v>
      </c>
      <c r="L310" s="2">
        <f t="shared" si="138"/>
        <v>0</v>
      </c>
      <c r="M310" s="2">
        <f t="shared" si="139"/>
        <v>9.965223404038992E-3</v>
      </c>
      <c r="N310" s="53">
        <f>SUMIF(Town!$AO$695:$AO$1045,$AV310,Town!N$695:N$1045)</f>
        <v>31878</v>
      </c>
      <c r="O310" s="53">
        <f>SUMIF(Town!$AO$695:$AO$1045,$AV310,Town!O$695:O$1045)</f>
        <v>16803</v>
      </c>
      <c r="Q310" s="53">
        <f>SUMIF(Town!$AO$695:$AO$1045,$AV310,Town!Q$695:Q$1045)</f>
        <v>354</v>
      </c>
      <c r="T310" s="107"/>
      <c r="U310" s="107"/>
      <c r="V310" s="107"/>
      <c r="W310" s="107"/>
      <c r="X310" s="53">
        <f>SUMIF(Town!$AO$695:$AO$1045,$AV310,Town!X$695:X$1045)</f>
        <v>13</v>
      </c>
      <c r="Y310" s="53">
        <f>SUMIF(Town!$AO$695:$AO$1045,$AV310,Town!Y$695:Y$1045)</f>
        <v>123</v>
      </c>
      <c r="Z310" s="107"/>
      <c r="AA310" s="107"/>
      <c r="AB310" s="107"/>
      <c r="AC310" s="107"/>
      <c r="AD310" s="107"/>
      <c r="AE310" s="53">
        <f>SUMIF(Town!$AO$695:$AO$1045,$AV310,Town!AE$695:AE$1045)</f>
        <v>0</v>
      </c>
      <c r="AG310" s="6">
        <f>IF(Q310&gt;0,RANK(Q310,(N310:P310,Q310:AE310)),0)</f>
        <v>3</v>
      </c>
      <c r="AH310" s="6">
        <f>IF(R310&gt;0,RANK(R310,(N310:P310,Q310:AE310)),0)</f>
        <v>0</v>
      </c>
      <c r="AI310" s="6">
        <f>IF(T310&gt;0,RANK(T310,(N310:P310,Q310:AE310)),0)</f>
        <v>0</v>
      </c>
      <c r="AJ310" s="6">
        <f>IF(S310&gt;0,RANK(S310,(N310:P310,Q310:AE310)),0)</f>
        <v>0</v>
      </c>
      <c r="AK310" s="2">
        <f t="shared" si="140"/>
        <v>7.1993654796526406E-3</v>
      </c>
      <c r="AL310" s="2">
        <f t="shared" si="141"/>
        <v>0</v>
      </c>
      <c r="AM310" s="2">
        <f t="shared" si="142"/>
        <v>0</v>
      </c>
      <c r="AN310" s="2">
        <f t="shared" si="143"/>
        <v>0</v>
      </c>
      <c r="AP310" t="s">
        <v>1968</v>
      </c>
      <c r="AQ310" t="s">
        <v>2356</v>
      </c>
      <c r="AT310" s="92">
        <v>25</v>
      </c>
      <c r="AU310" s="94">
        <v>3</v>
      </c>
      <c r="AV310" s="98">
        <f t="shared" si="134"/>
        <v>25003</v>
      </c>
      <c r="AX310" s="6" t="s">
        <v>1535</v>
      </c>
    </row>
    <row r="311" spans="1:57" hidden="1" outlineLevel="1">
      <c r="A311" t="s">
        <v>764</v>
      </c>
      <c r="B311" t="s">
        <v>2356</v>
      </c>
      <c r="C311" s="1">
        <f t="shared" si="135"/>
        <v>161193</v>
      </c>
      <c r="D311" s="6">
        <f>IF(N311&gt;0, RANK(N311,(N311:P311,Q311:AE311)),0)</f>
        <v>1</v>
      </c>
      <c r="E311" s="6">
        <f>IF(O311&gt;0,RANK(O311,(N311:P311,Q311:AE311)),0)</f>
        <v>2</v>
      </c>
      <c r="F311" s="6">
        <f>IF(P311&gt;0,RANK(P311,(N311:P311,Q311:AE311)),0)</f>
        <v>0</v>
      </c>
      <c r="G311" s="1">
        <f t="shared" si="114"/>
        <v>38333</v>
      </c>
      <c r="H311" s="2">
        <f t="shared" si="115"/>
        <v>0.23780809340355971</v>
      </c>
      <c r="I311" s="2"/>
      <c r="J311" s="2">
        <f t="shared" si="136"/>
        <v>0.61306012047669567</v>
      </c>
      <c r="K311" s="2">
        <f t="shared" si="137"/>
        <v>0.37525202707313593</v>
      </c>
      <c r="L311" s="2">
        <f t="shared" si="138"/>
        <v>0</v>
      </c>
      <c r="M311" s="2">
        <f t="shared" si="139"/>
        <v>1.1687852450168401E-2</v>
      </c>
      <c r="N311" s="53">
        <f>SUMIF(Town!$AO$695:$AO$1045,$AV311,Town!N$695:N$1045)</f>
        <v>98821</v>
      </c>
      <c r="O311" s="53">
        <f>SUMIF(Town!$AO$695:$AO$1045,$AV311,Town!O$695:O$1045)</f>
        <v>60488</v>
      </c>
      <c r="Q311" s="53">
        <f>SUMIF(Town!$AO$695:$AO$1045,$AV311,Town!Q$695:Q$1045)</f>
        <v>1314</v>
      </c>
      <c r="T311" s="107"/>
      <c r="U311" s="107"/>
      <c r="V311" s="107"/>
      <c r="W311" s="107"/>
      <c r="X311" s="53">
        <f>SUMIF(Town!$AO$695:$AO$1045,$AV311,Town!X$695:X$1045)</f>
        <v>29</v>
      </c>
      <c r="Y311" s="53">
        <f>SUMIF(Town!$AO$695:$AO$1045,$AV311,Town!Y$695:Y$1045)</f>
        <v>541</v>
      </c>
      <c r="Z311" s="107"/>
      <c r="AA311" s="107"/>
      <c r="AB311" s="107"/>
      <c r="AC311" s="107"/>
      <c r="AD311" s="107"/>
      <c r="AE311" s="53">
        <f>SUMIF(Town!$AO$695:$AO$1045,$AV311,Town!AE$695:AE$1045)</f>
        <v>0</v>
      </c>
      <c r="AG311" s="6">
        <f>IF(Q311&gt;0,RANK(Q311,(N311:P311,Q311:AE311)),0)</f>
        <v>3</v>
      </c>
      <c r="AH311" s="6">
        <f>IF(R311&gt;0,RANK(R311,(N311:P311,Q311:AE311)),0)</f>
        <v>0</v>
      </c>
      <c r="AI311" s="6">
        <f>IF(T311&gt;0,RANK(T311,(N311:P311,Q311:AE311)),0)</f>
        <v>0</v>
      </c>
      <c r="AJ311" s="6">
        <f>IF(S311&gt;0,RANK(S311,(N311:P311,Q311:AE311)),0)</f>
        <v>0</v>
      </c>
      <c r="AK311" s="2">
        <f t="shared" si="140"/>
        <v>8.1517187470919947E-3</v>
      </c>
      <c r="AL311" s="2">
        <f t="shared" si="141"/>
        <v>0</v>
      </c>
      <c r="AM311" s="2">
        <f t="shared" si="142"/>
        <v>0</v>
      </c>
      <c r="AN311" s="2">
        <f t="shared" si="143"/>
        <v>0</v>
      </c>
      <c r="AP311" t="s">
        <v>764</v>
      </c>
      <c r="AQ311" t="s">
        <v>2356</v>
      </c>
      <c r="AT311" s="92">
        <v>25</v>
      </c>
      <c r="AU311" s="94">
        <v>5</v>
      </c>
      <c r="AV311" s="98">
        <f t="shared" si="134"/>
        <v>25005</v>
      </c>
      <c r="AX311" s="6" t="s">
        <v>1535</v>
      </c>
    </row>
    <row r="312" spans="1:57" hidden="1" outlineLevel="1">
      <c r="A312" t="s">
        <v>1722</v>
      </c>
      <c r="B312" t="s">
        <v>2356</v>
      </c>
      <c r="C312" s="1">
        <f t="shared" si="135"/>
        <v>5923</v>
      </c>
      <c r="D312" s="6">
        <f>IF(N312&gt;0, RANK(N312,(N312:P312,Q312:AE312)),0)</f>
        <v>1</v>
      </c>
      <c r="E312" s="6">
        <f>IF(O312&gt;0,RANK(O312,(N312:P312,Q312:AE312)),0)</f>
        <v>2</v>
      </c>
      <c r="F312" s="6">
        <f>IF(P312&gt;0,RANK(P312,(N312:P312,Q312:AE312)),0)</f>
        <v>0</v>
      </c>
      <c r="G312" s="1">
        <f t="shared" si="114"/>
        <v>1735</v>
      </c>
      <c r="H312" s="2">
        <f t="shared" si="115"/>
        <v>0.2929258821543137</v>
      </c>
      <c r="I312" s="2"/>
      <c r="J312" s="2">
        <f t="shared" si="136"/>
        <v>0.64106027351004558</v>
      </c>
      <c r="K312" s="2">
        <f t="shared" si="137"/>
        <v>0.34813439135573188</v>
      </c>
      <c r="L312" s="2">
        <f t="shared" si="138"/>
        <v>0</v>
      </c>
      <c r="M312" s="2">
        <f t="shared" si="139"/>
        <v>1.0805335134222549E-2</v>
      </c>
      <c r="N312" s="53">
        <f>SUMIF(Town!$AO$695:$AO$1045,$AV312,Town!N$695:N$1045)</f>
        <v>3797</v>
      </c>
      <c r="O312" s="53">
        <f>SUMIF(Town!$AO$695:$AO$1045,$AV312,Town!O$695:O$1045)</f>
        <v>2062</v>
      </c>
      <c r="Q312" s="53">
        <f>SUMIF(Town!$AO$695:$AO$1045,$AV312,Town!Q$695:Q$1045)</f>
        <v>51</v>
      </c>
      <c r="T312" s="107"/>
      <c r="U312" s="107"/>
      <c r="V312" s="107"/>
      <c r="W312" s="107"/>
      <c r="X312" s="53">
        <f>SUMIF(Town!$AO$695:$AO$1045,$AV312,Town!X$695:X$1045)</f>
        <v>0</v>
      </c>
      <c r="Y312" s="53">
        <f>SUMIF(Town!$AO$695:$AO$1045,$AV312,Town!Y$695:Y$1045)</f>
        <v>13</v>
      </c>
      <c r="Z312" s="107"/>
      <c r="AA312" s="107"/>
      <c r="AB312" s="107"/>
      <c r="AC312" s="107"/>
      <c r="AD312" s="107"/>
      <c r="AE312" s="53">
        <f>SUMIF(Town!$AO$695:$AO$1045,$AV312,Town!AE$695:AE$1045)</f>
        <v>0</v>
      </c>
      <c r="AG312" s="6">
        <f>IF(Q312&gt;0,RANK(Q312,(N312:P312,Q312:AE312)),0)</f>
        <v>3</v>
      </c>
      <c r="AH312" s="6">
        <f>IF(R312&gt;0,RANK(R312,(N312:P312,Q312:AE312)),0)</f>
        <v>0</v>
      </c>
      <c r="AI312" s="6">
        <f>IF(T312&gt;0,RANK(T312,(N312:P312,Q312:AE312)),0)</f>
        <v>0</v>
      </c>
      <c r="AJ312" s="6">
        <f>IF(S312&gt;0,RANK(S312,(N312:P312,Q312:AE312)),0)</f>
        <v>0</v>
      </c>
      <c r="AK312" s="2">
        <f t="shared" si="140"/>
        <v>8.6105014350835729E-3</v>
      </c>
      <c r="AL312" s="2">
        <f t="shared" si="141"/>
        <v>0</v>
      </c>
      <c r="AM312" s="2">
        <f t="shared" si="142"/>
        <v>0</v>
      </c>
      <c r="AN312" s="2">
        <f t="shared" si="143"/>
        <v>0</v>
      </c>
      <c r="AP312" t="s">
        <v>1722</v>
      </c>
      <c r="AQ312" t="s">
        <v>2356</v>
      </c>
      <c r="AT312" s="92">
        <v>25</v>
      </c>
      <c r="AU312" s="94">
        <v>7</v>
      </c>
      <c r="AV312" s="98">
        <f t="shared" si="134"/>
        <v>25007</v>
      </c>
      <c r="AX312" s="6" t="s">
        <v>1535</v>
      </c>
    </row>
    <row r="313" spans="1:57" hidden="1" outlineLevel="1">
      <c r="A313" t="s">
        <v>1956</v>
      </c>
      <c r="B313" t="s">
        <v>2356</v>
      </c>
      <c r="C313" s="1">
        <f t="shared" si="135"/>
        <v>254974</v>
      </c>
      <c r="D313" s="6">
        <f>IF(N313&gt;0, RANK(N313,(N313:P313,Q313:AE313)),0)</f>
        <v>1</v>
      </c>
      <c r="E313" s="6">
        <f>IF(O313&gt;0,RANK(O313,(N313:P313,Q313:AE313)),0)</f>
        <v>2</v>
      </c>
      <c r="F313" s="6">
        <f>IF(P313&gt;0,RANK(P313,(N313:P313,Q313:AE313)),0)</f>
        <v>0</v>
      </c>
      <c r="G313" s="1">
        <f t="shared" si="114"/>
        <v>29475</v>
      </c>
      <c r="H313" s="2">
        <f t="shared" si="115"/>
        <v>0.11560002196302369</v>
      </c>
      <c r="I313" s="2"/>
      <c r="J313" s="2">
        <f t="shared" si="136"/>
        <v>0.55364468534046607</v>
      </c>
      <c r="K313" s="2">
        <f t="shared" si="137"/>
        <v>0.43804466337744241</v>
      </c>
      <c r="L313" s="2">
        <f t="shared" si="138"/>
        <v>0</v>
      </c>
      <c r="M313" s="2">
        <f t="shared" si="139"/>
        <v>8.310651282091519E-3</v>
      </c>
      <c r="N313" s="53">
        <f>SUMIF(Town!$AO$695:$AO$1045,$AV313,Town!N$695:N$1045)</f>
        <v>141165</v>
      </c>
      <c r="O313" s="53">
        <f>SUMIF(Town!$AO$695:$AO$1045,$AV313,Town!O$695:O$1045)</f>
        <v>111690</v>
      </c>
      <c r="Q313" s="53">
        <f>SUMIF(Town!$AO$695:$AO$1045,$AV313,Town!Q$695:Q$1045)</f>
        <v>1595</v>
      </c>
      <c r="T313" s="107"/>
      <c r="U313" s="107"/>
      <c r="V313" s="107"/>
      <c r="W313" s="107"/>
      <c r="X313" s="53">
        <f>SUMIF(Town!$AO$695:$AO$1045,$AV313,Town!X$695:X$1045)</f>
        <v>79</v>
      </c>
      <c r="Y313" s="53">
        <f>SUMIF(Town!$AO$695:$AO$1045,$AV313,Town!Y$695:Y$1045)</f>
        <v>445</v>
      </c>
      <c r="Z313" s="107"/>
      <c r="AA313" s="107"/>
      <c r="AB313" s="107"/>
      <c r="AC313" s="107"/>
      <c r="AD313" s="107"/>
      <c r="AE313" s="53">
        <f>SUMIF(Town!$AO$695:$AO$1045,$AV313,Town!AE$695:AE$1045)</f>
        <v>0</v>
      </c>
      <c r="AG313" s="6">
        <f>IF(Q313&gt;0,RANK(Q313,(N313:P313,Q313:AE313)),0)</f>
        <v>3</v>
      </c>
      <c r="AH313" s="6">
        <f>IF(R313&gt;0,RANK(R313,(N313:P313,Q313:AE313)),0)</f>
        <v>0</v>
      </c>
      <c r="AI313" s="6">
        <f>IF(T313&gt;0,RANK(T313,(N313:P313,Q313:AE313)),0)</f>
        <v>0</v>
      </c>
      <c r="AJ313" s="6">
        <f>IF(S313&gt;0,RANK(S313,(N313:P313,Q313:AE313)),0)</f>
        <v>0</v>
      </c>
      <c r="AK313" s="2">
        <f t="shared" si="140"/>
        <v>6.2555397805266416E-3</v>
      </c>
      <c r="AL313" s="2">
        <f t="shared" si="141"/>
        <v>0</v>
      </c>
      <c r="AM313" s="2">
        <f t="shared" si="142"/>
        <v>0</v>
      </c>
      <c r="AN313" s="2">
        <f t="shared" si="143"/>
        <v>0</v>
      </c>
      <c r="AP313" t="s">
        <v>1956</v>
      </c>
      <c r="AQ313" t="s">
        <v>2356</v>
      </c>
      <c r="AT313" s="92">
        <v>25</v>
      </c>
      <c r="AU313" s="94">
        <v>9</v>
      </c>
      <c r="AV313" s="98">
        <f t="shared" si="134"/>
        <v>25009</v>
      </c>
      <c r="AX313" s="6" t="s">
        <v>1535</v>
      </c>
    </row>
    <row r="314" spans="1:57" hidden="1" outlineLevel="1">
      <c r="A314" t="s">
        <v>2924</v>
      </c>
      <c r="B314" t="s">
        <v>2356</v>
      </c>
      <c r="C314" s="1">
        <f t="shared" si="135"/>
        <v>27005</v>
      </c>
      <c r="D314" s="6">
        <f>IF(N314&gt;0, RANK(N314,(N314:P314,Q314:AE314)),0)</f>
        <v>1</v>
      </c>
      <c r="E314" s="6">
        <f>IF(O314&gt;0,RANK(O314,(N314:P314,Q314:AE314)),0)</f>
        <v>2</v>
      </c>
      <c r="F314" s="6">
        <f>IF(P314&gt;0,RANK(P314,(N314:P314,Q314:AE314)),0)</f>
        <v>0</v>
      </c>
      <c r="G314" s="1">
        <f t="shared" si="114"/>
        <v>4473</v>
      </c>
      <c r="H314" s="2">
        <f t="shared" si="115"/>
        <v>0.16563599333456766</v>
      </c>
      <c r="I314" s="2"/>
      <c r="J314" s="2">
        <f t="shared" si="136"/>
        <v>0.5760414738011479</v>
      </c>
      <c r="K314" s="2">
        <f t="shared" si="137"/>
        <v>0.41040548046658026</v>
      </c>
      <c r="L314" s="2">
        <f t="shared" si="138"/>
        <v>0</v>
      </c>
      <c r="M314" s="2">
        <f t="shared" si="139"/>
        <v>1.355304573227184E-2</v>
      </c>
      <c r="N314" s="53">
        <f>SUMIF(Town!$AO$695:$AO$1045,$AV314,Town!N$695:N$1045)</f>
        <v>15556</v>
      </c>
      <c r="O314" s="53">
        <f>SUMIF(Town!$AO$695:$AO$1045,$AV314,Town!O$695:O$1045)</f>
        <v>11083</v>
      </c>
      <c r="Q314" s="53">
        <f>SUMIF(Town!$AO$695:$AO$1045,$AV314,Town!Q$695:Q$1045)</f>
        <v>264</v>
      </c>
      <c r="T314" s="107"/>
      <c r="U314" s="107"/>
      <c r="V314" s="107"/>
      <c r="W314" s="107"/>
      <c r="X314" s="53">
        <f>SUMIF(Town!$AO$695:$AO$1045,$AV314,Town!X$695:X$1045)</f>
        <v>9</v>
      </c>
      <c r="Y314" s="53">
        <f>SUMIF(Town!$AO$695:$AO$1045,$AV314,Town!Y$695:Y$1045)</f>
        <v>93</v>
      </c>
      <c r="Z314" s="107"/>
      <c r="AA314" s="107"/>
      <c r="AB314" s="107"/>
      <c r="AC314" s="107"/>
      <c r="AD314" s="107"/>
      <c r="AE314" s="53">
        <f>SUMIF(Town!$AO$695:$AO$1045,$AV314,Town!AE$695:AE$1045)</f>
        <v>0</v>
      </c>
      <c r="AG314" s="6">
        <f>IF(Q314&gt;0,RANK(Q314,(N314:P314,Q314:AE314)),0)</f>
        <v>3</v>
      </c>
      <c r="AH314" s="6">
        <f>IF(R314&gt;0,RANK(R314,(N314:P314,Q314:AE314)),0)</f>
        <v>0</v>
      </c>
      <c r="AI314" s="6">
        <f>IF(T314&gt;0,RANK(T314,(N314:P314,Q314:AE314)),0)</f>
        <v>0</v>
      </c>
      <c r="AJ314" s="6">
        <f>IF(S314&gt;0,RANK(S314,(N314:P314,Q314:AE314)),0)</f>
        <v>0</v>
      </c>
      <c r="AK314" s="2">
        <f t="shared" si="140"/>
        <v>9.775967413441956E-3</v>
      </c>
      <c r="AL314" s="2">
        <f t="shared" si="141"/>
        <v>0</v>
      </c>
      <c r="AM314" s="2">
        <f t="shared" si="142"/>
        <v>0</v>
      </c>
      <c r="AN314" s="2">
        <f t="shared" si="143"/>
        <v>0</v>
      </c>
      <c r="AP314" t="s">
        <v>2924</v>
      </c>
      <c r="AQ314" t="s">
        <v>2356</v>
      </c>
      <c r="AT314" s="92">
        <v>25</v>
      </c>
      <c r="AU314" s="94">
        <v>11</v>
      </c>
      <c r="AV314" s="98">
        <f t="shared" si="134"/>
        <v>25011</v>
      </c>
      <c r="AX314" s="6" t="s">
        <v>1535</v>
      </c>
    </row>
    <row r="315" spans="1:57" hidden="1" outlineLevel="1">
      <c r="A315" t="s">
        <v>271</v>
      </c>
      <c r="B315" t="s">
        <v>2356</v>
      </c>
      <c r="C315" s="1">
        <f t="shared" si="135"/>
        <v>148273</v>
      </c>
      <c r="D315" s="6">
        <f>IF(N315&gt;0, RANK(N315,(N315:P315,Q315:AE315)),0)</f>
        <v>1</v>
      </c>
      <c r="E315" s="6">
        <f>IF(O315&gt;0,RANK(O315,(N315:P315,Q315:AE315)),0)</f>
        <v>2</v>
      </c>
      <c r="F315" s="6">
        <f>IF(P315&gt;0,RANK(P315,(N315:P315,Q315:AE315)),0)</f>
        <v>0</v>
      </c>
      <c r="G315" s="1">
        <f t="shared" si="114"/>
        <v>12229</v>
      </c>
      <c r="H315" s="2">
        <f t="shared" si="115"/>
        <v>8.2476243146088632E-2</v>
      </c>
      <c r="I315" s="2"/>
      <c r="J315" s="2">
        <f t="shared" si="136"/>
        <v>0.53591685606954742</v>
      </c>
      <c r="K315" s="2">
        <f t="shared" si="137"/>
        <v>0.45344061292345877</v>
      </c>
      <c r="L315" s="2">
        <f t="shared" si="138"/>
        <v>0</v>
      </c>
      <c r="M315" s="2">
        <f t="shared" si="139"/>
        <v>1.0642531006993805E-2</v>
      </c>
      <c r="N315" s="53">
        <f>SUMIF(Town!$AO$695:$AO$1045,$AV315,Town!N$695:N$1045)</f>
        <v>79462</v>
      </c>
      <c r="O315" s="53">
        <f>SUMIF(Town!$AO$695:$AO$1045,$AV315,Town!O$695:O$1045)</f>
        <v>67233</v>
      </c>
      <c r="Q315" s="53">
        <f>SUMIF(Town!$AO$695:$AO$1045,$AV315,Town!Q$695:Q$1045)</f>
        <v>1072</v>
      </c>
      <c r="T315" s="107"/>
      <c r="U315" s="107"/>
      <c r="V315" s="107"/>
      <c r="W315" s="107"/>
      <c r="X315" s="53">
        <f>SUMIF(Town!$AO$695:$AO$1045,$AV315,Town!X$695:X$1045)</f>
        <v>34</v>
      </c>
      <c r="Y315" s="53">
        <f>SUMIF(Town!$AO$695:$AO$1045,$AV315,Town!Y$695:Y$1045)</f>
        <v>472</v>
      </c>
      <c r="Z315" s="107"/>
      <c r="AA315" s="107"/>
      <c r="AB315" s="107"/>
      <c r="AC315" s="107"/>
      <c r="AD315" s="107"/>
      <c r="AE315" s="53">
        <f>SUMIF(Town!$AO$695:$AO$1045,$AV315,Town!AE$695:AE$1045)</f>
        <v>0</v>
      </c>
      <c r="AG315" s="6">
        <f>IF(Q315&gt;0,RANK(Q315,(N315:P315,Q315:AE315)),0)</f>
        <v>3</v>
      </c>
      <c r="AH315" s="6">
        <f>IF(R315&gt;0,RANK(R315,(N315:P315,Q315:AE315)),0)</f>
        <v>0</v>
      </c>
      <c r="AI315" s="6">
        <f>IF(T315&gt;0,RANK(T315,(N315:P315,Q315:AE315)),0)</f>
        <v>0</v>
      </c>
      <c r="AJ315" s="6">
        <f>IF(S315&gt;0,RANK(S315,(N315:P315,Q315:AE315)),0)</f>
        <v>0</v>
      </c>
      <c r="AK315" s="2">
        <f t="shared" si="140"/>
        <v>7.2299069958792232E-3</v>
      </c>
      <c r="AL315" s="2">
        <f t="shared" si="141"/>
        <v>0</v>
      </c>
      <c r="AM315" s="2">
        <f t="shared" si="142"/>
        <v>0</v>
      </c>
      <c r="AN315" s="2">
        <f t="shared" si="143"/>
        <v>0</v>
      </c>
      <c r="AP315" t="s">
        <v>271</v>
      </c>
      <c r="AQ315" t="s">
        <v>2356</v>
      </c>
      <c r="AT315" s="92">
        <v>25</v>
      </c>
      <c r="AU315" s="94">
        <v>13</v>
      </c>
      <c r="AV315" s="98">
        <f t="shared" si="134"/>
        <v>25013</v>
      </c>
      <c r="AX315" s="6" t="s">
        <v>1535</v>
      </c>
    </row>
    <row r="316" spans="1:57" hidden="1" outlineLevel="1">
      <c r="A316" t="s">
        <v>1068</v>
      </c>
      <c r="B316" t="s">
        <v>2356</v>
      </c>
      <c r="C316" s="1">
        <f t="shared" si="135"/>
        <v>53739</v>
      </c>
      <c r="D316" s="6">
        <f>IF(N316&gt;0, RANK(N316,(N316:P316,Q316:AE316)),0)</f>
        <v>1</v>
      </c>
      <c r="E316" s="6">
        <f>IF(O316&gt;0,RANK(O316,(N316:P316,Q316:AE316)),0)</f>
        <v>2</v>
      </c>
      <c r="F316" s="6">
        <f>IF(P316&gt;0,RANK(P316,(N316:P316,Q316:AE316)),0)</f>
        <v>0</v>
      </c>
      <c r="G316" s="1">
        <f t="shared" si="114"/>
        <v>12635</v>
      </c>
      <c r="H316" s="2">
        <f t="shared" si="115"/>
        <v>0.23511788459033475</v>
      </c>
      <c r="I316" s="2"/>
      <c r="J316" s="2">
        <f t="shared" si="136"/>
        <v>0.6116972775823889</v>
      </c>
      <c r="K316" s="2">
        <f t="shared" si="137"/>
        <v>0.37657939299205417</v>
      </c>
      <c r="L316" s="2">
        <f t="shared" si="138"/>
        <v>0</v>
      </c>
      <c r="M316" s="2">
        <f t="shared" si="139"/>
        <v>1.1723329425556928E-2</v>
      </c>
      <c r="N316" s="53">
        <f>SUMIF(Town!$AO$695:$AO$1045,$AV316,Town!N$695:N$1045)</f>
        <v>32872</v>
      </c>
      <c r="O316" s="53">
        <f>SUMIF(Town!$AO$695:$AO$1045,$AV316,Town!O$695:O$1045)</f>
        <v>20237</v>
      </c>
      <c r="Q316" s="53">
        <f>SUMIF(Town!$AO$695:$AO$1045,$AV316,Town!Q$695:Q$1045)</f>
        <v>488</v>
      </c>
      <c r="T316" s="107"/>
      <c r="U316" s="107"/>
      <c r="V316" s="107"/>
      <c r="W316" s="107"/>
      <c r="X316" s="53">
        <f>SUMIF(Town!$AO$695:$AO$1045,$AV316,Town!X$695:X$1045)</f>
        <v>6</v>
      </c>
      <c r="Y316" s="53">
        <f>SUMIF(Town!$AO$695:$AO$1045,$AV316,Town!Y$695:Y$1045)</f>
        <v>136</v>
      </c>
      <c r="Z316" s="107"/>
      <c r="AA316" s="107"/>
      <c r="AB316" s="107"/>
      <c r="AC316" s="107"/>
      <c r="AD316" s="107"/>
      <c r="AE316" s="53">
        <f>SUMIF(Town!$AO$695:$AO$1045,$AV316,Town!AE$695:AE$1045)</f>
        <v>0</v>
      </c>
      <c r="AG316" s="6">
        <f>IF(Q316&gt;0,RANK(Q316,(N316:P316,Q316:AE316)),0)</f>
        <v>3</v>
      </c>
      <c r="AH316" s="6">
        <f>IF(R316&gt;0,RANK(R316,(N316:P316,Q316:AE316)),0)</f>
        <v>0</v>
      </c>
      <c r="AI316" s="6">
        <f>IF(T316&gt;0,RANK(T316,(N316:P316,Q316:AE316)),0)</f>
        <v>0</v>
      </c>
      <c r="AJ316" s="6">
        <f>IF(S316&gt;0,RANK(S316,(N316:P316,Q316:AE316)),0)</f>
        <v>0</v>
      </c>
      <c r="AK316" s="2">
        <f t="shared" si="140"/>
        <v>9.0809281899551543E-3</v>
      </c>
      <c r="AL316" s="2">
        <f t="shared" si="141"/>
        <v>0</v>
      </c>
      <c r="AM316" s="2">
        <f t="shared" si="142"/>
        <v>0</v>
      </c>
      <c r="AN316" s="2">
        <f t="shared" si="143"/>
        <v>0</v>
      </c>
      <c r="AP316" t="s">
        <v>1068</v>
      </c>
      <c r="AQ316" t="s">
        <v>2356</v>
      </c>
      <c r="AT316" s="92">
        <v>25</v>
      </c>
      <c r="AU316" s="94">
        <v>15</v>
      </c>
      <c r="AV316" s="98">
        <f t="shared" si="134"/>
        <v>25015</v>
      </c>
      <c r="AX316" s="6" t="s">
        <v>1535</v>
      </c>
    </row>
    <row r="317" spans="1:57" hidden="1" outlineLevel="1">
      <c r="A317" t="s">
        <v>1792</v>
      </c>
      <c r="B317" t="s">
        <v>2356</v>
      </c>
      <c r="C317" s="1">
        <f t="shared" si="135"/>
        <v>542755</v>
      </c>
      <c r="D317" s="6">
        <f>IF(N317&gt;0, RANK(N317,(N317:P317,Q317:AE317)),0)</f>
        <v>1</v>
      </c>
      <c r="E317" s="6">
        <f>IF(O317&gt;0,RANK(O317,(N317:P317,Q317:AE317)),0)</f>
        <v>2</v>
      </c>
      <c r="F317" s="6">
        <f>IF(P317&gt;0,RANK(P317,(N317:P317,Q317:AE317)),0)</f>
        <v>0</v>
      </c>
      <c r="G317" s="1">
        <f t="shared" si="114"/>
        <v>119350</v>
      </c>
      <c r="H317" s="2">
        <f t="shared" si="115"/>
        <v>0.21989663844644453</v>
      </c>
      <c r="I317" s="2"/>
      <c r="J317" s="2">
        <f t="shared" si="136"/>
        <v>0.60578529907601031</v>
      </c>
      <c r="K317" s="2">
        <f t="shared" si="137"/>
        <v>0.38588866062956584</v>
      </c>
      <c r="L317" s="2">
        <f t="shared" si="138"/>
        <v>0</v>
      </c>
      <c r="M317" s="2">
        <f t="shared" si="139"/>
        <v>8.3260402944238532E-3</v>
      </c>
      <c r="N317" s="53">
        <f>SUMIF(Town!$AO$695:$AO$1045,$AV317,Town!N$695:N$1045)</f>
        <v>328793</v>
      </c>
      <c r="O317" s="53">
        <f>SUMIF(Town!$AO$695:$AO$1045,$AV317,Town!O$695:O$1045)</f>
        <v>209443</v>
      </c>
      <c r="Q317" s="53">
        <f>SUMIF(Town!$AO$695:$AO$1045,$AV317,Town!Q$695:Q$1045)</f>
        <v>3463</v>
      </c>
      <c r="T317" s="107"/>
      <c r="U317" s="107"/>
      <c r="V317" s="107"/>
      <c r="W317" s="107"/>
      <c r="X317" s="53">
        <f>SUMIF(Town!$AO$695:$AO$1045,$AV317,Town!X$695:X$1045)</f>
        <v>199</v>
      </c>
      <c r="Y317" s="53">
        <f>SUMIF(Town!$AO$695:$AO$1045,$AV317,Town!Y$695:Y$1045)</f>
        <v>857</v>
      </c>
      <c r="Z317" s="107"/>
      <c r="AA317" s="107"/>
      <c r="AB317" s="107"/>
      <c r="AC317" s="107"/>
      <c r="AD317" s="107"/>
      <c r="AE317" s="53">
        <f>SUMIF(Town!$AO$695:$AO$1045,$AV317,Town!AE$695:AE$1045)</f>
        <v>0</v>
      </c>
      <c r="AG317" s="6">
        <f>IF(Q317&gt;0,RANK(Q317,(N317:P317,Q317:AE317)),0)</f>
        <v>3</v>
      </c>
      <c r="AH317" s="6">
        <f>IF(R317&gt;0,RANK(R317,(N317:P317,Q317:AE317)),0)</f>
        <v>0</v>
      </c>
      <c r="AI317" s="6">
        <f>IF(T317&gt;0,RANK(T317,(N317:P317,Q317:AE317)),0)</f>
        <v>0</v>
      </c>
      <c r="AJ317" s="6">
        <f>IF(S317&gt;0,RANK(S317,(N317:P317,Q317:AE317)),0)</f>
        <v>0</v>
      </c>
      <c r="AK317" s="2">
        <f t="shared" si="140"/>
        <v>6.3804110510267062E-3</v>
      </c>
      <c r="AL317" s="2">
        <f t="shared" si="141"/>
        <v>0</v>
      </c>
      <c r="AM317" s="2">
        <f t="shared" si="142"/>
        <v>0</v>
      </c>
      <c r="AN317" s="2">
        <f t="shared" si="143"/>
        <v>0</v>
      </c>
      <c r="AP317" t="s">
        <v>1792</v>
      </c>
      <c r="AQ317" t="s">
        <v>2356</v>
      </c>
      <c r="AT317" s="92">
        <v>25</v>
      </c>
      <c r="AU317" s="94">
        <v>17</v>
      </c>
      <c r="AV317" s="98">
        <f t="shared" si="134"/>
        <v>25017</v>
      </c>
      <c r="AX317" s="6" t="s">
        <v>1535</v>
      </c>
    </row>
    <row r="318" spans="1:57" hidden="1" outlineLevel="1">
      <c r="A318" t="s">
        <v>1640</v>
      </c>
      <c r="B318" t="s">
        <v>2356</v>
      </c>
      <c r="C318" s="1">
        <f t="shared" si="135"/>
        <v>2953</v>
      </c>
      <c r="D318" s="6">
        <f>IF(N318&gt;0, RANK(N318,(N318:P318,Q318:AE318)),0)</f>
        <v>1</v>
      </c>
      <c r="E318" s="6">
        <f>IF(O318&gt;0,RANK(O318,(N318:P318,Q318:AE318)),0)</f>
        <v>2</v>
      </c>
      <c r="F318" s="6">
        <f>IF(P318&gt;0,RANK(P318,(N318:P318,Q318:AE318)),0)</f>
        <v>0</v>
      </c>
      <c r="G318" s="1">
        <f t="shared" si="114"/>
        <v>507</v>
      </c>
      <c r="H318" s="2">
        <f t="shared" si="115"/>
        <v>0.17168980697595665</v>
      </c>
      <c r="I318" s="2"/>
      <c r="J318" s="2">
        <f t="shared" si="136"/>
        <v>0.58347443278022348</v>
      </c>
      <c r="K318" s="2">
        <f t="shared" si="137"/>
        <v>0.41178462580426684</v>
      </c>
      <c r="L318" s="2">
        <f t="shared" si="138"/>
        <v>0</v>
      </c>
      <c r="M318" s="2">
        <f t="shared" si="139"/>
        <v>4.7409414155096807E-3</v>
      </c>
      <c r="N318" s="53">
        <f>SUMIF(Town!$AO$695:$AO$1045,$AV318,Town!N$695:N$1045)</f>
        <v>1723</v>
      </c>
      <c r="O318" s="53">
        <f>SUMIF(Town!$AO$695:$AO$1045,$AV318,Town!O$695:O$1045)</f>
        <v>1216</v>
      </c>
      <c r="Q318" s="53">
        <f>SUMIF(Town!$AO$695:$AO$1045,$AV318,Town!Q$695:Q$1045)</f>
        <v>10</v>
      </c>
      <c r="T318" s="107"/>
      <c r="U318" s="107"/>
      <c r="V318" s="107"/>
      <c r="W318" s="107"/>
      <c r="X318" s="53">
        <f>SUMIF(Town!$AO$695:$AO$1045,$AV318,Town!X$695:X$1045)</f>
        <v>1</v>
      </c>
      <c r="Y318" s="53">
        <f>SUMIF(Town!$AO$695:$AO$1045,$AV318,Town!Y$695:Y$1045)</f>
        <v>3</v>
      </c>
      <c r="Z318" s="107"/>
      <c r="AA318" s="107"/>
      <c r="AB318" s="107"/>
      <c r="AC318" s="107"/>
      <c r="AD318" s="107"/>
      <c r="AE318" s="53">
        <f>SUMIF(Town!$AO$695:$AO$1045,$AV318,Town!AE$695:AE$1045)</f>
        <v>0</v>
      </c>
      <c r="AG318" s="6">
        <f>IF(Q318&gt;0,RANK(Q318,(N318:P318,Q318:AE318)),0)</f>
        <v>3</v>
      </c>
      <c r="AH318" s="6">
        <f>IF(R318&gt;0,RANK(R318,(N318:P318,Q318:AE318)),0)</f>
        <v>0</v>
      </c>
      <c r="AI318" s="6">
        <f>IF(T318&gt;0,RANK(T318,(N318:P318,Q318:AE318)),0)</f>
        <v>0</v>
      </c>
      <c r="AJ318" s="6">
        <f>IF(S318&gt;0,RANK(S318,(N318:P318,Q318:AE318)),0)</f>
        <v>0</v>
      </c>
      <c r="AK318" s="2">
        <f t="shared" si="140"/>
        <v>3.3863867253640365E-3</v>
      </c>
      <c r="AL318" s="2">
        <f t="shared" si="141"/>
        <v>0</v>
      </c>
      <c r="AM318" s="2">
        <f t="shared" si="142"/>
        <v>0</v>
      </c>
      <c r="AN318" s="2">
        <f t="shared" si="143"/>
        <v>0</v>
      </c>
      <c r="AP318" t="s">
        <v>1640</v>
      </c>
      <c r="AQ318" t="s">
        <v>2356</v>
      </c>
      <c r="AT318" s="92">
        <v>25</v>
      </c>
      <c r="AU318" s="94">
        <v>19</v>
      </c>
      <c r="AV318" s="98">
        <f t="shared" si="134"/>
        <v>25019</v>
      </c>
      <c r="AX318" s="6" t="s">
        <v>1535</v>
      </c>
    </row>
    <row r="319" spans="1:57" hidden="1" outlineLevel="1">
      <c r="A319" t="s">
        <v>2729</v>
      </c>
      <c r="B319" t="s">
        <v>2356</v>
      </c>
      <c r="C319" s="1">
        <f t="shared" si="135"/>
        <v>262040</v>
      </c>
      <c r="D319" s="6">
        <f>IF(N319&gt;0, RANK(N319,(N319:P319,Q319:AE319)),0)</f>
        <v>1</v>
      </c>
      <c r="E319" s="6">
        <f>IF(O319&gt;0,RANK(O319,(N319:P319,Q319:AE319)),0)</f>
        <v>2</v>
      </c>
      <c r="F319" s="6">
        <f>IF(P319&gt;0,RANK(P319,(N319:P319,Q319:AE319)),0)</f>
        <v>0</v>
      </c>
      <c r="G319" s="1">
        <f t="shared" si="114"/>
        <v>37497</v>
      </c>
      <c r="H319" s="2">
        <f t="shared" si="115"/>
        <v>0.14309647382079071</v>
      </c>
      <c r="I319" s="2"/>
      <c r="J319" s="2">
        <f t="shared" si="136"/>
        <v>0.56736376125782328</v>
      </c>
      <c r="K319" s="2">
        <f t="shared" si="137"/>
        <v>0.42426728743703251</v>
      </c>
      <c r="L319" s="2">
        <f t="shared" si="138"/>
        <v>0</v>
      </c>
      <c r="M319" s="2">
        <f t="shared" si="139"/>
        <v>8.368951305144201E-3</v>
      </c>
      <c r="N319" s="53">
        <f>SUMIF(Town!$AO$695:$AO$1045,$AV319,Town!N$695:N$1045)</f>
        <v>148672</v>
      </c>
      <c r="O319" s="53">
        <f>SUMIF(Town!$AO$695:$AO$1045,$AV319,Town!O$695:O$1045)</f>
        <v>111175</v>
      </c>
      <c r="Q319" s="53">
        <f>SUMIF(Town!$AO$695:$AO$1045,$AV319,Town!Q$695:Q$1045)</f>
        <v>1549</v>
      </c>
      <c r="T319" s="107"/>
      <c r="U319" s="107"/>
      <c r="V319" s="107"/>
      <c r="W319" s="107"/>
      <c r="X319" s="53">
        <f>SUMIF(Town!$AO$695:$AO$1045,$AV319,Town!X$695:X$1045)</f>
        <v>59</v>
      </c>
      <c r="Y319" s="53">
        <f>SUMIF(Town!$AO$695:$AO$1045,$AV319,Town!Y$695:Y$1045)</f>
        <v>585</v>
      </c>
      <c r="Z319" s="107"/>
      <c r="AA319" s="107"/>
      <c r="AB319" s="107"/>
      <c r="AC319" s="107"/>
      <c r="AD319" s="107"/>
      <c r="AE319" s="53">
        <f>SUMIF(Town!$AO$695:$AO$1045,$AV319,Town!AE$695:AE$1045)</f>
        <v>0</v>
      </c>
      <c r="AG319" s="6">
        <f>IF(Q319&gt;0,RANK(Q319,(N319:P319,Q319:AE319)),0)</f>
        <v>3</v>
      </c>
      <c r="AH319" s="6">
        <f>IF(R319&gt;0,RANK(R319,(N319:P319,Q319:AE319)),0)</f>
        <v>0</v>
      </c>
      <c r="AI319" s="6">
        <f>IF(T319&gt;0,RANK(T319,(N319:P319,Q319:AE319)),0)</f>
        <v>0</v>
      </c>
      <c r="AJ319" s="6">
        <f>IF(S319&gt;0,RANK(S319,(N319:P319,Q319:AE319)),0)</f>
        <v>0</v>
      </c>
      <c r="AK319" s="2">
        <f t="shared" si="140"/>
        <v>5.9113112501908106E-3</v>
      </c>
      <c r="AL319" s="2">
        <f t="shared" si="141"/>
        <v>0</v>
      </c>
      <c r="AM319" s="2">
        <f t="shared" si="142"/>
        <v>0</v>
      </c>
      <c r="AN319" s="2">
        <f t="shared" si="143"/>
        <v>0</v>
      </c>
      <c r="AP319" t="s">
        <v>2729</v>
      </c>
      <c r="AQ319" t="s">
        <v>2356</v>
      </c>
      <c r="AT319" s="92">
        <v>25</v>
      </c>
      <c r="AU319" s="94">
        <v>21</v>
      </c>
      <c r="AV319" s="98">
        <f t="shared" si="134"/>
        <v>25021</v>
      </c>
      <c r="AX319" s="6" t="s">
        <v>1535</v>
      </c>
    </row>
    <row r="320" spans="1:57" hidden="1" outlineLevel="1">
      <c r="A320" t="s">
        <v>1668</v>
      </c>
      <c r="B320" t="s">
        <v>2356</v>
      </c>
      <c r="C320" s="1">
        <f t="shared" si="135"/>
        <v>163754</v>
      </c>
      <c r="D320" s="6">
        <f>IF(N320&gt;0, RANK(N320,(N320:P320,Q320:AE320)),0)</f>
        <v>1</v>
      </c>
      <c r="E320" s="6">
        <f>IF(O320&gt;0,RANK(O320,(N320:P320,Q320:AE320)),0)</f>
        <v>2</v>
      </c>
      <c r="F320" s="6">
        <f>IF(P320&gt;0,RANK(P320,(N320:P320,Q320:AE320)),0)</f>
        <v>0</v>
      </c>
      <c r="G320" s="1">
        <f t="shared" si="114"/>
        <v>5673</v>
      </c>
      <c r="H320" s="2">
        <f t="shared" si="115"/>
        <v>3.4643428557470352E-2</v>
      </c>
      <c r="I320" s="2"/>
      <c r="J320" s="2">
        <f t="shared" si="136"/>
        <v>0.51243939079350731</v>
      </c>
      <c r="K320" s="2">
        <f t="shared" si="137"/>
        <v>0.47779596223603699</v>
      </c>
      <c r="L320" s="2">
        <f t="shared" si="138"/>
        <v>0</v>
      </c>
      <c r="M320" s="2">
        <f t="shared" si="139"/>
        <v>9.7646469704557037E-3</v>
      </c>
      <c r="N320" s="53">
        <f>SUMIF(Town!$AO$695:$AO$1045,$AV320,Town!N$695:N$1045)</f>
        <v>83914</v>
      </c>
      <c r="O320" s="53">
        <f>SUMIF(Town!$AO$695:$AO$1045,$AV320,Town!O$695:O$1045)</f>
        <v>78241</v>
      </c>
      <c r="Q320" s="53">
        <f>SUMIF(Town!$AO$695:$AO$1045,$AV320,Town!Q$695:Q$1045)</f>
        <v>1147</v>
      </c>
      <c r="T320" s="107"/>
      <c r="U320" s="107"/>
      <c r="V320" s="107"/>
      <c r="W320" s="107"/>
      <c r="X320" s="53">
        <f>SUMIF(Town!$AO$695:$AO$1045,$AV320,Town!X$695:X$1045)</f>
        <v>68</v>
      </c>
      <c r="Y320" s="53">
        <f>SUMIF(Town!$AO$695:$AO$1045,$AV320,Town!Y$695:Y$1045)</f>
        <v>384</v>
      </c>
      <c r="Z320" s="107"/>
      <c r="AA320" s="107"/>
      <c r="AB320" s="107"/>
      <c r="AC320" s="107"/>
      <c r="AD320" s="107"/>
      <c r="AE320" s="53">
        <f>SUMIF(Town!$AO$695:$AO$1045,$AV320,Town!AE$695:AE$1045)</f>
        <v>0</v>
      </c>
      <c r="AG320" s="6">
        <f>IF(Q320&gt;0,RANK(Q320,(N320:P320,Q320:AE320)),0)</f>
        <v>3</v>
      </c>
      <c r="AH320" s="6">
        <f>IF(R320&gt;0,RANK(R320,(N320:P320,Q320:AE320)),0)</f>
        <v>0</v>
      </c>
      <c r="AI320" s="6">
        <f>IF(T320&gt;0,RANK(T320,(N320:P320,Q320:AE320)),0)</f>
        <v>0</v>
      </c>
      <c r="AJ320" s="6">
        <f>IF(S320&gt;0,RANK(S320,(N320:P320,Q320:AE320)),0)</f>
        <v>0</v>
      </c>
      <c r="AK320" s="2">
        <f t="shared" si="140"/>
        <v>7.0044090526032955E-3</v>
      </c>
      <c r="AL320" s="2">
        <f t="shared" si="141"/>
        <v>0</v>
      </c>
      <c r="AM320" s="2">
        <f t="shared" si="142"/>
        <v>0</v>
      </c>
      <c r="AN320" s="2">
        <f t="shared" si="143"/>
        <v>0</v>
      </c>
      <c r="AP320" t="s">
        <v>1668</v>
      </c>
      <c r="AQ320" t="s">
        <v>2356</v>
      </c>
      <c r="AT320" s="92">
        <v>25</v>
      </c>
      <c r="AU320" s="94">
        <v>23</v>
      </c>
      <c r="AV320" s="98">
        <f t="shared" si="134"/>
        <v>25023</v>
      </c>
      <c r="AX320" s="6" t="s">
        <v>1535</v>
      </c>
    </row>
    <row r="321" spans="1:50" hidden="1" outlineLevel="1">
      <c r="A321" t="s">
        <v>1587</v>
      </c>
      <c r="B321" t="s">
        <v>2356</v>
      </c>
      <c r="C321" s="1">
        <f t="shared" si="135"/>
        <v>169791</v>
      </c>
      <c r="D321" s="6">
        <f>IF(N321&gt;0, RANK(N321,(N321:P321,Q321:AE321)),0)</f>
        <v>1</v>
      </c>
      <c r="E321" s="6">
        <f>IF(O321&gt;0,RANK(O321,(N321:P321,Q321:AE321)),0)</f>
        <v>2</v>
      </c>
      <c r="F321" s="6">
        <f>IF(P321&gt;0,RANK(P321,(N321:P321,Q321:AE321)),0)</f>
        <v>0</v>
      </c>
      <c r="G321" s="1">
        <f t="shared" si="114"/>
        <v>67640</v>
      </c>
      <c r="H321" s="2">
        <f t="shared" si="115"/>
        <v>0.39837211630769592</v>
      </c>
      <c r="I321" s="2"/>
      <c r="J321" s="2">
        <f t="shared" si="136"/>
        <v>0.69490137875387981</v>
      </c>
      <c r="K321" s="2">
        <f t="shared" si="137"/>
        <v>0.29652926244618383</v>
      </c>
      <c r="L321" s="2">
        <f t="shared" si="138"/>
        <v>0</v>
      </c>
      <c r="M321" s="2">
        <f t="shared" si="139"/>
        <v>8.5693587999363663E-3</v>
      </c>
      <c r="N321" s="53">
        <f>SUMIF(Town!$AO$695:$AO$1045,$AV321,Town!N$695:N$1045)</f>
        <v>117988</v>
      </c>
      <c r="O321" s="53">
        <f>SUMIF(Town!$AO$695:$AO$1045,$AV321,Town!O$695:O$1045)</f>
        <v>50348</v>
      </c>
      <c r="Q321" s="53">
        <f>SUMIF(Town!$AO$695:$AO$1045,$AV321,Town!Q$695:Q$1045)</f>
        <v>983</v>
      </c>
      <c r="T321" s="107"/>
      <c r="U321" s="107"/>
      <c r="V321" s="107"/>
      <c r="W321" s="107"/>
      <c r="X321" s="53">
        <f>SUMIF(Town!$AO$695:$AO$1045,$AV321,Town!X$695:X$1045)</f>
        <v>11</v>
      </c>
      <c r="Y321" s="53">
        <f>SUMIF(Town!$AO$695:$AO$1045,$AV321,Town!Y$695:Y$1045)</f>
        <v>461</v>
      </c>
      <c r="Z321" s="107"/>
      <c r="AA321" s="107"/>
      <c r="AB321" s="107"/>
      <c r="AC321" s="107"/>
      <c r="AD321" s="107"/>
      <c r="AE321" s="53">
        <f>SUMIF(Town!$AO$695:$AO$1045,$AV321,Town!AE$695:AE$1045)</f>
        <v>0</v>
      </c>
      <c r="AG321" s="6">
        <f>IF(Q321&gt;0,RANK(Q321,(N321:P321,Q321:AE321)),0)</f>
        <v>3</v>
      </c>
      <c r="AH321" s="6">
        <f>IF(R321&gt;0,RANK(R321,(N321:P321,Q321:AE321)),0)</f>
        <v>0</v>
      </c>
      <c r="AI321" s="6">
        <f>IF(T321&gt;0,RANK(T321,(N321:P321,Q321:AE321)),0)</f>
        <v>0</v>
      </c>
      <c r="AJ321" s="6">
        <f>IF(S321&gt;0,RANK(S321,(N321:P321,Q321:AE321)),0)</f>
        <v>0</v>
      </c>
      <c r="AK321" s="2">
        <f t="shared" si="140"/>
        <v>5.789470584424381E-3</v>
      </c>
      <c r="AL321" s="2">
        <f t="shared" si="141"/>
        <v>0</v>
      </c>
      <c r="AM321" s="2">
        <f t="shared" si="142"/>
        <v>0</v>
      </c>
      <c r="AN321" s="2">
        <f t="shared" si="143"/>
        <v>0</v>
      </c>
      <c r="AP321" t="s">
        <v>1587</v>
      </c>
      <c r="AQ321" t="s">
        <v>2356</v>
      </c>
      <c r="AT321" s="92">
        <v>25</v>
      </c>
      <c r="AU321" s="94">
        <v>25</v>
      </c>
      <c r="AV321" s="98">
        <f t="shared" si="134"/>
        <v>25025</v>
      </c>
      <c r="AX321" s="6" t="s">
        <v>1535</v>
      </c>
    </row>
    <row r="322" spans="1:50" hidden="1" outlineLevel="1">
      <c r="A322" t="s">
        <v>1949</v>
      </c>
      <c r="B322" t="s">
        <v>2356</v>
      </c>
      <c r="C322" s="1">
        <f t="shared" si="135"/>
        <v>246106</v>
      </c>
      <c r="D322" s="6">
        <f>IF(N322&gt;0, RANK(N322,(N322:P322,Q322:AE322)),0)</f>
        <v>1</v>
      </c>
      <c r="E322" s="6">
        <f>IF(O322&gt;0,RANK(O322,(N322:P322,Q322:AE322)),0)</f>
        <v>2</v>
      </c>
      <c r="F322" s="6">
        <f>IF(P322&gt;0,RANK(P322,(N322:P322,Q322:AE322)),0)</f>
        <v>0</v>
      </c>
      <c r="G322" s="1">
        <f t="shared" si="114"/>
        <v>23472</v>
      </c>
      <c r="H322" s="2">
        <f t="shared" si="115"/>
        <v>9.5373538231493749E-2</v>
      </c>
      <c r="I322" s="2"/>
      <c r="J322" s="2">
        <f t="shared" si="136"/>
        <v>0.54284739096161816</v>
      </c>
      <c r="K322" s="2">
        <f t="shared" si="137"/>
        <v>0.44747385273012441</v>
      </c>
      <c r="L322" s="2">
        <f t="shared" si="138"/>
        <v>0</v>
      </c>
      <c r="M322" s="2">
        <f t="shared" si="139"/>
        <v>9.6787563082574302E-3</v>
      </c>
      <c r="N322" s="53">
        <f>SUMIF(Town!$AO$695:$AO$1045,$AV322,Town!N$695:N$1045)</f>
        <v>133598</v>
      </c>
      <c r="O322" s="53">
        <f>SUMIF(Town!$AO$695:$AO$1045,$AV322,Town!O$695:O$1045)</f>
        <v>110126</v>
      </c>
      <c r="Q322" s="53">
        <f>SUMIF(Town!$AO$695:$AO$1045,$AV322,Town!Q$695:Q$1045)</f>
        <v>1712</v>
      </c>
      <c r="T322" s="107"/>
      <c r="U322" s="107"/>
      <c r="V322" s="107"/>
      <c r="W322" s="107"/>
      <c r="X322" s="53">
        <f>SUMIF(Town!$AO$695:$AO$1045,$AV322,Town!X$695:X$1045)</f>
        <v>146</v>
      </c>
      <c r="Y322" s="53">
        <f>SUMIF(Town!$AO$695:$AO$1045,$AV322,Town!Y$695:Y$1045)</f>
        <v>524</v>
      </c>
      <c r="Z322" s="107"/>
      <c r="AA322" s="107"/>
      <c r="AB322" s="107"/>
      <c r="AC322" s="107"/>
      <c r="AD322" s="107"/>
      <c r="AE322" s="53">
        <f>SUMIF(Town!$AO$695:$AO$1045,$AV322,Town!AE$695:AE$1045)</f>
        <v>0</v>
      </c>
      <c r="AG322" s="6">
        <f>IF(Q322&gt;0,RANK(Q322,(N322:P322,Q322:AE322)),0)</f>
        <v>3</v>
      </c>
      <c r="AH322" s="6">
        <f>IF(R322&gt;0,RANK(R322,(N322:P322,Q322:AE322)),0)</f>
        <v>0</v>
      </c>
      <c r="AI322" s="6">
        <f>IF(T322&gt;0,RANK(T322,(N322:P322,Q322:AE322)),0)</f>
        <v>0</v>
      </c>
      <c r="AJ322" s="6">
        <f>IF(S322&gt;0,RANK(S322,(N322:P322,Q322:AE322)),0)</f>
        <v>0</v>
      </c>
      <c r="AK322" s="2">
        <f t="shared" si="140"/>
        <v>6.9563521409473968E-3</v>
      </c>
      <c r="AL322" s="2">
        <f t="shared" si="141"/>
        <v>0</v>
      </c>
      <c r="AM322" s="2">
        <f t="shared" si="142"/>
        <v>0</v>
      </c>
      <c r="AN322" s="2">
        <f t="shared" si="143"/>
        <v>0</v>
      </c>
      <c r="AP322" t="s">
        <v>1949</v>
      </c>
      <c r="AQ322" t="s">
        <v>2356</v>
      </c>
      <c r="AT322" s="92">
        <v>25</v>
      </c>
      <c r="AU322" s="94">
        <v>27</v>
      </c>
      <c r="AV322" s="98">
        <f t="shared" si="134"/>
        <v>25027</v>
      </c>
      <c r="AX322" s="6" t="s">
        <v>1535</v>
      </c>
    </row>
    <row r="323" spans="1:50" collapsed="1">
      <c r="A323" t="s">
        <v>2355</v>
      </c>
      <c r="B323" t="s">
        <v>2672</v>
      </c>
      <c r="C323" s="1">
        <f t="shared" si="135"/>
        <v>2179964</v>
      </c>
      <c r="D323" s="6">
        <f>IF(N323&gt;0, RANK(N323,(N323:P323,Q323:AE323)),0)</f>
        <v>1</v>
      </c>
      <c r="E323" s="6">
        <f>IF(O323&gt;0,RANK(O323,(N323:P323,Q323:AE323)),0)</f>
        <v>2</v>
      </c>
      <c r="F323" s="6">
        <f>IF(P323&gt;0,RANK(P323,(N323:P323,Q323:AE323)),0)</f>
        <v>0</v>
      </c>
      <c r="G323" s="1">
        <f t="shared" ref="G323:G386" si="144">IF(C323&gt;0,MAX(N323:P323)-LARGE(N323:P323,2),0)</f>
        <v>372006</v>
      </c>
      <c r="H323" s="2">
        <f t="shared" ref="H323:H386" si="145">IF(C323&gt;0,G323/C323,0)</f>
        <v>0.17064777216504493</v>
      </c>
      <c r="I323" s="2"/>
      <c r="J323" s="2">
        <f t="shared" si="136"/>
        <v>0.58074858116923034</v>
      </c>
      <c r="K323" s="2">
        <f t="shared" si="137"/>
        <v>0.41010080900418538</v>
      </c>
      <c r="L323" s="2">
        <f t="shared" si="138"/>
        <v>0</v>
      </c>
      <c r="M323" s="2">
        <f t="shared" si="139"/>
        <v>9.1506098265842772E-3</v>
      </c>
      <c r="N323" s="53">
        <f>SUM(N309:N322)</f>
        <v>1266011</v>
      </c>
      <c r="O323" s="53">
        <f>SUM(O309:O322)</f>
        <v>894005</v>
      </c>
      <c r="Q323" s="53">
        <f>SUM(Q309:Q322)</f>
        <v>14484</v>
      </c>
      <c r="T323" s="107"/>
      <c r="U323" s="107"/>
      <c r="V323" s="107"/>
      <c r="W323" s="107"/>
      <c r="X323" s="53">
        <f>SUM(X309:X322)</f>
        <v>688</v>
      </c>
      <c r="Y323" s="53">
        <f>SUM(Y309:Y322)</f>
        <v>4776</v>
      </c>
      <c r="Z323" s="107"/>
      <c r="AA323" s="107"/>
      <c r="AB323" s="107"/>
      <c r="AC323" s="107"/>
      <c r="AD323" s="107"/>
      <c r="AE323" s="53">
        <f>SUM(AE309:AE322)</f>
        <v>0</v>
      </c>
      <c r="AG323" s="6">
        <f>IF(Q323&gt;0,RANK(Q323,(N323:P323,Q323:AE323)),0)</f>
        <v>3</v>
      </c>
      <c r="AH323" s="6">
        <f>IF(R323&gt;0,RANK(R323,(N323:P323,Q323:AE323)),0)</f>
        <v>0</v>
      </c>
      <c r="AI323" s="6">
        <f>IF(T323&gt;0,RANK(T323,(N323:P323,Q323:AE323)),0)</f>
        <v>0</v>
      </c>
      <c r="AJ323" s="6">
        <f>IF(S323&gt;0,RANK(S323,(N323:P323,Q323:AE323)),0)</f>
        <v>0</v>
      </c>
      <c r="AK323" s="2">
        <f t="shared" si="140"/>
        <v>6.6441464170967964E-3</v>
      </c>
      <c r="AL323" s="2">
        <f t="shared" si="141"/>
        <v>0</v>
      </c>
      <c r="AM323" s="2">
        <f t="shared" si="142"/>
        <v>0</v>
      </c>
      <c r="AN323" s="2">
        <f t="shared" si="143"/>
        <v>0</v>
      </c>
      <c r="AP323" t="s">
        <v>2355</v>
      </c>
      <c r="AQ323" t="s">
        <v>2672</v>
      </c>
      <c r="AT323" s="92">
        <v>25</v>
      </c>
      <c r="AU323" s="94"/>
      <c r="AV323" s="92">
        <v>25</v>
      </c>
      <c r="AX323" s="6" t="s">
        <v>2158</v>
      </c>
    </row>
    <row r="324" spans="1:50">
      <c r="C324" s="1"/>
      <c r="E324" s="6"/>
      <c r="F324" s="6"/>
      <c r="I324" s="2"/>
      <c r="N324" s="107"/>
      <c r="O324" s="107"/>
      <c r="P324" s="107"/>
      <c r="Q324" s="107"/>
      <c r="R324" s="107"/>
      <c r="S324" s="107"/>
      <c r="T324" s="107"/>
      <c r="U324" s="107"/>
      <c r="V324" s="107"/>
      <c r="W324" s="107"/>
      <c r="X324" s="107"/>
      <c r="Y324" s="107"/>
      <c r="Z324" s="107"/>
      <c r="AA324" s="107"/>
      <c r="AB324" s="107"/>
      <c r="AC324" s="107"/>
      <c r="AD324" s="107"/>
      <c r="AE324" s="107"/>
      <c r="AG324" s="6"/>
      <c r="AH324" s="6"/>
      <c r="AI324" s="6"/>
      <c r="AJ324" s="6"/>
      <c r="AM324" s="2" t="str">
        <f t="shared" si="142"/>
        <v>-</v>
      </c>
      <c r="AT324" s="92"/>
      <c r="AU324" s="94"/>
      <c r="AV324" s="98"/>
    </row>
    <row r="325" spans="1:50" hidden="1" outlineLevel="1">
      <c r="A325" t="s">
        <v>2858</v>
      </c>
      <c r="B325" t="s">
        <v>1644</v>
      </c>
      <c r="C325" s="1">
        <f t="shared" ref="C325:C356" si="146">SUM(N325:AE325)</f>
        <v>4198</v>
      </c>
      <c r="D325" s="6">
        <f>IF(N325&gt;0, RANK(N325,(N325:P325,Q325:AE325)),0)</f>
        <v>2</v>
      </c>
      <c r="E325" s="6">
        <f>IF(O325&gt;0,RANK(O325,(N325:P325,Q325:AE325)),0)</f>
        <v>1</v>
      </c>
      <c r="F325" s="6">
        <f>IF(P325&gt;0,RANK(P325,(N325:P325,Q325:AE325)),0)</f>
        <v>0</v>
      </c>
      <c r="G325" s="1">
        <f t="shared" si="144"/>
        <v>1312</v>
      </c>
      <c r="H325" s="2">
        <f t="shared" si="145"/>
        <v>0.31252977608384946</v>
      </c>
      <c r="I325" s="2"/>
      <c r="J325" s="2">
        <f t="shared" ref="J325:J356" si="147">IF($C325=0,"-",N325/$C325)</f>
        <v>0.33206288708909004</v>
      </c>
      <c r="K325" s="2">
        <f t="shared" ref="K325:K356" si="148">IF($C325=0,"-",O325/$C325)</f>
        <v>0.64459266317293951</v>
      </c>
      <c r="L325" s="2">
        <f t="shared" ref="L325:L356" si="149">IF($C325=0,"-",P325/$C325)</f>
        <v>0</v>
      </c>
      <c r="M325" s="2">
        <f t="shared" ref="M325:M356" si="150">IF(C325=0,"-",(1-J325-K325-L325))</f>
        <v>2.3344449737970452E-2</v>
      </c>
      <c r="N325" s="107">
        <v>1394</v>
      </c>
      <c r="O325" s="107">
        <v>2706</v>
      </c>
      <c r="P325" s="107"/>
      <c r="Q325" s="107">
        <v>57</v>
      </c>
      <c r="R325" s="107"/>
      <c r="S325" s="107"/>
      <c r="T325" s="107"/>
      <c r="U325" s="107"/>
      <c r="V325" s="107">
        <v>14</v>
      </c>
      <c r="W325" s="107"/>
      <c r="X325" s="107">
        <v>0</v>
      </c>
      <c r="Y325" s="107">
        <v>27</v>
      </c>
      <c r="Z325" s="107"/>
      <c r="AA325" s="107"/>
      <c r="AB325" s="107"/>
      <c r="AC325" s="107"/>
      <c r="AD325" s="107"/>
      <c r="AE325" s="107"/>
      <c r="AG325" s="6">
        <f>IF(Q325&gt;0,RANK(Q325,(N325:P325,Q325:AE325)),0)</f>
        <v>3</v>
      </c>
      <c r="AH325" s="6">
        <f>IF(R325&gt;0,RANK(R325,(N325:P325,Q325:AE325)),0)</f>
        <v>0</v>
      </c>
      <c r="AI325" s="6">
        <f>IF(T325&gt;0,RANK(T325,(N325:P325,Q325:AE325)),0)</f>
        <v>0</v>
      </c>
      <c r="AJ325" s="6">
        <f>IF(S325&gt;0,RANK(S325,(N325:P325,Q325:AE325)),0)</f>
        <v>0</v>
      </c>
      <c r="AK325" s="2">
        <f t="shared" ref="AK325:AK356" si="151">IF($C325=0,"-",Q325/$C325)</f>
        <v>1.3577894235350167E-2</v>
      </c>
      <c r="AL325" s="2">
        <f t="shared" ref="AL325:AL356" si="152">IF($C325=0,"-",R325/$C325)</f>
        <v>0</v>
      </c>
      <c r="AM325" s="2">
        <f t="shared" ref="AM325:AM356" si="153">IF($C325=0,"-",T325/$C325)</f>
        <v>0</v>
      </c>
      <c r="AN325" s="2">
        <f t="shared" ref="AN325:AN356" si="154">IF($C325=0,"-",S325/$C325)</f>
        <v>0</v>
      </c>
      <c r="AP325" t="s">
        <v>2858</v>
      </c>
      <c r="AQ325" t="s">
        <v>1644</v>
      </c>
      <c r="AR325" s="8"/>
      <c r="AT325" s="92">
        <v>26</v>
      </c>
      <c r="AU325" s="94">
        <v>1</v>
      </c>
      <c r="AV325" s="98">
        <f t="shared" si="134"/>
        <v>26001</v>
      </c>
      <c r="AX325" s="6" t="s">
        <v>1535</v>
      </c>
    </row>
    <row r="326" spans="1:50" hidden="1" outlineLevel="1">
      <c r="A326" t="s">
        <v>1010</v>
      </c>
      <c r="B326" t="s">
        <v>1644</v>
      </c>
      <c r="C326" s="1">
        <f t="shared" si="146"/>
        <v>3218</v>
      </c>
      <c r="D326" s="6">
        <f>IF(N326&gt;0, RANK(N326,(N326:P326,Q326:AE326)),0)</f>
        <v>2</v>
      </c>
      <c r="E326" s="6">
        <f>IF(O326&gt;0,RANK(O326,(N326:P326,Q326:AE326)),0)</f>
        <v>1</v>
      </c>
      <c r="F326" s="6">
        <f>IF(P326&gt;0,RANK(P326,(N326:P326,Q326:AE326)),0)</f>
        <v>0</v>
      </c>
      <c r="G326" s="1">
        <f t="shared" si="144"/>
        <v>205</v>
      </c>
      <c r="H326" s="2">
        <f t="shared" si="145"/>
        <v>6.37041640770665E-2</v>
      </c>
      <c r="I326" s="2"/>
      <c r="J326" s="2">
        <f t="shared" si="147"/>
        <v>0.45711622125543816</v>
      </c>
      <c r="K326" s="2">
        <f t="shared" si="148"/>
        <v>0.52082038533250463</v>
      </c>
      <c r="L326" s="2">
        <f t="shared" si="149"/>
        <v>0</v>
      </c>
      <c r="M326" s="2">
        <f t="shared" si="150"/>
        <v>2.2063393412057208E-2</v>
      </c>
      <c r="N326" s="107">
        <v>1471</v>
      </c>
      <c r="O326" s="107">
        <v>1676</v>
      </c>
      <c r="P326" s="107"/>
      <c r="Q326" s="107">
        <v>41</v>
      </c>
      <c r="R326" s="107"/>
      <c r="S326" s="107"/>
      <c r="T326" s="107"/>
      <c r="U326" s="107"/>
      <c r="V326" s="107">
        <v>13</v>
      </c>
      <c r="W326" s="107"/>
      <c r="X326" s="107">
        <v>0</v>
      </c>
      <c r="Y326" s="107">
        <v>17</v>
      </c>
      <c r="Z326" s="107"/>
      <c r="AA326" s="107"/>
      <c r="AB326" s="107"/>
      <c r="AC326" s="107"/>
      <c r="AD326" s="107"/>
      <c r="AE326" s="107"/>
      <c r="AG326" s="6">
        <f>IF(Q326&gt;0,RANK(Q326,(N326:P326,Q326:AE326)),0)</f>
        <v>3</v>
      </c>
      <c r="AH326" s="6">
        <f>IF(R326&gt;0,RANK(R326,(N326:P326,Q326:AE326)),0)</f>
        <v>0</v>
      </c>
      <c r="AI326" s="6">
        <f>IF(T326&gt;0,RANK(T326,(N326:P326,Q326:AE326)),0)</f>
        <v>0</v>
      </c>
      <c r="AJ326" s="6">
        <f>IF(S326&gt;0,RANK(S326,(N326:P326,Q326:AE326)),0)</f>
        <v>0</v>
      </c>
      <c r="AK326" s="2">
        <f t="shared" si="151"/>
        <v>1.27408328154133E-2</v>
      </c>
      <c r="AL326" s="2">
        <f t="shared" si="152"/>
        <v>0</v>
      </c>
      <c r="AM326" s="2">
        <f t="shared" si="153"/>
        <v>0</v>
      </c>
      <c r="AN326" s="2">
        <f t="shared" si="154"/>
        <v>0</v>
      </c>
      <c r="AP326" t="s">
        <v>1010</v>
      </c>
      <c r="AQ326" t="s">
        <v>1644</v>
      </c>
      <c r="AR326" s="8"/>
      <c r="AT326" s="92">
        <v>26</v>
      </c>
      <c r="AU326" s="94">
        <v>3</v>
      </c>
      <c r="AV326" s="98">
        <f t="shared" si="134"/>
        <v>26003</v>
      </c>
      <c r="AX326" s="6" t="s">
        <v>1535</v>
      </c>
    </row>
    <row r="327" spans="1:50" hidden="1" outlineLevel="1">
      <c r="A327" t="s">
        <v>663</v>
      </c>
      <c r="B327" t="s">
        <v>1644</v>
      </c>
      <c r="C327" s="1">
        <f t="shared" si="146"/>
        <v>28980</v>
      </c>
      <c r="D327" s="6">
        <f>IF(N327&gt;0, RANK(N327,(N327:P327,Q327:AE327)),0)</f>
        <v>2</v>
      </c>
      <c r="E327" s="6">
        <f>IF(O327&gt;0,RANK(O327,(N327:P327,Q327:AE327)),0)</f>
        <v>1</v>
      </c>
      <c r="F327" s="6">
        <f>IF(P327&gt;0,RANK(P327,(N327:P327,Q327:AE327)),0)</f>
        <v>0</v>
      </c>
      <c r="G327" s="1">
        <f t="shared" si="144"/>
        <v>12328</v>
      </c>
      <c r="H327" s="2">
        <f t="shared" si="145"/>
        <v>0.42539682539682538</v>
      </c>
      <c r="I327" s="2"/>
      <c r="J327" s="2">
        <f t="shared" si="147"/>
        <v>0.26877156659765356</v>
      </c>
      <c r="K327" s="2">
        <f t="shared" si="148"/>
        <v>0.69416839199447899</v>
      </c>
      <c r="L327" s="2">
        <f t="shared" si="149"/>
        <v>0</v>
      </c>
      <c r="M327" s="2">
        <f t="shared" si="150"/>
        <v>3.706004140786745E-2</v>
      </c>
      <c r="N327" s="107">
        <v>7789</v>
      </c>
      <c r="O327" s="107">
        <v>20117</v>
      </c>
      <c r="P327" s="107"/>
      <c r="Q327" s="107">
        <v>536</v>
      </c>
      <c r="R327" s="107"/>
      <c r="S327" s="107"/>
      <c r="T327" s="107"/>
      <c r="U327" s="107"/>
      <c r="V327" s="107">
        <v>276</v>
      </c>
      <c r="W327" s="107"/>
      <c r="X327" s="107">
        <v>5</v>
      </c>
      <c r="Y327" s="107">
        <v>257</v>
      </c>
      <c r="Z327" s="107"/>
      <c r="AA327" s="107"/>
      <c r="AB327" s="107"/>
      <c r="AC327" s="107"/>
      <c r="AD327" s="107"/>
      <c r="AE327" s="107"/>
      <c r="AG327" s="6">
        <f>IF(Q327&gt;0,RANK(Q327,(N327:P327,Q327:AE327)),0)</f>
        <v>3</v>
      </c>
      <c r="AH327" s="6">
        <f>IF(R327&gt;0,RANK(R327,(N327:P327,Q327:AE327)),0)</f>
        <v>0</v>
      </c>
      <c r="AI327" s="6">
        <f>IF(T327&gt;0,RANK(T327,(N327:P327,Q327:AE327)),0)</f>
        <v>0</v>
      </c>
      <c r="AJ327" s="6">
        <f>IF(S327&gt;0,RANK(S327,(N327:P327,Q327:AE327)),0)</f>
        <v>0</v>
      </c>
      <c r="AK327" s="2">
        <f t="shared" si="151"/>
        <v>1.8495514147688061E-2</v>
      </c>
      <c r="AL327" s="2">
        <f t="shared" si="152"/>
        <v>0</v>
      </c>
      <c r="AM327" s="2">
        <f t="shared" si="153"/>
        <v>0</v>
      </c>
      <c r="AN327" s="2">
        <f t="shared" si="154"/>
        <v>0</v>
      </c>
      <c r="AP327" t="s">
        <v>663</v>
      </c>
      <c r="AQ327" t="s">
        <v>1644</v>
      </c>
      <c r="AR327" s="8"/>
      <c r="AT327" s="92">
        <v>26</v>
      </c>
      <c r="AU327" s="94">
        <v>5</v>
      </c>
      <c r="AV327" s="98">
        <f t="shared" si="134"/>
        <v>26005</v>
      </c>
      <c r="AX327" s="6" t="s">
        <v>1535</v>
      </c>
    </row>
    <row r="328" spans="1:50" hidden="1" outlineLevel="1">
      <c r="A328" t="s">
        <v>1877</v>
      </c>
      <c r="B328" t="s">
        <v>1644</v>
      </c>
      <c r="C328" s="1">
        <f t="shared" si="146"/>
        <v>10510</v>
      </c>
      <c r="D328" s="6">
        <f>IF(N328&gt;0, RANK(N328,(N328:P328,Q328:AE328)),0)</f>
        <v>2</v>
      </c>
      <c r="E328" s="6">
        <f>IF(O328&gt;0,RANK(O328,(N328:P328,Q328:AE328)),0)</f>
        <v>1</v>
      </c>
      <c r="F328" s="6">
        <f>IF(P328&gt;0,RANK(P328,(N328:P328,Q328:AE328)),0)</f>
        <v>0</v>
      </c>
      <c r="G328" s="1">
        <f t="shared" si="144"/>
        <v>1814</v>
      </c>
      <c r="H328" s="2">
        <f t="shared" si="145"/>
        <v>0.17259752616555663</v>
      </c>
      <c r="I328" s="2"/>
      <c r="J328" s="2">
        <f t="shared" si="147"/>
        <v>0.40275927687916269</v>
      </c>
      <c r="K328" s="2">
        <f t="shared" si="148"/>
        <v>0.57535680304471937</v>
      </c>
      <c r="L328" s="2">
        <f t="shared" si="149"/>
        <v>0</v>
      </c>
      <c r="M328" s="2">
        <f t="shared" si="150"/>
        <v>2.1883920076117946E-2</v>
      </c>
      <c r="N328" s="107">
        <v>4233</v>
      </c>
      <c r="O328" s="107">
        <v>6047</v>
      </c>
      <c r="P328" s="107"/>
      <c r="Q328" s="107">
        <v>101</v>
      </c>
      <c r="R328" s="107"/>
      <c r="S328" s="107"/>
      <c r="T328" s="107"/>
      <c r="U328" s="107"/>
      <c r="V328" s="107">
        <v>56</v>
      </c>
      <c r="W328" s="107"/>
      <c r="X328" s="107">
        <v>0</v>
      </c>
      <c r="Y328" s="107">
        <v>73</v>
      </c>
      <c r="Z328" s="107"/>
      <c r="AA328" s="107"/>
      <c r="AB328" s="107"/>
      <c r="AC328" s="107"/>
      <c r="AD328" s="107"/>
      <c r="AE328" s="107"/>
      <c r="AG328" s="6">
        <f>IF(Q328&gt;0,RANK(Q328,(N328:P328,Q328:AE328)),0)</f>
        <v>3</v>
      </c>
      <c r="AH328" s="6">
        <f>IF(R328&gt;0,RANK(R328,(N328:P328,Q328:AE328)),0)</f>
        <v>0</v>
      </c>
      <c r="AI328" s="6">
        <f>IF(T328&gt;0,RANK(T328,(N328:P328,Q328:AE328)),0)</f>
        <v>0</v>
      </c>
      <c r="AJ328" s="6">
        <f>IF(S328&gt;0,RANK(S328,(N328:P328,Q328:AE328)),0)</f>
        <v>0</v>
      </c>
      <c r="AK328" s="2">
        <f t="shared" si="151"/>
        <v>9.609895337773549E-3</v>
      </c>
      <c r="AL328" s="2">
        <f t="shared" si="152"/>
        <v>0</v>
      </c>
      <c r="AM328" s="2">
        <f t="shared" si="153"/>
        <v>0</v>
      </c>
      <c r="AN328" s="2">
        <f t="shared" si="154"/>
        <v>0</v>
      </c>
      <c r="AP328" t="s">
        <v>1877</v>
      </c>
      <c r="AQ328" t="s">
        <v>1644</v>
      </c>
      <c r="AR328" s="8"/>
      <c r="AT328" s="92">
        <v>26</v>
      </c>
      <c r="AU328" s="94">
        <v>7</v>
      </c>
      <c r="AV328" s="98">
        <f t="shared" si="134"/>
        <v>26007</v>
      </c>
      <c r="AX328" s="6" t="s">
        <v>1535</v>
      </c>
    </row>
    <row r="329" spans="1:50" hidden="1" outlineLevel="1">
      <c r="A329" t="s">
        <v>2421</v>
      </c>
      <c r="B329" t="s">
        <v>1644</v>
      </c>
      <c r="C329" s="1">
        <f t="shared" si="146"/>
        <v>7564</v>
      </c>
      <c r="D329" s="6">
        <f>IF(N329&gt;0, RANK(N329,(N329:P329,Q329:AE329)),0)</f>
        <v>2</v>
      </c>
      <c r="E329" s="6">
        <f>IF(O329&gt;0,RANK(O329,(N329:P329,Q329:AE329)),0)</f>
        <v>1</v>
      </c>
      <c r="F329" s="6">
        <f>IF(P329&gt;0,RANK(P329,(N329:P329,Q329:AE329)),0)</f>
        <v>0</v>
      </c>
      <c r="G329" s="1">
        <f t="shared" si="144"/>
        <v>2376</v>
      </c>
      <c r="H329" s="2">
        <f t="shared" si="145"/>
        <v>0.31411951348492861</v>
      </c>
      <c r="I329" s="2"/>
      <c r="J329" s="2">
        <f t="shared" si="147"/>
        <v>0.32006874669487045</v>
      </c>
      <c r="K329" s="2">
        <f t="shared" si="148"/>
        <v>0.63418826017979901</v>
      </c>
      <c r="L329" s="2">
        <f t="shared" si="149"/>
        <v>0</v>
      </c>
      <c r="M329" s="2">
        <f t="shared" si="150"/>
        <v>4.5742993125330589E-2</v>
      </c>
      <c r="N329" s="107">
        <v>2421</v>
      </c>
      <c r="O329" s="107">
        <v>4797</v>
      </c>
      <c r="P329" s="107"/>
      <c r="Q329" s="107">
        <v>264</v>
      </c>
      <c r="R329" s="107"/>
      <c r="S329" s="107"/>
      <c r="T329" s="107"/>
      <c r="U329" s="107"/>
      <c r="V329" s="107">
        <v>21</v>
      </c>
      <c r="W329" s="107"/>
      <c r="X329" s="107">
        <v>0</v>
      </c>
      <c r="Y329" s="107">
        <v>61</v>
      </c>
      <c r="Z329" s="107"/>
      <c r="AA329" s="107"/>
      <c r="AB329" s="107"/>
      <c r="AC329" s="107"/>
      <c r="AD329" s="107"/>
      <c r="AE329" s="107"/>
      <c r="AG329" s="6">
        <f>IF(Q329&gt;0,RANK(Q329,(N329:P329,Q329:AE329)),0)</f>
        <v>3</v>
      </c>
      <c r="AH329" s="6">
        <f>IF(R329&gt;0,RANK(R329,(N329:P329,Q329:AE329)),0)</f>
        <v>0</v>
      </c>
      <c r="AI329" s="6">
        <f>IF(T329&gt;0,RANK(T329,(N329:P329,Q329:AE329)),0)</f>
        <v>0</v>
      </c>
      <c r="AJ329" s="6">
        <f>IF(S329&gt;0,RANK(S329,(N329:P329,Q329:AE329)),0)</f>
        <v>0</v>
      </c>
      <c r="AK329" s="2">
        <f t="shared" si="151"/>
        <v>3.4902168164992066E-2</v>
      </c>
      <c r="AL329" s="2">
        <f t="shared" si="152"/>
        <v>0</v>
      </c>
      <c r="AM329" s="2">
        <f t="shared" si="153"/>
        <v>0</v>
      </c>
      <c r="AN329" s="2">
        <f t="shared" si="154"/>
        <v>0</v>
      </c>
      <c r="AP329" t="s">
        <v>2421</v>
      </c>
      <c r="AQ329" t="s">
        <v>1644</v>
      </c>
      <c r="AR329" s="8"/>
      <c r="AT329" s="92">
        <v>26</v>
      </c>
      <c r="AU329" s="94">
        <v>9</v>
      </c>
      <c r="AV329" s="98">
        <f t="shared" si="134"/>
        <v>26009</v>
      </c>
      <c r="AX329" s="6" t="s">
        <v>1535</v>
      </c>
    </row>
    <row r="330" spans="1:50" hidden="1" outlineLevel="1">
      <c r="A330" t="s">
        <v>2023</v>
      </c>
      <c r="B330" t="s">
        <v>1644</v>
      </c>
      <c r="C330" s="1">
        <f t="shared" si="146"/>
        <v>4959</v>
      </c>
      <c r="D330" s="6">
        <f>IF(N330&gt;0, RANK(N330,(N330:P330,Q330:AE330)),0)</f>
        <v>2</v>
      </c>
      <c r="E330" s="6">
        <f>IF(O330&gt;0,RANK(O330,(N330:P330,Q330:AE330)),0)</f>
        <v>1</v>
      </c>
      <c r="F330" s="6">
        <f>IF(P330&gt;0,RANK(P330,(N330:P330,Q330:AE330)),0)</f>
        <v>0</v>
      </c>
      <c r="G330" s="1">
        <f t="shared" si="144"/>
        <v>373</v>
      </c>
      <c r="H330" s="2">
        <f t="shared" si="145"/>
        <v>7.5216777576124216E-2</v>
      </c>
      <c r="I330" s="2"/>
      <c r="J330" s="2">
        <f t="shared" si="147"/>
        <v>0.44646098003629764</v>
      </c>
      <c r="K330" s="2">
        <f t="shared" si="148"/>
        <v>0.52167775761242186</v>
      </c>
      <c r="L330" s="2">
        <f t="shared" si="149"/>
        <v>0</v>
      </c>
      <c r="M330" s="2">
        <f t="shared" si="150"/>
        <v>3.1861262351280506E-2</v>
      </c>
      <c r="N330" s="107">
        <v>2214</v>
      </c>
      <c r="O330" s="107">
        <v>2587</v>
      </c>
      <c r="P330" s="107"/>
      <c r="Q330" s="107">
        <v>112</v>
      </c>
      <c r="R330" s="107"/>
      <c r="S330" s="107"/>
      <c r="T330" s="107"/>
      <c r="U330" s="107"/>
      <c r="V330" s="107">
        <v>16</v>
      </c>
      <c r="W330" s="107"/>
      <c r="X330" s="107">
        <v>1</v>
      </c>
      <c r="Y330" s="107">
        <v>29</v>
      </c>
      <c r="Z330" s="107"/>
      <c r="AA330" s="107"/>
      <c r="AB330" s="107"/>
      <c r="AC330" s="107"/>
      <c r="AD330" s="107"/>
      <c r="AE330" s="107"/>
      <c r="AG330" s="6">
        <f>IF(Q330&gt;0,RANK(Q330,(N330:P330,Q330:AE330)),0)</f>
        <v>3</v>
      </c>
      <c r="AH330" s="6">
        <f>IF(R330&gt;0,RANK(R330,(N330:P330,Q330:AE330)),0)</f>
        <v>0</v>
      </c>
      <c r="AI330" s="6">
        <f>IF(T330&gt;0,RANK(T330,(N330:P330,Q330:AE330)),0)</f>
        <v>0</v>
      </c>
      <c r="AJ330" s="6">
        <f>IF(S330&gt;0,RANK(S330,(N330:P330,Q330:AE330)),0)</f>
        <v>0</v>
      </c>
      <c r="AK330" s="2">
        <f t="shared" si="151"/>
        <v>2.2585198628755798E-2</v>
      </c>
      <c r="AL330" s="2">
        <f t="shared" si="152"/>
        <v>0</v>
      </c>
      <c r="AM330" s="2">
        <f t="shared" si="153"/>
        <v>0</v>
      </c>
      <c r="AN330" s="2">
        <f t="shared" si="154"/>
        <v>0</v>
      </c>
      <c r="AP330" t="s">
        <v>2023</v>
      </c>
      <c r="AQ330" t="s">
        <v>1644</v>
      </c>
      <c r="AR330" s="8"/>
      <c r="AT330" s="92">
        <v>26</v>
      </c>
      <c r="AU330" s="94">
        <v>11</v>
      </c>
      <c r="AV330" s="98">
        <f t="shared" si="134"/>
        <v>26011</v>
      </c>
      <c r="AX330" s="6" t="s">
        <v>1535</v>
      </c>
    </row>
    <row r="331" spans="1:50" hidden="1" outlineLevel="1">
      <c r="A331" t="s">
        <v>532</v>
      </c>
      <c r="B331" t="s">
        <v>1644</v>
      </c>
      <c r="C331" s="1">
        <f t="shared" si="146"/>
        <v>2604</v>
      </c>
      <c r="D331" s="6">
        <f>IF(N331&gt;0, RANK(N331,(N331:P331,Q331:AE331)),0)</f>
        <v>2</v>
      </c>
      <c r="E331" s="6">
        <f>IF(O331&gt;0,RANK(O331,(N331:P331,Q331:AE331)),0)</f>
        <v>1</v>
      </c>
      <c r="F331" s="6">
        <f>IF(P331&gt;0,RANK(P331,(N331:P331,Q331:AE331)),0)</f>
        <v>0</v>
      </c>
      <c r="G331" s="1">
        <f t="shared" si="144"/>
        <v>216</v>
      </c>
      <c r="H331" s="2">
        <f t="shared" si="145"/>
        <v>8.294930875576037E-2</v>
      </c>
      <c r="I331" s="2"/>
      <c r="J331" s="2">
        <f t="shared" si="147"/>
        <v>0.44354838709677419</v>
      </c>
      <c r="K331" s="2">
        <f t="shared" si="148"/>
        <v>0.52649769585253459</v>
      </c>
      <c r="L331" s="2">
        <f t="shared" si="149"/>
        <v>0</v>
      </c>
      <c r="M331" s="2">
        <f t="shared" si="150"/>
        <v>2.995391705069117E-2</v>
      </c>
      <c r="N331" s="107">
        <v>1155</v>
      </c>
      <c r="O331" s="107">
        <v>1371</v>
      </c>
      <c r="P331" s="107"/>
      <c r="Q331" s="107">
        <v>56</v>
      </c>
      <c r="R331" s="107"/>
      <c r="S331" s="107"/>
      <c r="T331" s="107"/>
      <c r="U331" s="107"/>
      <c r="V331" s="107">
        <v>9</v>
      </c>
      <c r="W331" s="107"/>
      <c r="X331" s="107">
        <v>0</v>
      </c>
      <c r="Y331" s="107">
        <v>13</v>
      </c>
      <c r="Z331" s="107"/>
      <c r="AA331" s="107"/>
      <c r="AB331" s="107"/>
      <c r="AC331" s="107"/>
      <c r="AD331" s="107"/>
      <c r="AE331" s="107"/>
      <c r="AG331" s="6">
        <f>IF(Q331&gt;0,RANK(Q331,(N331:P331,Q331:AE331)),0)</f>
        <v>3</v>
      </c>
      <c r="AH331" s="6">
        <f>IF(R331&gt;0,RANK(R331,(N331:P331,Q331:AE331)),0)</f>
        <v>0</v>
      </c>
      <c r="AI331" s="6">
        <f>IF(T331&gt;0,RANK(T331,(N331:P331,Q331:AE331)),0)</f>
        <v>0</v>
      </c>
      <c r="AJ331" s="6">
        <f>IF(S331&gt;0,RANK(S331,(N331:P331,Q331:AE331)),0)</f>
        <v>0</v>
      </c>
      <c r="AK331" s="2">
        <f t="shared" si="151"/>
        <v>2.1505376344086023E-2</v>
      </c>
      <c r="AL331" s="2">
        <f t="shared" si="152"/>
        <v>0</v>
      </c>
      <c r="AM331" s="2">
        <f t="shared" si="153"/>
        <v>0</v>
      </c>
      <c r="AN331" s="2">
        <f t="shared" si="154"/>
        <v>0</v>
      </c>
      <c r="AP331" t="s">
        <v>532</v>
      </c>
      <c r="AQ331" t="s">
        <v>1644</v>
      </c>
      <c r="AR331" s="8"/>
      <c r="AT331" s="92">
        <v>26</v>
      </c>
      <c r="AU331" s="94">
        <v>13</v>
      </c>
      <c r="AV331" s="98">
        <f t="shared" si="134"/>
        <v>26013</v>
      </c>
      <c r="AX331" s="6" t="s">
        <v>1535</v>
      </c>
    </row>
    <row r="332" spans="1:50" hidden="1" outlineLevel="1">
      <c r="A332" t="s">
        <v>2038</v>
      </c>
      <c r="B332" t="s">
        <v>1644</v>
      </c>
      <c r="C332" s="1">
        <f t="shared" si="146"/>
        <v>17653</v>
      </c>
      <c r="D332" s="6">
        <f>IF(N332&gt;0, RANK(N332,(N332:P332,Q332:AE332)),0)</f>
        <v>2</v>
      </c>
      <c r="E332" s="6">
        <f>IF(O332&gt;0,RANK(O332,(N332:P332,Q332:AE332)),0)</f>
        <v>1</v>
      </c>
      <c r="F332" s="6">
        <f>IF(P332&gt;0,RANK(P332,(N332:P332,Q332:AE332)),0)</f>
        <v>0</v>
      </c>
      <c r="G332" s="1">
        <f t="shared" si="144"/>
        <v>6082</v>
      </c>
      <c r="H332" s="2">
        <f t="shared" si="145"/>
        <v>0.34453067467286014</v>
      </c>
      <c r="I332" s="2"/>
      <c r="J332" s="2">
        <f t="shared" si="147"/>
        <v>0.30906928000906364</v>
      </c>
      <c r="K332" s="2">
        <f t="shared" si="148"/>
        <v>0.65359995468192378</v>
      </c>
      <c r="L332" s="2">
        <f t="shared" si="149"/>
        <v>0</v>
      </c>
      <c r="M332" s="2">
        <f t="shared" si="150"/>
        <v>3.7330765309012581E-2</v>
      </c>
      <c r="N332" s="107">
        <v>5456</v>
      </c>
      <c r="O332" s="107">
        <v>11538</v>
      </c>
      <c r="P332" s="107"/>
      <c r="Q332" s="107">
        <v>409</v>
      </c>
      <c r="R332" s="107"/>
      <c r="S332" s="107"/>
      <c r="T332" s="107"/>
      <c r="U332" s="107"/>
      <c r="V332" s="107">
        <v>109</v>
      </c>
      <c r="W332" s="107"/>
      <c r="X332" s="107">
        <v>0</v>
      </c>
      <c r="Y332" s="107">
        <v>141</v>
      </c>
      <c r="Z332" s="107"/>
      <c r="AA332" s="107"/>
      <c r="AB332" s="107"/>
      <c r="AC332" s="107"/>
      <c r="AD332" s="107"/>
      <c r="AE332" s="107"/>
      <c r="AG332" s="6">
        <f>IF(Q332&gt;0,RANK(Q332,(N332:P332,Q332:AE332)),0)</f>
        <v>3</v>
      </c>
      <c r="AH332" s="6">
        <f>IF(R332&gt;0,RANK(R332,(N332:P332,Q332:AE332)),0)</f>
        <v>0</v>
      </c>
      <c r="AI332" s="6">
        <f>IF(T332&gt;0,RANK(T332,(N332:P332,Q332:AE332)),0)</f>
        <v>0</v>
      </c>
      <c r="AJ332" s="6">
        <f>IF(S332&gt;0,RANK(S332,(N332:P332,Q332:AE332)),0)</f>
        <v>0</v>
      </c>
      <c r="AK332" s="2">
        <f t="shared" si="151"/>
        <v>2.3168866481617856E-2</v>
      </c>
      <c r="AL332" s="2">
        <f t="shared" si="152"/>
        <v>0</v>
      </c>
      <c r="AM332" s="2">
        <f t="shared" si="153"/>
        <v>0</v>
      </c>
      <c r="AN332" s="2">
        <f t="shared" si="154"/>
        <v>0</v>
      </c>
      <c r="AP332" t="s">
        <v>2038</v>
      </c>
      <c r="AQ332" t="s">
        <v>1644</v>
      </c>
      <c r="AR332" s="8"/>
      <c r="AT332" s="92">
        <v>26</v>
      </c>
      <c r="AU332" s="94">
        <v>15</v>
      </c>
      <c r="AV332" s="98">
        <f t="shared" si="134"/>
        <v>26015</v>
      </c>
      <c r="AX332" s="6" t="s">
        <v>1535</v>
      </c>
    </row>
    <row r="333" spans="1:50" hidden="1" outlineLevel="1">
      <c r="A333" t="s">
        <v>67</v>
      </c>
      <c r="B333" t="s">
        <v>1644</v>
      </c>
      <c r="C333" s="1">
        <f t="shared" si="146"/>
        <v>38695</v>
      </c>
      <c r="D333" s="6">
        <f>IF(N333&gt;0, RANK(N333,(N333:P333,Q333:AE333)),0)</f>
        <v>1</v>
      </c>
      <c r="E333" s="6">
        <f>IF(O333&gt;0,RANK(O333,(N333:P333,Q333:AE333)),0)</f>
        <v>2</v>
      </c>
      <c r="F333" s="6">
        <f>IF(P333&gt;0,RANK(P333,(N333:P333,Q333:AE333)),0)</f>
        <v>0</v>
      </c>
      <c r="G333" s="1">
        <f t="shared" si="144"/>
        <v>1951</v>
      </c>
      <c r="H333" s="2">
        <f t="shared" si="145"/>
        <v>5.0419950898048842E-2</v>
      </c>
      <c r="I333" s="2"/>
      <c r="J333" s="2">
        <f t="shared" si="147"/>
        <v>0.50774001809019254</v>
      </c>
      <c r="K333" s="2">
        <f t="shared" si="148"/>
        <v>0.45732006719214369</v>
      </c>
      <c r="L333" s="2">
        <f t="shared" si="149"/>
        <v>0</v>
      </c>
      <c r="M333" s="2">
        <f t="shared" si="150"/>
        <v>3.4939914717663778E-2</v>
      </c>
      <c r="N333" s="107">
        <v>19647</v>
      </c>
      <c r="O333" s="107">
        <v>17696</v>
      </c>
      <c r="P333" s="107"/>
      <c r="Q333" s="107">
        <v>988</v>
      </c>
      <c r="R333" s="107"/>
      <c r="S333" s="107"/>
      <c r="T333" s="107"/>
      <c r="U333" s="107"/>
      <c r="V333" s="107">
        <v>130</v>
      </c>
      <c r="W333" s="107"/>
      <c r="X333" s="107">
        <v>2</v>
      </c>
      <c r="Y333" s="107">
        <v>232</v>
      </c>
      <c r="Z333" s="107"/>
      <c r="AA333" s="107"/>
      <c r="AB333" s="107"/>
      <c r="AC333" s="107"/>
      <c r="AD333" s="107"/>
      <c r="AE333" s="107"/>
      <c r="AG333" s="6">
        <f>IF(Q333&gt;0,RANK(Q333,(N333:P333,Q333:AE333)),0)</f>
        <v>3</v>
      </c>
      <c r="AH333" s="6">
        <f>IF(R333&gt;0,RANK(R333,(N333:P333,Q333:AE333)),0)</f>
        <v>0</v>
      </c>
      <c r="AI333" s="6">
        <f>IF(T333&gt;0,RANK(T333,(N333:P333,Q333:AE333)),0)</f>
        <v>0</v>
      </c>
      <c r="AJ333" s="6">
        <f>IF(S333&gt;0,RANK(S333,(N333:P333,Q333:AE333)),0)</f>
        <v>0</v>
      </c>
      <c r="AK333" s="2">
        <f t="shared" si="151"/>
        <v>2.5533014601369686E-2</v>
      </c>
      <c r="AL333" s="2">
        <f t="shared" si="152"/>
        <v>0</v>
      </c>
      <c r="AM333" s="2">
        <f t="shared" si="153"/>
        <v>0</v>
      </c>
      <c r="AN333" s="2">
        <f t="shared" si="154"/>
        <v>0</v>
      </c>
      <c r="AP333" t="s">
        <v>67</v>
      </c>
      <c r="AQ333" t="s">
        <v>1644</v>
      </c>
      <c r="AR333" s="8"/>
      <c r="AT333" s="92">
        <v>26</v>
      </c>
      <c r="AU333" s="94">
        <v>17</v>
      </c>
      <c r="AV333" s="98">
        <f t="shared" si="134"/>
        <v>26017</v>
      </c>
      <c r="AX333" s="6" t="s">
        <v>1535</v>
      </c>
    </row>
    <row r="334" spans="1:50" hidden="1" outlineLevel="1">
      <c r="A334" t="s">
        <v>803</v>
      </c>
      <c r="B334" t="s">
        <v>1644</v>
      </c>
      <c r="C334" s="1">
        <f t="shared" si="146"/>
        <v>5027</v>
      </c>
      <c r="D334" s="6">
        <f>IF(N334&gt;0, RANK(N334,(N334:P334,Q334:AE334)),0)</f>
        <v>2</v>
      </c>
      <c r="E334" s="6">
        <f>IF(O334&gt;0,RANK(O334,(N334:P334,Q334:AE334)),0)</f>
        <v>1</v>
      </c>
      <c r="F334" s="6">
        <f>IF(P334&gt;0,RANK(P334,(N334:P334,Q334:AE334)),0)</f>
        <v>0</v>
      </c>
      <c r="G334" s="1">
        <f t="shared" si="144"/>
        <v>1118</v>
      </c>
      <c r="H334" s="2">
        <f t="shared" si="145"/>
        <v>0.22239904515615674</v>
      </c>
      <c r="I334" s="2"/>
      <c r="J334" s="2">
        <f t="shared" si="147"/>
        <v>0.36920628605530137</v>
      </c>
      <c r="K334" s="2">
        <f t="shared" si="148"/>
        <v>0.59160533121145809</v>
      </c>
      <c r="L334" s="2">
        <f t="shared" si="149"/>
        <v>0</v>
      </c>
      <c r="M334" s="2">
        <f t="shared" si="150"/>
        <v>3.9188382733240545E-2</v>
      </c>
      <c r="N334" s="107">
        <v>1856</v>
      </c>
      <c r="O334" s="107">
        <v>2974</v>
      </c>
      <c r="P334" s="107"/>
      <c r="Q334" s="107">
        <v>144</v>
      </c>
      <c r="R334" s="107"/>
      <c r="S334" s="107"/>
      <c r="T334" s="107"/>
      <c r="U334" s="107"/>
      <c r="V334" s="107">
        <v>24</v>
      </c>
      <c r="W334" s="107"/>
      <c r="X334" s="107">
        <v>0</v>
      </c>
      <c r="Y334" s="107">
        <v>29</v>
      </c>
      <c r="Z334" s="107"/>
      <c r="AA334" s="107"/>
      <c r="AB334" s="107"/>
      <c r="AC334" s="107"/>
      <c r="AD334" s="107"/>
      <c r="AE334" s="107"/>
      <c r="AG334" s="6">
        <f>IF(Q334&gt;0,RANK(Q334,(N334:P334,Q334:AE334)),0)</f>
        <v>3</v>
      </c>
      <c r="AH334" s="6">
        <f>IF(R334&gt;0,RANK(R334,(N334:P334,Q334:AE334)),0)</f>
        <v>0</v>
      </c>
      <c r="AI334" s="6">
        <f>IF(T334&gt;0,RANK(T334,(N334:P334,Q334:AE334)),0)</f>
        <v>0</v>
      </c>
      <c r="AJ334" s="6">
        <f>IF(S334&gt;0,RANK(S334,(N334:P334,Q334:AE334)),0)</f>
        <v>0</v>
      </c>
      <c r="AK334" s="2">
        <f t="shared" si="151"/>
        <v>2.8645315297394072E-2</v>
      </c>
      <c r="AL334" s="2">
        <f t="shared" si="152"/>
        <v>0</v>
      </c>
      <c r="AM334" s="2">
        <f t="shared" si="153"/>
        <v>0</v>
      </c>
      <c r="AN334" s="2">
        <f t="shared" si="154"/>
        <v>0</v>
      </c>
      <c r="AP334" t="s">
        <v>803</v>
      </c>
      <c r="AQ334" t="s">
        <v>1644</v>
      </c>
      <c r="AR334" s="8"/>
      <c r="AT334" s="92">
        <v>26</v>
      </c>
      <c r="AU334" s="94">
        <v>19</v>
      </c>
      <c r="AV334" s="98">
        <f t="shared" si="134"/>
        <v>26019</v>
      </c>
      <c r="AX334" s="6" t="s">
        <v>1535</v>
      </c>
    </row>
    <row r="335" spans="1:50" hidden="1" outlineLevel="1">
      <c r="A335" t="s">
        <v>2478</v>
      </c>
      <c r="B335" t="s">
        <v>1644</v>
      </c>
      <c r="C335" s="1">
        <f t="shared" si="146"/>
        <v>42708</v>
      </c>
      <c r="D335" s="6">
        <f>IF(N335&gt;0, RANK(N335,(N335:P335,Q335:AE335)),0)</f>
        <v>2</v>
      </c>
      <c r="E335" s="6">
        <f>IF(O335&gt;0,RANK(O335,(N335:P335,Q335:AE335)),0)</f>
        <v>1</v>
      </c>
      <c r="F335" s="6">
        <f>IF(P335&gt;0,RANK(P335,(N335:P335,Q335:AE335)),0)</f>
        <v>0</v>
      </c>
      <c r="G335" s="1">
        <f t="shared" si="144"/>
        <v>15993</v>
      </c>
      <c r="H335" s="2">
        <f t="shared" si="145"/>
        <v>0.37447316661983704</v>
      </c>
      <c r="I335" s="2"/>
      <c r="J335" s="2">
        <f t="shared" si="147"/>
        <v>0.30022478224220289</v>
      </c>
      <c r="K335" s="2">
        <f t="shared" si="148"/>
        <v>0.67469794886203993</v>
      </c>
      <c r="L335" s="2">
        <f t="shared" si="149"/>
        <v>0</v>
      </c>
      <c r="M335" s="2">
        <f t="shared" si="150"/>
        <v>2.5077268895757232E-2</v>
      </c>
      <c r="N335" s="107">
        <v>12822</v>
      </c>
      <c r="O335" s="107">
        <v>28815</v>
      </c>
      <c r="P335" s="107"/>
      <c r="Q335" s="107">
        <v>431</v>
      </c>
      <c r="R335" s="107"/>
      <c r="S335" s="107"/>
      <c r="T335" s="107"/>
      <c r="U335" s="107"/>
      <c r="V335" s="107">
        <v>241</v>
      </c>
      <c r="W335" s="107"/>
      <c r="X335" s="107">
        <v>14</v>
      </c>
      <c r="Y335" s="107">
        <v>385</v>
      </c>
      <c r="Z335" s="107"/>
      <c r="AA335" s="107"/>
      <c r="AB335" s="107"/>
      <c r="AC335" s="107"/>
      <c r="AD335" s="107"/>
      <c r="AE335" s="107"/>
      <c r="AG335" s="6">
        <f>IF(Q335&gt;0,RANK(Q335,(N335:P335,Q335:AE335)),0)</f>
        <v>3</v>
      </c>
      <c r="AH335" s="6">
        <f>IF(R335&gt;0,RANK(R335,(N335:P335,Q335:AE335)),0)</f>
        <v>0</v>
      </c>
      <c r="AI335" s="6">
        <f>IF(T335&gt;0,RANK(T335,(N335:P335,Q335:AE335)),0)</f>
        <v>0</v>
      </c>
      <c r="AJ335" s="6">
        <f>IF(S335&gt;0,RANK(S335,(N335:P335,Q335:AE335)),0)</f>
        <v>0</v>
      </c>
      <c r="AK335" s="2">
        <f t="shared" si="151"/>
        <v>1.0091786082232837E-2</v>
      </c>
      <c r="AL335" s="2">
        <f t="shared" si="152"/>
        <v>0</v>
      </c>
      <c r="AM335" s="2">
        <f t="shared" si="153"/>
        <v>0</v>
      </c>
      <c r="AN335" s="2">
        <f t="shared" si="154"/>
        <v>0</v>
      </c>
      <c r="AP335" t="s">
        <v>2478</v>
      </c>
      <c r="AQ335" t="s">
        <v>1644</v>
      </c>
      <c r="AR335" s="8"/>
      <c r="AT335" s="92">
        <v>26</v>
      </c>
      <c r="AU335" s="94">
        <v>21</v>
      </c>
      <c r="AV335" s="98">
        <f t="shared" si="134"/>
        <v>26021</v>
      </c>
      <c r="AX335" s="6" t="s">
        <v>1535</v>
      </c>
    </row>
    <row r="336" spans="1:50" hidden="1" outlineLevel="1">
      <c r="A336" t="s">
        <v>98</v>
      </c>
      <c r="B336" t="s">
        <v>1644</v>
      </c>
      <c r="C336" s="1">
        <f t="shared" si="146"/>
        <v>11513</v>
      </c>
      <c r="D336" s="6">
        <f>IF(N336&gt;0, RANK(N336,(N336:P336,Q336:AE336)),0)</f>
        <v>2</v>
      </c>
      <c r="E336" s="6">
        <f>IF(O336&gt;0,RANK(O336,(N336:P336,Q336:AE336)),0)</f>
        <v>1</v>
      </c>
      <c r="F336" s="6">
        <f>IF(P336&gt;0,RANK(P336,(N336:P336,Q336:AE336)),0)</f>
        <v>0</v>
      </c>
      <c r="G336" s="1">
        <f t="shared" si="144"/>
        <v>3852</v>
      </c>
      <c r="H336" s="2">
        <f t="shared" si="145"/>
        <v>0.33457830278815254</v>
      </c>
      <c r="I336" s="2"/>
      <c r="J336" s="2">
        <f t="shared" si="147"/>
        <v>0.31798836098323635</v>
      </c>
      <c r="K336" s="2">
        <f t="shared" si="148"/>
        <v>0.65256666377138883</v>
      </c>
      <c r="L336" s="2">
        <f t="shared" si="149"/>
        <v>0</v>
      </c>
      <c r="M336" s="2">
        <f t="shared" si="150"/>
        <v>2.9444975245374816E-2</v>
      </c>
      <c r="N336" s="107">
        <v>3661</v>
      </c>
      <c r="O336" s="107">
        <v>7513</v>
      </c>
      <c r="P336" s="107"/>
      <c r="Q336" s="107">
        <v>189</v>
      </c>
      <c r="R336" s="107"/>
      <c r="S336" s="107"/>
      <c r="T336" s="107"/>
      <c r="U336" s="107"/>
      <c r="V336" s="107">
        <v>55</v>
      </c>
      <c r="W336" s="107"/>
      <c r="X336" s="107">
        <v>0</v>
      </c>
      <c r="Y336" s="107">
        <v>95</v>
      </c>
      <c r="Z336" s="107"/>
      <c r="AA336" s="107"/>
      <c r="AB336" s="107"/>
      <c r="AC336" s="107"/>
      <c r="AD336" s="107"/>
      <c r="AE336" s="107"/>
      <c r="AG336" s="6">
        <f>IF(Q336&gt;0,RANK(Q336,(N336:P336,Q336:AE336)),0)</f>
        <v>3</v>
      </c>
      <c r="AH336" s="6">
        <f>IF(R336&gt;0,RANK(R336,(N336:P336,Q336:AE336)),0)</f>
        <v>0</v>
      </c>
      <c r="AI336" s="6">
        <f>IF(T336&gt;0,RANK(T336,(N336:P336,Q336:AE336)),0)</f>
        <v>0</v>
      </c>
      <c r="AJ336" s="6">
        <f>IF(S336&gt;0,RANK(S336,(N336:P336,Q336:AE336)),0)</f>
        <v>0</v>
      </c>
      <c r="AK336" s="2">
        <f t="shared" si="151"/>
        <v>1.6416225136801875E-2</v>
      </c>
      <c r="AL336" s="2">
        <f t="shared" si="152"/>
        <v>0</v>
      </c>
      <c r="AM336" s="2">
        <f t="shared" si="153"/>
        <v>0</v>
      </c>
      <c r="AN336" s="2">
        <f t="shared" si="154"/>
        <v>0</v>
      </c>
      <c r="AP336" t="s">
        <v>98</v>
      </c>
      <c r="AQ336" t="s">
        <v>1644</v>
      </c>
      <c r="AR336" s="8"/>
      <c r="AT336" s="92">
        <v>26</v>
      </c>
      <c r="AU336" s="94">
        <v>23</v>
      </c>
      <c r="AV336" s="98">
        <f t="shared" si="134"/>
        <v>26023</v>
      </c>
      <c r="AX336" s="6" t="s">
        <v>1535</v>
      </c>
    </row>
    <row r="337" spans="1:50" hidden="1" outlineLevel="1">
      <c r="A337" t="s">
        <v>135</v>
      </c>
      <c r="B337" t="s">
        <v>1644</v>
      </c>
      <c r="C337" s="1">
        <f t="shared" si="146"/>
        <v>41009</v>
      </c>
      <c r="D337" s="6">
        <f>IF(N337&gt;0, RANK(N337,(N337:P337,Q337:AE337)),0)</f>
        <v>2</v>
      </c>
      <c r="E337" s="6">
        <f>IF(O337&gt;0,RANK(O337,(N337:P337,Q337:AE337)),0)</f>
        <v>1</v>
      </c>
      <c r="F337" s="6">
        <f>IF(P337&gt;0,RANK(P337,(N337:P337,Q337:AE337)),0)</f>
        <v>0</v>
      </c>
      <c r="G337" s="1">
        <f t="shared" si="144"/>
        <v>6222</v>
      </c>
      <c r="H337" s="2">
        <f t="shared" si="145"/>
        <v>0.15172279255773122</v>
      </c>
      <c r="I337" s="2"/>
      <c r="J337" s="2">
        <f t="shared" si="147"/>
        <v>0.40032675754102759</v>
      </c>
      <c r="K337" s="2">
        <f t="shared" si="148"/>
        <v>0.55204955009875878</v>
      </c>
      <c r="L337" s="2">
        <f t="shared" si="149"/>
        <v>0</v>
      </c>
      <c r="M337" s="2">
        <f t="shared" si="150"/>
        <v>4.7623692360213576E-2</v>
      </c>
      <c r="N337" s="107">
        <v>16417</v>
      </c>
      <c r="O337" s="107">
        <v>22639</v>
      </c>
      <c r="P337" s="107"/>
      <c r="Q337" s="107">
        <v>1132</v>
      </c>
      <c r="R337" s="107"/>
      <c r="S337" s="107"/>
      <c r="T337" s="107"/>
      <c r="U337" s="107"/>
      <c r="V337" s="107">
        <v>361</v>
      </c>
      <c r="W337" s="107"/>
      <c r="X337" s="107">
        <v>6</v>
      </c>
      <c r="Y337" s="107">
        <v>454</v>
      </c>
      <c r="Z337" s="107"/>
      <c r="AA337" s="107"/>
      <c r="AB337" s="107"/>
      <c r="AC337" s="107"/>
      <c r="AD337" s="107"/>
      <c r="AE337" s="107"/>
      <c r="AG337" s="6">
        <f>IF(Q337&gt;0,RANK(Q337,(N337:P337,Q337:AE337)),0)</f>
        <v>3</v>
      </c>
      <c r="AH337" s="6">
        <f>IF(R337&gt;0,RANK(R337,(N337:P337,Q337:AE337)),0)</f>
        <v>0</v>
      </c>
      <c r="AI337" s="6">
        <f>IF(T337&gt;0,RANK(T337,(N337:P337,Q337:AE337)),0)</f>
        <v>0</v>
      </c>
      <c r="AJ337" s="6">
        <f>IF(S337&gt;0,RANK(S337,(N337:P337,Q337:AE337)),0)</f>
        <v>0</v>
      </c>
      <c r="AK337" s="2">
        <f t="shared" si="151"/>
        <v>2.7603696749494012E-2</v>
      </c>
      <c r="AL337" s="2">
        <f t="shared" si="152"/>
        <v>0</v>
      </c>
      <c r="AM337" s="2">
        <f t="shared" si="153"/>
        <v>0</v>
      </c>
      <c r="AN337" s="2">
        <f t="shared" si="154"/>
        <v>0</v>
      </c>
      <c r="AP337" t="s">
        <v>135</v>
      </c>
      <c r="AQ337" t="s">
        <v>1644</v>
      </c>
      <c r="AR337" s="8"/>
      <c r="AT337" s="92">
        <v>26</v>
      </c>
      <c r="AU337" s="94">
        <v>25</v>
      </c>
      <c r="AV337" s="98">
        <f t="shared" si="134"/>
        <v>26025</v>
      </c>
      <c r="AX337" s="6" t="s">
        <v>1535</v>
      </c>
    </row>
    <row r="338" spans="1:50" hidden="1" outlineLevel="1">
      <c r="A338" t="s">
        <v>2344</v>
      </c>
      <c r="B338" t="s">
        <v>1644</v>
      </c>
      <c r="C338" s="1">
        <f t="shared" si="146"/>
        <v>12256</v>
      </c>
      <c r="D338" s="6">
        <f>IF(N338&gt;0, RANK(N338,(N338:P338,Q338:AE338)),0)</f>
        <v>2</v>
      </c>
      <c r="E338" s="6">
        <f>IF(O338&gt;0,RANK(O338,(N338:P338,Q338:AE338)),0)</f>
        <v>1</v>
      </c>
      <c r="F338" s="6">
        <f>IF(P338&gt;0,RANK(P338,(N338:P338,Q338:AE338)),0)</f>
        <v>0</v>
      </c>
      <c r="G338" s="1">
        <f t="shared" si="144"/>
        <v>3926</v>
      </c>
      <c r="H338" s="2">
        <f t="shared" si="145"/>
        <v>0.32033289817232374</v>
      </c>
      <c r="I338" s="2"/>
      <c r="J338" s="2">
        <f t="shared" si="147"/>
        <v>0.3279210182767624</v>
      </c>
      <c r="K338" s="2">
        <f t="shared" si="148"/>
        <v>0.64825391644908614</v>
      </c>
      <c r="L338" s="2">
        <f t="shared" si="149"/>
        <v>0</v>
      </c>
      <c r="M338" s="2">
        <f t="shared" si="150"/>
        <v>2.3825065274151402E-2</v>
      </c>
      <c r="N338" s="107">
        <v>4019</v>
      </c>
      <c r="O338" s="107">
        <v>7945</v>
      </c>
      <c r="P338" s="107"/>
      <c r="Q338" s="107">
        <v>117</v>
      </c>
      <c r="R338" s="107"/>
      <c r="S338" s="107"/>
      <c r="T338" s="107"/>
      <c r="U338" s="107"/>
      <c r="V338" s="107">
        <v>65</v>
      </c>
      <c r="W338" s="107"/>
      <c r="X338" s="107">
        <v>0</v>
      </c>
      <c r="Y338" s="107">
        <v>110</v>
      </c>
      <c r="Z338" s="107"/>
      <c r="AA338" s="107"/>
      <c r="AB338" s="107"/>
      <c r="AC338" s="107"/>
      <c r="AD338" s="107"/>
      <c r="AE338" s="107"/>
      <c r="AG338" s="6">
        <f>IF(Q338&gt;0,RANK(Q338,(N338:P338,Q338:AE338)),0)</f>
        <v>3</v>
      </c>
      <c r="AH338" s="6">
        <f>IF(R338&gt;0,RANK(R338,(N338:P338,Q338:AE338)),0)</f>
        <v>0</v>
      </c>
      <c r="AI338" s="6">
        <f>IF(T338&gt;0,RANK(T338,(N338:P338,Q338:AE338)),0)</f>
        <v>0</v>
      </c>
      <c r="AJ338" s="6">
        <f>IF(S338&gt;0,RANK(S338,(N338:P338,Q338:AE338)),0)</f>
        <v>0</v>
      </c>
      <c r="AK338" s="2">
        <f t="shared" si="151"/>
        <v>9.5463446475195831E-3</v>
      </c>
      <c r="AL338" s="2">
        <f t="shared" si="152"/>
        <v>0</v>
      </c>
      <c r="AM338" s="2">
        <f t="shared" si="153"/>
        <v>0</v>
      </c>
      <c r="AN338" s="2">
        <f t="shared" si="154"/>
        <v>0</v>
      </c>
      <c r="AP338" t="s">
        <v>2344</v>
      </c>
      <c r="AQ338" t="s">
        <v>1644</v>
      </c>
      <c r="AR338" s="8"/>
      <c r="AT338" s="92">
        <v>26</v>
      </c>
      <c r="AU338" s="94">
        <v>27</v>
      </c>
      <c r="AV338" s="98">
        <f t="shared" si="134"/>
        <v>26027</v>
      </c>
      <c r="AX338" s="6" t="s">
        <v>1535</v>
      </c>
    </row>
    <row r="339" spans="1:50" hidden="1" outlineLevel="1">
      <c r="A339" t="s">
        <v>159</v>
      </c>
      <c r="B339" t="s">
        <v>1644</v>
      </c>
      <c r="C339" s="1">
        <f t="shared" si="146"/>
        <v>8764</v>
      </c>
      <c r="D339" s="6">
        <f>IF(N339&gt;0, RANK(N339,(N339:P339,Q339:AE339)),0)</f>
        <v>2</v>
      </c>
      <c r="E339" s="6">
        <f>IF(O339&gt;0,RANK(O339,(N339:P339,Q339:AE339)),0)</f>
        <v>1</v>
      </c>
      <c r="F339" s="6">
        <f>IF(P339&gt;0,RANK(P339,(N339:P339,Q339:AE339)),0)</f>
        <v>0</v>
      </c>
      <c r="G339" s="1">
        <f t="shared" si="144"/>
        <v>2007</v>
      </c>
      <c r="H339" s="2">
        <f t="shared" si="145"/>
        <v>0.22900502053856686</v>
      </c>
      <c r="I339" s="2"/>
      <c r="J339" s="2">
        <f t="shared" si="147"/>
        <v>0.35931081697854861</v>
      </c>
      <c r="K339" s="2">
        <f t="shared" si="148"/>
        <v>0.58831583751711547</v>
      </c>
      <c r="L339" s="2">
        <f t="shared" si="149"/>
        <v>0</v>
      </c>
      <c r="M339" s="2">
        <f t="shared" si="150"/>
        <v>5.2373345504335922E-2</v>
      </c>
      <c r="N339" s="107">
        <v>3149</v>
      </c>
      <c r="O339" s="107">
        <v>5156</v>
      </c>
      <c r="P339" s="107"/>
      <c r="Q339" s="107">
        <v>309</v>
      </c>
      <c r="R339" s="107"/>
      <c r="S339" s="107"/>
      <c r="T339" s="107"/>
      <c r="U339" s="107"/>
      <c r="V339" s="107">
        <v>54</v>
      </c>
      <c r="W339" s="107"/>
      <c r="X339" s="107">
        <v>0</v>
      </c>
      <c r="Y339" s="107">
        <v>96</v>
      </c>
      <c r="Z339" s="107"/>
      <c r="AA339" s="107"/>
      <c r="AB339" s="107"/>
      <c r="AC339" s="107"/>
      <c r="AD339" s="107"/>
      <c r="AE339" s="107"/>
      <c r="AG339" s="6">
        <f>IF(Q339&gt;0,RANK(Q339,(N339:P339,Q339:AE339)),0)</f>
        <v>3</v>
      </c>
      <c r="AH339" s="6">
        <f>IF(R339&gt;0,RANK(R339,(N339:P339,Q339:AE339)),0)</f>
        <v>0</v>
      </c>
      <c r="AI339" s="6">
        <f>IF(T339&gt;0,RANK(T339,(N339:P339,Q339:AE339)),0)</f>
        <v>0</v>
      </c>
      <c r="AJ339" s="6">
        <f>IF(S339&gt;0,RANK(S339,(N339:P339,Q339:AE339)),0)</f>
        <v>0</v>
      </c>
      <c r="AK339" s="2">
        <f t="shared" si="151"/>
        <v>3.5257873117298034E-2</v>
      </c>
      <c r="AL339" s="2">
        <f t="shared" si="152"/>
        <v>0</v>
      </c>
      <c r="AM339" s="2">
        <f t="shared" si="153"/>
        <v>0</v>
      </c>
      <c r="AN339" s="2">
        <f t="shared" si="154"/>
        <v>0</v>
      </c>
      <c r="AP339" t="s">
        <v>159</v>
      </c>
      <c r="AQ339" t="s">
        <v>1644</v>
      </c>
      <c r="AR339" s="8"/>
      <c r="AT339" s="92">
        <v>26</v>
      </c>
      <c r="AU339" s="94">
        <v>29</v>
      </c>
      <c r="AV339" s="98">
        <f t="shared" si="134"/>
        <v>26029</v>
      </c>
      <c r="AX339" s="6" t="s">
        <v>1535</v>
      </c>
    </row>
    <row r="340" spans="1:50" hidden="1" outlineLevel="1">
      <c r="A340" t="s">
        <v>491</v>
      </c>
      <c r="B340" t="s">
        <v>1644</v>
      </c>
      <c r="C340" s="1">
        <f t="shared" si="146"/>
        <v>7870</v>
      </c>
      <c r="D340" s="6">
        <f>IF(N340&gt;0, RANK(N340,(N340:P340,Q340:AE340)),0)</f>
        <v>2</v>
      </c>
      <c r="E340" s="6">
        <f>IF(O340&gt;0,RANK(O340,(N340:P340,Q340:AE340)),0)</f>
        <v>1</v>
      </c>
      <c r="F340" s="6">
        <f>IF(P340&gt;0,RANK(P340,(N340:P340,Q340:AE340)),0)</f>
        <v>0</v>
      </c>
      <c r="G340" s="1">
        <f t="shared" si="144"/>
        <v>1629</v>
      </c>
      <c r="H340" s="2">
        <f t="shared" si="145"/>
        <v>0.20698856416772554</v>
      </c>
      <c r="I340" s="2"/>
      <c r="J340" s="2">
        <f t="shared" si="147"/>
        <v>0.37992376111817028</v>
      </c>
      <c r="K340" s="2">
        <f t="shared" si="148"/>
        <v>0.58691232528589576</v>
      </c>
      <c r="L340" s="2">
        <f t="shared" si="149"/>
        <v>0</v>
      </c>
      <c r="M340" s="2">
        <f t="shared" si="150"/>
        <v>3.3163913595933958E-2</v>
      </c>
      <c r="N340" s="107">
        <v>2990</v>
      </c>
      <c r="O340" s="107">
        <v>4619</v>
      </c>
      <c r="P340" s="107"/>
      <c r="Q340" s="107">
        <v>197</v>
      </c>
      <c r="R340" s="107"/>
      <c r="S340" s="107"/>
      <c r="T340" s="107"/>
      <c r="U340" s="107"/>
      <c r="V340" s="107">
        <v>28</v>
      </c>
      <c r="W340" s="107"/>
      <c r="X340" s="107">
        <v>0</v>
      </c>
      <c r="Y340" s="107">
        <v>36</v>
      </c>
      <c r="Z340" s="107"/>
      <c r="AA340" s="107"/>
      <c r="AB340" s="107"/>
      <c r="AC340" s="107"/>
      <c r="AD340" s="107"/>
      <c r="AE340" s="107"/>
      <c r="AG340" s="6">
        <f>IF(Q340&gt;0,RANK(Q340,(N340:P340,Q340:AE340)),0)</f>
        <v>3</v>
      </c>
      <c r="AH340" s="6">
        <f>IF(R340&gt;0,RANK(R340,(N340:P340,Q340:AE340)),0)</f>
        <v>0</v>
      </c>
      <c r="AI340" s="6">
        <f>IF(T340&gt;0,RANK(T340,(N340:P340,Q340:AE340)),0)</f>
        <v>0</v>
      </c>
      <c r="AJ340" s="6">
        <f>IF(S340&gt;0,RANK(S340,(N340:P340,Q340:AE340)),0)</f>
        <v>0</v>
      </c>
      <c r="AK340" s="2">
        <f t="shared" si="151"/>
        <v>2.503176620076239E-2</v>
      </c>
      <c r="AL340" s="2">
        <f t="shared" si="152"/>
        <v>0</v>
      </c>
      <c r="AM340" s="2">
        <f t="shared" si="153"/>
        <v>0</v>
      </c>
      <c r="AN340" s="2">
        <f t="shared" si="154"/>
        <v>0</v>
      </c>
      <c r="AP340" t="s">
        <v>491</v>
      </c>
      <c r="AQ340" t="s">
        <v>1644</v>
      </c>
      <c r="AR340" s="8"/>
      <c r="AT340" s="92">
        <v>26</v>
      </c>
      <c r="AU340" s="94">
        <v>31</v>
      </c>
      <c r="AV340" s="98">
        <f t="shared" si="134"/>
        <v>26031</v>
      </c>
      <c r="AX340" s="6" t="s">
        <v>1535</v>
      </c>
    </row>
    <row r="341" spans="1:50" hidden="1" outlineLevel="1">
      <c r="A341" t="s">
        <v>2216</v>
      </c>
      <c r="B341" t="s">
        <v>1644</v>
      </c>
      <c r="C341" s="1">
        <f t="shared" si="146"/>
        <v>10095</v>
      </c>
      <c r="D341" s="6">
        <f>IF(N341&gt;0, RANK(N341,(N341:P341,Q341:AE341)),0)</f>
        <v>2</v>
      </c>
      <c r="E341" s="6">
        <f>IF(O341&gt;0,RANK(O341,(N341:P341,Q341:AE341)),0)</f>
        <v>1</v>
      </c>
      <c r="F341" s="6">
        <f>IF(P341&gt;0,RANK(P341,(N341:P341,Q341:AE341)),0)</f>
        <v>0</v>
      </c>
      <c r="G341" s="1">
        <f t="shared" si="144"/>
        <v>995</v>
      </c>
      <c r="H341" s="2">
        <f t="shared" si="145"/>
        <v>9.8563645368994549E-2</v>
      </c>
      <c r="I341" s="2"/>
      <c r="J341" s="2">
        <f t="shared" si="147"/>
        <v>0.43318474492322934</v>
      </c>
      <c r="K341" s="2">
        <f t="shared" si="148"/>
        <v>0.53174839029222387</v>
      </c>
      <c r="L341" s="2">
        <f t="shared" si="149"/>
        <v>0</v>
      </c>
      <c r="M341" s="2">
        <f t="shared" si="150"/>
        <v>3.5066864784546792E-2</v>
      </c>
      <c r="N341" s="107">
        <v>4373</v>
      </c>
      <c r="O341" s="107">
        <v>5368</v>
      </c>
      <c r="P341" s="107"/>
      <c r="Q341" s="107">
        <v>241</v>
      </c>
      <c r="R341" s="107"/>
      <c r="S341" s="107"/>
      <c r="T341" s="107"/>
      <c r="U341" s="107"/>
      <c r="V341" s="107">
        <v>47</v>
      </c>
      <c r="W341" s="107"/>
      <c r="X341" s="107">
        <v>0</v>
      </c>
      <c r="Y341" s="107">
        <v>66</v>
      </c>
      <c r="Z341" s="107"/>
      <c r="AA341" s="107"/>
      <c r="AB341" s="107"/>
      <c r="AC341" s="107"/>
      <c r="AD341" s="107"/>
      <c r="AE341" s="107"/>
      <c r="AG341" s="6">
        <f>IF(Q341&gt;0,RANK(Q341,(N341:P341,Q341:AE341)),0)</f>
        <v>3</v>
      </c>
      <c r="AH341" s="6">
        <f>IF(R341&gt;0,RANK(R341,(N341:P341,Q341:AE341)),0)</f>
        <v>0</v>
      </c>
      <c r="AI341" s="6">
        <f>IF(T341&gt;0,RANK(T341,(N341:P341,Q341:AE341)),0)</f>
        <v>0</v>
      </c>
      <c r="AJ341" s="6">
        <f>IF(S341&gt;0,RANK(S341,(N341:P341,Q341:AE341)),0)</f>
        <v>0</v>
      </c>
      <c r="AK341" s="2">
        <f t="shared" si="151"/>
        <v>2.3873204556711242E-2</v>
      </c>
      <c r="AL341" s="2">
        <f t="shared" si="152"/>
        <v>0</v>
      </c>
      <c r="AM341" s="2">
        <f t="shared" si="153"/>
        <v>0</v>
      </c>
      <c r="AN341" s="2">
        <f t="shared" si="154"/>
        <v>0</v>
      </c>
      <c r="AP341" t="s">
        <v>2216</v>
      </c>
      <c r="AQ341" t="s">
        <v>1644</v>
      </c>
      <c r="AR341" s="8"/>
      <c r="AT341" s="92">
        <v>26</v>
      </c>
      <c r="AU341" s="94">
        <v>33</v>
      </c>
      <c r="AV341" s="98">
        <f t="shared" si="134"/>
        <v>26033</v>
      </c>
      <c r="AX341" s="6" t="s">
        <v>1535</v>
      </c>
    </row>
    <row r="342" spans="1:50" hidden="1" outlineLevel="1">
      <c r="A342" t="s">
        <v>836</v>
      </c>
      <c r="B342" t="s">
        <v>1644</v>
      </c>
      <c r="C342" s="1">
        <f t="shared" si="146"/>
        <v>8782</v>
      </c>
      <c r="D342" s="6">
        <f>IF(N342&gt;0, RANK(N342,(N342:P342,Q342:AE342)),0)</f>
        <v>2</v>
      </c>
      <c r="E342" s="6">
        <f>IF(O342&gt;0,RANK(O342,(N342:P342,Q342:AE342)),0)</f>
        <v>1</v>
      </c>
      <c r="F342" s="6">
        <f>IF(P342&gt;0,RANK(P342,(N342:P342,Q342:AE342)),0)</f>
        <v>0</v>
      </c>
      <c r="G342" s="1">
        <f t="shared" si="144"/>
        <v>846</v>
      </c>
      <c r="H342" s="2">
        <f t="shared" si="145"/>
        <v>9.6333409246185372E-2</v>
      </c>
      <c r="I342" s="2"/>
      <c r="J342" s="2">
        <f t="shared" si="147"/>
        <v>0.42199954452288774</v>
      </c>
      <c r="K342" s="2">
        <f t="shared" si="148"/>
        <v>0.51833295376907307</v>
      </c>
      <c r="L342" s="2">
        <f t="shared" si="149"/>
        <v>0</v>
      </c>
      <c r="M342" s="2">
        <f t="shared" si="150"/>
        <v>5.966750170803925E-2</v>
      </c>
      <c r="N342" s="107">
        <v>3706</v>
      </c>
      <c r="O342" s="107">
        <v>4552</v>
      </c>
      <c r="P342" s="107"/>
      <c r="Q342" s="107">
        <v>381</v>
      </c>
      <c r="R342" s="107"/>
      <c r="S342" s="107"/>
      <c r="T342" s="107"/>
      <c r="U342" s="107"/>
      <c r="V342" s="107">
        <v>59</v>
      </c>
      <c r="W342" s="107"/>
      <c r="X342" s="107">
        <v>0</v>
      </c>
      <c r="Y342" s="107">
        <v>84</v>
      </c>
      <c r="Z342" s="107"/>
      <c r="AA342" s="107"/>
      <c r="AB342" s="107"/>
      <c r="AC342" s="107"/>
      <c r="AD342" s="107"/>
      <c r="AE342" s="107"/>
      <c r="AG342" s="6">
        <f>IF(Q342&gt;0,RANK(Q342,(N342:P342,Q342:AE342)),0)</f>
        <v>3</v>
      </c>
      <c r="AH342" s="6">
        <f>IF(R342&gt;0,RANK(R342,(N342:P342,Q342:AE342)),0)</f>
        <v>0</v>
      </c>
      <c r="AI342" s="6">
        <f>IF(T342&gt;0,RANK(T342,(N342:P342,Q342:AE342)),0)</f>
        <v>0</v>
      </c>
      <c r="AJ342" s="6">
        <f>IF(S342&gt;0,RANK(S342,(N342:P342,Q342:AE342)),0)</f>
        <v>0</v>
      </c>
      <c r="AK342" s="2">
        <f t="shared" si="151"/>
        <v>4.3384194944204056E-2</v>
      </c>
      <c r="AL342" s="2">
        <f t="shared" si="152"/>
        <v>0</v>
      </c>
      <c r="AM342" s="2">
        <f t="shared" si="153"/>
        <v>0</v>
      </c>
      <c r="AN342" s="2">
        <f t="shared" si="154"/>
        <v>0</v>
      </c>
      <c r="AP342" t="s">
        <v>836</v>
      </c>
      <c r="AQ342" t="s">
        <v>1644</v>
      </c>
      <c r="AR342" s="8"/>
      <c r="AT342" s="92">
        <v>26</v>
      </c>
      <c r="AU342" s="94">
        <v>35</v>
      </c>
      <c r="AV342" s="98">
        <f t="shared" si="134"/>
        <v>26035</v>
      </c>
      <c r="AX342" s="6" t="s">
        <v>1535</v>
      </c>
    </row>
    <row r="343" spans="1:50" hidden="1" outlineLevel="1">
      <c r="A343" t="s">
        <v>782</v>
      </c>
      <c r="B343" t="s">
        <v>1644</v>
      </c>
      <c r="C343" s="1">
        <f t="shared" si="146"/>
        <v>23472</v>
      </c>
      <c r="D343" s="6">
        <f>IF(N343&gt;0, RANK(N343,(N343:P343,Q343:AE343)),0)</f>
        <v>2</v>
      </c>
      <c r="E343" s="6">
        <f>IF(O343&gt;0,RANK(O343,(N343:P343,Q343:AE343)),0)</f>
        <v>1</v>
      </c>
      <c r="F343" s="6">
        <f>IF(P343&gt;0,RANK(P343,(N343:P343,Q343:AE343)),0)</f>
        <v>0</v>
      </c>
      <c r="G343" s="1">
        <f t="shared" si="144"/>
        <v>6066</v>
      </c>
      <c r="H343" s="2">
        <f t="shared" si="145"/>
        <v>0.2584355828220859</v>
      </c>
      <c r="I343" s="2"/>
      <c r="J343" s="2">
        <f t="shared" si="147"/>
        <v>0.33486707566462165</v>
      </c>
      <c r="K343" s="2">
        <f t="shared" si="148"/>
        <v>0.5933026584867076</v>
      </c>
      <c r="L343" s="2">
        <f t="shared" si="149"/>
        <v>0</v>
      </c>
      <c r="M343" s="2">
        <f t="shared" si="150"/>
        <v>7.1830265848670694E-2</v>
      </c>
      <c r="N343" s="107">
        <v>7860</v>
      </c>
      <c r="O343" s="107">
        <v>13926</v>
      </c>
      <c r="P343" s="107"/>
      <c r="Q343" s="107">
        <v>1435</v>
      </c>
      <c r="R343" s="107"/>
      <c r="S343" s="107"/>
      <c r="T343" s="107"/>
      <c r="U343" s="107"/>
      <c r="V343" s="107">
        <v>99</v>
      </c>
      <c r="W343" s="107"/>
      <c r="X343" s="107">
        <v>5</v>
      </c>
      <c r="Y343" s="107">
        <v>147</v>
      </c>
      <c r="Z343" s="107"/>
      <c r="AA343" s="107"/>
      <c r="AB343" s="107"/>
      <c r="AC343" s="107"/>
      <c r="AD343" s="107"/>
      <c r="AE343" s="107"/>
      <c r="AG343" s="6">
        <f>IF(Q343&gt;0,RANK(Q343,(N343:P343,Q343:AE343)),0)</f>
        <v>3</v>
      </c>
      <c r="AH343" s="6">
        <f>IF(R343&gt;0,RANK(R343,(N343:P343,Q343:AE343)),0)</f>
        <v>0</v>
      </c>
      <c r="AI343" s="6">
        <f>IF(T343&gt;0,RANK(T343,(N343:P343,Q343:AE343)),0)</f>
        <v>0</v>
      </c>
      <c r="AJ343" s="6">
        <f>IF(S343&gt;0,RANK(S343,(N343:P343,Q343:AE343)),0)</f>
        <v>0</v>
      </c>
      <c r="AK343" s="2">
        <f t="shared" si="151"/>
        <v>6.113667348329925E-2</v>
      </c>
      <c r="AL343" s="2">
        <f t="shared" si="152"/>
        <v>0</v>
      </c>
      <c r="AM343" s="2">
        <f t="shared" si="153"/>
        <v>0</v>
      </c>
      <c r="AN343" s="2">
        <f t="shared" si="154"/>
        <v>0</v>
      </c>
      <c r="AP343" t="s">
        <v>782</v>
      </c>
      <c r="AQ343" t="s">
        <v>1644</v>
      </c>
      <c r="AR343" s="8"/>
      <c r="AT343" s="92">
        <v>26</v>
      </c>
      <c r="AU343" s="94">
        <v>37</v>
      </c>
      <c r="AV343" s="98">
        <f t="shared" si="134"/>
        <v>26037</v>
      </c>
      <c r="AX343" s="6" t="s">
        <v>1535</v>
      </c>
    </row>
    <row r="344" spans="1:50" hidden="1" outlineLevel="1">
      <c r="A344" t="s">
        <v>902</v>
      </c>
      <c r="B344" t="s">
        <v>1644</v>
      </c>
      <c r="C344" s="1">
        <f t="shared" si="146"/>
        <v>4281</v>
      </c>
      <c r="D344" s="6">
        <f>IF(N344&gt;0, RANK(N344,(N344:P344,Q344:AE344)),0)</f>
        <v>2</v>
      </c>
      <c r="E344" s="6">
        <f>IF(O344&gt;0,RANK(O344,(N344:P344,Q344:AE344)),0)</f>
        <v>1</v>
      </c>
      <c r="F344" s="6">
        <f>IF(P344&gt;0,RANK(P344,(N344:P344,Q344:AE344)),0)</f>
        <v>0</v>
      </c>
      <c r="G344" s="1">
        <f t="shared" si="144"/>
        <v>855</v>
      </c>
      <c r="H344" s="2">
        <f t="shared" si="145"/>
        <v>0.1997196916608269</v>
      </c>
      <c r="I344" s="2"/>
      <c r="J344" s="2">
        <f t="shared" si="147"/>
        <v>0.36837187572996966</v>
      </c>
      <c r="K344" s="2">
        <f t="shared" si="148"/>
        <v>0.56809156739079658</v>
      </c>
      <c r="L344" s="2">
        <f t="shared" si="149"/>
        <v>0</v>
      </c>
      <c r="M344" s="2">
        <f t="shared" si="150"/>
        <v>6.3536556879233763E-2</v>
      </c>
      <c r="N344" s="107">
        <v>1577</v>
      </c>
      <c r="O344" s="107">
        <v>2432</v>
      </c>
      <c r="P344" s="107"/>
      <c r="Q344" s="107">
        <v>157</v>
      </c>
      <c r="R344" s="107"/>
      <c r="S344" s="107"/>
      <c r="T344" s="107"/>
      <c r="U344" s="107"/>
      <c r="V344" s="107">
        <v>43</v>
      </c>
      <c r="W344" s="107"/>
      <c r="X344" s="107">
        <v>0</v>
      </c>
      <c r="Y344" s="107">
        <v>72</v>
      </c>
      <c r="Z344" s="107"/>
      <c r="AA344" s="107"/>
      <c r="AB344" s="107"/>
      <c r="AC344" s="107"/>
      <c r="AD344" s="107"/>
      <c r="AE344" s="107"/>
      <c r="AG344" s="6">
        <f>IF(Q344&gt;0,RANK(Q344,(N344:P344,Q344:AE344)),0)</f>
        <v>3</v>
      </c>
      <c r="AH344" s="6">
        <f>IF(R344&gt;0,RANK(R344,(N344:P344,Q344:AE344)),0)</f>
        <v>0</v>
      </c>
      <c r="AI344" s="6">
        <f>IF(T344&gt;0,RANK(T344,(N344:P344,Q344:AE344)),0)</f>
        <v>0</v>
      </c>
      <c r="AJ344" s="6">
        <f>IF(S344&gt;0,RANK(S344,(N344:P344,Q344:AE344)),0)</f>
        <v>0</v>
      </c>
      <c r="AK344" s="2">
        <f t="shared" si="151"/>
        <v>3.6673674375145994E-2</v>
      </c>
      <c r="AL344" s="2">
        <f t="shared" si="152"/>
        <v>0</v>
      </c>
      <c r="AM344" s="2">
        <f t="shared" si="153"/>
        <v>0</v>
      </c>
      <c r="AN344" s="2">
        <f t="shared" si="154"/>
        <v>0</v>
      </c>
      <c r="AP344" t="s">
        <v>902</v>
      </c>
      <c r="AQ344" t="s">
        <v>1644</v>
      </c>
      <c r="AR344" s="8"/>
      <c r="AT344" s="92">
        <v>26</v>
      </c>
      <c r="AU344" s="94">
        <v>39</v>
      </c>
      <c r="AV344" s="98">
        <f t="shared" si="134"/>
        <v>26039</v>
      </c>
      <c r="AX344" s="6" t="s">
        <v>1535</v>
      </c>
    </row>
    <row r="345" spans="1:50" hidden="1" outlineLevel="1">
      <c r="A345" t="s">
        <v>1270</v>
      </c>
      <c r="B345" t="s">
        <v>1644</v>
      </c>
      <c r="C345" s="1">
        <f t="shared" si="146"/>
        <v>12674</v>
      </c>
      <c r="D345" s="6">
        <f>IF(N345&gt;0, RANK(N345,(N345:P345,Q345:AE345)),0)</f>
        <v>1</v>
      </c>
      <c r="E345" s="6">
        <f>IF(O345&gt;0,RANK(O345,(N345:P345,Q345:AE345)),0)</f>
        <v>2</v>
      </c>
      <c r="F345" s="6">
        <f>IF(P345&gt;0,RANK(P345,(N345:P345,Q345:AE345)),0)</f>
        <v>0</v>
      </c>
      <c r="G345" s="1">
        <f t="shared" si="144"/>
        <v>432</v>
      </c>
      <c r="H345" s="2">
        <f t="shared" si="145"/>
        <v>3.408552943032981E-2</v>
      </c>
      <c r="I345" s="2"/>
      <c r="J345" s="2">
        <f t="shared" si="147"/>
        <v>0.50686444689916366</v>
      </c>
      <c r="K345" s="2">
        <f t="shared" si="148"/>
        <v>0.47277891746883383</v>
      </c>
      <c r="L345" s="2">
        <f t="shared" si="149"/>
        <v>0</v>
      </c>
      <c r="M345" s="2">
        <f t="shared" si="150"/>
        <v>2.0356635632002518E-2</v>
      </c>
      <c r="N345" s="107">
        <v>6424</v>
      </c>
      <c r="O345" s="107">
        <v>5992</v>
      </c>
      <c r="P345" s="107"/>
      <c r="Q345" s="107">
        <v>140</v>
      </c>
      <c r="R345" s="107"/>
      <c r="S345" s="107"/>
      <c r="T345" s="107"/>
      <c r="U345" s="107"/>
      <c r="V345" s="107">
        <v>44</v>
      </c>
      <c r="W345" s="107"/>
      <c r="X345" s="107">
        <v>0</v>
      </c>
      <c r="Y345" s="107">
        <v>74</v>
      </c>
      <c r="Z345" s="107"/>
      <c r="AA345" s="107"/>
      <c r="AB345" s="107"/>
      <c r="AC345" s="107"/>
      <c r="AD345" s="107"/>
      <c r="AE345" s="107"/>
      <c r="AG345" s="6">
        <f>IF(Q345&gt;0,RANK(Q345,(N345:P345,Q345:AE345)),0)</f>
        <v>3</v>
      </c>
      <c r="AH345" s="6">
        <f>IF(R345&gt;0,RANK(R345,(N345:P345,Q345:AE345)),0)</f>
        <v>0</v>
      </c>
      <c r="AI345" s="6">
        <f>IF(T345&gt;0,RANK(T345,(N345:P345,Q345:AE345)),0)</f>
        <v>0</v>
      </c>
      <c r="AJ345" s="6">
        <f>IF(S345&gt;0,RANK(S345,(N345:P345,Q345:AE345)),0)</f>
        <v>0</v>
      </c>
      <c r="AK345" s="2">
        <f t="shared" si="151"/>
        <v>1.1046236389458734E-2</v>
      </c>
      <c r="AL345" s="2">
        <f t="shared" si="152"/>
        <v>0</v>
      </c>
      <c r="AM345" s="2">
        <f t="shared" si="153"/>
        <v>0</v>
      </c>
      <c r="AN345" s="2">
        <f t="shared" si="154"/>
        <v>0</v>
      </c>
      <c r="AP345" t="s">
        <v>1270</v>
      </c>
      <c r="AQ345" t="s">
        <v>1644</v>
      </c>
      <c r="AR345" s="8"/>
      <c r="AT345" s="92">
        <v>26</v>
      </c>
      <c r="AU345" s="94">
        <v>41</v>
      </c>
      <c r="AV345" s="98">
        <f t="shared" si="134"/>
        <v>26041</v>
      </c>
      <c r="AX345" s="6" t="s">
        <v>1535</v>
      </c>
    </row>
    <row r="346" spans="1:50" hidden="1" outlineLevel="1">
      <c r="A346" t="s">
        <v>329</v>
      </c>
      <c r="B346" t="s">
        <v>1644</v>
      </c>
      <c r="C346" s="1">
        <f t="shared" si="146"/>
        <v>9024</v>
      </c>
      <c r="D346" s="6">
        <f>IF(N346&gt;0, RANK(N346,(N346:P346,Q346:AE346)),0)</f>
        <v>2</v>
      </c>
      <c r="E346" s="6">
        <f>IF(O346&gt;0,RANK(O346,(N346:P346,Q346:AE346)),0)</f>
        <v>1</v>
      </c>
      <c r="F346" s="6">
        <f>IF(P346&gt;0,RANK(P346,(N346:P346,Q346:AE346)),0)</f>
        <v>0</v>
      </c>
      <c r="G346" s="1">
        <f t="shared" si="144"/>
        <v>1005</v>
      </c>
      <c r="H346" s="2">
        <f t="shared" si="145"/>
        <v>0.11136968085106383</v>
      </c>
      <c r="I346" s="2"/>
      <c r="J346" s="2">
        <f t="shared" si="147"/>
        <v>0.43605939716312059</v>
      </c>
      <c r="K346" s="2">
        <f t="shared" si="148"/>
        <v>0.54742907801418439</v>
      </c>
      <c r="L346" s="2">
        <f t="shared" si="149"/>
        <v>0</v>
      </c>
      <c r="M346" s="2">
        <f t="shared" si="150"/>
        <v>1.6511524822695023E-2</v>
      </c>
      <c r="N346" s="107">
        <v>3935</v>
      </c>
      <c r="O346" s="107">
        <v>4940</v>
      </c>
      <c r="P346" s="107"/>
      <c r="Q346" s="107">
        <v>75</v>
      </c>
      <c r="R346" s="107"/>
      <c r="S346" s="107"/>
      <c r="T346" s="107"/>
      <c r="U346" s="107"/>
      <c r="V346" s="107">
        <v>30</v>
      </c>
      <c r="W346" s="107"/>
      <c r="X346" s="107">
        <v>0</v>
      </c>
      <c r="Y346" s="107">
        <v>44</v>
      </c>
      <c r="Z346" s="107"/>
      <c r="AA346" s="107"/>
      <c r="AB346" s="107"/>
      <c r="AC346" s="107"/>
      <c r="AD346" s="107"/>
      <c r="AE346" s="107"/>
      <c r="AG346" s="6">
        <f>IF(Q346&gt;0,RANK(Q346,(N346:P346,Q346:AE346)),0)</f>
        <v>3</v>
      </c>
      <c r="AH346" s="6">
        <f>IF(R346&gt;0,RANK(R346,(N346:P346,Q346:AE346)),0)</f>
        <v>0</v>
      </c>
      <c r="AI346" s="6">
        <f>IF(T346&gt;0,RANK(T346,(N346:P346,Q346:AE346)),0)</f>
        <v>0</v>
      </c>
      <c r="AJ346" s="6">
        <f>IF(S346&gt;0,RANK(S346,(N346:P346,Q346:AE346)),0)</f>
        <v>0</v>
      </c>
      <c r="AK346" s="2">
        <f t="shared" si="151"/>
        <v>8.3111702127659573E-3</v>
      </c>
      <c r="AL346" s="2">
        <f t="shared" si="152"/>
        <v>0</v>
      </c>
      <c r="AM346" s="2">
        <f t="shared" si="153"/>
        <v>0</v>
      </c>
      <c r="AN346" s="2">
        <f t="shared" si="154"/>
        <v>0</v>
      </c>
      <c r="AP346" t="s">
        <v>329</v>
      </c>
      <c r="AQ346" t="s">
        <v>1644</v>
      </c>
      <c r="AR346" s="8"/>
      <c r="AT346" s="92">
        <v>26</v>
      </c>
      <c r="AU346" s="94">
        <v>43</v>
      </c>
      <c r="AV346" s="98">
        <f t="shared" si="134"/>
        <v>26043</v>
      </c>
      <c r="AX346" s="6" t="s">
        <v>1535</v>
      </c>
    </row>
    <row r="347" spans="1:50" hidden="1" outlineLevel="1">
      <c r="A347" t="s">
        <v>2724</v>
      </c>
      <c r="B347" t="s">
        <v>1644</v>
      </c>
      <c r="C347" s="1">
        <f t="shared" si="146"/>
        <v>37014</v>
      </c>
      <c r="D347" s="6">
        <f>IF(N347&gt;0, RANK(N347,(N347:P347,Q347:AE347)),0)</f>
        <v>2</v>
      </c>
      <c r="E347" s="6">
        <f>IF(O347&gt;0,RANK(O347,(N347:P347,Q347:AE347)),0)</f>
        <v>1</v>
      </c>
      <c r="F347" s="6">
        <f>IF(P347&gt;0,RANK(P347,(N347:P347,Q347:AE347)),0)</f>
        <v>0</v>
      </c>
      <c r="G347" s="1">
        <f t="shared" si="144"/>
        <v>8204</v>
      </c>
      <c r="H347" s="2">
        <f t="shared" si="145"/>
        <v>0.22164586372723835</v>
      </c>
      <c r="I347" s="2"/>
      <c r="J347" s="2">
        <f t="shared" si="147"/>
        <v>0.35624358350894259</v>
      </c>
      <c r="K347" s="2">
        <f t="shared" si="148"/>
        <v>0.57788944723618085</v>
      </c>
      <c r="L347" s="2">
        <f t="shared" si="149"/>
        <v>0</v>
      </c>
      <c r="M347" s="2">
        <f t="shared" si="150"/>
        <v>6.5866969254876562E-2</v>
      </c>
      <c r="N347" s="107">
        <v>13186</v>
      </c>
      <c r="O347" s="107">
        <v>21390</v>
      </c>
      <c r="P347" s="107"/>
      <c r="Q347" s="107">
        <v>1992</v>
      </c>
      <c r="R347" s="107"/>
      <c r="S347" s="107"/>
      <c r="T347" s="107"/>
      <c r="U347" s="107"/>
      <c r="V347" s="107">
        <v>170</v>
      </c>
      <c r="W347" s="107"/>
      <c r="X347" s="107">
        <v>7</v>
      </c>
      <c r="Y347" s="107">
        <v>269</v>
      </c>
      <c r="Z347" s="107"/>
      <c r="AA347" s="107"/>
      <c r="AB347" s="107"/>
      <c r="AC347" s="107"/>
      <c r="AD347" s="107"/>
      <c r="AE347" s="107"/>
      <c r="AG347" s="6">
        <f>IF(Q347&gt;0,RANK(Q347,(N347:P347,Q347:AE347)),0)</f>
        <v>3</v>
      </c>
      <c r="AH347" s="6">
        <f>IF(R347&gt;0,RANK(R347,(N347:P347,Q347:AE347)),0)</f>
        <v>0</v>
      </c>
      <c r="AI347" s="6">
        <f>IF(T347&gt;0,RANK(T347,(N347:P347,Q347:AE347)),0)</f>
        <v>0</v>
      </c>
      <c r="AJ347" s="6">
        <f>IF(S347&gt;0,RANK(S347,(N347:P347,Q347:AE347)),0)</f>
        <v>0</v>
      </c>
      <c r="AK347" s="2">
        <f t="shared" si="151"/>
        <v>5.3817474469119796E-2</v>
      </c>
      <c r="AL347" s="2">
        <f t="shared" si="152"/>
        <v>0</v>
      </c>
      <c r="AM347" s="2">
        <f t="shared" si="153"/>
        <v>0</v>
      </c>
      <c r="AN347" s="2">
        <f t="shared" si="154"/>
        <v>0</v>
      </c>
      <c r="AP347" t="s">
        <v>2724</v>
      </c>
      <c r="AQ347" t="s">
        <v>1644</v>
      </c>
      <c r="AR347" s="8"/>
      <c r="AT347" s="92">
        <v>26</v>
      </c>
      <c r="AU347" s="94">
        <v>45</v>
      </c>
      <c r="AV347" s="98">
        <f t="shared" si="134"/>
        <v>26045</v>
      </c>
      <c r="AX347" s="6" t="s">
        <v>1535</v>
      </c>
    </row>
    <row r="348" spans="1:50" hidden="1" outlineLevel="1">
      <c r="A348" t="s">
        <v>2918</v>
      </c>
      <c r="B348" t="s">
        <v>1644</v>
      </c>
      <c r="C348" s="1">
        <f t="shared" si="146"/>
        <v>10503</v>
      </c>
      <c r="D348" s="6">
        <f>IF(N348&gt;0, RANK(N348,(N348:P348,Q348:AE348)),0)</f>
        <v>2</v>
      </c>
      <c r="E348" s="6">
        <f>IF(O348&gt;0,RANK(O348,(N348:P348,Q348:AE348)),0)</f>
        <v>1</v>
      </c>
      <c r="F348" s="6">
        <f>IF(P348&gt;0,RANK(P348,(N348:P348,Q348:AE348)),0)</f>
        <v>0</v>
      </c>
      <c r="G348" s="1">
        <f t="shared" si="144"/>
        <v>3274</v>
      </c>
      <c r="H348" s="2">
        <f t="shared" si="145"/>
        <v>0.31172046082071792</v>
      </c>
      <c r="I348" s="2"/>
      <c r="J348" s="2">
        <f t="shared" si="147"/>
        <v>0.31971817575930689</v>
      </c>
      <c r="K348" s="2">
        <f t="shared" si="148"/>
        <v>0.63143863658002475</v>
      </c>
      <c r="L348" s="2">
        <f t="shared" si="149"/>
        <v>0</v>
      </c>
      <c r="M348" s="2">
        <f t="shared" si="150"/>
        <v>4.8843187660668419E-2</v>
      </c>
      <c r="N348" s="107">
        <v>3358</v>
      </c>
      <c r="O348" s="107">
        <v>6632</v>
      </c>
      <c r="P348" s="107"/>
      <c r="Q348" s="107">
        <v>349</v>
      </c>
      <c r="R348" s="107"/>
      <c r="S348" s="107"/>
      <c r="T348" s="107"/>
      <c r="U348" s="107"/>
      <c r="V348" s="107">
        <v>67</v>
      </c>
      <c r="W348" s="107"/>
      <c r="X348" s="107">
        <v>2</v>
      </c>
      <c r="Y348" s="107">
        <v>95</v>
      </c>
      <c r="Z348" s="107"/>
      <c r="AA348" s="107"/>
      <c r="AB348" s="107"/>
      <c r="AC348" s="107"/>
      <c r="AD348" s="107"/>
      <c r="AE348" s="107"/>
      <c r="AG348" s="6">
        <f>IF(Q348&gt;0,RANK(Q348,(N348:P348,Q348:AE348)),0)</f>
        <v>3</v>
      </c>
      <c r="AH348" s="6">
        <f>IF(R348&gt;0,RANK(R348,(N348:P348,Q348:AE348)),0)</f>
        <v>0</v>
      </c>
      <c r="AI348" s="6">
        <f>IF(T348&gt;0,RANK(T348,(N348:P348,Q348:AE348)),0)</f>
        <v>0</v>
      </c>
      <c r="AJ348" s="6">
        <f>IF(S348&gt;0,RANK(S348,(N348:P348,Q348:AE348)),0)</f>
        <v>0</v>
      </c>
      <c r="AK348" s="2">
        <f t="shared" si="151"/>
        <v>3.3228601351994666E-2</v>
      </c>
      <c r="AL348" s="2">
        <f t="shared" si="152"/>
        <v>0</v>
      </c>
      <c r="AM348" s="2">
        <f t="shared" si="153"/>
        <v>0</v>
      </c>
      <c r="AN348" s="2">
        <f t="shared" si="154"/>
        <v>0</v>
      </c>
      <c r="AP348" t="s">
        <v>2918</v>
      </c>
      <c r="AQ348" t="s">
        <v>1644</v>
      </c>
      <c r="AR348" s="8"/>
      <c r="AT348" s="92">
        <v>26</v>
      </c>
      <c r="AU348" s="94">
        <v>47</v>
      </c>
      <c r="AV348" s="98">
        <f t="shared" si="134"/>
        <v>26047</v>
      </c>
      <c r="AX348" s="6" t="s">
        <v>1535</v>
      </c>
    </row>
    <row r="349" spans="1:50" hidden="1" outlineLevel="1">
      <c r="A349" t="s">
        <v>2919</v>
      </c>
      <c r="B349" t="s">
        <v>1644</v>
      </c>
      <c r="C349" s="1">
        <f t="shared" si="146"/>
        <v>146671</v>
      </c>
      <c r="D349" s="6">
        <f>IF(N349&gt;0, RANK(N349,(N349:P349,Q349:AE349)),0)</f>
        <v>1</v>
      </c>
      <c r="E349" s="6">
        <f>IF(O349&gt;0,RANK(O349,(N349:P349,Q349:AE349)),0)</f>
        <v>2</v>
      </c>
      <c r="F349" s="6">
        <f>IF(P349&gt;0,RANK(P349,(N349:P349,Q349:AE349)),0)</f>
        <v>0</v>
      </c>
      <c r="G349" s="1">
        <f t="shared" si="144"/>
        <v>26373</v>
      </c>
      <c r="H349" s="2">
        <f t="shared" si="145"/>
        <v>0.17981059650510325</v>
      </c>
      <c r="I349" s="2"/>
      <c r="J349" s="2">
        <f t="shared" si="147"/>
        <v>0.57166720074179622</v>
      </c>
      <c r="K349" s="2">
        <f t="shared" si="148"/>
        <v>0.391856604236693</v>
      </c>
      <c r="L349" s="2">
        <f t="shared" si="149"/>
        <v>0</v>
      </c>
      <c r="M349" s="2">
        <f t="shared" si="150"/>
        <v>3.6476195021510782E-2</v>
      </c>
      <c r="N349" s="107">
        <v>83847</v>
      </c>
      <c r="O349" s="107">
        <v>57474</v>
      </c>
      <c r="P349" s="107"/>
      <c r="Q349" s="107">
        <v>3717</v>
      </c>
      <c r="R349" s="107"/>
      <c r="S349" s="107"/>
      <c r="T349" s="107"/>
      <c r="U349" s="107"/>
      <c r="V349" s="107">
        <v>602</v>
      </c>
      <c r="W349" s="107"/>
      <c r="X349" s="107">
        <v>4</v>
      </c>
      <c r="Y349" s="107">
        <v>1027</v>
      </c>
      <c r="Z349" s="107"/>
      <c r="AA349" s="107"/>
      <c r="AB349" s="107"/>
      <c r="AC349" s="107"/>
      <c r="AD349" s="107"/>
      <c r="AE349" s="107"/>
      <c r="AG349" s="6">
        <f>IF(Q349&gt;0,RANK(Q349,(N349:P349,Q349:AE349)),0)</f>
        <v>3</v>
      </c>
      <c r="AH349" s="6">
        <f>IF(R349&gt;0,RANK(R349,(N349:P349,Q349:AE349)),0)</f>
        <v>0</v>
      </c>
      <c r="AI349" s="6">
        <f>IF(T349&gt;0,RANK(T349,(N349:P349,Q349:AE349)),0)</f>
        <v>0</v>
      </c>
      <c r="AJ349" s="6">
        <f>IF(S349&gt;0,RANK(S349,(N349:P349,Q349:AE349)),0)</f>
        <v>0</v>
      </c>
      <c r="AK349" s="2">
        <f t="shared" si="151"/>
        <v>2.534243306447764E-2</v>
      </c>
      <c r="AL349" s="2">
        <f t="shared" si="152"/>
        <v>0</v>
      </c>
      <c r="AM349" s="2">
        <f t="shared" si="153"/>
        <v>0</v>
      </c>
      <c r="AN349" s="2">
        <f t="shared" si="154"/>
        <v>0</v>
      </c>
      <c r="AP349" t="s">
        <v>2919</v>
      </c>
      <c r="AQ349" t="s">
        <v>1644</v>
      </c>
      <c r="AR349" s="8"/>
      <c r="AT349" s="92">
        <v>26</v>
      </c>
      <c r="AU349" s="94">
        <v>49</v>
      </c>
      <c r="AV349" s="98">
        <f t="shared" si="134"/>
        <v>26049</v>
      </c>
      <c r="AX349" s="6" t="s">
        <v>1535</v>
      </c>
    </row>
    <row r="350" spans="1:50" hidden="1" outlineLevel="1">
      <c r="A350" t="s">
        <v>1880</v>
      </c>
      <c r="B350" t="s">
        <v>1644</v>
      </c>
      <c r="C350" s="1">
        <f t="shared" si="146"/>
        <v>7934</v>
      </c>
      <c r="D350" s="6">
        <f>IF(N350&gt;0, RANK(N350,(N350:P350,Q350:AE350)),0)</f>
        <v>2</v>
      </c>
      <c r="E350" s="6">
        <f>IF(O350&gt;0,RANK(O350,(N350:P350,Q350:AE350)),0)</f>
        <v>1</v>
      </c>
      <c r="F350" s="6">
        <f>IF(P350&gt;0,RANK(P350,(N350:P350,Q350:AE350)),0)</f>
        <v>0</v>
      </c>
      <c r="G350" s="1">
        <f t="shared" si="144"/>
        <v>990</v>
      </c>
      <c r="H350" s="2">
        <f t="shared" si="145"/>
        <v>0.12477943029997479</v>
      </c>
      <c r="I350" s="2"/>
      <c r="J350" s="2">
        <f t="shared" si="147"/>
        <v>0.41378875724729014</v>
      </c>
      <c r="K350" s="2">
        <f t="shared" si="148"/>
        <v>0.53856818754726499</v>
      </c>
      <c r="L350" s="2">
        <f t="shared" si="149"/>
        <v>0</v>
      </c>
      <c r="M350" s="2">
        <f t="shared" si="150"/>
        <v>4.7643055205444873E-2</v>
      </c>
      <c r="N350" s="107">
        <v>3283</v>
      </c>
      <c r="O350" s="107">
        <v>4273</v>
      </c>
      <c r="P350" s="107"/>
      <c r="Q350" s="107">
        <v>243</v>
      </c>
      <c r="R350" s="107"/>
      <c r="S350" s="107"/>
      <c r="T350" s="107"/>
      <c r="U350" s="107"/>
      <c r="V350" s="107">
        <v>62</v>
      </c>
      <c r="W350" s="107"/>
      <c r="X350" s="107">
        <v>0</v>
      </c>
      <c r="Y350" s="107">
        <v>73</v>
      </c>
      <c r="Z350" s="107"/>
      <c r="AA350" s="107"/>
      <c r="AB350" s="107"/>
      <c r="AC350" s="107"/>
      <c r="AD350" s="107"/>
      <c r="AE350" s="107"/>
      <c r="AG350" s="6">
        <f>IF(Q350&gt;0,RANK(Q350,(N350:P350,Q350:AE350)),0)</f>
        <v>3</v>
      </c>
      <c r="AH350" s="6">
        <f>IF(R350&gt;0,RANK(R350,(N350:P350,Q350:AE350)),0)</f>
        <v>0</v>
      </c>
      <c r="AI350" s="6">
        <f>IF(T350&gt;0,RANK(T350,(N350:P350,Q350:AE350)),0)</f>
        <v>0</v>
      </c>
      <c r="AJ350" s="6">
        <f>IF(S350&gt;0,RANK(S350,(N350:P350,Q350:AE350)),0)</f>
        <v>0</v>
      </c>
      <c r="AK350" s="2">
        <f t="shared" si="151"/>
        <v>3.0627678346357448E-2</v>
      </c>
      <c r="AL350" s="2">
        <f t="shared" si="152"/>
        <v>0</v>
      </c>
      <c r="AM350" s="2">
        <f t="shared" si="153"/>
        <v>0</v>
      </c>
      <c r="AN350" s="2">
        <f t="shared" si="154"/>
        <v>0</v>
      </c>
      <c r="AP350" t="s">
        <v>1880</v>
      </c>
      <c r="AQ350" t="s">
        <v>1644</v>
      </c>
      <c r="AR350" s="8"/>
      <c r="AT350" s="92">
        <v>26</v>
      </c>
      <c r="AU350" s="94">
        <v>51</v>
      </c>
      <c r="AV350" s="98">
        <f t="shared" si="134"/>
        <v>26051</v>
      </c>
      <c r="AX350" s="6" t="s">
        <v>1535</v>
      </c>
    </row>
    <row r="351" spans="1:50" hidden="1" outlineLevel="1">
      <c r="A351" t="s">
        <v>2759</v>
      </c>
      <c r="B351" t="s">
        <v>1644</v>
      </c>
      <c r="C351" s="1">
        <f t="shared" si="146"/>
        <v>6064</v>
      </c>
      <c r="D351" s="6">
        <f>IF(N351&gt;0, RANK(N351,(N351:P351,Q351:AE351)),0)</f>
        <v>1</v>
      </c>
      <c r="E351" s="6">
        <f>IF(O351&gt;0,RANK(O351,(N351:P351,Q351:AE351)),0)</f>
        <v>2</v>
      </c>
      <c r="F351" s="6">
        <f>IF(P351&gt;0,RANK(P351,(N351:P351,Q351:AE351)),0)</f>
        <v>0</v>
      </c>
      <c r="G351" s="1">
        <f t="shared" si="144"/>
        <v>1142</v>
      </c>
      <c r="H351" s="2">
        <f t="shared" si="145"/>
        <v>0.1883245382585752</v>
      </c>
      <c r="I351" s="2"/>
      <c r="J351" s="2">
        <f t="shared" si="147"/>
        <v>0.58212401055408969</v>
      </c>
      <c r="K351" s="2">
        <f t="shared" si="148"/>
        <v>0.39379947229551449</v>
      </c>
      <c r="L351" s="2">
        <f t="shared" si="149"/>
        <v>0</v>
      </c>
      <c r="M351" s="2">
        <f t="shared" si="150"/>
        <v>2.4076517150395826E-2</v>
      </c>
      <c r="N351" s="107">
        <v>3530</v>
      </c>
      <c r="O351" s="107">
        <v>2388</v>
      </c>
      <c r="P351" s="107"/>
      <c r="Q351" s="107">
        <v>73</v>
      </c>
      <c r="R351" s="107"/>
      <c r="S351" s="107"/>
      <c r="T351" s="107"/>
      <c r="U351" s="107"/>
      <c r="V351" s="107">
        <v>32</v>
      </c>
      <c r="W351" s="107"/>
      <c r="X351" s="107">
        <v>2</v>
      </c>
      <c r="Y351" s="107">
        <v>39</v>
      </c>
      <c r="Z351" s="107"/>
      <c r="AA351" s="107"/>
      <c r="AB351" s="107"/>
      <c r="AC351" s="107"/>
      <c r="AD351" s="107"/>
      <c r="AE351" s="107"/>
      <c r="AG351" s="6">
        <f>IF(Q351&gt;0,RANK(Q351,(N351:P351,Q351:AE351)),0)</f>
        <v>3</v>
      </c>
      <c r="AH351" s="6">
        <f>IF(R351&gt;0,RANK(R351,(N351:P351,Q351:AE351)),0)</f>
        <v>0</v>
      </c>
      <c r="AI351" s="6">
        <f>IF(T351&gt;0,RANK(T351,(N351:P351,Q351:AE351)),0)</f>
        <v>0</v>
      </c>
      <c r="AJ351" s="6">
        <f>IF(S351&gt;0,RANK(S351,(N351:P351,Q351:AE351)),0)</f>
        <v>0</v>
      </c>
      <c r="AK351" s="2">
        <f t="shared" si="151"/>
        <v>1.2038258575197889E-2</v>
      </c>
      <c r="AL351" s="2">
        <f t="shared" si="152"/>
        <v>0</v>
      </c>
      <c r="AM351" s="2">
        <f t="shared" si="153"/>
        <v>0</v>
      </c>
      <c r="AN351" s="2">
        <f t="shared" si="154"/>
        <v>0</v>
      </c>
      <c r="AP351" t="s">
        <v>2759</v>
      </c>
      <c r="AQ351" t="s">
        <v>1644</v>
      </c>
      <c r="AR351" s="8"/>
      <c r="AT351" s="92">
        <v>26</v>
      </c>
      <c r="AU351" s="94">
        <v>53</v>
      </c>
      <c r="AV351" s="98">
        <f t="shared" si="134"/>
        <v>26053</v>
      </c>
      <c r="AX351" s="6" t="s">
        <v>1535</v>
      </c>
    </row>
    <row r="352" spans="1:50" hidden="1" outlineLevel="1">
      <c r="A352" t="s">
        <v>692</v>
      </c>
      <c r="B352" t="s">
        <v>1644</v>
      </c>
      <c r="C352" s="1">
        <f t="shared" si="146"/>
        <v>26198</v>
      </c>
      <c r="D352" s="6">
        <f>IF(N352&gt;0, RANK(N352,(N352:P352,Q352:AE352)),0)</f>
        <v>2</v>
      </c>
      <c r="E352" s="6">
        <f>IF(O352&gt;0,RANK(O352,(N352:P352,Q352:AE352)),0)</f>
        <v>1</v>
      </c>
      <c r="F352" s="6">
        <f>IF(P352&gt;0,RANK(P352,(N352:P352,Q352:AE352)),0)</f>
        <v>0</v>
      </c>
      <c r="G352" s="1">
        <f t="shared" si="144"/>
        <v>8481</v>
      </c>
      <c r="H352" s="2">
        <f t="shared" si="145"/>
        <v>0.32372700206122607</v>
      </c>
      <c r="I352" s="2"/>
      <c r="J352" s="2">
        <f t="shared" si="147"/>
        <v>0.31036720360332848</v>
      </c>
      <c r="K352" s="2">
        <f t="shared" si="148"/>
        <v>0.63409420566455454</v>
      </c>
      <c r="L352" s="2">
        <f t="shared" si="149"/>
        <v>0</v>
      </c>
      <c r="M352" s="2">
        <f t="shared" si="150"/>
        <v>5.5538590732116977E-2</v>
      </c>
      <c r="N352" s="107">
        <v>8131</v>
      </c>
      <c r="O352" s="107">
        <v>16612</v>
      </c>
      <c r="P352" s="107"/>
      <c r="Q352" s="107">
        <v>859</v>
      </c>
      <c r="R352" s="107"/>
      <c r="S352" s="107"/>
      <c r="T352" s="107"/>
      <c r="U352" s="107"/>
      <c r="V352" s="107">
        <v>285</v>
      </c>
      <c r="W352" s="107"/>
      <c r="X352" s="107">
        <v>33</v>
      </c>
      <c r="Y352" s="107">
        <v>278</v>
      </c>
      <c r="Z352" s="107"/>
      <c r="AA352" s="107"/>
      <c r="AB352" s="107"/>
      <c r="AC352" s="107"/>
      <c r="AD352" s="107"/>
      <c r="AE352" s="107"/>
      <c r="AG352" s="6">
        <f>IF(Q352&gt;0,RANK(Q352,(N352:P352,Q352:AE352)),0)</f>
        <v>3</v>
      </c>
      <c r="AH352" s="6">
        <f>IF(R352&gt;0,RANK(R352,(N352:P352,Q352:AE352)),0)</f>
        <v>0</v>
      </c>
      <c r="AI352" s="6">
        <f>IF(T352&gt;0,RANK(T352,(N352:P352,Q352:AE352)),0)</f>
        <v>0</v>
      </c>
      <c r="AJ352" s="6">
        <f>IF(S352&gt;0,RANK(S352,(N352:P352,Q352:AE352)),0)</f>
        <v>0</v>
      </c>
      <c r="AK352" s="2">
        <f t="shared" si="151"/>
        <v>3.278876250095427E-2</v>
      </c>
      <c r="AL352" s="2">
        <f t="shared" si="152"/>
        <v>0</v>
      </c>
      <c r="AM352" s="2">
        <f t="shared" si="153"/>
        <v>0</v>
      </c>
      <c r="AN352" s="2">
        <f t="shared" si="154"/>
        <v>0</v>
      </c>
      <c r="AP352" t="s">
        <v>692</v>
      </c>
      <c r="AQ352" t="s">
        <v>1644</v>
      </c>
      <c r="AR352" s="8"/>
      <c r="AT352" s="92">
        <v>26</v>
      </c>
      <c r="AU352" s="94">
        <v>55</v>
      </c>
      <c r="AV352" s="98">
        <f t="shared" si="134"/>
        <v>26055</v>
      </c>
      <c r="AX352" s="6" t="s">
        <v>1535</v>
      </c>
    </row>
    <row r="353" spans="1:50" hidden="1" outlineLevel="1">
      <c r="A353" t="s">
        <v>2119</v>
      </c>
      <c r="B353" t="s">
        <v>1644</v>
      </c>
      <c r="C353" s="1">
        <f t="shared" si="146"/>
        <v>11191</v>
      </c>
      <c r="D353" s="6">
        <f>IF(N353&gt;0, RANK(N353,(N353:P353,Q353:AE353)),0)</f>
        <v>2</v>
      </c>
      <c r="E353" s="6">
        <f>IF(O353&gt;0,RANK(O353,(N353:P353,Q353:AE353)),0)</f>
        <v>1</v>
      </c>
      <c r="F353" s="6">
        <f>IF(P353&gt;0,RANK(P353,(N353:P353,Q353:AE353)),0)</f>
        <v>0</v>
      </c>
      <c r="G353" s="1">
        <f t="shared" si="144"/>
        <v>2907</v>
      </c>
      <c r="H353" s="2">
        <f t="shared" si="145"/>
        <v>0.25976230899830222</v>
      </c>
      <c r="I353" s="2"/>
      <c r="J353" s="2">
        <f t="shared" si="147"/>
        <v>0.34742203556429274</v>
      </c>
      <c r="K353" s="2">
        <f t="shared" si="148"/>
        <v>0.60718434456259496</v>
      </c>
      <c r="L353" s="2">
        <f t="shared" si="149"/>
        <v>0</v>
      </c>
      <c r="M353" s="2">
        <f t="shared" si="150"/>
        <v>4.5393619873112301E-2</v>
      </c>
      <c r="N353" s="107">
        <v>3888</v>
      </c>
      <c r="O353" s="107">
        <v>6795</v>
      </c>
      <c r="P353" s="107"/>
      <c r="Q353" s="107">
        <v>388</v>
      </c>
      <c r="R353" s="107"/>
      <c r="S353" s="107"/>
      <c r="T353" s="107"/>
      <c r="U353" s="107"/>
      <c r="V353" s="107">
        <v>41</v>
      </c>
      <c r="W353" s="107"/>
      <c r="X353" s="107">
        <v>0</v>
      </c>
      <c r="Y353" s="107">
        <v>79</v>
      </c>
      <c r="Z353" s="107"/>
      <c r="AA353" s="107"/>
      <c r="AB353" s="107"/>
      <c r="AC353" s="107"/>
      <c r="AD353" s="107"/>
      <c r="AE353" s="107"/>
      <c r="AG353" s="6">
        <f>IF(Q353&gt;0,RANK(Q353,(N353:P353,Q353:AE353)),0)</f>
        <v>3</v>
      </c>
      <c r="AH353" s="6">
        <f>IF(R353&gt;0,RANK(R353,(N353:P353,Q353:AE353)),0)</f>
        <v>0</v>
      </c>
      <c r="AI353" s="6">
        <f>IF(T353&gt;0,RANK(T353,(N353:P353,Q353:AE353)),0)</f>
        <v>0</v>
      </c>
      <c r="AJ353" s="6">
        <f>IF(S353&gt;0,RANK(S353,(N353:P353,Q353:AE353)),0)</f>
        <v>0</v>
      </c>
      <c r="AK353" s="2">
        <f t="shared" si="151"/>
        <v>3.4670717540881066E-2</v>
      </c>
      <c r="AL353" s="2">
        <f t="shared" si="152"/>
        <v>0</v>
      </c>
      <c r="AM353" s="2">
        <f t="shared" si="153"/>
        <v>0</v>
      </c>
      <c r="AN353" s="2">
        <f t="shared" si="154"/>
        <v>0</v>
      </c>
      <c r="AP353" t="s">
        <v>2119</v>
      </c>
      <c r="AQ353" t="s">
        <v>1644</v>
      </c>
      <c r="AR353" s="8"/>
      <c r="AT353" s="92">
        <v>26</v>
      </c>
      <c r="AU353" s="94">
        <v>57</v>
      </c>
      <c r="AV353" s="98">
        <f t="shared" si="134"/>
        <v>26057</v>
      </c>
      <c r="AX353" s="6" t="s">
        <v>1535</v>
      </c>
    </row>
    <row r="354" spans="1:50" hidden="1" outlineLevel="1">
      <c r="A354" t="s">
        <v>1054</v>
      </c>
      <c r="B354" t="s">
        <v>1644</v>
      </c>
      <c r="C354" s="1">
        <f t="shared" si="146"/>
        <v>12001</v>
      </c>
      <c r="D354" s="6">
        <f>IF(N354&gt;0, RANK(N354,(N354:P354,Q354:AE354)),0)</f>
        <v>2</v>
      </c>
      <c r="E354" s="6">
        <f>IF(O354&gt;0,RANK(O354,(N354:P354,Q354:AE354)),0)</f>
        <v>1</v>
      </c>
      <c r="F354" s="6">
        <f>IF(P354&gt;0,RANK(P354,(N354:P354,Q354:AE354)),0)</f>
        <v>0</v>
      </c>
      <c r="G354" s="1">
        <f t="shared" si="144"/>
        <v>5084</v>
      </c>
      <c r="H354" s="2">
        <f t="shared" si="145"/>
        <v>0.42363136405299556</v>
      </c>
      <c r="I354" s="2"/>
      <c r="J354" s="2">
        <f t="shared" si="147"/>
        <v>0.26831097408549287</v>
      </c>
      <c r="K354" s="2">
        <f t="shared" si="148"/>
        <v>0.69194233813848849</v>
      </c>
      <c r="L354" s="2">
        <f t="shared" si="149"/>
        <v>0</v>
      </c>
      <c r="M354" s="2">
        <f t="shared" si="150"/>
        <v>3.9746687776018641E-2</v>
      </c>
      <c r="N354" s="107">
        <v>3220</v>
      </c>
      <c r="O354" s="107">
        <v>8304</v>
      </c>
      <c r="P354" s="107"/>
      <c r="Q354" s="107">
        <v>373</v>
      </c>
      <c r="R354" s="107"/>
      <c r="S354" s="107"/>
      <c r="T354" s="107"/>
      <c r="U354" s="107"/>
      <c r="V354" s="107">
        <v>29</v>
      </c>
      <c r="W354" s="107"/>
      <c r="X354" s="107">
        <v>0</v>
      </c>
      <c r="Y354" s="107">
        <v>75</v>
      </c>
      <c r="Z354" s="107"/>
      <c r="AA354" s="107"/>
      <c r="AB354" s="107"/>
      <c r="AC354" s="107"/>
      <c r="AD354" s="107"/>
      <c r="AE354" s="107"/>
      <c r="AG354" s="6">
        <f>IF(Q354&gt;0,RANK(Q354,(N354:P354,Q354:AE354)),0)</f>
        <v>3</v>
      </c>
      <c r="AH354" s="6">
        <f>IF(R354&gt;0,RANK(R354,(N354:P354,Q354:AE354)),0)</f>
        <v>0</v>
      </c>
      <c r="AI354" s="6">
        <f>IF(T354&gt;0,RANK(T354,(N354:P354,Q354:AE354)),0)</f>
        <v>0</v>
      </c>
      <c r="AJ354" s="6">
        <f>IF(S354&gt;0,RANK(S354,(N354:P354,Q354:AE354)),0)</f>
        <v>0</v>
      </c>
      <c r="AK354" s="2">
        <f t="shared" si="151"/>
        <v>3.1080743271394051E-2</v>
      </c>
      <c r="AL354" s="2">
        <f t="shared" si="152"/>
        <v>0</v>
      </c>
      <c r="AM354" s="2">
        <f t="shared" si="153"/>
        <v>0</v>
      </c>
      <c r="AN354" s="2">
        <f t="shared" si="154"/>
        <v>0</v>
      </c>
      <c r="AP354" t="s">
        <v>1054</v>
      </c>
      <c r="AQ354" t="s">
        <v>1644</v>
      </c>
      <c r="AR354" s="8"/>
      <c r="AT354" s="92">
        <v>26</v>
      </c>
      <c r="AU354" s="94">
        <v>59</v>
      </c>
      <c r="AV354" s="98">
        <f t="shared" si="134"/>
        <v>26059</v>
      </c>
      <c r="AX354" s="6" t="s">
        <v>1535</v>
      </c>
    </row>
    <row r="355" spans="1:50" hidden="1" outlineLevel="1">
      <c r="A355" t="s">
        <v>878</v>
      </c>
      <c r="B355" t="s">
        <v>1644</v>
      </c>
      <c r="C355" s="1">
        <f t="shared" si="146"/>
        <v>10645</v>
      </c>
      <c r="D355" s="6">
        <f>IF(N355&gt;0, RANK(N355,(N355:P355,Q355:AE355)),0)</f>
        <v>2</v>
      </c>
      <c r="E355" s="6">
        <f>IF(O355&gt;0,RANK(O355,(N355:P355,Q355:AE355)),0)</f>
        <v>1</v>
      </c>
      <c r="F355" s="6">
        <f>IF(P355&gt;0,RANK(P355,(N355:P355,Q355:AE355)),0)</f>
        <v>0</v>
      </c>
      <c r="G355" s="1">
        <f t="shared" si="144"/>
        <v>1523</v>
      </c>
      <c r="H355" s="2">
        <f t="shared" si="145"/>
        <v>0.1430718647252231</v>
      </c>
      <c r="I355" s="2"/>
      <c r="J355" s="2">
        <f t="shared" si="147"/>
        <v>0.41164866134335371</v>
      </c>
      <c r="K355" s="2">
        <f t="shared" si="148"/>
        <v>0.5547205260685768</v>
      </c>
      <c r="L355" s="2">
        <f t="shared" si="149"/>
        <v>0</v>
      </c>
      <c r="M355" s="2">
        <f t="shared" si="150"/>
        <v>3.3630812588069547E-2</v>
      </c>
      <c r="N355" s="107">
        <v>4382</v>
      </c>
      <c r="O355" s="107">
        <v>5905</v>
      </c>
      <c r="P355" s="107"/>
      <c r="Q355" s="107">
        <v>235</v>
      </c>
      <c r="R355" s="107"/>
      <c r="S355" s="107"/>
      <c r="T355" s="107"/>
      <c r="U355" s="107"/>
      <c r="V355" s="107">
        <v>52</v>
      </c>
      <c r="W355" s="107"/>
      <c r="X355" s="107">
        <v>0</v>
      </c>
      <c r="Y355" s="107">
        <v>71</v>
      </c>
      <c r="Z355" s="107"/>
      <c r="AA355" s="107"/>
      <c r="AB355" s="107"/>
      <c r="AC355" s="107"/>
      <c r="AD355" s="107"/>
      <c r="AE355" s="107"/>
      <c r="AG355" s="6">
        <f>IF(Q355&gt;0,RANK(Q355,(N355:P355,Q355:AE355)),0)</f>
        <v>3</v>
      </c>
      <c r="AH355" s="6">
        <f>IF(R355&gt;0,RANK(R355,(N355:P355,Q355:AE355)),0)</f>
        <v>0</v>
      </c>
      <c r="AI355" s="6">
        <f>IF(T355&gt;0,RANK(T355,(N355:P355,Q355:AE355)),0)</f>
        <v>0</v>
      </c>
      <c r="AJ355" s="6">
        <f>IF(S355&gt;0,RANK(S355,(N355:P355,Q355:AE355)),0)</f>
        <v>0</v>
      </c>
      <c r="AK355" s="2">
        <f t="shared" si="151"/>
        <v>2.2076092062000941E-2</v>
      </c>
      <c r="AL355" s="2">
        <f t="shared" si="152"/>
        <v>0</v>
      </c>
      <c r="AM355" s="2">
        <f t="shared" si="153"/>
        <v>0</v>
      </c>
      <c r="AN355" s="2">
        <f t="shared" si="154"/>
        <v>0</v>
      </c>
      <c r="AP355" t="s">
        <v>878</v>
      </c>
      <c r="AQ355" t="s">
        <v>1644</v>
      </c>
      <c r="AR355" s="8"/>
      <c r="AT355" s="92">
        <v>26</v>
      </c>
      <c r="AU355" s="94">
        <v>61</v>
      </c>
      <c r="AV355" s="98">
        <f t="shared" si="134"/>
        <v>26061</v>
      </c>
      <c r="AX355" s="6" t="s">
        <v>1535</v>
      </c>
    </row>
    <row r="356" spans="1:50" hidden="1" outlineLevel="1">
      <c r="A356" t="s">
        <v>2799</v>
      </c>
      <c r="B356" t="s">
        <v>1644</v>
      </c>
      <c r="C356" s="1">
        <f t="shared" si="146"/>
        <v>11964</v>
      </c>
      <c r="D356" s="6">
        <f>IF(N356&gt;0, RANK(N356,(N356:P356,Q356:AE356)),0)</f>
        <v>2</v>
      </c>
      <c r="E356" s="6">
        <f>IF(O356&gt;0,RANK(O356,(N356:P356,Q356:AE356)),0)</f>
        <v>1</v>
      </c>
      <c r="F356" s="6">
        <f>IF(P356&gt;0,RANK(P356,(N356:P356,Q356:AE356)),0)</f>
        <v>0</v>
      </c>
      <c r="G356" s="1">
        <f t="shared" si="144"/>
        <v>3349</v>
      </c>
      <c r="H356" s="2">
        <f t="shared" si="145"/>
        <v>0.27992310264125708</v>
      </c>
      <c r="I356" s="2"/>
      <c r="J356" s="2">
        <f t="shared" si="147"/>
        <v>0.34319625543296556</v>
      </c>
      <c r="K356" s="2">
        <f t="shared" si="148"/>
        <v>0.6231193580742227</v>
      </c>
      <c r="L356" s="2">
        <f t="shared" si="149"/>
        <v>0</v>
      </c>
      <c r="M356" s="2">
        <f t="shared" si="150"/>
        <v>3.3684386492811802E-2</v>
      </c>
      <c r="N356" s="107">
        <v>4106</v>
      </c>
      <c r="O356" s="107">
        <v>7455</v>
      </c>
      <c r="P356" s="107"/>
      <c r="Q356" s="107">
        <v>304</v>
      </c>
      <c r="R356" s="107"/>
      <c r="S356" s="107"/>
      <c r="T356" s="107"/>
      <c r="U356" s="107"/>
      <c r="V356" s="107">
        <v>28</v>
      </c>
      <c r="W356" s="107"/>
      <c r="X356" s="107">
        <v>0</v>
      </c>
      <c r="Y356" s="107">
        <v>71</v>
      </c>
      <c r="Z356" s="107"/>
      <c r="AA356" s="107"/>
      <c r="AB356" s="107"/>
      <c r="AC356" s="107"/>
      <c r="AD356" s="107"/>
      <c r="AE356" s="107"/>
      <c r="AG356" s="6">
        <f>IF(Q356&gt;0,RANK(Q356,(N356:P356,Q356:AE356)),0)</f>
        <v>3</v>
      </c>
      <c r="AH356" s="6">
        <f>IF(R356&gt;0,RANK(R356,(N356:P356,Q356:AE356)),0)</f>
        <v>0</v>
      </c>
      <c r="AI356" s="6">
        <f>IF(T356&gt;0,RANK(T356,(N356:P356,Q356:AE356)),0)</f>
        <v>0</v>
      </c>
      <c r="AJ356" s="6">
        <f>IF(S356&gt;0,RANK(S356,(N356:P356,Q356:AE356)),0)</f>
        <v>0</v>
      </c>
      <c r="AK356" s="2">
        <f t="shared" si="151"/>
        <v>2.5409562019391509E-2</v>
      </c>
      <c r="AL356" s="2">
        <f t="shared" si="152"/>
        <v>0</v>
      </c>
      <c r="AM356" s="2">
        <f t="shared" si="153"/>
        <v>0</v>
      </c>
      <c r="AN356" s="2">
        <f t="shared" si="154"/>
        <v>0</v>
      </c>
      <c r="AP356" t="s">
        <v>2799</v>
      </c>
      <c r="AQ356" t="s">
        <v>1644</v>
      </c>
      <c r="AR356" s="8"/>
      <c r="AT356" s="92">
        <v>26</v>
      </c>
      <c r="AU356" s="94">
        <v>63</v>
      </c>
      <c r="AV356" s="98">
        <f t="shared" ref="AV356:AV419" si="155">1000*AT356+AU356</f>
        <v>26063</v>
      </c>
      <c r="AX356" s="6" t="s">
        <v>1535</v>
      </c>
    </row>
    <row r="357" spans="1:50" hidden="1" outlineLevel="1">
      <c r="A357" t="s">
        <v>2123</v>
      </c>
      <c r="B357" t="s">
        <v>1644</v>
      </c>
      <c r="C357" s="1">
        <f t="shared" ref="C357:C388" si="156">SUM(N357:AE357)</f>
        <v>96503</v>
      </c>
      <c r="D357" s="6">
        <f>IF(N357&gt;0, RANK(N357,(N357:P357,Q357:AE357)),0)</f>
        <v>1</v>
      </c>
      <c r="E357" s="6">
        <f>IF(O357&gt;0,RANK(O357,(N357:P357,Q357:AE357)),0)</f>
        <v>2</v>
      </c>
      <c r="F357" s="6">
        <f>IF(P357&gt;0,RANK(P357,(N357:P357,Q357:AE357)),0)</f>
        <v>0</v>
      </c>
      <c r="G357" s="1">
        <f t="shared" si="144"/>
        <v>2473</v>
      </c>
      <c r="H357" s="2">
        <f t="shared" si="145"/>
        <v>2.5626146337419563E-2</v>
      </c>
      <c r="I357" s="2"/>
      <c r="J357" s="2">
        <f t="shared" ref="J357:J388" si="157">IF($C357=0,"-",N357/$C357)</f>
        <v>0.48058609576904343</v>
      </c>
      <c r="K357" s="2">
        <f t="shared" ref="K357:K388" si="158">IF($C357=0,"-",O357/$C357)</f>
        <v>0.45495994943162388</v>
      </c>
      <c r="L357" s="2">
        <f t="shared" ref="L357:L388" si="159">IF($C357=0,"-",P357/$C357)</f>
        <v>0</v>
      </c>
      <c r="M357" s="2">
        <f t="shared" ref="M357:M388" si="160">IF(C357=0,"-",(1-J357-K357-L357))</f>
        <v>6.4453954799332691E-2</v>
      </c>
      <c r="N357" s="107">
        <v>46378</v>
      </c>
      <c r="O357" s="107">
        <v>43905</v>
      </c>
      <c r="P357" s="107"/>
      <c r="Q357" s="107">
        <v>4922</v>
      </c>
      <c r="R357" s="107"/>
      <c r="S357" s="107"/>
      <c r="T357" s="107"/>
      <c r="U357" s="107"/>
      <c r="V357" s="107">
        <v>522</v>
      </c>
      <c r="W357" s="107"/>
      <c r="X357" s="107">
        <v>10</v>
      </c>
      <c r="Y357" s="107">
        <v>766</v>
      </c>
      <c r="Z357" s="107"/>
      <c r="AA357" s="107"/>
      <c r="AB357" s="107"/>
      <c r="AC357" s="107"/>
      <c r="AD357" s="107"/>
      <c r="AE357" s="107"/>
      <c r="AG357" s="6">
        <f>IF(Q357&gt;0,RANK(Q357,(N357:P357,Q357:AE357)),0)</f>
        <v>3</v>
      </c>
      <c r="AH357" s="6">
        <f>IF(R357&gt;0,RANK(R357,(N357:P357,Q357:AE357)),0)</f>
        <v>0</v>
      </c>
      <c r="AI357" s="6">
        <f>IF(T357&gt;0,RANK(T357,(N357:P357,Q357:AE357)),0)</f>
        <v>0</v>
      </c>
      <c r="AJ357" s="6">
        <f>IF(S357&gt;0,RANK(S357,(N357:P357,Q357:AE357)),0)</f>
        <v>0</v>
      </c>
      <c r="AK357" s="2">
        <f t="shared" ref="AK357:AK388" si="161">IF($C357=0,"-",Q357/$C357)</f>
        <v>5.1003595743137516E-2</v>
      </c>
      <c r="AL357" s="2">
        <f t="shared" ref="AL357:AL388" si="162">IF($C357=0,"-",R357/$C357)</f>
        <v>0</v>
      </c>
      <c r="AM357" s="2">
        <f t="shared" ref="AM357:AM388" si="163">IF($C357=0,"-",T357/$C357)</f>
        <v>0</v>
      </c>
      <c r="AN357" s="2">
        <f t="shared" ref="AN357:AN388" si="164">IF($C357=0,"-",S357/$C357)</f>
        <v>0</v>
      </c>
      <c r="AP357" t="s">
        <v>2123</v>
      </c>
      <c r="AQ357" t="s">
        <v>1644</v>
      </c>
      <c r="AR357" s="8"/>
      <c r="AT357" s="92">
        <v>26</v>
      </c>
      <c r="AU357" s="94">
        <v>65</v>
      </c>
      <c r="AV357" s="98">
        <f t="shared" si="155"/>
        <v>26065</v>
      </c>
      <c r="AX357" s="6" t="s">
        <v>1535</v>
      </c>
    </row>
    <row r="358" spans="1:50" hidden="1" outlineLevel="1">
      <c r="A358" t="s">
        <v>1035</v>
      </c>
      <c r="B358" t="s">
        <v>1644</v>
      </c>
      <c r="C358" s="1">
        <f t="shared" si="156"/>
        <v>16397</v>
      </c>
      <c r="D358" s="6">
        <f>IF(N358&gt;0, RANK(N358,(N358:P358,Q358:AE358)),0)</f>
        <v>2</v>
      </c>
      <c r="E358" s="6">
        <f>IF(O358&gt;0,RANK(O358,(N358:P358,Q358:AE358)),0)</f>
        <v>1</v>
      </c>
      <c r="F358" s="6">
        <f>IF(P358&gt;0,RANK(P358,(N358:P358,Q358:AE358)),0)</f>
        <v>0</v>
      </c>
      <c r="G358" s="1">
        <f t="shared" si="144"/>
        <v>4828</v>
      </c>
      <c r="H358" s="2">
        <f t="shared" si="145"/>
        <v>0.29444410562907847</v>
      </c>
      <c r="I358" s="2"/>
      <c r="J358" s="2">
        <f t="shared" si="157"/>
        <v>0.32841373421967435</v>
      </c>
      <c r="K358" s="2">
        <f t="shared" si="158"/>
        <v>0.62285783984875287</v>
      </c>
      <c r="L358" s="2">
        <f t="shared" si="159"/>
        <v>0</v>
      </c>
      <c r="M358" s="2">
        <f t="shared" si="160"/>
        <v>4.8728425931572783E-2</v>
      </c>
      <c r="N358" s="107">
        <v>5385</v>
      </c>
      <c r="O358" s="107">
        <v>10213</v>
      </c>
      <c r="P358" s="107"/>
      <c r="Q358" s="107">
        <v>589</v>
      </c>
      <c r="R358" s="107"/>
      <c r="S358" s="107"/>
      <c r="T358" s="107"/>
      <c r="U358" s="107"/>
      <c r="V358" s="107">
        <v>64</v>
      </c>
      <c r="W358" s="107"/>
      <c r="X358" s="107">
        <v>0</v>
      </c>
      <c r="Y358" s="107">
        <v>146</v>
      </c>
      <c r="Z358" s="107"/>
      <c r="AA358" s="107"/>
      <c r="AB358" s="107"/>
      <c r="AC358" s="107"/>
      <c r="AD358" s="107"/>
      <c r="AE358" s="107"/>
      <c r="AG358" s="6">
        <f>IF(Q358&gt;0,RANK(Q358,(N358:P358,Q358:AE358)),0)</f>
        <v>3</v>
      </c>
      <c r="AH358" s="6">
        <f>IF(R358&gt;0,RANK(R358,(N358:P358,Q358:AE358)),0)</f>
        <v>0</v>
      </c>
      <c r="AI358" s="6">
        <f>IF(T358&gt;0,RANK(T358,(N358:P358,Q358:AE358)),0)</f>
        <v>0</v>
      </c>
      <c r="AJ358" s="6">
        <f>IF(S358&gt;0,RANK(S358,(N358:P358,Q358:AE358)),0)</f>
        <v>0</v>
      </c>
      <c r="AK358" s="2">
        <f t="shared" si="161"/>
        <v>3.5921205098493628E-2</v>
      </c>
      <c r="AL358" s="2">
        <f t="shared" si="162"/>
        <v>0</v>
      </c>
      <c r="AM358" s="2">
        <f t="shared" si="163"/>
        <v>0</v>
      </c>
      <c r="AN358" s="2">
        <f t="shared" si="164"/>
        <v>0</v>
      </c>
      <c r="AP358" t="s">
        <v>1035</v>
      </c>
      <c r="AQ358" t="s">
        <v>1644</v>
      </c>
      <c r="AR358" s="8"/>
      <c r="AT358" s="92">
        <v>26</v>
      </c>
      <c r="AU358" s="94">
        <v>67</v>
      </c>
      <c r="AV358" s="98">
        <f t="shared" si="155"/>
        <v>26067</v>
      </c>
      <c r="AX358" s="6" t="s">
        <v>1535</v>
      </c>
    </row>
    <row r="359" spans="1:50" hidden="1" outlineLevel="1">
      <c r="A359" t="s">
        <v>1931</v>
      </c>
      <c r="B359" t="s">
        <v>1644</v>
      </c>
      <c r="C359" s="1">
        <f t="shared" si="156"/>
        <v>10094</v>
      </c>
      <c r="D359" s="6">
        <f>IF(N359&gt;0, RANK(N359,(N359:P359,Q359:AE359)),0)</f>
        <v>2</v>
      </c>
      <c r="E359" s="6">
        <f>IF(O359&gt;0,RANK(O359,(N359:P359,Q359:AE359)),0)</f>
        <v>1</v>
      </c>
      <c r="F359" s="6">
        <f>IF(P359&gt;0,RANK(P359,(N359:P359,Q359:AE359)),0)</f>
        <v>0</v>
      </c>
      <c r="G359" s="1">
        <f t="shared" si="144"/>
        <v>1625</v>
      </c>
      <c r="H359" s="2">
        <f t="shared" si="145"/>
        <v>0.16098672478700218</v>
      </c>
      <c r="I359" s="2"/>
      <c r="J359" s="2">
        <f t="shared" si="157"/>
        <v>0.39766197741232417</v>
      </c>
      <c r="K359" s="2">
        <f t="shared" si="158"/>
        <v>0.55864870219932639</v>
      </c>
      <c r="L359" s="2">
        <f t="shared" si="159"/>
        <v>0</v>
      </c>
      <c r="M359" s="2">
        <f t="shared" si="160"/>
        <v>4.3689320388349384E-2</v>
      </c>
      <c r="N359" s="107">
        <v>4014</v>
      </c>
      <c r="O359" s="107">
        <v>5639</v>
      </c>
      <c r="P359" s="107"/>
      <c r="Q359" s="107">
        <v>235</v>
      </c>
      <c r="R359" s="107"/>
      <c r="S359" s="107"/>
      <c r="T359" s="107"/>
      <c r="U359" s="107"/>
      <c r="V359" s="107">
        <v>55</v>
      </c>
      <c r="W359" s="107"/>
      <c r="X359" s="107">
        <v>0</v>
      </c>
      <c r="Y359" s="107">
        <v>151</v>
      </c>
      <c r="Z359" s="107"/>
      <c r="AA359" s="107"/>
      <c r="AB359" s="107"/>
      <c r="AC359" s="107"/>
      <c r="AD359" s="107"/>
      <c r="AE359" s="107"/>
      <c r="AG359" s="6">
        <f>IF(Q359&gt;0,RANK(Q359,(N359:P359,Q359:AE359)),0)</f>
        <v>3</v>
      </c>
      <c r="AH359" s="6">
        <f>IF(R359&gt;0,RANK(R359,(N359:P359,Q359:AE359)),0)</f>
        <v>0</v>
      </c>
      <c r="AI359" s="6">
        <f>IF(T359&gt;0,RANK(T359,(N359:P359,Q359:AE359)),0)</f>
        <v>0</v>
      </c>
      <c r="AJ359" s="6">
        <f>IF(S359&gt;0,RANK(S359,(N359:P359,Q359:AE359)),0)</f>
        <v>0</v>
      </c>
      <c r="AK359" s="2">
        <f t="shared" si="161"/>
        <v>2.3281157123043392E-2</v>
      </c>
      <c r="AL359" s="2">
        <f t="shared" si="162"/>
        <v>0</v>
      </c>
      <c r="AM359" s="2">
        <f t="shared" si="163"/>
        <v>0</v>
      </c>
      <c r="AN359" s="2">
        <f t="shared" si="164"/>
        <v>0</v>
      </c>
      <c r="AP359" t="s">
        <v>1931</v>
      </c>
      <c r="AQ359" t="s">
        <v>1644</v>
      </c>
      <c r="AR359" s="8"/>
      <c r="AT359" s="92">
        <v>26</v>
      </c>
      <c r="AU359" s="94">
        <v>69</v>
      </c>
      <c r="AV359" s="98">
        <f t="shared" si="155"/>
        <v>26069</v>
      </c>
      <c r="AX359" s="6" t="s">
        <v>1535</v>
      </c>
    </row>
    <row r="360" spans="1:50" hidden="1" outlineLevel="1">
      <c r="A360" t="s">
        <v>748</v>
      </c>
      <c r="B360" t="s">
        <v>1644</v>
      </c>
      <c r="C360" s="1">
        <f t="shared" si="156"/>
        <v>4979</v>
      </c>
      <c r="D360" s="6">
        <f>IF(N360&gt;0, RANK(N360,(N360:P360,Q360:AE360)),0)</f>
        <v>1</v>
      </c>
      <c r="E360" s="6">
        <f>IF(O360&gt;0,RANK(O360,(N360:P360,Q360:AE360)),0)</f>
        <v>2</v>
      </c>
      <c r="F360" s="6">
        <f>IF(P360&gt;0,RANK(P360,(N360:P360,Q360:AE360)),0)</f>
        <v>0</v>
      </c>
      <c r="G360" s="1">
        <f t="shared" si="144"/>
        <v>11</v>
      </c>
      <c r="H360" s="2">
        <f t="shared" si="145"/>
        <v>2.2092789716810605E-3</v>
      </c>
      <c r="I360" s="2"/>
      <c r="J360" s="2">
        <f t="shared" si="157"/>
        <v>0.48744727856999398</v>
      </c>
      <c r="K360" s="2">
        <f t="shared" si="158"/>
        <v>0.48523799959831293</v>
      </c>
      <c r="L360" s="2">
        <f t="shared" si="159"/>
        <v>0</v>
      </c>
      <c r="M360" s="2">
        <f t="shared" si="160"/>
        <v>2.7314721831693145E-2</v>
      </c>
      <c r="N360" s="107">
        <v>2427</v>
      </c>
      <c r="O360" s="107">
        <v>2416</v>
      </c>
      <c r="P360" s="107"/>
      <c r="Q360" s="107">
        <v>51</v>
      </c>
      <c r="R360" s="107"/>
      <c r="S360" s="107"/>
      <c r="T360" s="107"/>
      <c r="U360" s="107"/>
      <c r="V360" s="107">
        <v>35</v>
      </c>
      <c r="W360" s="107"/>
      <c r="X360" s="107">
        <v>0</v>
      </c>
      <c r="Y360" s="107">
        <v>50</v>
      </c>
      <c r="Z360" s="107"/>
      <c r="AA360" s="107"/>
      <c r="AB360" s="107"/>
      <c r="AC360" s="107"/>
      <c r="AD360" s="107"/>
      <c r="AE360" s="107"/>
      <c r="AG360" s="6">
        <f>IF(Q360&gt;0,RANK(Q360,(N360:P360,Q360:AE360)),0)</f>
        <v>3</v>
      </c>
      <c r="AH360" s="6">
        <f>IF(R360&gt;0,RANK(R360,(N360:P360,Q360:AE360)),0)</f>
        <v>0</v>
      </c>
      <c r="AI360" s="6">
        <f>IF(T360&gt;0,RANK(T360,(N360:P360,Q360:AE360)),0)</f>
        <v>0</v>
      </c>
      <c r="AJ360" s="6">
        <f>IF(S360&gt;0,RANK(S360,(N360:P360,Q360:AE360)),0)</f>
        <v>0</v>
      </c>
      <c r="AK360" s="2">
        <f t="shared" si="161"/>
        <v>1.0243020686884917E-2</v>
      </c>
      <c r="AL360" s="2">
        <f t="shared" si="162"/>
        <v>0</v>
      </c>
      <c r="AM360" s="2">
        <f t="shared" si="163"/>
        <v>0</v>
      </c>
      <c r="AN360" s="2">
        <f t="shared" si="164"/>
        <v>0</v>
      </c>
      <c r="AP360" t="s">
        <v>748</v>
      </c>
      <c r="AQ360" t="s">
        <v>1644</v>
      </c>
      <c r="AR360" s="8"/>
      <c r="AT360" s="92">
        <v>26</v>
      </c>
      <c r="AU360" s="94">
        <v>71</v>
      </c>
      <c r="AV360" s="98">
        <f t="shared" si="155"/>
        <v>26071</v>
      </c>
      <c r="AX360" s="6" t="s">
        <v>1535</v>
      </c>
    </row>
    <row r="361" spans="1:50" hidden="1" outlineLevel="1">
      <c r="A361" t="s">
        <v>2371</v>
      </c>
      <c r="B361" t="s">
        <v>1644</v>
      </c>
      <c r="C361" s="1">
        <f t="shared" si="156"/>
        <v>15225</v>
      </c>
      <c r="D361" s="6">
        <f>IF(N361&gt;0, RANK(N361,(N361:P361,Q361:AE361)),0)</f>
        <v>2</v>
      </c>
      <c r="E361" s="6">
        <f>IF(O361&gt;0,RANK(O361,(N361:P361,Q361:AE361)),0)</f>
        <v>1</v>
      </c>
      <c r="F361" s="6">
        <f>IF(P361&gt;0,RANK(P361,(N361:P361,Q361:AE361)),0)</f>
        <v>0</v>
      </c>
      <c r="G361" s="1">
        <f t="shared" si="144"/>
        <v>1891</v>
      </c>
      <c r="H361" s="2">
        <f t="shared" si="145"/>
        <v>0.12420361247947455</v>
      </c>
      <c r="I361" s="2"/>
      <c r="J361" s="2">
        <f t="shared" si="157"/>
        <v>0.41379310344827586</v>
      </c>
      <c r="K361" s="2">
        <f t="shared" si="158"/>
        <v>0.53799671592775045</v>
      </c>
      <c r="L361" s="2">
        <f t="shared" si="159"/>
        <v>0</v>
      </c>
      <c r="M361" s="2">
        <f t="shared" si="160"/>
        <v>4.8210180623973753E-2</v>
      </c>
      <c r="N361" s="107">
        <v>6300</v>
      </c>
      <c r="O361" s="107">
        <v>8191</v>
      </c>
      <c r="P361" s="107"/>
      <c r="Q361" s="107">
        <v>492</v>
      </c>
      <c r="R361" s="107"/>
      <c r="S361" s="107"/>
      <c r="T361" s="107"/>
      <c r="U361" s="107"/>
      <c r="V361" s="107">
        <v>99</v>
      </c>
      <c r="W361" s="107"/>
      <c r="X361" s="107">
        <v>1</v>
      </c>
      <c r="Y361" s="107">
        <v>142</v>
      </c>
      <c r="Z361" s="107"/>
      <c r="AA361" s="107"/>
      <c r="AB361" s="107"/>
      <c r="AC361" s="107"/>
      <c r="AD361" s="107"/>
      <c r="AE361" s="107"/>
      <c r="AG361" s="6">
        <f>IF(Q361&gt;0,RANK(Q361,(N361:P361,Q361:AE361)),0)</f>
        <v>3</v>
      </c>
      <c r="AH361" s="6">
        <f>IF(R361&gt;0,RANK(R361,(N361:P361,Q361:AE361)),0)</f>
        <v>0</v>
      </c>
      <c r="AI361" s="6">
        <f>IF(T361&gt;0,RANK(T361,(N361:P361,Q361:AE361)),0)</f>
        <v>0</v>
      </c>
      <c r="AJ361" s="6">
        <f>IF(S361&gt;0,RANK(S361,(N361:P361,Q361:AE361)),0)</f>
        <v>0</v>
      </c>
      <c r="AK361" s="2">
        <f t="shared" si="161"/>
        <v>3.2315270935960594E-2</v>
      </c>
      <c r="AL361" s="2">
        <f t="shared" si="162"/>
        <v>0</v>
      </c>
      <c r="AM361" s="2">
        <f t="shared" si="163"/>
        <v>0</v>
      </c>
      <c r="AN361" s="2">
        <f t="shared" si="164"/>
        <v>0</v>
      </c>
      <c r="AP361" t="s">
        <v>2371</v>
      </c>
      <c r="AQ361" t="s">
        <v>1644</v>
      </c>
      <c r="AR361" s="8"/>
      <c r="AT361" s="92">
        <v>26</v>
      </c>
      <c r="AU361" s="94">
        <v>73</v>
      </c>
      <c r="AV361" s="98">
        <f t="shared" si="155"/>
        <v>26073</v>
      </c>
      <c r="AX361" s="6" t="s">
        <v>1535</v>
      </c>
    </row>
    <row r="362" spans="1:50" hidden="1" outlineLevel="1">
      <c r="A362" t="s">
        <v>2097</v>
      </c>
      <c r="B362" t="s">
        <v>1644</v>
      </c>
      <c r="C362" s="1">
        <f t="shared" si="156"/>
        <v>45847</v>
      </c>
      <c r="D362" s="6">
        <f>IF(N362&gt;0, RANK(N362,(N362:P362,Q362:AE362)),0)</f>
        <v>2</v>
      </c>
      <c r="E362" s="6">
        <f>IF(O362&gt;0,RANK(O362,(N362:P362,Q362:AE362)),0)</f>
        <v>1</v>
      </c>
      <c r="F362" s="6">
        <f>IF(P362&gt;0,RANK(P362,(N362:P362,Q362:AE362)),0)</f>
        <v>0</v>
      </c>
      <c r="G362" s="1">
        <f t="shared" si="144"/>
        <v>10302</v>
      </c>
      <c r="H362" s="2">
        <f t="shared" si="145"/>
        <v>0.22470390647152486</v>
      </c>
      <c r="I362" s="2"/>
      <c r="J362" s="2">
        <f t="shared" si="157"/>
        <v>0.3565773114925731</v>
      </c>
      <c r="K362" s="2">
        <f t="shared" si="158"/>
        <v>0.58128121796409793</v>
      </c>
      <c r="L362" s="2">
        <f t="shared" si="159"/>
        <v>0</v>
      </c>
      <c r="M362" s="2">
        <f t="shared" si="160"/>
        <v>6.2141470543328969E-2</v>
      </c>
      <c r="N362" s="107">
        <v>16348</v>
      </c>
      <c r="O362" s="107">
        <v>26650</v>
      </c>
      <c r="P362" s="107"/>
      <c r="Q362" s="107">
        <v>2373</v>
      </c>
      <c r="R362" s="107"/>
      <c r="S362" s="107"/>
      <c r="T362" s="107"/>
      <c r="U362" s="107"/>
      <c r="V362" s="107">
        <v>170</v>
      </c>
      <c r="W362" s="107"/>
      <c r="X362" s="107">
        <v>0</v>
      </c>
      <c r="Y362" s="107">
        <v>306</v>
      </c>
      <c r="Z362" s="107"/>
      <c r="AA362" s="107"/>
      <c r="AB362" s="107"/>
      <c r="AC362" s="107"/>
      <c r="AD362" s="107"/>
      <c r="AE362" s="107"/>
      <c r="AG362" s="6">
        <f>IF(Q362&gt;0,RANK(Q362,(N362:P362,Q362:AE362)),0)</f>
        <v>3</v>
      </c>
      <c r="AH362" s="6">
        <f>IF(R362&gt;0,RANK(R362,(N362:P362,Q362:AE362)),0)</f>
        <v>0</v>
      </c>
      <c r="AI362" s="6">
        <f>IF(T362&gt;0,RANK(T362,(N362:P362,Q362:AE362)),0)</f>
        <v>0</v>
      </c>
      <c r="AJ362" s="6">
        <f>IF(S362&gt;0,RANK(S362,(N362:P362,Q362:AE362)),0)</f>
        <v>0</v>
      </c>
      <c r="AK362" s="2">
        <f t="shared" si="161"/>
        <v>5.1759111828472967E-2</v>
      </c>
      <c r="AL362" s="2">
        <f t="shared" si="162"/>
        <v>0</v>
      </c>
      <c r="AM362" s="2">
        <f t="shared" si="163"/>
        <v>0</v>
      </c>
      <c r="AN362" s="2">
        <f t="shared" si="164"/>
        <v>0</v>
      </c>
      <c r="AP362" t="s">
        <v>2097</v>
      </c>
      <c r="AQ362" t="s">
        <v>1644</v>
      </c>
      <c r="AR362" s="8"/>
      <c r="AT362" s="92">
        <v>26</v>
      </c>
      <c r="AU362" s="94">
        <v>75</v>
      </c>
      <c r="AV362" s="98">
        <f t="shared" si="155"/>
        <v>26075</v>
      </c>
      <c r="AX362" s="6" t="s">
        <v>1535</v>
      </c>
    </row>
    <row r="363" spans="1:50" hidden="1" outlineLevel="1">
      <c r="A363" t="s">
        <v>2136</v>
      </c>
      <c r="B363" t="s">
        <v>1644</v>
      </c>
      <c r="C363" s="1">
        <f t="shared" si="156"/>
        <v>71291</v>
      </c>
      <c r="D363" s="6">
        <f>IF(N363&gt;0, RANK(N363,(N363:P363,Q363:AE363)),0)</f>
        <v>2</v>
      </c>
      <c r="E363" s="6">
        <f>IF(O363&gt;0,RANK(O363,(N363:P363,Q363:AE363)),0)</f>
        <v>1</v>
      </c>
      <c r="F363" s="6">
        <f>IF(P363&gt;0,RANK(P363,(N363:P363,Q363:AE363)),0)</f>
        <v>0</v>
      </c>
      <c r="G363" s="1">
        <f t="shared" si="144"/>
        <v>12108</v>
      </c>
      <c r="H363" s="2">
        <f t="shared" si="145"/>
        <v>0.16983911012610287</v>
      </c>
      <c r="I363" s="2"/>
      <c r="J363" s="2">
        <f t="shared" si="157"/>
        <v>0.39915276823161411</v>
      </c>
      <c r="K363" s="2">
        <f t="shared" si="158"/>
        <v>0.56899187835771692</v>
      </c>
      <c r="L363" s="2">
        <f t="shared" si="159"/>
        <v>0</v>
      </c>
      <c r="M363" s="2">
        <f t="shared" si="160"/>
        <v>3.1855353410669029E-2</v>
      </c>
      <c r="N363" s="107">
        <v>28456</v>
      </c>
      <c r="O363" s="107">
        <v>40564</v>
      </c>
      <c r="P363" s="107"/>
      <c r="Q363" s="107">
        <v>1365</v>
      </c>
      <c r="R363" s="107"/>
      <c r="S363" s="107"/>
      <c r="T363" s="107"/>
      <c r="U363" s="107"/>
      <c r="V363" s="107">
        <v>217</v>
      </c>
      <c r="W363" s="107"/>
      <c r="X363" s="107">
        <v>0</v>
      </c>
      <c r="Y363" s="107">
        <v>689</v>
      </c>
      <c r="Z363" s="107"/>
      <c r="AA363" s="107"/>
      <c r="AB363" s="107"/>
      <c r="AC363" s="107"/>
      <c r="AD363" s="107"/>
      <c r="AE363" s="107"/>
      <c r="AG363" s="6">
        <f>IF(Q363&gt;0,RANK(Q363,(N363:P363,Q363:AE363)),0)</f>
        <v>3</v>
      </c>
      <c r="AH363" s="6">
        <f>IF(R363&gt;0,RANK(R363,(N363:P363,Q363:AE363)),0)</f>
        <v>0</v>
      </c>
      <c r="AI363" s="6">
        <f>IF(T363&gt;0,RANK(T363,(N363:P363,Q363:AE363)),0)</f>
        <v>0</v>
      </c>
      <c r="AJ363" s="6">
        <f>IF(S363&gt;0,RANK(S363,(N363:P363,Q363:AE363)),0)</f>
        <v>0</v>
      </c>
      <c r="AK363" s="2">
        <f t="shared" si="161"/>
        <v>1.914687688488028E-2</v>
      </c>
      <c r="AL363" s="2">
        <f t="shared" si="162"/>
        <v>0</v>
      </c>
      <c r="AM363" s="2">
        <f t="shared" si="163"/>
        <v>0</v>
      </c>
      <c r="AN363" s="2">
        <f t="shared" si="164"/>
        <v>0</v>
      </c>
      <c r="AP363" t="s">
        <v>2136</v>
      </c>
      <c r="AQ363" t="s">
        <v>1644</v>
      </c>
      <c r="AR363" s="8"/>
      <c r="AT363" s="92">
        <v>26</v>
      </c>
      <c r="AU363" s="94">
        <v>77</v>
      </c>
      <c r="AV363" s="98">
        <f t="shared" si="155"/>
        <v>26077</v>
      </c>
      <c r="AX363" s="6" t="s">
        <v>1535</v>
      </c>
    </row>
    <row r="364" spans="1:50" hidden="1" outlineLevel="1">
      <c r="A364" t="s">
        <v>2225</v>
      </c>
      <c r="B364" t="s">
        <v>1644</v>
      </c>
      <c r="C364" s="1">
        <f t="shared" si="156"/>
        <v>4494</v>
      </c>
      <c r="D364" s="6">
        <f>IF(N364&gt;0, RANK(N364,(N364:P364,Q364:AE364)),0)</f>
        <v>2</v>
      </c>
      <c r="E364" s="6">
        <f>IF(O364&gt;0,RANK(O364,(N364:P364,Q364:AE364)),0)</f>
        <v>1</v>
      </c>
      <c r="F364" s="6">
        <f>IF(P364&gt;0,RANK(P364,(N364:P364,Q364:AE364)),0)</f>
        <v>0</v>
      </c>
      <c r="G364" s="1">
        <f t="shared" si="144"/>
        <v>1085</v>
      </c>
      <c r="H364" s="2">
        <f t="shared" si="145"/>
        <v>0.24143302180685358</v>
      </c>
      <c r="I364" s="2"/>
      <c r="J364" s="2">
        <f t="shared" si="157"/>
        <v>0.35202492211838005</v>
      </c>
      <c r="K364" s="2">
        <f t="shared" si="158"/>
        <v>0.59345794392523366</v>
      </c>
      <c r="L364" s="2">
        <f t="shared" si="159"/>
        <v>0</v>
      </c>
      <c r="M364" s="2">
        <f t="shared" si="160"/>
        <v>5.4517133956386354E-2</v>
      </c>
      <c r="N364" s="107">
        <v>1582</v>
      </c>
      <c r="O364" s="107">
        <v>2667</v>
      </c>
      <c r="P364" s="107"/>
      <c r="Q364" s="107">
        <v>178</v>
      </c>
      <c r="R364" s="107"/>
      <c r="S364" s="107"/>
      <c r="T364" s="107"/>
      <c r="U364" s="107"/>
      <c r="V364" s="107">
        <v>23</v>
      </c>
      <c r="W364" s="107"/>
      <c r="X364" s="107">
        <v>0</v>
      </c>
      <c r="Y364" s="107">
        <v>44</v>
      </c>
      <c r="Z364" s="107"/>
      <c r="AA364" s="107"/>
      <c r="AB364" s="107"/>
      <c r="AC364" s="107"/>
      <c r="AD364" s="107"/>
      <c r="AE364" s="107"/>
      <c r="AG364" s="6">
        <f>IF(Q364&gt;0,RANK(Q364,(N364:P364,Q364:AE364)),0)</f>
        <v>3</v>
      </c>
      <c r="AH364" s="6">
        <f>IF(R364&gt;0,RANK(R364,(N364:P364,Q364:AE364)),0)</f>
        <v>0</v>
      </c>
      <c r="AI364" s="6">
        <f>IF(T364&gt;0,RANK(T364,(N364:P364,Q364:AE364)),0)</f>
        <v>0</v>
      </c>
      <c r="AJ364" s="6">
        <f>IF(S364&gt;0,RANK(S364,(N364:P364,Q364:AE364)),0)</f>
        <v>0</v>
      </c>
      <c r="AK364" s="2">
        <f t="shared" si="161"/>
        <v>3.9608366711170448E-2</v>
      </c>
      <c r="AL364" s="2">
        <f t="shared" si="162"/>
        <v>0</v>
      </c>
      <c r="AM364" s="2">
        <f t="shared" si="163"/>
        <v>0</v>
      </c>
      <c r="AN364" s="2">
        <f t="shared" si="164"/>
        <v>0</v>
      </c>
      <c r="AP364" t="s">
        <v>2225</v>
      </c>
      <c r="AQ364" t="s">
        <v>1644</v>
      </c>
      <c r="AR364" s="8"/>
      <c r="AT364" s="92">
        <v>26</v>
      </c>
      <c r="AU364" s="94">
        <v>79</v>
      </c>
      <c r="AV364" s="98">
        <f t="shared" si="155"/>
        <v>26079</v>
      </c>
      <c r="AX364" s="6" t="s">
        <v>1535</v>
      </c>
    </row>
    <row r="365" spans="1:50" hidden="1" outlineLevel="1">
      <c r="A365" t="s">
        <v>2377</v>
      </c>
      <c r="B365" t="s">
        <v>1644</v>
      </c>
      <c r="C365" s="1">
        <f t="shared" si="156"/>
        <v>162483</v>
      </c>
      <c r="D365" s="6">
        <f>IF(N365&gt;0, RANK(N365,(N365:P365,Q365:AE365)),0)</f>
        <v>2</v>
      </c>
      <c r="E365" s="6">
        <f>IF(O365&gt;0,RANK(O365,(N365:P365,Q365:AE365)),0)</f>
        <v>1</v>
      </c>
      <c r="F365" s="6">
        <f>IF(P365&gt;0,RANK(P365,(N365:P365,Q365:AE365)),0)</f>
        <v>0</v>
      </c>
      <c r="G365" s="1">
        <f t="shared" si="144"/>
        <v>60861</v>
      </c>
      <c r="H365" s="2">
        <f t="shared" si="145"/>
        <v>0.37456841638817601</v>
      </c>
      <c r="I365" s="2"/>
      <c r="J365" s="2">
        <f t="shared" si="157"/>
        <v>0.28889791547423421</v>
      </c>
      <c r="K365" s="2">
        <f t="shared" si="158"/>
        <v>0.66346633186241022</v>
      </c>
      <c r="L365" s="2">
        <f t="shared" si="159"/>
        <v>0</v>
      </c>
      <c r="M365" s="2">
        <f t="shared" si="160"/>
        <v>4.7635752663355624E-2</v>
      </c>
      <c r="N365" s="107">
        <v>46941</v>
      </c>
      <c r="O365" s="107">
        <v>107802</v>
      </c>
      <c r="P365" s="107"/>
      <c r="Q365" s="107">
        <v>4271</v>
      </c>
      <c r="R365" s="107"/>
      <c r="S365" s="107"/>
      <c r="T365" s="107"/>
      <c r="U365" s="107"/>
      <c r="V365" s="107">
        <v>2345</v>
      </c>
      <c r="W365" s="107"/>
      <c r="X365" s="107">
        <v>30</v>
      </c>
      <c r="Y365" s="107">
        <v>1094</v>
      </c>
      <c r="Z365" s="107"/>
      <c r="AA365" s="107"/>
      <c r="AB365" s="107"/>
      <c r="AC365" s="107"/>
      <c r="AD365" s="107"/>
      <c r="AE365" s="107"/>
      <c r="AG365" s="6">
        <f>IF(Q365&gt;0,RANK(Q365,(N365:P365,Q365:AE365)),0)</f>
        <v>3</v>
      </c>
      <c r="AH365" s="6">
        <f>IF(R365&gt;0,RANK(R365,(N365:P365,Q365:AE365)),0)</f>
        <v>0</v>
      </c>
      <c r="AI365" s="6">
        <f>IF(T365&gt;0,RANK(T365,(N365:P365,Q365:AE365)),0)</f>
        <v>0</v>
      </c>
      <c r="AJ365" s="6">
        <f>IF(S365&gt;0,RANK(S365,(N365:P365,Q365:AE365)),0)</f>
        <v>0</v>
      </c>
      <c r="AK365" s="2">
        <f t="shared" si="161"/>
        <v>2.6285826824960151E-2</v>
      </c>
      <c r="AL365" s="2">
        <f t="shared" si="162"/>
        <v>0</v>
      </c>
      <c r="AM365" s="2">
        <f t="shared" si="163"/>
        <v>0</v>
      </c>
      <c r="AN365" s="2">
        <f t="shared" si="164"/>
        <v>0</v>
      </c>
      <c r="AP365" t="s">
        <v>2377</v>
      </c>
      <c r="AQ365" t="s">
        <v>1644</v>
      </c>
      <c r="AR365" s="8"/>
      <c r="AT365" s="92">
        <v>26</v>
      </c>
      <c r="AU365" s="94">
        <v>81</v>
      </c>
      <c r="AV365" s="98">
        <f t="shared" si="155"/>
        <v>26081</v>
      </c>
      <c r="AX365" s="6" t="s">
        <v>1535</v>
      </c>
    </row>
    <row r="366" spans="1:50" hidden="1" outlineLevel="1">
      <c r="A366" t="s">
        <v>2226</v>
      </c>
      <c r="B366" t="s">
        <v>1644</v>
      </c>
      <c r="C366" s="1">
        <f t="shared" si="156"/>
        <v>954</v>
      </c>
      <c r="D366" s="6">
        <f>IF(N366&gt;0, RANK(N366,(N366:P366,Q366:AE366)),0)</f>
        <v>2</v>
      </c>
      <c r="E366" s="6">
        <f>IF(O366&gt;0,RANK(O366,(N366:P366,Q366:AE366)),0)</f>
        <v>1</v>
      </c>
      <c r="F366" s="6">
        <f>IF(P366&gt;0,RANK(P366,(N366:P366,Q366:AE366)),0)</f>
        <v>0</v>
      </c>
      <c r="G366" s="1">
        <f t="shared" si="144"/>
        <v>58</v>
      </c>
      <c r="H366" s="2">
        <f t="shared" si="145"/>
        <v>6.0796645702306078E-2</v>
      </c>
      <c r="I366" s="2"/>
      <c r="J366" s="2">
        <f t="shared" si="157"/>
        <v>0.45178197064989517</v>
      </c>
      <c r="K366" s="2">
        <f t="shared" si="158"/>
        <v>0.51257861635220126</v>
      </c>
      <c r="L366" s="2">
        <f t="shared" si="159"/>
        <v>0</v>
      </c>
      <c r="M366" s="2">
        <f t="shared" si="160"/>
        <v>3.563941299790363E-2</v>
      </c>
      <c r="N366" s="107">
        <v>431</v>
      </c>
      <c r="O366" s="107">
        <v>489</v>
      </c>
      <c r="P366" s="107"/>
      <c r="Q366" s="107">
        <v>19</v>
      </c>
      <c r="R366" s="107"/>
      <c r="S366" s="107"/>
      <c r="T366" s="107"/>
      <c r="U366" s="107"/>
      <c r="V366" s="107">
        <v>7</v>
      </c>
      <c r="W366" s="107"/>
      <c r="X366" s="107">
        <v>0</v>
      </c>
      <c r="Y366" s="107">
        <v>8</v>
      </c>
      <c r="Z366" s="107"/>
      <c r="AA366" s="107"/>
      <c r="AB366" s="107"/>
      <c r="AC366" s="107"/>
      <c r="AD366" s="107"/>
      <c r="AE366" s="107"/>
      <c r="AG366" s="6">
        <f>IF(Q366&gt;0,RANK(Q366,(N366:P366,Q366:AE366)),0)</f>
        <v>3</v>
      </c>
      <c r="AH366" s="6">
        <f>IF(R366&gt;0,RANK(R366,(N366:P366,Q366:AE366)),0)</f>
        <v>0</v>
      </c>
      <c r="AI366" s="6">
        <f>IF(T366&gt;0,RANK(T366,(N366:P366,Q366:AE366)),0)</f>
        <v>0</v>
      </c>
      <c r="AJ366" s="6">
        <f>IF(S366&gt;0,RANK(S366,(N366:P366,Q366:AE366)),0)</f>
        <v>0</v>
      </c>
      <c r="AK366" s="2">
        <f t="shared" si="161"/>
        <v>1.9916142557651992E-2</v>
      </c>
      <c r="AL366" s="2">
        <f t="shared" si="162"/>
        <v>0</v>
      </c>
      <c r="AM366" s="2">
        <f t="shared" si="163"/>
        <v>0</v>
      </c>
      <c r="AN366" s="2">
        <f t="shared" si="164"/>
        <v>0</v>
      </c>
      <c r="AP366" t="s">
        <v>2226</v>
      </c>
      <c r="AQ366" t="s">
        <v>1644</v>
      </c>
      <c r="AR366" s="8"/>
      <c r="AT366" s="92">
        <v>26</v>
      </c>
      <c r="AU366" s="94">
        <v>83</v>
      </c>
      <c r="AV366" s="98">
        <f t="shared" si="155"/>
        <v>26083</v>
      </c>
      <c r="AX366" s="6" t="s">
        <v>1535</v>
      </c>
    </row>
    <row r="367" spans="1:50" hidden="1" outlineLevel="1">
      <c r="A367" t="s">
        <v>659</v>
      </c>
      <c r="B367" t="s">
        <v>1644</v>
      </c>
      <c r="C367" s="1">
        <f t="shared" si="156"/>
        <v>3243</v>
      </c>
      <c r="D367" s="6">
        <f>IF(N367&gt;0, RANK(N367,(N367:P367,Q367:AE367)),0)</f>
        <v>2</v>
      </c>
      <c r="E367" s="6">
        <f>IF(O367&gt;0,RANK(O367,(N367:P367,Q367:AE367)),0)</f>
        <v>1</v>
      </c>
      <c r="F367" s="6">
        <f>IF(P367&gt;0,RANK(P367,(N367:P367,Q367:AE367)),0)</f>
        <v>0</v>
      </c>
      <c r="G367" s="1">
        <f t="shared" si="144"/>
        <v>41</v>
      </c>
      <c r="H367" s="2">
        <f t="shared" si="145"/>
        <v>1.2642614862781376E-2</v>
      </c>
      <c r="I367" s="2"/>
      <c r="J367" s="2">
        <f t="shared" si="157"/>
        <v>0.46500154178230035</v>
      </c>
      <c r="K367" s="2">
        <f t="shared" si="158"/>
        <v>0.4776441566450817</v>
      </c>
      <c r="L367" s="2">
        <f t="shared" si="159"/>
        <v>0</v>
      </c>
      <c r="M367" s="2">
        <f t="shared" si="160"/>
        <v>5.7354301572617949E-2</v>
      </c>
      <c r="N367" s="107">
        <v>1508</v>
      </c>
      <c r="O367" s="107">
        <v>1549</v>
      </c>
      <c r="P367" s="107"/>
      <c r="Q367" s="107">
        <v>120</v>
      </c>
      <c r="R367" s="107"/>
      <c r="S367" s="107"/>
      <c r="T367" s="107"/>
      <c r="U367" s="107"/>
      <c r="V367" s="107">
        <v>28</v>
      </c>
      <c r="W367" s="107"/>
      <c r="X367" s="107">
        <v>0</v>
      </c>
      <c r="Y367" s="107">
        <v>38</v>
      </c>
      <c r="Z367" s="107"/>
      <c r="AA367" s="107"/>
      <c r="AB367" s="107"/>
      <c r="AC367" s="107"/>
      <c r="AD367" s="107"/>
      <c r="AE367" s="107"/>
      <c r="AG367" s="6">
        <f>IF(Q367&gt;0,RANK(Q367,(N367:P367,Q367:AE367)),0)</f>
        <v>3</v>
      </c>
      <c r="AH367" s="6">
        <f>IF(R367&gt;0,RANK(R367,(N367:P367,Q367:AE367)),0)</f>
        <v>0</v>
      </c>
      <c r="AI367" s="6">
        <f>IF(T367&gt;0,RANK(T367,(N367:P367,Q367:AE367)),0)</f>
        <v>0</v>
      </c>
      <c r="AJ367" s="6">
        <f>IF(S367&gt;0,RANK(S367,(N367:P367,Q367:AE367)),0)</f>
        <v>0</v>
      </c>
      <c r="AK367" s="2">
        <f t="shared" si="161"/>
        <v>3.7002775208140611E-2</v>
      </c>
      <c r="AL367" s="2">
        <f t="shared" si="162"/>
        <v>0</v>
      </c>
      <c r="AM367" s="2">
        <f t="shared" si="163"/>
        <v>0</v>
      </c>
      <c r="AN367" s="2">
        <f t="shared" si="164"/>
        <v>0</v>
      </c>
      <c r="AP367" t="s">
        <v>659</v>
      </c>
      <c r="AQ367" t="s">
        <v>1644</v>
      </c>
      <c r="AR367" s="8"/>
      <c r="AT367" s="92">
        <v>26</v>
      </c>
      <c r="AU367" s="94">
        <v>85</v>
      </c>
      <c r="AV367" s="98">
        <f t="shared" si="155"/>
        <v>26085</v>
      </c>
      <c r="AX367" s="6" t="s">
        <v>1535</v>
      </c>
    </row>
    <row r="368" spans="1:50" hidden="1" outlineLevel="1">
      <c r="A368" t="s">
        <v>2418</v>
      </c>
      <c r="B368" t="s">
        <v>1644</v>
      </c>
      <c r="C368" s="1">
        <f t="shared" si="156"/>
        <v>26057</v>
      </c>
      <c r="D368" s="6">
        <f>IF(N368&gt;0, RANK(N368,(N368:P368,Q368:AE368)),0)</f>
        <v>2</v>
      </c>
      <c r="E368" s="6">
        <f>IF(O368&gt;0,RANK(O368,(N368:P368,Q368:AE368)),0)</f>
        <v>1</v>
      </c>
      <c r="F368" s="6">
        <f>IF(P368&gt;0,RANK(P368,(N368:P368,Q368:AE368)),0)</f>
        <v>0</v>
      </c>
      <c r="G368" s="1">
        <f t="shared" si="144"/>
        <v>6629</v>
      </c>
      <c r="H368" s="2">
        <f t="shared" si="145"/>
        <v>0.25440380703841581</v>
      </c>
      <c r="I368" s="2"/>
      <c r="J368" s="2">
        <f t="shared" si="157"/>
        <v>0.33273208734697013</v>
      </c>
      <c r="K368" s="2">
        <f t="shared" si="158"/>
        <v>0.58713589438538594</v>
      </c>
      <c r="L368" s="2">
        <f t="shared" si="159"/>
        <v>0</v>
      </c>
      <c r="M368" s="2">
        <f t="shared" si="160"/>
        <v>8.0132018267643934E-2</v>
      </c>
      <c r="N368" s="107">
        <v>8670</v>
      </c>
      <c r="O368" s="107">
        <v>15299</v>
      </c>
      <c r="P368" s="107"/>
      <c r="Q368" s="107">
        <v>1756</v>
      </c>
      <c r="R368" s="107"/>
      <c r="S368" s="107"/>
      <c r="T368" s="107"/>
      <c r="U368" s="107"/>
      <c r="V368" s="107">
        <v>128</v>
      </c>
      <c r="W368" s="107"/>
      <c r="X368" s="107">
        <v>0</v>
      </c>
      <c r="Y368" s="107">
        <v>204</v>
      </c>
      <c r="Z368" s="107"/>
      <c r="AA368" s="107"/>
      <c r="AB368" s="107"/>
      <c r="AC368" s="107"/>
      <c r="AD368" s="107"/>
      <c r="AE368" s="107"/>
      <c r="AG368" s="6">
        <f>IF(Q368&gt;0,RANK(Q368,(N368:P368,Q368:AE368)),0)</f>
        <v>3</v>
      </c>
      <c r="AH368" s="6">
        <f>IF(R368&gt;0,RANK(R368,(N368:P368,Q368:AE368)),0)</f>
        <v>0</v>
      </c>
      <c r="AI368" s="6">
        <f>IF(T368&gt;0,RANK(T368,(N368:P368,Q368:AE368)),0)</f>
        <v>0</v>
      </c>
      <c r="AJ368" s="6">
        <f>IF(S368&gt;0,RANK(S368,(N368:P368,Q368:AE368)),0)</f>
        <v>0</v>
      </c>
      <c r="AK368" s="2">
        <f t="shared" si="161"/>
        <v>6.7390720343861538E-2</v>
      </c>
      <c r="AL368" s="2">
        <f t="shared" si="162"/>
        <v>0</v>
      </c>
      <c r="AM368" s="2">
        <f t="shared" si="163"/>
        <v>0</v>
      </c>
      <c r="AN368" s="2">
        <f t="shared" si="164"/>
        <v>0</v>
      </c>
      <c r="AP368" t="s">
        <v>2418</v>
      </c>
      <c r="AQ368" t="s">
        <v>1644</v>
      </c>
      <c r="AR368" s="8"/>
      <c r="AT368" s="92">
        <v>26</v>
      </c>
      <c r="AU368" s="94">
        <v>87</v>
      </c>
      <c r="AV368" s="98">
        <f t="shared" si="155"/>
        <v>26087</v>
      </c>
      <c r="AX368" s="6" t="s">
        <v>1535</v>
      </c>
    </row>
    <row r="369" spans="1:50" hidden="1" outlineLevel="1">
      <c r="A369" t="s">
        <v>2413</v>
      </c>
      <c r="B369" t="s">
        <v>1644</v>
      </c>
      <c r="C369" s="1">
        <f t="shared" si="156"/>
        <v>8076</v>
      </c>
      <c r="D369" s="6">
        <f>IF(N369&gt;0, RANK(N369,(N369:P369,Q369:AE369)),0)</f>
        <v>2</v>
      </c>
      <c r="E369" s="6">
        <f>IF(O369&gt;0,RANK(O369,(N369:P369,Q369:AE369)),0)</f>
        <v>1</v>
      </c>
      <c r="F369" s="6">
        <f>IF(P369&gt;0,RANK(P369,(N369:P369,Q369:AE369)),0)</f>
        <v>0</v>
      </c>
      <c r="G369" s="1">
        <f t="shared" si="144"/>
        <v>2452</v>
      </c>
      <c r="H369" s="2">
        <f t="shared" si="145"/>
        <v>0.30361565131253093</v>
      </c>
      <c r="I369" s="2"/>
      <c r="J369" s="2">
        <f t="shared" si="157"/>
        <v>0.33060921248142644</v>
      </c>
      <c r="K369" s="2">
        <f t="shared" si="158"/>
        <v>0.63422486379395737</v>
      </c>
      <c r="L369" s="2">
        <f t="shared" si="159"/>
        <v>0</v>
      </c>
      <c r="M369" s="2">
        <f t="shared" si="160"/>
        <v>3.5165923724616244E-2</v>
      </c>
      <c r="N369" s="107">
        <v>2670</v>
      </c>
      <c r="O369" s="107">
        <v>5122</v>
      </c>
      <c r="P369" s="107"/>
      <c r="Q369" s="107">
        <v>182</v>
      </c>
      <c r="R369" s="107"/>
      <c r="S369" s="107"/>
      <c r="T369" s="107"/>
      <c r="U369" s="107"/>
      <c r="V369" s="107">
        <v>42</v>
      </c>
      <c r="W369" s="107"/>
      <c r="X369" s="107">
        <v>1</v>
      </c>
      <c r="Y369" s="107">
        <v>59</v>
      </c>
      <c r="Z369" s="107"/>
      <c r="AA369" s="107"/>
      <c r="AB369" s="107"/>
      <c r="AC369" s="107"/>
      <c r="AD369" s="107"/>
      <c r="AE369" s="107"/>
      <c r="AG369" s="6">
        <f>IF(Q369&gt;0,RANK(Q369,(N369:P369,Q369:AE369)),0)</f>
        <v>3</v>
      </c>
      <c r="AH369" s="6">
        <f>IF(R369&gt;0,RANK(R369,(N369:P369,Q369:AE369)),0)</f>
        <v>0</v>
      </c>
      <c r="AI369" s="6">
        <f>IF(T369&gt;0,RANK(T369,(N369:P369,Q369:AE369)),0)</f>
        <v>0</v>
      </c>
      <c r="AJ369" s="6">
        <f>IF(S369&gt;0,RANK(S369,(N369:P369,Q369:AE369)),0)</f>
        <v>0</v>
      </c>
      <c r="AK369" s="2">
        <f t="shared" si="161"/>
        <v>2.2535908865775136E-2</v>
      </c>
      <c r="AL369" s="2">
        <f t="shared" si="162"/>
        <v>0</v>
      </c>
      <c r="AM369" s="2">
        <f t="shared" si="163"/>
        <v>0</v>
      </c>
      <c r="AN369" s="2">
        <f t="shared" si="164"/>
        <v>0</v>
      </c>
      <c r="AP369" t="s">
        <v>2413</v>
      </c>
      <c r="AQ369" t="s">
        <v>1644</v>
      </c>
      <c r="AR369" s="8"/>
      <c r="AT369" s="92">
        <v>26</v>
      </c>
      <c r="AU369" s="94">
        <v>89</v>
      </c>
      <c r="AV369" s="98">
        <f t="shared" si="155"/>
        <v>26089</v>
      </c>
      <c r="AX369" s="6" t="s">
        <v>1535</v>
      </c>
    </row>
    <row r="370" spans="1:50" hidden="1" outlineLevel="1">
      <c r="A370" t="s">
        <v>2128</v>
      </c>
      <c r="B370" t="s">
        <v>1644</v>
      </c>
      <c r="C370" s="1">
        <f t="shared" si="156"/>
        <v>26552</v>
      </c>
      <c r="D370" s="6">
        <f>IF(N370&gt;0, RANK(N370,(N370:P370,Q370:AE370)),0)</f>
        <v>2</v>
      </c>
      <c r="E370" s="6">
        <f>IF(O370&gt;0,RANK(O370,(N370:P370,Q370:AE370)),0)</f>
        <v>1</v>
      </c>
      <c r="F370" s="6">
        <f>IF(P370&gt;0,RANK(P370,(N370:P370,Q370:AE370)),0)</f>
        <v>0</v>
      </c>
      <c r="G370" s="1">
        <f t="shared" si="144"/>
        <v>5373</v>
      </c>
      <c r="H370" s="2">
        <f t="shared" si="145"/>
        <v>0.2023576378427237</v>
      </c>
      <c r="I370" s="2"/>
      <c r="J370" s="2">
        <f t="shared" si="157"/>
        <v>0.38098824947273274</v>
      </c>
      <c r="K370" s="2">
        <f t="shared" si="158"/>
        <v>0.58334588731545645</v>
      </c>
      <c r="L370" s="2">
        <f t="shared" si="159"/>
        <v>0</v>
      </c>
      <c r="M370" s="2">
        <f t="shared" si="160"/>
        <v>3.5665863211810755E-2</v>
      </c>
      <c r="N370" s="107">
        <v>10116</v>
      </c>
      <c r="O370" s="107">
        <v>15489</v>
      </c>
      <c r="P370" s="107"/>
      <c r="Q370" s="107">
        <v>749</v>
      </c>
      <c r="R370" s="107"/>
      <c r="S370" s="107"/>
      <c r="T370" s="107"/>
      <c r="U370" s="107"/>
      <c r="V370" s="107">
        <v>69</v>
      </c>
      <c r="W370" s="107"/>
      <c r="X370" s="107">
        <v>0</v>
      </c>
      <c r="Y370" s="107">
        <v>129</v>
      </c>
      <c r="Z370" s="107"/>
      <c r="AA370" s="107"/>
      <c r="AB370" s="107"/>
      <c r="AC370" s="107"/>
      <c r="AD370" s="107"/>
      <c r="AE370" s="107"/>
      <c r="AG370" s="6">
        <f>IF(Q370&gt;0,RANK(Q370,(N370:P370,Q370:AE370)),0)</f>
        <v>3</v>
      </c>
      <c r="AH370" s="6">
        <f>IF(R370&gt;0,RANK(R370,(N370:P370,Q370:AE370)),0)</f>
        <v>0</v>
      </c>
      <c r="AI370" s="6">
        <f>IF(T370&gt;0,RANK(T370,(N370:P370,Q370:AE370)),0)</f>
        <v>0</v>
      </c>
      <c r="AJ370" s="6">
        <f>IF(S370&gt;0,RANK(S370,(N370:P370,Q370:AE370)),0)</f>
        <v>0</v>
      </c>
      <c r="AK370" s="2">
        <f t="shared" si="161"/>
        <v>2.820879783067189E-2</v>
      </c>
      <c r="AL370" s="2">
        <f t="shared" si="162"/>
        <v>0</v>
      </c>
      <c r="AM370" s="2">
        <f t="shared" si="163"/>
        <v>0</v>
      </c>
      <c r="AN370" s="2">
        <f t="shared" si="164"/>
        <v>0</v>
      </c>
      <c r="AP370" t="s">
        <v>2128</v>
      </c>
      <c r="AQ370" t="s">
        <v>1644</v>
      </c>
      <c r="AR370" s="8"/>
      <c r="AT370" s="92">
        <v>26</v>
      </c>
      <c r="AU370" s="94">
        <v>91</v>
      </c>
      <c r="AV370" s="98">
        <f t="shared" si="155"/>
        <v>26091</v>
      </c>
      <c r="AX370" s="6" t="s">
        <v>1535</v>
      </c>
    </row>
    <row r="371" spans="1:50" hidden="1" outlineLevel="1">
      <c r="A371" t="s">
        <v>1158</v>
      </c>
      <c r="B371" t="s">
        <v>1644</v>
      </c>
      <c r="C371" s="1">
        <f t="shared" si="156"/>
        <v>46433</v>
      </c>
      <c r="D371" s="6">
        <f>IF(N371&gt;0, RANK(N371,(N371:P371,Q371:AE371)),0)</f>
        <v>2</v>
      </c>
      <c r="E371" s="6">
        <f>IF(O371&gt;0,RANK(O371,(N371:P371,Q371:AE371)),0)</f>
        <v>1</v>
      </c>
      <c r="F371" s="6">
        <f>IF(P371&gt;0,RANK(P371,(N371:P371,Q371:AE371)),0)</f>
        <v>0</v>
      </c>
      <c r="G371" s="1">
        <f t="shared" si="144"/>
        <v>15850</v>
      </c>
      <c r="H371" s="2">
        <f t="shared" si="145"/>
        <v>0.34135205565007648</v>
      </c>
      <c r="I371" s="2"/>
      <c r="J371" s="2">
        <f t="shared" si="157"/>
        <v>0.29095686257618503</v>
      </c>
      <c r="K371" s="2">
        <f t="shared" si="158"/>
        <v>0.63230891822626145</v>
      </c>
      <c r="L371" s="2">
        <f t="shared" si="159"/>
        <v>0</v>
      </c>
      <c r="M371" s="2">
        <f t="shared" si="160"/>
        <v>7.6734219197553521E-2</v>
      </c>
      <c r="N371" s="107">
        <v>13510</v>
      </c>
      <c r="O371" s="107">
        <v>29360</v>
      </c>
      <c r="P371" s="107"/>
      <c r="Q371" s="107">
        <v>3224</v>
      </c>
      <c r="R371" s="107"/>
      <c r="S371" s="107"/>
      <c r="T371" s="107"/>
      <c r="U371" s="107"/>
      <c r="V371" s="107">
        <v>157</v>
      </c>
      <c r="W371" s="107"/>
      <c r="X371" s="107">
        <v>7</v>
      </c>
      <c r="Y371" s="107">
        <v>175</v>
      </c>
      <c r="Z371" s="107"/>
      <c r="AA371" s="107"/>
      <c r="AB371" s="107"/>
      <c r="AC371" s="107"/>
      <c r="AD371" s="107"/>
      <c r="AE371" s="107"/>
      <c r="AG371" s="6">
        <f>IF(Q371&gt;0,RANK(Q371,(N371:P371,Q371:AE371)),0)</f>
        <v>3</v>
      </c>
      <c r="AH371" s="6">
        <f>IF(R371&gt;0,RANK(R371,(N371:P371,Q371:AE371)),0)</f>
        <v>0</v>
      </c>
      <c r="AI371" s="6">
        <f>IF(T371&gt;0,RANK(T371,(N371:P371,Q371:AE371)),0)</f>
        <v>0</v>
      </c>
      <c r="AJ371" s="6">
        <f>IF(S371&gt;0,RANK(S371,(N371:P371,Q371:AE371)),0)</f>
        <v>0</v>
      </c>
      <c r="AK371" s="2">
        <f t="shared" si="161"/>
        <v>6.9433377124028167E-2</v>
      </c>
      <c r="AL371" s="2">
        <f t="shared" si="162"/>
        <v>0</v>
      </c>
      <c r="AM371" s="2">
        <f t="shared" si="163"/>
        <v>0</v>
      </c>
      <c r="AN371" s="2">
        <f t="shared" si="164"/>
        <v>0</v>
      </c>
      <c r="AP371" t="s">
        <v>1158</v>
      </c>
      <c r="AQ371" t="s">
        <v>1644</v>
      </c>
      <c r="AR371" s="8"/>
      <c r="AT371" s="92">
        <v>26</v>
      </c>
      <c r="AU371" s="94">
        <v>93</v>
      </c>
      <c r="AV371" s="98">
        <f t="shared" si="155"/>
        <v>26093</v>
      </c>
      <c r="AX371" s="6" t="s">
        <v>1535</v>
      </c>
    </row>
    <row r="372" spans="1:50" hidden="1" outlineLevel="1">
      <c r="A372" t="s">
        <v>2552</v>
      </c>
      <c r="B372" t="s">
        <v>1644</v>
      </c>
      <c r="C372" s="1">
        <f t="shared" si="156"/>
        <v>1840</v>
      </c>
      <c r="D372" s="6">
        <f>IF(N372&gt;0, RANK(N372,(N372:P372,Q372:AE372)),0)</f>
        <v>2</v>
      </c>
      <c r="E372" s="6">
        <f>IF(O372&gt;0,RANK(O372,(N372:P372,Q372:AE372)),0)</f>
        <v>1</v>
      </c>
      <c r="F372" s="6">
        <f>IF(P372&gt;0,RANK(P372,(N372:P372,Q372:AE372)),0)</f>
        <v>0</v>
      </c>
      <c r="G372" s="1">
        <f t="shared" si="144"/>
        <v>348</v>
      </c>
      <c r="H372" s="2">
        <f t="shared" si="145"/>
        <v>0.18913043478260869</v>
      </c>
      <c r="I372" s="2"/>
      <c r="J372" s="2">
        <f t="shared" si="157"/>
        <v>0.39130434782608697</v>
      </c>
      <c r="K372" s="2">
        <f t="shared" si="158"/>
        <v>0.58043478260869563</v>
      </c>
      <c r="L372" s="2">
        <f t="shared" si="159"/>
        <v>0</v>
      </c>
      <c r="M372" s="2">
        <f t="shared" si="160"/>
        <v>2.826086956521745E-2</v>
      </c>
      <c r="N372" s="107">
        <v>720</v>
      </c>
      <c r="O372" s="107">
        <v>1068</v>
      </c>
      <c r="P372" s="107"/>
      <c r="Q372" s="107">
        <v>32</v>
      </c>
      <c r="R372" s="107"/>
      <c r="S372" s="107"/>
      <c r="T372" s="107"/>
      <c r="U372" s="107"/>
      <c r="V372" s="107">
        <v>7</v>
      </c>
      <c r="W372" s="107"/>
      <c r="X372" s="107">
        <v>0</v>
      </c>
      <c r="Y372" s="107">
        <v>13</v>
      </c>
      <c r="Z372" s="107"/>
      <c r="AA372" s="107"/>
      <c r="AB372" s="107"/>
      <c r="AC372" s="107"/>
      <c r="AD372" s="107"/>
      <c r="AE372" s="107"/>
      <c r="AG372" s="6">
        <f>IF(Q372&gt;0,RANK(Q372,(N372:P372,Q372:AE372)),0)</f>
        <v>3</v>
      </c>
      <c r="AH372" s="6">
        <f>IF(R372&gt;0,RANK(R372,(N372:P372,Q372:AE372)),0)</f>
        <v>0</v>
      </c>
      <c r="AI372" s="6">
        <f>IF(T372&gt;0,RANK(T372,(N372:P372,Q372:AE372)),0)</f>
        <v>0</v>
      </c>
      <c r="AJ372" s="6">
        <f>IF(S372&gt;0,RANK(S372,(N372:P372,Q372:AE372)),0)</f>
        <v>0</v>
      </c>
      <c r="AK372" s="2">
        <f t="shared" si="161"/>
        <v>1.7391304347826087E-2</v>
      </c>
      <c r="AL372" s="2">
        <f t="shared" si="162"/>
        <v>0</v>
      </c>
      <c r="AM372" s="2">
        <f t="shared" si="163"/>
        <v>0</v>
      </c>
      <c r="AN372" s="2">
        <f t="shared" si="164"/>
        <v>0</v>
      </c>
      <c r="AP372" t="s">
        <v>2552</v>
      </c>
      <c r="AQ372" t="s">
        <v>1644</v>
      </c>
      <c r="AR372" s="8"/>
      <c r="AT372" s="92">
        <v>26</v>
      </c>
      <c r="AU372" s="94">
        <v>95</v>
      </c>
      <c r="AV372" s="98">
        <f t="shared" si="155"/>
        <v>26095</v>
      </c>
      <c r="AX372" s="6" t="s">
        <v>1535</v>
      </c>
    </row>
    <row r="373" spans="1:50" hidden="1" outlineLevel="1">
      <c r="A373" t="s">
        <v>2116</v>
      </c>
      <c r="B373" t="s">
        <v>1644</v>
      </c>
      <c r="C373" s="1">
        <f t="shared" si="156"/>
        <v>4511</v>
      </c>
      <c r="D373" s="6">
        <f>IF(N373&gt;0, RANK(N373,(N373:P373,Q373:AE373)),0)</f>
        <v>2</v>
      </c>
      <c r="E373" s="6">
        <f>IF(O373&gt;0,RANK(O373,(N373:P373,Q373:AE373)),0)</f>
        <v>1</v>
      </c>
      <c r="F373" s="6">
        <f>IF(P373&gt;0,RANK(P373,(N373:P373,Q373:AE373)),0)</f>
        <v>0</v>
      </c>
      <c r="G373" s="1">
        <f t="shared" si="144"/>
        <v>796</v>
      </c>
      <c r="H373" s="2">
        <f t="shared" si="145"/>
        <v>0.1764575482154733</v>
      </c>
      <c r="I373" s="2"/>
      <c r="J373" s="2">
        <f t="shared" si="157"/>
        <v>0.39348259809354913</v>
      </c>
      <c r="K373" s="2">
        <f t="shared" si="158"/>
        <v>0.56994014630902234</v>
      </c>
      <c r="L373" s="2">
        <f t="shared" si="159"/>
        <v>0</v>
      </c>
      <c r="M373" s="2">
        <f t="shared" si="160"/>
        <v>3.6577255597428526E-2</v>
      </c>
      <c r="N373" s="107">
        <v>1775</v>
      </c>
      <c r="O373" s="107">
        <v>2571</v>
      </c>
      <c r="P373" s="107"/>
      <c r="Q373" s="107">
        <v>101</v>
      </c>
      <c r="R373" s="107"/>
      <c r="S373" s="107"/>
      <c r="T373" s="107"/>
      <c r="U373" s="107"/>
      <c r="V373" s="107">
        <v>30</v>
      </c>
      <c r="W373" s="107"/>
      <c r="X373" s="107">
        <v>0</v>
      </c>
      <c r="Y373" s="107">
        <v>34</v>
      </c>
      <c r="Z373" s="107"/>
      <c r="AA373" s="107"/>
      <c r="AB373" s="107"/>
      <c r="AC373" s="107"/>
      <c r="AD373" s="107"/>
      <c r="AE373" s="107"/>
      <c r="AG373" s="6">
        <f>IF(Q373&gt;0,RANK(Q373,(N373:P373,Q373:AE373)),0)</f>
        <v>3</v>
      </c>
      <c r="AH373" s="6">
        <f>IF(R373&gt;0,RANK(R373,(N373:P373,Q373:AE373)),0)</f>
        <v>0</v>
      </c>
      <c r="AI373" s="6">
        <f>IF(T373&gt;0,RANK(T373,(N373:P373,Q373:AE373)),0)</f>
        <v>0</v>
      </c>
      <c r="AJ373" s="6">
        <f>IF(S373&gt;0,RANK(S373,(N373:P373,Q373:AE373)),0)</f>
        <v>0</v>
      </c>
      <c r="AK373" s="2">
        <f t="shared" si="161"/>
        <v>2.2389714032365331E-2</v>
      </c>
      <c r="AL373" s="2">
        <f t="shared" si="162"/>
        <v>0</v>
      </c>
      <c r="AM373" s="2">
        <f t="shared" si="163"/>
        <v>0</v>
      </c>
      <c r="AN373" s="2">
        <f t="shared" si="164"/>
        <v>0</v>
      </c>
      <c r="AP373" t="s">
        <v>2116</v>
      </c>
      <c r="AQ373" t="s">
        <v>1644</v>
      </c>
      <c r="AR373" s="8"/>
      <c r="AT373" s="92">
        <v>26</v>
      </c>
      <c r="AU373" s="94">
        <v>97</v>
      </c>
      <c r="AV373" s="98">
        <f t="shared" si="155"/>
        <v>26097</v>
      </c>
      <c r="AX373" s="6" t="s">
        <v>1535</v>
      </c>
    </row>
    <row r="374" spans="1:50" hidden="1" outlineLevel="1">
      <c r="A374" t="s">
        <v>2034</v>
      </c>
      <c r="B374" t="s">
        <v>1644</v>
      </c>
      <c r="C374" s="1">
        <f t="shared" si="156"/>
        <v>244009</v>
      </c>
      <c r="D374" s="6">
        <f>IF(N374&gt;0, RANK(N374,(N374:P374,Q374:AE374)),0)</f>
        <v>2</v>
      </c>
      <c r="E374" s="6">
        <f>IF(O374&gt;0,RANK(O374,(N374:P374,Q374:AE374)),0)</f>
        <v>1</v>
      </c>
      <c r="F374" s="6">
        <f>IF(P374&gt;0,RANK(P374,(N374:P374,Q374:AE374)),0)</f>
        <v>0</v>
      </c>
      <c r="G374" s="1">
        <f t="shared" si="144"/>
        <v>49968</v>
      </c>
      <c r="H374" s="2">
        <f t="shared" si="145"/>
        <v>0.20477933190988856</v>
      </c>
      <c r="I374" s="2"/>
      <c r="J374" s="2">
        <f t="shared" si="157"/>
        <v>0.35556065554959038</v>
      </c>
      <c r="K374" s="2">
        <f t="shared" si="158"/>
        <v>0.56033998745947899</v>
      </c>
      <c r="L374" s="2">
        <f t="shared" si="159"/>
        <v>0</v>
      </c>
      <c r="M374" s="2">
        <f t="shared" si="160"/>
        <v>8.4099356990930629E-2</v>
      </c>
      <c r="N374" s="107">
        <v>86760</v>
      </c>
      <c r="O374" s="107">
        <v>136728</v>
      </c>
      <c r="P374" s="107"/>
      <c r="Q374" s="107">
        <v>18089</v>
      </c>
      <c r="R374" s="107"/>
      <c r="S374" s="107"/>
      <c r="T374" s="107"/>
      <c r="U374" s="107"/>
      <c r="V374" s="107">
        <v>1093</v>
      </c>
      <c r="W374" s="107"/>
      <c r="X374" s="107">
        <v>19</v>
      </c>
      <c r="Y374" s="107">
        <v>1320</v>
      </c>
      <c r="Z374" s="107"/>
      <c r="AA374" s="107"/>
      <c r="AB374" s="107"/>
      <c r="AC374" s="107"/>
      <c r="AD374" s="107"/>
      <c r="AE374" s="107"/>
      <c r="AG374" s="6">
        <f>IF(Q374&gt;0,RANK(Q374,(N374:P374,Q374:AE374)),0)</f>
        <v>3</v>
      </c>
      <c r="AH374" s="6">
        <f>IF(R374&gt;0,RANK(R374,(N374:P374,Q374:AE374)),0)</f>
        <v>0</v>
      </c>
      <c r="AI374" s="6">
        <f>IF(T374&gt;0,RANK(T374,(N374:P374,Q374:AE374)),0)</f>
        <v>0</v>
      </c>
      <c r="AJ374" s="6">
        <f>IF(S374&gt;0,RANK(S374,(N374:P374,Q374:AE374)),0)</f>
        <v>0</v>
      </c>
      <c r="AK374" s="2">
        <f t="shared" si="161"/>
        <v>7.4132511505723156E-2</v>
      </c>
      <c r="AL374" s="2">
        <f t="shared" si="162"/>
        <v>0</v>
      </c>
      <c r="AM374" s="2">
        <f t="shared" si="163"/>
        <v>0</v>
      </c>
      <c r="AN374" s="2">
        <f t="shared" si="164"/>
        <v>0</v>
      </c>
      <c r="AP374" t="s">
        <v>2034</v>
      </c>
      <c r="AQ374" t="s">
        <v>1644</v>
      </c>
      <c r="AR374" s="8"/>
      <c r="AT374" s="92">
        <v>26</v>
      </c>
      <c r="AU374" s="94">
        <v>99</v>
      </c>
      <c r="AV374" s="98">
        <f t="shared" si="155"/>
        <v>26099</v>
      </c>
      <c r="AX374" s="6" t="s">
        <v>1535</v>
      </c>
    </row>
    <row r="375" spans="1:50" hidden="1" outlineLevel="1">
      <c r="A375" t="s">
        <v>2035</v>
      </c>
      <c r="B375" t="s">
        <v>1644</v>
      </c>
      <c r="C375" s="1">
        <f t="shared" si="156"/>
        <v>7916</v>
      </c>
      <c r="D375" s="6">
        <f>IF(N375&gt;0, RANK(N375,(N375:P375,Q375:AE375)),0)</f>
        <v>2</v>
      </c>
      <c r="E375" s="6">
        <f>IF(O375&gt;0,RANK(O375,(N375:P375,Q375:AE375)),0)</f>
        <v>1</v>
      </c>
      <c r="F375" s="6">
        <f>IF(P375&gt;0,RANK(P375,(N375:P375,Q375:AE375)),0)</f>
        <v>0</v>
      </c>
      <c r="G375" s="1">
        <f t="shared" si="144"/>
        <v>1223</v>
      </c>
      <c r="H375" s="2">
        <f t="shared" si="145"/>
        <v>0.15449722081859524</v>
      </c>
      <c r="I375" s="2"/>
      <c r="J375" s="2">
        <f t="shared" si="157"/>
        <v>0.40677109651339061</v>
      </c>
      <c r="K375" s="2">
        <f t="shared" si="158"/>
        <v>0.5612683173319859</v>
      </c>
      <c r="L375" s="2">
        <f t="shared" si="159"/>
        <v>0</v>
      </c>
      <c r="M375" s="2">
        <f t="shared" si="160"/>
        <v>3.1960586154623494E-2</v>
      </c>
      <c r="N375" s="107">
        <v>3220</v>
      </c>
      <c r="O375" s="107">
        <v>4443</v>
      </c>
      <c r="P375" s="107"/>
      <c r="Q375" s="107">
        <v>175</v>
      </c>
      <c r="R375" s="107"/>
      <c r="S375" s="107"/>
      <c r="T375" s="107"/>
      <c r="U375" s="107"/>
      <c r="V375" s="107">
        <v>30</v>
      </c>
      <c r="W375" s="107"/>
      <c r="X375" s="107">
        <v>0</v>
      </c>
      <c r="Y375" s="107">
        <v>48</v>
      </c>
      <c r="Z375" s="107"/>
      <c r="AA375" s="107"/>
      <c r="AB375" s="107"/>
      <c r="AC375" s="107"/>
      <c r="AD375" s="107"/>
      <c r="AE375" s="107"/>
      <c r="AG375" s="6">
        <f>IF(Q375&gt;0,RANK(Q375,(N375:P375,Q375:AE375)),0)</f>
        <v>3</v>
      </c>
      <c r="AH375" s="6">
        <f>IF(R375&gt;0,RANK(R375,(N375:P375,Q375:AE375)),0)</f>
        <v>0</v>
      </c>
      <c r="AI375" s="6">
        <f>IF(T375&gt;0,RANK(T375,(N375:P375,Q375:AE375)),0)</f>
        <v>0</v>
      </c>
      <c r="AJ375" s="6">
        <f>IF(S375&gt;0,RANK(S375,(N375:P375,Q375:AE375)),0)</f>
        <v>0</v>
      </c>
      <c r="AK375" s="2">
        <f t="shared" si="161"/>
        <v>2.2107124810510359E-2</v>
      </c>
      <c r="AL375" s="2">
        <f t="shared" si="162"/>
        <v>0</v>
      </c>
      <c r="AM375" s="2">
        <f t="shared" si="163"/>
        <v>0</v>
      </c>
      <c r="AN375" s="2">
        <f t="shared" si="164"/>
        <v>0</v>
      </c>
      <c r="AP375" t="s">
        <v>2035</v>
      </c>
      <c r="AQ375" t="s">
        <v>1644</v>
      </c>
      <c r="AR375" s="8"/>
      <c r="AT375" s="92">
        <v>26</v>
      </c>
      <c r="AU375" s="94">
        <v>101</v>
      </c>
      <c r="AV375" s="98">
        <f t="shared" si="155"/>
        <v>26101</v>
      </c>
      <c r="AX375" s="6" t="s">
        <v>1535</v>
      </c>
    </row>
    <row r="376" spans="1:50" hidden="1" outlineLevel="1">
      <c r="A376" t="s">
        <v>437</v>
      </c>
      <c r="B376" t="s">
        <v>1644</v>
      </c>
      <c r="C376" s="1">
        <f t="shared" si="156"/>
        <v>20550</v>
      </c>
      <c r="D376" s="6">
        <f>IF(N376&gt;0, RANK(N376,(N376:P376,Q376:AE376)),0)</f>
        <v>1</v>
      </c>
      <c r="E376" s="6">
        <f>IF(O376&gt;0,RANK(O376,(N376:P376,Q376:AE376)),0)</f>
        <v>2</v>
      </c>
      <c r="F376" s="6">
        <f>IF(P376&gt;0,RANK(P376,(N376:P376,Q376:AE376)),0)</f>
        <v>0</v>
      </c>
      <c r="G376" s="1">
        <f t="shared" si="144"/>
        <v>1218</v>
      </c>
      <c r="H376" s="2">
        <f t="shared" si="145"/>
        <v>5.9270072992700727E-2</v>
      </c>
      <c r="I376" s="2"/>
      <c r="J376" s="2">
        <f t="shared" si="157"/>
        <v>0.51552311435523113</v>
      </c>
      <c r="K376" s="2">
        <f t="shared" si="158"/>
        <v>0.45625304136253042</v>
      </c>
      <c r="L376" s="2">
        <f t="shared" si="159"/>
        <v>0</v>
      </c>
      <c r="M376" s="2">
        <f t="shared" si="160"/>
        <v>2.8223844282238453E-2</v>
      </c>
      <c r="N376" s="107">
        <v>10594</v>
      </c>
      <c r="O376" s="107">
        <v>9376</v>
      </c>
      <c r="P376" s="107"/>
      <c r="Q376" s="107">
        <v>302</v>
      </c>
      <c r="R376" s="107"/>
      <c r="S376" s="107"/>
      <c r="T376" s="107"/>
      <c r="U376" s="107"/>
      <c r="V376" s="107">
        <v>114</v>
      </c>
      <c r="W376" s="107"/>
      <c r="X376" s="107">
        <v>0</v>
      </c>
      <c r="Y376" s="107">
        <v>164</v>
      </c>
      <c r="Z376" s="107"/>
      <c r="AA376" s="107"/>
      <c r="AB376" s="107"/>
      <c r="AC376" s="107"/>
      <c r="AD376" s="107"/>
      <c r="AE376" s="107"/>
      <c r="AG376" s="6">
        <f>IF(Q376&gt;0,RANK(Q376,(N376:P376,Q376:AE376)),0)</f>
        <v>3</v>
      </c>
      <c r="AH376" s="6">
        <f>IF(R376&gt;0,RANK(R376,(N376:P376,Q376:AE376)),0)</f>
        <v>0</v>
      </c>
      <c r="AI376" s="6">
        <f>IF(T376&gt;0,RANK(T376,(N376:P376,Q376:AE376)),0)</f>
        <v>0</v>
      </c>
      <c r="AJ376" s="6">
        <f>IF(S376&gt;0,RANK(S376,(N376:P376,Q376:AE376)),0)</f>
        <v>0</v>
      </c>
      <c r="AK376" s="2">
        <f t="shared" si="161"/>
        <v>1.4695863746958637E-2</v>
      </c>
      <c r="AL376" s="2">
        <f t="shared" si="162"/>
        <v>0</v>
      </c>
      <c r="AM376" s="2">
        <f t="shared" si="163"/>
        <v>0</v>
      </c>
      <c r="AN376" s="2">
        <f t="shared" si="164"/>
        <v>0</v>
      </c>
      <c r="AP376" t="s">
        <v>437</v>
      </c>
      <c r="AQ376" t="s">
        <v>1644</v>
      </c>
      <c r="AR376" s="8"/>
      <c r="AT376" s="92">
        <v>26</v>
      </c>
      <c r="AU376" s="94">
        <v>103</v>
      </c>
      <c r="AV376" s="98">
        <f t="shared" si="155"/>
        <v>26103</v>
      </c>
      <c r="AX376" s="6" t="s">
        <v>1535</v>
      </c>
    </row>
    <row r="377" spans="1:50" hidden="1" outlineLevel="1">
      <c r="A377" t="s">
        <v>186</v>
      </c>
      <c r="B377" t="s">
        <v>1644</v>
      </c>
      <c r="C377" s="1">
        <f t="shared" si="156"/>
        <v>10207</v>
      </c>
      <c r="D377" s="6">
        <f>IF(N377&gt;0, RANK(N377,(N377:P377,Q377:AE377)),0)</f>
        <v>2</v>
      </c>
      <c r="E377" s="6">
        <f>IF(O377&gt;0,RANK(O377,(N377:P377,Q377:AE377)),0)</f>
        <v>1</v>
      </c>
      <c r="F377" s="6">
        <f>IF(P377&gt;0,RANK(P377,(N377:P377,Q377:AE377)),0)</f>
        <v>0</v>
      </c>
      <c r="G377" s="1">
        <f t="shared" si="144"/>
        <v>2380</v>
      </c>
      <c r="H377" s="2">
        <f t="shared" si="145"/>
        <v>0.23317331243264428</v>
      </c>
      <c r="I377" s="2"/>
      <c r="J377" s="2">
        <f t="shared" si="157"/>
        <v>0.35691192318996767</v>
      </c>
      <c r="K377" s="2">
        <f t="shared" si="158"/>
        <v>0.59008523562261195</v>
      </c>
      <c r="L377" s="2">
        <f t="shared" si="159"/>
        <v>0</v>
      </c>
      <c r="M377" s="2">
        <f t="shared" si="160"/>
        <v>5.300284118742038E-2</v>
      </c>
      <c r="N377" s="107">
        <v>3643</v>
      </c>
      <c r="O377" s="107">
        <v>6023</v>
      </c>
      <c r="P377" s="107"/>
      <c r="Q377" s="107">
        <v>346</v>
      </c>
      <c r="R377" s="107"/>
      <c r="S377" s="107"/>
      <c r="T377" s="107"/>
      <c r="U377" s="107"/>
      <c r="V377" s="107">
        <v>82</v>
      </c>
      <c r="W377" s="107"/>
      <c r="X377" s="107">
        <v>1</v>
      </c>
      <c r="Y377" s="107">
        <v>112</v>
      </c>
      <c r="Z377" s="107"/>
      <c r="AA377" s="107"/>
      <c r="AB377" s="107"/>
      <c r="AC377" s="107"/>
      <c r="AD377" s="107"/>
      <c r="AE377" s="107"/>
      <c r="AG377" s="6">
        <f>IF(Q377&gt;0,RANK(Q377,(N377:P377,Q377:AE377)),0)</f>
        <v>3</v>
      </c>
      <c r="AH377" s="6">
        <f>IF(R377&gt;0,RANK(R377,(N377:P377,Q377:AE377)),0)</f>
        <v>0</v>
      </c>
      <c r="AI377" s="6">
        <f>IF(T377&gt;0,RANK(T377,(N377:P377,Q377:AE377)),0)</f>
        <v>0</v>
      </c>
      <c r="AJ377" s="6">
        <f>IF(S377&gt;0,RANK(S377,(N377:P377,Q377:AE377)),0)</f>
        <v>0</v>
      </c>
      <c r="AK377" s="2">
        <f t="shared" si="161"/>
        <v>3.3898305084745763E-2</v>
      </c>
      <c r="AL377" s="2">
        <f t="shared" si="162"/>
        <v>0</v>
      </c>
      <c r="AM377" s="2">
        <f t="shared" si="163"/>
        <v>0</v>
      </c>
      <c r="AN377" s="2">
        <f t="shared" si="164"/>
        <v>0</v>
      </c>
      <c r="AP377" t="s">
        <v>186</v>
      </c>
      <c r="AQ377" t="s">
        <v>1644</v>
      </c>
      <c r="AR377" s="8"/>
      <c r="AT377" s="92">
        <v>26</v>
      </c>
      <c r="AU377" s="94">
        <v>105</v>
      </c>
      <c r="AV377" s="98">
        <f t="shared" si="155"/>
        <v>26105</v>
      </c>
      <c r="AX377" s="6" t="s">
        <v>1535</v>
      </c>
    </row>
    <row r="378" spans="1:50" hidden="1" outlineLevel="1">
      <c r="A378" t="s">
        <v>553</v>
      </c>
      <c r="B378" t="s">
        <v>1644</v>
      </c>
      <c r="C378" s="1">
        <f t="shared" si="156"/>
        <v>10022</v>
      </c>
      <c r="D378" s="6">
        <f>IF(N378&gt;0, RANK(N378,(N378:P378,Q378:AE378)),0)</f>
        <v>2</v>
      </c>
      <c r="E378" s="6">
        <f>IF(O378&gt;0,RANK(O378,(N378:P378,Q378:AE378)),0)</f>
        <v>1</v>
      </c>
      <c r="F378" s="6">
        <f>IF(P378&gt;0,RANK(P378,(N378:P378,Q378:AE378)),0)</f>
        <v>0</v>
      </c>
      <c r="G378" s="1">
        <f t="shared" si="144"/>
        <v>2189</v>
      </c>
      <c r="H378" s="2">
        <f t="shared" si="145"/>
        <v>0.21841947715026941</v>
      </c>
      <c r="I378" s="2"/>
      <c r="J378" s="2">
        <f t="shared" si="157"/>
        <v>0.36569546996607466</v>
      </c>
      <c r="K378" s="2">
        <f t="shared" si="158"/>
        <v>0.58411494711634404</v>
      </c>
      <c r="L378" s="2">
        <f t="shared" si="159"/>
        <v>0</v>
      </c>
      <c r="M378" s="2">
        <f t="shared" si="160"/>
        <v>5.0189582917581355E-2</v>
      </c>
      <c r="N378" s="107">
        <v>3665</v>
      </c>
      <c r="O378" s="107">
        <v>5854</v>
      </c>
      <c r="P378" s="107"/>
      <c r="Q378" s="107">
        <v>325</v>
      </c>
      <c r="R378" s="107"/>
      <c r="S378" s="107"/>
      <c r="T378" s="107"/>
      <c r="U378" s="107"/>
      <c r="V378" s="107">
        <v>62</v>
      </c>
      <c r="W378" s="107"/>
      <c r="X378" s="107">
        <v>4</v>
      </c>
      <c r="Y378" s="107">
        <v>112</v>
      </c>
      <c r="Z378" s="107"/>
      <c r="AA378" s="107"/>
      <c r="AB378" s="107"/>
      <c r="AC378" s="107"/>
      <c r="AD378" s="107"/>
      <c r="AE378" s="107"/>
      <c r="AG378" s="6">
        <f>IF(Q378&gt;0,RANK(Q378,(N378:P378,Q378:AE378)),0)</f>
        <v>3</v>
      </c>
      <c r="AH378" s="6">
        <f>IF(R378&gt;0,RANK(R378,(N378:P378,Q378:AE378)),0)</f>
        <v>0</v>
      </c>
      <c r="AI378" s="6">
        <f>IF(T378&gt;0,RANK(T378,(N378:P378,Q378:AE378)),0)</f>
        <v>0</v>
      </c>
      <c r="AJ378" s="6">
        <f>IF(S378&gt;0,RANK(S378,(N378:P378,Q378:AE378)),0)</f>
        <v>0</v>
      </c>
      <c r="AK378" s="2">
        <f t="shared" si="161"/>
        <v>3.242865695469966E-2</v>
      </c>
      <c r="AL378" s="2">
        <f t="shared" si="162"/>
        <v>0</v>
      </c>
      <c r="AM378" s="2">
        <f t="shared" si="163"/>
        <v>0</v>
      </c>
      <c r="AN378" s="2">
        <f t="shared" si="164"/>
        <v>0</v>
      </c>
      <c r="AP378" t="s">
        <v>553</v>
      </c>
      <c r="AQ378" t="s">
        <v>1644</v>
      </c>
      <c r="AR378" s="8"/>
      <c r="AT378" s="92">
        <v>26</v>
      </c>
      <c r="AU378" s="94">
        <v>107</v>
      </c>
      <c r="AV378" s="98">
        <f t="shared" si="155"/>
        <v>26107</v>
      </c>
      <c r="AX378" s="6" t="s">
        <v>1535</v>
      </c>
    </row>
    <row r="379" spans="1:50" hidden="1" outlineLevel="1">
      <c r="A379" t="s">
        <v>687</v>
      </c>
      <c r="B379" t="s">
        <v>1644</v>
      </c>
      <c r="C379" s="1">
        <f t="shared" si="156"/>
        <v>7062</v>
      </c>
      <c r="D379" s="6">
        <f>IF(N379&gt;0, RANK(N379,(N379:P379,Q379:AE379)),0)</f>
        <v>2</v>
      </c>
      <c r="E379" s="6">
        <f>IF(O379&gt;0,RANK(O379,(N379:P379,Q379:AE379)),0)</f>
        <v>1</v>
      </c>
      <c r="F379" s="6">
        <f>IF(P379&gt;0,RANK(P379,(N379:P379,Q379:AE379)),0)</f>
        <v>0</v>
      </c>
      <c r="G379" s="1">
        <f t="shared" si="144"/>
        <v>854</v>
      </c>
      <c r="H379" s="2">
        <f t="shared" si="145"/>
        <v>0.12092891532143868</v>
      </c>
      <c r="I379" s="2"/>
      <c r="J379" s="2">
        <f t="shared" si="157"/>
        <v>0.43174738034551119</v>
      </c>
      <c r="K379" s="2">
        <f t="shared" si="158"/>
        <v>0.55267629566694987</v>
      </c>
      <c r="L379" s="2">
        <f t="shared" si="159"/>
        <v>0</v>
      </c>
      <c r="M379" s="2">
        <f t="shared" si="160"/>
        <v>1.5576323987538943E-2</v>
      </c>
      <c r="N379" s="107">
        <v>3049</v>
      </c>
      <c r="O379" s="107">
        <v>3903</v>
      </c>
      <c r="P379" s="107"/>
      <c r="Q379" s="107">
        <v>53</v>
      </c>
      <c r="R379" s="107"/>
      <c r="S379" s="107"/>
      <c r="T379" s="107"/>
      <c r="U379" s="107"/>
      <c r="V379" s="107">
        <v>22</v>
      </c>
      <c r="W379" s="107"/>
      <c r="X379" s="107">
        <v>0</v>
      </c>
      <c r="Y379" s="107">
        <v>35</v>
      </c>
      <c r="Z379" s="107"/>
      <c r="AA379" s="107"/>
      <c r="AB379" s="107"/>
      <c r="AC379" s="107"/>
      <c r="AD379" s="107"/>
      <c r="AE379" s="107"/>
      <c r="AG379" s="6">
        <f>IF(Q379&gt;0,RANK(Q379,(N379:P379,Q379:AE379)),0)</f>
        <v>3</v>
      </c>
      <c r="AH379" s="6">
        <f>IF(R379&gt;0,RANK(R379,(N379:P379,Q379:AE379)),0)</f>
        <v>0</v>
      </c>
      <c r="AI379" s="6">
        <f>IF(T379&gt;0,RANK(T379,(N379:P379,Q379:AE379)),0)</f>
        <v>0</v>
      </c>
      <c r="AJ379" s="6">
        <f>IF(S379&gt;0,RANK(S379,(N379:P379,Q379:AE379)),0)</f>
        <v>0</v>
      </c>
      <c r="AK379" s="2">
        <f t="shared" si="161"/>
        <v>7.5049561030869445E-3</v>
      </c>
      <c r="AL379" s="2">
        <f t="shared" si="162"/>
        <v>0</v>
      </c>
      <c r="AM379" s="2">
        <f t="shared" si="163"/>
        <v>0</v>
      </c>
      <c r="AN379" s="2">
        <f t="shared" si="164"/>
        <v>0</v>
      </c>
      <c r="AP379" t="s">
        <v>687</v>
      </c>
      <c r="AQ379" t="s">
        <v>1644</v>
      </c>
      <c r="AR379" s="8"/>
      <c r="AT379" s="92">
        <v>26</v>
      </c>
      <c r="AU379" s="94">
        <v>109</v>
      </c>
      <c r="AV379" s="98">
        <f t="shared" si="155"/>
        <v>26109</v>
      </c>
      <c r="AX379" s="6" t="s">
        <v>1535</v>
      </c>
    </row>
    <row r="380" spans="1:50" hidden="1" outlineLevel="1">
      <c r="A380" t="s">
        <v>971</v>
      </c>
      <c r="B380" t="s">
        <v>1644</v>
      </c>
      <c r="C380" s="1">
        <f t="shared" si="156"/>
        <v>28887</v>
      </c>
      <c r="D380" s="6">
        <f>IF(N380&gt;0, RANK(N380,(N380:P380,Q380:AE380)),0)</f>
        <v>2</v>
      </c>
      <c r="E380" s="6">
        <f>IF(O380&gt;0,RANK(O380,(N380:P380,Q380:AE380)),0)</f>
        <v>1</v>
      </c>
      <c r="F380" s="6">
        <f>IF(P380&gt;0,RANK(P380,(N380:P380,Q380:AE380)),0)</f>
        <v>0</v>
      </c>
      <c r="G380" s="1">
        <f t="shared" si="144"/>
        <v>6960</v>
      </c>
      <c r="H380" s="2">
        <f t="shared" si="145"/>
        <v>0.24093883061584795</v>
      </c>
      <c r="I380" s="2"/>
      <c r="J380" s="2">
        <f t="shared" si="157"/>
        <v>0.35811956935645795</v>
      </c>
      <c r="K380" s="2">
        <f t="shared" si="158"/>
        <v>0.59905839997230592</v>
      </c>
      <c r="L380" s="2">
        <f t="shared" si="159"/>
        <v>0</v>
      </c>
      <c r="M380" s="2">
        <f t="shared" si="160"/>
        <v>4.2822030671236133E-2</v>
      </c>
      <c r="N380" s="107">
        <v>10345</v>
      </c>
      <c r="O380" s="107">
        <v>17305</v>
      </c>
      <c r="P380" s="107"/>
      <c r="Q380" s="107">
        <v>880</v>
      </c>
      <c r="R380" s="107"/>
      <c r="S380" s="107"/>
      <c r="T380" s="107"/>
      <c r="U380" s="107"/>
      <c r="V380" s="107">
        <v>101</v>
      </c>
      <c r="W380" s="107"/>
      <c r="X380" s="107">
        <v>1</v>
      </c>
      <c r="Y380" s="107">
        <v>255</v>
      </c>
      <c r="Z380" s="107"/>
      <c r="AA380" s="107"/>
      <c r="AB380" s="107"/>
      <c r="AC380" s="107"/>
      <c r="AD380" s="107"/>
      <c r="AE380" s="107"/>
      <c r="AG380" s="6">
        <f>IF(Q380&gt;0,RANK(Q380,(N380:P380,Q380:AE380)),0)</f>
        <v>3</v>
      </c>
      <c r="AH380" s="6">
        <f>IF(R380&gt;0,RANK(R380,(N380:P380,Q380:AE380)),0)</f>
        <v>0</v>
      </c>
      <c r="AI380" s="6">
        <f>IF(T380&gt;0,RANK(T380,(N380:P380,Q380:AE380)),0)</f>
        <v>0</v>
      </c>
      <c r="AJ380" s="6">
        <f>IF(S380&gt;0,RANK(S380,(N380:P380,Q380:AE380)),0)</f>
        <v>0</v>
      </c>
      <c r="AK380" s="2">
        <f t="shared" si="161"/>
        <v>3.046353030775089E-2</v>
      </c>
      <c r="AL380" s="2">
        <f t="shared" si="162"/>
        <v>0</v>
      </c>
      <c r="AM380" s="2">
        <f t="shared" si="163"/>
        <v>0</v>
      </c>
      <c r="AN380" s="2">
        <f t="shared" si="164"/>
        <v>0</v>
      </c>
      <c r="AP380" t="s">
        <v>971</v>
      </c>
      <c r="AQ380" t="s">
        <v>1644</v>
      </c>
      <c r="AR380" s="8"/>
      <c r="AT380" s="92">
        <v>26</v>
      </c>
      <c r="AU380" s="94">
        <v>111</v>
      </c>
      <c r="AV380" s="98">
        <f t="shared" si="155"/>
        <v>26111</v>
      </c>
      <c r="AX380" s="6" t="s">
        <v>1535</v>
      </c>
    </row>
    <row r="381" spans="1:50" hidden="1" outlineLevel="1">
      <c r="A381" t="s">
        <v>2683</v>
      </c>
      <c r="B381" t="s">
        <v>1644</v>
      </c>
      <c r="C381" s="1">
        <f t="shared" si="156"/>
        <v>4743</v>
      </c>
      <c r="D381" s="6">
        <f>IF(N381&gt;0, RANK(N381,(N381:P381,Q381:AE381)),0)</f>
        <v>2</v>
      </c>
      <c r="E381" s="6">
        <f>IF(O381&gt;0,RANK(O381,(N381:P381,Q381:AE381)),0)</f>
        <v>1</v>
      </c>
      <c r="F381" s="6">
        <f>IF(P381&gt;0,RANK(P381,(N381:P381,Q381:AE381)),0)</f>
        <v>0</v>
      </c>
      <c r="G381" s="1">
        <f t="shared" si="144"/>
        <v>1890</v>
      </c>
      <c r="H381" s="2">
        <f t="shared" si="145"/>
        <v>0.39848197343453512</v>
      </c>
      <c r="I381" s="2"/>
      <c r="J381" s="2">
        <f t="shared" si="157"/>
        <v>0.27134724857685011</v>
      </c>
      <c r="K381" s="2">
        <f t="shared" si="158"/>
        <v>0.66982922201138517</v>
      </c>
      <c r="L381" s="2">
        <f t="shared" si="159"/>
        <v>0</v>
      </c>
      <c r="M381" s="2">
        <f t="shared" si="160"/>
        <v>5.8823529411764719E-2</v>
      </c>
      <c r="N381" s="107">
        <v>1287</v>
      </c>
      <c r="O381" s="107">
        <v>3177</v>
      </c>
      <c r="P381" s="107"/>
      <c r="Q381" s="107">
        <v>192</v>
      </c>
      <c r="R381" s="107"/>
      <c r="S381" s="107"/>
      <c r="T381" s="107"/>
      <c r="U381" s="107"/>
      <c r="V381" s="107">
        <v>36</v>
      </c>
      <c r="W381" s="107"/>
      <c r="X381" s="107">
        <v>0</v>
      </c>
      <c r="Y381" s="107">
        <v>51</v>
      </c>
      <c r="Z381" s="107"/>
      <c r="AA381" s="107"/>
      <c r="AB381" s="107"/>
      <c r="AC381" s="107"/>
      <c r="AD381" s="107"/>
      <c r="AE381" s="107"/>
      <c r="AG381" s="6">
        <f>IF(Q381&gt;0,RANK(Q381,(N381:P381,Q381:AE381)),0)</f>
        <v>3</v>
      </c>
      <c r="AH381" s="6">
        <f>IF(R381&gt;0,RANK(R381,(N381:P381,Q381:AE381)),0)</f>
        <v>0</v>
      </c>
      <c r="AI381" s="6">
        <f>IF(T381&gt;0,RANK(T381,(N381:P381,Q381:AE381)),0)</f>
        <v>0</v>
      </c>
      <c r="AJ381" s="6">
        <f>IF(S381&gt;0,RANK(S381,(N381:P381,Q381:AE381)),0)</f>
        <v>0</v>
      </c>
      <c r="AK381" s="2">
        <f t="shared" si="161"/>
        <v>4.0480708412397218E-2</v>
      </c>
      <c r="AL381" s="2">
        <f t="shared" si="162"/>
        <v>0</v>
      </c>
      <c r="AM381" s="2">
        <f t="shared" si="163"/>
        <v>0</v>
      </c>
      <c r="AN381" s="2">
        <f t="shared" si="164"/>
        <v>0</v>
      </c>
      <c r="AP381" t="s">
        <v>2683</v>
      </c>
      <c r="AQ381" t="s">
        <v>1644</v>
      </c>
      <c r="AR381" s="8"/>
      <c r="AT381" s="92">
        <v>26</v>
      </c>
      <c r="AU381" s="94">
        <v>113</v>
      </c>
      <c r="AV381" s="98">
        <f t="shared" si="155"/>
        <v>26113</v>
      </c>
      <c r="AX381" s="6" t="s">
        <v>1535</v>
      </c>
    </row>
    <row r="382" spans="1:50" hidden="1" outlineLevel="1">
      <c r="A382" t="s">
        <v>2192</v>
      </c>
      <c r="B382" t="s">
        <v>1644</v>
      </c>
      <c r="C382" s="1">
        <f t="shared" si="156"/>
        <v>37661</v>
      </c>
      <c r="D382" s="6">
        <f>IF(N382&gt;0, RANK(N382,(N382:P382,Q382:AE382)),0)</f>
        <v>2</v>
      </c>
      <c r="E382" s="6">
        <f>IF(O382&gt;0,RANK(O382,(N382:P382,Q382:AE382)),0)</f>
        <v>1</v>
      </c>
      <c r="F382" s="6">
        <f>IF(P382&gt;0,RANK(P382,(N382:P382,Q382:AE382)),0)</f>
        <v>0</v>
      </c>
      <c r="G382" s="1">
        <f t="shared" si="144"/>
        <v>5564</v>
      </c>
      <c r="H382" s="2">
        <f t="shared" si="145"/>
        <v>0.14773904038660685</v>
      </c>
      <c r="I382" s="2"/>
      <c r="J382" s="2">
        <f t="shared" si="157"/>
        <v>0.40606993972544542</v>
      </c>
      <c r="K382" s="2">
        <f t="shared" si="158"/>
        <v>0.55380898011205226</v>
      </c>
      <c r="L382" s="2">
        <f t="shared" si="159"/>
        <v>0</v>
      </c>
      <c r="M382" s="2">
        <f t="shared" si="160"/>
        <v>4.0121080162502265E-2</v>
      </c>
      <c r="N382" s="107">
        <v>15293</v>
      </c>
      <c r="O382" s="107">
        <v>20857</v>
      </c>
      <c r="P382" s="107"/>
      <c r="Q382" s="107">
        <v>1156</v>
      </c>
      <c r="R382" s="107"/>
      <c r="S382" s="107"/>
      <c r="T382" s="107"/>
      <c r="U382" s="107"/>
      <c r="V382" s="107">
        <v>114</v>
      </c>
      <c r="W382" s="107"/>
      <c r="X382" s="107">
        <v>1</v>
      </c>
      <c r="Y382" s="107">
        <v>240</v>
      </c>
      <c r="Z382" s="107"/>
      <c r="AA382" s="107"/>
      <c r="AB382" s="107"/>
      <c r="AC382" s="107"/>
      <c r="AD382" s="107"/>
      <c r="AE382" s="107"/>
      <c r="AG382" s="6">
        <f>IF(Q382&gt;0,RANK(Q382,(N382:P382,Q382:AE382)),0)</f>
        <v>3</v>
      </c>
      <c r="AH382" s="6">
        <f>IF(R382&gt;0,RANK(R382,(N382:P382,Q382:AE382)),0)</f>
        <v>0</v>
      </c>
      <c r="AI382" s="6">
        <f>IF(T382&gt;0,RANK(T382,(N382:P382,Q382:AE382)),0)</f>
        <v>0</v>
      </c>
      <c r="AJ382" s="6">
        <f>IF(S382&gt;0,RANK(S382,(N382:P382,Q382:AE382)),0)</f>
        <v>0</v>
      </c>
      <c r="AK382" s="2">
        <f t="shared" si="161"/>
        <v>3.0694883301027587E-2</v>
      </c>
      <c r="AL382" s="2">
        <f t="shared" si="162"/>
        <v>0</v>
      </c>
      <c r="AM382" s="2">
        <f t="shared" si="163"/>
        <v>0</v>
      </c>
      <c r="AN382" s="2">
        <f t="shared" si="164"/>
        <v>0</v>
      </c>
      <c r="AP382" t="s">
        <v>2192</v>
      </c>
      <c r="AQ382" t="s">
        <v>1644</v>
      </c>
      <c r="AR382" s="8"/>
      <c r="AT382" s="92">
        <v>26</v>
      </c>
      <c r="AU382" s="94">
        <v>115</v>
      </c>
      <c r="AV382" s="98">
        <f t="shared" si="155"/>
        <v>26115</v>
      </c>
      <c r="AX382" s="6" t="s">
        <v>1535</v>
      </c>
    </row>
    <row r="383" spans="1:50" hidden="1" outlineLevel="1">
      <c r="A383" t="s">
        <v>1984</v>
      </c>
      <c r="B383" t="s">
        <v>1644</v>
      </c>
      <c r="C383" s="1">
        <f t="shared" si="156"/>
        <v>15252</v>
      </c>
      <c r="D383" s="6">
        <f>IF(N383&gt;0, RANK(N383,(N383:P383,Q383:AE383)),0)</f>
        <v>2</v>
      </c>
      <c r="E383" s="6">
        <f>IF(O383&gt;0,RANK(O383,(N383:P383,Q383:AE383)),0)</f>
        <v>1</v>
      </c>
      <c r="F383" s="6">
        <f>IF(P383&gt;0,RANK(P383,(N383:P383,Q383:AE383)),0)</f>
        <v>0</v>
      </c>
      <c r="G383" s="1">
        <f t="shared" si="144"/>
        <v>4580</v>
      </c>
      <c r="H383" s="2">
        <f t="shared" si="145"/>
        <v>0.3002884867558353</v>
      </c>
      <c r="I383" s="2"/>
      <c r="J383" s="2">
        <f t="shared" si="157"/>
        <v>0.33071072646210331</v>
      </c>
      <c r="K383" s="2">
        <f t="shared" si="158"/>
        <v>0.63099921321793861</v>
      </c>
      <c r="L383" s="2">
        <f t="shared" si="159"/>
        <v>0</v>
      </c>
      <c r="M383" s="2">
        <f t="shared" si="160"/>
        <v>3.8290060319958075E-2</v>
      </c>
      <c r="N383" s="107">
        <v>5044</v>
      </c>
      <c r="O383" s="107">
        <v>9624</v>
      </c>
      <c r="P383" s="107"/>
      <c r="Q383" s="107">
        <v>424</v>
      </c>
      <c r="R383" s="107"/>
      <c r="S383" s="107"/>
      <c r="T383" s="107"/>
      <c r="U383" s="107"/>
      <c r="V383" s="107">
        <v>63</v>
      </c>
      <c r="W383" s="107"/>
      <c r="X383" s="107">
        <v>0</v>
      </c>
      <c r="Y383" s="107">
        <v>97</v>
      </c>
      <c r="Z383" s="107"/>
      <c r="AA383" s="107"/>
      <c r="AB383" s="107"/>
      <c r="AC383" s="107"/>
      <c r="AD383" s="107"/>
      <c r="AE383" s="107"/>
      <c r="AG383" s="6">
        <f>IF(Q383&gt;0,RANK(Q383,(N383:P383,Q383:AE383)),0)</f>
        <v>3</v>
      </c>
      <c r="AH383" s="6">
        <f>IF(R383&gt;0,RANK(R383,(N383:P383,Q383:AE383)),0)</f>
        <v>0</v>
      </c>
      <c r="AI383" s="6">
        <f>IF(T383&gt;0,RANK(T383,(N383:P383,Q383:AE383)),0)</f>
        <v>0</v>
      </c>
      <c r="AJ383" s="6">
        <f>IF(S383&gt;0,RANK(S383,(N383:P383,Q383:AE383)),0)</f>
        <v>0</v>
      </c>
      <c r="AK383" s="2">
        <f t="shared" si="161"/>
        <v>2.779963283503803E-2</v>
      </c>
      <c r="AL383" s="2">
        <f t="shared" si="162"/>
        <v>0</v>
      </c>
      <c r="AM383" s="2">
        <f t="shared" si="163"/>
        <v>0</v>
      </c>
      <c r="AN383" s="2">
        <f t="shared" si="164"/>
        <v>0</v>
      </c>
      <c r="AP383" t="s">
        <v>1984</v>
      </c>
      <c r="AQ383" t="s">
        <v>1644</v>
      </c>
      <c r="AR383" s="8"/>
      <c r="AT383" s="92">
        <v>26</v>
      </c>
      <c r="AU383" s="94">
        <v>117</v>
      </c>
      <c r="AV383" s="98">
        <f t="shared" si="155"/>
        <v>26117</v>
      </c>
      <c r="AX383" s="6" t="s">
        <v>1535</v>
      </c>
    </row>
    <row r="384" spans="1:50" hidden="1" outlineLevel="1">
      <c r="A384" t="s">
        <v>946</v>
      </c>
      <c r="B384" t="s">
        <v>1644</v>
      </c>
      <c r="C384" s="1">
        <f t="shared" si="156"/>
        <v>3484</v>
      </c>
      <c r="D384" s="6">
        <f>IF(N384&gt;0, RANK(N384,(N384:P384,Q384:AE384)),0)</f>
        <v>2</v>
      </c>
      <c r="E384" s="6">
        <f>IF(O384&gt;0,RANK(O384,(N384:P384,Q384:AE384)),0)</f>
        <v>1</v>
      </c>
      <c r="F384" s="6">
        <f>IF(P384&gt;0,RANK(P384,(N384:P384,Q384:AE384)),0)</f>
        <v>0</v>
      </c>
      <c r="G384" s="1">
        <f t="shared" si="144"/>
        <v>973</v>
      </c>
      <c r="H384" s="2">
        <f t="shared" si="145"/>
        <v>0.27927669345579792</v>
      </c>
      <c r="I384" s="2"/>
      <c r="J384" s="2">
        <f t="shared" si="157"/>
        <v>0.34644087256027556</v>
      </c>
      <c r="K384" s="2">
        <f t="shared" si="158"/>
        <v>0.62571756601607353</v>
      </c>
      <c r="L384" s="2">
        <f t="shared" si="159"/>
        <v>0</v>
      </c>
      <c r="M384" s="2">
        <f t="shared" si="160"/>
        <v>2.7841561423650907E-2</v>
      </c>
      <c r="N384" s="107">
        <v>1207</v>
      </c>
      <c r="O384" s="107">
        <v>2180</v>
      </c>
      <c r="P384" s="107"/>
      <c r="Q384" s="107">
        <v>67</v>
      </c>
      <c r="R384" s="107"/>
      <c r="S384" s="107"/>
      <c r="T384" s="107"/>
      <c r="U384" s="107"/>
      <c r="V384" s="107">
        <v>15</v>
      </c>
      <c r="W384" s="107"/>
      <c r="X384" s="107">
        <v>0</v>
      </c>
      <c r="Y384" s="107">
        <v>15</v>
      </c>
      <c r="Z384" s="107"/>
      <c r="AA384" s="107"/>
      <c r="AB384" s="107"/>
      <c r="AC384" s="107"/>
      <c r="AD384" s="107"/>
      <c r="AE384" s="107"/>
      <c r="AG384" s="6">
        <f>IF(Q384&gt;0,RANK(Q384,(N384:P384,Q384:AE384)),0)</f>
        <v>3</v>
      </c>
      <c r="AH384" s="6">
        <f>IF(R384&gt;0,RANK(R384,(N384:P384,Q384:AE384)),0)</f>
        <v>0</v>
      </c>
      <c r="AI384" s="6">
        <f>IF(T384&gt;0,RANK(T384,(N384:P384,Q384:AE384)),0)</f>
        <v>0</v>
      </c>
      <c r="AJ384" s="6">
        <f>IF(S384&gt;0,RANK(S384,(N384:P384,Q384:AE384)),0)</f>
        <v>0</v>
      </c>
      <c r="AK384" s="2">
        <f t="shared" si="161"/>
        <v>1.9230769230769232E-2</v>
      </c>
      <c r="AL384" s="2">
        <f t="shared" si="162"/>
        <v>0</v>
      </c>
      <c r="AM384" s="2">
        <f t="shared" si="163"/>
        <v>0</v>
      </c>
      <c r="AN384" s="2">
        <f t="shared" si="164"/>
        <v>0</v>
      </c>
      <c r="AP384" t="s">
        <v>946</v>
      </c>
      <c r="AQ384" t="s">
        <v>1644</v>
      </c>
      <c r="AR384" s="8"/>
      <c r="AT384" s="92">
        <v>26</v>
      </c>
      <c r="AU384" s="94">
        <v>119</v>
      </c>
      <c r="AV384" s="98">
        <f t="shared" si="155"/>
        <v>26119</v>
      </c>
      <c r="AX384" s="6" t="s">
        <v>1535</v>
      </c>
    </row>
    <row r="385" spans="1:50" hidden="1" outlineLevel="1">
      <c r="A385" t="s">
        <v>572</v>
      </c>
      <c r="B385" t="s">
        <v>1644</v>
      </c>
      <c r="C385" s="1">
        <f t="shared" si="156"/>
        <v>47340</v>
      </c>
      <c r="D385" s="6">
        <f>IF(N385&gt;0, RANK(N385,(N385:P385,Q385:AE385)),0)</f>
        <v>2</v>
      </c>
      <c r="E385" s="6">
        <f>IF(O385&gt;0,RANK(O385,(N385:P385,Q385:AE385)),0)</f>
        <v>1</v>
      </c>
      <c r="F385" s="6">
        <f>IF(P385&gt;0,RANK(P385,(N385:P385,Q385:AE385)),0)</f>
        <v>0</v>
      </c>
      <c r="G385" s="1">
        <f t="shared" si="144"/>
        <v>3385</v>
      </c>
      <c r="H385" s="2">
        <f t="shared" si="145"/>
        <v>7.1504013519222642E-2</v>
      </c>
      <c r="I385" s="2"/>
      <c r="J385" s="2">
        <f t="shared" si="157"/>
        <v>0.44936628643852977</v>
      </c>
      <c r="K385" s="2">
        <f t="shared" si="158"/>
        <v>0.52087029995775247</v>
      </c>
      <c r="L385" s="2">
        <f t="shared" si="159"/>
        <v>0</v>
      </c>
      <c r="M385" s="2">
        <f t="shared" si="160"/>
        <v>2.9763413603717814E-2</v>
      </c>
      <c r="N385" s="107">
        <v>21273</v>
      </c>
      <c r="O385" s="107">
        <v>24658</v>
      </c>
      <c r="P385" s="107"/>
      <c r="Q385" s="107">
        <v>884</v>
      </c>
      <c r="R385" s="107"/>
      <c r="S385" s="107"/>
      <c r="T385" s="107"/>
      <c r="U385" s="107"/>
      <c r="V385" s="107">
        <v>180</v>
      </c>
      <c r="W385" s="107"/>
      <c r="X385" s="107">
        <v>9</v>
      </c>
      <c r="Y385" s="107">
        <v>336</v>
      </c>
      <c r="Z385" s="107"/>
      <c r="AA385" s="107"/>
      <c r="AB385" s="107"/>
      <c r="AC385" s="107"/>
      <c r="AD385" s="107"/>
      <c r="AE385" s="107"/>
      <c r="AG385" s="6">
        <f>IF(Q385&gt;0,RANK(Q385,(N385:P385,Q385:AE385)),0)</f>
        <v>3</v>
      </c>
      <c r="AH385" s="6">
        <f>IF(R385&gt;0,RANK(R385,(N385:P385,Q385:AE385)),0)</f>
        <v>0</v>
      </c>
      <c r="AI385" s="6">
        <f>IF(T385&gt;0,RANK(T385,(N385:P385,Q385:AE385)),0)</f>
        <v>0</v>
      </c>
      <c r="AJ385" s="6">
        <f>IF(S385&gt;0,RANK(S385,(N385:P385,Q385:AE385)),0)</f>
        <v>0</v>
      </c>
      <c r="AK385" s="2">
        <f t="shared" si="161"/>
        <v>1.8673426277989017E-2</v>
      </c>
      <c r="AL385" s="2">
        <f t="shared" si="162"/>
        <v>0</v>
      </c>
      <c r="AM385" s="2">
        <f t="shared" si="163"/>
        <v>0</v>
      </c>
      <c r="AN385" s="2">
        <f t="shared" si="164"/>
        <v>0</v>
      </c>
      <c r="AP385" t="s">
        <v>572</v>
      </c>
      <c r="AQ385" t="s">
        <v>1644</v>
      </c>
      <c r="AR385" s="8"/>
      <c r="AT385" s="92">
        <v>26</v>
      </c>
      <c r="AU385" s="94">
        <v>121</v>
      </c>
      <c r="AV385" s="98">
        <f t="shared" si="155"/>
        <v>26121</v>
      </c>
      <c r="AX385" s="6" t="s">
        <v>1535</v>
      </c>
    </row>
    <row r="386" spans="1:50" hidden="1" outlineLevel="1">
      <c r="A386" t="s">
        <v>716</v>
      </c>
      <c r="B386" t="s">
        <v>1644</v>
      </c>
      <c r="C386" s="1">
        <f t="shared" si="156"/>
        <v>12837</v>
      </c>
      <c r="D386" s="6">
        <f>IF(N386&gt;0, RANK(N386,(N386:P386,Q386:AE386)),0)</f>
        <v>2</v>
      </c>
      <c r="E386" s="6">
        <f>IF(O386&gt;0,RANK(O386,(N386:P386,Q386:AE386)),0)</f>
        <v>1</v>
      </c>
      <c r="F386" s="6">
        <f>IF(P386&gt;0,RANK(P386,(N386:P386,Q386:AE386)),0)</f>
        <v>0</v>
      </c>
      <c r="G386" s="1">
        <f t="shared" si="144"/>
        <v>4293</v>
      </c>
      <c r="H386" s="2">
        <f t="shared" si="145"/>
        <v>0.33442393082495908</v>
      </c>
      <c r="I386" s="2"/>
      <c r="J386" s="2">
        <f t="shared" si="157"/>
        <v>0.31463737633403444</v>
      </c>
      <c r="K386" s="2">
        <f t="shared" si="158"/>
        <v>0.64906130715899357</v>
      </c>
      <c r="L386" s="2">
        <f t="shared" si="159"/>
        <v>0</v>
      </c>
      <c r="M386" s="2">
        <f t="shared" si="160"/>
        <v>3.6301316506971992E-2</v>
      </c>
      <c r="N386" s="107">
        <v>4039</v>
      </c>
      <c r="O386" s="107">
        <v>8332</v>
      </c>
      <c r="P386" s="107"/>
      <c r="Q386" s="107">
        <v>264</v>
      </c>
      <c r="R386" s="107"/>
      <c r="S386" s="107"/>
      <c r="T386" s="107"/>
      <c r="U386" s="107"/>
      <c r="V386" s="107">
        <v>103</v>
      </c>
      <c r="W386" s="107"/>
      <c r="X386" s="107">
        <v>0</v>
      </c>
      <c r="Y386" s="107">
        <v>99</v>
      </c>
      <c r="Z386" s="107"/>
      <c r="AA386" s="107"/>
      <c r="AB386" s="107"/>
      <c r="AC386" s="107"/>
      <c r="AD386" s="107"/>
      <c r="AE386" s="107"/>
      <c r="AG386" s="6">
        <f>IF(Q386&gt;0,RANK(Q386,(N386:P386,Q386:AE386)),0)</f>
        <v>3</v>
      </c>
      <c r="AH386" s="6">
        <f>IF(R386&gt;0,RANK(R386,(N386:P386,Q386:AE386)),0)</f>
        <v>0</v>
      </c>
      <c r="AI386" s="6">
        <f>IF(T386&gt;0,RANK(T386,(N386:P386,Q386:AE386)),0)</f>
        <v>0</v>
      </c>
      <c r="AJ386" s="6">
        <f>IF(S386&gt;0,RANK(S386,(N386:P386,Q386:AE386)),0)</f>
        <v>0</v>
      </c>
      <c r="AK386" s="2">
        <f t="shared" si="161"/>
        <v>2.056555269922879E-2</v>
      </c>
      <c r="AL386" s="2">
        <f t="shared" si="162"/>
        <v>0</v>
      </c>
      <c r="AM386" s="2">
        <f t="shared" si="163"/>
        <v>0</v>
      </c>
      <c r="AN386" s="2">
        <f t="shared" si="164"/>
        <v>0</v>
      </c>
      <c r="AP386" t="s">
        <v>716</v>
      </c>
      <c r="AQ386" t="s">
        <v>1644</v>
      </c>
      <c r="AR386" s="8"/>
      <c r="AT386" s="92">
        <v>26</v>
      </c>
      <c r="AU386" s="94">
        <v>123</v>
      </c>
      <c r="AV386" s="98">
        <f t="shared" si="155"/>
        <v>26123</v>
      </c>
      <c r="AX386" s="6" t="s">
        <v>1535</v>
      </c>
    </row>
    <row r="387" spans="1:50" hidden="1" outlineLevel="1">
      <c r="A387" t="s">
        <v>95</v>
      </c>
      <c r="B387" t="s">
        <v>1644</v>
      </c>
      <c r="C387" s="1">
        <f t="shared" si="156"/>
        <v>403463</v>
      </c>
      <c r="D387" s="6">
        <f>IF(N387&gt;0, RANK(N387,(N387:P387,Q387:AE387)),0)</f>
        <v>2</v>
      </c>
      <c r="E387" s="6">
        <f>IF(O387&gt;0,RANK(O387,(N387:P387,Q387:AE387)),0)</f>
        <v>1</v>
      </c>
      <c r="F387" s="6">
        <f>IF(P387&gt;0,RANK(P387,(N387:P387,Q387:AE387)),0)</f>
        <v>0</v>
      </c>
      <c r="G387" s="1">
        <f t="shared" ref="G387:G450" si="165">IF(C387&gt;0,MAX(N387:P387)-LARGE(N387:P387,2),0)</f>
        <v>71985</v>
      </c>
      <c r="H387" s="2">
        <f t="shared" ref="H387:H450" si="166">IF(C387&gt;0,G387/C387,0)</f>
        <v>0.17841784748539519</v>
      </c>
      <c r="I387" s="2"/>
      <c r="J387" s="2">
        <f t="shared" si="157"/>
        <v>0.37461675543978012</v>
      </c>
      <c r="K387" s="2">
        <f t="shared" si="158"/>
        <v>0.55303460292517526</v>
      </c>
      <c r="L387" s="2">
        <f t="shared" si="159"/>
        <v>0</v>
      </c>
      <c r="M387" s="2">
        <f t="shared" si="160"/>
        <v>7.2348641635044619E-2</v>
      </c>
      <c r="N387" s="107">
        <v>151144</v>
      </c>
      <c r="O387" s="107">
        <v>223129</v>
      </c>
      <c r="P387" s="107"/>
      <c r="Q387" s="107">
        <v>26111</v>
      </c>
      <c r="R387" s="107"/>
      <c r="S387" s="107"/>
      <c r="T387" s="107"/>
      <c r="U387" s="107"/>
      <c r="V387" s="107">
        <v>1399</v>
      </c>
      <c r="W387" s="107"/>
      <c r="X387" s="107">
        <v>175</v>
      </c>
      <c r="Y387" s="107">
        <v>1505</v>
      </c>
      <c r="Z387" s="107"/>
      <c r="AA387" s="107"/>
      <c r="AB387" s="107"/>
      <c r="AC387" s="107"/>
      <c r="AD387" s="107"/>
      <c r="AE387" s="107"/>
      <c r="AG387" s="6">
        <f>IF(Q387&gt;0,RANK(Q387,(N387:P387,Q387:AE387)),0)</f>
        <v>3</v>
      </c>
      <c r="AH387" s="6">
        <f>IF(R387&gt;0,RANK(R387,(N387:P387,Q387:AE387)),0)</f>
        <v>0</v>
      </c>
      <c r="AI387" s="6">
        <f>IF(T387&gt;0,RANK(T387,(N387:P387,Q387:AE387)),0)</f>
        <v>0</v>
      </c>
      <c r="AJ387" s="6">
        <f>IF(S387&gt;0,RANK(S387,(N387:P387,Q387:AE387)),0)</f>
        <v>0</v>
      </c>
      <c r="AK387" s="2">
        <f t="shared" si="161"/>
        <v>6.471721074794963E-2</v>
      </c>
      <c r="AL387" s="2">
        <f t="shared" si="162"/>
        <v>0</v>
      </c>
      <c r="AM387" s="2">
        <f t="shared" si="163"/>
        <v>0</v>
      </c>
      <c r="AN387" s="2">
        <f t="shared" si="164"/>
        <v>0</v>
      </c>
      <c r="AP387" t="s">
        <v>95</v>
      </c>
      <c r="AQ387" t="s">
        <v>1644</v>
      </c>
      <c r="AR387" s="8"/>
      <c r="AT387" s="92">
        <v>26</v>
      </c>
      <c r="AU387" s="94">
        <v>125</v>
      </c>
      <c r="AV387" s="98">
        <f t="shared" si="155"/>
        <v>26125</v>
      </c>
      <c r="AX387" s="6" t="s">
        <v>1535</v>
      </c>
    </row>
    <row r="388" spans="1:50" hidden="1" outlineLevel="1">
      <c r="A388" t="s">
        <v>1790</v>
      </c>
      <c r="B388" t="s">
        <v>1644</v>
      </c>
      <c r="C388" s="1">
        <f t="shared" si="156"/>
        <v>7288</v>
      </c>
      <c r="D388" s="6">
        <f>IF(N388&gt;0, RANK(N388,(N388:P388,Q388:AE388)),0)</f>
        <v>2</v>
      </c>
      <c r="E388" s="6">
        <f>IF(O388&gt;0,RANK(O388,(N388:P388,Q388:AE388)),0)</f>
        <v>1</v>
      </c>
      <c r="F388" s="6">
        <f>IF(P388&gt;0,RANK(P388,(N388:P388,Q388:AE388)),0)</f>
        <v>0</v>
      </c>
      <c r="G388" s="1">
        <f t="shared" si="165"/>
        <v>2038</v>
      </c>
      <c r="H388" s="2">
        <f t="shared" si="166"/>
        <v>0.27963776070252472</v>
      </c>
      <c r="I388" s="2"/>
      <c r="J388" s="2">
        <f t="shared" si="157"/>
        <v>0.3409714599341383</v>
      </c>
      <c r="K388" s="2">
        <f t="shared" si="158"/>
        <v>0.62060922063666302</v>
      </c>
      <c r="L388" s="2">
        <f t="shared" si="159"/>
        <v>0</v>
      </c>
      <c r="M388" s="2">
        <f t="shared" si="160"/>
        <v>3.8419319429198739E-2</v>
      </c>
      <c r="N388" s="107">
        <v>2485</v>
      </c>
      <c r="O388" s="107">
        <v>4523</v>
      </c>
      <c r="P388" s="107"/>
      <c r="Q388" s="107">
        <v>209</v>
      </c>
      <c r="R388" s="107"/>
      <c r="S388" s="107"/>
      <c r="T388" s="107"/>
      <c r="U388" s="107"/>
      <c r="V388" s="107">
        <v>25</v>
      </c>
      <c r="W388" s="107"/>
      <c r="X388" s="107">
        <v>1</v>
      </c>
      <c r="Y388" s="107">
        <v>45</v>
      </c>
      <c r="Z388" s="107"/>
      <c r="AA388" s="107"/>
      <c r="AB388" s="107"/>
      <c r="AC388" s="107"/>
      <c r="AD388" s="107"/>
      <c r="AE388" s="107"/>
      <c r="AG388" s="6">
        <f>IF(Q388&gt;0,RANK(Q388,(N388:P388,Q388:AE388)),0)</f>
        <v>3</v>
      </c>
      <c r="AH388" s="6">
        <f>IF(R388&gt;0,RANK(R388,(N388:P388,Q388:AE388)),0)</f>
        <v>0</v>
      </c>
      <c r="AI388" s="6">
        <f>IF(T388&gt;0,RANK(T388,(N388:P388,Q388:AE388)),0)</f>
        <v>0</v>
      </c>
      <c r="AJ388" s="6">
        <f>IF(S388&gt;0,RANK(S388,(N388:P388,Q388:AE388)),0)</f>
        <v>0</v>
      </c>
      <c r="AK388" s="2">
        <f t="shared" si="161"/>
        <v>2.8677277716794732E-2</v>
      </c>
      <c r="AL388" s="2">
        <f t="shared" si="162"/>
        <v>0</v>
      </c>
      <c r="AM388" s="2">
        <f t="shared" si="163"/>
        <v>0</v>
      </c>
      <c r="AN388" s="2">
        <f t="shared" si="164"/>
        <v>0</v>
      </c>
      <c r="AP388" t="s">
        <v>1790</v>
      </c>
      <c r="AQ388" t="s">
        <v>1644</v>
      </c>
      <c r="AR388" s="8"/>
      <c r="AT388" s="92">
        <v>26</v>
      </c>
      <c r="AU388" s="94">
        <v>127</v>
      </c>
      <c r="AV388" s="98">
        <f t="shared" si="155"/>
        <v>26127</v>
      </c>
      <c r="AX388" s="6" t="s">
        <v>1535</v>
      </c>
    </row>
    <row r="389" spans="1:50" hidden="1" outlineLevel="1">
      <c r="A389" t="s">
        <v>2909</v>
      </c>
      <c r="B389" t="s">
        <v>1644</v>
      </c>
      <c r="C389" s="1">
        <f t="shared" ref="C389:C408" si="167">SUM(N389:AE389)</f>
        <v>6711</v>
      </c>
      <c r="D389" s="6">
        <f>IF(N389&gt;0, RANK(N389,(N389:P389,Q389:AE389)),0)</f>
        <v>2</v>
      </c>
      <c r="E389" s="6">
        <f>IF(O389&gt;0,RANK(O389,(N389:P389,Q389:AE389)),0)</f>
        <v>1</v>
      </c>
      <c r="F389" s="6">
        <f>IF(P389&gt;0,RANK(P389,(N389:P389,Q389:AE389)),0)</f>
        <v>0</v>
      </c>
      <c r="G389" s="1">
        <f t="shared" si="165"/>
        <v>570</v>
      </c>
      <c r="H389" s="2">
        <f t="shared" si="166"/>
        <v>8.4935181046043806E-2</v>
      </c>
      <c r="I389" s="2"/>
      <c r="J389" s="2">
        <f t="shared" ref="J389:J408" si="168">IF($C389=0,"-",N389/$C389)</f>
        <v>0.43421248696170467</v>
      </c>
      <c r="K389" s="2">
        <f t="shared" ref="K389:K408" si="169">IF($C389=0,"-",O389/$C389)</f>
        <v>0.51914766800774848</v>
      </c>
      <c r="L389" s="2">
        <f t="shared" ref="L389:L408" si="170">IF($C389=0,"-",P389/$C389)</f>
        <v>0</v>
      </c>
      <c r="M389" s="2">
        <f t="shared" ref="M389:M408" si="171">IF(C389=0,"-",(1-J389-K389-L389))</f>
        <v>4.6639845030546856E-2</v>
      </c>
      <c r="N389" s="107">
        <v>2914</v>
      </c>
      <c r="O389" s="107">
        <v>3484</v>
      </c>
      <c r="P389" s="107"/>
      <c r="Q389" s="107">
        <v>191</v>
      </c>
      <c r="R389" s="107"/>
      <c r="S389" s="107"/>
      <c r="T389" s="107"/>
      <c r="U389" s="107"/>
      <c r="V389" s="107">
        <v>52</v>
      </c>
      <c r="W389" s="107"/>
      <c r="X389" s="107">
        <v>1</v>
      </c>
      <c r="Y389" s="107">
        <v>69</v>
      </c>
      <c r="Z389" s="107"/>
      <c r="AA389" s="107"/>
      <c r="AB389" s="107"/>
      <c r="AC389" s="107"/>
      <c r="AD389" s="107"/>
      <c r="AE389" s="107"/>
      <c r="AG389" s="6">
        <f>IF(Q389&gt;0,RANK(Q389,(N389:P389,Q389:AE389)),0)</f>
        <v>3</v>
      </c>
      <c r="AH389" s="6">
        <f>IF(R389&gt;0,RANK(R389,(N389:P389,Q389:AE389)),0)</f>
        <v>0</v>
      </c>
      <c r="AI389" s="6">
        <f>IF(T389&gt;0,RANK(T389,(N389:P389,Q389:AE389)),0)</f>
        <v>0</v>
      </c>
      <c r="AJ389" s="6">
        <f>IF(S389&gt;0,RANK(S389,(N389:P389,Q389:AE389)),0)</f>
        <v>0</v>
      </c>
      <c r="AK389" s="2">
        <f t="shared" ref="AK389:AK408" si="172">IF($C389=0,"-",Q389/$C389)</f>
        <v>2.84607361049024E-2</v>
      </c>
      <c r="AL389" s="2">
        <f t="shared" ref="AL389:AL408" si="173">IF($C389=0,"-",R389/$C389)</f>
        <v>0</v>
      </c>
      <c r="AM389" s="2">
        <f t="shared" ref="AM389:AM408" si="174">IF($C389=0,"-",T389/$C389)</f>
        <v>0</v>
      </c>
      <c r="AN389" s="2">
        <f t="shared" ref="AN389:AN408" si="175">IF($C389=0,"-",S389/$C389)</f>
        <v>0</v>
      </c>
      <c r="AP389" t="s">
        <v>2909</v>
      </c>
      <c r="AQ389" t="s">
        <v>1644</v>
      </c>
      <c r="AR389" s="8"/>
      <c r="AT389" s="92">
        <v>26</v>
      </c>
      <c r="AU389" s="94">
        <v>129</v>
      </c>
      <c r="AV389" s="98">
        <f t="shared" si="155"/>
        <v>26129</v>
      </c>
      <c r="AX389" s="6" t="s">
        <v>1535</v>
      </c>
    </row>
    <row r="390" spans="1:50" hidden="1" outlineLevel="1">
      <c r="A390" t="s">
        <v>1089</v>
      </c>
      <c r="B390" t="s">
        <v>1644</v>
      </c>
      <c r="C390" s="1">
        <f t="shared" si="167"/>
        <v>3256</v>
      </c>
      <c r="D390" s="6">
        <f>IF(N390&gt;0, RANK(N390,(N390:P390,Q390:AE390)),0)</f>
        <v>2</v>
      </c>
      <c r="E390" s="6">
        <f>IF(O390&gt;0,RANK(O390,(N390:P390,Q390:AE390)),0)</f>
        <v>1</v>
      </c>
      <c r="F390" s="6">
        <f>IF(P390&gt;0,RANK(P390,(N390:P390,Q390:AE390)),0)</f>
        <v>0</v>
      </c>
      <c r="G390" s="1">
        <f t="shared" si="165"/>
        <v>133</v>
      </c>
      <c r="H390" s="2">
        <f t="shared" si="166"/>
        <v>4.0847665847665846E-2</v>
      </c>
      <c r="I390" s="2"/>
      <c r="J390" s="2">
        <f t="shared" si="168"/>
        <v>0.46683046683046681</v>
      </c>
      <c r="K390" s="2">
        <f t="shared" si="169"/>
        <v>0.50767813267813267</v>
      </c>
      <c r="L390" s="2">
        <f t="shared" si="170"/>
        <v>0</v>
      </c>
      <c r="M390" s="2">
        <f t="shared" si="171"/>
        <v>2.5491400491400529E-2</v>
      </c>
      <c r="N390" s="107">
        <v>1520</v>
      </c>
      <c r="O390" s="107">
        <v>1653</v>
      </c>
      <c r="P390" s="107"/>
      <c r="Q390" s="107">
        <v>41</v>
      </c>
      <c r="R390" s="107"/>
      <c r="S390" s="107"/>
      <c r="T390" s="107"/>
      <c r="U390" s="107"/>
      <c r="V390" s="107">
        <v>21</v>
      </c>
      <c r="W390" s="107"/>
      <c r="X390" s="107">
        <v>0</v>
      </c>
      <c r="Y390" s="107">
        <v>21</v>
      </c>
      <c r="Z390" s="107"/>
      <c r="AA390" s="107"/>
      <c r="AB390" s="107"/>
      <c r="AC390" s="107"/>
      <c r="AD390" s="107"/>
      <c r="AE390" s="107"/>
      <c r="AG390" s="6">
        <f>IF(Q390&gt;0,RANK(Q390,(N390:P390,Q390:AE390)),0)</f>
        <v>3</v>
      </c>
      <c r="AH390" s="6">
        <f>IF(R390&gt;0,RANK(R390,(N390:P390,Q390:AE390)),0)</f>
        <v>0</v>
      </c>
      <c r="AI390" s="6">
        <f>IF(T390&gt;0,RANK(T390,(N390:P390,Q390:AE390)),0)</f>
        <v>0</v>
      </c>
      <c r="AJ390" s="6">
        <f>IF(S390&gt;0,RANK(S390,(N390:P390,Q390:AE390)),0)</f>
        <v>0</v>
      </c>
      <c r="AK390" s="2">
        <f t="shared" si="172"/>
        <v>1.2592137592137592E-2</v>
      </c>
      <c r="AL390" s="2">
        <f t="shared" si="173"/>
        <v>0</v>
      </c>
      <c r="AM390" s="2">
        <f t="shared" si="174"/>
        <v>0</v>
      </c>
      <c r="AN390" s="2">
        <f t="shared" si="175"/>
        <v>0</v>
      </c>
      <c r="AP390" t="s">
        <v>1089</v>
      </c>
      <c r="AQ390" t="s">
        <v>1644</v>
      </c>
      <c r="AR390" s="8"/>
      <c r="AT390" s="92">
        <v>26</v>
      </c>
      <c r="AU390" s="94">
        <v>131</v>
      </c>
      <c r="AV390" s="98">
        <f t="shared" si="155"/>
        <v>26131</v>
      </c>
      <c r="AX390" s="6" t="s">
        <v>1535</v>
      </c>
    </row>
    <row r="391" spans="1:50" hidden="1" outlineLevel="1">
      <c r="A391" t="s">
        <v>13</v>
      </c>
      <c r="B391" t="s">
        <v>1644</v>
      </c>
      <c r="C391" s="1">
        <f t="shared" si="167"/>
        <v>6865</v>
      </c>
      <c r="D391" s="6">
        <f>IF(N391&gt;0, RANK(N391,(N391:P391,Q391:AE391)),0)</f>
        <v>2</v>
      </c>
      <c r="E391" s="6">
        <f>IF(O391&gt;0,RANK(O391,(N391:P391,Q391:AE391)),0)</f>
        <v>1</v>
      </c>
      <c r="F391" s="6">
        <f>IF(P391&gt;0,RANK(P391,(N391:P391,Q391:AE391)),0)</f>
        <v>0</v>
      </c>
      <c r="G391" s="1">
        <f t="shared" si="165"/>
        <v>2002</v>
      </c>
      <c r="H391" s="2">
        <f t="shared" si="166"/>
        <v>0.29162418062636564</v>
      </c>
      <c r="I391" s="2"/>
      <c r="J391" s="2">
        <f t="shared" si="168"/>
        <v>0.33386744355426073</v>
      </c>
      <c r="K391" s="2">
        <f t="shared" si="169"/>
        <v>0.62549162418062632</v>
      </c>
      <c r="L391" s="2">
        <f t="shared" si="170"/>
        <v>0</v>
      </c>
      <c r="M391" s="2">
        <f t="shared" si="171"/>
        <v>4.0640932265112895E-2</v>
      </c>
      <c r="N391" s="107">
        <v>2292</v>
      </c>
      <c r="O391" s="107">
        <v>4294</v>
      </c>
      <c r="P391" s="107"/>
      <c r="Q391" s="107">
        <v>197</v>
      </c>
      <c r="R391" s="107"/>
      <c r="S391" s="107"/>
      <c r="T391" s="107"/>
      <c r="U391" s="107"/>
      <c r="V391" s="107">
        <v>21</v>
      </c>
      <c r="W391" s="107"/>
      <c r="X391" s="107">
        <v>0</v>
      </c>
      <c r="Y391" s="107">
        <v>61</v>
      </c>
      <c r="Z391" s="107"/>
      <c r="AA391" s="107"/>
      <c r="AB391" s="107"/>
      <c r="AC391" s="107"/>
      <c r="AD391" s="107"/>
      <c r="AE391" s="107"/>
      <c r="AG391" s="6">
        <f>IF(Q391&gt;0,RANK(Q391,(N391:P391,Q391:AE391)),0)</f>
        <v>3</v>
      </c>
      <c r="AH391" s="6">
        <f>IF(R391&gt;0,RANK(R391,(N391:P391,Q391:AE391)),0)</f>
        <v>0</v>
      </c>
      <c r="AI391" s="6">
        <f>IF(T391&gt;0,RANK(T391,(N391:P391,Q391:AE391)),0)</f>
        <v>0</v>
      </c>
      <c r="AJ391" s="6">
        <f>IF(S391&gt;0,RANK(S391,(N391:P391,Q391:AE391)),0)</f>
        <v>0</v>
      </c>
      <c r="AK391" s="2">
        <f t="shared" si="172"/>
        <v>2.8696285506190824E-2</v>
      </c>
      <c r="AL391" s="2">
        <f t="shared" si="173"/>
        <v>0</v>
      </c>
      <c r="AM391" s="2">
        <f t="shared" si="174"/>
        <v>0</v>
      </c>
      <c r="AN391" s="2">
        <f t="shared" si="175"/>
        <v>0</v>
      </c>
      <c r="AP391" t="s">
        <v>13</v>
      </c>
      <c r="AQ391" t="s">
        <v>1644</v>
      </c>
      <c r="AR391" s="8"/>
      <c r="AT391" s="92">
        <v>26</v>
      </c>
      <c r="AU391" s="94">
        <v>133</v>
      </c>
      <c r="AV391" s="98">
        <f t="shared" si="155"/>
        <v>26133</v>
      </c>
      <c r="AX391" s="6" t="s">
        <v>1535</v>
      </c>
    </row>
    <row r="392" spans="1:50" hidden="1" outlineLevel="1">
      <c r="A392" t="s">
        <v>1848</v>
      </c>
      <c r="B392" t="s">
        <v>1644</v>
      </c>
      <c r="C392" s="1">
        <f t="shared" si="167"/>
        <v>2965</v>
      </c>
      <c r="D392" s="6">
        <f>IF(N392&gt;0, RANK(N392,(N392:P392,Q392:AE392)),0)</f>
        <v>2</v>
      </c>
      <c r="E392" s="6">
        <f>IF(O392&gt;0,RANK(O392,(N392:P392,Q392:AE392)),0)</f>
        <v>1</v>
      </c>
      <c r="F392" s="6">
        <f>IF(P392&gt;0,RANK(P392,(N392:P392,Q392:AE392)),0)</f>
        <v>0</v>
      </c>
      <c r="G392" s="1">
        <f t="shared" si="165"/>
        <v>811</v>
      </c>
      <c r="H392" s="2">
        <f t="shared" si="166"/>
        <v>0.27352445193929176</v>
      </c>
      <c r="I392" s="2"/>
      <c r="J392" s="2">
        <f t="shared" si="168"/>
        <v>0.33423271500843171</v>
      </c>
      <c r="K392" s="2">
        <f t="shared" si="169"/>
        <v>0.60775716694772342</v>
      </c>
      <c r="L392" s="2">
        <f t="shared" si="170"/>
        <v>0</v>
      </c>
      <c r="M392" s="2">
        <f t="shared" si="171"/>
        <v>5.8010118043844927E-2</v>
      </c>
      <c r="N392" s="107">
        <v>991</v>
      </c>
      <c r="O392" s="107">
        <v>1802</v>
      </c>
      <c r="P392" s="107"/>
      <c r="Q392" s="107">
        <v>110</v>
      </c>
      <c r="R392" s="107"/>
      <c r="S392" s="107"/>
      <c r="T392" s="107"/>
      <c r="U392" s="107"/>
      <c r="V392" s="107">
        <v>21</v>
      </c>
      <c r="W392" s="107"/>
      <c r="X392" s="107">
        <v>0</v>
      </c>
      <c r="Y392" s="107">
        <v>41</v>
      </c>
      <c r="Z392" s="107"/>
      <c r="AA392" s="107"/>
      <c r="AB392" s="107"/>
      <c r="AC392" s="107"/>
      <c r="AD392" s="107"/>
      <c r="AE392" s="107"/>
      <c r="AG392" s="6">
        <f>IF(Q392&gt;0,RANK(Q392,(N392:P392,Q392:AE392)),0)</f>
        <v>3</v>
      </c>
      <c r="AH392" s="6">
        <f>IF(R392&gt;0,RANK(R392,(N392:P392,Q392:AE392)),0)</f>
        <v>0</v>
      </c>
      <c r="AI392" s="6">
        <f>IF(T392&gt;0,RANK(T392,(N392:P392,Q392:AE392)),0)</f>
        <v>0</v>
      </c>
      <c r="AJ392" s="6">
        <f>IF(S392&gt;0,RANK(S392,(N392:P392,Q392:AE392)),0)</f>
        <v>0</v>
      </c>
      <c r="AK392" s="2">
        <f t="shared" si="172"/>
        <v>3.7099494097807759E-2</v>
      </c>
      <c r="AL392" s="2">
        <f t="shared" si="173"/>
        <v>0</v>
      </c>
      <c r="AM392" s="2">
        <f t="shared" si="174"/>
        <v>0</v>
      </c>
      <c r="AN392" s="2">
        <f t="shared" si="175"/>
        <v>0</v>
      </c>
      <c r="AP392" t="s">
        <v>1848</v>
      </c>
      <c r="AQ392" t="s">
        <v>1644</v>
      </c>
      <c r="AR392" s="8"/>
      <c r="AT392" s="92">
        <v>26</v>
      </c>
      <c r="AU392" s="94">
        <v>135</v>
      </c>
      <c r="AV392" s="98">
        <f t="shared" si="155"/>
        <v>26135</v>
      </c>
      <c r="AX392" s="6" t="s">
        <v>1535</v>
      </c>
    </row>
    <row r="393" spans="1:50" hidden="1" outlineLevel="1">
      <c r="A393" t="s">
        <v>649</v>
      </c>
      <c r="B393" t="s">
        <v>1644</v>
      </c>
      <c r="C393" s="1">
        <f t="shared" si="167"/>
        <v>6914</v>
      </c>
      <c r="D393" s="6">
        <f>IF(N393&gt;0, RANK(N393,(N393:P393,Q393:AE393)),0)</f>
        <v>2</v>
      </c>
      <c r="E393" s="6">
        <f>IF(O393&gt;0,RANK(O393,(N393:P393,Q393:AE393)),0)</f>
        <v>1</v>
      </c>
      <c r="F393" s="6">
        <f>IF(P393&gt;0,RANK(P393,(N393:P393,Q393:AE393)),0)</f>
        <v>0</v>
      </c>
      <c r="G393" s="1">
        <f t="shared" si="165"/>
        <v>1916</v>
      </c>
      <c r="H393" s="2">
        <f t="shared" si="166"/>
        <v>0.27711888921029793</v>
      </c>
      <c r="I393" s="2"/>
      <c r="J393" s="2">
        <f t="shared" si="168"/>
        <v>0.33063349725195257</v>
      </c>
      <c r="K393" s="2">
        <f t="shared" si="169"/>
        <v>0.60775238646225049</v>
      </c>
      <c r="L393" s="2">
        <f t="shared" si="170"/>
        <v>0</v>
      </c>
      <c r="M393" s="2">
        <f t="shared" si="171"/>
        <v>6.1614116285796938E-2</v>
      </c>
      <c r="N393" s="107">
        <v>2286</v>
      </c>
      <c r="O393" s="107">
        <v>4202</v>
      </c>
      <c r="P393" s="107"/>
      <c r="Q393" s="107">
        <v>284</v>
      </c>
      <c r="R393" s="107"/>
      <c r="S393" s="107"/>
      <c r="T393" s="107"/>
      <c r="U393" s="107"/>
      <c r="V393" s="107">
        <v>76</v>
      </c>
      <c r="W393" s="107"/>
      <c r="X393" s="107">
        <v>1</v>
      </c>
      <c r="Y393" s="107">
        <v>65</v>
      </c>
      <c r="Z393" s="107"/>
      <c r="AA393" s="107"/>
      <c r="AB393" s="107"/>
      <c r="AC393" s="107"/>
      <c r="AD393" s="107"/>
      <c r="AE393" s="107"/>
      <c r="AG393" s="6">
        <f>IF(Q393&gt;0,RANK(Q393,(N393:P393,Q393:AE393)),0)</f>
        <v>3</v>
      </c>
      <c r="AH393" s="6">
        <f>IF(R393&gt;0,RANK(R393,(N393:P393,Q393:AE393)),0)</f>
        <v>0</v>
      </c>
      <c r="AI393" s="6">
        <f>IF(T393&gt;0,RANK(T393,(N393:P393,Q393:AE393)),0)</f>
        <v>0</v>
      </c>
      <c r="AJ393" s="6">
        <f>IF(S393&gt;0,RANK(S393,(N393:P393,Q393:AE393)),0)</f>
        <v>0</v>
      </c>
      <c r="AK393" s="2">
        <f t="shared" si="172"/>
        <v>4.1076077523864621E-2</v>
      </c>
      <c r="AL393" s="2">
        <f t="shared" si="173"/>
        <v>0</v>
      </c>
      <c r="AM393" s="2">
        <f t="shared" si="174"/>
        <v>0</v>
      </c>
      <c r="AN393" s="2">
        <f t="shared" si="175"/>
        <v>0</v>
      </c>
      <c r="AP393" t="s">
        <v>649</v>
      </c>
      <c r="AQ393" t="s">
        <v>1644</v>
      </c>
      <c r="AR393" s="8"/>
      <c r="AT393" s="92">
        <v>26</v>
      </c>
      <c r="AU393" s="94">
        <v>137</v>
      </c>
      <c r="AV393" s="98">
        <f t="shared" si="155"/>
        <v>26137</v>
      </c>
      <c r="AX393" s="6" t="s">
        <v>1535</v>
      </c>
    </row>
    <row r="394" spans="1:50" hidden="1" outlineLevel="1">
      <c r="A394" t="s">
        <v>2071</v>
      </c>
      <c r="B394" t="s">
        <v>1644</v>
      </c>
      <c r="C394" s="1">
        <f t="shared" si="167"/>
        <v>69994</v>
      </c>
      <c r="D394" s="6">
        <f>IF(N394&gt;0, RANK(N394,(N394:P394,Q394:AE394)),0)</f>
        <v>2</v>
      </c>
      <c r="E394" s="6">
        <f>IF(O394&gt;0,RANK(O394,(N394:P394,Q394:AE394)),0)</f>
        <v>1</v>
      </c>
      <c r="F394" s="6">
        <f>IF(P394&gt;0,RANK(P394,(N394:P394,Q394:AE394)),0)</f>
        <v>0</v>
      </c>
      <c r="G394" s="1">
        <f t="shared" si="165"/>
        <v>39926</v>
      </c>
      <c r="H394" s="2">
        <f t="shared" si="166"/>
        <v>0.57042032174186363</v>
      </c>
      <c r="I394" s="2"/>
      <c r="J394" s="2">
        <f t="shared" si="168"/>
        <v>0.19903134554390375</v>
      </c>
      <c r="K394" s="2">
        <f t="shared" si="169"/>
        <v>0.7694516672857673</v>
      </c>
      <c r="L394" s="2">
        <f t="shared" si="170"/>
        <v>0</v>
      </c>
      <c r="M394" s="2">
        <f t="shared" si="171"/>
        <v>3.1516987170328914E-2</v>
      </c>
      <c r="N394" s="107">
        <v>13931</v>
      </c>
      <c r="O394" s="107">
        <v>53857</v>
      </c>
      <c r="P394" s="107"/>
      <c r="Q394" s="107">
        <v>1293</v>
      </c>
      <c r="R394" s="107"/>
      <c r="S394" s="107"/>
      <c r="T394" s="107"/>
      <c r="U394" s="107"/>
      <c r="V394" s="107">
        <v>488</v>
      </c>
      <c r="W394" s="107"/>
      <c r="X394" s="107">
        <v>28</v>
      </c>
      <c r="Y394" s="107">
        <v>397</v>
      </c>
      <c r="Z394" s="107"/>
      <c r="AA394" s="107"/>
      <c r="AB394" s="107"/>
      <c r="AC394" s="107"/>
      <c r="AD394" s="107"/>
      <c r="AE394" s="107"/>
      <c r="AG394" s="6">
        <f>IF(Q394&gt;0,RANK(Q394,(N394:P394,Q394:AE394)),0)</f>
        <v>3</v>
      </c>
      <c r="AH394" s="6">
        <f>IF(R394&gt;0,RANK(R394,(N394:P394,Q394:AE394)),0)</f>
        <v>0</v>
      </c>
      <c r="AI394" s="6">
        <f>IF(T394&gt;0,RANK(T394,(N394:P394,Q394:AE394)),0)</f>
        <v>0</v>
      </c>
      <c r="AJ394" s="6">
        <f>IF(S394&gt;0,RANK(S394,(N394:P394,Q394:AE394)),0)</f>
        <v>0</v>
      </c>
      <c r="AK394" s="2">
        <f t="shared" si="172"/>
        <v>1.8473011972454781E-2</v>
      </c>
      <c r="AL394" s="2">
        <f t="shared" si="173"/>
        <v>0</v>
      </c>
      <c r="AM394" s="2">
        <f t="shared" si="174"/>
        <v>0</v>
      </c>
      <c r="AN394" s="2">
        <f t="shared" si="175"/>
        <v>0</v>
      </c>
      <c r="AP394" t="s">
        <v>2071</v>
      </c>
      <c r="AQ394" t="s">
        <v>1644</v>
      </c>
      <c r="AR394" s="8"/>
      <c r="AT394" s="92">
        <v>26</v>
      </c>
      <c r="AU394" s="94">
        <v>139</v>
      </c>
      <c r="AV394" s="98">
        <f t="shared" si="155"/>
        <v>26139</v>
      </c>
      <c r="AX394" s="6" t="s">
        <v>1535</v>
      </c>
    </row>
    <row r="395" spans="1:50" hidden="1" outlineLevel="1">
      <c r="A395" t="s">
        <v>1335</v>
      </c>
      <c r="B395" t="s">
        <v>1644</v>
      </c>
      <c r="C395" s="1">
        <f t="shared" si="167"/>
        <v>5466</v>
      </c>
      <c r="D395" s="6">
        <f>IF(N395&gt;0, RANK(N395,(N395:P395,Q395:AE395)),0)</f>
        <v>2</v>
      </c>
      <c r="E395" s="6">
        <f>IF(O395&gt;0,RANK(O395,(N395:P395,Q395:AE395)),0)</f>
        <v>1</v>
      </c>
      <c r="F395" s="6">
        <f>IF(P395&gt;0,RANK(P395,(N395:P395,Q395:AE395)),0)</f>
        <v>0</v>
      </c>
      <c r="G395" s="1">
        <f t="shared" si="165"/>
        <v>889</v>
      </c>
      <c r="H395" s="2">
        <f t="shared" si="166"/>
        <v>0.16264178558360776</v>
      </c>
      <c r="I395" s="2"/>
      <c r="J395" s="2">
        <f t="shared" si="168"/>
        <v>0.39736553238199779</v>
      </c>
      <c r="K395" s="2">
        <f t="shared" si="169"/>
        <v>0.56000731796560554</v>
      </c>
      <c r="L395" s="2">
        <f t="shared" si="170"/>
        <v>0</v>
      </c>
      <c r="M395" s="2">
        <f t="shared" si="171"/>
        <v>4.2627149652396668E-2</v>
      </c>
      <c r="N395" s="107">
        <v>2172</v>
      </c>
      <c r="O395" s="107">
        <v>3061</v>
      </c>
      <c r="P395" s="107"/>
      <c r="Q395" s="107">
        <v>140</v>
      </c>
      <c r="R395" s="107"/>
      <c r="S395" s="107"/>
      <c r="T395" s="107"/>
      <c r="U395" s="107"/>
      <c r="V395" s="107">
        <v>34</v>
      </c>
      <c r="W395" s="107"/>
      <c r="X395" s="107">
        <v>0</v>
      </c>
      <c r="Y395" s="107">
        <v>59</v>
      </c>
      <c r="Z395" s="107"/>
      <c r="AA395" s="107"/>
      <c r="AB395" s="107"/>
      <c r="AC395" s="107"/>
      <c r="AD395" s="107"/>
      <c r="AE395" s="107"/>
      <c r="AG395" s="6">
        <f>IF(Q395&gt;0,RANK(Q395,(N395:P395,Q395:AE395)),0)</f>
        <v>3</v>
      </c>
      <c r="AH395" s="6">
        <f>IF(R395&gt;0,RANK(R395,(N395:P395,Q395:AE395)),0)</f>
        <v>0</v>
      </c>
      <c r="AI395" s="6">
        <f>IF(T395&gt;0,RANK(T395,(N395:P395,Q395:AE395)),0)</f>
        <v>0</v>
      </c>
      <c r="AJ395" s="6">
        <f>IF(S395&gt;0,RANK(S395,(N395:P395,Q395:AE395)),0)</f>
        <v>0</v>
      </c>
      <c r="AK395" s="2">
        <f t="shared" si="172"/>
        <v>2.5612879619465789E-2</v>
      </c>
      <c r="AL395" s="2">
        <f t="shared" si="173"/>
        <v>0</v>
      </c>
      <c r="AM395" s="2">
        <f t="shared" si="174"/>
        <v>0</v>
      </c>
      <c r="AN395" s="2">
        <f t="shared" si="175"/>
        <v>0</v>
      </c>
      <c r="AP395" t="s">
        <v>1335</v>
      </c>
      <c r="AQ395" t="s">
        <v>1644</v>
      </c>
      <c r="AR395" s="8"/>
      <c r="AT395" s="92">
        <v>26</v>
      </c>
      <c r="AU395" s="94">
        <v>141</v>
      </c>
      <c r="AV395" s="98">
        <f t="shared" si="155"/>
        <v>26141</v>
      </c>
      <c r="AX395" s="6" t="s">
        <v>1535</v>
      </c>
    </row>
    <row r="396" spans="1:50" hidden="1" outlineLevel="1">
      <c r="A396" t="s">
        <v>1522</v>
      </c>
      <c r="B396" t="s">
        <v>1644</v>
      </c>
      <c r="C396" s="1">
        <f t="shared" si="167"/>
        <v>9269</v>
      </c>
      <c r="D396" s="6">
        <f>IF(N396&gt;0, RANK(N396,(N396:P396,Q396:AE396)),0)</f>
        <v>2</v>
      </c>
      <c r="E396" s="6">
        <f>IF(O396&gt;0,RANK(O396,(N396:P396,Q396:AE396)),0)</f>
        <v>1</v>
      </c>
      <c r="F396" s="6">
        <f>IF(P396&gt;0,RANK(P396,(N396:P396,Q396:AE396)),0)</f>
        <v>0</v>
      </c>
      <c r="G396" s="1">
        <f t="shared" si="165"/>
        <v>1238</v>
      </c>
      <c r="H396" s="2">
        <f t="shared" si="166"/>
        <v>0.13356349120724997</v>
      </c>
      <c r="I396" s="2"/>
      <c r="J396" s="2">
        <f t="shared" si="168"/>
        <v>0.41514726507713884</v>
      </c>
      <c r="K396" s="2">
        <f t="shared" si="169"/>
        <v>0.54871075628438881</v>
      </c>
      <c r="L396" s="2">
        <f t="shared" si="170"/>
        <v>0</v>
      </c>
      <c r="M396" s="2">
        <f t="shared" si="171"/>
        <v>3.614197863847235E-2</v>
      </c>
      <c r="N396" s="107">
        <v>3848</v>
      </c>
      <c r="O396" s="107">
        <v>5086</v>
      </c>
      <c r="P396" s="107"/>
      <c r="Q396" s="107">
        <v>222</v>
      </c>
      <c r="R396" s="107"/>
      <c r="S396" s="107"/>
      <c r="T396" s="107"/>
      <c r="U396" s="107"/>
      <c r="V396" s="107">
        <v>34</v>
      </c>
      <c r="W396" s="107"/>
      <c r="X396" s="107">
        <v>1</v>
      </c>
      <c r="Y396" s="107">
        <v>78</v>
      </c>
      <c r="Z396" s="107"/>
      <c r="AA396" s="107"/>
      <c r="AB396" s="107"/>
      <c r="AC396" s="107"/>
      <c r="AD396" s="107"/>
      <c r="AE396" s="107"/>
      <c r="AG396" s="6">
        <f>IF(Q396&gt;0,RANK(Q396,(N396:P396,Q396:AE396)),0)</f>
        <v>3</v>
      </c>
      <c r="AH396" s="6">
        <f>IF(R396&gt;0,RANK(R396,(N396:P396,Q396:AE396)),0)</f>
        <v>0</v>
      </c>
      <c r="AI396" s="6">
        <f>IF(T396&gt;0,RANK(T396,(N396:P396,Q396:AE396)),0)</f>
        <v>0</v>
      </c>
      <c r="AJ396" s="6">
        <f>IF(S396&gt;0,RANK(S396,(N396:P396,Q396:AE396)),0)</f>
        <v>0</v>
      </c>
      <c r="AK396" s="2">
        <f t="shared" si="172"/>
        <v>2.3950803754450318E-2</v>
      </c>
      <c r="AL396" s="2">
        <f t="shared" si="173"/>
        <v>0</v>
      </c>
      <c r="AM396" s="2">
        <f t="shared" si="174"/>
        <v>0</v>
      </c>
      <c r="AN396" s="2">
        <f t="shared" si="175"/>
        <v>0</v>
      </c>
      <c r="AP396" t="s">
        <v>1522</v>
      </c>
      <c r="AQ396" t="s">
        <v>1644</v>
      </c>
      <c r="AR396" s="8"/>
      <c r="AT396" s="92">
        <v>26</v>
      </c>
      <c r="AU396" s="94">
        <v>143</v>
      </c>
      <c r="AV396" s="98">
        <f t="shared" si="155"/>
        <v>26143</v>
      </c>
      <c r="AX396" s="6" t="s">
        <v>1535</v>
      </c>
    </row>
    <row r="397" spans="1:50" hidden="1" outlineLevel="1">
      <c r="A397" t="s">
        <v>1523</v>
      </c>
      <c r="B397" t="s">
        <v>1644</v>
      </c>
      <c r="C397" s="1">
        <f t="shared" si="167"/>
        <v>71928</v>
      </c>
      <c r="D397" s="6">
        <f>IF(N397&gt;0, RANK(N397,(N397:P397,Q397:AE397)),0)</f>
        <v>1</v>
      </c>
      <c r="E397" s="6">
        <f>IF(O397&gt;0,RANK(O397,(N397:P397,Q397:AE397)),0)</f>
        <v>2</v>
      </c>
      <c r="F397" s="6">
        <f>IF(P397&gt;0,RANK(P397,(N397:P397,Q397:AE397)),0)</f>
        <v>0</v>
      </c>
      <c r="G397" s="1">
        <f t="shared" si="165"/>
        <v>59</v>
      </c>
      <c r="H397" s="2">
        <f t="shared" si="166"/>
        <v>8.2026470915359806E-4</v>
      </c>
      <c r="I397" s="2"/>
      <c r="J397" s="2">
        <f t="shared" si="168"/>
        <v>0.47870092314536761</v>
      </c>
      <c r="K397" s="2">
        <f t="shared" si="169"/>
        <v>0.47788065843621397</v>
      </c>
      <c r="L397" s="2">
        <f t="shared" si="170"/>
        <v>0</v>
      </c>
      <c r="M397" s="2">
        <f t="shared" si="171"/>
        <v>4.3418418418418425E-2</v>
      </c>
      <c r="N397" s="107">
        <v>34432</v>
      </c>
      <c r="O397" s="107">
        <v>34373</v>
      </c>
      <c r="P397" s="107"/>
      <c r="Q397" s="107">
        <v>2285</v>
      </c>
      <c r="R397" s="107"/>
      <c r="S397" s="107"/>
      <c r="T397" s="107"/>
      <c r="U397" s="107"/>
      <c r="V397" s="107">
        <v>349</v>
      </c>
      <c r="W397" s="107"/>
      <c r="X397" s="107">
        <v>39</v>
      </c>
      <c r="Y397" s="107">
        <v>450</v>
      </c>
      <c r="Z397" s="107"/>
      <c r="AA397" s="107"/>
      <c r="AB397" s="107"/>
      <c r="AC397" s="107"/>
      <c r="AD397" s="107"/>
      <c r="AE397" s="107"/>
      <c r="AG397" s="6">
        <f>IF(Q397&gt;0,RANK(Q397,(N397:P397,Q397:AE397)),0)</f>
        <v>3</v>
      </c>
      <c r="AH397" s="6">
        <f>IF(R397&gt;0,RANK(R397,(N397:P397,Q397:AE397)),0)</f>
        <v>0</v>
      </c>
      <c r="AI397" s="6">
        <f>IF(T397&gt;0,RANK(T397,(N397:P397,Q397:AE397)),0)</f>
        <v>0</v>
      </c>
      <c r="AJ397" s="6">
        <f>IF(S397&gt;0,RANK(S397,(N397:P397,Q397:AE397)),0)</f>
        <v>0</v>
      </c>
      <c r="AK397" s="2">
        <f t="shared" si="172"/>
        <v>3.1767878990101216E-2</v>
      </c>
      <c r="AL397" s="2">
        <f t="shared" si="173"/>
        <v>0</v>
      </c>
      <c r="AM397" s="2">
        <f t="shared" si="174"/>
        <v>0</v>
      </c>
      <c r="AN397" s="2">
        <f t="shared" si="175"/>
        <v>0</v>
      </c>
      <c r="AP397" t="s">
        <v>1523</v>
      </c>
      <c r="AQ397" t="s">
        <v>1644</v>
      </c>
      <c r="AR397" s="8"/>
      <c r="AT397" s="92">
        <v>26</v>
      </c>
      <c r="AU397" s="94">
        <v>145</v>
      </c>
      <c r="AV397" s="98">
        <f t="shared" si="155"/>
        <v>26145</v>
      </c>
      <c r="AX397" s="6" t="s">
        <v>1535</v>
      </c>
    </row>
    <row r="398" spans="1:50" hidden="1" outlineLevel="1">
      <c r="A398" t="s">
        <v>670</v>
      </c>
      <c r="B398" t="s">
        <v>1644</v>
      </c>
      <c r="C398" s="1">
        <f t="shared" si="167"/>
        <v>47624</v>
      </c>
      <c r="D398" s="6">
        <f>IF(N398&gt;0, RANK(N398,(N398:P398,Q398:AE398)),0)</f>
        <v>2</v>
      </c>
      <c r="E398" s="6">
        <f>IF(O398&gt;0,RANK(O398,(N398:P398,Q398:AE398)),0)</f>
        <v>1</v>
      </c>
      <c r="F398" s="6">
        <f>IF(P398&gt;0,RANK(P398,(N398:P398,Q398:AE398)),0)</f>
        <v>0</v>
      </c>
      <c r="G398" s="1">
        <f t="shared" si="165"/>
        <v>10414</v>
      </c>
      <c r="H398" s="2">
        <f t="shared" si="166"/>
        <v>0.21867125818914832</v>
      </c>
      <c r="I398" s="2"/>
      <c r="J398" s="2">
        <f t="shared" si="168"/>
        <v>0.35463211825970098</v>
      </c>
      <c r="K398" s="2">
        <f t="shared" si="169"/>
        <v>0.57330337644884932</v>
      </c>
      <c r="L398" s="2">
        <f t="shared" si="170"/>
        <v>0</v>
      </c>
      <c r="M398" s="2">
        <f t="shared" si="171"/>
        <v>7.2064505291449699E-2</v>
      </c>
      <c r="N398" s="107">
        <v>16889</v>
      </c>
      <c r="O398" s="107">
        <v>27303</v>
      </c>
      <c r="P398" s="107"/>
      <c r="Q398" s="107">
        <v>2758</v>
      </c>
      <c r="R398" s="107"/>
      <c r="S398" s="107"/>
      <c r="T398" s="107"/>
      <c r="U398" s="107"/>
      <c r="V398" s="107">
        <v>234</v>
      </c>
      <c r="W398" s="107"/>
      <c r="X398" s="107">
        <v>15</v>
      </c>
      <c r="Y398" s="107">
        <v>425</v>
      </c>
      <c r="Z398" s="107"/>
      <c r="AA398" s="107"/>
      <c r="AB398" s="107"/>
      <c r="AC398" s="107"/>
      <c r="AD398" s="107"/>
      <c r="AE398" s="107"/>
      <c r="AG398" s="6">
        <f>IF(Q398&gt;0,RANK(Q398,(N398:P398,Q398:AE398)),0)</f>
        <v>3</v>
      </c>
      <c r="AH398" s="6">
        <f>IF(R398&gt;0,RANK(R398,(N398:P398,Q398:AE398)),0)</f>
        <v>0</v>
      </c>
      <c r="AI398" s="6">
        <f>IF(T398&gt;0,RANK(T398,(N398:P398,Q398:AE398)),0)</f>
        <v>0</v>
      </c>
      <c r="AJ398" s="6">
        <f>IF(S398&gt;0,RANK(S398,(N398:P398,Q398:AE398)),0)</f>
        <v>0</v>
      </c>
      <c r="AK398" s="2">
        <f t="shared" si="172"/>
        <v>5.7911977154375946E-2</v>
      </c>
      <c r="AL398" s="2">
        <f t="shared" si="173"/>
        <v>0</v>
      </c>
      <c r="AM398" s="2">
        <f t="shared" si="174"/>
        <v>0</v>
      </c>
      <c r="AN398" s="2">
        <f t="shared" si="175"/>
        <v>0</v>
      </c>
      <c r="AP398" t="s">
        <v>670</v>
      </c>
      <c r="AQ398" t="s">
        <v>1644</v>
      </c>
      <c r="AR398" s="8"/>
      <c r="AT398" s="92">
        <v>26</v>
      </c>
      <c r="AU398" s="94">
        <v>147</v>
      </c>
      <c r="AV398" s="98">
        <f t="shared" si="155"/>
        <v>26147</v>
      </c>
      <c r="AX398" s="6" t="s">
        <v>1535</v>
      </c>
    </row>
    <row r="399" spans="1:50" hidden="1" outlineLevel="1">
      <c r="A399" t="s">
        <v>554</v>
      </c>
      <c r="B399" t="s">
        <v>1644</v>
      </c>
      <c r="C399" s="1">
        <f t="shared" si="167"/>
        <v>14622</v>
      </c>
      <c r="D399" s="6">
        <f>IF(N399&gt;0, RANK(N399,(N399:P399,Q399:AE399)),0)</f>
        <v>2</v>
      </c>
      <c r="E399" s="6">
        <f>IF(O399&gt;0,RANK(O399,(N399:P399,Q399:AE399)),0)</f>
        <v>1</v>
      </c>
      <c r="F399" s="6">
        <f>IF(P399&gt;0,RANK(P399,(N399:P399,Q399:AE399)),0)</f>
        <v>0</v>
      </c>
      <c r="G399" s="1">
        <f t="shared" si="165"/>
        <v>5717</v>
      </c>
      <c r="H399" s="2">
        <f t="shared" si="166"/>
        <v>0.39098618520038297</v>
      </c>
      <c r="I399" s="2"/>
      <c r="J399" s="2">
        <f t="shared" si="168"/>
        <v>0.29168376419094516</v>
      </c>
      <c r="K399" s="2">
        <f t="shared" si="169"/>
        <v>0.68266994939132819</v>
      </c>
      <c r="L399" s="2">
        <f t="shared" si="170"/>
        <v>0</v>
      </c>
      <c r="M399" s="2">
        <f t="shared" si="171"/>
        <v>2.5646286417726705E-2</v>
      </c>
      <c r="N399" s="107">
        <v>4265</v>
      </c>
      <c r="O399" s="107">
        <v>9982</v>
      </c>
      <c r="P399" s="107"/>
      <c r="Q399" s="107">
        <v>178</v>
      </c>
      <c r="R399" s="107"/>
      <c r="S399" s="107"/>
      <c r="T399" s="107"/>
      <c r="U399" s="107"/>
      <c r="V399" s="107">
        <v>87</v>
      </c>
      <c r="W399" s="107"/>
      <c r="X399" s="107">
        <v>1</v>
      </c>
      <c r="Y399" s="107">
        <v>109</v>
      </c>
      <c r="Z399" s="107"/>
      <c r="AA399" s="107"/>
      <c r="AB399" s="107"/>
      <c r="AC399" s="107"/>
      <c r="AD399" s="107"/>
      <c r="AE399" s="107"/>
      <c r="AG399" s="6">
        <f>IF(Q399&gt;0,RANK(Q399,(N399:P399,Q399:AE399)),0)</f>
        <v>3</v>
      </c>
      <c r="AH399" s="6">
        <f>IF(R399&gt;0,RANK(R399,(N399:P399,Q399:AE399)),0)</f>
        <v>0</v>
      </c>
      <c r="AI399" s="6">
        <f>IF(T399&gt;0,RANK(T399,(N399:P399,Q399:AE399)),0)</f>
        <v>0</v>
      </c>
      <c r="AJ399" s="6">
        <f>IF(S399&gt;0,RANK(S399,(N399:P399,Q399:AE399)),0)</f>
        <v>0</v>
      </c>
      <c r="AK399" s="2">
        <f t="shared" si="172"/>
        <v>1.2173437286280947E-2</v>
      </c>
      <c r="AL399" s="2">
        <f t="shared" si="173"/>
        <v>0</v>
      </c>
      <c r="AM399" s="2">
        <f t="shared" si="174"/>
        <v>0</v>
      </c>
      <c r="AN399" s="2">
        <f t="shared" si="175"/>
        <v>0</v>
      </c>
      <c r="AP399" t="s">
        <v>554</v>
      </c>
      <c r="AQ399" t="s">
        <v>1644</v>
      </c>
      <c r="AR399" s="8"/>
      <c r="AT399" s="92">
        <v>26</v>
      </c>
      <c r="AU399" s="94">
        <v>149</v>
      </c>
      <c r="AV399" s="98">
        <f t="shared" si="155"/>
        <v>26149</v>
      </c>
      <c r="AX399" s="6" t="s">
        <v>1535</v>
      </c>
    </row>
    <row r="400" spans="1:50" hidden="1" outlineLevel="1">
      <c r="A400" t="s">
        <v>1844</v>
      </c>
      <c r="B400" t="s">
        <v>1644</v>
      </c>
      <c r="C400" s="1">
        <f t="shared" si="167"/>
        <v>13667</v>
      </c>
      <c r="D400" s="6">
        <f>IF(N400&gt;0, RANK(N400,(N400:P400,Q400:AE400)),0)</f>
        <v>2</v>
      </c>
      <c r="E400" s="6">
        <f>IF(O400&gt;0,RANK(O400,(N400:P400,Q400:AE400)),0)</f>
        <v>1</v>
      </c>
      <c r="F400" s="6">
        <f>IF(P400&gt;0,RANK(P400,(N400:P400,Q400:AE400)),0)</f>
        <v>0</v>
      </c>
      <c r="G400" s="1">
        <f t="shared" si="165"/>
        <v>4721</v>
      </c>
      <c r="H400" s="2">
        <f t="shared" si="166"/>
        <v>0.34543059925367675</v>
      </c>
      <c r="I400" s="2"/>
      <c r="J400" s="2">
        <f t="shared" si="168"/>
        <v>0.30679739518548327</v>
      </c>
      <c r="K400" s="2">
        <f t="shared" si="169"/>
        <v>0.65222799443916002</v>
      </c>
      <c r="L400" s="2">
        <f t="shared" si="170"/>
        <v>0</v>
      </c>
      <c r="M400" s="2">
        <f t="shared" si="171"/>
        <v>4.0974610375356768E-2</v>
      </c>
      <c r="N400" s="107">
        <v>4193</v>
      </c>
      <c r="O400" s="107">
        <v>8914</v>
      </c>
      <c r="P400" s="107"/>
      <c r="Q400" s="107">
        <v>463</v>
      </c>
      <c r="R400" s="107"/>
      <c r="S400" s="107"/>
      <c r="T400" s="107"/>
      <c r="U400" s="107"/>
      <c r="V400" s="107">
        <v>30</v>
      </c>
      <c r="W400" s="107"/>
      <c r="X400" s="107">
        <v>0</v>
      </c>
      <c r="Y400" s="107">
        <v>67</v>
      </c>
      <c r="Z400" s="107"/>
      <c r="AA400" s="107"/>
      <c r="AB400" s="107"/>
      <c r="AC400" s="107"/>
      <c r="AD400" s="107"/>
      <c r="AE400" s="107"/>
      <c r="AG400" s="6">
        <f>IF(Q400&gt;0,RANK(Q400,(N400:P400,Q400:AE400)),0)</f>
        <v>3</v>
      </c>
      <c r="AH400" s="6">
        <f>IF(R400&gt;0,RANK(R400,(N400:P400,Q400:AE400)),0)</f>
        <v>0</v>
      </c>
      <c r="AI400" s="6">
        <f>IF(T400&gt;0,RANK(T400,(N400:P400,Q400:AE400)),0)</f>
        <v>0</v>
      </c>
      <c r="AJ400" s="6">
        <f>IF(S400&gt;0,RANK(S400,(N400:P400,Q400:AE400)),0)</f>
        <v>0</v>
      </c>
      <c r="AK400" s="2">
        <f t="shared" si="172"/>
        <v>3.3877222506768126E-2</v>
      </c>
      <c r="AL400" s="2">
        <f t="shared" si="173"/>
        <v>0</v>
      </c>
      <c r="AM400" s="2">
        <f t="shared" si="174"/>
        <v>0</v>
      </c>
      <c r="AN400" s="2">
        <f t="shared" si="175"/>
        <v>0</v>
      </c>
      <c r="AP400" t="s">
        <v>1844</v>
      </c>
      <c r="AQ400" t="s">
        <v>1644</v>
      </c>
      <c r="AR400" s="8"/>
      <c r="AT400" s="92">
        <v>26</v>
      </c>
      <c r="AU400" s="94">
        <v>151</v>
      </c>
      <c r="AV400" s="98">
        <f t="shared" si="155"/>
        <v>26151</v>
      </c>
      <c r="AX400" s="6" t="s">
        <v>1535</v>
      </c>
    </row>
    <row r="401" spans="1:50" hidden="1" outlineLevel="1">
      <c r="A401" t="s">
        <v>1218</v>
      </c>
      <c r="B401" t="s">
        <v>1644</v>
      </c>
      <c r="C401" s="1">
        <f t="shared" si="167"/>
        <v>2657</v>
      </c>
      <c r="D401" s="6">
        <f>IF(N401&gt;0, RANK(N401,(N401:P401,Q401:AE401)),0)</f>
        <v>2</v>
      </c>
      <c r="E401" s="6">
        <f>IF(O401&gt;0,RANK(O401,(N401:P401,Q401:AE401)),0)</f>
        <v>1</v>
      </c>
      <c r="F401" s="6">
        <f>IF(P401&gt;0,RANK(P401,(N401:P401,Q401:AE401)),0)</f>
        <v>0</v>
      </c>
      <c r="G401" s="1">
        <f t="shared" si="165"/>
        <v>48</v>
      </c>
      <c r="H401" s="2">
        <f t="shared" si="166"/>
        <v>1.8065487391795258E-2</v>
      </c>
      <c r="I401" s="2"/>
      <c r="J401" s="2">
        <f t="shared" si="168"/>
        <v>0.47911178020323675</v>
      </c>
      <c r="K401" s="2">
        <f t="shared" si="169"/>
        <v>0.497177267595032</v>
      </c>
      <c r="L401" s="2">
        <f t="shared" si="170"/>
        <v>0</v>
      </c>
      <c r="M401" s="2">
        <f t="shared" si="171"/>
        <v>2.371095220173125E-2</v>
      </c>
      <c r="N401" s="107">
        <v>1273</v>
      </c>
      <c r="O401" s="107">
        <v>1321</v>
      </c>
      <c r="P401" s="107"/>
      <c r="Q401" s="107">
        <v>39</v>
      </c>
      <c r="R401" s="107"/>
      <c r="S401" s="107"/>
      <c r="T401" s="107"/>
      <c r="U401" s="107"/>
      <c r="V401" s="107">
        <v>4</v>
      </c>
      <c r="W401" s="107"/>
      <c r="X401" s="107">
        <v>0</v>
      </c>
      <c r="Y401" s="107">
        <v>20</v>
      </c>
      <c r="Z401" s="107"/>
      <c r="AA401" s="107"/>
      <c r="AB401" s="107"/>
      <c r="AC401" s="107"/>
      <c r="AD401" s="107"/>
      <c r="AE401" s="107"/>
      <c r="AG401" s="6">
        <f>IF(Q401&gt;0,RANK(Q401,(N401:P401,Q401:AE401)),0)</f>
        <v>3</v>
      </c>
      <c r="AH401" s="6">
        <f>IF(R401&gt;0,RANK(R401,(N401:P401,Q401:AE401)),0)</f>
        <v>0</v>
      </c>
      <c r="AI401" s="6">
        <f>IF(T401&gt;0,RANK(T401,(N401:P401,Q401:AE401)),0)</f>
        <v>0</v>
      </c>
      <c r="AJ401" s="6">
        <f>IF(S401&gt;0,RANK(S401,(N401:P401,Q401:AE401)),0)</f>
        <v>0</v>
      </c>
      <c r="AK401" s="2">
        <f t="shared" si="172"/>
        <v>1.4678208505833647E-2</v>
      </c>
      <c r="AL401" s="2">
        <f t="shared" si="173"/>
        <v>0</v>
      </c>
      <c r="AM401" s="2">
        <f t="shared" si="174"/>
        <v>0</v>
      </c>
      <c r="AN401" s="2">
        <f t="shared" si="175"/>
        <v>0</v>
      </c>
      <c r="AP401" t="s">
        <v>1218</v>
      </c>
      <c r="AQ401" t="s">
        <v>1644</v>
      </c>
      <c r="AR401" s="8"/>
      <c r="AT401" s="92">
        <v>26</v>
      </c>
      <c r="AU401" s="94">
        <v>153</v>
      </c>
      <c r="AV401" s="98">
        <f t="shared" si="155"/>
        <v>26153</v>
      </c>
      <c r="AX401" s="6" t="s">
        <v>1535</v>
      </c>
    </row>
    <row r="402" spans="1:50" hidden="1" outlineLevel="1">
      <c r="A402" t="s">
        <v>1442</v>
      </c>
      <c r="B402" t="s">
        <v>1644</v>
      </c>
      <c r="C402" s="1">
        <f t="shared" si="167"/>
        <v>24432</v>
      </c>
      <c r="D402" s="6">
        <f>IF(N402&gt;0, RANK(N402,(N402:P402,Q402:AE402)),0)</f>
        <v>2</v>
      </c>
      <c r="E402" s="6">
        <f>IF(O402&gt;0,RANK(O402,(N402:P402,Q402:AE402)),0)</f>
        <v>1</v>
      </c>
      <c r="F402" s="6">
        <f>IF(P402&gt;0,RANK(P402,(N402:P402,Q402:AE402)),0)</f>
        <v>0</v>
      </c>
      <c r="G402" s="1">
        <f t="shared" si="165"/>
        <v>3623</v>
      </c>
      <c r="H402" s="2">
        <f t="shared" si="166"/>
        <v>0.14828912901113295</v>
      </c>
      <c r="I402" s="2"/>
      <c r="J402" s="2">
        <f t="shared" si="168"/>
        <v>0.38862966601178783</v>
      </c>
      <c r="K402" s="2">
        <f t="shared" si="169"/>
        <v>0.53691879502292073</v>
      </c>
      <c r="L402" s="2">
        <f t="shared" si="170"/>
        <v>0</v>
      </c>
      <c r="M402" s="2">
        <f t="shared" si="171"/>
        <v>7.4451538965291442E-2</v>
      </c>
      <c r="N402" s="107">
        <v>9495</v>
      </c>
      <c r="O402" s="107">
        <v>13118</v>
      </c>
      <c r="P402" s="107"/>
      <c r="Q402" s="107">
        <v>1553</v>
      </c>
      <c r="R402" s="107"/>
      <c r="S402" s="107"/>
      <c r="T402" s="107"/>
      <c r="U402" s="107"/>
      <c r="V402" s="107">
        <v>91</v>
      </c>
      <c r="W402" s="107"/>
      <c r="X402" s="107">
        <v>6</v>
      </c>
      <c r="Y402" s="107">
        <v>169</v>
      </c>
      <c r="Z402" s="107"/>
      <c r="AA402" s="107"/>
      <c r="AB402" s="107"/>
      <c r="AC402" s="107"/>
      <c r="AD402" s="107"/>
      <c r="AE402" s="107"/>
      <c r="AG402" s="6">
        <f>IF(Q402&gt;0,RANK(Q402,(N402:P402,Q402:AE402)),0)</f>
        <v>3</v>
      </c>
      <c r="AH402" s="6">
        <f>IF(R402&gt;0,RANK(R402,(N402:P402,Q402:AE402)),0)</f>
        <v>0</v>
      </c>
      <c r="AI402" s="6">
        <f>IF(T402&gt;0,RANK(T402,(N402:P402,Q402:AE402)),0)</f>
        <v>0</v>
      </c>
      <c r="AJ402" s="6">
        <f>IF(S402&gt;0,RANK(S402,(N402:P402,Q402:AE402)),0)</f>
        <v>0</v>
      </c>
      <c r="AK402" s="2">
        <f t="shared" si="172"/>
        <v>6.3564178127046497E-2</v>
      </c>
      <c r="AL402" s="2">
        <f t="shared" si="173"/>
        <v>0</v>
      </c>
      <c r="AM402" s="2">
        <f t="shared" si="174"/>
        <v>0</v>
      </c>
      <c r="AN402" s="2">
        <f t="shared" si="175"/>
        <v>0</v>
      </c>
      <c r="AP402" t="s">
        <v>1442</v>
      </c>
      <c r="AQ402" t="s">
        <v>1644</v>
      </c>
      <c r="AR402" s="8"/>
      <c r="AT402" s="92">
        <v>26</v>
      </c>
      <c r="AU402" s="94">
        <v>155</v>
      </c>
      <c r="AV402" s="98">
        <f t="shared" si="155"/>
        <v>26155</v>
      </c>
      <c r="AX402" s="6" t="s">
        <v>1535</v>
      </c>
    </row>
    <row r="403" spans="1:50" hidden="1" outlineLevel="1">
      <c r="A403" t="s">
        <v>63</v>
      </c>
      <c r="B403" t="s">
        <v>1644</v>
      </c>
      <c r="C403" s="1">
        <f t="shared" si="167"/>
        <v>17523</v>
      </c>
      <c r="D403" s="6">
        <f>IF(N403&gt;0, RANK(N403,(N403:P403,Q403:AE403)),0)</f>
        <v>2</v>
      </c>
      <c r="E403" s="6">
        <f>IF(O403&gt;0,RANK(O403,(N403:P403,Q403:AE403)),0)</f>
        <v>1</v>
      </c>
      <c r="F403" s="6">
        <f>IF(P403&gt;0,RANK(P403,(N403:P403,Q403:AE403)),0)</f>
        <v>0</v>
      </c>
      <c r="G403" s="1">
        <f t="shared" si="165"/>
        <v>3593</v>
      </c>
      <c r="H403" s="2">
        <f t="shared" si="166"/>
        <v>0.20504479826513725</v>
      </c>
      <c r="I403" s="2"/>
      <c r="J403" s="2">
        <f t="shared" si="168"/>
        <v>0.37390857729840782</v>
      </c>
      <c r="K403" s="2">
        <f t="shared" si="169"/>
        <v>0.57895337556354509</v>
      </c>
      <c r="L403" s="2">
        <f t="shared" si="170"/>
        <v>0</v>
      </c>
      <c r="M403" s="2">
        <f t="shared" si="171"/>
        <v>4.7138047138047035E-2</v>
      </c>
      <c r="N403" s="107">
        <v>6552</v>
      </c>
      <c r="O403" s="107">
        <v>10145</v>
      </c>
      <c r="P403" s="107"/>
      <c r="Q403" s="107">
        <v>656</v>
      </c>
      <c r="R403" s="107"/>
      <c r="S403" s="107"/>
      <c r="T403" s="107"/>
      <c r="U403" s="107"/>
      <c r="V403" s="107">
        <v>55</v>
      </c>
      <c r="W403" s="107"/>
      <c r="X403" s="107">
        <v>0</v>
      </c>
      <c r="Y403" s="107">
        <v>115</v>
      </c>
      <c r="Z403" s="107"/>
      <c r="AA403" s="107"/>
      <c r="AB403" s="107"/>
      <c r="AC403" s="107"/>
      <c r="AD403" s="107"/>
      <c r="AE403" s="107"/>
      <c r="AG403" s="6">
        <f>IF(Q403&gt;0,RANK(Q403,(N403:P403,Q403:AE403)),0)</f>
        <v>3</v>
      </c>
      <c r="AH403" s="6">
        <f>IF(R403&gt;0,RANK(R403,(N403:P403,Q403:AE403)),0)</f>
        <v>0</v>
      </c>
      <c r="AI403" s="6">
        <f>IF(T403&gt;0,RANK(T403,(N403:P403,Q403:AE403)),0)</f>
        <v>0</v>
      </c>
      <c r="AJ403" s="6">
        <f>IF(S403&gt;0,RANK(S403,(N403:P403,Q403:AE403)),0)</f>
        <v>0</v>
      </c>
      <c r="AK403" s="2">
        <f t="shared" si="172"/>
        <v>3.7436512012783196E-2</v>
      </c>
      <c r="AL403" s="2">
        <f t="shared" si="173"/>
        <v>0</v>
      </c>
      <c r="AM403" s="2">
        <f t="shared" si="174"/>
        <v>0</v>
      </c>
      <c r="AN403" s="2">
        <f t="shared" si="175"/>
        <v>0</v>
      </c>
      <c r="AP403" t="s">
        <v>63</v>
      </c>
      <c r="AQ403" t="s">
        <v>1644</v>
      </c>
      <c r="AR403" s="8"/>
      <c r="AT403" s="92">
        <v>26</v>
      </c>
      <c r="AU403" s="94">
        <v>157</v>
      </c>
      <c r="AV403" s="98">
        <f t="shared" si="155"/>
        <v>26157</v>
      </c>
      <c r="AX403" s="6" t="s">
        <v>1535</v>
      </c>
    </row>
    <row r="404" spans="1:50" hidden="1" outlineLevel="1">
      <c r="A404" t="s">
        <v>723</v>
      </c>
      <c r="B404" t="s">
        <v>1644</v>
      </c>
      <c r="C404" s="1">
        <f t="shared" si="167"/>
        <v>19509</v>
      </c>
      <c r="D404" s="6">
        <f>IF(N404&gt;0, RANK(N404,(N404:P404,Q404:AE404)),0)</f>
        <v>2</v>
      </c>
      <c r="E404" s="6">
        <f>IF(O404&gt;0,RANK(O404,(N404:P404,Q404:AE404)),0)</f>
        <v>1</v>
      </c>
      <c r="F404" s="6">
        <f>IF(P404&gt;0,RANK(P404,(N404:P404,Q404:AE404)),0)</f>
        <v>0</v>
      </c>
      <c r="G404" s="1">
        <f t="shared" si="165"/>
        <v>5435</v>
      </c>
      <c r="H404" s="2">
        <f t="shared" si="166"/>
        <v>0.27858936900917525</v>
      </c>
      <c r="I404" s="2"/>
      <c r="J404" s="2">
        <f t="shared" si="168"/>
        <v>0.34640422369162949</v>
      </c>
      <c r="K404" s="2">
        <f t="shared" si="169"/>
        <v>0.62499359270080479</v>
      </c>
      <c r="L404" s="2">
        <f t="shared" si="170"/>
        <v>0</v>
      </c>
      <c r="M404" s="2">
        <f t="shared" si="171"/>
        <v>2.8602183607565723E-2</v>
      </c>
      <c r="N404" s="107">
        <v>6758</v>
      </c>
      <c r="O404" s="107">
        <v>12193</v>
      </c>
      <c r="P404" s="107"/>
      <c r="Q404" s="107">
        <v>267</v>
      </c>
      <c r="R404" s="107"/>
      <c r="S404" s="107"/>
      <c r="T404" s="107"/>
      <c r="U404" s="107"/>
      <c r="V404" s="107">
        <v>106</v>
      </c>
      <c r="W404" s="107"/>
      <c r="X404" s="107">
        <v>2</v>
      </c>
      <c r="Y404" s="107">
        <v>183</v>
      </c>
      <c r="Z404" s="107"/>
      <c r="AA404" s="107"/>
      <c r="AB404" s="107"/>
      <c r="AC404" s="107"/>
      <c r="AD404" s="107"/>
      <c r="AE404" s="107"/>
      <c r="AG404" s="6">
        <f>IF(Q404&gt;0,RANK(Q404,(N404:P404,Q404:AE404)),0)</f>
        <v>3</v>
      </c>
      <c r="AH404" s="6">
        <f>IF(R404&gt;0,RANK(R404,(N404:P404,Q404:AE404)),0)</f>
        <v>0</v>
      </c>
      <c r="AI404" s="6">
        <f>IF(T404&gt;0,RANK(T404,(N404:P404,Q404:AE404)),0)</f>
        <v>0</v>
      </c>
      <c r="AJ404" s="6">
        <f>IF(S404&gt;0,RANK(S404,(N404:P404,Q404:AE404)),0)</f>
        <v>0</v>
      </c>
      <c r="AK404" s="2">
        <f t="shared" si="172"/>
        <v>1.368599108103952E-2</v>
      </c>
      <c r="AL404" s="2">
        <f t="shared" si="173"/>
        <v>0</v>
      </c>
      <c r="AM404" s="2">
        <f t="shared" si="174"/>
        <v>0</v>
      </c>
      <c r="AN404" s="2">
        <f t="shared" si="175"/>
        <v>0</v>
      </c>
      <c r="AP404" t="s">
        <v>723</v>
      </c>
      <c r="AQ404" t="s">
        <v>1644</v>
      </c>
      <c r="AR404" s="8"/>
      <c r="AT404" s="92">
        <v>26</v>
      </c>
      <c r="AU404" s="94">
        <v>159</v>
      </c>
      <c r="AV404" s="98">
        <f t="shared" si="155"/>
        <v>26159</v>
      </c>
      <c r="AX404" s="6" t="s">
        <v>1535</v>
      </c>
    </row>
    <row r="405" spans="1:50" hidden="1" outlineLevel="1">
      <c r="A405" t="s">
        <v>2674</v>
      </c>
      <c r="B405" t="s">
        <v>1644</v>
      </c>
      <c r="C405" s="1">
        <f t="shared" si="167"/>
        <v>92492</v>
      </c>
      <c r="D405" s="6">
        <f>IF(N405&gt;0, RANK(N405,(N405:P405,Q405:AE405)),0)</f>
        <v>1</v>
      </c>
      <c r="E405" s="6">
        <f>IF(O405&gt;0,RANK(O405,(N405:P405,Q405:AE405)),0)</f>
        <v>2</v>
      </c>
      <c r="F405" s="6">
        <f>IF(P405&gt;0,RANK(P405,(N405:P405,Q405:AE405)),0)</f>
        <v>0</v>
      </c>
      <c r="G405" s="1">
        <f t="shared" si="165"/>
        <v>1946</v>
      </c>
      <c r="H405" s="2">
        <f t="shared" si="166"/>
        <v>2.1039657483890497E-2</v>
      </c>
      <c r="I405" s="2"/>
      <c r="J405" s="2">
        <f t="shared" si="168"/>
        <v>0.48225792500973058</v>
      </c>
      <c r="K405" s="2">
        <f t="shared" si="169"/>
        <v>0.46121826752584005</v>
      </c>
      <c r="L405" s="2">
        <f t="shared" si="170"/>
        <v>0</v>
      </c>
      <c r="M405" s="2">
        <f t="shared" si="171"/>
        <v>5.6523807464429421E-2</v>
      </c>
      <c r="N405" s="107">
        <v>44605</v>
      </c>
      <c r="O405" s="107">
        <v>42659</v>
      </c>
      <c r="P405" s="107"/>
      <c r="Q405" s="107">
        <v>4261</v>
      </c>
      <c r="R405" s="107"/>
      <c r="S405" s="107"/>
      <c r="T405" s="107"/>
      <c r="U405" s="107"/>
      <c r="V405" s="107">
        <v>379</v>
      </c>
      <c r="W405" s="107"/>
      <c r="X405" s="107">
        <v>50</v>
      </c>
      <c r="Y405" s="107">
        <v>538</v>
      </c>
      <c r="Z405" s="107"/>
      <c r="AA405" s="107"/>
      <c r="AB405" s="107"/>
      <c r="AC405" s="107"/>
      <c r="AD405" s="107"/>
      <c r="AE405" s="107"/>
      <c r="AG405" s="6">
        <f>IF(Q405&gt;0,RANK(Q405,(N405:P405,Q405:AE405)),0)</f>
        <v>3</v>
      </c>
      <c r="AH405" s="6">
        <f>IF(R405&gt;0,RANK(R405,(N405:P405,Q405:AE405)),0)</f>
        <v>0</v>
      </c>
      <c r="AI405" s="6">
        <f>IF(T405&gt;0,RANK(T405,(N405:P405,Q405:AE405)),0)</f>
        <v>0</v>
      </c>
      <c r="AJ405" s="6">
        <f>IF(S405&gt;0,RANK(S405,(N405:P405,Q405:AE405)),0)</f>
        <v>0</v>
      </c>
      <c r="AK405" s="2">
        <f t="shared" si="172"/>
        <v>4.6068849197768456E-2</v>
      </c>
      <c r="AL405" s="2">
        <f t="shared" si="173"/>
        <v>0</v>
      </c>
      <c r="AM405" s="2">
        <f t="shared" si="174"/>
        <v>0</v>
      </c>
      <c r="AN405" s="2">
        <f t="shared" si="175"/>
        <v>0</v>
      </c>
      <c r="AP405" t="s">
        <v>2674</v>
      </c>
      <c r="AQ405" t="s">
        <v>1644</v>
      </c>
      <c r="AR405" s="8"/>
      <c r="AT405" s="92">
        <v>26</v>
      </c>
      <c r="AU405" s="94">
        <v>161</v>
      </c>
      <c r="AV405" s="98">
        <f t="shared" si="155"/>
        <v>26161</v>
      </c>
      <c r="AX405" s="6" t="s">
        <v>1535</v>
      </c>
    </row>
    <row r="406" spans="1:50" hidden="1" outlineLevel="1">
      <c r="A406" t="s">
        <v>2584</v>
      </c>
      <c r="B406" t="s">
        <v>1644</v>
      </c>
      <c r="C406" s="1">
        <f t="shared" si="167"/>
        <v>616583</v>
      </c>
      <c r="D406" s="6">
        <f>IF(N406&gt;0, RANK(N406,(N406:P406,Q406:AE406)),0)</f>
        <v>1</v>
      </c>
      <c r="E406" s="6">
        <f>IF(O406&gt;0,RANK(O406,(N406:P406,Q406:AE406)),0)</f>
        <v>2</v>
      </c>
      <c r="F406" s="6">
        <f>IF(P406&gt;0,RANK(P406,(N406:P406,Q406:AE406)),0)</f>
        <v>0</v>
      </c>
      <c r="G406" s="1">
        <f t="shared" si="165"/>
        <v>155426</v>
      </c>
      <c r="H406" s="2">
        <f t="shared" si="166"/>
        <v>0.25207636279300599</v>
      </c>
      <c r="I406" s="2"/>
      <c r="J406" s="2">
        <f t="shared" si="168"/>
        <v>0.59934023481023646</v>
      </c>
      <c r="K406" s="2">
        <f t="shared" si="169"/>
        <v>0.34726387201723047</v>
      </c>
      <c r="L406" s="2">
        <f t="shared" si="170"/>
        <v>0</v>
      </c>
      <c r="M406" s="2">
        <f t="shared" si="171"/>
        <v>5.3395893172533071E-2</v>
      </c>
      <c r="N406" s="107">
        <v>369543</v>
      </c>
      <c r="O406" s="107">
        <v>214117</v>
      </c>
      <c r="P406" s="107"/>
      <c r="Q406" s="107">
        <v>26969</v>
      </c>
      <c r="R406" s="107"/>
      <c r="S406" s="107"/>
      <c r="T406" s="107"/>
      <c r="U406" s="107"/>
      <c r="V406" s="107">
        <v>2007</v>
      </c>
      <c r="W406" s="107"/>
      <c r="X406" s="107">
        <v>14</v>
      </c>
      <c r="Y406" s="107">
        <v>3933</v>
      </c>
      <c r="Z406" s="107"/>
      <c r="AA406" s="107"/>
      <c r="AB406" s="107"/>
      <c r="AC406" s="107"/>
      <c r="AD406" s="107"/>
      <c r="AE406" s="107"/>
      <c r="AG406" s="6">
        <f>IF(Q406&gt;0,RANK(Q406,(N406:P406,Q406:AE406)),0)</f>
        <v>3</v>
      </c>
      <c r="AH406" s="6">
        <f>IF(R406&gt;0,RANK(R406,(N406:P406,Q406:AE406)),0)</f>
        <v>0</v>
      </c>
      <c r="AI406" s="6">
        <f>IF(T406&gt;0,RANK(T406,(N406:P406,Q406:AE406)),0)</f>
        <v>0</v>
      </c>
      <c r="AJ406" s="6">
        <f>IF(S406&gt;0,RANK(S406,(N406:P406,Q406:AE406)),0)</f>
        <v>0</v>
      </c>
      <c r="AK406" s="2">
        <f t="shared" si="172"/>
        <v>4.373944789266003E-2</v>
      </c>
      <c r="AL406" s="2">
        <f t="shared" si="173"/>
        <v>0</v>
      </c>
      <c r="AM406" s="2">
        <f t="shared" si="174"/>
        <v>0</v>
      </c>
      <c r="AN406" s="2">
        <f t="shared" si="175"/>
        <v>0</v>
      </c>
      <c r="AP406" t="s">
        <v>2584</v>
      </c>
      <c r="AQ406" t="s">
        <v>1644</v>
      </c>
      <c r="AR406" s="8"/>
      <c r="AT406" s="92">
        <v>26</v>
      </c>
      <c r="AU406" s="94">
        <v>163</v>
      </c>
      <c r="AV406" s="98">
        <f t="shared" si="155"/>
        <v>26163</v>
      </c>
      <c r="AX406" s="6" t="s">
        <v>1535</v>
      </c>
    </row>
    <row r="407" spans="1:50" hidden="1" outlineLevel="1">
      <c r="A407" t="s">
        <v>2444</v>
      </c>
      <c r="B407" t="s">
        <v>1644</v>
      </c>
      <c r="C407" s="1">
        <f t="shared" si="167"/>
        <v>9167</v>
      </c>
      <c r="D407" s="6">
        <f>IF(N407&gt;0, RANK(N407,(N407:P407,Q407:AE407)),0)</f>
        <v>2</v>
      </c>
      <c r="E407" s="6">
        <f>IF(O407&gt;0,RANK(O407,(N407:P407,Q407:AE407)),0)</f>
        <v>1</v>
      </c>
      <c r="F407" s="6">
        <f>IF(P407&gt;0,RANK(P407,(N407:P407,Q407:AE407)),0)</f>
        <v>0</v>
      </c>
      <c r="G407" s="1">
        <f t="shared" si="165"/>
        <v>2244</v>
      </c>
      <c r="H407" s="2">
        <f t="shared" si="166"/>
        <v>0.2447910985055089</v>
      </c>
      <c r="I407" s="2"/>
      <c r="J407" s="2">
        <f t="shared" si="168"/>
        <v>0.35147812806807027</v>
      </c>
      <c r="K407" s="2">
        <f t="shared" si="169"/>
        <v>0.59626922657357917</v>
      </c>
      <c r="L407" s="2">
        <f t="shared" si="170"/>
        <v>0</v>
      </c>
      <c r="M407" s="2">
        <f t="shared" si="171"/>
        <v>5.2252645358350502E-2</v>
      </c>
      <c r="N407" s="107">
        <v>3222</v>
      </c>
      <c r="O407" s="107">
        <v>5466</v>
      </c>
      <c r="P407" s="107"/>
      <c r="Q407" s="107">
        <v>305</v>
      </c>
      <c r="R407" s="107"/>
      <c r="S407" s="107"/>
      <c r="T407" s="107"/>
      <c r="U407" s="107"/>
      <c r="V407" s="107">
        <v>58</v>
      </c>
      <c r="W407" s="107"/>
      <c r="X407" s="107">
        <v>7</v>
      </c>
      <c r="Y407" s="107">
        <v>109</v>
      </c>
      <c r="Z407" s="107"/>
      <c r="AA407" s="107"/>
      <c r="AB407" s="107"/>
      <c r="AC407" s="107"/>
      <c r="AD407" s="107"/>
      <c r="AE407" s="107"/>
      <c r="AG407" s="6">
        <f>IF(Q407&gt;0,RANK(Q407,(N407:P407,Q407:AE407)),0)</f>
        <v>3</v>
      </c>
      <c r="AH407" s="6">
        <f>IF(R407&gt;0,RANK(R407,(N407:P407,Q407:AE407)),0)</f>
        <v>0</v>
      </c>
      <c r="AI407" s="6">
        <f>IF(T407&gt;0,RANK(T407,(N407:P407,Q407:AE407)),0)</f>
        <v>0</v>
      </c>
      <c r="AJ407" s="6">
        <f>IF(S407&gt;0,RANK(S407,(N407:P407,Q407:AE407)),0)</f>
        <v>0</v>
      </c>
      <c r="AK407" s="2">
        <f t="shared" si="172"/>
        <v>3.3271517399367297E-2</v>
      </c>
      <c r="AL407" s="2">
        <f t="shared" si="173"/>
        <v>0</v>
      </c>
      <c r="AM407" s="2">
        <f t="shared" si="174"/>
        <v>0</v>
      </c>
      <c r="AN407" s="2">
        <f t="shared" si="175"/>
        <v>0</v>
      </c>
      <c r="AP407" t="s">
        <v>2444</v>
      </c>
      <c r="AQ407" t="s">
        <v>1644</v>
      </c>
      <c r="AR407" s="8"/>
      <c r="AT407" s="92">
        <v>26</v>
      </c>
      <c r="AU407" s="94">
        <v>165</v>
      </c>
      <c r="AV407" s="98">
        <f t="shared" si="155"/>
        <v>26165</v>
      </c>
      <c r="AX407" s="6" t="s">
        <v>1535</v>
      </c>
    </row>
    <row r="408" spans="1:50" collapsed="1">
      <c r="A408" t="s">
        <v>1155</v>
      </c>
      <c r="B408" t="s">
        <v>2672</v>
      </c>
      <c r="C408" s="1">
        <f t="shared" si="167"/>
        <v>3043385</v>
      </c>
      <c r="D408" s="6">
        <f>IF(N408&gt;0, RANK(N408,(N408:P408,Q408:AE408)),0)</f>
        <v>2</v>
      </c>
      <c r="E408" s="6">
        <f>IF(O408&gt;0,RANK(O408,(N408:P408,Q408:AE408)),0)</f>
        <v>1</v>
      </c>
      <c r="F408" s="6">
        <f>IF(P408&gt;0,RANK(P408,(N408:P408,Q408:AE408)),0)</f>
        <v>0</v>
      </c>
      <c r="G408" s="1">
        <f t="shared" si="165"/>
        <v>277810</v>
      </c>
      <c r="H408" s="2">
        <f t="shared" si="166"/>
        <v>9.1283225750274782E-2</v>
      </c>
      <c r="I408" s="2"/>
      <c r="J408" s="2">
        <f t="shared" si="168"/>
        <v>0.42747138465885848</v>
      </c>
      <c r="K408" s="2">
        <f t="shared" si="169"/>
        <v>0.51875461040913329</v>
      </c>
      <c r="L408" s="2">
        <f t="shared" si="170"/>
        <v>0</v>
      </c>
      <c r="M408" s="2">
        <f t="shared" si="171"/>
        <v>5.3774004932008235E-2</v>
      </c>
      <c r="N408" s="107">
        <f>SUM(N325:N407)</f>
        <v>1300960</v>
      </c>
      <c r="O408" s="107">
        <f>SUM(O325:O407)</f>
        <v>1578770</v>
      </c>
      <c r="P408" s="107"/>
      <c r="Q408" s="107">
        <f>SUM(Q325:Q407)</f>
        <v>128393</v>
      </c>
      <c r="R408" s="107"/>
      <c r="S408" s="107"/>
      <c r="T408" s="107"/>
      <c r="U408" s="107"/>
      <c r="V408" s="107">
        <f>SUM(V325:V407)</f>
        <v>14746</v>
      </c>
      <c r="W408" s="107"/>
      <c r="X408" s="107">
        <f>SUM(X325:X407)</f>
        <v>506</v>
      </c>
      <c r="Y408" s="107">
        <f>SUM(Y325:Y407)</f>
        <v>20010</v>
      </c>
      <c r="Z408" s="107"/>
      <c r="AA408" s="107"/>
      <c r="AB408" s="107"/>
      <c r="AC408" s="107"/>
      <c r="AD408" s="107"/>
      <c r="AE408" s="107">
        <f>SUM(AE325:AE407)</f>
        <v>0</v>
      </c>
      <c r="AG408" s="6">
        <f>IF(Q408&gt;0,RANK(Q408,(N408:P408,Q408:AE408)),0)</f>
        <v>3</v>
      </c>
      <c r="AH408" s="6">
        <f>IF(R408&gt;0,RANK(R408,(N408:P408,Q408:AE408)),0)</f>
        <v>0</v>
      </c>
      <c r="AI408" s="6">
        <f>IF(T408&gt;0,RANK(T408,(N408:P408,Q408:AE408)),0)</f>
        <v>0</v>
      </c>
      <c r="AJ408" s="6">
        <f>IF(S408&gt;0,RANK(S408,(N408:P408,Q408:AE408)),0)</f>
        <v>0</v>
      </c>
      <c r="AK408" s="2">
        <f t="shared" si="172"/>
        <v>4.218756417607368E-2</v>
      </c>
      <c r="AL408" s="2">
        <f t="shared" si="173"/>
        <v>0</v>
      </c>
      <c r="AM408" s="2">
        <f t="shared" si="174"/>
        <v>0</v>
      </c>
      <c r="AN408" s="2">
        <f t="shared" si="175"/>
        <v>0</v>
      </c>
      <c r="AP408" t="s">
        <v>1155</v>
      </c>
      <c r="AQ408" t="s">
        <v>2672</v>
      </c>
      <c r="AT408" s="92">
        <v>26</v>
      </c>
      <c r="AU408" s="94"/>
      <c r="AV408" s="92">
        <v>26</v>
      </c>
      <c r="AX408" s="6" t="s">
        <v>2158</v>
      </c>
    </row>
    <row r="409" spans="1:50">
      <c r="C409" s="1"/>
      <c r="E409" s="6"/>
      <c r="F409" s="6"/>
      <c r="I409" s="2"/>
      <c r="N409" s="107"/>
      <c r="O409" s="107"/>
      <c r="P409" s="107"/>
      <c r="Q409" s="107"/>
      <c r="R409" s="107"/>
      <c r="S409" s="107"/>
      <c r="T409" s="107"/>
      <c r="U409" s="107"/>
      <c r="V409" s="107"/>
      <c r="W409" s="107"/>
      <c r="X409" s="107"/>
      <c r="Y409" s="107"/>
      <c r="Z409" s="107"/>
      <c r="AA409" s="107"/>
      <c r="AB409" s="107"/>
      <c r="AC409" s="107"/>
      <c r="AD409" s="107"/>
      <c r="AE409" s="107"/>
      <c r="AG409" s="6"/>
      <c r="AH409" s="6"/>
      <c r="AI409" s="6"/>
      <c r="AJ409" s="6"/>
      <c r="AT409" s="92"/>
      <c r="AU409" s="94"/>
      <c r="AV409" s="98"/>
    </row>
    <row r="410" spans="1:50" hidden="1" outlineLevel="1">
      <c r="A410" t="s">
        <v>1005</v>
      </c>
      <c r="B410" t="s">
        <v>193</v>
      </c>
      <c r="C410" s="1">
        <f t="shared" ref="C410:C441" si="176">SUM(N410:AE410)</f>
        <v>6740</v>
      </c>
      <c r="D410" s="6">
        <f>IF(N410&gt;0, RANK(N410,(N410:P410,Q410:AE410)),0)</f>
        <v>2</v>
      </c>
      <c r="E410" s="6">
        <f>IF(O410&gt;0,RANK(O410,(N410:P410,Q410:AE410)),0)</f>
        <v>1</v>
      </c>
      <c r="F410" s="6">
        <f>IF(P410&gt;0,RANK(P410,(N410:P410,Q410:AE410)),0)</f>
        <v>3</v>
      </c>
      <c r="G410" s="1">
        <f t="shared" si="165"/>
        <v>239</v>
      </c>
      <c r="H410" s="2">
        <f t="shared" si="166"/>
        <v>3.5459940652818989E-2</v>
      </c>
      <c r="I410" s="2"/>
      <c r="J410" s="2">
        <f t="shared" ref="J410:J441" si="177">IF($C410=0,"-",N410/$C410)</f>
        <v>0.44376854599406529</v>
      </c>
      <c r="K410" s="2">
        <f t="shared" ref="K410:K441" si="178">IF($C410=0,"-",O410/$C410)</f>
        <v>0.47922848664688428</v>
      </c>
      <c r="L410" s="2">
        <f t="shared" ref="L410:L441" si="179">IF($C410=0,"-",P410/$C410)</f>
        <v>6.0385756676557864E-2</v>
      </c>
      <c r="M410" s="2">
        <f t="shared" ref="M410:M441" si="180">IF(C410=0,"-",(1-J410-K410-L410))</f>
        <v>1.6617210682492625E-2</v>
      </c>
      <c r="N410" s="107">
        <v>2991</v>
      </c>
      <c r="O410" s="107">
        <v>3230</v>
      </c>
      <c r="P410" s="107">
        <v>407</v>
      </c>
      <c r="Q410" s="107"/>
      <c r="R410" s="107"/>
      <c r="S410" s="107"/>
      <c r="T410" s="107"/>
      <c r="U410" s="107"/>
      <c r="V410" s="107">
        <v>19</v>
      </c>
      <c r="W410" s="107">
        <v>16</v>
      </c>
      <c r="X410" s="107"/>
      <c r="Y410" s="107">
        <v>77</v>
      </c>
      <c r="Z410" s="107"/>
      <c r="AA410" s="107"/>
      <c r="AB410" s="107"/>
      <c r="AC410" s="107"/>
      <c r="AD410" s="107"/>
      <c r="AE410" s="107"/>
      <c r="AG410" s="6">
        <f>IF(Q410&gt;0,RANK(Q410,(N410:P410,Q410:AE410)),0)</f>
        <v>0</v>
      </c>
      <c r="AH410" s="6">
        <f>IF(R410&gt;0,RANK(R410,(N410:P410,Q410:AE410)),0)</f>
        <v>0</v>
      </c>
      <c r="AI410" s="6">
        <f>IF(T410&gt;0,RANK(T410,(N410:P410,Q410:AE410)),0)</f>
        <v>0</v>
      </c>
      <c r="AJ410" s="6">
        <f>IF(S410&gt;0,RANK(S410,(N410:P410,Q410:AE410)),0)</f>
        <v>0</v>
      </c>
      <c r="AK410" s="2">
        <f t="shared" ref="AK410:AK441" si="181">IF($C410=0,"-",Q410/$C410)</f>
        <v>0</v>
      </c>
      <c r="AL410" s="2">
        <f t="shared" ref="AL410:AL441" si="182">IF($C410=0,"-",R410/$C410)</f>
        <v>0</v>
      </c>
      <c r="AM410" s="2">
        <f t="shared" ref="AM410:AM441" si="183">IF($C410=0,"-",T410/$C410)</f>
        <v>0</v>
      </c>
      <c r="AN410" s="2">
        <f t="shared" ref="AN410:AN441" si="184">IF($C410=0,"-",S410/$C410)</f>
        <v>0</v>
      </c>
      <c r="AP410" t="s">
        <v>1005</v>
      </c>
      <c r="AQ410" t="s">
        <v>193</v>
      </c>
      <c r="AR410" s="8"/>
      <c r="AT410" s="92">
        <v>27</v>
      </c>
      <c r="AU410" s="94">
        <v>1</v>
      </c>
      <c r="AV410" s="98">
        <f t="shared" si="155"/>
        <v>27001</v>
      </c>
      <c r="AX410" s="6" t="s">
        <v>1535</v>
      </c>
    </row>
    <row r="411" spans="1:50" hidden="1" outlineLevel="1">
      <c r="A411" t="s">
        <v>1019</v>
      </c>
      <c r="B411" t="s">
        <v>193</v>
      </c>
      <c r="C411" s="1">
        <f t="shared" si="176"/>
        <v>94614</v>
      </c>
      <c r="D411" s="6">
        <f>IF(N411&gt;0, RANK(N411,(N411:P411,Q411:AE411)),0)</f>
        <v>2</v>
      </c>
      <c r="E411" s="6">
        <f>IF(O411&gt;0,RANK(O411,(N411:P411,Q411:AE411)),0)</f>
        <v>1</v>
      </c>
      <c r="F411" s="6">
        <f>IF(P411&gt;0,RANK(P411,(N411:P411,Q411:AE411)),0)</f>
        <v>3</v>
      </c>
      <c r="G411" s="1">
        <f t="shared" si="165"/>
        <v>9073</v>
      </c>
      <c r="H411" s="2">
        <f t="shared" si="166"/>
        <v>9.5894899274948736E-2</v>
      </c>
      <c r="I411" s="2"/>
      <c r="J411" s="2">
        <f t="shared" si="177"/>
        <v>0.40542625827044626</v>
      </c>
      <c r="K411" s="2">
        <f t="shared" si="178"/>
        <v>0.50132115754539497</v>
      </c>
      <c r="L411" s="2">
        <f t="shared" si="179"/>
        <v>7.7958864438666578E-2</v>
      </c>
      <c r="M411" s="2">
        <f t="shared" si="180"/>
        <v>1.5293719745492249E-2</v>
      </c>
      <c r="N411" s="107">
        <v>38359</v>
      </c>
      <c r="O411" s="107">
        <v>47432</v>
      </c>
      <c r="P411" s="107">
        <v>7376</v>
      </c>
      <c r="Q411" s="107"/>
      <c r="R411" s="107"/>
      <c r="S411" s="107"/>
      <c r="T411" s="107"/>
      <c r="U411" s="107"/>
      <c r="V411" s="107">
        <v>239</v>
      </c>
      <c r="W411" s="107">
        <v>174</v>
      </c>
      <c r="X411" s="107"/>
      <c r="Y411" s="107">
        <v>1034</v>
      </c>
      <c r="Z411" s="107"/>
      <c r="AA411" s="107"/>
      <c r="AB411" s="107"/>
      <c r="AC411" s="107"/>
      <c r="AD411" s="107"/>
      <c r="AE411" s="107"/>
      <c r="AG411" s="6">
        <f>IF(Q411&gt;0,RANK(Q411,(N411:P411,Q411:AE411)),0)</f>
        <v>0</v>
      </c>
      <c r="AH411" s="6">
        <f>IF(R411&gt;0,RANK(R411,(N411:P411,Q411:AE411)),0)</f>
        <v>0</v>
      </c>
      <c r="AI411" s="6">
        <f>IF(T411&gt;0,RANK(T411,(N411:P411,Q411:AE411)),0)</f>
        <v>0</v>
      </c>
      <c r="AJ411" s="6">
        <f>IF(S411&gt;0,RANK(S411,(N411:P411,Q411:AE411)),0)</f>
        <v>0</v>
      </c>
      <c r="AK411" s="2">
        <f t="shared" si="181"/>
        <v>0</v>
      </c>
      <c r="AL411" s="2">
        <f t="shared" si="182"/>
        <v>0</v>
      </c>
      <c r="AM411" s="2">
        <f t="shared" si="183"/>
        <v>0</v>
      </c>
      <c r="AN411" s="2">
        <f t="shared" si="184"/>
        <v>0</v>
      </c>
      <c r="AP411" t="s">
        <v>1019</v>
      </c>
      <c r="AQ411" t="s">
        <v>193</v>
      </c>
      <c r="AR411" s="8"/>
      <c r="AT411" s="92">
        <v>27</v>
      </c>
      <c r="AU411" s="94">
        <v>3</v>
      </c>
      <c r="AV411" s="98">
        <f t="shared" si="155"/>
        <v>27003</v>
      </c>
      <c r="AX411" s="6" t="s">
        <v>1535</v>
      </c>
    </row>
    <row r="412" spans="1:50" hidden="1" outlineLevel="1">
      <c r="A412" t="s">
        <v>245</v>
      </c>
      <c r="B412" t="s">
        <v>193</v>
      </c>
      <c r="C412" s="1">
        <f t="shared" si="176"/>
        <v>11020</v>
      </c>
      <c r="D412" s="6">
        <f>IF(N412&gt;0, RANK(N412,(N412:P412,Q412:AE412)),0)</f>
        <v>2</v>
      </c>
      <c r="E412" s="6">
        <f>IF(O412&gt;0,RANK(O412,(N412:P412,Q412:AE412)),0)</f>
        <v>1</v>
      </c>
      <c r="F412" s="6">
        <f>IF(P412&gt;0,RANK(P412,(N412:P412,Q412:AE412)),0)</f>
        <v>3</v>
      </c>
      <c r="G412" s="1">
        <f t="shared" si="165"/>
        <v>1802</v>
      </c>
      <c r="H412" s="2">
        <f t="shared" si="166"/>
        <v>0.16352087114337568</v>
      </c>
      <c r="I412" s="2"/>
      <c r="J412" s="2">
        <f t="shared" si="177"/>
        <v>0.40154264972776771</v>
      </c>
      <c r="K412" s="2">
        <f t="shared" si="178"/>
        <v>0.56506352087114342</v>
      </c>
      <c r="L412" s="2">
        <f t="shared" si="179"/>
        <v>2.1597096188747732E-2</v>
      </c>
      <c r="M412" s="2">
        <f t="shared" si="180"/>
        <v>1.1796733212341193E-2</v>
      </c>
      <c r="N412" s="107">
        <v>4425</v>
      </c>
      <c r="O412" s="107">
        <v>6227</v>
      </c>
      <c r="P412" s="107">
        <v>238</v>
      </c>
      <c r="Q412" s="107"/>
      <c r="R412" s="107"/>
      <c r="S412" s="107"/>
      <c r="T412" s="107"/>
      <c r="U412" s="107"/>
      <c r="V412" s="107">
        <v>42</v>
      </c>
      <c r="W412" s="107">
        <v>19</v>
      </c>
      <c r="X412" s="107"/>
      <c r="Y412" s="107">
        <v>69</v>
      </c>
      <c r="Z412" s="107"/>
      <c r="AA412" s="107"/>
      <c r="AB412" s="107"/>
      <c r="AC412" s="107"/>
      <c r="AD412" s="107"/>
      <c r="AE412" s="107"/>
      <c r="AG412" s="6">
        <f>IF(Q412&gt;0,RANK(Q412,(N412:P412,Q412:AE412)),0)</f>
        <v>0</v>
      </c>
      <c r="AH412" s="6">
        <f>IF(R412&gt;0,RANK(R412,(N412:P412,Q412:AE412)),0)</f>
        <v>0</v>
      </c>
      <c r="AI412" s="6">
        <f>IF(T412&gt;0,RANK(T412,(N412:P412,Q412:AE412)),0)</f>
        <v>0</v>
      </c>
      <c r="AJ412" s="6">
        <f>IF(S412&gt;0,RANK(S412,(N412:P412,Q412:AE412)),0)</f>
        <v>0</v>
      </c>
      <c r="AK412" s="2">
        <f t="shared" si="181"/>
        <v>0</v>
      </c>
      <c r="AL412" s="2">
        <f t="shared" si="182"/>
        <v>0</v>
      </c>
      <c r="AM412" s="2">
        <f t="shared" si="183"/>
        <v>0</v>
      </c>
      <c r="AN412" s="2">
        <f t="shared" si="184"/>
        <v>0</v>
      </c>
      <c r="AP412" t="s">
        <v>245</v>
      </c>
      <c r="AQ412" t="s">
        <v>193</v>
      </c>
      <c r="AR412" s="8"/>
      <c r="AT412" s="92">
        <v>27</v>
      </c>
      <c r="AU412" s="94">
        <v>5</v>
      </c>
      <c r="AV412" s="98">
        <f t="shared" si="155"/>
        <v>27005</v>
      </c>
      <c r="AX412" s="6" t="s">
        <v>1535</v>
      </c>
    </row>
    <row r="413" spans="1:50" hidden="1" outlineLevel="1">
      <c r="A413" t="s">
        <v>2639</v>
      </c>
      <c r="B413" t="s">
        <v>193</v>
      </c>
      <c r="C413" s="1">
        <f t="shared" si="176"/>
        <v>12153</v>
      </c>
      <c r="D413" s="6">
        <f>IF(N413&gt;0, RANK(N413,(N413:P413,Q413:AE413)),0)</f>
        <v>2</v>
      </c>
      <c r="E413" s="6">
        <f>IF(O413&gt;0,RANK(O413,(N413:P413,Q413:AE413)),0)</f>
        <v>1</v>
      </c>
      <c r="F413" s="6">
        <f>IF(P413&gt;0,RANK(P413,(N413:P413,Q413:AE413)),0)</f>
        <v>3</v>
      </c>
      <c r="G413" s="1">
        <f t="shared" si="165"/>
        <v>868</v>
      </c>
      <c r="H413" s="2">
        <f t="shared" si="166"/>
        <v>7.142269398502428E-2</v>
      </c>
      <c r="I413" s="2"/>
      <c r="J413" s="2">
        <f t="shared" si="177"/>
        <v>0.44046737431086974</v>
      </c>
      <c r="K413" s="2">
        <f t="shared" si="178"/>
        <v>0.51189006829589401</v>
      </c>
      <c r="L413" s="2">
        <f t="shared" si="179"/>
        <v>3.258454702542582E-2</v>
      </c>
      <c r="M413" s="2">
        <f t="shared" si="180"/>
        <v>1.5058010367810376E-2</v>
      </c>
      <c r="N413" s="107">
        <v>5353</v>
      </c>
      <c r="O413" s="107">
        <v>6221</v>
      </c>
      <c r="P413" s="107">
        <v>396</v>
      </c>
      <c r="Q413" s="107"/>
      <c r="R413" s="107"/>
      <c r="S413" s="107"/>
      <c r="T413" s="107"/>
      <c r="U413" s="107"/>
      <c r="V413" s="107">
        <v>47</v>
      </c>
      <c r="W413" s="107">
        <v>17</v>
      </c>
      <c r="X413" s="107"/>
      <c r="Y413" s="107">
        <v>119</v>
      </c>
      <c r="Z413" s="107"/>
      <c r="AA413" s="107"/>
      <c r="AB413" s="107"/>
      <c r="AC413" s="107"/>
      <c r="AD413" s="107"/>
      <c r="AE413" s="107"/>
      <c r="AG413" s="6">
        <f>IF(Q413&gt;0,RANK(Q413,(N413:P413,Q413:AE413)),0)</f>
        <v>0</v>
      </c>
      <c r="AH413" s="6">
        <f>IF(R413&gt;0,RANK(R413,(N413:P413,Q413:AE413)),0)</f>
        <v>0</v>
      </c>
      <c r="AI413" s="6">
        <f>IF(T413&gt;0,RANK(T413,(N413:P413,Q413:AE413)),0)</f>
        <v>0</v>
      </c>
      <c r="AJ413" s="6">
        <f>IF(S413&gt;0,RANK(S413,(N413:P413,Q413:AE413)),0)</f>
        <v>0</v>
      </c>
      <c r="AK413" s="2">
        <f t="shared" si="181"/>
        <v>0</v>
      </c>
      <c r="AL413" s="2">
        <f t="shared" si="182"/>
        <v>0</v>
      </c>
      <c r="AM413" s="2">
        <f t="shared" si="183"/>
        <v>0</v>
      </c>
      <c r="AN413" s="2">
        <f t="shared" si="184"/>
        <v>0</v>
      </c>
      <c r="AP413" t="s">
        <v>2639</v>
      </c>
      <c r="AQ413" t="s">
        <v>193</v>
      </c>
      <c r="AR413" s="8"/>
      <c r="AT413" s="92">
        <v>27</v>
      </c>
      <c r="AU413" s="94">
        <v>7</v>
      </c>
      <c r="AV413" s="98">
        <f t="shared" si="155"/>
        <v>27007</v>
      </c>
      <c r="AX413" s="6" t="s">
        <v>1535</v>
      </c>
    </row>
    <row r="414" spans="1:50" hidden="1" outlineLevel="1">
      <c r="A414" t="s">
        <v>945</v>
      </c>
      <c r="B414" t="s">
        <v>193</v>
      </c>
      <c r="C414" s="1">
        <f t="shared" si="176"/>
        <v>10427</v>
      </c>
      <c r="D414" s="6">
        <f>IF(N414&gt;0, RANK(N414,(N414:P414,Q414:AE414)),0)</f>
        <v>2</v>
      </c>
      <c r="E414" s="6">
        <f>IF(O414&gt;0,RANK(O414,(N414:P414,Q414:AE414)),0)</f>
        <v>1</v>
      </c>
      <c r="F414" s="6">
        <f>IF(P414&gt;0,RANK(P414,(N414:P414,Q414:AE414)),0)</f>
        <v>3</v>
      </c>
      <c r="G414" s="1">
        <f t="shared" si="165"/>
        <v>2366</v>
      </c>
      <c r="H414" s="2">
        <f t="shared" si="166"/>
        <v>0.22691090438285222</v>
      </c>
      <c r="I414" s="2"/>
      <c r="J414" s="2">
        <f t="shared" si="177"/>
        <v>0.35503980051788625</v>
      </c>
      <c r="K414" s="2">
        <f t="shared" si="178"/>
        <v>0.58195070490073841</v>
      </c>
      <c r="L414" s="2">
        <f t="shared" si="179"/>
        <v>4.9103289536779518E-2</v>
      </c>
      <c r="M414" s="2">
        <f t="shared" si="180"/>
        <v>1.3906205044595762E-2</v>
      </c>
      <c r="N414" s="107">
        <v>3702</v>
      </c>
      <c r="O414" s="107">
        <v>6068</v>
      </c>
      <c r="P414" s="107">
        <v>512</v>
      </c>
      <c r="Q414" s="107"/>
      <c r="R414" s="107"/>
      <c r="S414" s="107"/>
      <c r="T414" s="107"/>
      <c r="U414" s="107"/>
      <c r="V414" s="107">
        <v>41</v>
      </c>
      <c r="W414" s="107">
        <v>20</v>
      </c>
      <c r="X414" s="107"/>
      <c r="Y414" s="107">
        <v>84</v>
      </c>
      <c r="Z414" s="107"/>
      <c r="AA414" s="107"/>
      <c r="AB414" s="107"/>
      <c r="AC414" s="107"/>
      <c r="AD414" s="107"/>
      <c r="AE414" s="107"/>
      <c r="AG414" s="6">
        <f>IF(Q414&gt;0,RANK(Q414,(N414:P414,Q414:AE414)),0)</f>
        <v>0</v>
      </c>
      <c r="AH414" s="6">
        <f>IF(R414&gt;0,RANK(R414,(N414:P414,Q414:AE414)),0)</f>
        <v>0</v>
      </c>
      <c r="AI414" s="6">
        <f>IF(T414&gt;0,RANK(T414,(N414:P414,Q414:AE414)),0)</f>
        <v>0</v>
      </c>
      <c r="AJ414" s="6">
        <f>IF(S414&gt;0,RANK(S414,(N414:P414,Q414:AE414)),0)</f>
        <v>0</v>
      </c>
      <c r="AK414" s="2">
        <f t="shared" si="181"/>
        <v>0</v>
      </c>
      <c r="AL414" s="2">
        <f t="shared" si="182"/>
        <v>0</v>
      </c>
      <c r="AM414" s="2">
        <f t="shared" si="183"/>
        <v>0</v>
      </c>
      <c r="AN414" s="2">
        <f t="shared" si="184"/>
        <v>0</v>
      </c>
      <c r="AP414" t="s">
        <v>945</v>
      </c>
      <c r="AQ414" t="s">
        <v>193</v>
      </c>
      <c r="AR414" s="8"/>
      <c r="AT414" s="92">
        <v>27</v>
      </c>
      <c r="AU414" s="94">
        <v>9</v>
      </c>
      <c r="AV414" s="98">
        <f t="shared" si="155"/>
        <v>27009</v>
      </c>
      <c r="AX414" s="6" t="s">
        <v>1535</v>
      </c>
    </row>
    <row r="415" spans="1:50" hidden="1" outlineLevel="1">
      <c r="A415" t="s">
        <v>231</v>
      </c>
      <c r="B415" t="s">
        <v>193</v>
      </c>
      <c r="C415" s="1">
        <f t="shared" si="176"/>
        <v>2925</v>
      </c>
      <c r="D415" s="6">
        <f>IF(N415&gt;0, RANK(N415,(N415:P415,Q415:AE415)),0)</f>
        <v>2</v>
      </c>
      <c r="E415" s="6">
        <f>IF(O415&gt;0,RANK(O415,(N415:P415,Q415:AE415)),0)</f>
        <v>1</v>
      </c>
      <c r="F415" s="6">
        <f>IF(P415&gt;0,RANK(P415,(N415:P415,Q415:AE415)),0)</f>
        <v>3</v>
      </c>
      <c r="G415" s="1">
        <f t="shared" si="165"/>
        <v>114</v>
      </c>
      <c r="H415" s="2">
        <f t="shared" si="166"/>
        <v>3.8974358974358976E-2</v>
      </c>
      <c r="I415" s="2"/>
      <c r="J415" s="2">
        <f t="shared" si="177"/>
        <v>0.4581196581196581</v>
      </c>
      <c r="K415" s="2">
        <f t="shared" si="178"/>
        <v>0.49709401709401707</v>
      </c>
      <c r="L415" s="2">
        <f t="shared" si="179"/>
        <v>3.0085470085470085E-2</v>
      </c>
      <c r="M415" s="2">
        <f t="shared" si="180"/>
        <v>1.4700854700854797E-2</v>
      </c>
      <c r="N415" s="107">
        <v>1340</v>
      </c>
      <c r="O415" s="107">
        <v>1454</v>
      </c>
      <c r="P415" s="107">
        <v>88</v>
      </c>
      <c r="Q415" s="107"/>
      <c r="R415" s="107"/>
      <c r="S415" s="107"/>
      <c r="T415" s="107"/>
      <c r="U415" s="107"/>
      <c r="V415" s="107">
        <v>22</v>
      </c>
      <c r="W415" s="107">
        <v>3</v>
      </c>
      <c r="X415" s="107"/>
      <c r="Y415" s="107">
        <v>18</v>
      </c>
      <c r="Z415" s="107"/>
      <c r="AA415" s="107"/>
      <c r="AB415" s="107"/>
      <c r="AC415" s="107"/>
      <c r="AD415" s="107"/>
      <c r="AE415" s="107"/>
      <c r="AG415" s="6">
        <f>IF(Q415&gt;0,RANK(Q415,(N415:P415,Q415:AE415)),0)</f>
        <v>0</v>
      </c>
      <c r="AH415" s="6">
        <f>IF(R415&gt;0,RANK(R415,(N415:P415,Q415:AE415)),0)</f>
        <v>0</v>
      </c>
      <c r="AI415" s="6">
        <f>IF(T415&gt;0,RANK(T415,(N415:P415,Q415:AE415)),0)</f>
        <v>0</v>
      </c>
      <c r="AJ415" s="6">
        <f>IF(S415&gt;0,RANK(S415,(N415:P415,Q415:AE415)),0)</f>
        <v>0</v>
      </c>
      <c r="AK415" s="2">
        <f t="shared" si="181"/>
        <v>0</v>
      </c>
      <c r="AL415" s="2">
        <f t="shared" si="182"/>
        <v>0</v>
      </c>
      <c r="AM415" s="2">
        <f t="shared" si="183"/>
        <v>0</v>
      </c>
      <c r="AN415" s="2">
        <f t="shared" si="184"/>
        <v>0</v>
      </c>
      <c r="AP415" t="s">
        <v>231</v>
      </c>
      <c r="AQ415" t="s">
        <v>193</v>
      </c>
      <c r="AR415" s="8"/>
      <c r="AT415" s="92">
        <v>27</v>
      </c>
      <c r="AU415" s="94">
        <v>11</v>
      </c>
      <c r="AV415" s="98">
        <f t="shared" si="155"/>
        <v>27011</v>
      </c>
      <c r="AX415" s="6" t="s">
        <v>1535</v>
      </c>
    </row>
    <row r="416" spans="1:50" hidden="1" outlineLevel="1">
      <c r="A416" t="s">
        <v>1927</v>
      </c>
      <c r="B416" t="s">
        <v>193</v>
      </c>
      <c r="C416" s="1">
        <f t="shared" si="176"/>
        <v>19634</v>
      </c>
      <c r="D416" s="6">
        <f>IF(N416&gt;0, RANK(N416,(N416:P416,Q416:AE416)),0)</f>
        <v>2</v>
      </c>
      <c r="E416" s="6">
        <f>IF(O416&gt;0,RANK(O416,(N416:P416,Q416:AE416)),0)</f>
        <v>1</v>
      </c>
      <c r="F416" s="6">
        <f>IF(P416&gt;0,RANK(P416,(N416:P416,Q416:AE416)),0)</f>
        <v>3</v>
      </c>
      <c r="G416" s="1">
        <f t="shared" si="165"/>
        <v>2390</v>
      </c>
      <c r="H416" s="2">
        <f t="shared" si="166"/>
        <v>0.12172761536110828</v>
      </c>
      <c r="I416" s="2"/>
      <c r="J416" s="2">
        <f t="shared" si="177"/>
        <v>0.41178567790567383</v>
      </c>
      <c r="K416" s="2">
        <f t="shared" si="178"/>
        <v>0.5335132932667821</v>
      </c>
      <c r="L416" s="2">
        <f t="shared" si="179"/>
        <v>3.6110828155240908E-2</v>
      </c>
      <c r="M416" s="2">
        <f t="shared" si="180"/>
        <v>1.859020067230311E-2</v>
      </c>
      <c r="N416" s="107">
        <v>8085</v>
      </c>
      <c r="O416" s="107">
        <v>10475</v>
      </c>
      <c r="P416" s="107">
        <v>709</v>
      </c>
      <c r="Q416" s="107"/>
      <c r="R416" s="107"/>
      <c r="S416" s="107"/>
      <c r="T416" s="107"/>
      <c r="U416" s="107"/>
      <c r="V416" s="107">
        <v>75</v>
      </c>
      <c r="W416" s="107">
        <v>32</v>
      </c>
      <c r="X416" s="107"/>
      <c r="Y416" s="107">
        <v>258</v>
      </c>
      <c r="Z416" s="107"/>
      <c r="AA416" s="107"/>
      <c r="AB416" s="107"/>
      <c r="AC416" s="107"/>
      <c r="AD416" s="107"/>
      <c r="AE416" s="107"/>
      <c r="AG416" s="6">
        <f>IF(Q416&gt;0,RANK(Q416,(N416:P416,Q416:AE416)),0)</f>
        <v>0</v>
      </c>
      <c r="AH416" s="6">
        <f>IF(R416&gt;0,RANK(R416,(N416:P416,Q416:AE416)),0)</f>
        <v>0</v>
      </c>
      <c r="AI416" s="6">
        <f>IF(T416&gt;0,RANK(T416,(N416:P416,Q416:AE416)),0)</f>
        <v>0</v>
      </c>
      <c r="AJ416" s="6">
        <f>IF(S416&gt;0,RANK(S416,(N416:P416,Q416:AE416)),0)</f>
        <v>0</v>
      </c>
      <c r="AK416" s="2">
        <f t="shared" si="181"/>
        <v>0</v>
      </c>
      <c r="AL416" s="2">
        <f t="shared" si="182"/>
        <v>0</v>
      </c>
      <c r="AM416" s="2">
        <f t="shared" si="183"/>
        <v>0</v>
      </c>
      <c r="AN416" s="2">
        <f t="shared" si="184"/>
        <v>0</v>
      </c>
      <c r="AP416" t="s">
        <v>1927</v>
      </c>
      <c r="AQ416" t="s">
        <v>193</v>
      </c>
      <c r="AR416" s="8"/>
      <c r="AT416" s="92">
        <v>27</v>
      </c>
      <c r="AU416" s="94">
        <v>13</v>
      </c>
      <c r="AV416" s="98">
        <f t="shared" si="155"/>
        <v>27013</v>
      </c>
      <c r="AX416" s="6" t="s">
        <v>1535</v>
      </c>
    </row>
    <row r="417" spans="1:50" hidden="1" outlineLevel="1">
      <c r="A417" t="s">
        <v>838</v>
      </c>
      <c r="B417" t="s">
        <v>193</v>
      </c>
      <c r="C417" s="1">
        <f t="shared" si="176"/>
        <v>10168</v>
      </c>
      <c r="D417" s="6">
        <f>IF(N417&gt;0, RANK(N417,(N417:P417,Q417:AE417)),0)</f>
        <v>2</v>
      </c>
      <c r="E417" s="6">
        <f>IF(O417&gt;0,RANK(O417,(N417:P417,Q417:AE417)),0)</f>
        <v>1</v>
      </c>
      <c r="F417" s="6">
        <f>IF(P417&gt;0,RANK(P417,(N417:P417,Q417:AE417)),0)</f>
        <v>3</v>
      </c>
      <c r="G417" s="1">
        <f t="shared" si="165"/>
        <v>3182</v>
      </c>
      <c r="H417" s="2">
        <f t="shared" si="166"/>
        <v>0.31294256490952005</v>
      </c>
      <c r="I417" s="2"/>
      <c r="J417" s="2">
        <f t="shared" si="177"/>
        <v>0.32228560188827693</v>
      </c>
      <c r="K417" s="2">
        <f t="shared" si="178"/>
        <v>0.63522816679779703</v>
      </c>
      <c r="L417" s="2">
        <f t="shared" si="179"/>
        <v>3.1569630212431157E-2</v>
      </c>
      <c r="M417" s="2">
        <f t="shared" si="180"/>
        <v>1.091660110149488E-2</v>
      </c>
      <c r="N417" s="107">
        <v>3277</v>
      </c>
      <c r="O417" s="107">
        <v>6459</v>
      </c>
      <c r="P417" s="107">
        <v>321</v>
      </c>
      <c r="Q417" s="107"/>
      <c r="R417" s="107"/>
      <c r="S417" s="107"/>
      <c r="T417" s="107"/>
      <c r="U417" s="107"/>
      <c r="V417" s="107">
        <v>36</v>
      </c>
      <c r="W417" s="107">
        <v>19</v>
      </c>
      <c r="X417" s="107"/>
      <c r="Y417" s="107">
        <v>56</v>
      </c>
      <c r="Z417" s="107"/>
      <c r="AA417" s="107"/>
      <c r="AB417" s="107"/>
      <c r="AC417" s="107"/>
      <c r="AD417" s="107"/>
      <c r="AE417" s="107"/>
      <c r="AG417" s="6">
        <f>IF(Q417&gt;0,RANK(Q417,(N417:P417,Q417:AE417)),0)</f>
        <v>0</v>
      </c>
      <c r="AH417" s="6">
        <f>IF(R417&gt;0,RANK(R417,(N417:P417,Q417:AE417)),0)</f>
        <v>0</v>
      </c>
      <c r="AI417" s="6">
        <f>IF(T417&gt;0,RANK(T417,(N417:P417,Q417:AE417)),0)</f>
        <v>0</v>
      </c>
      <c r="AJ417" s="6">
        <f>IF(S417&gt;0,RANK(S417,(N417:P417,Q417:AE417)),0)</f>
        <v>0</v>
      </c>
      <c r="AK417" s="2">
        <f t="shared" si="181"/>
        <v>0</v>
      </c>
      <c r="AL417" s="2">
        <f t="shared" si="182"/>
        <v>0</v>
      </c>
      <c r="AM417" s="2">
        <f t="shared" si="183"/>
        <v>0</v>
      </c>
      <c r="AN417" s="2">
        <f t="shared" si="184"/>
        <v>0</v>
      </c>
      <c r="AP417" t="s">
        <v>838</v>
      </c>
      <c r="AQ417" t="s">
        <v>193</v>
      </c>
      <c r="AR417" s="8"/>
      <c r="AT417" s="92">
        <v>27</v>
      </c>
      <c r="AU417" s="94">
        <v>15</v>
      </c>
      <c r="AV417" s="98">
        <f t="shared" si="155"/>
        <v>27015</v>
      </c>
      <c r="AX417" s="6" t="s">
        <v>1535</v>
      </c>
    </row>
    <row r="418" spans="1:50" hidden="1" outlineLevel="1">
      <c r="A418" t="s">
        <v>1184</v>
      </c>
      <c r="B418" t="s">
        <v>193</v>
      </c>
      <c r="C418" s="1">
        <f t="shared" si="176"/>
        <v>11928</v>
      </c>
      <c r="D418" s="6">
        <f>IF(N418&gt;0, RANK(N418,(N418:P418,Q418:AE418)),0)</f>
        <v>1</v>
      </c>
      <c r="E418" s="6">
        <f>IF(O418&gt;0,RANK(O418,(N418:P418,Q418:AE418)),0)</f>
        <v>2</v>
      </c>
      <c r="F418" s="6">
        <f>IF(P418&gt;0,RANK(P418,(N418:P418,Q418:AE418)),0)</f>
        <v>3</v>
      </c>
      <c r="G418" s="1">
        <f t="shared" si="165"/>
        <v>1494</v>
      </c>
      <c r="H418" s="2">
        <f t="shared" si="166"/>
        <v>0.12525150905432594</v>
      </c>
      <c r="I418" s="2"/>
      <c r="J418" s="2">
        <f t="shared" si="177"/>
        <v>0.53370221327967804</v>
      </c>
      <c r="K418" s="2">
        <f t="shared" si="178"/>
        <v>0.40845070422535212</v>
      </c>
      <c r="L418" s="2">
        <f t="shared" si="179"/>
        <v>4.7032193158953725E-2</v>
      </c>
      <c r="M418" s="2">
        <f t="shared" si="180"/>
        <v>1.0814889336016112E-2</v>
      </c>
      <c r="N418" s="107">
        <v>6366</v>
      </c>
      <c r="O418" s="107">
        <v>4872</v>
      </c>
      <c r="P418" s="107">
        <v>561</v>
      </c>
      <c r="Q418" s="107"/>
      <c r="R418" s="107"/>
      <c r="S418" s="107"/>
      <c r="T418" s="107"/>
      <c r="U418" s="107"/>
      <c r="V418" s="107">
        <v>25</v>
      </c>
      <c r="W418" s="107">
        <v>13</v>
      </c>
      <c r="X418" s="107"/>
      <c r="Y418" s="107">
        <v>91</v>
      </c>
      <c r="Z418" s="107"/>
      <c r="AA418" s="107"/>
      <c r="AB418" s="107"/>
      <c r="AC418" s="107"/>
      <c r="AD418" s="107"/>
      <c r="AE418" s="107"/>
      <c r="AG418" s="6">
        <f>IF(Q418&gt;0,RANK(Q418,(N418:P418,Q418:AE418)),0)</f>
        <v>0</v>
      </c>
      <c r="AH418" s="6">
        <f>IF(R418&gt;0,RANK(R418,(N418:P418,Q418:AE418)),0)</f>
        <v>0</v>
      </c>
      <c r="AI418" s="6">
        <f>IF(T418&gt;0,RANK(T418,(N418:P418,Q418:AE418)),0)</f>
        <v>0</v>
      </c>
      <c r="AJ418" s="6">
        <f>IF(S418&gt;0,RANK(S418,(N418:P418,Q418:AE418)),0)</f>
        <v>0</v>
      </c>
      <c r="AK418" s="2">
        <f t="shared" si="181"/>
        <v>0</v>
      </c>
      <c r="AL418" s="2">
        <f t="shared" si="182"/>
        <v>0</v>
      </c>
      <c r="AM418" s="2">
        <f t="shared" si="183"/>
        <v>0</v>
      </c>
      <c r="AN418" s="2">
        <f t="shared" si="184"/>
        <v>0</v>
      </c>
      <c r="AP418" t="s">
        <v>1184</v>
      </c>
      <c r="AQ418" t="s">
        <v>193</v>
      </c>
      <c r="AR418" s="8"/>
      <c r="AT418" s="92">
        <v>27</v>
      </c>
      <c r="AU418" s="94">
        <v>17</v>
      </c>
      <c r="AV418" s="98">
        <f t="shared" si="155"/>
        <v>27017</v>
      </c>
      <c r="AX418" s="6" t="s">
        <v>1535</v>
      </c>
    </row>
    <row r="419" spans="1:50" hidden="1" outlineLevel="1">
      <c r="A419" t="s">
        <v>1688</v>
      </c>
      <c r="B419" t="s">
        <v>193</v>
      </c>
      <c r="C419" s="1">
        <f t="shared" si="176"/>
        <v>20567</v>
      </c>
      <c r="D419" s="6">
        <f>IF(N419&gt;0, RANK(N419,(N419:P419,Q419:AE419)),0)</f>
        <v>2</v>
      </c>
      <c r="E419" s="6">
        <f>IF(O419&gt;0,RANK(O419,(N419:P419,Q419:AE419)),0)</f>
        <v>1</v>
      </c>
      <c r="F419" s="6">
        <f>IF(P419&gt;0,RANK(P419,(N419:P419,Q419:AE419)),0)</f>
        <v>3</v>
      </c>
      <c r="G419" s="1">
        <f t="shared" si="165"/>
        <v>6010</v>
      </c>
      <c r="H419" s="2">
        <f t="shared" si="166"/>
        <v>0.2922156853211455</v>
      </c>
      <c r="I419" s="2"/>
      <c r="J419" s="2">
        <f t="shared" si="177"/>
        <v>0.315554042884232</v>
      </c>
      <c r="K419" s="2">
        <f t="shared" si="178"/>
        <v>0.60776972820537756</v>
      </c>
      <c r="L419" s="2">
        <f t="shared" si="179"/>
        <v>6.4569455924539304E-2</v>
      </c>
      <c r="M419" s="2">
        <f t="shared" si="180"/>
        <v>1.2106772985851083E-2</v>
      </c>
      <c r="N419" s="107">
        <v>6490</v>
      </c>
      <c r="O419" s="107">
        <v>12500</v>
      </c>
      <c r="P419" s="107">
        <v>1328</v>
      </c>
      <c r="Q419" s="107"/>
      <c r="R419" s="107"/>
      <c r="S419" s="107"/>
      <c r="T419" s="107"/>
      <c r="U419" s="107"/>
      <c r="V419" s="107">
        <v>48</v>
      </c>
      <c r="W419" s="107">
        <v>12</v>
      </c>
      <c r="X419" s="107"/>
      <c r="Y419" s="107">
        <v>189</v>
      </c>
      <c r="Z419" s="107"/>
      <c r="AA419" s="107"/>
      <c r="AB419" s="107"/>
      <c r="AC419" s="107"/>
      <c r="AD419" s="107"/>
      <c r="AE419" s="107"/>
      <c r="AG419" s="6">
        <f>IF(Q419&gt;0,RANK(Q419,(N419:P419,Q419:AE419)),0)</f>
        <v>0</v>
      </c>
      <c r="AH419" s="6">
        <f>IF(R419&gt;0,RANK(R419,(N419:P419,Q419:AE419)),0)</f>
        <v>0</v>
      </c>
      <c r="AI419" s="6">
        <f>IF(T419&gt;0,RANK(T419,(N419:P419,Q419:AE419)),0)</f>
        <v>0</v>
      </c>
      <c r="AJ419" s="6">
        <f>IF(S419&gt;0,RANK(S419,(N419:P419,Q419:AE419)),0)</f>
        <v>0</v>
      </c>
      <c r="AK419" s="2">
        <f t="shared" si="181"/>
        <v>0</v>
      </c>
      <c r="AL419" s="2">
        <f t="shared" si="182"/>
        <v>0</v>
      </c>
      <c r="AM419" s="2">
        <f t="shared" si="183"/>
        <v>0</v>
      </c>
      <c r="AN419" s="2">
        <f t="shared" si="184"/>
        <v>0</v>
      </c>
      <c r="AP419" t="s">
        <v>1688</v>
      </c>
      <c r="AQ419" t="s">
        <v>193</v>
      </c>
      <c r="AR419" s="8"/>
      <c r="AT419" s="92">
        <v>27</v>
      </c>
      <c r="AU419" s="94">
        <v>19</v>
      </c>
      <c r="AV419" s="98">
        <f t="shared" si="155"/>
        <v>27019</v>
      </c>
      <c r="AX419" s="6" t="s">
        <v>1535</v>
      </c>
    </row>
    <row r="420" spans="1:50" hidden="1" outlineLevel="1">
      <c r="A420" t="s">
        <v>2344</v>
      </c>
      <c r="B420" t="s">
        <v>193</v>
      </c>
      <c r="C420" s="1">
        <f t="shared" si="176"/>
        <v>9918</v>
      </c>
      <c r="D420" s="6">
        <f>IF(N420&gt;0, RANK(N420,(N420:P420,Q420:AE420)),0)</f>
        <v>2</v>
      </c>
      <c r="E420" s="6">
        <f>IF(O420&gt;0,RANK(O420,(N420:P420,Q420:AE420)),0)</f>
        <v>1</v>
      </c>
      <c r="F420" s="6">
        <f>IF(P420&gt;0,RANK(P420,(N420:P420,Q420:AE420)),0)</f>
        <v>3</v>
      </c>
      <c r="G420" s="1">
        <f t="shared" si="165"/>
        <v>1617</v>
      </c>
      <c r="H420" s="2">
        <f t="shared" si="166"/>
        <v>0.16303690260133091</v>
      </c>
      <c r="I420" s="2"/>
      <c r="J420" s="2">
        <f t="shared" si="177"/>
        <v>0.39302278685218794</v>
      </c>
      <c r="K420" s="2">
        <f t="shared" si="178"/>
        <v>0.5560596894535188</v>
      </c>
      <c r="L420" s="2">
        <f t="shared" si="179"/>
        <v>3.8919136922766689E-2</v>
      </c>
      <c r="M420" s="2">
        <f t="shared" si="180"/>
        <v>1.1998386771526565E-2</v>
      </c>
      <c r="N420" s="107">
        <v>3898</v>
      </c>
      <c r="O420" s="107">
        <v>5515</v>
      </c>
      <c r="P420" s="107">
        <v>386</v>
      </c>
      <c r="Q420" s="107"/>
      <c r="R420" s="107"/>
      <c r="S420" s="107"/>
      <c r="T420" s="107"/>
      <c r="U420" s="107"/>
      <c r="V420" s="107">
        <v>27</v>
      </c>
      <c r="W420" s="107">
        <v>8</v>
      </c>
      <c r="X420" s="107"/>
      <c r="Y420" s="107">
        <v>84</v>
      </c>
      <c r="Z420" s="107"/>
      <c r="AA420" s="107"/>
      <c r="AB420" s="107"/>
      <c r="AC420" s="107"/>
      <c r="AD420" s="107"/>
      <c r="AE420" s="107"/>
      <c r="AG420" s="6">
        <f>IF(Q420&gt;0,RANK(Q420,(N420:P420,Q420:AE420)),0)</f>
        <v>0</v>
      </c>
      <c r="AH420" s="6">
        <f>IF(R420&gt;0,RANK(R420,(N420:P420,Q420:AE420)),0)</f>
        <v>0</v>
      </c>
      <c r="AI420" s="6">
        <f>IF(T420&gt;0,RANK(T420,(N420:P420,Q420:AE420)),0)</f>
        <v>0</v>
      </c>
      <c r="AJ420" s="6">
        <f>IF(S420&gt;0,RANK(S420,(N420:P420,Q420:AE420)),0)</f>
        <v>0</v>
      </c>
      <c r="AK420" s="2">
        <f t="shared" si="181"/>
        <v>0</v>
      </c>
      <c r="AL420" s="2">
        <f t="shared" si="182"/>
        <v>0</v>
      </c>
      <c r="AM420" s="2">
        <f t="shared" si="183"/>
        <v>0</v>
      </c>
      <c r="AN420" s="2">
        <f t="shared" si="184"/>
        <v>0</v>
      </c>
      <c r="AP420" t="s">
        <v>2344</v>
      </c>
      <c r="AQ420" t="s">
        <v>193</v>
      </c>
      <c r="AR420" s="8"/>
      <c r="AT420" s="92">
        <v>27</v>
      </c>
      <c r="AU420" s="94">
        <v>21</v>
      </c>
      <c r="AV420" s="98">
        <f t="shared" ref="AV420:AV483" si="185">1000*AT420+AU420</f>
        <v>27021</v>
      </c>
      <c r="AX420" s="6" t="s">
        <v>1535</v>
      </c>
    </row>
    <row r="421" spans="1:50" hidden="1" outlineLevel="1">
      <c r="A421" t="s">
        <v>2216</v>
      </c>
      <c r="B421" t="s">
        <v>193</v>
      </c>
      <c r="C421" s="1">
        <f t="shared" si="176"/>
        <v>5510</v>
      </c>
      <c r="D421" s="6">
        <f>IF(N421&gt;0, RANK(N421,(N421:P421,Q421:AE421)),0)</f>
        <v>2</v>
      </c>
      <c r="E421" s="6">
        <f>IF(O421&gt;0,RANK(O421,(N421:P421,Q421:AE421)),0)</f>
        <v>1</v>
      </c>
      <c r="F421" s="6">
        <f>IF(P421&gt;0,RANK(P421,(N421:P421,Q421:AE421)),0)</f>
        <v>3</v>
      </c>
      <c r="G421" s="1">
        <f t="shared" si="165"/>
        <v>608</v>
      </c>
      <c r="H421" s="2">
        <f t="shared" si="166"/>
        <v>0.1103448275862069</v>
      </c>
      <c r="I421" s="2"/>
      <c r="J421" s="2">
        <f t="shared" si="177"/>
        <v>0.42486388384754992</v>
      </c>
      <c r="K421" s="2">
        <f t="shared" si="178"/>
        <v>0.53520871143375681</v>
      </c>
      <c r="L421" s="2">
        <f t="shared" si="179"/>
        <v>3.0308529945553539E-2</v>
      </c>
      <c r="M421" s="2">
        <f t="shared" si="180"/>
        <v>9.6188747731397323E-3</v>
      </c>
      <c r="N421" s="107">
        <v>2341</v>
      </c>
      <c r="O421" s="107">
        <v>2949</v>
      </c>
      <c r="P421" s="107">
        <v>167</v>
      </c>
      <c r="Q421" s="107"/>
      <c r="R421" s="107"/>
      <c r="S421" s="107"/>
      <c r="T421" s="107"/>
      <c r="U421" s="107"/>
      <c r="V421" s="107">
        <v>20</v>
      </c>
      <c r="W421" s="107">
        <v>6</v>
      </c>
      <c r="X421" s="107"/>
      <c r="Y421" s="107">
        <v>27</v>
      </c>
      <c r="Z421" s="107"/>
      <c r="AA421" s="107"/>
      <c r="AB421" s="107"/>
      <c r="AC421" s="107"/>
      <c r="AD421" s="107"/>
      <c r="AE421" s="107"/>
      <c r="AG421" s="6">
        <f>IF(Q421&gt;0,RANK(Q421,(N421:P421,Q421:AE421)),0)</f>
        <v>0</v>
      </c>
      <c r="AH421" s="6">
        <f>IF(R421&gt;0,RANK(R421,(N421:P421,Q421:AE421)),0)</f>
        <v>0</v>
      </c>
      <c r="AI421" s="6">
        <f>IF(T421&gt;0,RANK(T421,(N421:P421,Q421:AE421)),0)</f>
        <v>0</v>
      </c>
      <c r="AJ421" s="6">
        <f>IF(S421&gt;0,RANK(S421,(N421:P421,Q421:AE421)),0)</f>
        <v>0</v>
      </c>
      <c r="AK421" s="2">
        <f t="shared" si="181"/>
        <v>0</v>
      </c>
      <c r="AL421" s="2">
        <f t="shared" si="182"/>
        <v>0</v>
      </c>
      <c r="AM421" s="2">
        <f t="shared" si="183"/>
        <v>0</v>
      </c>
      <c r="AN421" s="2">
        <f t="shared" si="184"/>
        <v>0</v>
      </c>
      <c r="AP421" t="s">
        <v>2216</v>
      </c>
      <c r="AQ421" t="s">
        <v>193</v>
      </c>
      <c r="AR421" s="8"/>
      <c r="AT421" s="92">
        <v>27</v>
      </c>
      <c r="AU421" s="94">
        <v>23</v>
      </c>
      <c r="AV421" s="98">
        <f t="shared" si="185"/>
        <v>27023</v>
      </c>
      <c r="AX421" s="6" t="s">
        <v>1535</v>
      </c>
    </row>
    <row r="422" spans="1:50" hidden="1" outlineLevel="1">
      <c r="A422" t="s">
        <v>2470</v>
      </c>
      <c r="B422" t="s">
        <v>193</v>
      </c>
      <c r="C422" s="1">
        <f t="shared" si="176"/>
        <v>13763</v>
      </c>
      <c r="D422" s="6">
        <f>IF(N422&gt;0, RANK(N422,(N422:P422,Q422:AE422)),0)</f>
        <v>2</v>
      </c>
      <c r="E422" s="6">
        <f>IF(O422&gt;0,RANK(O422,(N422:P422,Q422:AE422)),0)</f>
        <v>1</v>
      </c>
      <c r="F422" s="6">
        <f>IF(P422&gt;0,RANK(P422,(N422:P422,Q422:AE422)),0)</f>
        <v>3</v>
      </c>
      <c r="G422" s="1">
        <f t="shared" si="165"/>
        <v>1253</v>
      </c>
      <c r="H422" s="2">
        <f t="shared" si="166"/>
        <v>9.1041197413354646E-2</v>
      </c>
      <c r="I422" s="2"/>
      <c r="J422" s="2">
        <f t="shared" si="177"/>
        <v>0.40456295865726949</v>
      </c>
      <c r="K422" s="2">
        <f t="shared" si="178"/>
        <v>0.49560415607062414</v>
      </c>
      <c r="L422" s="2">
        <f t="shared" si="179"/>
        <v>8.2104192399912804E-2</v>
      </c>
      <c r="M422" s="2">
        <f t="shared" si="180"/>
        <v>1.7728692872193627E-2</v>
      </c>
      <c r="N422" s="107">
        <v>5568</v>
      </c>
      <c r="O422" s="107">
        <v>6821</v>
      </c>
      <c r="P422" s="107">
        <v>1130</v>
      </c>
      <c r="Q422" s="107"/>
      <c r="R422" s="107"/>
      <c r="S422" s="107"/>
      <c r="T422" s="107"/>
      <c r="U422" s="107"/>
      <c r="V422" s="107">
        <v>56</v>
      </c>
      <c r="W422" s="107">
        <v>29</v>
      </c>
      <c r="X422" s="107"/>
      <c r="Y422" s="107">
        <v>159</v>
      </c>
      <c r="Z422" s="107"/>
      <c r="AA422" s="107"/>
      <c r="AB422" s="107"/>
      <c r="AC422" s="107"/>
      <c r="AD422" s="107"/>
      <c r="AE422" s="107"/>
      <c r="AG422" s="6">
        <f>IF(Q422&gt;0,RANK(Q422,(N422:P422,Q422:AE422)),0)</f>
        <v>0</v>
      </c>
      <c r="AH422" s="6">
        <f>IF(R422&gt;0,RANK(R422,(N422:P422,Q422:AE422)),0)</f>
        <v>0</v>
      </c>
      <c r="AI422" s="6">
        <f>IF(T422&gt;0,RANK(T422,(N422:P422,Q422:AE422)),0)</f>
        <v>0</v>
      </c>
      <c r="AJ422" s="6">
        <f>IF(S422&gt;0,RANK(S422,(N422:P422,Q422:AE422)),0)</f>
        <v>0</v>
      </c>
      <c r="AK422" s="2">
        <f t="shared" si="181"/>
        <v>0</v>
      </c>
      <c r="AL422" s="2">
        <f t="shared" si="182"/>
        <v>0</v>
      </c>
      <c r="AM422" s="2">
        <f t="shared" si="183"/>
        <v>0</v>
      </c>
      <c r="AN422" s="2">
        <f t="shared" si="184"/>
        <v>0</v>
      </c>
      <c r="AP422" t="s">
        <v>2470</v>
      </c>
      <c r="AQ422" t="s">
        <v>193</v>
      </c>
      <c r="AR422" s="8"/>
      <c r="AT422" s="92">
        <v>27</v>
      </c>
      <c r="AU422" s="94">
        <v>25</v>
      </c>
      <c r="AV422" s="98">
        <f t="shared" si="185"/>
        <v>27025</v>
      </c>
      <c r="AX422" s="6" t="s">
        <v>1535</v>
      </c>
    </row>
    <row r="423" spans="1:50" hidden="1" outlineLevel="1">
      <c r="A423" t="s">
        <v>1251</v>
      </c>
      <c r="B423" t="s">
        <v>193</v>
      </c>
      <c r="C423" s="1">
        <f t="shared" si="176"/>
        <v>15647</v>
      </c>
      <c r="D423" s="6">
        <f>IF(N423&gt;0, RANK(N423,(N423:P423,Q423:AE423)),0)</f>
        <v>2</v>
      </c>
      <c r="E423" s="6">
        <f>IF(O423&gt;0,RANK(O423,(N423:P423,Q423:AE423)),0)</f>
        <v>1</v>
      </c>
      <c r="F423" s="6">
        <f>IF(P423&gt;0,RANK(P423,(N423:P423,Q423:AE423)),0)</f>
        <v>3</v>
      </c>
      <c r="G423" s="1">
        <f t="shared" si="165"/>
        <v>820</v>
      </c>
      <c r="H423" s="2">
        <f t="shared" si="166"/>
        <v>5.2406212053428769E-2</v>
      </c>
      <c r="I423" s="2"/>
      <c r="J423" s="2">
        <f t="shared" si="177"/>
        <v>0.4577874352911101</v>
      </c>
      <c r="K423" s="2">
        <f t="shared" si="178"/>
        <v>0.51019364734453887</v>
      </c>
      <c r="L423" s="2">
        <f t="shared" si="179"/>
        <v>2.2815875247651309E-2</v>
      </c>
      <c r="M423" s="2">
        <f t="shared" si="180"/>
        <v>9.2030421166997209E-3</v>
      </c>
      <c r="N423" s="107">
        <v>7163</v>
      </c>
      <c r="O423" s="107">
        <v>7983</v>
      </c>
      <c r="P423" s="107">
        <v>357</v>
      </c>
      <c r="Q423" s="107"/>
      <c r="R423" s="107"/>
      <c r="S423" s="107"/>
      <c r="T423" s="107"/>
      <c r="U423" s="107"/>
      <c r="V423" s="107">
        <v>37</v>
      </c>
      <c r="W423" s="107">
        <v>20</v>
      </c>
      <c r="X423" s="107"/>
      <c r="Y423" s="107">
        <v>87</v>
      </c>
      <c r="Z423" s="107"/>
      <c r="AA423" s="107"/>
      <c r="AB423" s="107"/>
      <c r="AC423" s="107"/>
      <c r="AD423" s="107"/>
      <c r="AE423" s="107"/>
      <c r="AG423" s="6">
        <f>IF(Q423&gt;0,RANK(Q423,(N423:P423,Q423:AE423)),0)</f>
        <v>0</v>
      </c>
      <c r="AH423" s="6">
        <f>IF(R423&gt;0,RANK(R423,(N423:P423,Q423:AE423)),0)</f>
        <v>0</v>
      </c>
      <c r="AI423" s="6">
        <f>IF(T423&gt;0,RANK(T423,(N423:P423,Q423:AE423)),0)</f>
        <v>0</v>
      </c>
      <c r="AJ423" s="6">
        <f>IF(S423&gt;0,RANK(S423,(N423:P423,Q423:AE423)),0)</f>
        <v>0</v>
      </c>
      <c r="AK423" s="2">
        <f t="shared" si="181"/>
        <v>0</v>
      </c>
      <c r="AL423" s="2">
        <f t="shared" si="182"/>
        <v>0</v>
      </c>
      <c r="AM423" s="2">
        <f t="shared" si="183"/>
        <v>0</v>
      </c>
      <c r="AN423" s="2">
        <f t="shared" si="184"/>
        <v>0</v>
      </c>
      <c r="AP423" t="s">
        <v>1251</v>
      </c>
      <c r="AQ423" t="s">
        <v>193</v>
      </c>
      <c r="AR423" s="8"/>
      <c r="AT423" s="92">
        <v>27</v>
      </c>
      <c r="AU423" s="94">
        <v>27</v>
      </c>
      <c r="AV423" s="98">
        <f t="shared" si="185"/>
        <v>27027</v>
      </c>
      <c r="AX423" s="6" t="s">
        <v>1535</v>
      </c>
    </row>
    <row r="424" spans="1:50" hidden="1" outlineLevel="1">
      <c r="A424" t="s">
        <v>1745</v>
      </c>
      <c r="B424" t="s">
        <v>193</v>
      </c>
      <c r="C424" s="1">
        <f t="shared" si="176"/>
        <v>3140</v>
      </c>
      <c r="D424" s="6">
        <f>IF(N424&gt;0, RANK(N424,(N424:P424,Q424:AE424)),0)</f>
        <v>2</v>
      </c>
      <c r="E424" s="6">
        <f>IF(O424&gt;0,RANK(O424,(N424:P424,Q424:AE424)),0)</f>
        <v>1</v>
      </c>
      <c r="F424" s="6">
        <f>IF(P424&gt;0,RANK(P424,(N424:P424,Q424:AE424)),0)</f>
        <v>3</v>
      </c>
      <c r="G424" s="1">
        <f t="shared" si="165"/>
        <v>353</v>
      </c>
      <c r="H424" s="2">
        <f t="shared" si="166"/>
        <v>0.1124203821656051</v>
      </c>
      <c r="I424" s="2"/>
      <c r="J424" s="2">
        <f t="shared" si="177"/>
        <v>0.41974522292993632</v>
      </c>
      <c r="K424" s="2">
        <f t="shared" si="178"/>
        <v>0.53216560509554145</v>
      </c>
      <c r="L424" s="2">
        <f t="shared" si="179"/>
        <v>3.375796178343949E-2</v>
      </c>
      <c r="M424" s="2">
        <f t="shared" si="180"/>
        <v>1.4331210191082737E-2</v>
      </c>
      <c r="N424" s="107">
        <v>1318</v>
      </c>
      <c r="O424" s="107">
        <v>1671</v>
      </c>
      <c r="P424" s="107">
        <v>106</v>
      </c>
      <c r="Q424" s="107"/>
      <c r="R424" s="107"/>
      <c r="S424" s="107"/>
      <c r="T424" s="107"/>
      <c r="U424" s="107"/>
      <c r="V424" s="107">
        <v>12</v>
      </c>
      <c r="W424" s="107">
        <v>7</v>
      </c>
      <c r="X424" s="107"/>
      <c r="Y424" s="107">
        <v>26</v>
      </c>
      <c r="Z424" s="107"/>
      <c r="AA424" s="107"/>
      <c r="AB424" s="107"/>
      <c r="AC424" s="107"/>
      <c r="AD424" s="107"/>
      <c r="AE424" s="107"/>
      <c r="AG424" s="6">
        <f>IF(Q424&gt;0,RANK(Q424,(N424:P424,Q424:AE424)),0)</f>
        <v>0</v>
      </c>
      <c r="AH424" s="6">
        <f>IF(R424&gt;0,RANK(R424,(N424:P424,Q424:AE424)),0)</f>
        <v>0</v>
      </c>
      <c r="AI424" s="6">
        <f>IF(T424&gt;0,RANK(T424,(N424:P424,Q424:AE424)),0)</f>
        <v>0</v>
      </c>
      <c r="AJ424" s="6">
        <f>IF(S424&gt;0,RANK(S424,(N424:P424,Q424:AE424)),0)</f>
        <v>0</v>
      </c>
      <c r="AK424" s="2">
        <f t="shared" si="181"/>
        <v>0</v>
      </c>
      <c r="AL424" s="2">
        <f t="shared" si="182"/>
        <v>0</v>
      </c>
      <c r="AM424" s="2">
        <f t="shared" si="183"/>
        <v>0</v>
      </c>
      <c r="AN424" s="2">
        <f t="shared" si="184"/>
        <v>0</v>
      </c>
      <c r="AP424" t="s">
        <v>1745</v>
      </c>
      <c r="AQ424" t="s">
        <v>193</v>
      </c>
      <c r="AR424" s="8"/>
      <c r="AT424" s="92">
        <v>27</v>
      </c>
      <c r="AU424" s="94">
        <v>29</v>
      </c>
      <c r="AV424" s="98">
        <f t="shared" si="185"/>
        <v>27029</v>
      </c>
      <c r="AX424" s="6" t="s">
        <v>1535</v>
      </c>
    </row>
    <row r="425" spans="1:50" hidden="1" outlineLevel="1">
      <c r="A425" t="s">
        <v>1220</v>
      </c>
      <c r="B425" t="s">
        <v>193</v>
      </c>
      <c r="C425" s="1">
        <f t="shared" si="176"/>
        <v>2443</v>
      </c>
      <c r="D425" s="6">
        <f>IF(N425&gt;0, RANK(N425,(N425:P425,Q425:AE425)),0)</f>
        <v>1</v>
      </c>
      <c r="E425" s="6">
        <f>IF(O425&gt;0,RANK(O425,(N425:P425,Q425:AE425)),0)</f>
        <v>2</v>
      </c>
      <c r="F425" s="6">
        <f>IF(P425&gt;0,RANK(P425,(N425:P425,Q425:AE425)),0)</f>
        <v>3</v>
      </c>
      <c r="G425" s="1">
        <f t="shared" si="165"/>
        <v>21</v>
      </c>
      <c r="H425" s="2">
        <f t="shared" si="166"/>
        <v>8.5959885386819486E-3</v>
      </c>
      <c r="I425" s="2"/>
      <c r="J425" s="2">
        <f t="shared" si="177"/>
        <v>0.47605403192795742</v>
      </c>
      <c r="K425" s="2">
        <f t="shared" si="178"/>
        <v>0.46745804338927549</v>
      </c>
      <c r="L425" s="2">
        <f t="shared" si="179"/>
        <v>4.134261154318461E-2</v>
      </c>
      <c r="M425" s="2">
        <f t="shared" si="180"/>
        <v>1.5145313139582534E-2</v>
      </c>
      <c r="N425" s="107">
        <v>1163</v>
      </c>
      <c r="O425" s="107">
        <v>1142</v>
      </c>
      <c r="P425" s="107">
        <v>101</v>
      </c>
      <c r="Q425" s="107"/>
      <c r="R425" s="107"/>
      <c r="S425" s="107"/>
      <c r="T425" s="107"/>
      <c r="U425" s="107"/>
      <c r="V425" s="107">
        <v>12</v>
      </c>
      <c r="W425" s="107">
        <v>1</v>
      </c>
      <c r="X425" s="107"/>
      <c r="Y425" s="107">
        <v>24</v>
      </c>
      <c r="Z425" s="107"/>
      <c r="AA425" s="107"/>
      <c r="AB425" s="107"/>
      <c r="AC425" s="107"/>
      <c r="AD425" s="107"/>
      <c r="AE425" s="107"/>
      <c r="AG425" s="6">
        <f>IF(Q425&gt;0,RANK(Q425,(N425:P425,Q425:AE425)),0)</f>
        <v>0</v>
      </c>
      <c r="AH425" s="6">
        <f>IF(R425&gt;0,RANK(R425,(N425:P425,Q425:AE425)),0)</f>
        <v>0</v>
      </c>
      <c r="AI425" s="6">
        <f>IF(T425&gt;0,RANK(T425,(N425:P425,Q425:AE425)),0)</f>
        <v>0</v>
      </c>
      <c r="AJ425" s="6">
        <f>IF(S425&gt;0,RANK(S425,(N425:P425,Q425:AE425)),0)</f>
        <v>0</v>
      </c>
      <c r="AK425" s="2">
        <f t="shared" si="181"/>
        <v>0</v>
      </c>
      <c r="AL425" s="2">
        <f t="shared" si="182"/>
        <v>0</v>
      </c>
      <c r="AM425" s="2">
        <f t="shared" si="183"/>
        <v>0</v>
      </c>
      <c r="AN425" s="2">
        <f t="shared" si="184"/>
        <v>0</v>
      </c>
      <c r="AP425" t="s">
        <v>1220</v>
      </c>
      <c r="AQ425" t="s">
        <v>193</v>
      </c>
      <c r="AR425" s="8"/>
      <c r="AT425" s="92">
        <v>27</v>
      </c>
      <c r="AU425" s="94">
        <v>31</v>
      </c>
      <c r="AV425" s="98">
        <f t="shared" si="185"/>
        <v>27031</v>
      </c>
      <c r="AX425" s="6" t="s">
        <v>1535</v>
      </c>
    </row>
    <row r="426" spans="1:50" hidden="1" outlineLevel="1">
      <c r="A426" t="s">
        <v>312</v>
      </c>
      <c r="B426" t="s">
        <v>193</v>
      </c>
      <c r="C426" s="1">
        <f t="shared" si="176"/>
        <v>5333</v>
      </c>
      <c r="D426" s="6">
        <f>IF(N426&gt;0, RANK(N426,(N426:P426,Q426:AE426)),0)</f>
        <v>2</v>
      </c>
      <c r="E426" s="6">
        <f>IF(O426&gt;0,RANK(O426,(N426:P426,Q426:AE426)),0)</f>
        <v>1</v>
      </c>
      <c r="F426" s="6">
        <f>IF(P426&gt;0,RANK(P426,(N426:P426,Q426:AE426)),0)</f>
        <v>3</v>
      </c>
      <c r="G426" s="1">
        <f t="shared" si="165"/>
        <v>1256</v>
      </c>
      <c r="H426" s="2">
        <f t="shared" si="166"/>
        <v>0.23551471966997936</v>
      </c>
      <c r="I426" s="2"/>
      <c r="J426" s="2">
        <f t="shared" si="177"/>
        <v>0.36939808738046126</v>
      </c>
      <c r="K426" s="2">
        <f t="shared" si="178"/>
        <v>0.6049128070504407</v>
      </c>
      <c r="L426" s="2">
        <f t="shared" si="179"/>
        <v>1.8563660228764298E-2</v>
      </c>
      <c r="M426" s="2">
        <f t="shared" si="180"/>
        <v>7.1254453403337935E-3</v>
      </c>
      <c r="N426" s="107">
        <v>1970</v>
      </c>
      <c r="O426" s="107">
        <v>3226</v>
      </c>
      <c r="P426" s="107">
        <v>99</v>
      </c>
      <c r="Q426" s="107"/>
      <c r="R426" s="107"/>
      <c r="S426" s="107"/>
      <c r="T426" s="107"/>
      <c r="U426" s="107"/>
      <c r="V426" s="107">
        <v>9</v>
      </c>
      <c r="W426" s="107">
        <v>9</v>
      </c>
      <c r="X426" s="107"/>
      <c r="Y426" s="107">
        <v>20</v>
      </c>
      <c r="Z426" s="107"/>
      <c r="AA426" s="107"/>
      <c r="AB426" s="107"/>
      <c r="AC426" s="107"/>
      <c r="AD426" s="107"/>
      <c r="AE426" s="107"/>
      <c r="AG426" s="6">
        <f>IF(Q426&gt;0,RANK(Q426,(N426:P426,Q426:AE426)),0)</f>
        <v>0</v>
      </c>
      <c r="AH426" s="6">
        <f>IF(R426&gt;0,RANK(R426,(N426:P426,Q426:AE426)),0)</f>
        <v>0</v>
      </c>
      <c r="AI426" s="6">
        <f>IF(T426&gt;0,RANK(T426,(N426:P426,Q426:AE426)),0)</f>
        <v>0</v>
      </c>
      <c r="AJ426" s="6">
        <f>IF(S426&gt;0,RANK(S426,(N426:P426,Q426:AE426)),0)</f>
        <v>0</v>
      </c>
      <c r="AK426" s="2">
        <f t="shared" si="181"/>
        <v>0</v>
      </c>
      <c r="AL426" s="2">
        <f t="shared" si="182"/>
        <v>0</v>
      </c>
      <c r="AM426" s="2">
        <f t="shared" si="183"/>
        <v>0</v>
      </c>
      <c r="AN426" s="2">
        <f t="shared" si="184"/>
        <v>0</v>
      </c>
      <c r="AP426" t="s">
        <v>312</v>
      </c>
      <c r="AQ426" t="s">
        <v>193</v>
      </c>
      <c r="AR426" s="8"/>
      <c r="AT426" s="92">
        <v>27</v>
      </c>
      <c r="AU426" s="94">
        <v>33</v>
      </c>
      <c r="AV426" s="98">
        <f t="shared" si="185"/>
        <v>27033</v>
      </c>
      <c r="AX426" s="6" t="s">
        <v>1535</v>
      </c>
    </row>
    <row r="427" spans="1:50" hidden="1" outlineLevel="1">
      <c r="A427" t="s">
        <v>2486</v>
      </c>
      <c r="B427" t="s">
        <v>193</v>
      </c>
      <c r="C427" s="1">
        <f t="shared" si="176"/>
        <v>19842</v>
      </c>
      <c r="D427" s="6">
        <f>IF(N427&gt;0, RANK(N427,(N427:P427,Q427:AE427)),0)</f>
        <v>2</v>
      </c>
      <c r="E427" s="6">
        <f>IF(O427&gt;0,RANK(O427,(N427:P427,Q427:AE427)),0)</f>
        <v>1</v>
      </c>
      <c r="F427" s="6">
        <f>IF(P427&gt;0,RANK(P427,(N427:P427,Q427:AE427)),0)</f>
        <v>3</v>
      </c>
      <c r="G427" s="1">
        <f t="shared" si="165"/>
        <v>3584</v>
      </c>
      <c r="H427" s="2">
        <f t="shared" si="166"/>
        <v>0.18062695292813225</v>
      </c>
      <c r="I427" s="2"/>
      <c r="J427" s="2">
        <f t="shared" si="177"/>
        <v>0.38453784900715654</v>
      </c>
      <c r="K427" s="2">
        <f t="shared" si="178"/>
        <v>0.56516480193528873</v>
      </c>
      <c r="L427" s="2">
        <f t="shared" si="179"/>
        <v>4.0973692168128212E-2</v>
      </c>
      <c r="M427" s="2">
        <f t="shared" si="180"/>
        <v>9.3236568894265737E-3</v>
      </c>
      <c r="N427" s="107">
        <v>7630</v>
      </c>
      <c r="O427" s="107">
        <v>11214</v>
      </c>
      <c r="P427" s="107">
        <v>813</v>
      </c>
      <c r="Q427" s="107"/>
      <c r="R427" s="107"/>
      <c r="S427" s="107"/>
      <c r="T427" s="107"/>
      <c r="U427" s="107"/>
      <c r="V427" s="107">
        <v>45</v>
      </c>
      <c r="W427" s="107">
        <v>15</v>
      </c>
      <c r="X427" s="107"/>
      <c r="Y427" s="107">
        <v>125</v>
      </c>
      <c r="Z427" s="107"/>
      <c r="AA427" s="107"/>
      <c r="AB427" s="107"/>
      <c r="AC427" s="107"/>
      <c r="AD427" s="107"/>
      <c r="AE427" s="107"/>
      <c r="AG427" s="6">
        <f>IF(Q427&gt;0,RANK(Q427,(N427:P427,Q427:AE427)),0)</f>
        <v>0</v>
      </c>
      <c r="AH427" s="6">
        <f>IF(R427&gt;0,RANK(R427,(N427:P427,Q427:AE427)),0)</f>
        <v>0</v>
      </c>
      <c r="AI427" s="6">
        <f>IF(T427&gt;0,RANK(T427,(N427:P427,Q427:AE427)),0)</f>
        <v>0</v>
      </c>
      <c r="AJ427" s="6">
        <f>IF(S427&gt;0,RANK(S427,(N427:P427,Q427:AE427)),0)</f>
        <v>0</v>
      </c>
      <c r="AK427" s="2">
        <f t="shared" si="181"/>
        <v>0</v>
      </c>
      <c r="AL427" s="2">
        <f t="shared" si="182"/>
        <v>0</v>
      </c>
      <c r="AM427" s="2">
        <f t="shared" si="183"/>
        <v>0</v>
      </c>
      <c r="AN427" s="2">
        <f t="shared" si="184"/>
        <v>0</v>
      </c>
      <c r="AP427" t="s">
        <v>2486</v>
      </c>
      <c r="AQ427" t="s">
        <v>193</v>
      </c>
      <c r="AR427" s="8"/>
      <c r="AT427" s="92">
        <v>27</v>
      </c>
      <c r="AU427" s="94">
        <v>35</v>
      </c>
      <c r="AV427" s="98">
        <f t="shared" si="185"/>
        <v>27035</v>
      </c>
      <c r="AX427" s="6" t="s">
        <v>1535</v>
      </c>
    </row>
    <row r="428" spans="1:50" hidden="1" outlineLevel="1">
      <c r="A428" t="s">
        <v>387</v>
      </c>
      <c r="B428" t="s">
        <v>193</v>
      </c>
      <c r="C428" s="1">
        <f t="shared" si="176"/>
        <v>116525</v>
      </c>
      <c r="D428" s="6">
        <f>IF(N428&gt;0, RANK(N428,(N428:P428,Q428:AE428)),0)</f>
        <v>2</v>
      </c>
      <c r="E428" s="6">
        <f>IF(O428&gt;0,RANK(O428,(N428:P428,Q428:AE428)),0)</f>
        <v>1</v>
      </c>
      <c r="F428" s="6">
        <f>IF(P428&gt;0,RANK(P428,(N428:P428,Q428:AE428)),0)</f>
        <v>3</v>
      </c>
      <c r="G428" s="1">
        <f t="shared" si="165"/>
        <v>10960</v>
      </c>
      <c r="H428" s="2">
        <f t="shared" si="166"/>
        <v>9.4057069298433812E-2</v>
      </c>
      <c r="I428" s="2"/>
      <c r="J428" s="2">
        <f t="shared" si="177"/>
        <v>0.41446899806908388</v>
      </c>
      <c r="K428" s="2">
        <f t="shared" si="178"/>
        <v>0.50852606736751771</v>
      </c>
      <c r="L428" s="2">
        <f t="shared" si="179"/>
        <v>6.5067582063934773E-2</v>
      </c>
      <c r="M428" s="2">
        <f t="shared" si="180"/>
        <v>1.1937352499463635E-2</v>
      </c>
      <c r="N428" s="107">
        <v>48296</v>
      </c>
      <c r="O428" s="107">
        <v>59256</v>
      </c>
      <c r="P428" s="107">
        <v>7582</v>
      </c>
      <c r="Q428" s="107"/>
      <c r="R428" s="107"/>
      <c r="S428" s="107"/>
      <c r="T428" s="107"/>
      <c r="U428" s="107"/>
      <c r="V428" s="107">
        <v>256</v>
      </c>
      <c r="W428" s="107">
        <v>106</v>
      </c>
      <c r="X428" s="107"/>
      <c r="Y428" s="107">
        <v>1029</v>
      </c>
      <c r="Z428" s="107"/>
      <c r="AA428" s="107"/>
      <c r="AB428" s="107"/>
      <c r="AC428" s="107"/>
      <c r="AD428" s="107"/>
      <c r="AE428" s="107"/>
      <c r="AG428" s="6">
        <f>IF(Q428&gt;0,RANK(Q428,(N428:P428,Q428:AE428)),0)</f>
        <v>0</v>
      </c>
      <c r="AH428" s="6">
        <f>IF(R428&gt;0,RANK(R428,(N428:P428,Q428:AE428)),0)</f>
        <v>0</v>
      </c>
      <c r="AI428" s="6">
        <f>IF(T428&gt;0,RANK(T428,(N428:P428,Q428:AE428)),0)</f>
        <v>0</v>
      </c>
      <c r="AJ428" s="6">
        <f>IF(S428&gt;0,RANK(S428,(N428:P428,Q428:AE428)),0)</f>
        <v>0</v>
      </c>
      <c r="AK428" s="2">
        <f t="shared" si="181"/>
        <v>0</v>
      </c>
      <c r="AL428" s="2">
        <f t="shared" si="182"/>
        <v>0</v>
      </c>
      <c r="AM428" s="2">
        <f t="shared" si="183"/>
        <v>0</v>
      </c>
      <c r="AN428" s="2">
        <f t="shared" si="184"/>
        <v>0</v>
      </c>
      <c r="AP428" t="s">
        <v>387</v>
      </c>
      <c r="AQ428" t="s">
        <v>193</v>
      </c>
      <c r="AR428" s="8"/>
      <c r="AT428" s="92">
        <v>27</v>
      </c>
      <c r="AU428" s="94">
        <v>37</v>
      </c>
      <c r="AV428" s="98">
        <f t="shared" si="185"/>
        <v>27037</v>
      </c>
      <c r="AX428" s="6" t="s">
        <v>1535</v>
      </c>
    </row>
    <row r="429" spans="1:50" hidden="1" outlineLevel="1">
      <c r="A429" t="s">
        <v>896</v>
      </c>
      <c r="B429" t="s">
        <v>193</v>
      </c>
      <c r="C429" s="1">
        <f t="shared" si="176"/>
        <v>6152</v>
      </c>
      <c r="D429" s="6">
        <f>IF(N429&gt;0, RANK(N429,(N429:P429,Q429:AE429)),0)</f>
        <v>2</v>
      </c>
      <c r="E429" s="6">
        <f>IF(O429&gt;0,RANK(O429,(N429:P429,Q429:AE429)),0)</f>
        <v>1</v>
      </c>
      <c r="F429" s="6">
        <f>IF(P429&gt;0,RANK(P429,(N429:P429,Q429:AE429)),0)</f>
        <v>3</v>
      </c>
      <c r="G429" s="1">
        <f t="shared" si="165"/>
        <v>1260</v>
      </c>
      <c r="H429" s="2">
        <f t="shared" si="166"/>
        <v>0.2048114434330299</v>
      </c>
      <c r="I429" s="2"/>
      <c r="J429" s="2">
        <f t="shared" si="177"/>
        <v>0.37061118335500648</v>
      </c>
      <c r="K429" s="2">
        <f t="shared" si="178"/>
        <v>0.57542262678803646</v>
      </c>
      <c r="L429" s="2">
        <f t="shared" si="179"/>
        <v>3.6736020806241873E-2</v>
      </c>
      <c r="M429" s="2">
        <f t="shared" si="180"/>
        <v>1.723016905071513E-2</v>
      </c>
      <c r="N429" s="107">
        <v>2280</v>
      </c>
      <c r="O429" s="107">
        <v>3540</v>
      </c>
      <c r="P429" s="107">
        <v>226</v>
      </c>
      <c r="Q429" s="107"/>
      <c r="R429" s="107"/>
      <c r="S429" s="107"/>
      <c r="T429" s="107"/>
      <c r="U429" s="107"/>
      <c r="V429" s="107">
        <v>28</v>
      </c>
      <c r="W429" s="107">
        <v>16</v>
      </c>
      <c r="X429" s="107"/>
      <c r="Y429" s="107">
        <v>62</v>
      </c>
      <c r="Z429" s="107"/>
      <c r="AA429" s="107"/>
      <c r="AB429" s="107"/>
      <c r="AC429" s="107"/>
      <c r="AD429" s="107"/>
      <c r="AE429" s="107"/>
      <c r="AG429" s="6">
        <f>IF(Q429&gt;0,RANK(Q429,(N429:P429,Q429:AE429)),0)</f>
        <v>0</v>
      </c>
      <c r="AH429" s="6">
        <f>IF(R429&gt;0,RANK(R429,(N429:P429,Q429:AE429)),0)</f>
        <v>0</v>
      </c>
      <c r="AI429" s="6">
        <f>IF(T429&gt;0,RANK(T429,(N429:P429,Q429:AE429)),0)</f>
        <v>0</v>
      </c>
      <c r="AJ429" s="6">
        <f>IF(S429&gt;0,RANK(S429,(N429:P429,Q429:AE429)),0)</f>
        <v>0</v>
      </c>
      <c r="AK429" s="2">
        <f t="shared" si="181"/>
        <v>0</v>
      </c>
      <c r="AL429" s="2">
        <f t="shared" si="182"/>
        <v>0</v>
      </c>
      <c r="AM429" s="2">
        <f t="shared" si="183"/>
        <v>0</v>
      </c>
      <c r="AN429" s="2">
        <f t="shared" si="184"/>
        <v>0</v>
      </c>
      <c r="AP429" t="s">
        <v>896</v>
      </c>
      <c r="AQ429" t="s">
        <v>193</v>
      </c>
      <c r="AR429" s="8"/>
      <c r="AT429" s="92">
        <v>27</v>
      </c>
      <c r="AU429" s="94">
        <v>39</v>
      </c>
      <c r="AV429" s="98">
        <f t="shared" si="185"/>
        <v>27039</v>
      </c>
      <c r="AX429" s="6" t="s">
        <v>1535</v>
      </c>
    </row>
    <row r="430" spans="1:50" hidden="1" outlineLevel="1">
      <c r="A430" t="s">
        <v>229</v>
      </c>
      <c r="B430" t="s">
        <v>193</v>
      </c>
      <c r="C430" s="1">
        <f t="shared" si="176"/>
        <v>12211</v>
      </c>
      <c r="D430" s="6">
        <f>IF(N430&gt;0, RANK(N430,(N430:P430,Q430:AE430)),0)</f>
        <v>2</v>
      </c>
      <c r="E430" s="6">
        <f>IF(O430&gt;0,RANK(O430,(N430:P430,Q430:AE430)),0)</f>
        <v>1</v>
      </c>
      <c r="F430" s="6">
        <f>IF(P430&gt;0,RANK(P430,(N430:P430,Q430:AE430)),0)</f>
        <v>3</v>
      </c>
      <c r="G430" s="1">
        <f t="shared" si="165"/>
        <v>3626</v>
      </c>
      <c r="H430" s="2">
        <f t="shared" si="166"/>
        <v>0.29694537711899105</v>
      </c>
      <c r="I430" s="2"/>
      <c r="J430" s="2">
        <f t="shared" si="177"/>
        <v>0.33093112767177135</v>
      </c>
      <c r="K430" s="2">
        <f t="shared" si="178"/>
        <v>0.6278765047907624</v>
      </c>
      <c r="L430" s="2">
        <f t="shared" si="179"/>
        <v>2.9727295061829497E-2</v>
      </c>
      <c r="M430" s="2">
        <f t="shared" si="180"/>
        <v>1.1465072475636749E-2</v>
      </c>
      <c r="N430" s="107">
        <v>4041</v>
      </c>
      <c r="O430" s="107">
        <v>7667</v>
      </c>
      <c r="P430" s="107">
        <v>363</v>
      </c>
      <c r="Q430" s="107"/>
      <c r="R430" s="107"/>
      <c r="S430" s="107"/>
      <c r="T430" s="107"/>
      <c r="U430" s="107"/>
      <c r="V430" s="107">
        <v>33</v>
      </c>
      <c r="W430" s="107">
        <v>16</v>
      </c>
      <c r="X430" s="107"/>
      <c r="Y430" s="107">
        <v>91</v>
      </c>
      <c r="Z430" s="107"/>
      <c r="AA430" s="107"/>
      <c r="AB430" s="107"/>
      <c r="AC430" s="107"/>
      <c r="AD430" s="107"/>
      <c r="AE430" s="107"/>
      <c r="AG430" s="6">
        <f>IF(Q430&gt;0,RANK(Q430,(N430:P430,Q430:AE430)),0)</f>
        <v>0</v>
      </c>
      <c r="AH430" s="6">
        <f>IF(R430&gt;0,RANK(R430,(N430:P430,Q430:AE430)),0)</f>
        <v>0</v>
      </c>
      <c r="AI430" s="6">
        <f>IF(T430&gt;0,RANK(T430,(N430:P430,Q430:AE430)),0)</f>
        <v>0</v>
      </c>
      <c r="AJ430" s="6">
        <f>IF(S430&gt;0,RANK(S430,(N430:P430,Q430:AE430)),0)</f>
        <v>0</v>
      </c>
      <c r="AK430" s="2">
        <f t="shared" si="181"/>
        <v>0</v>
      </c>
      <c r="AL430" s="2">
        <f t="shared" si="182"/>
        <v>0</v>
      </c>
      <c r="AM430" s="2">
        <f t="shared" si="183"/>
        <v>0</v>
      </c>
      <c r="AN430" s="2">
        <f t="shared" si="184"/>
        <v>0</v>
      </c>
      <c r="AP430" t="s">
        <v>229</v>
      </c>
      <c r="AQ430" t="s">
        <v>193</v>
      </c>
      <c r="AR430" s="8"/>
      <c r="AT430" s="92">
        <v>27</v>
      </c>
      <c r="AU430" s="94">
        <v>41</v>
      </c>
      <c r="AV430" s="98">
        <f t="shared" si="185"/>
        <v>27041</v>
      </c>
      <c r="AX430" s="6" t="s">
        <v>1535</v>
      </c>
    </row>
    <row r="431" spans="1:50" hidden="1" outlineLevel="1">
      <c r="A431" t="s">
        <v>2487</v>
      </c>
      <c r="B431" t="s">
        <v>193</v>
      </c>
      <c r="C431" s="1">
        <f t="shared" si="176"/>
        <v>7369</v>
      </c>
      <c r="D431" s="6">
        <f>IF(N431&gt;0, RANK(N431,(N431:P431,Q431:AE431)),0)</f>
        <v>2</v>
      </c>
      <c r="E431" s="6">
        <f>IF(O431&gt;0,RANK(O431,(N431:P431,Q431:AE431)),0)</f>
        <v>1</v>
      </c>
      <c r="F431" s="6">
        <f>IF(P431&gt;0,RANK(P431,(N431:P431,Q431:AE431)),0)</f>
        <v>3</v>
      </c>
      <c r="G431" s="1">
        <f t="shared" si="165"/>
        <v>1817</v>
      </c>
      <c r="H431" s="2">
        <f t="shared" si="166"/>
        <v>0.24657348351200978</v>
      </c>
      <c r="I431" s="2"/>
      <c r="J431" s="2">
        <f t="shared" si="177"/>
        <v>0.3532365314153888</v>
      </c>
      <c r="K431" s="2">
        <f t="shared" si="178"/>
        <v>0.5998100149273986</v>
      </c>
      <c r="L431" s="2">
        <f t="shared" si="179"/>
        <v>2.7954946397068803E-2</v>
      </c>
      <c r="M431" s="2">
        <f t="shared" si="180"/>
        <v>1.8998507260143793E-2</v>
      </c>
      <c r="N431" s="107">
        <v>2603</v>
      </c>
      <c r="O431" s="107">
        <v>4420</v>
      </c>
      <c r="P431" s="107">
        <v>206</v>
      </c>
      <c r="Q431" s="107"/>
      <c r="R431" s="107"/>
      <c r="S431" s="107"/>
      <c r="T431" s="107"/>
      <c r="U431" s="107"/>
      <c r="V431" s="107">
        <v>77</v>
      </c>
      <c r="W431" s="107">
        <v>18</v>
      </c>
      <c r="X431" s="107"/>
      <c r="Y431" s="107">
        <v>45</v>
      </c>
      <c r="Z431" s="107"/>
      <c r="AA431" s="107"/>
      <c r="AB431" s="107"/>
      <c r="AC431" s="107"/>
      <c r="AD431" s="107"/>
      <c r="AE431" s="107"/>
      <c r="AG431" s="6">
        <f>IF(Q431&gt;0,RANK(Q431,(N431:P431,Q431:AE431)),0)</f>
        <v>0</v>
      </c>
      <c r="AH431" s="6">
        <f>IF(R431&gt;0,RANK(R431,(N431:P431,Q431:AE431)),0)</f>
        <v>0</v>
      </c>
      <c r="AI431" s="6">
        <f>IF(T431&gt;0,RANK(T431,(N431:P431,Q431:AE431)),0)</f>
        <v>0</v>
      </c>
      <c r="AJ431" s="6">
        <f>IF(S431&gt;0,RANK(S431,(N431:P431,Q431:AE431)),0)</f>
        <v>0</v>
      </c>
      <c r="AK431" s="2">
        <f t="shared" si="181"/>
        <v>0</v>
      </c>
      <c r="AL431" s="2">
        <f t="shared" si="182"/>
        <v>0</v>
      </c>
      <c r="AM431" s="2">
        <f t="shared" si="183"/>
        <v>0</v>
      </c>
      <c r="AN431" s="2">
        <f t="shared" si="184"/>
        <v>0</v>
      </c>
      <c r="AP431" t="s">
        <v>2487</v>
      </c>
      <c r="AQ431" t="s">
        <v>193</v>
      </c>
      <c r="AR431" s="8"/>
      <c r="AT431" s="92">
        <v>27</v>
      </c>
      <c r="AU431" s="94">
        <v>43</v>
      </c>
      <c r="AV431" s="98">
        <f t="shared" si="185"/>
        <v>27043</v>
      </c>
      <c r="AX431" s="6" t="s">
        <v>1535</v>
      </c>
    </row>
    <row r="432" spans="1:50" hidden="1" outlineLevel="1">
      <c r="A432" t="s">
        <v>588</v>
      </c>
      <c r="B432" t="s">
        <v>193</v>
      </c>
      <c r="C432" s="1">
        <f t="shared" si="176"/>
        <v>7794</v>
      </c>
      <c r="D432" s="6">
        <f>IF(N432&gt;0, RANK(N432,(N432:P432,Q432:AE432)),0)</f>
        <v>2</v>
      </c>
      <c r="E432" s="6">
        <f>IF(O432&gt;0,RANK(O432,(N432:P432,Q432:AE432)),0)</f>
        <v>1</v>
      </c>
      <c r="F432" s="6">
        <f>IF(P432&gt;0,RANK(P432,(N432:P432,Q432:AE432)),0)</f>
        <v>3</v>
      </c>
      <c r="G432" s="1">
        <f t="shared" si="165"/>
        <v>1065</v>
      </c>
      <c r="H432" s="2">
        <f t="shared" si="166"/>
        <v>0.13664357197844496</v>
      </c>
      <c r="I432" s="2"/>
      <c r="J432" s="2">
        <f t="shared" si="177"/>
        <v>0.41224018475750579</v>
      </c>
      <c r="K432" s="2">
        <f t="shared" si="178"/>
        <v>0.54888375673595069</v>
      </c>
      <c r="L432" s="2">
        <f t="shared" si="179"/>
        <v>2.4890941750064153E-2</v>
      </c>
      <c r="M432" s="2">
        <f t="shared" si="180"/>
        <v>1.3985116756479368E-2</v>
      </c>
      <c r="N432" s="107">
        <v>3213</v>
      </c>
      <c r="O432" s="107">
        <v>4278</v>
      </c>
      <c r="P432" s="107">
        <v>194</v>
      </c>
      <c r="Q432" s="107"/>
      <c r="R432" s="107"/>
      <c r="S432" s="107"/>
      <c r="T432" s="107"/>
      <c r="U432" s="107"/>
      <c r="V432" s="107">
        <v>36</v>
      </c>
      <c r="W432" s="107">
        <v>16</v>
      </c>
      <c r="X432" s="107"/>
      <c r="Y432" s="107">
        <v>57</v>
      </c>
      <c r="Z432" s="107"/>
      <c r="AA432" s="107"/>
      <c r="AB432" s="107"/>
      <c r="AC432" s="107"/>
      <c r="AD432" s="107"/>
      <c r="AE432" s="107"/>
      <c r="AG432" s="6">
        <f>IF(Q432&gt;0,RANK(Q432,(N432:P432,Q432:AE432)),0)</f>
        <v>0</v>
      </c>
      <c r="AH432" s="6">
        <f>IF(R432&gt;0,RANK(R432,(N432:P432,Q432:AE432)),0)</f>
        <v>0</v>
      </c>
      <c r="AI432" s="6">
        <f>IF(T432&gt;0,RANK(T432,(N432:P432,Q432:AE432)),0)</f>
        <v>0</v>
      </c>
      <c r="AJ432" s="6">
        <f>IF(S432&gt;0,RANK(S432,(N432:P432,Q432:AE432)),0)</f>
        <v>0</v>
      </c>
      <c r="AK432" s="2">
        <f t="shared" si="181"/>
        <v>0</v>
      </c>
      <c r="AL432" s="2">
        <f t="shared" si="182"/>
        <v>0</v>
      </c>
      <c r="AM432" s="2">
        <f t="shared" si="183"/>
        <v>0</v>
      </c>
      <c r="AN432" s="2">
        <f t="shared" si="184"/>
        <v>0</v>
      </c>
      <c r="AP432" t="s">
        <v>588</v>
      </c>
      <c r="AQ432" t="s">
        <v>193</v>
      </c>
      <c r="AR432" s="8"/>
      <c r="AT432" s="92">
        <v>27</v>
      </c>
      <c r="AU432" s="94">
        <v>45</v>
      </c>
      <c r="AV432" s="98">
        <f t="shared" si="185"/>
        <v>27045</v>
      </c>
      <c r="AX432" s="6" t="s">
        <v>1535</v>
      </c>
    </row>
    <row r="433" spans="1:50" hidden="1" outlineLevel="1">
      <c r="A433" t="s">
        <v>1637</v>
      </c>
      <c r="B433" t="s">
        <v>193</v>
      </c>
      <c r="C433" s="1">
        <f t="shared" si="176"/>
        <v>13433</v>
      </c>
      <c r="D433" s="6">
        <f>IF(N433&gt;0, RANK(N433,(N433:P433,Q433:AE433)),0)</f>
        <v>2</v>
      </c>
      <c r="E433" s="6">
        <f>IF(O433&gt;0,RANK(O433,(N433:P433,Q433:AE433)),0)</f>
        <v>1</v>
      </c>
      <c r="F433" s="6">
        <f>IF(P433&gt;0,RANK(P433,(N433:P433,Q433:AE433)),0)</f>
        <v>3</v>
      </c>
      <c r="G433" s="1">
        <f t="shared" si="165"/>
        <v>189</v>
      </c>
      <c r="H433" s="2">
        <f t="shared" si="166"/>
        <v>1.4069828035435123E-2</v>
      </c>
      <c r="I433" s="2"/>
      <c r="J433" s="2">
        <f t="shared" si="177"/>
        <v>0.46847316310578424</v>
      </c>
      <c r="K433" s="2">
        <f t="shared" si="178"/>
        <v>0.4825429911412194</v>
      </c>
      <c r="L433" s="2">
        <f t="shared" si="179"/>
        <v>3.9827290999776672E-2</v>
      </c>
      <c r="M433" s="2">
        <f t="shared" si="180"/>
        <v>9.1565547532196853E-3</v>
      </c>
      <c r="N433" s="107">
        <v>6293</v>
      </c>
      <c r="O433" s="107">
        <v>6482</v>
      </c>
      <c r="P433" s="107">
        <v>535</v>
      </c>
      <c r="Q433" s="107"/>
      <c r="R433" s="107"/>
      <c r="S433" s="107"/>
      <c r="T433" s="107"/>
      <c r="U433" s="107"/>
      <c r="V433" s="107">
        <v>38</v>
      </c>
      <c r="W433" s="107">
        <v>24</v>
      </c>
      <c r="X433" s="107"/>
      <c r="Y433" s="107">
        <v>61</v>
      </c>
      <c r="Z433" s="107"/>
      <c r="AA433" s="107"/>
      <c r="AB433" s="107"/>
      <c r="AC433" s="107"/>
      <c r="AD433" s="107"/>
      <c r="AE433" s="107"/>
      <c r="AG433" s="6">
        <f>IF(Q433&gt;0,RANK(Q433,(N433:P433,Q433:AE433)),0)</f>
        <v>0</v>
      </c>
      <c r="AH433" s="6">
        <f>IF(R433&gt;0,RANK(R433,(N433:P433,Q433:AE433)),0)</f>
        <v>0</v>
      </c>
      <c r="AI433" s="6">
        <f>IF(T433&gt;0,RANK(T433,(N433:P433,Q433:AE433)),0)</f>
        <v>0</v>
      </c>
      <c r="AJ433" s="6">
        <f>IF(S433&gt;0,RANK(S433,(N433:P433,Q433:AE433)),0)</f>
        <v>0</v>
      </c>
      <c r="AK433" s="2">
        <f t="shared" si="181"/>
        <v>0</v>
      </c>
      <c r="AL433" s="2">
        <f t="shared" si="182"/>
        <v>0</v>
      </c>
      <c r="AM433" s="2">
        <f t="shared" si="183"/>
        <v>0</v>
      </c>
      <c r="AN433" s="2">
        <f t="shared" si="184"/>
        <v>0</v>
      </c>
      <c r="AP433" t="s">
        <v>1637</v>
      </c>
      <c r="AQ433" t="s">
        <v>193</v>
      </c>
      <c r="AR433" s="8"/>
      <c r="AT433" s="92">
        <v>27</v>
      </c>
      <c r="AU433" s="94">
        <v>47</v>
      </c>
      <c r="AV433" s="98">
        <f t="shared" si="185"/>
        <v>27047</v>
      </c>
      <c r="AX433" s="6" t="s">
        <v>1535</v>
      </c>
    </row>
    <row r="434" spans="1:50" hidden="1" outlineLevel="1">
      <c r="A434" t="s">
        <v>2456</v>
      </c>
      <c r="B434" t="s">
        <v>193</v>
      </c>
      <c r="C434" s="1">
        <f t="shared" si="176"/>
        <v>16197</v>
      </c>
      <c r="D434" s="6">
        <f>IF(N434&gt;0, RANK(N434,(N434:P434,Q434:AE434)),0)</f>
        <v>2</v>
      </c>
      <c r="E434" s="6">
        <f>IF(O434&gt;0,RANK(O434,(N434:P434,Q434:AE434)),0)</f>
        <v>1</v>
      </c>
      <c r="F434" s="6">
        <f>IF(P434&gt;0,RANK(P434,(N434:P434,Q434:AE434)),0)</f>
        <v>3</v>
      </c>
      <c r="G434" s="1">
        <f t="shared" si="165"/>
        <v>2416</v>
      </c>
      <c r="H434" s="2">
        <f t="shared" si="166"/>
        <v>0.14916342532567758</v>
      </c>
      <c r="I434" s="2"/>
      <c r="J434" s="2">
        <f t="shared" si="177"/>
        <v>0.39630795826387605</v>
      </c>
      <c r="K434" s="2">
        <f t="shared" si="178"/>
        <v>0.5454713835895536</v>
      </c>
      <c r="L434" s="2">
        <f t="shared" si="179"/>
        <v>4.7045749212817185E-2</v>
      </c>
      <c r="M434" s="2">
        <f t="shared" si="180"/>
        <v>1.1174908933753218E-2</v>
      </c>
      <c r="N434" s="107">
        <v>6419</v>
      </c>
      <c r="O434" s="107">
        <v>8835</v>
      </c>
      <c r="P434" s="107">
        <v>762</v>
      </c>
      <c r="Q434" s="107"/>
      <c r="R434" s="107"/>
      <c r="S434" s="107"/>
      <c r="T434" s="107"/>
      <c r="U434" s="107"/>
      <c r="V434" s="107">
        <v>53</v>
      </c>
      <c r="W434" s="107">
        <v>19</v>
      </c>
      <c r="X434" s="107"/>
      <c r="Y434" s="107">
        <v>109</v>
      </c>
      <c r="Z434" s="107"/>
      <c r="AA434" s="107"/>
      <c r="AB434" s="107"/>
      <c r="AC434" s="107"/>
      <c r="AD434" s="107"/>
      <c r="AE434" s="107"/>
      <c r="AG434" s="6">
        <f>IF(Q434&gt;0,RANK(Q434,(N434:P434,Q434:AE434)),0)</f>
        <v>0</v>
      </c>
      <c r="AH434" s="6">
        <f>IF(R434&gt;0,RANK(R434,(N434:P434,Q434:AE434)),0)</f>
        <v>0</v>
      </c>
      <c r="AI434" s="6">
        <f>IF(T434&gt;0,RANK(T434,(N434:P434,Q434:AE434)),0)</f>
        <v>0</v>
      </c>
      <c r="AJ434" s="6">
        <f>IF(S434&gt;0,RANK(S434,(N434:P434,Q434:AE434)),0)</f>
        <v>0</v>
      </c>
      <c r="AK434" s="2">
        <f t="shared" si="181"/>
        <v>0</v>
      </c>
      <c r="AL434" s="2">
        <f t="shared" si="182"/>
        <v>0</v>
      </c>
      <c r="AM434" s="2">
        <f t="shared" si="183"/>
        <v>0</v>
      </c>
      <c r="AN434" s="2">
        <f t="shared" si="184"/>
        <v>0</v>
      </c>
      <c r="AP434" t="s">
        <v>2456</v>
      </c>
      <c r="AQ434" t="s">
        <v>193</v>
      </c>
      <c r="AR434" s="8"/>
      <c r="AT434" s="92">
        <v>27</v>
      </c>
      <c r="AU434" s="94">
        <v>49</v>
      </c>
      <c r="AV434" s="98">
        <f t="shared" si="185"/>
        <v>27049</v>
      </c>
      <c r="AX434" s="6" t="s">
        <v>1535</v>
      </c>
    </row>
    <row r="435" spans="1:50" hidden="1" outlineLevel="1">
      <c r="A435" t="s">
        <v>1360</v>
      </c>
      <c r="B435" t="s">
        <v>193</v>
      </c>
      <c r="C435" s="1">
        <f t="shared" si="176"/>
        <v>3154</v>
      </c>
      <c r="D435" s="6">
        <f>IF(N435&gt;0, RANK(N435,(N435:P435,Q435:AE435)),0)</f>
        <v>2</v>
      </c>
      <c r="E435" s="6">
        <f>IF(O435&gt;0,RANK(O435,(N435:P435,Q435:AE435)),0)</f>
        <v>1</v>
      </c>
      <c r="F435" s="6">
        <f>IF(P435&gt;0,RANK(P435,(N435:P435,Q435:AE435)),0)</f>
        <v>3</v>
      </c>
      <c r="G435" s="1">
        <f t="shared" si="165"/>
        <v>301</v>
      </c>
      <c r="H435" s="2">
        <f t="shared" si="166"/>
        <v>9.5434369055168042E-2</v>
      </c>
      <c r="I435" s="2"/>
      <c r="J435" s="2">
        <f t="shared" si="177"/>
        <v>0.42675967025998734</v>
      </c>
      <c r="K435" s="2">
        <f t="shared" si="178"/>
        <v>0.5221940393151554</v>
      </c>
      <c r="L435" s="2">
        <f t="shared" si="179"/>
        <v>3.8363982244768551E-2</v>
      </c>
      <c r="M435" s="2">
        <f t="shared" si="180"/>
        <v>1.2682308180088649E-2</v>
      </c>
      <c r="N435" s="107">
        <v>1346</v>
      </c>
      <c r="O435" s="107">
        <v>1647</v>
      </c>
      <c r="P435" s="107">
        <v>121</v>
      </c>
      <c r="Q435" s="107"/>
      <c r="R435" s="107"/>
      <c r="S435" s="107"/>
      <c r="T435" s="107"/>
      <c r="U435" s="107"/>
      <c r="V435" s="107">
        <v>10</v>
      </c>
      <c r="W435" s="107">
        <v>5</v>
      </c>
      <c r="X435" s="107"/>
      <c r="Y435" s="107">
        <v>25</v>
      </c>
      <c r="Z435" s="107"/>
      <c r="AA435" s="107"/>
      <c r="AB435" s="107"/>
      <c r="AC435" s="107"/>
      <c r="AD435" s="107"/>
      <c r="AE435" s="107"/>
      <c r="AG435" s="6">
        <f>IF(Q435&gt;0,RANK(Q435,(N435:P435,Q435:AE435)),0)</f>
        <v>0</v>
      </c>
      <c r="AH435" s="6">
        <f>IF(R435&gt;0,RANK(R435,(N435:P435,Q435:AE435)),0)</f>
        <v>0</v>
      </c>
      <c r="AI435" s="6">
        <f>IF(T435&gt;0,RANK(T435,(N435:P435,Q435:AE435)),0)</f>
        <v>0</v>
      </c>
      <c r="AJ435" s="6">
        <f>IF(S435&gt;0,RANK(S435,(N435:P435,Q435:AE435)),0)</f>
        <v>0</v>
      </c>
      <c r="AK435" s="2">
        <f t="shared" si="181"/>
        <v>0</v>
      </c>
      <c r="AL435" s="2">
        <f t="shared" si="182"/>
        <v>0</v>
      </c>
      <c r="AM435" s="2">
        <f t="shared" si="183"/>
        <v>0</v>
      </c>
      <c r="AN435" s="2">
        <f t="shared" si="184"/>
        <v>0</v>
      </c>
      <c r="AP435" t="s">
        <v>1360</v>
      </c>
      <c r="AQ435" t="s">
        <v>193</v>
      </c>
      <c r="AR435" s="8"/>
      <c r="AT435" s="92">
        <v>27</v>
      </c>
      <c r="AU435" s="94">
        <v>51</v>
      </c>
      <c r="AV435" s="98">
        <f t="shared" si="185"/>
        <v>27051</v>
      </c>
      <c r="AX435" s="6" t="s">
        <v>1535</v>
      </c>
    </row>
    <row r="436" spans="1:50" hidden="1" outlineLevel="1">
      <c r="A436" t="s">
        <v>1609</v>
      </c>
      <c r="B436" t="s">
        <v>193</v>
      </c>
      <c r="C436" s="1">
        <f t="shared" si="176"/>
        <v>422300</v>
      </c>
      <c r="D436" s="6">
        <f>IF(N436&gt;0, RANK(N436,(N436:P436,Q436:AE436)),0)</f>
        <v>1</v>
      </c>
      <c r="E436" s="6">
        <f>IF(O436&gt;0,RANK(O436,(N436:P436,Q436:AE436)),0)</f>
        <v>2</v>
      </c>
      <c r="F436" s="6">
        <f>IF(P436&gt;0,RANK(P436,(N436:P436,Q436:AE436)),0)</f>
        <v>3</v>
      </c>
      <c r="G436" s="1">
        <f t="shared" si="165"/>
        <v>18447</v>
      </c>
      <c r="H436" s="2">
        <f t="shared" si="166"/>
        <v>4.368221643381482E-2</v>
      </c>
      <c r="I436" s="2"/>
      <c r="J436" s="2">
        <f t="shared" si="177"/>
        <v>0.48364669666114135</v>
      </c>
      <c r="K436" s="2">
        <f t="shared" si="178"/>
        <v>0.43996448022732654</v>
      </c>
      <c r="L436" s="2">
        <f t="shared" si="179"/>
        <v>6.2962349040966134E-2</v>
      </c>
      <c r="M436" s="2">
        <f t="shared" si="180"/>
        <v>1.3426474070565977E-2</v>
      </c>
      <c r="N436" s="107">
        <v>204244</v>
      </c>
      <c r="O436" s="107">
        <v>185797</v>
      </c>
      <c r="P436" s="107">
        <v>26589</v>
      </c>
      <c r="Q436" s="107"/>
      <c r="R436" s="107"/>
      <c r="S436" s="107"/>
      <c r="T436" s="107"/>
      <c r="U436" s="107"/>
      <c r="V436" s="107">
        <v>818</v>
      </c>
      <c r="W436" s="107">
        <v>456</v>
      </c>
      <c r="X436" s="107"/>
      <c r="Y436" s="107">
        <v>4396</v>
      </c>
      <c r="Z436" s="107"/>
      <c r="AA436" s="107"/>
      <c r="AB436" s="107"/>
      <c r="AC436" s="107"/>
      <c r="AD436" s="107"/>
      <c r="AE436" s="107"/>
      <c r="AG436" s="6">
        <f>IF(Q436&gt;0,RANK(Q436,(N436:P436,Q436:AE436)),0)</f>
        <v>0</v>
      </c>
      <c r="AH436" s="6">
        <f>IF(R436&gt;0,RANK(R436,(N436:P436,Q436:AE436)),0)</f>
        <v>0</v>
      </c>
      <c r="AI436" s="6">
        <f>IF(T436&gt;0,RANK(T436,(N436:P436,Q436:AE436)),0)</f>
        <v>0</v>
      </c>
      <c r="AJ436" s="6">
        <f>IF(S436&gt;0,RANK(S436,(N436:P436,Q436:AE436)),0)</f>
        <v>0</v>
      </c>
      <c r="AK436" s="2">
        <f t="shared" si="181"/>
        <v>0</v>
      </c>
      <c r="AL436" s="2">
        <f t="shared" si="182"/>
        <v>0</v>
      </c>
      <c r="AM436" s="2">
        <f t="shared" si="183"/>
        <v>0</v>
      </c>
      <c r="AN436" s="2">
        <f t="shared" si="184"/>
        <v>0</v>
      </c>
      <c r="AP436" t="s">
        <v>1609</v>
      </c>
      <c r="AQ436" t="s">
        <v>193</v>
      </c>
      <c r="AR436" s="8"/>
      <c r="AT436" s="92">
        <v>27</v>
      </c>
      <c r="AU436" s="94">
        <v>53</v>
      </c>
      <c r="AV436" s="98">
        <f t="shared" si="185"/>
        <v>27053</v>
      </c>
      <c r="AX436" s="6" t="s">
        <v>1535</v>
      </c>
    </row>
    <row r="437" spans="1:50" hidden="1" outlineLevel="1">
      <c r="A437" t="s">
        <v>769</v>
      </c>
      <c r="B437" t="s">
        <v>193</v>
      </c>
      <c r="C437" s="1">
        <f t="shared" si="176"/>
        <v>7917</v>
      </c>
      <c r="D437" s="6">
        <f>IF(N437&gt;0, RANK(N437,(N437:P437,Q437:AE437)),0)</f>
        <v>2</v>
      </c>
      <c r="E437" s="6">
        <f>IF(O437&gt;0,RANK(O437,(N437:P437,Q437:AE437)),0)</f>
        <v>1</v>
      </c>
      <c r="F437" s="6">
        <f>IF(P437&gt;0,RANK(P437,(N437:P437,Q437:AE437)),0)</f>
        <v>3</v>
      </c>
      <c r="G437" s="1">
        <f t="shared" si="165"/>
        <v>1707</v>
      </c>
      <c r="H437" s="2">
        <f t="shared" si="166"/>
        <v>0.2156119742326639</v>
      </c>
      <c r="I437" s="2"/>
      <c r="J437" s="2">
        <f t="shared" si="177"/>
        <v>0.37021599090564605</v>
      </c>
      <c r="K437" s="2">
        <f t="shared" si="178"/>
        <v>0.58582796513830993</v>
      </c>
      <c r="L437" s="2">
        <f t="shared" si="179"/>
        <v>1.9072881141846659E-2</v>
      </c>
      <c r="M437" s="2">
        <f t="shared" si="180"/>
        <v>2.4883162814197363E-2</v>
      </c>
      <c r="N437" s="107">
        <v>2931</v>
      </c>
      <c r="O437" s="107">
        <v>4638</v>
      </c>
      <c r="P437" s="107">
        <v>151</v>
      </c>
      <c r="Q437" s="107"/>
      <c r="R437" s="107"/>
      <c r="S437" s="107"/>
      <c r="T437" s="107"/>
      <c r="U437" s="107"/>
      <c r="V437" s="107">
        <v>91</v>
      </c>
      <c r="W437" s="107">
        <v>37</v>
      </c>
      <c r="X437" s="107"/>
      <c r="Y437" s="107">
        <v>69</v>
      </c>
      <c r="Z437" s="107"/>
      <c r="AA437" s="107"/>
      <c r="AB437" s="107"/>
      <c r="AC437" s="107"/>
      <c r="AD437" s="107"/>
      <c r="AE437" s="107"/>
      <c r="AG437" s="6">
        <f>IF(Q437&gt;0,RANK(Q437,(N437:P437,Q437:AE437)),0)</f>
        <v>0</v>
      </c>
      <c r="AH437" s="6">
        <f>IF(R437&gt;0,RANK(R437,(N437:P437,Q437:AE437)),0)</f>
        <v>0</v>
      </c>
      <c r="AI437" s="6">
        <f>IF(T437&gt;0,RANK(T437,(N437:P437,Q437:AE437)),0)</f>
        <v>0</v>
      </c>
      <c r="AJ437" s="6">
        <f>IF(S437&gt;0,RANK(S437,(N437:P437,Q437:AE437)),0)</f>
        <v>0</v>
      </c>
      <c r="AK437" s="2">
        <f t="shared" si="181"/>
        <v>0</v>
      </c>
      <c r="AL437" s="2">
        <f t="shared" si="182"/>
        <v>0</v>
      </c>
      <c r="AM437" s="2">
        <f t="shared" si="183"/>
        <v>0</v>
      </c>
      <c r="AN437" s="2">
        <f t="shared" si="184"/>
        <v>0</v>
      </c>
      <c r="AP437" t="s">
        <v>769</v>
      </c>
      <c r="AQ437" t="s">
        <v>193</v>
      </c>
      <c r="AR437" s="8"/>
      <c r="AT437" s="92">
        <v>27</v>
      </c>
      <c r="AU437" s="94">
        <v>55</v>
      </c>
      <c r="AV437" s="98">
        <f t="shared" si="185"/>
        <v>27055</v>
      </c>
      <c r="AX437" s="6" t="s">
        <v>1535</v>
      </c>
    </row>
    <row r="438" spans="1:50" hidden="1" outlineLevel="1">
      <c r="A438" t="s">
        <v>1765</v>
      </c>
      <c r="B438" t="s">
        <v>193</v>
      </c>
      <c r="C438" s="1">
        <f t="shared" si="176"/>
        <v>7445</v>
      </c>
      <c r="D438" s="6">
        <f>IF(N438&gt;0, RANK(N438,(N438:P438,Q438:AE438)),0)</f>
        <v>2</v>
      </c>
      <c r="E438" s="6">
        <f>IF(O438&gt;0,RANK(O438,(N438:P438,Q438:AE438)),0)</f>
        <v>1</v>
      </c>
      <c r="F438" s="6">
        <f>IF(P438&gt;0,RANK(P438,(N438:P438,Q438:AE438)),0)</f>
        <v>3</v>
      </c>
      <c r="G438" s="1">
        <f t="shared" si="165"/>
        <v>1448</v>
      </c>
      <c r="H438" s="2">
        <f t="shared" si="166"/>
        <v>0.19449294828744124</v>
      </c>
      <c r="I438" s="2"/>
      <c r="J438" s="2">
        <f t="shared" si="177"/>
        <v>0.3789120214909335</v>
      </c>
      <c r="K438" s="2">
        <f t="shared" si="178"/>
        <v>0.57340496977837474</v>
      </c>
      <c r="L438" s="2">
        <f t="shared" si="179"/>
        <v>3.2370718603089321E-2</v>
      </c>
      <c r="M438" s="2">
        <f t="shared" si="180"/>
        <v>1.5312290127602435E-2</v>
      </c>
      <c r="N438" s="107">
        <v>2821</v>
      </c>
      <c r="O438" s="107">
        <v>4269</v>
      </c>
      <c r="P438" s="107">
        <v>241</v>
      </c>
      <c r="Q438" s="107"/>
      <c r="R438" s="107"/>
      <c r="S438" s="107"/>
      <c r="T438" s="107"/>
      <c r="U438" s="107"/>
      <c r="V438" s="107">
        <v>32</v>
      </c>
      <c r="W438" s="107">
        <v>12</v>
      </c>
      <c r="X438" s="107"/>
      <c r="Y438" s="107">
        <v>70</v>
      </c>
      <c r="Z438" s="107"/>
      <c r="AA438" s="107"/>
      <c r="AB438" s="107"/>
      <c r="AC438" s="107"/>
      <c r="AD438" s="107"/>
      <c r="AE438" s="107"/>
      <c r="AG438" s="6">
        <f>IF(Q438&gt;0,RANK(Q438,(N438:P438,Q438:AE438)),0)</f>
        <v>0</v>
      </c>
      <c r="AH438" s="6">
        <f>IF(R438&gt;0,RANK(R438,(N438:P438,Q438:AE438)),0)</f>
        <v>0</v>
      </c>
      <c r="AI438" s="6">
        <f>IF(T438&gt;0,RANK(T438,(N438:P438,Q438:AE438)),0)</f>
        <v>0</v>
      </c>
      <c r="AJ438" s="6">
        <f>IF(S438&gt;0,RANK(S438,(N438:P438,Q438:AE438)),0)</f>
        <v>0</v>
      </c>
      <c r="AK438" s="2">
        <f t="shared" si="181"/>
        <v>0</v>
      </c>
      <c r="AL438" s="2">
        <f t="shared" si="182"/>
        <v>0</v>
      </c>
      <c r="AM438" s="2">
        <f t="shared" si="183"/>
        <v>0</v>
      </c>
      <c r="AN438" s="2">
        <f t="shared" si="184"/>
        <v>0</v>
      </c>
      <c r="AP438" t="s">
        <v>1765</v>
      </c>
      <c r="AQ438" t="s">
        <v>193</v>
      </c>
      <c r="AR438" s="8"/>
      <c r="AT438" s="92">
        <v>27</v>
      </c>
      <c r="AU438" s="94">
        <v>57</v>
      </c>
      <c r="AV438" s="98">
        <f t="shared" si="185"/>
        <v>27057</v>
      </c>
      <c r="AX438" s="6" t="s">
        <v>1535</v>
      </c>
    </row>
    <row r="439" spans="1:50" hidden="1" outlineLevel="1">
      <c r="A439" t="s">
        <v>1554</v>
      </c>
      <c r="B439" t="s">
        <v>193</v>
      </c>
      <c r="C439" s="1">
        <f t="shared" si="176"/>
        <v>10562</v>
      </c>
      <c r="D439" s="6">
        <f>IF(N439&gt;0, RANK(N439,(N439:P439,Q439:AE439)),0)</f>
        <v>2</v>
      </c>
      <c r="E439" s="6">
        <f>IF(O439&gt;0,RANK(O439,(N439:P439,Q439:AE439)),0)</f>
        <v>1</v>
      </c>
      <c r="F439" s="6">
        <f>IF(P439&gt;0,RANK(P439,(N439:P439,Q439:AE439)),0)</f>
        <v>3</v>
      </c>
      <c r="G439" s="1">
        <f t="shared" si="165"/>
        <v>1535</v>
      </c>
      <c r="H439" s="2">
        <f t="shared" si="166"/>
        <v>0.14533232342359401</v>
      </c>
      <c r="I439" s="2"/>
      <c r="J439" s="2">
        <f t="shared" si="177"/>
        <v>0.38695322855519787</v>
      </c>
      <c r="K439" s="2">
        <f t="shared" si="178"/>
        <v>0.5322855519787919</v>
      </c>
      <c r="L439" s="2">
        <f t="shared" si="179"/>
        <v>6.4571103957583795E-2</v>
      </c>
      <c r="M439" s="2">
        <f t="shared" si="180"/>
        <v>1.6190115508426431E-2</v>
      </c>
      <c r="N439" s="107">
        <v>4087</v>
      </c>
      <c r="O439" s="107">
        <v>5622</v>
      </c>
      <c r="P439" s="107">
        <v>682</v>
      </c>
      <c r="Q439" s="107"/>
      <c r="R439" s="107"/>
      <c r="S439" s="107"/>
      <c r="T439" s="107"/>
      <c r="U439" s="107"/>
      <c r="V439" s="107">
        <v>35</v>
      </c>
      <c r="W439" s="107">
        <v>13</v>
      </c>
      <c r="X439" s="107"/>
      <c r="Y439" s="107">
        <v>123</v>
      </c>
      <c r="Z439" s="107"/>
      <c r="AA439" s="107"/>
      <c r="AB439" s="107"/>
      <c r="AC439" s="107"/>
      <c r="AD439" s="107"/>
      <c r="AE439" s="107"/>
      <c r="AG439" s="6">
        <f>IF(Q439&gt;0,RANK(Q439,(N439:P439,Q439:AE439)),0)</f>
        <v>0</v>
      </c>
      <c r="AH439" s="6">
        <f>IF(R439&gt;0,RANK(R439,(N439:P439,Q439:AE439)),0)</f>
        <v>0</v>
      </c>
      <c r="AI439" s="6">
        <f>IF(T439&gt;0,RANK(T439,(N439:P439,Q439:AE439)),0)</f>
        <v>0</v>
      </c>
      <c r="AJ439" s="6">
        <f>IF(S439&gt;0,RANK(S439,(N439:P439,Q439:AE439)),0)</f>
        <v>0</v>
      </c>
      <c r="AK439" s="2">
        <f t="shared" si="181"/>
        <v>0</v>
      </c>
      <c r="AL439" s="2">
        <f t="shared" si="182"/>
        <v>0</v>
      </c>
      <c r="AM439" s="2">
        <f t="shared" si="183"/>
        <v>0</v>
      </c>
      <c r="AN439" s="2">
        <f t="shared" si="184"/>
        <v>0</v>
      </c>
      <c r="AP439" t="s">
        <v>1554</v>
      </c>
      <c r="AQ439" t="s">
        <v>193</v>
      </c>
      <c r="AR439" s="8"/>
      <c r="AT439" s="92">
        <v>27</v>
      </c>
      <c r="AU439" s="94">
        <v>59</v>
      </c>
      <c r="AV439" s="98">
        <f t="shared" si="185"/>
        <v>27059</v>
      </c>
      <c r="AX439" s="6" t="s">
        <v>1535</v>
      </c>
    </row>
    <row r="440" spans="1:50" hidden="1" outlineLevel="1">
      <c r="A440" t="s">
        <v>337</v>
      </c>
      <c r="B440" t="s">
        <v>193</v>
      </c>
      <c r="C440" s="1">
        <f t="shared" si="176"/>
        <v>18472</v>
      </c>
      <c r="D440" s="6">
        <f>IF(N440&gt;0, RANK(N440,(N440:P440,Q440:AE440)),0)</f>
        <v>2</v>
      </c>
      <c r="E440" s="6">
        <f>IF(O440&gt;0,RANK(O440,(N440:P440,Q440:AE440)),0)</f>
        <v>1</v>
      </c>
      <c r="F440" s="6">
        <f>IF(P440&gt;0,RANK(P440,(N440:P440,Q440:AE440)),0)</f>
        <v>3</v>
      </c>
      <c r="G440" s="1">
        <f t="shared" si="165"/>
        <v>329</v>
      </c>
      <c r="H440" s="2">
        <f t="shared" si="166"/>
        <v>1.7810740580337808E-2</v>
      </c>
      <c r="I440" s="2"/>
      <c r="J440" s="2">
        <f t="shared" si="177"/>
        <v>0.45761152013858813</v>
      </c>
      <c r="K440" s="2">
        <f t="shared" si="178"/>
        <v>0.47542226071892596</v>
      </c>
      <c r="L440" s="2">
        <f t="shared" si="179"/>
        <v>5.2728453876136859E-2</v>
      </c>
      <c r="M440" s="2">
        <f t="shared" si="180"/>
        <v>1.4237765266348991E-2</v>
      </c>
      <c r="N440" s="107">
        <v>8453</v>
      </c>
      <c r="O440" s="107">
        <v>8782</v>
      </c>
      <c r="P440" s="107">
        <v>974</v>
      </c>
      <c r="Q440" s="107"/>
      <c r="R440" s="107"/>
      <c r="S440" s="107"/>
      <c r="T440" s="107"/>
      <c r="U440" s="107"/>
      <c r="V440" s="107">
        <v>60</v>
      </c>
      <c r="W440" s="107">
        <v>24</v>
      </c>
      <c r="X440" s="107"/>
      <c r="Y440" s="107">
        <v>179</v>
      </c>
      <c r="Z440" s="107"/>
      <c r="AA440" s="107"/>
      <c r="AB440" s="107"/>
      <c r="AC440" s="107"/>
      <c r="AD440" s="107"/>
      <c r="AE440" s="107"/>
      <c r="AG440" s="6">
        <f>IF(Q440&gt;0,RANK(Q440,(N440:P440,Q440:AE440)),0)</f>
        <v>0</v>
      </c>
      <c r="AH440" s="6">
        <f>IF(R440&gt;0,RANK(R440,(N440:P440,Q440:AE440)),0)</f>
        <v>0</v>
      </c>
      <c r="AI440" s="6">
        <f>IF(T440&gt;0,RANK(T440,(N440:P440,Q440:AE440)),0)</f>
        <v>0</v>
      </c>
      <c r="AJ440" s="6">
        <f>IF(S440&gt;0,RANK(S440,(N440:P440,Q440:AE440)),0)</f>
        <v>0</v>
      </c>
      <c r="AK440" s="2">
        <f t="shared" si="181"/>
        <v>0</v>
      </c>
      <c r="AL440" s="2">
        <f t="shared" si="182"/>
        <v>0</v>
      </c>
      <c r="AM440" s="2">
        <f t="shared" si="183"/>
        <v>0</v>
      </c>
      <c r="AN440" s="2">
        <f t="shared" si="184"/>
        <v>0</v>
      </c>
      <c r="AP440" t="s">
        <v>337</v>
      </c>
      <c r="AQ440" t="s">
        <v>193</v>
      </c>
      <c r="AR440" s="8"/>
      <c r="AT440" s="92">
        <v>27</v>
      </c>
      <c r="AU440" s="94">
        <v>61</v>
      </c>
      <c r="AV440" s="98">
        <f t="shared" si="185"/>
        <v>27061</v>
      </c>
      <c r="AX440" s="6" t="s">
        <v>1535</v>
      </c>
    </row>
    <row r="441" spans="1:50" hidden="1" outlineLevel="1">
      <c r="A441" t="s">
        <v>2097</v>
      </c>
      <c r="B441" t="s">
        <v>193</v>
      </c>
      <c r="C441" s="1">
        <f t="shared" si="176"/>
        <v>5071</v>
      </c>
      <c r="D441" s="6">
        <f>IF(N441&gt;0, RANK(N441,(N441:P441,Q441:AE441)),0)</f>
        <v>2</v>
      </c>
      <c r="E441" s="6">
        <f>IF(O441&gt;0,RANK(O441,(N441:P441,Q441:AE441)),0)</f>
        <v>1</v>
      </c>
      <c r="F441" s="6">
        <f>IF(P441&gt;0,RANK(P441,(N441:P441,Q441:AE441)),0)</f>
        <v>3</v>
      </c>
      <c r="G441" s="1">
        <f t="shared" si="165"/>
        <v>862</v>
      </c>
      <c r="H441" s="2">
        <f t="shared" si="166"/>
        <v>0.16998619601656478</v>
      </c>
      <c r="I441" s="2"/>
      <c r="J441" s="2">
        <f t="shared" si="177"/>
        <v>0.39893512127785447</v>
      </c>
      <c r="K441" s="2">
        <f t="shared" si="178"/>
        <v>0.56892131729441919</v>
      </c>
      <c r="L441" s="2">
        <f t="shared" si="179"/>
        <v>1.833957799250641E-2</v>
      </c>
      <c r="M441" s="2">
        <f t="shared" si="180"/>
        <v>1.3803983435219932E-2</v>
      </c>
      <c r="N441" s="107">
        <v>2023</v>
      </c>
      <c r="O441" s="107">
        <v>2885</v>
      </c>
      <c r="P441" s="107">
        <v>93</v>
      </c>
      <c r="Q441" s="107"/>
      <c r="R441" s="107"/>
      <c r="S441" s="107"/>
      <c r="T441" s="107"/>
      <c r="U441" s="107"/>
      <c r="V441" s="107">
        <v>27</v>
      </c>
      <c r="W441" s="107">
        <v>8</v>
      </c>
      <c r="X441" s="107"/>
      <c r="Y441" s="107">
        <v>35</v>
      </c>
      <c r="Z441" s="107"/>
      <c r="AA441" s="107"/>
      <c r="AB441" s="107"/>
      <c r="AC441" s="107"/>
      <c r="AD441" s="107"/>
      <c r="AE441" s="107"/>
      <c r="AG441" s="6">
        <f>IF(Q441&gt;0,RANK(Q441,(N441:P441,Q441:AE441)),0)</f>
        <v>0</v>
      </c>
      <c r="AH441" s="6">
        <f>IF(R441&gt;0,RANK(R441,(N441:P441,Q441:AE441)),0)</f>
        <v>0</v>
      </c>
      <c r="AI441" s="6">
        <f>IF(T441&gt;0,RANK(T441,(N441:P441,Q441:AE441)),0)</f>
        <v>0</v>
      </c>
      <c r="AJ441" s="6">
        <f>IF(S441&gt;0,RANK(S441,(N441:P441,Q441:AE441)),0)</f>
        <v>0</v>
      </c>
      <c r="AK441" s="2">
        <f t="shared" si="181"/>
        <v>0</v>
      </c>
      <c r="AL441" s="2">
        <f t="shared" si="182"/>
        <v>0</v>
      </c>
      <c r="AM441" s="2">
        <f t="shared" si="183"/>
        <v>0</v>
      </c>
      <c r="AN441" s="2">
        <f t="shared" si="184"/>
        <v>0</v>
      </c>
      <c r="AP441" t="s">
        <v>2097</v>
      </c>
      <c r="AQ441" t="s">
        <v>193</v>
      </c>
      <c r="AR441" s="8"/>
      <c r="AT441" s="92">
        <v>27</v>
      </c>
      <c r="AU441" s="94">
        <v>63</v>
      </c>
      <c r="AV441" s="98">
        <f t="shared" si="185"/>
        <v>27063</v>
      </c>
      <c r="AX441" s="6" t="s">
        <v>1535</v>
      </c>
    </row>
    <row r="442" spans="1:50" hidden="1" outlineLevel="1">
      <c r="A442" t="s">
        <v>1627</v>
      </c>
      <c r="B442" t="s">
        <v>193</v>
      </c>
      <c r="C442" s="1">
        <f t="shared" ref="C442:C473" si="186">SUM(N442:AE442)</f>
        <v>4805</v>
      </c>
      <c r="D442" s="6">
        <f>IF(N442&gt;0, RANK(N442,(N442:P442,Q442:AE442)),0)</f>
        <v>2</v>
      </c>
      <c r="E442" s="6">
        <f>IF(O442&gt;0,RANK(O442,(N442:P442,Q442:AE442)),0)</f>
        <v>1</v>
      </c>
      <c r="F442" s="6">
        <f>IF(P442&gt;0,RANK(P442,(N442:P442,Q442:AE442)),0)</f>
        <v>3</v>
      </c>
      <c r="G442" s="1">
        <f t="shared" si="165"/>
        <v>917</v>
      </c>
      <c r="H442" s="2">
        <f t="shared" si="166"/>
        <v>0.19084287200832467</v>
      </c>
      <c r="I442" s="2"/>
      <c r="J442" s="2">
        <f t="shared" ref="J442:J473" si="187">IF($C442=0,"-",N442/$C442)</f>
        <v>0.36711758584807491</v>
      </c>
      <c r="K442" s="2">
        <f t="shared" ref="K442:K473" si="188">IF($C442=0,"-",O442/$C442)</f>
        <v>0.55796045785639958</v>
      </c>
      <c r="L442" s="2">
        <f t="shared" ref="L442:L473" si="189">IF($C442=0,"-",P442/$C442)</f>
        <v>5.4318418314255983E-2</v>
      </c>
      <c r="M442" s="2">
        <f t="shared" ref="M442:M473" si="190">IF(C442=0,"-",(1-J442-K442-L442))</f>
        <v>2.0603537981269578E-2</v>
      </c>
      <c r="N442" s="107">
        <v>1764</v>
      </c>
      <c r="O442" s="107">
        <v>2681</v>
      </c>
      <c r="P442" s="107">
        <v>261</v>
      </c>
      <c r="Q442" s="107"/>
      <c r="R442" s="107"/>
      <c r="S442" s="107"/>
      <c r="T442" s="107"/>
      <c r="U442" s="107"/>
      <c r="V442" s="107">
        <v>19</v>
      </c>
      <c r="W442" s="107">
        <v>5</v>
      </c>
      <c r="X442" s="107"/>
      <c r="Y442" s="107">
        <v>75</v>
      </c>
      <c r="Z442" s="107"/>
      <c r="AA442" s="107"/>
      <c r="AB442" s="107"/>
      <c r="AC442" s="107"/>
      <c r="AD442" s="107"/>
      <c r="AE442" s="107"/>
      <c r="AG442" s="6">
        <f>IF(Q442&gt;0,RANK(Q442,(N442:P442,Q442:AE442)),0)</f>
        <v>0</v>
      </c>
      <c r="AH442" s="6">
        <f>IF(R442&gt;0,RANK(R442,(N442:P442,Q442:AE442)),0)</f>
        <v>0</v>
      </c>
      <c r="AI442" s="6">
        <f>IF(T442&gt;0,RANK(T442,(N442:P442,Q442:AE442)),0)</f>
        <v>0</v>
      </c>
      <c r="AJ442" s="6">
        <f>IF(S442&gt;0,RANK(S442,(N442:P442,Q442:AE442)),0)</f>
        <v>0</v>
      </c>
      <c r="AK442" s="2">
        <f t="shared" ref="AK442:AK473" si="191">IF($C442=0,"-",Q442/$C442)</f>
        <v>0</v>
      </c>
      <c r="AL442" s="2">
        <f t="shared" ref="AL442:AL473" si="192">IF($C442=0,"-",R442/$C442)</f>
        <v>0</v>
      </c>
      <c r="AM442" s="2">
        <f t="shared" ref="AM442:AM473" si="193">IF($C442=0,"-",T442/$C442)</f>
        <v>0</v>
      </c>
      <c r="AN442" s="2">
        <f t="shared" ref="AN442:AN473" si="194">IF($C442=0,"-",S442/$C442)</f>
        <v>0</v>
      </c>
      <c r="AP442" t="s">
        <v>1627</v>
      </c>
      <c r="AQ442" t="s">
        <v>193</v>
      </c>
      <c r="AR442" s="8"/>
      <c r="AT442" s="92">
        <v>27</v>
      </c>
      <c r="AU442" s="94">
        <v>65</v>
      </c>
      <c r="AV442" s="98">
        <f t="shared" si="185"/>
        <v>27065</v>
      </c>
      <c r="AX442" s="6" t="s">
        <v>1535</v>
      </c>
    </row>
    <row r="443" spans="1:50" hidden="1" outlineLevel="1">
      <c r="A443" t="s">
        <v>236</v>
      </c>
      <c r="B443" t="s">
        <v>193</v>
      </c>
      <c r="C443" s="1">
        <f t="shared" si="186"/>
        <v>15493</v>
      </c>
      <c r="D443" s="6">
        <f>IF(N443&gt;0, RANK(N443,(N443:P443,Q443:AE443)),0)</f>
        <v>2</v>
      </c>
      <c r="E443" s="6">
        <f>IF(O443&gt;0,RANK(O443,(N443:P443,Q443:AE443)),0)</f>
        <v>1</v>
      </c>
      <c r="F443" s="6">
        <f>IF(P443&gt;0,RANK(P443,(N443:P443,Q443:AE443)),0)</f>
        <v>3</v>
      </c>
      <c r="G443" s="1">
        <f t="shared" si="165"/>
        <v>1519</v>
      </c>
      <c r="H443" s="2">
        <f t="shared" si="166"/>
        <v>9.8044278061059836E-2</v>
      </c>
      <c r="I443" s="2"/>
      <c r="J443" s="2">
        <f t="shared" si="187"/>
        <v>0.43058155295940104</v>
      </c>
      <c r="K443" s="2">
        <f t="shared" si="188"/>
        <v>0.5286258310204609</v>
      </c>
      <c r="L443" s="2">
        <f t="shared" si="189"/>
        <v>3.0981733686180856E-2</v>
      </c>
      <c r="M443" s="2">
        <f t="shared" si="190"/>
        <v>9.8108823339572056E-3</v>
      </c>
      <c r="N443" s="107">
        <v>6671</v>
      </c>
      <c r="O443" s="107">
        <v>8190</v>
      </c>
      <c r="P443" s="107">
        <v>480</v>
      </c>
      <c r="Q443" s="107"/>
      <c r="R443" s="107"/>
      <c r="S443" s="107"/>
      <c r="T443" s="107"/>
      <c r="U443" s="107"/>
      <c r="V443" s="107">
        <v>35</v>
      </c>
      <c r="W443" s="107">
        <v>20</v>
      </c>
      <c r="X443" s="107"/>
      <c r="Y443" s="107">
        <v>97</v>
      </c>
      <c r="Z443" s="107"/>
      <c r="AA443" s="107"/>
      <c r="AB443" s="107"/>
      <c r="AC443" s="107"/>
      <c r="AD443" s="107"/>
      <c r="AE443" s="107"/>
      <c r="AG443" s="6">
        <f>IF(Q443&gt;0,RANK(Q443,(N443:P443,Q443:AE443)),0)</f>
        <v>0</v>
      </c>
      <c r="AH443" s="6">
        <f>IF(R443&gt;0,RANK(R443,(N443:P443,Q443:AE443)),0)</f>
        <v>0</v>
      </c>
      <c r="AI443" s="6">
        <f>IF(T443&gt;0,RANK(T443,(N443:P443,Q443:AE443)),0)</f>
        <v>0</v>
      </c>
      <c r="AJ443" s="6">
        <f>IF(S443&gt;0,RANK(S443,(N443:P443,Q443:AE443)),0)</f>
        <v>0</v>
      </c>
      <c r="AK443" s="2">
        <f t="shared" si="191"/>
        <v>0</v>
      </c>
      <c r="AL443" s="2">
        <f t="shared" si="192"/>
        <v>0</v>
      </c>
      <c r="AM443" s="2">
        <f t="shared" si="193"/>
        <v>0</v>
      </c>
      <c r="AN443" s="2">
        <f t="shared" si="194"/>
        <v>0</v>
      </c>
      <c r="AP443" t="s">
        <v>236</v>
      </c>
      <c r="AQ443" t="s">
        <v>193</v>
      </c>
      <c r="AR443" s="8"/>
      <c r="AT443" s="92">
        <v>27</v>
      </c>
      <c r="AU443" s="94">
        <v>67</v>
      </c>
      <c r="AV443" s="98">
        <f t="shared" si="185"/>
        <v>27067</v>
      </c>
      <c r="AX443" s="6" t="s">
        <v>1535</v>
      </c>
    </row>
    <row r="444" spans="1:50" hidden="1" outlineLevel="1">
      <c r="A444" t="s">
        <v>2753</v>
      </c>
      <c r="B444" t="s">
        <v>193</v>
      </c>
      <c r="C444" s="1">
        <f t="shared" si="186"/>
        <v>2721</v>
      </c>
      <c r="D444" s="6">
        <f>IF(N444&gt;0, RANK(N444,(N444:P444,Q444:AE444)),0)</f>
        <v>1</v>
      </c>
      <c r="E444" s="6">
        <f>IF(O444&gt;0,RANK(O444,(N444:P444,Q444:AE444)),0)</f>
        <v>2</v>
      </c>
      <c r="F444" s="6">
        <f>IF(P444&gt;0,RANK(P444,(N444:P444,Q444:AE444)),0)</f>
        <v>3</v>
      </c>
      <c r="G444" s="1">
        <f t="shared" si="165"/>
        <v>22</v>
      </c>
      <c r="H444" s="2">
        <f t="shared" si="166"/>
        <v>8.0852627710400592E-3</v>
      </c>
      <c r="I444" s="2"/>
      <c r="J444" s="2">
        <f t="shared" si="187"/>
        <v>0.48364571848585081</v>
      </c>
      <c r="K444" s="2">
        <f t="shared" si="188"/>
        <v>0.4755604557148107</v>
      </c>
      <c r="L444" s="2">
        <f t="shared" si="189"/>
        <v>2.0948180815876516E-2</v>
      </c>
      <c r="M444" s="2">
        <f t="shared" si="190"/>
        <v>1.9845644983461974E-2</v>
      </c>
      <c r="N444" s="107">
        <v>1316</v>
      </c>
      <c r="O444" s="107">
        <v>1294</v>
      </c>
      <c r="P444" s="107">
        <v>57</v>
      </c>
      <c r="Q444" s="107"/>
      <c r="R444" s="107"/>
      <c r="S444" s="107"/>
      <c r="T444" s="107"/>
      <c r="U444" s="107"/>
      <c r="V444" s="107">
        <v>11</v>
      </c>
      <c r="W444" s="107">
        <v>15</v>
      </c>
      <c r="X444" s="107"/>
      <c r="Y444" s="107">
        <v>28</v>
      </c>
      <c r="Z444" s="107"/>
      <c r="AA444" s="107"/>
      <c r="AB444" s="107"/>
      <c r="AC444" s="107"/>
      <c r="AD444" s="107"/>
      <c r="AE444" s="107"/>
      <c r="AG444" s="6">
        <f>IF(Q444&gt;0,RANK(Q444,(N444:P444,Q444:AE444)),0)</f>
        <v>0</v>
      </c>
      <c r="AH444" s="6">
        <f>IF(R444&gt;0,RANK(R444,(N444:P444,Q444:AE444)),0)</f>
        <v>0</v>
      </c>
      <c r="AI444" s="6">
        <f>IF(T444&gt;0,RANK(T444,(N444:P444,Q444:AE444)),0)</f>
        <v>0</v>
      </c>
      <c r="AJ444" s="6">
        <f>IF(S444&gt;0,RANK(S444,(N444:P444,Q444:AE444)),0)</f>
        <v>0</v>
      </c>
      <c r="AK444" s="2">
        <f t="shared" si="191"/>
        <v>0</v>
      </c>
      <c r="AL444" s="2">
        <f t="shared" si="192"/>
        <v>0</v>
      </c>
      <c r="AM444" s="2">
        <f t="shared" si="193"/>
        <v>0</v>
      </c>
      <c r="AN444" s="2">
        <f t="shared" si="194"/>
        <v>0</v>
      </c>
      <c r="AP444" t="s">
        <v>2753</v>
      </c>
      <c r="AQ444" t="s">
        <v>193</v>
      </c>
      <c r="AR444" s="8"/>
      <c r="AT444" s="92">
        <v>27</v>
      </c>
      <c r="AU444" s="94">
        <v>69</v>
      </c>
      <c r="AV444" s="98">
        <f t="shared" si="185"/>
        <v>27069</v>
      </c>
      <c r="AX444" s="6" t="s">
        <v>1535</v>
      </c>
    </row>
    <row r="445" spans="1:50" hidden="1" outlineLevel="1">
      <c r="A445" t="s">
        <v>2022</v>
      </c>
      <c r="B445" t="s">
        <v>193</v>
      </c>
      <c r="C445" s="1">
        <f t="shared" si="186"/>
        <v>5711</v>
      </c>
      <c r="D445" s="6">
        <f>IF(N445&gt;0, RANK(N445,(N445:P445,Q445:AE445)),0)</f>
        <v>2</v>
      </c>
      <c r="E445" s="6">
        <f>IF(O445&gt;0,RANK(O445,(N445:P445,Q445:AE445)),0)</f>
        <v>1</v>
      </c>
      <c r="F445" s="6">
        <f>IF(P445&gt;0,RANK(P445,(N445:P445,Q445:AE445)),0)</f>
        <v>3</v>
      </c>
      <c r="G445" s="1">
        <f t="shared" si="165"/>
        <v>7</v>
      </c>
      <c r="H445" s="2">
        <f t="shared" si="166"/>
        <v>1.225704780248643E-3</v>
      </c>
      <c r="I445" s="2"/>
      <c r="J445" s="2">
        <f t="shared" si="187"/>
        <v>0.4697951322010156</v>
      </c>
      <c r="K445" s="2">
        <f t="shared" si="188"/>
        <v>0.47102083698126423</v>
      </c>
      <c r="L445" s="2">
        <f t="shared" si="189"/>
        <v>4.3249868674487831E-2</v>
      </c>
      <c r="M445" s="2">
        <f t="shared" si="190"/>
        <v>1.5934162143232282E-2</v>
      </c>
      <c r="N445" s="107">
        <v>2683</v>
      </c>
      <c r="O445" s="107">
        <v>2690</v>
      </c>
      <c r="P445" s="107">
        <v>247</v>
      </c>
      <c r="Q445" s="107"/>
      <c r="R445" s="107"/>
      <c r="S445" s="107"/>
      <c r="T445" s="107"/>
      <c r="U445" s="107"/>
      <c r="V445" s="107">
        <v>27</v>
      </c>
      <c r="W445" s="107">
        <v>13</v>
      </c>
      <c r="X445" s="107"/>
      <c r="Y445" s="107">
        <v>51</v>
      </c>
      <c r="Z445" s="107"/>
      <c r="AA445" s="107"/>
      <c r="AB445" s="107"/>
      <c r="AC445" s="107"/>
      <c r="AD445" s="107"/>
      <c r="AE445" s="107"/>
      <c r="AG445" s="6">
        <f>IF(Q445&gt;0,RANK(Q445,(N445:P445,Q445:AE445)),0)</f>
        <v>0</v>
      </c>
      <c r="AH445" s="6">
        <f>IF(R445&gt;0,RANK(R445,(N445:P445,Q445:AE445)),0)</f>
        <v>0</v>
      </c>
      <c r="AI445" s="6">
        <f>IF(T445&gt;0,RANK(T445,(N445:P445,Q445:AE445)),0)</f>
        <v>0</v>
      </c>
      <c r="AJ445" s="6">
        <f>IF(S445&gt;0,RANK(S445,(N445:P445,Q445:AE445)),0)</f>
        <v>0</v>
      </c>
      <c r="AK445" s="2">
        <f t="shared" si="191"/>
        <v>0</v>
      </c>
      <c r="AL445" s="2">
        <f t="shared" si="192"/>
        <v>0</v>
      </c>
      <c r="AM445" s="2">
        <f t="shared" si="193"/>
        <v>0</v>
      </c>
      <c r="AN445" s="2">
        <f t="shared" si="194"/>
        <v>0</v>
      </c>
      <c r="AP445" t="s">
        <v>2022</v>
      </c>
      <c r="AQ445" t="s">
        <v>193</v>
      </c>
      <c r="AR445" s="8"/>
      <c r="AT445" s="92">
        <v>27</v>
      </c>
      <c r="AU445" s="94">
        <v>71</v>
      </c>
      <c r="AV445" s="98">
        <f t="shared" si="185"/>
        <v>27071</v>
      </c>
      <c r="AX445" s="6" t="s">
        <v>1535</v>
      </c>
    </row>
    <row r="446" spans="1:50" hidden="1" outlineLevel="1">
      <c r="A446" t="s">
        <v>2009</v>
      </c>
      <c r="B446" t="s">
        <v>193</v>
      </c>
      <c r="C446" s="1">
        <f t="shared" si="186"/>
        <v>4071</v>
      </c>
      <c r="D446" s="6">
        <f>IF(N446&gt;0, RANK(N446,(N446:P446,Q446:AE446)),0)</f>
        <v>2</v>
      </c>
      <c r="E446" s="6">
        <f>IF(O446&gt;0,RANK(O446,(N446:P446,Q446:AE446)),0)</f>
        <v>1</v>
      </c>
      <c r="F446" s="6">
        <f>IF(P446&gt;0,RANK(P446,(N446:P446,Q446:AE446)),0)</f>
        <v>3</v>
      </c>
      <c r="G446" s="1">
        <f t="shared" si="165"/>
        <v>138</v>
      </c>
      <c r="H446" s="2">
        <f t="shared" si="166"/>
        <v>3.3898305084745763E-2</v>
      </c>
      <c r="I446" s="2"/>
      <c r="J446" s="2">
        <f t="shared" si="187"/>
        <v>0.46008351756325228</v>
      </c>
      <c r="K446" s="2">
        <f t="shared" si="188"/>
        <v>0.49398182264799806</v>
      </c>
      <c r="L446" s="2">
        <f t="shared" si="189"/>
        <v>3.3898305084745763E-2</v>
      </c>
      <c r="M446" s="2">
        <f t="shared" si="190"/>
        <v>1.2036354704003903E-2</v>
      </c>
      <c r="N446" s="107">
        <v>1873</v>
      </c>
      <c r="O446" s="107">
        <v>2011</v>
      </c>
      <c r="P446" s="107">
        <v>138</v>
      </c>
      <c r="Q446" s="107"/>
      <c r="R446" s="107"/>
      <c r="S446" s="107"/>
      <c r="T446" s="107"/>
      <c r="U446" s="107"/>
      <c r="V446" s="107">
        <v>18</v>
      </c>
      <c r="W446" s="107">
        <v>5</v>
      </c>
      <c r="X446" s="107"/>
      <c r="Y446" s="107">
        <v>26</v>
      </c>
      <c r="Z446" s="107"/>
      <c r="AA446" s="107"/>
      <c r="AB446" s="107"/>
      <c r="AC446" s="107"/>
      <c r="AD446" s="107"/>
      <c r="AE446" s="107"/>
      <c r="AG446" s="6">
        <f>IF(Q446&gt;0,RANK(Q446,(N446:P446,Q446:AE446)),0)</f>
        <v>0</v>
      </c>
      <c r="AH446" s="6">
        <f>IF(R446&gt;0,RANK(R446,(N446:P446,Q446:AE446)),0)</f>
        <v>0</v>
      </c>
      <c r="AI446" s="6">
        <f>IF(T446&gt;0,RANK(T446,(N446:P446,Q446:AE446)),0)</f>
        <v>0</v>
      </c>
      <c r="AJ446" s="6">
        <f>IF(S446&gt;0,RANK(S446,(N446:P446,Q446:AE446)),0)</f>
        <v>0</v>
      </c>
      <c r="AK446" s="2">
        <f t="shared" si="191"/>
        <v>0</v>
      </c>
      <c r="AL446" s="2">
        <f t="shared" si="192"/>
        <v>0</v>
      </c>
      <c r="AM446" s="2">
        <f t="shared" si="193"/>
        <v>0</v>
      </c>
      <c r="AN446" s="2">
        <f t="shared" si="194"/>
        <v>0</v>
      </c>
      <c r="AP446" t="s">
        <v>2009</v>
      </c>
      <c r="AQ446" t="s">
        <v>193</v>
      </c>
      <c r="AR446" s="8"/>
      <c r="AT446" s="92">
        <v>27</v>
      </c>
      <c r="AU446" s="94">
        <v>73</v>
      </c>
      <c r="AV446" s="98">
        <f t="shared" si="185"/>
        <v>27073</v>
      </c>
      <c r="AX446" s="6" t="s">
        <v>1535</v>
      </c>
    </row>
    <row r="447" spans="1:50" hidden="1" outlineLevel="1">
      <c r="A447" t="s">
        <v>659</v>
      </c>
      <c r="B447" t="s">
        <v>193</v>
      </c>
      <c r="C447" s="1">
        <f t="shared" si="186"/>
        <v>5601</v>
      </c>
      <c r="D447" s="6">
        <f>IF(N447&gt;0, RANK(N447,(N447:P447,Q447:AE447)),0)</f>
        <v>1</v>
      </c>
      <c r="E447" s="6">
        <f>IF(O447&gt;0,RANK(O447,(N447:P447,Q447:AE447)),0)</f>
        <v>2</v>
      </c>
      <c r="F447" s="6">
        <f>IF(P447&gt;0,RANK(P447,(N447:P447,Q447:AE447)),0)</f>
        <v>3</v>
      </c>
      <c r="G447" s="1">
        <f t="shared" si="165"/>
        <v>737</v>
      </c>
      <c r="H447" s="2">
        <f t="shared" si="166"/>
        <v>0.13158364577753973</v>
      </c>
      <c r="I447" s="2"/>
      <c r="J447" s="2">
        <f t="shared" si="187"/>
        <v>0.5311551508659168</v>
      </c>
      <c r="K447" s="2">
        <f t="shared" si="188"/>
        <v>0.39957150508837708</v>
      </c>
      <c r="L447" s="2">
        <f t="shared" si="189"/>
        <v>5.6061417603999283E-2</v>
      </c>
      <c r="M447" s="2">
        <f t="shared" si="190"/>
        <v>1.3211926441706837E-2</v>
      </c>
      <c r="N447" s="107">
        <v>2975</v>
      </c>
      <c r="O447" s="107">
        <v>2238</v>
      </c>
      <c r="P447" s="107">
        <v>314</v>
      </c>
      <c r="Q447" s="107"/>
      <c r="R447" s="107"/>
      <c r="S447" s="107"/>
      <c r="T447" s="107"/>
      <c r="U447" s="107"/>
      <c r="V447" s="107">
        <v>12</v>
      </c>
      <c r="W447" s="107">
        <v>6</v>
      </c>
      <c r="X447" s="107"/>
      <c r="Y447" s="107">
        <v>56</v>
      </c>
      <c r="Z447" s="107"/>
      <c r="AA447" s="107"/>
      <c r="AB447" s="107"/>
      <c r="AC447" s="107"/>
      <c r="AD447" s="107"/>
      <c r="AE447" s="107"/>
      <c r="AG447" s="6">
        <f>IF(Q447&gt;0,RANK(Q447,(N447:P447,Q447:AE447)),0)</f>
        <v>0</v>
      </c>
      <c r="AH447" s="6">
        <f>IF(R447&gt;0,RANK(R447,(N447:P447,Q447:AE447)),0)</f>
        <v>0</v>
      </c>
      <c r="AI447" s="6">
        <f>IF(T447&gt;0,RANK(T447,(N447:P447,Q447:AE447)),0)</f>
        <v>0</v>
      </c>
      <c r="AJ447" s="6">
        <f>IF(S447&gt;0,RANK(S447,(N447:P447,Q447:AE447)),0)</f>
        <v>0</v>
      </c>
      <c r="AK447" s="2">
        <f t="shared" si="191"/>
        <v>0</v>
      </c>
      <c r="AL447" s="2">
        <f t="shared" si="192"/>
        <v>0</v>
      </c>
      <c r="AM447" s="2">
        <f t="shared" si="193"/>
        <v>0</v>
      </c>
      <c r="AN447" s="2">
        <f t="shared" si="194"/>
        <v>0</v>
      </c>
      <c r="AP447" t="s">
        <v>659</v>
      </c>
      <c r="AQ447" t="s">
        <v>193</v>
      </c>
      <c r="AR447" s="8"/>
      <c r="AT447" s="92">
        <v>27</v>
      </c>
      <c r="AU447" s="94">
        <v>75</v>
      </c>
      <c r="AV447" s="98">
        <f t="shared" si="185"/>
        <v>27075</v>
      </c>
      <c r="AX447" s="6" t="s">
        <v>1535</v>
      </c>
    </row>
    <row r="448" spans="1:50" hidden="1" outlineLevel="1">
      <c r="A448" t="s">
        <v>1634</v>
      </c>
      <c r="B448" t="s">
        <v>193</v>
      </c>
      <c r="C448" s="1">
        <f t="shared" si="186"/>
        <v>1757</v>
      </c>
      <c r="D448" s="6">
        <f>IF(N448&gt;0, RANK(N448,(N448:P448,Q448:AE448)),0)</f>
        <v>2</v>
      </c>
      <c r="E448" s="6">
        <f>IF(O448&gt;0,RANK(O448,(N448:P448,Q448:AE448)),0)</f>
        <v>1</v>
      </c>
      <c r="F448" s="6">
        <f>IF(P448&gt;0,RANK(P448,(N448:P448,Q448:AE448)),0)</f>
        <v>3</v>
      </c>
      <c r="G448" s="1">
        <f t="shared" si="165"/>
        <v>186</v>
      </c>
      <c r="H448" s="2">
        <f t="shared" si="166"/>
        <v>0.10586226522481502</v>
      </c>
      <c r="I448" s="2"/>
      <c r="J448" s="2">
        <f t="shared" si="187"/>
        <v>0.42686397268070575</v>
      </c>
      <c r="K448" s="2">
        <f t="shared" si="188"/>
        <v>0.53272623790552076</v>
      </c>
      <c r="L448" s="2">
        <f t="shared" si="189"/>
        <v>2.2766078542970972E-2</v>
      </c>
      <c r="M448" s="2">
        <f t="shared" si="190"/>
        <v>1.7643710870802517E-2</v>
      </c>
      <c r="N448" s="107">
        <v>750</v>
      </c>
      <c r="O448" s="107">
        <v>936</v>
      </c>
      <c r="P448" s="107">
        <v>40</v>
      </c>
      <c r="Q448" s="107"/>
      <c r="R448" s="107"/>
      <c r="S448" s="107"/>
      <c r="T448" s="107"/>
      <c r="U448" s="107"/>
      <c r="V448" s="107">
        <v>6</v>
      </c>
      <c r="W448" s="107">
        <v>3</v>
      </c>
      <c r="X448" s="107"/>
      <c r="Y448" s="107">
        <v>22</v>
      </c>
      <c r="Z448" s="107"/>
      <c r="AA448" s="107"/>
      <c r="AB448" s="107"/>
      <c r="AC448" s="107"/>
      <c r="AD448" s="107"/>
      <c r="AE448" s="107"/>
      <c r="AG448" s="6">
        <f>IF(Q448&gt;0,RANK(Q448,(N448:P448,Q448:AE448)),0)</f>
        <v>0</v>
      </c>
      <c r="AH448" s="6">
        <f>IF(R448&gt;0,RANK(R448,(N448:P448,Q448:AE448)),0)</f>
        <v>0</v>
      </c>
      <c r="AI448" s="6">
        <f>IF(T448&gt;0,RANK(T448,(N448:P448,Q448:AE448)),0)</f>
        <v>0</v>
      </c>
      <c r="AJ448" s="6">
        <f>IF(S448&gt;0,RANK(S448,(N448:P448,Q448:AE448)),0)</f>
        <v>0</v>
      </c>
      <c r="AK448" s="2">
        <f t="shared" si="191"/>
        <v>0</v>
      </c>
      <c r="AL448" s="2">
        <f t="shared" si="192"/>
        <v>0</v>
      </c>
      <c r="AM448" s="2">
        <f t="shared" si="193"/>
        <v>0</v>
      </c>
      <c r="AN448" s="2">
        <f t="shared" si="194"/>
        <v>0</v>
      </c>
      <c r="AP448" t="s">
        <v>1634</v>
      </c>
      <c r="AQ448" t="s">
        <v>193</v>
      </c>
      <c r="AR448" s="8"/>
      <c r="AT448" s="92">
        <v>27</v>
      </c>
      <c r="AU448" s="94">
        <v>77</v>
      </c>
      <c r="AV448" s="98">
        <f t="shared" si="185"/>
        <v>27077</v>
      </c>
      <c r="AX448" s="6" t="s">
        <v>1535</v>
      </c>
    </row>
    <row r="449" spans="1:50" hidden="1" outlineLevel="1">
      <c r="A449" t="s">
        <v>1680</v>
      </c>
      <c r="B449" t="s">
        <v>193</v>
      </c>
      <c r="C449" s="1">
        <f t="shared" si="186"/>
        <v>9451</v>
      </c>
      <c r="D449" s="6">
        <f>IF(N449&gt;0, RANK(N449,(N449:P449,Q449:AE449)),0)</f>
        <v>2</v>
      </c>
      <c r="E449" s="6">
        <f>IF(O449&gt;0,RANK(O449,(N449:P449,Q449:AE449)),0)</f>
        <v>1</v>
      </c>
      <c r="F449" s="6">
        <f>IF(P449&gt;0,RANK(P449,(N449:P449,Q449:AE449)),0)</f>
        <v>3</v>
      </c>
      <c r="G449" s="1">
        <f t="shared" si="165"/>
        <v>1675</v>
      </c>
      <c r="H449" s="2">
        <f t="shared" si="166"/>
        <v>0.17722992275949634</v>
      </c>
      <c r="I449" s="2"/>
      <c r="J449" s="2">
        <f t="shared" si="187"/>
        <v>0.38281663316051212</v>
      </c>
      <c r="K449" s="2">
        <f t="shared" si="188"/>
        <v>0.56004655592000852</v>
      </c>
      <c r="L449" s="2">
        <f t="shared" si="189"/>
        <v>4.3170034916940006E-2</v>
      </c>
      <c r="M449" s="2">
        <f t="shared" si="190"/>
        <v>1.3966776002539413E-2</v>
      </c>
      <c r="N449" s="107">
        <v>3618</v>
      </c>
      <c r="O449" s="107">
        <v>5293</v>
      </c>
      <c r="P449" s="107">
        <v>408</v>
      </c>
      <c r="Q449" s="107"/>
      <c r="R449" s="107"/>
      <c r="S449" s="107"/>
      <c r="T449" s="107"/>
      <c r="U449" s="107"/>
      <c r="V449" s="107">
        <v>28</v>
      </c>
      <c r="W449" s="107">
        <v>19</v>
      </c>
      <c r="X449" s="107"/>
      <c r="Y449" s="107">
        <v>85</v>
      </c>
      <c r="Z449" s="107"/>
      <c r="AA449" s="107"/>
      <c r="AB449" s="107"/>
      <c r="AC449" s="107"/>
      <c r="AD449" s="107"/>
      <c r="AE449" s="107"/>
      <c r="AG449" s="6">
        <f>IF(Q449&gt;0,RANK(Q449,(N449:P449,Q449:AE449)),0)</f>
        <v>0</v>
      </c>
      <c r="AH449" s="6">
        <f>IF(R449&gt;0,RANK(R449,(N449:P449,Q449:AE449)),0)</f>
        <v>0</v>
      </c>
      <c r="AI449" s="6">
        <f>IF(T449&gt;0,RANK(T449,(N449:P449,Q449:AE449)),0)</f>
        <v>0</v>
      </c>
      <c r="AJ449" s="6">
        <f>IF(S449&gt;0,RANK(S449,(N449:P449,Q449:AE449)),0)</f>
        <v>0</v>
      </c>
      <c r="AK449" s="2">
        <f t="shared" si="191"/>
        <v>0</v>
      </c>
      <c r="AL449" s="2">
        <f t="shared" si="192"/>
        <v>0</v>
      </c>
      <c r="AM449" s="2">
        <f t="shared" si="193"/>
        <v>0</v>
      </c>
      <c r="AN449" s="2">
        <f t="shared" si="194"/>
        <v>0</v>
      </c>
      <c r="AP449" t="s">
        <v>1680</v>
      </c>
      <c r="AQ449" t="s">
        <v>193</v>
      </c>
      <c r="AR449" s="8"/>
      <c r="AT449" s="92">
        <v>27</v>
      </c>
      <c r="AU449" s="94">
        <v>79</v>
      </c>
      <c r="AV449" s="98">
        <f t="shared" si="185"/>
        <v>27079</v>
      </c>
      <c r="AX449" s="6" t="s">
        <v>1535</v>
      </c>
    </row>
    <row r="450" spans="1:50" hidden="1" outlineLevel="1">
      <c r="A450" t="s">
        <v>1001</v>
      </c>
      <c r="B450" t="s">
        <v>193</v>
      </c>
      <c r="C450" s="1">
        <f t="shared" si="186"/>
        <v>3173</v>
      </c>
      <c r="D450" s="6">
        <f>IF(N450&gt;0, RANK(N450,(N450:P450,Q450:AE450)),0)</f>
        <v>2</v>
      </c>
      <c r="E450" s="6">
        <f>IF(O450&gt;0,RANK(O450,(N450:P450,Q450:AE450)),0)</f>
        <v>1</v>
      </c>
      <c r="F450" s="6">
        <f>IF(P450&gt;0,RANK(P450,(N450:P450,Q450:AE450)),0)</f>
        <v>3</v>
      </c>
      <c r="G450" s="1">
        <f t="shared" si="165"/>
        <v>418</v>
      </c>
      <c r="H450" s="2">
        <f t="shared" si="166"/>
        <v>0.1317365269461078</v>
      </c>
      <c r="I450" s="2"/>
      <c r="J450" s="2">
        <f t="shared" si="187"/>
        <v>0.41348881184998426</v>
      </c>
      <c r="K450" s="2">
        <f t="shared" si="188"/>
        <v>0.54522533879609203</v>
      </c>
      <c r="L450" s="2">
        <f t="shared" si="189"/>
        <v>2.552789158525055E-2</v>
      </c>
      <c r="M450" s="2">
        <f t="shared" si="190"/>
        <v>1.5757957768673215E-2</v>
      </c>
      <c r="N450" s="107">
        <v>1312</v>
      </c>
      <c r="O450" s="107">
        <v>1730</v>
      </c>
      <c r="P450" s="107">
        <v>81</v>
      </c>
      <c r="Q450" s="107"/>
      <c r="R450" s="107"/>
      <c r="S450" s="107"/>
      <c r="T450" s="107"/>
      <c r="U450" s="107"/>
      <c r="V450" s="107">
        <v>13</v>
      </c>
      <c r="W450" s="107">
        <v>7</v>
      </c>
      <c r="X450" s="107"/>
      <c r="Y450" s="107">
        <v>30</v>
      </c>
      <c r="Z450" s="107"/>
      <c r="AA450" s="107"/>
      <c r="AB450" s="107"/>
      <c r="AC450" s="107"/>
      <c r="AD450" s="107"/>
      <c r="AE450" s="107"/>
      <c r="AG450" s="6">
        <f>IF(Q450&gt;0,RANK(Q450,(N450:P450,Q450:AE450)),0)</f>
        <v>0</v>
      </c>
      <c r="AH450" s="6">
        <f>IF(R450&gt;0,RANK(R450,(N450:P450,Q450:AE450)),0)</f>
        <v>0</v>
      </c>
      <c r="AI450" s="6">
        <f>IF(T450&gt;0,RANK(T450,(N450:P450,Q450:AE450)),0)</f>
        <v>0</v>
      </c>
      <c r="AJ450" s="6">
        <f>IF(S450&gt;0,RANK(S450,(N450:P450,Q450:AE450)),0)</f>
        <v>0</v>
      </c>
      <c r="AK450" s="2">
        <f t="shared" si="191"/>
        <v>0</v>
      </c>
      <c r="AL450" s="2">
        <f t="shared" si="192"/>
        <v>0</v>
      </c>
      <c r="AM450" s="2">
        <f t="shared" si="193"/>
        <v>0</v>
      </c>
      <c r="AN450" s="2">
        <f t="shared" si="194"/>
        <v>0</v>
      </c>
      <c r="AP450" t="s">
        <v>1001</v>
      </c>
      <c r="AQ450" t="s">
        <v>193</v>
      </c>
      <c r="AR450" s="8"/>
      <c r="AT450" s="92">
        <v>27</v>
      </c>
      <c r="AU450" s="94">
        <v>81</v>
      </c>
      <c r="AV450" s="98">
        <f t="shared" si="185"/>
        <v>27081</v>
      </c>
      <c r="AX450" s="6" t="s">
        <v>1535</v>
      </c>
    </row>
    <row r="451" spans="1:50" hidden="1" outlineLevel="1">
      <c r="A451" t="s">
        <v>1477</v>
      </c>
      <c r="B451" t="s">
        <v>193</v>
      </c>
      <c r="C451" s="1">
        <f t="shared" si="186"/>
        <v>8750</v>
      </c>
      <c r="D451" s="6">
        <f>IF(N451&gt;0, RANK(N451,(N451:P451,Q451:AE451)),0)</f>
        <v>2</v>
      </c>
      <c r="E451" s="6">
        <f>IF(O451&gt;0,RANK(O451,(N451:P451,Q451:AE451)),0)</f>
        <v>1</v>
      </c>
      <c r="F451" s="6">
        <f>IF(P451&gt;0,RANK(P451,(N451:P451,Q451:AE451)),0)</f>
        <v>3</v>
      </c>
      <c r="G451" s="1">
        <f t="shared" ref="G451:G514" si="195">IF(C451&gt;0,MAX(N451:P451)-LARGE(N451:P451,2),0)</f>
        <v>2184</v>
      </c>
      <c r="H451" s="2">
        <f t="shared" ref="H451:H514" si="196">IF(C451&gt;0,G451/C451,0)</f>
        <v>0.24959999999999999</v>
      </c>
      <c r="I451" s="2"/>
      <c r="J451" s="2">
        <f t="shared" si="187"/>
        <v>0.35542857142857143</v>
      </c>
      <c r="K451" s="2">
        <f t="shared" si="188"/>
        <v>0.60502857142857147</v>
      </c>
      <c r="L451" s="2">
        <f t="shared" si="189"/>
        <v>3.0285714285714287E-2</v>
      </c>
      <c r="M451" s="2">
        <f t="shared" si="190"/>
        <v>9.2571428571428145E-3</v>
      </c>
      <c r="N451" s="107">
        <v>3110</v>
      </c>
      <c r="O451" s="107">
        <v>5294</v>
      </c>
      <c r="P451" s="107">
        <v>265</v>
      </c>
      <c r="Q451" s="107"/>
      <c r="R451" s="107"/>
      <c r="S451" s="107"/>
      <c r="T451" s="107"/>
      <c r="U451" s="107"/>
      <c r="V451" s="107">
        <v>36</v>
      </c>
      <c r="W451" s="107">
        <v>6</v>
      </c>
      <c r="X451" s="107"/>
      <c r="Y451" s="107">
        <v>39</v>
      </c>
      <c r="Z451" s="107"/>
      <c r="AA451" s="107"/>
      <c r="AB451" s="107"/>
      <c r="AC451" s="107"/>
      <c r="AD451" s="107"/>
      <c r="AE451" s="107"/>
      <c r="AG451" s="6">
        <f>IF(Q451&gt;0,RANK(Q451,(N451:P451,Q451:AE451)),0)</f>
        <v>0</v>
      </c>
      <c r="AH451" s="6">
        <f>IF(R451&gt;0,RANK(R451,(N451:P451,Q451:AE451)),0)</f>
        <v>0</v>
      </c>
      <c r="AI451" s="6">
        <f>IF(T451&gt;0,RANK(T451,(N451:P451,Q451:AE451)),0)</f>
        <v>0</v>
      </c>
      <c r="AJ451" s="6">
        <f>IF(S451&gt;0,RANK(S451,(N451:P451,Q451:AE451)),0)</f>
        <v>0</v>
      </c>
      <c r="AK451" s="2">
        <f t="shared" si="191"/>
        <v>0</v>
      </c>
      <c r="AL451" s="2">
        <f t="shared" si="192"/>
        <v>0</v>
      </c>
      <c r="AM451" s="2">
        <f t="shared" si="193"/>
        <v>0</v>
      </c>
      <c r="AN451" s="2">
        <f t="shared" si="194"/>
        <v>0</v>
      </c>
      <c r="AP451" t="s">
        <v>1477</v>
      </c>
      <c r="AQ451" t="s">
        <v>193</v>
      </c>
      <c r="AR451" s="8"/>
      <c r="AT451" s="92">
        <v>27</v>
      </c>
      <c r="AU451" s="94">
        <v>83</v>
      </c>
      <c r="AV451" s="98">
        <f t="shared" si="185"/>
        <v>27083</v>
      </c>
      <c r="AX451" s="6" t="s">
        <v>1535</v>
      </c>
    </row>
    <row r="452" spans="1:50" hidden="1" outlineLevel="1">
      <c r="A452" t="s">
        <v>1404</v>
      </c>
      <c r="B452" t="s">
        <v>193</v>
      </c>
      <c r="C452" s="1">
        <f t="shared" si="186"/>
        <v>11719</v>
      </c>
      <c r="D452" s="6">
        <f>IF(N452&gt;0, RANK(N452,(N452:P452,Q452:AE452)),0)</f>
        <v>2</v>
      </c>
      <c r="E452" s="6">
        <f>IF(O452&gt;0,RANK(O452,(N452:P452,Q452:AE452)),0)</f>
        <v>1</v>
      </c>
      <c r="F452" s="6">
        <f>IF(P452&gt;0,RANK(P452,(N452:P452,Q452:AE452)),0)</f>
        <v>3</v>
      </c>
      <c r="G452" s="1">
        <f t="shared" si="195"/>
        <v>3923</v>
      </c>
      <c r="H452" s="2">
        <f t="shared" si="196"/>
        <v>0.33475552521546209</v>
      </c>
      <c r="I452" s="2"/>
      <c r="J452" s="2">
        <f t="shared" si="187"/>
        <v>0.29627101288505847</v>
      </c>
      <c r="K452" s="2">
        <f t="shared" si="188"/>
        <v>0.63102653810052056</v>
      </c>
      <c r="L452" s="2">
        <f t="shared" si="189"/>
        <v>6.058537417868419E-2</v>
      </c>
      <c r="M452" s="2">
        <f t="shared" si="190"/>
        <v>1.2117074835736721E-2</v>
      </c>
      <c r="N452" s="107">
        <v>3472</v>
      </c>
      <c r="O452" s="107">
        <v>7395</v>
      </c>
      <c r="P452" s="107">
        <v>710</v>
      </c>
      <c r="Q452" s="107"/>
      <c r="R452" s="107"/>
      <c r="S452" s="107"/>
      <c r="T452" s="107"/>
      <c r="U452" s="107"/>
      <c r="V452" s="107">
        <v>42</v>
      </c>
      <c r="W452" s="107">
        <v>14</v>
      </c>
      <c r="X452" s="107"/>
      <c r="Y452" s="107">
        <v>86</v>
      </c>
      <c r="Z452" s="107"/>
      <c r="AA452" s="107"/>
      <c r="AB452" s="107"/>
      <c r="AC452" s="107"/>
      <c r="AD452" s="107"/>
      <c r="AE452" s="107"/>
      <c r="AG452" s="6">
        <f>IF(Q452&gt;0,RANK(Q452,(N452:P452,Q452:AE452)),0)</f>
        <v>0</v>
      </c>
      <c r="AH452" s="6">
        <f>IF(R452&gt;0,RANK(R452,(N452:P452,Q452:AE452)),0)</f>
        <v>0</v>
      </c>
      <c r="AI452" s="6">
        <f>IF(T452&gt;0,RANK(T452,(N452:P452,Q452:AE452)),0)</f>
        <v>0</v>
      </c>
      <c r="AJ452" s="6">
        <f>IF(S452&gt;0,RANK(S452,(N452:P452,Q452:AE452)),0)</f>
        <v>0</v>
      </c>
      <c r="AK452" s="2">
        <f t="shared" si="191"/>
        <v>0</v>
      </c>
      <c r="AL452" s="2">
        <f t="shared" si="192"/>
        <v>0</v>
      </c>
      <c r="AM452" s="2">
        <f t="shared" si="193"/>
        <v>0</v>
      </c>
      <c r="AN452" s="2">
        <f t="shared" si="194"/>
        <v>0</v>
      </c>
      <c r="AP452" t="s">
        <v>1404</v>
      </c>
      <c r="AQ452" t="s">
        <v>193</v>
      </c>
      <c r="AR452" s="8"/>
      <c r="AT452" s="92">
        <v>27</v>
      </c>
      <c r="AU452" s="94">
        <v>85</v>
      </c>
      <c r="AV452" s="98">
        <f t="shared" si="185"/>
        <v>27085</v>
      </c>
      <c r="AX452" s="6" t="s">
        <v>1535</v>
      </c>
    </row>
    <row r="453" spans="1:50" hidden="1" outlineLevel="1">
      <c r="A453" t="s">
        <v>1316</v>
      </c>
      <c r="B453" t="s">
        <v>193</v>
      </c>
      <c r="C453" s="1">
        <f t="shared" si="186"/>
        <v>1972</v>
      </c>
      <c r="D453" s="6">
        <f>IF(N453&gt;0, RANK(N453,(N453:P453,Q453:AE453)),0)</f>
        <v>2</v>
      </c>
      <c r="E453" s="6">
        <f>IF(O453&gt;0,RANK(O453,(N453:P453,Q453:AE453)),0)</f>
        <v>1</v>
      </c>
      <c r="F453" s="6">
        <f>IF(P453&gt;0,RANK(P453,(N453:P453,Q453:AE453)),0)</f>
        <v>3</v>
      </c>
      <c r="G453" s="1">
        <f t="shared" si="195"/>
        <v>107</v>
      </c>
      <c r="H453" s="2">
        <f t="shared" si="196"/>
        <v>5.4259634888438137E-2</v>
      </c>
      <c r="I453" s="2"/>
      <c r="J453" s="2">
        <f t="shared" si="187"/>
        <v>0.45081135902636915</v>
      </c>
      <c r="K453" s="2">
        <f t="shared" si="188"/>
        <v>0.50507099391480725</v>
      </c>
      <c r="L453" s="2">
        <f t="shared" si="189"/>
        <v>2.9411764705882353E-2</v>
      </c>
      <c r="M453" s="2">
        <f t="shared" si="190"/>
        <v>1.4705882352941242E-2</v>
      </c>
      <c r="N453" s="107">
        <v>889</v>
      </c>
      <c r="O453" s="107">
        <v>996</v>
      </c>
      <c r="P453" s="107">
        <v>58</v>
      </c>
      <c r="Q453" s="107"/>
      <c r="R453" s="107"/>
      <c r="S453" s="107"/>
      <c r="T453" s="107"/>
      <c r="U453" s="107"/>
      <c r="V453" s="107">
        <v>9</v>
      </c>
      <c r="W453" s="107">
        <v>2</v>
      </c>
      <c r="X453" s="107"/>
      <c r="Y453" s="107">
        <v>18</v>
      </c>
      <c r="Z453" s="107"/>
      <c r="AA453" s="107"/>
      <c r="AB453" s="107"/>
      <c r="AC453" s="107"/>
      <c r="AD453" s="107"/>
      <c r="AE453" s="107"/>
      <c r="AG453" s="6">
        <f>IF(Q453&gt;0,RANK(Q453,(N453:P453,Q453:AE453)),0)</f>
        <v>0</v>
      </c>
      <c r="AH453" s="6">
        <f>IF(R453&gt;0,RANK(R453,(N453:P453,Q453:AE453)),0)</f>
        <v>0</v>
      </c>
      <c r="AI453" s="6">
        <f>IF(T453&gt;0,RANK(T453,(N453:P453,Q453:AE453)),0)</f>
        <v>0</v>
      </c>
      <c r="AJ453" s="6">
        <f>IF(S453&gt;0,RANK(S453,(N453:P453,Q453:AE453)),0)</f>
        <v>0</v>
      </c>
      <c r="AK453" s="2">
        <f t="shared" si="191"/>
        <v>0</v>
      </c>
      <c r="AL453" s="2">
        <f t="shared" si="192"/>
        <v>0</v>
      </c>
      <c r="AM453" s="2">
        <f t="shared" si="193"/>
        <v>0</v>
      </c>
      <c r="AN453" s="2">
        <f t="shared" si="194"/>
        <v>0</v>
      </c>
      <c r="AP453" t="s">
        <v>1316</v>
      </c>
      <c r="AQ453" t="s">
        <v>193</v>
      </c>
      <c r="AR453" s="8"/>
      <c r="AT453" s="92">
        <v>27</v>
      </c>
      <c r="AU453" s="94">
        <v>87</v>
      </c>
      <c r="AV453" s="98">
        <f t="shared" si="185"/>
        <v>27087</v>
      </c>
      <c r="AX453" s="6" t="s">
        <v>1535</v>
      </c>
    </row>
    <row r="454" spans="1:50" hidden="1" outlineLevel="1">
      <c r="A454" t="s">
        <v>1595</v>
      </c>
      <c r="B454" t="s">
        <v>193</v>
      </c>
      <c r="C454" s="1">
        <f t="shared" si="186"/>
        <v>4748</v>
      </c>
      <c r="D454" s="6">
        <f>IF(N454&gt;0, RANK(N454,(N454:P454,Q454:AE454)),0)</f>
        <v>2</v>
      </c>
      <c r="E454" s="6">
        <f>IF(O454&gt;0,RANK(O454,(N454:P454,Q454:AE454)),0)</f>
        <v>1</v>
      </c>
      <c r="F454" s="6">
        <f>IF(P454&gt;0,RANK(P454,(N454:P454,Q454:AE454)),0)</f>
        <v>3</v>
      </c>
      <c r="G454" s="1">
        <f t="shared" si="195"/>
        <v>349</v>
      </c>
      <c r="H454" s="2">
        <f t="shared" si="196"/>
        <v>7.3504633529907326E-2</v>
      </c>
      <c r="I454" s="2"/>
      <c r="J454" s="2">
        <f t="shared" si="187"/>
        <v>0.44524010109519796</v>
      </c>
      <c r="K454" s="2">
        <f t="shared" si="188"/>
        <v>0.51874473462510529</v>
      </c>
      <c r="L454" s="2">
        <f t="shared" si="189"/>
        <v>2.4852569502948611E-2</v>
      </c>
      <c r="M454" s="2">
        <f t="shared" si="190"/>
        <v>1.1162594776748143E-2</v>
      </c>
      <c r="N454" s="107">
        <v>2114</v>
      </c>
      <c r="O454" s="107">
        <v>2463</v>
      </c>
      <c r="P454" s="107">
        <v>118</v>
      </c>
      <c r="Q454" s="107"/>
      <c r="R454" s="107"/>
      <c r="S454" s="107"/>
      <c r="T454" s="107"/>
      <c r="U454" s="107"/>
      <c r="V454" s="107">
        <v>22</v>
      </c>
      <c r="W454" s="107">
        <v>7</v>
      </c>
      <c r="X454" s="107"/>
      <c r="Y454" s="107">
        <v>24</v>
      </c>
      <c r="Z454" s="107"/>
      <c r="AA454" s="107"/>
      <c r="AB454" s="107"/>
      <c r="AC454" s="107"/>
      <c r="AD454" s="107"/>
      <c r="AE454" s="107"/>
      <c r="AG454" s="6">
        <f>IF(Q454&gt;0,RANK(Q454,(N454:P454,Q454:AE454)),0)</f>
        <v>0</v>
      </c>
      <c r="AH454" s="6">
        <f>IF(R454&gt;0,RANK(R454,(N454:P454,Q454:AE454)),0)</f>
        <v>0</v>
      </c>
      <c r="AI454" s="6">
        <f>IF(T454&gt;0,RANK(T454,(N454:P454,Q454:AE454)),0)</f>
        <v>0</v>
      </c>
      <c r="AJ454" s="6">
        <f>IF(S454&gt;0,RANK(S454,(N454:P454,Q454:AE454)),0)</f>
        <v>0</v>
      </c>
      <c r="AK454" s="2">
        <f t="shared" si="191"/>
        <v>0</v>
      </c>
      <c r="AL454" s="2">
        <f t="shared" si="192"/>
        <v>0</v>
      </c>
      <c r="AM454" s="2">
        <f t="shared" si="193"/>
        <v>0</v>
      </c>
      <c r="AN454" s="2">
        <f t="shared" si="194"/>
        <v>0</v>
      </c>
      <c r="AP454" t="s">
        <v>1595</v>
      </c>
      <c r="AQ454" t="s">
        <v>193</v>
      </c>
      <c r="AR454" s="8"/>
      <c r="AT454" s="92">
        <v>27</v>
      </c>
      <c r="AU454" s="94">
        <v>89</v>
      </c>
      <c r="AV454" s="98">
        <f t="shared" si="185"/>
        <v>27089</v>
      </c>
      <c r="AX454" s="6" t="s">
        <v>1535</v>
      </c>
    </row>
    <row r="455" spans="1:50" hidden="1" outlineLevel="1">
      <c r="A455" t="s">
        <v>571</v>
      </c>
      <c r="B455" t="s">
        <v>193</v>
      </c>
      <c r="C455" s="1">
        <f t="shared" si="186"/>
        <v>9270</v>
      </c>
      <c r="D455" s="6">
        <f>IF(N455&gt;0, RANK(N455,(N455:P455,Q455:AE455)),0)</f>
        <v>2</v>
      </c>
      <c r="E455" s="6">
        <f>IF(O455&gt;0,RANK(O455,(N455:P455,Q455:AE455)),0)</f>
        <v>1</v>
      </c>
      <c r="F455" s="6">
        <f>IF(P455&gt;0,RANK(P455,(N455:P455,Q455:AE455)),0)</f>
        <v>3</v>
      </c>
      <c r="G455" s="1">
        <f t="shared" si="195"/>
        <v>2023</v>
      </c>
      <c r="H455" s="2">
        <f t="shared" si="196"/>
        <v>0.21823085221143473</v>
      </c>
      <c r="I455" s="2"/>
      <c r="J455" s="2">
        <f t="shared" si="187"/>
        <v>0.37195253505933118</v>
      </c>
      <c r="K455" s="2">
        <f t="shared" si="188"/>
        <v>0.59018338727076591</v>
      </c>
      <c r="L455" s="2">
        <f t="shared" si="189"/>
        <v>2.6645091693635384E-2</v>
      </c>
      <c r="M455" s="2">
        <f t="shared" si="190"/>
        <v>1.1218985976267578E-2</v>
      </c>
      <c r="N455" s="107">
        <v>3448</v>
      </c>
      <c r="O455" s="107">
        <v>5471</v>
      </c>
      <c r="P455" s="107">
        <v>247</v>
      </c>
      <c r="Q455" s="107"/>
      <c r="R455" s="107"/>
      <c r="S455" s="107"/>
      <c r="T455" s="107"/>
      <c r="U455" s="107"/>
      <c r="V455" s="107">
        <v>35</v>
      </c>
      <c r="W455" s="107">
        <v>14</v>
      </c>
      <c r="X455" s="107"/>
      <c r="Y455" s="107">
        <v>55</v>
      </c>
      <c r="Z455" s="107"/>
      <c r="AA455" s="107"/>
      <c r="AB455" s="107"/>
      <c r="AC455" s="107"/>
      <c r="AD455" s="107"/>
      <c r="AE455" s="107"/>
      <c r="AG455" s="6">
        <f>IF(Q455&gt;0,RANK(Q455,(N455:P455,Q455:AE455)),0)</f>
        <v>0</v>
      </c>
      <c r="AH455" s="6">
        <f>IF(R455&gt;0,RANK(R455,(N455:P455,Q455:AE455)),0)</f>
        <v>0</v>
      </c>
      <c r="AI455" s="6">
        <f>IF(T455&gt;0,RANK(T455,(N455:P455,Q455:AE455)),0)</f>
        <v>0</v>
      </c>
      <c r="AJ455" s="6">
        <f>IF(S455&gt;0,RANK(S455,(N455:P455,Q455:AE455)),0)</f>
        <v>0</v>
      </c>
      <c r="AK455" s="2">
        <f t="shared" si="191"/>
        <v>0</v>
      </c>
      <c r="AL455" s="2">
        <f t="shared" si="192"/>
        <v>0</v>
      </c>
      <c r="AM455" s="2">
        <f t="shared" si="193"/>
        <v>0</v>
      </c>
      <c r="AN455" s="2">
        <f t="shared" si="194"/>
        <v>0</v>
      </c>
      <c r="AP455" t="s">
        <v>571</v>
      </c>
      <c r="AQ455" t="s">
        <v>193</v>
      </c>
      <c r="AR455" s="8"/>
      <c r="AT455" s="92">
        <v>27</v>
      </c>
      <c r="AU455" s="94">
        <v>91</v>
      </c>
      <c r="AV455" s="98">
        <f t="shared" si="185"/>
        <v>27091</v>
      </c>
      <c r="AX455" s="6" t="s">
        <v>1535</v>
      </c>
    </row>
    <row r="456" spans="1:50" hidden="1" outlineLevel="1">
      <c r="A456" t="s">
        <v>1176</v>
      </c>
      <c r="B456" t="s">
        <v>193</v>
      </c>
      <c r="C456" s="1">
        <f t="shared" si="186"/>
        <v>8498</v>
      </c>
      <c r="D456" s="6">
        <f>IF(N456&gt;0, RANK(N456,(N456:P456,Q456:AE456)),0)</f>
        <v>2</v>
      </c>
      <c r="E456" s="6">
        <f>IF(O456&gt;0,RANK(O456,(N456:P456,Q456:AE456)),0)</f>
        <v>1</v>
      </c>
      <c r="F456" s="6">
        <f>IF(P456&gt;0,RANK(P456,(N456:P456,Q456:AE456)),0)</f>
        <v>3</v>
      </c>
      <c r="G456" s="1">
        <f t="shared" si="195"/>
        <v>1879</v>
      </c>
      <c r="H456" s="2">
        <f t="shared" si="196"/>
        <v>0.22111084961167332</v>
      </c>
      <c r="I456" s="2"/>
      <c r="J456" s="2">
        <f t="shared" si="187"/>
        <v>0.35949635208284303</v>
      </c>
      <c r="K456" s="2">
        <f t="shared" si="188"/>
        <v>0.58060720169451641</v>
      </c>
      <c r="L456" s="2">
        <f t="shared" si="189"/>
        <v>4.8952694751706285E-2</v>
      </c>
      <c r="M456" s="2">
        <f t="shared" si="190"/>
        <v>1.0943751470934279E-2</v>
      </c>
      <c r="N456" s="107">
        <v>3055</v>
      </c>
      <c r="O456" s="107">
        <v>4934</v>
      </c>
      <c r="P456" s="107">
        <v>416</v>
      </c>
      <c r="Q456" s="107"/>
      <c r="R456" s="107"/>
      <c r="S456" s="107"/>
      <c r="T456" s="107"/>
      <c r="U456" s="107"/>
      <c r="V456" s="107">
        <v>33</v>
      </c>
      <c r="W456" s="107">
        <v>10</v>
      </c>
      <c r="X456" s="107"/>
      <c r="Y456" s="107">
        <v>50</v>
      </c>
      <c r="Z456" s="107"/>
      <c r="AA456" s="107"/>
      <c r="AB456" s="107"/>
      <c r="AC456" s="107"/>
      <c r="AD456" s="107"/>
      <c r="AE456" s="107"/>
      <c r="AG456" s="6">
        <f>IF(Q456&gt;0,RANK(Q456,(N456:P456,Q456:AE456)),0)</f>
        <v>0</v>
      </c>
      <c r="AH456" s="6">
        <f>IF(R456&gt;0,RANK(R456,(N456:P456,Q456:AE456)),0)</f>
        <v>0</v>
      </c>
      <c r="AI456" s="6">
        <f>IF(T456&gt;0,RANK(T456,(N456:P456,Q456:AE456)),0)</f>
        <v>0</v>
      </c>
      <c r="AJ456" s="6">
        <f>IF(S456&gt;0,RANK(S456,(N456:P456,Q456:AE456)),0)</f>
        <v>0</v>
      </c>
      <c r="AK456" s="2">
        <f t="shared" si="191"/>
        <v>0</v>
      </c>
      <c r="AL456" s="2">
        <f t="shared" si="192"/>
        <v>0</v>
      </c>
      <c r="AM456" s="2">
        <f t="shared" si="193"/>
        <v>0</v>
      </c>
      <c r="AN456" s="2">
        <f t="shared" si="194"/>
        <v>0</v>
      </c>
      <c r="AP456" t="s">
        <v>1176</v>
      </c>
      <c r="AQ456" t="s">
        <v>193</v>
      </c>
      <c r="AR456" s="8"/>
      <c r="AT456" s="92">
        <v>27</v>
      </c>
      <c r="AU456" s="94">
        <v>93</v>
      </c>
      <c r="AV456" s="98">
        <f t="shared" si="185"/>
        <v>27093</v>
      </c>
      <c r="AX456" s="6" t="s">
        <v>1535</v>
      </c>
    </row>
    <row r="457" spans="1:50" hidden="1" outlineLevel="1">
      <c r="A457" t="s">
        <v>1973</v>
      </c>
      <c r="B457" t="s">
        <v>193</v>
      </c>
      <c r="C457" s="1">
        <f t="shared" si="186"/>
        <v>7887</v>
      </c>
      <c r="D457" s="6">
        <f>IF(N457&gt;0, RANK(N457,(N457:P457,Q457:AE457)),0)</f>
        <v>2</v>
      </c>
      <c r="E457" s="6">
        <f>IF(O457&gt;0,RANK(O457,(N457:P457,Q457:AE457)),0)</f>
        <v>1</v>
      </c>
      <c r="F457" s="6">
        <f>IF(P457&gt;0,RANK(P457,(N457:P457,Q457:AE457)),0)</f>
        <v>3</v>
      </c>
      <c r="G457" s="1">
        <f t="shared" si="195"/>
        <v>1093</v>
      </c>
      <c r="H457" s="2">
        <f t="shared" si="196"/>
        <v>0.13858247749461139</v>
      </c>
      <c r="I457" s="2"/>
      <c r="J457" s="2">
        <f t="shared" si="187"/>
        <v>0.39875744896665399</v>
      </c>
      <c r="K457" s="2">
        <f t="shared" si="188"/>
        <v>0.53733992646126538</v>
      </c>
      <c r="L457" s="2">
        <f t="shared" si="189"/>
        <v>4.7039431976670473E-2</v>
      </c>
      <c r="M457" s="2">
        <f t="shared" si="190"/>
        <v>1.6863192595410151E-2</v>
      </c>
      <c r="N457" s="107">
        <v>3145</v>
      </c>
      <c r="O457" s="107">
        <v>4238</v>
      </c>
      <c r="P457" s="107">
        <v>371</v>
      </c>
      <c r="Q457" s="107"/>
      <c r="R457" s="107"/>
      <c r="S457" s="107"/>
      <c r="T457" s="107"/>
      <c r="U457" s="107"/>
      <c r="V457" s="107">
        <v>39</v>
      </c>
      <c r="W457" s="107">
        <v>18</v>
      </c>
      <c r="X457" s="107"/>
      <c r="Y457" s="107">
        <v>76</v>
      </c>
      <c r="Z457" s="107"/>
      <c r="AA457" s="107"/>
      <c r="AB457" s="107"/>
      <c r="AC457" s="107"/>
      <c r="AD457" s="107"/>
      <c r="AE457" s="107"/>
      <c r="AG457" s="6">
        <f>IF(Q457&gt;0,RANK(Q457,(N457:P457,Q457:AE457)),0)</f>
        <v>0</v>
      </c>
      <c r="AH457" s="6">
        <f>IF(R457&gt;0,RANK(R457,(N457:P457,Q457:AE457)),0)</f>
        <v>0</v>
      </c>
      <c r="AI457" s="6">
        <f>IF(T457&gt;0,RANK(T457,(N457:P457,Q457:AE457)),0)</f>
        <v>0</v>
      </c>
      <c r="AJ457" s="6">
        <f>IF(S457&gt;0,RANK(S457,(N457:P457,Q457:AE457)),0)</f>
        <v>0</v>
      </c>
      <c r="AK457" s="2">
        <f t="shared" si="191"/>
        <v>0</v>
      </c>
      <c r="AL457" s="2">
        <f t="shared" si="192"/>
        <v>0</v>
      </c>
      <c r="AM457" s="2">
        <f t="shared" si="193"/>
        <v>0</v>
      </c>
      <c r="AN457" s="2">
        <f t="shared" si="194"/>
        <v>0</v>
      </c>
      <c r="AP457" t="s">
        <v>1973</v>
      </c>
      <c r="AQ457" t="s">
        <v>193</v>
      </c>
      <c r="AR457" s="8"/>
      <c r="AT457" s="92">
        <v>27</v>
      </c>
      <c r="AU457" s="94">
        <v>95</v>
      </c>
      <c r="AV457" s="98">
        <f t="shared" si="185"/>
        <v>27095</v>
      </c>
      <c r="AX457" s="6" t="s">
        <v>1535</v>
      </c>
    </row>
    <row r="458" spans="1:50" hidden="1" outlineLevel="1">
      <c r="A458" t="s">
        <v>2643</v>
      </c>
      <c r="B458" t="s">
        <v>193</v>
      </c>
      <c r="C458" s="1">
        <f t="shared" si="186"/>
        <v>11055</v>
      </c>
      <c r="D458" s="6">
        <f>IF(N458&gt;0, RANK(N458,(N458:P458,Q458:AE458)),0)</f>
        <v>2</v>
      </c>
      <c r="E458" s="6">
        <f>IF(O458&gt;0,RANK(O458,(N458:P458,Q458:AE458)),0)</f>
        <v>1</v>
      </c>
      <c r="F458" s="6">
        <f>IF(P458&gt;0,RANK(P458,(N458:P458,Q458:AE458)),0)</f>
        <v>3</v>
      </c>
      <c r="G458" s="1">
        <f t="shared" si="195"/>
        <v>3102</v>
      </c>
      <c r="H458" s="2">
        <f t="shared" si="196"/>
        <v>0.28059701492537314</v>
      </c>
      <c r="I458" s="2"/>
      <c r="J458" s="2">
        <f t="shared" si="187"/>
        <v>0.3353233830845771</v>
      </c>
      <c r="K458" s="2">
        <f t="shared" si="188"/>
        <v>0.61592039800995024</v>
      </c>
      <c r="L458" s="2">
        <f t="shared" si="189"/>
        <v>3.3830845771144279E-2</v>
      </c>
      <c r="M458" s="2">
        <f t="shared" si="190"/>
        <v>1.492537313432838E-2</v>
      </c>
      <c r="N458" s="107">
        <v>3707</v>
      </c>
      <c r="O458" s="107">
        <v>6809</v>
      </c>
      <c r="P458" s="107">
        <v>374</v>
      </c>
      <c r="Q458" s="107"/>
      <c r="R458" s="107"/>
      <c r="S458" s="107"/>
      <c r="T458" s="107"/>
      <c r="U458" s="107"/>
      <c r="V458" s="107">
        <v>65</v>
      </c>
      <c r="W458" s="107">
        <v>17</v>
      </c>
      <c r="X458" s="107"/>
      <c r="Y458" s="107">
        <v>83</v>
      </c>
      <c r="Z458" s="107"/>
      <c r="AA458" s="107"/>
      <c r="AB458" s="107"/>
      <c r="AC458" s="107"/>
      <c r="AD458" s="107"/>
      <c r="AE458" s="107"/>
      <c r="AG458" s="6">
        <f>IF(Q458&gt;0,RANK(Q458,(N458:P458,Q458:AE458)),0)</f>
        <v>0</v>
      </c>
      <c r="AH458" s="6">
        <f>IF(R458&gt;0,RANK(R458,(N458:P458,Q458:AE458)),0)</f>
        <v>0</v>
      </c>
      <c r="AI458" s="6">
        <f>IF(T458&gt;0,RANK(T458,(N458:P458,Q458:AE458)),0)</f>
        <v>0</v>
      </c>
      <c r="AJ458" s="6">
        <f>IF(S458&gt;0,RANK(S458,(N458:P458,Q458:AE458)),0)</f>
        <v>0</v>
      </c>
      <c r="AK458" s="2">
        <f t="shared" si="191"/>
        <v>0</v>
      </c>
      <c r="AL458" s="2">
        <f t="shared" si="192"/>
        <v>0</v>
      </c>
      <c r="AM458" s="2">
        <f t="shared" si="193"/>
        <v>0</v>
      </c>
      <c r="AN458" s="2">
        <f t="shared" si="194"/>
        <v>0</v>
      </c>
      <c r="AP458" t="s">
        <v>2643</v>
      </c>
      <c r="AQ458" t="s">
        <v>193</v>
      </c>
      <c r="AR458" s="8"/>
      <c r="AT458" s="92">
        <v>27</v>
      </c>
      <c r="AU458" s="94">
        <v>97</v>
      </c>
      <c r="AV458" s="98">
        <f t="shared" si="185"/>
        <v>27097</v>
      </c>
      <c r="AX458" s="6" t="s">
        <v>1535</v>
      </c>
    </row>
    <row r="459" spans="1:50" hidden="1" outlineLevel="1">
      <c r="A459" t="s">
        <v>1957</v>
      </c>
      <c r="B459" t="s">
        <v>193</v>
      </c>
      <c r="C459" s="1">
        <f t="shared" si="186"/>
        <v>16203</v>
      </c>
      <c r="D459" s="6">
        <f>IF(N459&gt;0, RANK(N459,(N459:P459,Q459:AE459)),0)</f>
        <v>1</v>
      </c>
      <c r="E459" s="6">
        <f>IF(O459&gt;0,RANK(O459,(N459:P459,Q459:AE459)),0)</f>
        <v>2</v>
      </c>
      <c r="F459" s="6">
        <f>IF(P459&gt;0,RANK(P459,(N459:P459,Q459:AE459)),0)</f>
        <v>3</v>
      </c>
      <c r="G459" s="1">
        <f t="shared" si="195"/>
        <v>2166</v>
      </c>
      <c r="H459" s="2">
        <f t="shared" si="196"/>
        <v>0.13367894834289945</v>
      </c>
      <c r="I459" s="2"/>
      <c r="J459" s="2">
        <f t="shared" si="187"/>
        <v>0.54656545084243657</v>
      </c>
      <c r="K459" s="2">
        <f t="shared" si="188"/>
        <v>0.41288650249953712</v>
      </c>
      <c r="L459" s="2">
        <f t="shared" si="189"/>
        <v>2.5859408751465779E-2</v>
      </c>
      <c r="M459" s="2">
        <f t="shared" si="190"/>
        <v>1.4688637906560525E-2</v>
      </c>
      <c r="N459" s="107">
        <v>8856</v>
      </c>
      <c r="O459" s="107">
        <v>6690</v>
      </c>
      <c r="P459" s="107">
        <v>419</v>
      </c>
      <c r="Q459" s="107"/>
      <c r="R459" s="107"/>
      <c r="S459" s="107"/>
      <c r="T459" s="107"/>
      <c r="U459" s="107"/>
      <c r="V459" s="107">
        <v>78</v>
      </c>
      <c r="W459" s="107">
        <v>41</v>
      </c>
      <c r="X459" s="107"/>
      <c r="Y459" s="107">
        <v>119</v>
      </c>
      <c r="Z459" s="107"/>
      <c r="AA459" s="107"/>
      <c r="AB459" s="107"/>
      <c r="AC459" s="107"/>
      <c r="AD459" s="107"/>
      <c r="AE459" s="107"/>
      <c r="AG459" s="6">
        <f>IF(Q459&gt;0,RANK(Q459,(N459:P459,Q459:AE459)),0)</f>
        <v>0</v>
      </c>
      <c r="AH459" s="6">
        <f>IF(R459&gt;0,RANK(R459,(N459:P459,Q459:AE459)),0)</f>
        <v>0</v>
      </c>
      <c r="AI459" s="6">
        <f>IF(T459&gt;0,RANK(T459,(N459:P459,Q459:AE459)),0)</f>
        <v>0</v>
      </c>
      <c r="AJ459" s="6">
        <f>IF(S459&gt;0,RANK(S459,(N459:P459,Q459:AE459)),0)</f>
        <v>0</v>
      </c>
      <c r="AK459" s="2">
        <f t="shared" si="191"/>
        <v>0</v>
      </c>
      <c r="AL459" s="2">
        <f t="shared" si="192"/>
        <v>0</v>
      </c>
      <c r="AM459" s="2">
        <f t="shared" si="193"/>
        <v>0</v>
      </c>
      <c r="AN459" s="2">
        <f t="shared" si="194"/>
        <v>0</v>
      </c>
      <c r="AP459" t="s">
        <v>1957</v>
      </c>
      <c r="AQ459" t="s">
        <v>193</v>
      </c>
      <c r="AR459" s="8"/>
      <c r="AT459" s="92">
        <v>27</v>
      </c>
      <c r="AU459" s="94">
        <v>99</v>
      </c>
      <c r="AV459" s="98">
        <f t="shared" si="185"/>
        <v>27099</v>
      </c>
      <c r="AX459" s="6" t="s">
        <v>1535</v>
      </c>
    </row>
    <row r="460" spans="1:50" hidden="1" outlineLevel="1">
      <c r="A460" t="s">
        <v>127</v>
      </c>
      <c r="B460" t="s">
        <v>193</v>
      </c>
      <c r="C460" s="1">
        <f t="shared" si="186"/>
        <v>4411</v>
      </c>
      <c r="D460" s="6">
        <f>IF(N460&gt;0, RANK(N460,(N460:P460,Q460:AE460)),0)</f>
        <v>2</v>
      </c>
      <c r="E460" s="6">
        <f>IF(O460&gt;0,RANK(O460,(N460:P460,Q460:AE460)),0)</f>
        <v>1</v>
      </c>
      <c r="F460" s="6">
        <f>IF(P460&gt;0,RANK(P460,(N460:P460,Q460:AE460)),0)</f>
        <v>3</v>
      </c>
      <c r="G460" s="1">
        <f t="shared" si="195"/>
        <v>632</v>
      </c>
      <c r="H460" s="2">
        <f t="shared" si="196"/>
        <v>0.14327816821582406</v>
      </c>
      <c r="I460" s="2"/>
      <c r="J460" s="2">
        <f t="shared" si="187"/>
        <v>0.40943096803445933</v>
      </c>
      <c r="K460" s="2">
        <f t="shared" si="188"/>
        <v>0.55270913625028339</v>
      </c>
      <c r="L460" s="2">
        <f t="shared" si="189"/>
        <v>2.0856948537746542E-2</v>
      </c>
      <c r="M460" s="2">
        <f t="shared" si="190"/>
        <v>1.7002947177510733E-2</v>
      </c>
      <c r="N460" s="107">
        <v>1806</v>
      </c>
      <c r="O460" s="107">
        <v>2438</v>
      </c>
      <c r="P460" s="107">
        <v>92</v>
      </c>
      <c r="Q460" s="107"/>
      <c r="R460" s="107"/>
      <c r="S460" s="107"/>
      <c r="T460" s="107"/>
      <c r="U460" s="107"/>
      <c r="V460" s="107">
        <v>38</v>
      </c>
      <c r="W460" s="107">
        <v>11</v>
      </c>
      <c r="X460" s="107"/>
      <c r="Y460" s="107">
        <v>26</v>
      </c>
      <c r="Z460" s="107"/>
      <c r="AA460" s="107"/>
      <c r="AB460" s="107"/>
      <c r="AC460" s="107"/>
      <c r="AD460" s="107"/>
      <c r="AE460" s="107"/>
      <c r="AG460" s="6">
        <f>IF(Q460&gt;0,RANK(Q460,(N460:P460,Q460:AE460)),0)</f>
        <v>0</v>
      </c>
      <c r="AH460" s="6">
        <f>IF(R460&gt;0,RANK(R460,(N460:P460,Q460:AE460)),0)</f>
        <v>0</v>
      </c>
      <c r="AI460" s="6">
        <f>IF(T460&gt;0,RANK(T460,(N460:P460,Q460:AE460)),0)</f>
        <v>0</v>
      </c>
      <c r="AJ460" s="6">
        <f>IF(S460&gt;0,RANK(S460,(N460:P460,Q460:AE460)),0)</f>
        <v>0</v>
      </c>
      <c r="AK460" s="2">
        <f t="shared" si="191"/>
        <v>0</v>
      </c>
      <c r="AL460" s="2">
        <f t="shared" si="192"/>
        <v>0</v>
      </c>
      <c r="AM460" s="2">
        <f t="shared" si="193"/>
        <v>0</v>
      </c>
      <c r="AN460" s="2">
        <f t="shared" si="194"/>
        <v>0</v>
      </c>
      <c r="AP460" t="s">
        <v>127</v>
      </c>
      <c r="AQ460" t="s">
        <v>193</v>
      </c>
      <c r="AR460" s="8"/>
      <c r="AT460" s="92">
        <v>27</v>
      </c>
      <c r="AU460" s="94">
        <v>101</v>
      </c>
      <c r="AV460" s="98">
        <f t="shared" si="185"/>
        <v>27101</v>
      </c>
      <c r="AX460" s="6" t="s">
        <v>1535</v>
      </c>
    </row>
    <row r="461" spans="1:50" hidden="1" outlineLevel="1">
      <c r="A461" t="s">
        <v>1219</v>
      </c>
      <c r="B461" t="s">
        <v>193</v>
      </c>
      <c r="C461" s="1">
        <f t="shared" si="186"/>
        <v>11294</v>
      </c>
      <c r="D461" s="6">
        <f>IF(N461&gt;0, RANK(N461,(N461:P461,Q461:AE461)),0)</f>
        <v>2</v>
      </c>
      <c r="E461" s="6">
        <f>IF(O461&gt;0,RANK(O461,(N461:P461,Q461:AE461)),0)</f>
        <v>1</v>
      </c>
      <c r="F461" s="6">
        <f>IF(P461&gt;0,RANK(P461,(N461:P461,Q461:AE461)),0)</f>
        <v>3</v>
      </c>
      <c r="G461" s="1">
        <f t="shared" si="195"/>
        <v>1389</v>
      </c>
      <c r="H461" s="2">
        <f t="shared" si="196"/>
        <v>0.12298565610058439</v>
      </c>
      <c r="I461" s="2"/>
      <c r="J461" s="2">
        <f t="shared" si="187"/>
        <v>0.41154595360368335</v>
      </c>
      <c r="K461" s="2">
        <f t="shared" si="188"/>
        <v>0.53453160970426772</v>
      </c>
      <c r="L461" s="2">
        <f t="shared" si="189"/>
        <v>3.8781653975562248E-2</v>
      </c>
      <c r="M461" s="2">
        <f t="shared" si="190"/>
        <v>1.5140782716486632E-2</v>
      </c>
      <c r="N461" s="107">
        <v>4648</v>
      </c>
      <c r="O461" s="107">
        <v>6037</v>
      </c>
      <c r="P461" s="107">
        <v>438</v>
      </c>
      <c r="Q461" s="107"/>
      <c r="R461" s="107"/>
      <c r="S461" s="107"/>
      <c r="T461" s="107"/>
      <c r="U461" s="107"/>
      <c r="V461" s="107">
        <v>38</v>
      </c>
      <c r="W461" s="107">
        <v>17</v>
      </c>
      <c r="X461" s="107"/>
      <c r="Y461" s="107">
        <v>116</v>
      </c>
      <c r="Z461" s="107"/>
      <c r="AA461" s="107"/>
      <c r="AB461" s="107"/>
      <c r="AC461" s="107"/>
      <c r="AD461" s="107"/>
      <c r="AE461" s="107"/>
      <c r="AG461" s="6">
        <f>IF(Q461&gt;0,RANK(Q461,(N461:P461,Q461:AE461)),0)</f>
        <v>0</v>
      </c>
      <c r="AH461" s="6">
        <f>IF(R461&gt;0,RANK(R461,(N461:P461,Q461:AE461)),0)</f>
        <v>0</v>
      </c>
      <c r="AI461" s="6">
        <f>IF(T461&gt;0,RANK(T461,(N461:P461,Q461:AE461)),0)</f>
        <v>0</v>
      </c>
      <c r="AJ461" s="6">
        <f>IF(S461&gt;0,RANK(S461,(N461:P461,Q461:AE461)),0)</f>
        <v>0</v>
      </c>
      <c r="AK461" s="2">
        <f t="shared" si="191"/>
        <v>0</v>
      </c>
      <c r="AL461" s="2">
        <f t="shared" si="192"/>
        <v>0</v>
      </c>
      <c r="AM461" s="2">
        <f t="shared" si="193"/>
        <v>0</v>
      </c>
      <c r="AN461" s="2">
        <f t="shared" si="194"/>
        <v>0</v>
      </c>
      <c r="AP461" t="s">
        <v>1219</v>
      </c>
      <c r="AQ461" t="s">
        <v>193</v>
      </c>
      <c r="AR461" s="8"/>
      <c r="AT461" s="92">
        <v>27</v>
      </c>
      <c r="AU461" s="94">
        <v>103</v>
      </c>
      <c r="AV461" s="98">
        <f t="shared" si="185"/>
        <v>27103</v>
      </c>
      <c r="AX461" s="6" t="s">
        <v>1535</v>
      </c>
    </row>
    <row r="462" spans="1:50" hidden="1" outlineLevel="1">
      <c r="A462" t="s">
        <v>2144</v>
      </c>
      <c r="B462" t="s">
        <v>193</v>
      </c>
      <c r="C462" s="1">
        <f t="shared" si="186"/>
        <v>7937</v>
      </c>
      <c r="D462" s="6">
        <f>IF(N462&gt;0, RANK(N462,(N462:P462,Q462:AE462)),0)</f>
        <v>2</v>
      </c>
      <c r="E462" s="6">
        <f>IF(O462&gt;0,RANK(O462,(N462:P462,Q462:AE462)),0)</f>
        <v>1</v>
      </c>
      <c r="F462" s="6">
        <f>IF(P462&gt;0,RANK(P462,(N462:P462,Q462:AE462)),0)</f>
        <v>3</v>
      </c>
      <c r="G462" s="1">
        <f t="shared" si="195"/>
        <v>1313</v>
      </c>
      <c r="H462" s="2">
        <f t="shared" si="196"/>
        <v>0.16542774347990424</v>
      </c>
      <c r="I462" s="2"/>
      <c r="J462" s="2">
        <f t="shared" si="187"/>
        <v>0.40229305783041452</v>
      </c>
      <c r="K462" s="2">
        <f t="shared" si="188"/>
        <v>0.56772080131031877</v>
      </c>
      <c r="L462" s="2">
        <f t="shared" si="189"/>
        <v>1.7764898576288272E-2</v>
      </c>
      <c r="M462" s="2">
        <f t="shared" si="190"/>
        <v>1.2221242282978492E-2</v>
      </c>
      <c r="N462" s="107">
        <v>3193</v>
      </c>
      <c r="O462" s="107">
        <v>4506</v>
      </c>
      <c r="P462" s="107">
        <v>141</v>
      </c>
      <c r="Q462" s="107"/>
      <c r="R462" s="107"/>
      <c r="S462" s="107"/>
      <c r="T462" s="107"/>
      <c r="U462" s="107"/>
      <c r="V462" s="107">
        <v>47</v>
      </c>
      <c r="W462" s="107">
        <v>18</v>
      </c>
      <c r="X462" s="107"/>
      <c r="Y462" s="107">
        <v>32</v>
      </c>
      <c r="Z462" s="107"/>
      <c r="AA462" s="107"/>
      <c r="AB462" s="107"/>
      <c r="AC462" s="107"/>
      <c r="AD462" s="107"/>
      <c r="AE462" s="107"/>
      <c r="AG462" s="6">
        <f>IF(Q462&gt;0,RANK(Q462,(N462:P462,Q462:AE462)),0)</f>
        <v>0</v>
      </c>
      <c r="AH462" s="6">
        <f>IF(R462&gt;0,RANK(R462,(N462:P462,Q462:AE462)),0)</f>
        <v>0</v>
      </c>
      <c r="AI462" s="6">
        <f>IF(T462&gt;0,RANK(T462,(N462:P462,Q462:AE462)),0)</f>
        <v>0</v>
      </c>
      <c r="AJ462" s="6">
        <f>IF(S462&gt;0,RANK(S462,(N462:P462,Q462:AE462)),0)</f>
        <v>0</v>
      </c>
      <c r="AK462" s="2">
        <f t="shared" si="191"/>
        <v>0</v>
      </c>
      <c r="AL462" s="2">
        <f t="shared" si="192"/>
        <v>0</v>
      </c>
      <c r="AM462" s="2">
        <f t="shared" si="193"/>
        <v>0</v>
      </c>
      <c r="AN462" s="2">
        <f t="shared" si="194"/>
        <v>0</v>
      </c>
      <c r="AP462" t="s">
        <v>2144</v>
      </c>
      <c r="AQ462" t="s">
        <v>193</v>
      </c>
      <c r="AR462" s="8"/>
      <c r="AT462" s="92">
        <v>27</v>
      </c>
      <c r="AU462" s="94">
        <v>105</v>
      </c>
      <c r="AV462" s="98">
        <f t="shared" si="185"/>
        <v>27105</v>
      </c>
      <c r="AX462" s="6" t="s">
        <v>1535</v>
      </c>
    </row>
    <row r="463" spans="1:50" hidden="1" outlineLevel="1">
      <c r="A463" t="s">
        <v>2330</v>
      </c>
      <c r="B463" t="s">
        <v>193</v>
      </c>
      <c r="C463" s="1">
        <f t="shared" si="186"/>
        <v>3509</v>
      </c>
      <c r="D463" s="6">
        <f>IF(N463&gt;0, RANK(N463,(N463:P463,Q463:AE463)),0)</f>
        <v>1</v>
      </c>
      <c r="E463" s="6">
        <f>IF(O463&gt;0,RANK(O463,(N463:P463,Q463:AE463)),0)</f>
        <v>2</v>
      </c>
      <c r="F463" s="6">
        <f>IF(P463&gt;0,RANK(P463,(N463:P463,Q463:AE463)),0)</f>
        <v>3</v>
      </c>
      <c r="G463" s="1">
        <f t="shared" si="195"/>
        <v>98</v>
      </c>
      <c r="H463" s="2">
        <f t="shared" si="196"/>
        <v>2.792818466799658E-2</v>
      </c>
      <c r="I463" s="2"/>
      <c r="J463" s="2">
        <f t="shared" si="187"/>
        <v>0.49472784269022513</v>
      </c>
      <c r="K463" s="2">
        <f t="shared" si="188"/>
        <v>0.46679965802222856</v>
      </c>
      <c r="L463" s="2">
        <f t="shared" si="189"/>
        <v>2.7073240239384441E-2</v>
      </c>
      <c r="M463" s="2">
        <f t="shared" si="190"/>
        <v>1.1399259048161928E-2</v>
      </c>
      <c r="N463" s="107">
        <v>1736</v>
      </c>
      <c r="O463" s="107">
        <v>1638</v>
      </c>
      <c r="P463" s="107">
        <v>95</v>
      </c>
      <c r="Q463" s="107"/>
      <c r="R463" s="107"/>
      <c r="S463" s="107"/>
      <c r="T463" s="107"/>
      <c r="U463" s="107"/>
      <c r="V463" s="107">
        <v>13</v>
      </c>
      <c r="W463" s="107">
        <v>9</v>
      </c>
      <c r="X463" s="107"/>
      <c r="Y463" s="107">
        <v>18</v>
      </c>
      <c r="Z463" s="107"/>
      <c r="AA463" s="107"/>
      <c r="AB463" s="107"/>
      <c r="AC463" s="107"/>
      <c r="AD463" s="107"/>
      <c r="AE463" s="107"/>
      <c r="AG463" s="6">
        <f>IF(Q463&gt;0,RANK(Q463,(N463:P463,Q463:AE463)),0)</f>
        <v>0</v>
      </c>
      <c r="AH463" s="6">
        <f>IF(R463&gt;0,RANK(R463,(N463:P463,Q463:AE463)),0)</f>
        <v>0</v>
      </c>
      <c r="AI463" s="6">
        <f>IF(T463&gt;0,RANK(T463,(N463:P463,Q463:AE463)),0)</f>
        <v>0</v>
      </c>
      <c r="AJ463" s="6">
        <f>IF(S463&gt;0,RANK(S463,(N463:P463,Q463:AE463)),0)</f>
        <v>0</v>
      </c>
      <c r="AK463" s="2">
        <f t="shared" si="191"/>
        <v>0</v>
      </c>
      <c r="AL463" s="2">
        <f t="shared" si="192"/>
        <v>0</v>
      </c>
      <c r="AM463" s="2">
        <f t="shared" si="193"/>
        <v>0</v>
      </c>
      <c r="AN463" s="2">
        <f t="shared" si="194"/>
        <v>0</v>
      </c>
      <c r="AP463" t="s">
        <v>2330</v>
      </c>
      <c r="AQ463" t="s">
        <v>193</v>
      </c>
      <c r="AR463" s="8"/>
      <c r="AT463" s="92">
        <v>27</v>
      </c>
      <c r="AU463" s="94">
        <v>107</v>
      </c>
      <c r="AV463" s="98">
        <f t="shared" si="185"/>
        <v>27107</v>
      </c>
      <c r="AX463" s="6" t="s">
        <v>1535</v>
      </c>
    </row>
    <row r="464" spans="1:50" hidden="1" outlineLevel="1">
      <c r="A464" t="s">
        <v>1190</v>
      </c>
      <c r="B464" t="s">
        <v>193</v>
      </c>
      <c r="C464" s="1">
        <f t="shared" si="186"/>
        <v>39451</v>
      </c>
      <c r="D464" s="6">
        <f>IF(N464&gt;0, RANK(N464,(N464:P464,Q464:AE464)),0)</f>
        <v>2</v>
      </c>
      <c r="E464" s="6">
        <f>IF(O464&gt;0,RANK(O464,(N464:P464,Q464:AE464)),0)</f>
        <v>1</v>
      </c>
      <c r="F464" s="6">
        <f>IF(P464&gt;0,RANK(P464,(N464:P464,Q464:AE464)),0)</f>
        <v>3</v>
      </c>
      <c r="G464" s="1">
        <f t="shared" si="195"/>
        <v>8037</v>
      </c>
      <c r="H464" s="2">
        <f t="shared" si="196"/>
        <v>0.20372107170920889</v>
      </c>
      <c r="I464" s="2"/>
      <c r="J464" s="2">
        <f t="shared" si="187"/>
        <v>0.37651770550809865</v>
      </c>
      <c r="K464" s="2">
        <f t="shared" si="188"/>
        <v>0.58023877721730754</v>
      </c>
      <c r="L464" s="2">
        <f t="shared" si="189"/>
        <v>3.4270360700615954E-2</v>
      </c>
      <c r="M464" s="2">
        <f t="shared" si="190"/>
        <v>8.9731565739779029E-3</v>
      </c>
      <c r="N464" s="107">
        <v>14854</v>
      </c>
      <c r="O464" s="107">
        <v>22891</v>
      </c>
      <c r="P464" s="107">
        <v>1352</v>
      </c>
      <c r="Q464" s="107"/>
      <c r="R464" s="107"/>
      <c r="S464" s="107"/>
      <c r="T464" s="107"/>
      <c r="U464" s="107"/>
      <c r="V464" s="107">
        <v>66</v>
      </c>
      <c r="W464" s="107">
        <v>32</v>
      </c>
      <c r="X464" s="107"/>
      <c r="Y464" s="107">
        <v>256</v>
      </c>
      <c r="Z464" s="107"/>
      <c r="AA464" s="107"/>
      <c r="AB464" s="107"/>
      <c r="AC464" s="107"/>
      <c r="AD464" s="107"/>
      <c r="AE464" s="107"/>
      <c r="AG464" s="6">
        <f>IF(Q464&gt;0,RANK(Q464,(N464:P464,Q464:AE464)),0)</f>
        <v>0</v>
      </c>
      <c r="AH464" s="6">
        <f>IF(R464&gt;0,RANK(R464,(N464:P464,Q464:AE464)),0)</f>
        <v>0</v>
      </c>
      <c r="AI464" s="6">
        <f>IF(T464&gt;0,RANK(T464,(N464:P464,Q464:AE464)),0)</f>
        <v>0</v>
      </c>
      <c r="AJ464" s="6">
        <f>IF(S464&gt;0,RANK(S464,(N464:P464,Q464:AE464)),0)</f>
        <v>0</v>
      </c>
      <c r="AK464" s="2">
        <f t="shared" si="191"/>
        <v>0</v>
      </c>
      <c r="AL464" s="2">
        <f t="shared" si="192"/>
        <v>0</v>
      </c>
      <c r="AM464" s="2">
        <f t="shared" si="193"/>
        <v>0</v>
      </c>
      <c r="AN464" s="2">
        <f t="shared" si="194"/>
        <v>0</v>
      </c>
      <c r="AP464" t="s">
        <v>1190</v>
      </c>
      <c r="AQ464" t="s">
        <v>193</v>
      </c>
      <c r="AR464" s="8"/>
      <c r="AT464" s="92">
        <v>27</v>
      </c>
      <c r="AU464" s="94">
        <v>109</v>
      </c>
      <c r="AV464" s="98">
        <f t="shared" si="185"/>
        <v>27109</v>
      </c>
      <c r="AX464" s="6" t="s">
        <v>1535</v>
      </c>
    </row>
    <row r="465" spans="1:50" hidden="1" outlineLevel="1">
      <c r="A465" t="s">
        <v>2591</v>
      </c>
      <c r="B465" t="s">
        <v>193</v>
      </c>
      <c r="C465" s="1">
        <f t="shared" si="186"/>
        <v>20512</v>
      </c>
      <c r="D465" s="6">
        <f>IF(N465&gt;0, RANK(N465,(N465:P465,Q465:AE465)),0)</f>
        <v>2</v>
      </c>
      <c r="E465" s="6">
        <f>IF(O465&gt;0,RANK(O465,(N465:P465,Q465:AE465)),0)</f>
        <v>1</v>
      </c>
      <c r="F465" s="6">
        <f>IF(P465&gt;0,RANK(P465,(N465:P465,Q465:AE465)),0)</f>
        <v>3</v>
      </c>
      <c r="G465" s="1">
        <f t="shared" si="195"/>
        <v>4892</v>
      </c>
      <c r="H465" s="2">
        <f t="shared" si="196"/>
        <v>0.23849453978159127</v>
      </c>
      <c r="I465" s="2"/>
      <c r="J465" s="2">
        <f t="shared" si="187"/>
        <v>0.36115444617784709</v>
      </c>
      <c r="K465" s="2">
        <f t="shared" si="188"/>
        <v>0.59964898595943839</v>
      </c>
      <c r="L465" s="2">
        <f t="shared" si="189"/>
        <v>2.7447347893915758E-2</v>
      </c>
      <c r="M465" s="2">
        <f t="shared" si="190"/>
        <v>1.1749219968798769E-2</v>
      </c>
      <c r="N465" s="107">
        <v>7408</v>
      </c>
      <c r="O465" s="107">
        <v>12300</v>
      </c>
      <c r="P465" s="107">
        <v>563</v>
      </c>
      <c r="Q465" s="107"/>
      <c r="R465" s="107"/>
      <c r="S465" s="107"/>
      <c r="T465" s="107"/>
      <c r="U465" s="107"/>
      <c r="V465" s="107">
        <v>65</v>
      </c>
      <c r="W465" s="107">
        <v>30</v>
      </c>
      <c r="X465" s="107"/>
      <c r="Y465" s="107">
        <v>146</v>
      </c>
      <c r="Z465" s="107"/>
      <c r="AA465" s="107"/>
      <c r="AB465" s="107"/>
      <c r="AC465" s="107"/>
      <c r="AD465" s="107"/>
      <c r="AE465" s="107"/>
      <c r="AG465" s="6">
        <f>IF(Q465&gt;0,RANK(Q465,(N465:P465,Q465:AE465)),0)</f>
        <v>0</v>
      </c>
      <c r="AH465" s="6">
        <f>IF(R465&gt;0,RANK(R465,(N465:P465,Q465:AE465)),0)</f>
        <v>0</v>
      </c>
      <c r="AI465" s="6">
        <f>IF(T465&gt;0,RANK(T465,(N465:P465,Q465:AE465)),0)</f>
        <v>0</v>
      </c>
      <c r="AJ465" s="6">
        <f>IF(S465&gt;0,RANK(S465,(N465:P465,Q465:AE465)),0)</f>
        <v>0</v>
      </c>
      <c r="AK465" s="2">
        <f t="shared" si="191"/>
        <v>0</v>
      </c>
      <c r="AL465" s="2">
        <f t="shared" si="192"/>
        <v>0</v>
      </c>
      <c r="AM465" s="2">
        <f t="shared" si="193"/>
        <v>0</v>
      </c>
      <c r="AN465" s="2">
        <f t="shared" si="194"/>
        <v>0</v>
      </c>
      <c r="AP465" t="s">
        <v>2591</v>
      </c>
      <c r="AQ465" t="s">
        <v>193</v>
      </c>
      <c r="AR465" s="8"/>
      <c r="AT465" s="92">
        <v>27</v>
      </c>
      <c r="AU465" s="94">
        <v>111</v>
      </c>
      <c r="AV465" s="98">
        <f t="shared" si="185"/>
        <v>27111</v>
      </c>
      <c r="AX465" s="6" t="s">
        <v>1535</v>
      </c>
    </row>
    <row r="466" spans="1:50" hidden="1" outlineLevel="1">
      <c r="A466" t="s">
        <v>2179</v>
      </c>
      <c r="B466" t="s">
        <v>193</v>
      </c>
      <c r="C466" s="1">
        <f t="shared" si="186"/>
        <v>4783</v>
      </c>
      <c r="D466" s="6">
        <f>IF(N466&gt;0, RANK(N466,(N466:P466,Q466:AE466)),0)</f>
        <v>2</v>
      </c>
      <c r="E466" s="6">
        <f>IF(O466&gt;0,RANK(O466,(N466:P466,Q466:AE466)),0)</f>
        <v>1</v>
      </c>
      <c r="F466" s="6">
        <f>IF(P466&gt;0,RANK(P466,(N466:P466,Q466:AE466)),0)</f>
        <v>3</v>
      </c>
      <c r="G466" s="1">
        <f t="shared" si="195"/>
        <v>283</v>
      </c>
      <c r="H466" s="2">
        <f t="shared" si="196"/>
        <v>5.9167886263851138E-2</v>
      </c>
      <c r="I466" s="2"/>
      <c r="J466" s="2">
        <f t="shared" si="187"/>
        <v>0.44971775036587913</v>
      </c>
      <c r="K466" s="2">
        <f t="shared" si="188"/>
        <v>0.5088856366297303</v>
      </c>
      <c r="L466" s="2">
        <f t="shared" si="189"/>
        <v>2.5716077775454736E-2</v>
      </c>
      <c r="M466" s="2">
        <f t="shared" si="190"/>
        <v>1.5680535228935834E-2</v>
      </c>
      <c r="N466" s="107">
        <v>2151</v>
      </c>
      <c r="O466" s="107">
        <v>2434</v>
      </c>
      <c r="P466" s="107">
        <v>123</v>
      </c>
      <c r="Q466" s="107"/>
      <c r="R466" s="107"/>
      <c r="S466" s="107"/>
      <c r="T466" s="107"/>
      <c r="U466" s="107"/>
      <c r="V466" s="107">
        <v>22</v>
      </c>
      <c r="W466" s="107">
        <v>11</v>
      </c>
      <c r="X466" s="107"/>
      <c r="Y466" s="107">
        <v>42</v>
      </c>
      <c r="Z466" s="107"/>
      <c r="AA466" s="107"/>
      <c r="AB466" s="107"/>
      <c r="AC466" s="107"/>
      <c r="AD466" s="107"/>
      <c r="AE466" s="107"/>
      <c r="AG466" s="6">
        <f>IF(Q466&gt;0,RANK(Q466,(N466:P466,Q466:AE466)),0)</f>
        <v>0</v>
      </c>
      <c r="AH466" s="6">
        <f>IF(R466&gt;0,RANK(R466,(N466:P466,Q466:AE466)),0)</f>
        <v>0</v>
      </c>
      <c r="AI466" s="6">
        <f>IF(T466&gt;0,RANK(T466,(N466:P466,Q466:AE466)),0)</f>
        <v>0</v>
      </c>
      <c r="AJ466" s="6">
        <f>IF(S466&gt;0,RANK(S466,(N466:P466,Q466:AE466)),0)</f>
        <v>0</v>
      </c>
      <c r="AK466" s="2">
        <f t="shared" si="191"/>
        <v>0</v>
      </c>
      <c r="AL466" s="2">
        <f t="shared" si="192"/>
        <v>0</v>
      </c>
      <c r="AM466" s="2">
        <f t="shared" si="193"/>
        <v>0</v>
      </c>
      <c r="AN466" s="2">
        <f t="shared" si="194"/>
        <v>0</v>
      </c>
      <c r="AP466" t="s">
        <v>2179</v>
      </c>
      <c r="AQ466" t="s">
        <v>193</v>
      </c>
      <c r="AR466" s="8"/>
      <c r="AT466" s="92">
        <v>27</v>
      </c>
      <c r="AU466" s="94">
        <v>113</v>
      </c>
      <c r="AV466" s="98">
        <f t="shared" si="185"/>
        <v>27113</v>
      </c>
      <c r="AX466" s="6" t="s">
        <v>1535</v>
      </c>
    </row>
    <row r="467" spans="1:50" hidden="1" outlineLevel="1">
      <c r="A467" t="s">
        <v>2725</v>
      </c>
      <c r="B467" t="s">
        <v>193</v>
      </c>
      <c r="C467" s="1">
        <f t="shared" si="186"/>
        <v>9037</v>
      </c>
      <c r="D467" s="6">
        <f>IF(N467&gt;0, RANK(N467,(N467:P467,Q467:AE467)),0)</f>
        <v>2</v>
      </c>
      <c r="E467" s="6">
        <f>IF(O467&gt;0,RANK(O467,(N467:P467,Q467:AE467)),0)</f>
        <v>1</v>
      </c>
      <c r="F467" s="6">
        <f>IF(P467&gt;0,RANK(P467,(N467:P467,Q467:AE467)),0)</f>
        <v>3</v>
      </c>
      <c r="G467" s="1">
        <f t="shared" si="195"/>
        <v>411</v>
      </c>
      <c r="H467" s="2">
        <f t="shared" si="196"/>
        <v>4.5479694588912246E-2</v>
      </c>
      <c r="I467" s="2"/>
      <c r="J467" s="2">
        <f t="shared" si="187"/>
        <v>0.44240345247316587</v>
      </c>
      <c r="K467" s="2">
        <f t="shared" si="188"/>
        <v>0.48788314706207814</v>
      </c>
      <c r="L467" s="2">
        <f t="shared" si="189"/>
        <v>5.1123160340821067E-2</v>
      </c>
      <c r="M467" s="2">
        <f t="shared" si="190"/>
        <v>1.859024012393487E-2</v>
      </c>
      <c r="N467" s="107">
        <v>3998</v>
      </c>
      <c r="O467" s="107">
        <v>4409</v>
      </c>
      <c r="P467" s="107">
        <v>462</v>
      </c>
      <c r="Q467" s="107"/>
      <c r="R467" s="107"/>
      <c r="S467" s="107"/>
      <c r="T467" s="107"/>
      <c r="U467" s="107"/>
      <c r="V467" s="107">
        <v>31</v>
      </c>
      <c r="W467" s="107">
        <v>18</v>
      </c>
      <c r="X467" s="107"/>
      <c r="Y467" s="107">
        <v>119</v>
      </c>
      <c r="Z467" s="107"/>
      <c r="AA467" s="107"/>
      <c r="AB467" s="107"/>
      <c r="AC467" s="107"/>
      <c r="AD467" s="107"/>
      <c r="AE467" s="107"/>
      <c r="AG467" s="6">
        <f>IF(Q467&gt;0,RANK(Q467,(N467:P467,Q467:AE467)),0)</f>
        <v>0</v>
      </c>
      <c r="AH467" s="6">
        <f>IF(R467&gt;0,RANK(R467,(N467:P467,Q467:AE467)),0)</f>
        <v>0</v>
      </c>
      <c r="AI467" s="6">
        <f>IF(T467&gt;0,RANK(T467,(N467:P467,Q467:AE467)),0)</f>
        <v>0</v>
      </c>
      <c r="AJ467" s="6">
        <f>IF(S467&gt;0,RANK(S467,(N467:P467,Q467:AE467)),0)</f>
        <v>0</v>
      </c>
      <c r="AK467" s="2">
        <f t="shared" si="191"/>
        <v>0</v>
      </c>
      <c r="AL467" s="2">
        <f t="shared" si="192"/>
        <v>0</v>
      </c>
      <c r="AM467" s="2">
        <f t="shared" si="193"/>
        <v>0</v>
      </c>
      <c r="AN467" s="2">
        <f t="shared" si="194"/>
        <v>0</v>
      </c>
      <c r="AP467" t="s">
        <v>2725</v>
      </c>
      <c r="AQ467" t="s">
        <v>193</v>
      </c>
      <c r="AR467" s="8"/>
      <c r="AT467" s="92">
        <v>27</v>
      </c>
      <c r="AU467" s="94">
        <v>115</v>
      </c>
      <c r="AV467" s="98">
        <f t="shared" si="185"/>
        <v>27115</v>
      </c>
      <c r="AX467" s="6" t="s">
        <v>1535</v>
      </c>
    </row>
    <row r="468" spans="1:50" hidden="1" outlineLevel="1">
      <c r="A468" t="s">
        <v>2438</v>
      </c>
      <c r="B468" t="s">
        <v>193</v>
      </c>
      <c r="C468" s="1">
        <f t="shared" si="186"/>
        <v>4018</v>
      </c>
      <c r="D468" s="6">
        <f>IF(N468&gt;0, RANK(N468,(N468:P468,Q468:AE468)),0)</f>
        <v>2</v>
      </c>
      <c r="E468" s="6">
        <f>IF(O468&gt;0,RANK(O468,(N468:P468,Q468:AE468)),0)</f>
        <v>1</v>
      </c>
      <c r="F468" s="6">
        <f>IF(P468&gt;0,RANK(P468,(N468:P468,Q468:AE468)),0)</f>
        <v>3</v>
      </c>
      <c r="G468" s="1">
        <f t="shared" si="195"/>
        <v>690</v>
      </c>
      <c r="H468" s="2">
        <f t="shared" si="196"/>
        <v>0.17172722747635641</v>
      </c>
      <c r="I468" s="2"/>
      <c r="J468" s="2">
        <f t="shared" si="187"/>
        <v>0.39621702339472376</v>
      </c>
      <c r="K468" s="2">
        <f t="shared" si="188"/>
        <v>0.56794425087108014</v>
      </c>
      <c r="L468" s="2">
        <f t="shared" si="189"/>
        <v>2.1154803384768543E-2</v>
      </c>
      <c r="M468" s="2">
        <f t="shared" si="190"/>
        <v>1.4683922349427565E-2</v>
      </c>
      <c r="N468" s="107">
        <v>1592</v>
      </c>
      <c r="O468" s="107">
        <v>2282</v>
      </c>
      <c r="P468" s="107">
        <v>85</v>
      </c>
      <c r="Q468" s="107"/>
      <c r="R468" s="107"/>
      <c r="S468" s="107"/>
      <c r="T468" s="107"/>
      <c r="U468" s="107"/>
      <c r="V468" s="107">
        <v>30</v>
      </c>
      <c r="W468" s="107">
        <v>17</v>
      </c>
      <c r="X468" s="107"/>
      <c r="Y468" s="107">
        <v>12</v>
      </c>
      <c r="Z468" s="107"/>
      <c r="AA468" s="107"/>
      <c r="AB468" s="107"/>
      <c r="AC468" s="107"/>
      <c r="AD468" s="107"/>
      <c r="AE468" s="107"/>
      <c r="AG468" s="6">
        <f>IF(Q468&gt;0,RANK(Q468,(N468:P468,Q468:AE468)),0)</f>
        <v>0</v>
      </c>
      <c r="AH468" s="6">
        <f>IF(R468&gt;0,RANK(R468,(N468:P468,Q468:AE468)),0)</f>
        <v>0</v>
      </c>
      <c r="AI468" s="6">
        <f>IF(T468&gt;0,RANK(T468,(N468:P468,Q468:AE468)),0)</f>
        <v>0</v>
      </c>
      <c r="AJ468" s="6">
        <f>IF(S468&gt;0,RANK(S468,(N468:P468,Q468:AE468)),0)</f>
        <v>0</v>
      </c>
      <c r="AK468" s="2">
        <f t="shared" si="191"/>
        <v>0</v>
      </c>
      <c r="AL468" s="2">
        <f t="shared" si="192"/>
        <v>0</v>
      </c>
      <c r="AM468" s="2">
        <f t="shared" si="193"/>
        <v>0</v>
      </c>
      <c r="AN468" s="2">
        <f t="shared" si="194"/>
        <v>0</v>
      </c>
      <c r="AP468" t="s">
        <v>2438</v>
      </c>
      <c r="AQ468" t="s">
        <v>193</v>
      </c>
      <c r="AR468" s="8"/>
      <c r="AT468" s="92">
        <v>27</v>
      </c>
      <c r="AU468" s="94">
        <v>117</v>
      </c>
      <c r="AV468" s="98">
        <f t="shared" si="185"/>
        <v>27117</v>
      </c>
      <c r="AX468" s="6" t="s">
        <v>1535</v>
      </c>
    </row>
    <row r="469" spans="1:50" hidden="1" outlineLevel="1">
      <c r="A469" t="s">
        <v>2199</v>
      </c>
      <c r="B469" t="s">
        <v>193</v>
      </c>
      <c r="C469" s="1">
        <f t="shared" si="186"/>
        <v>11406</v>
      </c>
      <c r="D469" s="6">
        <f>IF(N469&gt;0, RANK(N469,(N469:P469,Q469:AE469)),0)</f>
        <v>2</v>
      </c>
      <c r="E469" s="6">
        <f>IF(O469&gt;0,RANK(O469,(N469:P469,Q469:AE469)),0)</f>
        <v>1</v>
      </c>
      <c r="F469" s="6">
        <f>IF(P469&gt;0,RANK(P469,(N469:P469,Q469:AE469)),0)</f>
        <v>3</v>
      </c>
      <c r="G469" s="1">
        <f t="shared" si="195"/>
        <v>700</v>
      </c>
      <c r="H469" s="2">
        <f t="shared" si="196"/>
        <v>6.1371208136068736E-2</v>
      </c>
      <c r="I469" s="2"/>
      <c r="J469" s="2">
        <f t="shared" si="187"/>
        <v>0.45177976503594597</v>
      </c>
      <c r="K469" s="2">
        <f t="shared" si="188"/>
        <v>0.51315097317201475</v>
      </c>
      <c r="L469" s="2">
        <f t="shared" si="189"/>
        <v>2.4110117482027002E-2</v>
      </c>
      <c r="M469" s="2">
        <f t="shared" si="190"/>
        <v>1.0959144310012284E-2</v>
      </c>
      <c r="N469" s="107">
        <v>5153</v>
      </c>
      <c r="O469" s="107">
        <v>5853</v>
      </c>
      <c r="P469" s="107">
        <v>275</v>
      </c>
      <c r="Q469" s="107"/>
      <c r="R469" s="107"/>
      <c r="S469" s="107"/>
      <c r="T469" s="107"/>
      <c r="U469" s="107"/>
      <c r="V469" s="107">
        <v>51</v>
      </c>
      <c r="W469" s="107">
        <v>18</v>
      </c>
      <c r="X469" s="107"/>
      <c r="Y469" s="107">
        <v>56</v>
      </c>
      <c r="Z469" s="107"/>
      <c r="AA469" s="107"/>
      <c r="AB469" s="107"/>
      <c r="AC469" s="107"/>
      <c r="AD469" s="107"/>
      <c r="AE469" s="107"/>
      <c r="AG469" s="6">
        <f>IF(Q469&gt;0,RANK(Q469,(N469:P469,Q469:AE469)),0)</f>
        <v>0</v>
      </c>
      <c r="AH469" s="6">
        <f>IF(R469&gt;0,RANK(R469,(N469:P469,Q469:AE469)),0)</f>
        <v>0</v>
      </c>
      <c r="AI469" s="6">
        <f>IF(T469&gt;0,RANK(T469,(N469:P469,Q469:AE469)),0)</f>
        <v>0</v>
      </c>
      <c r="AJ469" s="6">
        <f>IF(S469&gt;0,RANK(S469,(N469:P469,Q469:AE469)),0)</f>
        <v>0</v>
      </c>
      <c r="AK469" s="2">
        <f t="shared" si="191"/>
        <v>0</v>
      </c>
      <c r="AL469" s="2">
        <f t="shared" si="192"/>
        <v>0</v>
      </c>
      <c r="AM469" s="2">
        <f t="shared" si="193"/>
        <v>0</v>
      </c>
      <c r="AN469" s="2">
        <f t="shared" si="194"/>
        <v>0</v>
      </c>
      <c r="AP469" t="s">
        <v>2199</v>
      </c>
      <c r="AQ469" t="s">
        <v>193</v>
      </c>
      <c r="AR469" s="8"/>
      <c r="AT469" s="92">
        <v>27</v>
      </c>
      <c r="AU469" s="94">
        <v>119</v>
      </c>
      <c r="AV469" s="98">
        <f t="shared" si="185"/>
        <v>27119</v>
      </c>
      <c r="AX469" s="6" t="s">
        <v>1535</v>
      </c>
    </row>
    <row r="470" spans="1:50" hidden="1" outlineLevel="1">
      <c r="A470" t="s">
        <v>1695</v>
      </c>
      <c r="B470" t="s">
        <v>193</v>
      </c>
      <c r="C470" s="1">
        <f t="shared" si="186"/>
        <v>5064</v>
      </c>
      <c r="D470" s="6">
        <f>IF(N470&gt;0, RANK(N470,(N470:P470,Q470:AE470)),0)</f>
        <v>2</v>
      </c>
      <c r="E470" s="6">
        <f>IF(O470&gt;0,RANK(O470,(N470:P470,Q470:AE470)),0)</f>
        <v>1</v>
      </c>
      <c r="F470" s="6">
        <f>IF(P470&gt;0,RANK(P470,(N470:P470,Q470:AE470)),0)</f>
        <v>3</v>
      </c>
      <c r="G470" s="1">
        <f t="shared" si="195"/>
        <v>603</v>
      </c>
      <c r="H470" s="2">
        <f t="shared" si="196"/>
        <v>0.11907582938388625</v>
      </c>
      <c r="I470" s="2"/>
      <c r="J470" s="2">
        <f t="shared" si="187"/>
        <v>0.41923380726698262</v>
      </c>
      <c r="K470" s="2">
        <f t="shared" si="188"/>
        <v>0.53830963665086884</v>
      </c>
      <c r="L470" s="2">
        <f t="shared" si="189"/>
        <v>3.2187993680884673E-2</v>
      </c>
      <c r="M470" s="2">
        <f t="shared" si="190"/>
        <v>1.0268562401263927E-2</v>
      </c>
      <c r="N470" s="107">
        <v>2123</v>
      </c>
      <c r="O470" s="107">
        <v>2726</v>
      </c>
      <c r="P470" s="107">
        <v>163</v>
      </c>
      <c r="Q470" s="107"/>
      <c r="R470" s="107"/>
      <c r="S470" s="107"/>
      <c r="T470" s="107"/>
      <c r="U470" s="107"/>
      <c r="V470" s="107">
        <v>17</v>
      </c>
      <c r="W470" s="107">
        <v>6</v>
      </c>
      <c r="X470" s="107"/>
      <c r="Y470" s="107">
        <v>29</v>
      </c>
      <c r="Z470" s="107"/>
      <c r="AA470" s="107"/>
      <c r="AB470" s="107"/>
      <c r="AC470" s="107"/>
      <c r="AD470" s="107"/>
      <c r="AE470" s="107"/>
      <c r="AG470" s="6">
        <f>IF(Q470&gt;0,RANK(Q470,(N470:P470,Q470:AE470)),0)</f>
        <v>0</v>
      </c>
      <c r="AH470" s="6">
        <f>IF(R470&gt;0,RANK(R470,(N470:P470,Q470:AE470)),0)</f>
        <v>0</v>
      </c>
      <c r="AI470" s="6">
        <f>IF(T470&gt;0,RANK(T470,(N470:P470,Q470:AE470)),0)</f>
        <v>0</v>
      </c>
      <c r="AJ470" s="6">
        <f>IF(S470&gt;0,RANK(S470,(N470:P470,Q470:AE470)),0)</f>
        <v>0</v>
      </c>
      <c r="AK470" s="2">
        <f t="shared" si="191"/>
        <v>0</v>
      </c>
      <c r="AL470" s="2">
        <f t="shared" si="192"/>
        <v>0</v>
      </c>
      <c r="AM470" s="2">
        <f t="shared" si="193"/>
        <v>0</v>
      </c>
      <c r="AN470" s="2">
        <f t="shared" si="194"/>
        <v>0</v>
      </c>
      <c r="AP470" t="s">
        <v>1695</v>
      </c>
      <c r="AQ470" t="s">
        <v>193</v>
      </c>
      <c r="AR470" s="8"/>
      <c r="AT470" s="92">
        <v>27</v>
      </c>
      <c r="AU470" s="94">
        <v>121</v>
      </c>
      <c r="AV470" s="98">
        <f t="shared" si="185"/>
        <v>27121</v>
      </c>
      <c r="AX470" s="6" t="s">
        <v>1535</v>
      </c>
    </row>
    <row r="471" spans="1:50" hidden="1" outlineLevel="1">
      <c r="A471" t="s">
        <v>1901</v>
      </c>
      <c r="B471" t="s">
        <v>193</v>
      </c>
      <c r="C471" s="1">
        <f t="shared" si="186"/>
        <v>184841</v>
      </c>
      <c r="D471" s="6">
        <f>IF(N471&gt;0, RANK(N471,(N471:P471,Q471:AE471)),0)</f>
        <v>1</v>
      </c>
      <c r="E471" s="6">
        <f>IF(O471&gt;0,RANK(O471,(N471:P471,Q471:AE471)),0)</f>
        <v>2</v>
      </c>
      <c r="F471" s="6">
        <f>IF(P471&gt;0,RANK(P471,(N471:P471,Q471:AE471)),0)</f>
        <v>3</v>
      </c>
      <c r="G471" s="1">
        <f t="shared" si="195"/>
        <v>25075</v>
      </c>
      <c r="H471" s="2">
        <f t="shared" si="196"/>
        <v>0.1356571323461786</v>
      </c>
      <c r="I471" s="2"/>
      <c r="J471" s="2">
        <f t="shared" si="187"/>
        <v>0.53201941127780095</v>
      </c>
      <c r="K471" s="2">
        <f t="shared" si="188"/>
        <v>0.39636227893162229</v>
      </c>
      <c r="L471" s="2">
        <f t="shared" si="189"/>
        <v>5.8498926104056999E-2</v>
      </c>
      <c r="M471" s="2">
        <f t="shared" si="190"/>
        <v>1.3119383686519763E-2</v>
      </c>
      <c r="N471" s="107">
        <v>98339</v>
      </c>
      <c r="O471" s="107">
        <v>73264</v>
      </c>
      <c r="P471" s="107">
        <v>10813</v>
      </c>
      <c r="Q471" s="107"/>
      <c r="R471" s="107"/>
      <c r="S471" s="107"/>
      <c r="T471" s="107"/>
      <c r="U471" s="107"/>
      <c r="V471" s="107">
        <v>403</v>
      </c>
      <c r="W471" s="107">
        <v>220</v>
      </c>
      <c r="X471" s="107"/>
      <c r="Y471" s="107">
        <v>1802</v>
      </c>
      <c r="Z471" s="107"/>
      <c r="AA471" s="107"/>
      <c r="AB471" s="107"/>
      <c r="AC471" s="107"/>
      <c r="AD471" s="107"/>
      <c r="AE471" s="107"/>
      <c r="AG471" s="6">
        <f>IF(Q471&gt;0,RANK(Q471,(N471:P471,Q471:AE471)),0)</f>
        <v>0</v>
      </c>
      <c r="AH471" s="6">
        <f>IF(R471&gt;0,RANK(R471,(N471:P471,Q471:AE471)),0)</f>
        <v>0</v>
      </c>
      <c r="AI471" s="6">
        <f>IF(T471&gt;0,RANK(T471,(N471:P471,Q471:AE471)),0)</f>
        <v>0</v>
      </c>
      <c r="AJ471" s="6">
        <f>IF(S471&gt;0,RANK(S471,(N471:P471,Q471:AE471)),0)</f>
        <v>0</v>
      </c>
      <c r="AK471" s="2">
        <f t="shared" si="191"/>
        <v>0</v>
      </c>
      <c r="AL471" s="2">
        <f t="shared" si="192"/>
        <v>0</v>
      </c>
      <c r="AM471" s="2">
        <f t="shared" si="193"/>
        <v>0</v>
      </c>
      <c r="AN471" s="2">
        <f t="shared" si="194"/>
        <v>0</v>
      </c>
      <c r="AP471" t="s">
        <v>1901</v>
      </c>
      <c r="AQ471" t="s">
        <v>193</v>
      </c>
      <c r="AR471" s="8"/>
      <c r="AT471" s="92">
        <v>27</v>
      </c>
      <c r="AU471" s="94">
        <v>123</v>
      </c>
      <c r="AV471" s="98">
        <f t="shared" si="185"/>
        <v>27123</v>
      </c>
      <c r="AX471" s="6" t="s">
        <v>1535</v>
      </c>
    </row>
    <row r="472" spans="1:50" hidden="1" outlineLevel="1">
      <c r="A472" t="s">
        <v>681</v>
      </c>
      <c r="B472" t="s">
        <v>193</v>
      </c>
      <c r="C472" s="1">
        <f t="shared" si="186"/>
        <v>1998</v>
      </c>
      <c r="D472" s="6">
        <f>IF(N472&gt;0, RANK(N472,(N472:P472,Q472:AE472)),0)</f>
        <v>2</v>
      </c>
      <c r="E472" s="6">
        <f>IF(O472&gt;0,RANK(O472,(N472:P472,Q472:AE472)),0)</f>
        <v>1</v>
      </c>
      <c r="F472" s="6">
        <f>IF(P472&gt;0,RANK(P472,(N472:P472,Q472:AE472)),0)</f>
        <v>3</v>
      </c>
      <c r="G472" s="1">
        <f t="shared" si="195"/>
        <v>22</v>
      </c>
      <c r="H472" s="2">
        <f t="shared" si="196"/>
        <v>1.1011011011011011E-2</v>
      </c>
      <c r="I472" s="2"/>
      <c r="J472" s="2">
        <f t="shared" si="187"/>
        <v>0.47197197197197199</v>
      </c>
      <c r="K472" s="2">
        <f t="shared" si="188"/>
        <v>0.48298298298298298</v>
      </c>
      <c r="L472" s="2">
        <f t="shared" si="189"/>
        <v>2.8528528528528527E-2</v>
      </c>
      <c r="M472" s="2">
        <f t="shared" si="190"/>
        <v>1.6516516516516557E-2</v>
      </c>
      <c r="N472" s="107">
        <v>943</v>
      </c>
      <c r="O472" s="107">
        <v>965</v>
      </c>
      <c r="P472" s="107">
        <v>57</v>
      </c>
      <c r="Q472" s="107"/>
      <c r="R472" s="107"/>
      <c r="S472" s="107"/>
      <c r="T472" s="107"/>
      <c r="U472" s="107"/>
      <c r="V472" s="107">
        <v>14</v>
      </c>
      <c r="W472" s="107">
        <v>9</v>
      </c>
      <c r="X472" s="107"/>
      <c r="Y472" s="107">
        <v>10</v>
      </c>
      <c r="Z472" s="107"/>
      <c r="AA472" s="107"/>
      <c r="AB472" s="107"/>
      <c r="AC472" s="107"/>
      <c r="AD472" s="107"/>
      <c r="AE472" s="107"/>
      <c r="AG472" s="6">
        <f>IF(Q472&gt;0,RANK(Q472,(N472:P472,Q472:AE472)),0)</f>
        <v>0</v>
      </c>
      <c r="AH472" s="6">
        <f>IF(R472&gt;0,RANK(R472,(N472:P472,Q472:AE472)),0)</f>
        <v>0</v>
      </c>
      <c r="AI472" s="6">
        <f>IF(T472&gt;0,RANK(T472,(N472:P472,Q472:AE472)),0)</f>
        <v>0</v>
      </c>
      <c r="AJ472" s="6">
        <f>IF(S472&gt;0,RANK(S472,(N472:P472,Q472:AE472)),0)</f>
        <v>0</v>
      </c>
      <c r="AK472" s="2">
        <f t="shared" si="191"/>
        <v>0</v>
      </c>
      <c r="AL472" s="2">
        <f t="shared" si="192"/>
        <v>0</v>
      </c>
      <c r="AM472" s="2">
        <f t="shared" si="193"/>
        <v>0</v>
      </c>
      <c r="AN472" s="2">
        <f t="shared" si="194"/>
        <v>0</v>
      </c>
      <c r="AP472" t="s">
        <v>681</v>
      </c>
      <c r="AQ472" t="s">
        <v>193</v>
      </c>
      <c r="AR472" s="8"/>
      <c r="AT472" s="92">
        <v>27</v>
      </c>
      <c r="AU472" s="94">
        <v>125</v>
      </c>
      <c r="AV472" s="98">
        <f t="shared" si="185"/>
        <v>27125</v>
      </c>
      <c r="AX472" s="6" t="s">
        <v>1535</v>
      </c>
    </row>
    <row r="473" spans="1:50" hidden="1" outlineLevel="1">
      <c r="A473" t="s">
        <v>685</v>
      </c>
      <c r="B473" t="s">
        <v>193</v>
      </c>
      <c r="C473" s="1">
        <f t="shared" si="186"/>
        <v>7244</v>
      </c>
      <c r="D473" s="6">
        <f>IF(N473&gt;0, RANK(N473,(N473:P473,Q473:AE473)),0)</f>
        <v>2</v>
      </c>
      <c r="E473" s="6">
        <f>IF(O473&gt;0,RANK(O473,(N473:P473,Q473:AE473)),0)</f>
        <v>1</v>
      </c>
      <c r="F473" s="6">
        <f>IF(P473&gt;0,RANK(P473,(N473:P473,Q473:AE473)),0)</f>
        <v>3</v>
      </c>
      <c r="G473" s="1">
        <f t="shared" si="195"/>
        <v>3026</v>
      </c>
      <c r="H473" s="2">
        <f t="shared" si="196"/>
        <v>0.41772501380452787</v>
      </c>
      <c r="I473" s="2"/>
      <c r="J473" s="2">
        <f t="shared" si="187"/>
        <v>0.27194919933738265</v>
      </c>
      <c r="K473" s="2">
        <f t="shared" si="188"/>
        <v>0.68967421314191057</v>
      </c>
      <c r="L473" s="2">
        <f t="shared" si="189"/>
        <v>2.9679734953064606E-2</v>
      </c>
      <c r="M473" s="2">
        <f t="shared" si="190"/>
        <v>8.6968525676422229E-3</v>
      </c>
      <c r="N473" s="107">
        <v>1970</v>
      </c>
      <c r="O473" s="107">
        <v>4996</v>
      </c>
      <c r="P473" s="107">
        <v>215</v>
      </c>
      <c r="Q473" s="107"/>
      <c r="R473" s="107"/>
      <c r="S473" s="107"/>
      <c r="T473" s="107"/>
      <c r="U473" s="107"/>
      <c r="V473" s="107">
        <v>21</v>
      </c>
      <c r="W473" s="107">
        <v>11</v>
      </c>
      <c r="X473" s="107"/>
      <c r="Y473" s="107">
        <v>31</v>
      </c>
      <c r="Z473" s="107"/>
      <c r="AA473" s="107"/>
      <c r="AB473" s="107"/>
      <c r="AC473" s="107"/>
      <c r="AD473" s="107"/>
      <c r="AE473" s="107"/>
      <c r="AG473" s="6">
        <f>IF(Q473&gt;0,RANK(Q473,(N473:P473,Q473:AE473)),0)</f>
        <v>0</v>
      </c>
      <c r="AH473" s="6">
        <f>IF(R473&gt;0,RANK(R473,(N473:P473,Q473:AE473)),0)</f>
        <v>0</v>
      </c>
      <c r="AI473" s="6">
        <f>IF(T473&gt;0,RANK(T473,(N473:P473,Q473:AE473)),0)</f>
        <v>0</v>
      </c>
      <c r="AJ473" s="6">
        <f>IF(S473&gt;0,RANK(S473,(N473:P473,Q473:AE473)),0)</f>
        <v>0</v>
      </c>
      <c r="AK473" s="2">
        <f t="shared" si="191"/>
        <v>0</v>
      </c>
      <c r="AL473" s="2">
        <f t="shared" si="192"/>
        <v>0</v>
      </c>
      <c r="AM473" s="2">
        <f t="shared" si="193"/>
        <v>0</v>
      </c>
      <c r="AN473" s="2">
        <f t="shared" si="194"/>
        <v>0</v>
      </c>
      <c r="AP473" t="s">
        <v>685</v>
      </c>
      <c r="AQ473" t="s">
        <v>193</v>
      </c>
      <c r="AR473" s="8"/>
      <c r="AT473" s="92">
        <v>27</v>
      </c>
      <c r="AU473" s="94">
        <v>127</v>
      </c>
      <c r="AV473" s="98">
        <f t="shared" si="185"/>
        <v>27127</v>
      </c>
      <c r="AX473" s="6" t="s">
        <v>1535</v>
      </c>
    </row>
    <row r="474" spans="1:50" hidden="1" outlineLevel="1">
      <c r="A474" t="s">
        <v>686</v>
      </c>
      <c r="B474" t="s">
        <v>193</v>
      </c>
      <c r="C474" s="1">
        <f t="shared" ref="C474:C497" si="197">SUM(N474:AE474)</f>
        <v>7506</v>
      </c>
      <c r="D474" s="6">
        <f>IF(N474&gt;0, RANK(N474,(N474:P474,Q474:AE474)),0)</f>
        <v>2</v>
      </c>
      <c r="E474" s="6">
        <f>IF(O474&gt;0,RANK(O474,(N474:P474,Q474:AE474)),0)</f>
        <v>1</v>
      </c>
      <c r="F474" s="6">
        <f>IF(P474&gt;0,RANK(P474,(N474:P474,Q474:AE474)),0)</f>
        <v>3</v>
      </c>
      <c r="G474" s="1">
        <f t="shared" si="195"/>
        <v>1498</v>
      </c>
      <c r="H474" s="2">
        <f t="shared" si="196"/>
        <v>0.19957367439381829</v>
      </c>
      <c r="I474" s="2"/>
      <c r="J474" s="2">
        <f t="shared" ref="J474:J497" si="198">IF($C474=0,"-",N474/$C474)</f>
        <v>0.37450039968025578</v>
      </c>
      <c r="K474" s="2">
        <f t="shared" ref="K474:K497" si="199">IF($C474=0,"-",O474/$C474)</f>
        <v>0.57407407407407407</v>
      </c>
      <c r="L474" s="2">
        <f t="shared" ref="L474:L497" si="200">IF($C474=0,"-",P474/$C474)</f>
        <v>4.0234479083399943E-2</v>
      </c>
      <c r="M474" s="2">
        <f t="shared" ref="M474:M497" si="201">IF(C474=0,"-",(1-J474-K474-L474))</f>
        <v>1.1191047162270151E-2</v>
      </c>
      <c r="N474" s="107">
        <v>2811</v>
      </c>
      <c r="O474" s="107">
        <v>4309</v>
      </c>
      <c r="P474" s="107">
        <v>302</v>
      </c>
      <c r="Q474" s="107"/>
      <c r="R474" s="107"/>
      <c r="S474" s="107"/>
      <c r="T474" s="107"/>
      <c r="U474" s="107"/>
      <c r="V474" s="107">
        <v>38</v>
      </c>
      <c r="W474" s="107">
        <v>15</v>
      </c>
      <c r="X474" s="107"/>
      <c r="Y474" s="107">
        <v>31</v>
      </c>
      <c r="Z474" s="107"/>
      <c r="AA474" s="107"/>
      <c r="AB474" s="107"/>
      <c r="AC474" s="107"/>
      <c r="AD474" s="107"/>
      <c r="AE474" s="107"/>
      <c r="AG474" s="6">
        <f>IF(Q474&gt;0,RANK(Q474,(N474:P474,Q474:AE474)),0)</f>
        <v>0</v>
      </c>
      <c r="AH474" s="6">
        <f>IF(R474&gt;0,RANK(R474,(N474:P474,Q474:AE474)),0)</f>
        <v>0</v>
      </c>
      <c r="AI474" s="6">
        <f>IF(T474&gt;0,RANK(T474,(N474:P474,Q474:AE474)),0)</f>
        <v>0</v>
      </c>
      <c r="AJ474" s="6">
        <f>IF(S474&gt;0,RANK(S474,(N474:P474,Q474:AE474)),0)</f>
        <v>0</v>
      </c>
      <c r="AK474" s="2">
        <f t="shared" ref="AK474:AK497" si="202">IF($C474=0,"-",Q474/$C474)</f>
        <v>0</v>
      </c>
      <c r="AL474" s="2">
        <f t="shared" ref="AL474:AL497" si="203">IF($C474=0,"-",R474/$C474)</f>
        <v>0</v>
      </c>
      <c r="AM474" s="2">
        <f t="shared" ref="AM474:AM497" si="204">IF($C474=0,"-",T474/$C474)</f>
        <v>0</v>
      </c>
      <c r="AN474" s="2">
        <f t="shared" ref="AN474:AN497" si="205">IF($C474=0,"-",S474/$C474)</f>
        <v>0</v>
      </c>
      <c r="AP474" t="s">
        <v>686</v>
      </c>
      <c r="AQ474" t="s">
        <v>193</v>
      </c>
      <c r="AR474" s="8"/>
      <c r="AT474" s="92">
        <v>27</v>
      </c>
      <c r="AU474" s="94">
        <v>129</v>
      </c>
      <c r="AV474" s="98">
        <f t="shared" si="185"/>
        <v>27129</v>
      </c>
      <c r="AX474" s="6" t="s">
        <v>1535</v>
      </c>
    </row>
    <row r="475" spans="1:50" hidden="1" outlineLevel="1">
      <c r="A475" t="s">
        <v>731</v>
      </c>
      <c r="B475" t="s">
        <v>193</v>
      </c>
      <c r="C475" s="1">
        <f t="shared" si="197"/>
        <v>18096</v>
      </c>
      <c r="D475" s="6">
        <f>IF(N475&gt;0, RANK(N475,(N475:P475,Q475:AE475)),0)</f>
        <v>2</v>
      </c>
      <c r="E475" s="6">
        <f>IF(O475&gt;0,RANK(O475,(N475:P475,Q475:AE475)),0)</f>
        <v>1</v>
      </c>
      <c r="F475" s="6">
        <f>IF(P475&gt;0,RANK(P475,(N475:P475,Q475:AE475)),0)</f>
        <v>3</v>
      </c>
      <c r="G475" s="1">
        <f t="shared" si="195"/>
        <v>178</v>
      </c>
      <c r="H475" s="2">
        <f t="shared" si="196"/>
        <v>9.8364279398762151E-3</v>
      </c>
      <c r="I475" s="2"/>
      <c r="J475" s="2">
        <f t="shared" si="198"/>
        <v>0.46446728558797523</v>
      </c>
      <c r="K475" s="2">
        <f t="shared" si="199"/>
        <v>0.47430371352785144</v>
      </c>
      <c r="L475" s="2">
        <f t="shared" si="200"/>
        <v>4.9237400530503982E-2</v>
      </c>
      <c r="M475" s="2">
        <f t="shared" si="201"/>
        <v>1.1991600353669342E-2</v>
      </c>
      <c r="N475" s="107">
        <v>8405</v>
      </c>
      <c r="O475" s="107">
        <v>8583</v>
      </c>
      <c r="P475" s="107">
        <v>891</v>
      </c>
      <c r="Q475" s="107"/>
      <c r="R475" s="107"/>
      <c r="S475" s="107"/>
      <c r="T475" s="107"/>
      <c r="U475" s="107"/>
      <c r="V475" s="107">
        <v>54</v>
      </c>
      <c r="W475" s="107">
        <v>13</v>
      </c>
      <c r="X475" s="107"/>
      <c r="Y475" s="107">
        <v>150</v>
      </c>
      <c r="Z475" s="107"/>
      <c r="AA475" s="107"/>
      <c r="AB475" s="107"/>
      <c r="AC475" s="107"/>
      <c r="AD475" s="107"/>
      <c r="AE475" s="107"/>
      <c r="AG475" s="6">
        <f>IF(Q475&gt;0,RANK(Q475,(N475:P475,Q475:AE475)),0)</f>
        <v>0</v>
      </c>
      <c r="AH475" s="6">
        <f>IF(R475&gt;0,RANK(R475,(N475:P475,Q475:AE475)),0)</f>
        <v>0</v>
      </c>
      <c r="AI475" s="6">
        <f>IF(T475&gt;0,RANK(T475,(N475:P475,Q475:AE475)),0)</f>
        <v>0</v>
      </c>
      <c r="AJ475" s="6">
        <f>IF(S475&gt;0,RANK(S475,(N475:P475,Q475:AE475)),0)</f>
        <v>0</v>
      </c>
      <c r="AK475" s="2">
        <f t="shared" si="202"/>
        <v>0</v>
      </c>
      <c r="AL475" s="2">
        <f t="shared" si="203"/>
        <v>0</v>
      </c>
      <c r="AM475" s="2">
        <f t="shared" si="204"/>
        <v>0</v>
      </c>
      <c r="AN475" s="2">
        <f t="shared" si="205"/>
        <v>0</v>
      </c>
      <c r="AP475" t="s">
        <v>731</v>
      </c>
      <c r="AQ475" t="s">
        <v>193</v>
      </c>
      <c r="AR475" s="8"/>
      <c r="AT475" s="92">
        <v>27</v>
      </c>
      <c r="AU475" s="94">
        <v>131</v>
      </c>
      <c r="AV475" s="98">
        <f t="shared" si="185"/>
        <v>27131</v>
      </c>
      <c r="AX475" s="6" t="s">
        <v>1535</v>
      </c>
    </row>
    <row r="476" spans="1:50" hidden="1" outlineLevel="1">
      <c r="A476" t="s">
        <v>2545</v>
      </c>
      <c r="B476" t="s">
        <v>193</v>
      </c>
      <c r="C476" s="1">
        <f t="shared" si="197"/>
        <v>3817</v>
      </c>
      <c r="D476" s="6">
        <f>IF(N476&gt;0, RANK(N476,(N476:P476,Q476:AE476)),0)</f>
        <v>2</v>
      </c>
      <c r="E476" s="6">
        <f>IF(O476&gt;0,RANK(O476,(N476:P476,Q476:AE476)),0)</f>
        <v>1</v>
      </c>
      <c r="F476" s="6">
        <f>IF(P476&gt;0,RANK(P476,(N476:P476,Q476:AE476)),0)</f>
        <v>3</v>
      </c>
      <c r="G476" s="1">
        <f t="shared" si="195"/>
        <v>611</v>
      </c>
      <c r="H476" s="2">
        <f t="shared" si="196"/>
        <v>0.1600733560387739</v>
      </c>
      <c r="I476" s="2"/>
      <c r="J476" s="2">
        <f t="shared" si="198"/>
        <v>0.40345821325648418</v>
      </c>
      <c r="K476" s="2">
        <f t="shared" si="199"/>
        <v>0.56353156929525805</v>
      </c>
      <c r="L476" s="2">
        <f t="shared" si="200"/>
        <v>1.9386953104532357E-2</v>
      </c>
      <c r="M476" s="2">
        <f t="shared" si="201"/>
        <v>1.3623264343725471E-2</v>
      </c>
      <c r="N476" s="107">
        <v>1540</v>
      </c>
      <c r="O476" s="107">
        <v>2151</v>
      </c>
      <c r="P476" s="107">
        <v>74</v>
      </c>
      <c r="Q476" s="107"/>
      <c r="R476" s="107"/>
      <c r="S476" s="107"/>
      <c r="T476" s="107"/>
      <c r="U476" s="107"/>
      <c r="V476" s="107">
        <v>24</v>
      </c>
      <c r="W476" s="107">
        <v>14</v>
      </c>
      <c r="X476" s="107"/>
      <c r="Y476" s="107">
        <v>14</v>
      </c>
      <c r="Z476" s="107"/>
      <c r="AA476" s="107"/>
      <c r="AB476" s="107"/>
      <c r="AC476" s="107"/>
      <c r="AD476" s="107"/>
      <c r="AE476" s="107"/>
      <c r="AG476" s="6">
        <f>IF(Q476&gt;0,RANK(Q476,(N476:P476,Q476:AE476)),0)</f>
        <v>0</v>
      </c>
      <c r="AH476" s="6">
        <f>IF(R476&gt;0,RANK(R476,(N476:P476,Q476:AE476)),0)</f>
        <v>0</v>
      </c>
      <c r="AI476" s="6">
        <f>IF(T476&gt;0,RANK(T476,(N476:P476,Q476:AE476)),0)</f>
        <v>0</v>
      </c>
      <c r="AJ476" s="6">
        <f>IF(S476&gt;0,RANK(S476,(N476:P476,Q476:AE476)),0)</f>
        <v>0</v>
      </c>
      <c r="AK476" s="2">
        <f t="shared" si="202"/>
        <v>0</v>
      </c>
      <c r="AL476" s="2">
        <f t="shared" si="203"/>
        <v>0</v>
      </c>
      <c r="AM476" s="2">
        <f t="shared" si="204"/>
        <v>0</v>
      </c>
      <c r="AN476" s="2">
        <f t="shared" si="205"/>
        <v>0</v>
      </c>
      <c r="AP476" t="s">
        <v>2545</v>
      </c>
      <c r="AQ476" t="s">
        <v>193</v>
      </c>
      <c r="AR476" s="8"/>
      <c r="AT476" s="92">
        <v>27</v>
      </c>
      <c r="AU476" s="94">
        <v>133</v>
      </c>
      <c r="AV476" s="98">
        <f t="shared" si="185"/>
        <v>27133</v>
      </c>
      <c r="AX476" s="6" t="s">
        <v>1535</v>
      </c>
    </row>
    <row r="477" spans="1:50" hidden="1" outlineLevel="1">
      <c r="A477" t="s">
        <v>2362</v>
      </c>
      <c r="B477" t="s">
        <v>193</v>
      </c>
      <c r="C477" s="1">
        <f t="shared" si="197"/>
        <v>6215</v>
      </c>
      <c r="D477" s="6">
        <f>IF(N477&gt;0, RANK(N477,(N477:P477,Q477:AE477)),0)</f>
        <v>2</v>
      </c>
      <c r="E477" s="6">
        <f>IF(O477&gt;0,RANK(O477,(N477:P477,Q477:AE477)),0)</f>
        <v>1</v>
      </c>
      <c r="F477" s="6">
        <f>IF(P477&gt;0,RANK(P477,(N477:P477,Q477:AE477)),0)</f>
        <v>3</v>
      </c>
      <c r="G477" s="1">
        <f t="shared" si="195"/>
        <v>1401</v>
      </c>
      <c r="H477" s="2">
        <f t="shared" si="196"/>
        <v>0.2254223652453741</v>
      </c>
      <c r="I477" s="2"/>
      <c r="J477" s="2">
        <f t="shared" si="198"/>
        <v>0.36588897827835881</v>
      </c>
      <c r="K477" s="2">
        <f t="shared" si="199"/>
        <v>0.59131134352373294</v>
      </c>
      <c r="L477" s="2">
        <f t="shared" si="200"/>
        <v>2.4778761061946902E-2</v>
      </c>
      <c r="M477" s="2">
        <f t="shared" si="201"/>
        <v>1.8020917135961406E-2</v>
      </c>
      <c r="N477" s="107">
        <v>2274</v>
      </c>
      <c r="O477" s="107">
        <v>3675</v>
      </c>
      <c r="P477" s="107">
        <v>154</v>
      </c>
      <c r="Q477" s="107"/>
      <c r="R477" s="107"/>
      <c r="S477" s="107"/>
      <c r="T477" s="107"/>
      <c r="U477" s="107"/>
      <c r="V477" s="107">
        <v>41</v>
      </c>
      <c r="W477" s="107">
        <v>18</v>
      </c>
      <c r="X477" s="107"/>
      <c r="Y477" s="107">
        <v>53</v>
      </c>
      <c r="Z477" s="107"/>
      <c r="AA477" s="107"/>
      <c r="AB477" s="107"/>
      <c r="AC477" s="107"/>
      <c r="AD477" s="107"/>
      <c r="AE477" s="107"/>
      <c r="AG477" s="6">
        <f>IF(Q477&gt;0,RANK(Q477,(N477:P477,Q477:AE477)),0)</f>
        <v>0</v>
      </c>
      <c r="AH477" s="6">
        <f>IF(R477&gt;0,RANK(R477,(N477:P477,Q477:AE477)),0)</f>
        <v>0</v>
      </c>
      <c r="AI477" s="6">
        <f>IF(T477&gt;0,RANK(T477,(N477:P477,Q477:AE477)),0)</f>
        <v>0</v>
      </c>
      <c r="AJ477" s="6">
        <f>IF(S477&gt;0,RANK(S477,(N477:P477,Q477:AE477)),0)</f>
        <v>0</v>
      </c>
      <c r="AK477" s="2">
        <f t="shared" si="202"/>
        <v>0</v>
      </c>
      <c r="AL477" s="2">
        <f t="shared" si="203"/>
        <v>0</v>
      </c>
      <c r="AM477" s="2">
        <f t="shared" si="204"/>
        <v>0</v>
      </c>
      <c r="AN477" s="2">
        <f t="shared" si="205"/>
        <v>0</v>
      </c>
      <c r="AP477" t="s">
        <v>2362</v>
      </c>
      <c r="AQ477" t="s">
        <v>193</v>
      </c>
      <c r="AR477" s="8"/>
      <c r="AT477" s="92">
        <v>27</v>
      </c>
      <c r="AU477" s="94">
        <v>135</v>
      </c>
      <c r="AV477" s="98">
        <f t="shared" si="185"/>
        <v>27135</v>
      </c>
      <c r="AX477" s="6" t="s">
        <v>1535</v>
      </c>
    </row>
    <row r="478" spans="1:50" hidden="1" outlineLevel="1">
      <c r="A478" t="s">
        <v>2590</v>
      </c>
      <c r="B478" t="s">
        <v>193</v>
      </c>
      <c r="C478" s="1">
        <f t="shared" si="197"/>
        <v>84213</v>
      </c>
      <c r="D478" s="6">
        <f>IF(N478&gt;0, RANK(N478,(N478:P478,Q478:AE478)),0)</f>
        <v>1</v>
      </c>
      <c r="E478" s="6">
        <f>IF(O478&gt;0,RANK(O478,(N478:P478,Q478:AE478)),0)</f>
        <v>2</v>
      </c>
      <c r="F478" s="6">
        <f>IF(P478&gt;0,RANK(P478,(N478:P478,Q478:AE478)),0)</f>
        <v>3</v>
      </c>
      <c r="G478" s="1">
        <f t="shared" si="195"/>
        <v>17694</v>
      </c>
      <c r="H478" s="2">
        <f t="shared" si="196"/>
        <v>0.21011007801645826</v>
      </c>
      <c r="I478" s="2"/>
      <c r="J478" s="2">
        <f t="shared" si="198"/>
        <v>0.56909265790317409</v>
      </c>
      <c r="K478" s="2">
        <f t="shared" si="199"/>
        <v>0.35898257988671584</v>
      </c>
      <c r="L478" s="2">
        <f t="shared" si="200"/>
        <v>6.0905085913101301E-2</v>
      </c>
      <c r="M478" s="2">
        <f t="shared" si="201"/>
        <v>1.1019676297008771E-2</v>
      </c>
      <c r="N478" s="107">
        <v>47925</v>
      </c>
      <c r="O478" s="107">
        <v>30231</v>
      </c>
      <c r="P478" s="107">
        <v>5129</v>
      </c>
      <c r="Q478" s="107"/>
      <c r="R478" s="107"/>
      <c r="S478" s="107"/>
      <c r="T478" s="107"/>
      <c r="U478" s="107"/>
      <c r="V478" s="107">
        <v>163</v>
      </c>
      <c r="W478" s="107">
        <v>130</v>
      </c>
      <c r="X478" s="107"/>
      <c r="Y478" s="107">
        <v>635</v>
      </c>
      <c r="Z478" s="107"/>
      <c r="AA478" s="107"/>
      <c r="AB478" s="107"/>
      <c r="AC478" s="107"/>
      <c r="AD478" s="107"/>
      <c r="AE478" s="107"/>
      <c r="AG478" s="6">
        <f>IF(Q478&gt;0,RANK(Q478,(N478:P478,Q478:AE478)),0)</f>
        <v>0</v>
      </c>
      <c r="AH478" s="6">
        <f>IF(R478&gt;0,RANK(R478,(N478:P478,Q478:AE478)),0)</f>
        <v>0</v>
      </c>
      <c r="AI478" s="6">
        <f>IF(T478&gt;0,RANK(T478,(N478:P478,Q478:AE478)),0)</f>
        <v>0</v>
      </c>
      <c r="AJ478" s="6">
        <f>IF(S478&gt;0,RANK(S478,(N478:P478,Q478:AE478)),0)</f>
        <v>0</v>
      </c>
      <c r="AK478" s="2">
        <f t="shared" si="202"/>
        <v>0</v>
      </c>
      <c r="AL478" s="2">
        <f t="shared" si="203"/>
        <v>0</v>
      </c>
      <c r="AM478" s="2">
        <f t="shared" si="204"/>
        <v>0</v>
      </c>
      <c r="AN478" s="2">
        <f t="shared" si="205"/>
        <v>0</v>
      </c>
      <c r="AP478" t="s">
        <v>2590</v>
      </c>
      <c r="AQ478" t="s">
        <v>193</v>
      </c>
      <c r="AR478" s="8"/>
      <c r="AT478" s="92">
        <v>27</v>
      </c>
      <c r="AU478" s="94">
        <v>137</v>
      </c>
      <c r="AV478" s="98">
        <f t="shared" si="185"/>
        <v>27137</v>
      </c>
      <c r="AX478" s="6" t="s">
        <v>1535</v>
      </c>
    </row>
    <row r="479" spans="1:50" hidden="1" outlineLevel="1">
      <c r="A479" t="s">
        <v>1187</v>
      </c>
      <c r="B479" t="s">
        <v>193</v>
      </c>
      <c r="C479" s="1">
        <f t="shared" si="197"/>
        <v>24762</v>
      </c>
      <c r="D479" s="6">
        <f>IF(N479&gt;0, RANK(N479,(N479:P479,Q479:AE479)),0)</f>
        <v>2</v>
      </c>
      <c r="E479" s="6">
        <f>IF(O479&gt;0,RANK(O479,(N479:P479,Q479:AE479)),0)</f>
        <v>1</v>
      </c>
      <c r="F479" s="6">
        <f>IF(P479&gt;0,RANK(P479,(N479:P479,Q479:AE479)),0)</f>
        <v>3</v>
      </c>
      <c r="G479" s="1">
        <f t="shared" si="195"/>
        <v>5035</v>
      </c>
      <c r="H479" s="2">
        <f t="shared" si="196"/>
        <v>0.20333575640093693</v>
      </c>
      <c r="I479" s="2"/>
      <c r="J479" s="2">
        <f t="shared" si="198"/>
        <v>0.35243518294160409</v>
      </c>
      <c r="K479" s="2">
        <f t="shared" si="199"/>
        <v>0.55577093934254096</v>
      </c>
      <c r="L479" s="2">
        <f t="shared" si="200"/>
        <v>7.4993942330991034E-2</v>
      </c>
      <c r="M479" s="2">
        <f t="shared" si="201"/>
        <v>1.6799935384863865E-2</v>
      </c>
      <c r="N479" s="107">
        <v>8727</v>
      </c>
      <c r="O479" s="107">
        <v>13762</v>
      </c>
      <c r="P479" s="107">
        <v>1857</v>
      </c>
      <c r="Q479" s="107"/>
      <c r="R479" s="107"/>
      <c r="S479" s="107"/>
      <c r="T479" s="107"/>
      <c r="U479" s="107"/>
      <c r="V479" s="107">
        <v>97</v>
      </c>
      <c r="W479" s="107">
        <v>30</v>
      </c>
      <c r="X479" s="107"/>
      <c r="Y479" s="107">
        <v>289</v>
      </c>
      <c r="Z479" s="107"/>
      <c r="AA479" s="107"/>
      <c r="AB479" s="107"/>
      <c r="AC479" s="107"/>
      <c r="AD479" s="107"/>
      <c r="AE479" s="107"/>
      <c r="AG479" s="6">
        <f>IF(Q479&gt;0,RANK(Q479,(N479:P479,Q479:AE479)),0)</f>
        <v>0</v>
      </c>
      <c r="AH479" s="6">
        <f>IF(R479&gt;0,RANK(R479,(N479:P479,Q479:AE479)),0)</f>
        <v>0</v>
      </c>
      <c r="AI479" s="6">
        <f>IF(T479&gt;0,RANK(T479,(N479:P479,Q479:AE479)),0)</f>
        <v>0</v>
      </c>
      <c r="AJ479" s="6">
        <f>IF(S479&gt;0,RANK(S479,(N479:P479,Q479:AE479)),0)</f>
        <v>0</v>
      </c>
      <c r="AK479" s="2">
        <f t="shared" si="202"/>
        <v>0</v>
      </c>
      <c r="AL479" s="2">
        <f t="shared" si="203"/>
        <v>0</v>
      </c>
      <c r="AM479" s="2">
        <f t="shared" si="204"/>
        <v>0</v>
      </c>
      <c r="AN479" s="2">
        <f t="shared" si="205"/>
        <v>0</v>
      </c>
      <c r="AP479" t="s">
        <v>1187</v>
      </c>
      <c r="AQ479" t="s">
        <v>193</v>
      </c>
      <c r="AR479" s="8"/>
      <c r="AT479" s="92">
        <v>27</v>
      </c>
      <c r="AU479" s="94">
        <v>139</v>
      </c>
      <c r="AV479" s="98">
        <f t="shared" si="185"/>
        <v>27139</v>
      </c>
      <c r="AX479" s="6" t="s">
        <v>1535</v>
      </c>
    </row>
    <row r="480" spans="1:50" ht="14" hidden="1" customHeight="1" outlineLevel="1">
      <c r="A480" t="s">
        <v>942</v>
      </c>
      <c r="B480" t="s">
        <v>193</v>
      </c>
      <c r="C480" s="1">
        <f t="shared" si="197"/>
        <v>17210</v>
      </c>
      <c r="D480" s="6">
        <f>IF(N480&gt;0, RANK(N480,(N480:P480,Q480:AE480)),0)</f>
        <v>2</v>
      </c>
      <c r="E480" s="6">
        <f>IF(O480&gt;0,RANK(O480,(N480:P480,Q480:AE480)),0)</f>
        <v>1</v>
      </c>
      <c r="F480" s="6">
        <f>IF(P480&gt;0,RANK(P480,(N480:P480,Q480:AE480)),0)</f>
        <v>3</v>
      </c>
      <c r="G480" s="1">
        <f t="shared" si="195"/>
        <v>3522</v>
      </c>
      <c r="H480" s="2">
        <f t="shared" si="196"/>
        <v>0.20464846019755956</v>
      </c>
      <c r="I480" s="2"/>
      <c r="J480" s="2">
        <f t="shared" si="198"/>
        <v>0.35560720511330624</v>
      </c>
      <c r="K480" s="2">
        <f t="shared" si="199"/>
        <v>0.56025566531086579</v>
      </c>
      <c r="L480" s="2">
        <f t="shared" si="200"/>
        <v>6.9610691458454388E-2</v>
      </c>
      <c r="M480" s="2">
        <f t="shared" si="201"/>
        <v>1.4526438117373586E-2</v>
      </c>
      <c r="N480" s="107">
        <v>6120</v>
      </c>
      <c r="O480" s="107">
        <v>9642</v>
      </c>
      <c r="P480" s="107">
        <v>1198</v>
      </c>
      <c r="Q480" s="107"/>
      <c r="R480" s="107"/>
      <c r="S480" s="107"/>
      <c r="T480" s="107"/>
      <c r="U480" s="107"/>
      <c r="V480" s="107">
        <v>54</v>
      </c>
      <c r="W480" s="107">
        <v>22</v>
      </c>
      <c r="X480" s="107"/>
      <c r="Y480" s="107">
        <v>174</v>
      </c>
      <c r="Z480" s="107"/>
      <c r="AA480" s="107"/>
      <c r="AB480" s="107"/>
      <c r="AC480" s="107"/>
      <c r="AD480" s="107"/>
      <c r="AE480" s="107"/>
      <c r="AG480" s="6">
        <f>IF(Q480&gt;0,RANK(Q480,(N480:P480,Q480:AE480)),0)</f>
        <v>0</v>
      </c>
      <c r="AH480" s="6">
        <f>IF(R480&gt;0,RANK(R480,(N480:P480,Q480:AE480)),0)</f>
        <v>0</v>
      </c>
      <c r="AI480" s="6">
        <f>IF(T480&gt;0,RANK(T480,(N480:P480,Q480:AE480)),0)</f>
        <v>0</v>
      </c>
      <c r="AJ480" s="6">
        <f>IF(S480&gt;0,RANK(S480,(N480:P480,Q480:AE480)),0)</f>
        <v>0</v>
      </c>
      <c r="AK480" s="2">
        <f t="shared" si="202"/>
        <v>0</v>
      </c>
      <c r="AL480" s="2">
        <f t="shared" si="203"/>
        <v>0</v>
      </c>
      <c r="AM480" s="2">
        <f t="shared" si="204"/>
        <v>0</v>
      </c>
      <c r="AN480" s="2">
        <f t="shared" si="205"/>
        <v>0</v>
      </c>
      <c r="AP480" t="s">
        <v>942</v>
      </c>
      <c r="AQ480" t="s">
        <v>193</v>
      </c>
      <c r="AR480" s="8"/>
      <c r="AT480" s="92">
        <v>27</v>
      </c>
      <c r="AU480" s="94">
        <v>141</v>
      </c>
      <c r="AV480" s="98">
        <f t="shared" si="185"/>
        <v>27141</v>
      </c>
      <c r="AX480" s="6" t="s">
        <v>1535</v>
      </c>
    </row>
    <row r="481" spans="1:50" hidden="1" outlineLevel="1">
      <c r="A481" t="s">
        <v>2323</v>
      </c>
      <c r="B481" t="s">
        <v>193</v>
      </c>
      <c r="C481" s="1">
        <f t="shared" si="197"/>
        <v>5586</v>
      </c>
      <c r="D481" s="6">
        <f>IF(N481&gt;0, RANK(N481,(N481:P481,Q481:AE481)),0)</f>
        <v>2</v>
      </c>
      <c r="E481" s="6">
        <f>IF(O481&gt;0,RANK(O481,(N481:P481,Q481:AE481)),0)</f>
        <v>1</v>
      </c>
      <c r="F481" s="6">
        <f>IF(P481&gt;0,RANK(P481,(N481:P481,Q481:AE481)),0)</f>
        <v>3</v>
      </c>
      <c r="G481" s="1">
        <f t="shared" si="195"/>
        <v>1847</v>
      </c>
      <c r="H481" s="2">
        <f t="shared" si="196"/>
        <v>0.3306480486931615</v>
      </c>
      <c r="I481" s="2"/>
      <c r="J481" s="2">
        <f t="shared" si="198"/>
        <v>0.30630146795560331</v>
      </c>
      <c r="K481" s="2">
        <f t="shared" si="199"/>
        <v>0.63694951664876476</v>
      </c>
      <c r="L481" s="2">
        <f t="shared" si="200"/>
        <v>4.1890440386680987E-2</v>
      </c>
      <c r="M481" s="2">
        <f t="shared" si="201"/>
        <v>1.4858575008950943E-2</v>
      </c>
      <c r="N481" s="107">
        <v>1711</v>
      </c>
      <c r="O481" s="107">
        <v>3558</v>
      </c>
      <c r="P481" s="107">
        <v>234</v>
      </c>
      <c r="Q481" s="107"/>
      <c r="R481" s="107"/>
      <c r="S481" s="107"/>
      <c r="T481" s="107"/>
      <c r="U481" s="107"/>
      <c r="V481" s="107">
        <v>25</v>
      </c>
      <c r="W481" s="107">
        <v>6</v>
      </c>
      <c r="X481" s="107"/>
      <c r="Y481" s="107">
        <v>52</v>
      </c>
      <c r="Z481" s="107"/>
      <c r="AA481" s="107"/>
      <c r="AB481" s="107"/>
      <c r="AC481" s="107"/>
      <c r="AD481" s="107"/>
      <c r="AE481" s="107"/>
      <c r="AG481" s="6">
        <f>IF(Q481&gt;0,RANK(Q481,(N481:P481,Q481:AE481)),0)</f>
        <v>0</v>
      </c>
      <c r="AH481" s="6">
        <f>IF(R481&gt;0,RANK(R481,(N481:P481,Q481:AE481)),0)</f>
        <v>0</v>
      </c>
      <c r="AI481" s="6">
        <f>IF(T481&gt;0,RANK(T481,(N481:P481,Q481:AE481)),0)</f>
        <v>0</v>
      </c>
      <c r="AJ481" s="6">
        <f>IF(S481&gt;0,RANK(S481,(N481:P481,Q481:AE481)),0)</f>
        <v>0</v>
      </c>
      <c r="AK481" s="2">
        <f t="shared" si="202"/>
        <v>0</v>
      </c>
      <c r="AL481" s="2">
        <f t="shared" si="203"/>
        <v>0</v>
      </c>
      <c r="AM481" s="2">
        <f t="shared" si="204"/>
        <v>0</v>
      </c>
      <c r="AN481" s="2">
        <f t="shared" si="205"/>
        <v>0</v>
      </c>
      <c r="AP481" t="s">
        <v>2323</v>
      </c>
      <c r="AQ481" t="s">
        <v>193</v>
      </c>
      <c r="AR481" s="8"/>
      <c r="AT481" s="92">
        <v>27</v>
      </c>
      <c r="AU481" s="94">
        <v>143</v>
      </c>
      <c r="AV481" s="98">
        <f t="shared" si="185"/>
        <v>27143</v>
      </c>
      <c r="AX481" s="6" t="s">
        <v>1535</v>
      </c>
    </row>
    <row r="482" spans="1:50" hidden="1" outlineLevel="1">
      <c r="A482" t="s">
        <v>2249</v>
      </c>
      <c r="B482" t="s">
        <v>193</v>
      </c>
      <c r="C482" s="1">
        <f t="shared" si="197"/>
        <v>44358</v>
      </c>
      <c r="D482" s="6">
        <f>IF(N482&gt;0, RANK(N482,(N482:P482,Q482:AE482)),0)</f>
        <v>2</v>
      </c>
      <c r="E482" s="6">
        <f>IF(O482&gt;0,RANK(O482,(N482:P482,Q482:AE482)),0)</f>
        <v>1</v>
      </c>
      <c r="F482" s="6">
        <f>IF(P482&gt;0,RANK(P482,(N482:P482,Q482:AE482)),0)</f>
        <v>3</v>
      </c>
      <c r="G482" s="1">
        <f t="shared" si="195"/>
        <v>10489</v>
      </c>
      <c r="H482" s="2">
        <f t="shared" si="196"/>
        <v>0.23646241940574417</v>
      </c>
      <c r="I482" s="2"/>
      <c r="J482" s="2">
        <f t="shared" si="198"/>
        <v>0.3554713918571622</v>
      </c>
      <c r="K482" s="2">
        <f t="shared" si="199"/>
        <v>0.59193381126290634</v>
      </c>
      <c r="L482" s="2">
        <f t="shared" si="200"/>
        <v>3.7783488885883044E-2</v>
      </c>
      <c r="M482" s="2">
        <f t="shared" si="201"/>
        <v>1.4811307994048471E-2</v>
      </c>
      <c r="N482" s="107">
        <v>15768</v>
      </c>
      <c r="O482" s="107">
        <v>26257</v>
      </c>
      <c r="P482" s="107">
        <v>1676</v>
      </c>
      <c r="Q482" s="107"/>
      <c r="R482" s="107"/>
      <c r="S482" s="107"/>
      <c r="T482" s="107"/>
      <c r="U482" s="107"/>
      <c r="V482" s="107">
        <v>161</v>
      </c>
      <c r="W482" s="107">
        <v>79</v>
      </c>
      <c r="X482" s="107"/>
      <c r="Y482" s="107">
        <v>417</v>
      </c>
      <c r="Z482" s="107"/>
      <c r="AA482" s="107"/>
      <c r="AB482" s="107"/>
      <c r="AC482" s="107"/>
      <c r="AD482" s="107"/>
      <c r="AE482" s="107"/>
      <c r="AG482" s="6">
        <f>IF(Q482&gt;0,RANK(Q482,(N482:P482,Q482:AE482)),0)</f>
        <v>0</v>
      </c>
      <c r="AH482" s="6">
        <f>IF(R482&gt;0,RANK(R482,(N482:P482,Q482:AE482)),0)</f>
        <v>0</v>
      </c>
      <c r="AI482" s="6">
        <f>IF(T482&gt;0,RANK(T482,(N482:P482,Q482:AE482)),0)</f>
        <v>0</v>
      </c>
      <c r="AJ482" s="6">
        <f>IF(S482&gt;0,RANK(S482,(N482:P482,Q482:AE482)),0)</f>
        <v>0</v>
      </c>
      <c r="AK482" s="2">
        <f t="shared" si="202"/>
        <v>0</v>
      </c>
      <c r="AL482" s="2">
        <f t="shared" si="203"/>
        <v>0</v>
      </c>
      <c r="AM482" s="2">
        <f t="shared" si="204"/>
        <v>0</v>
      </c>
      <c r="AN482" s="2">
        <f t="shared" si="205"/>
        <v>0</v>
      </c>
      <c r="AP482" t="s">
        <v>2249</v>
      </c>
      <c r="AQ482" t="s">
        <v>193</v>
      </c>
      <c r="AR482" s="8"/>
      <c r="AT482" s="92">
        <v>27</v>
      </c>
      <c r="AU482" s="94">
        <v>145</v>
      </c>
      <c r="AV482" s="98">
        <f t="shared" si="185"/>
        <v>27145</v>
      </c>
      <c r="AX482" s="6" t="s">
        <v>1535</v>
      </c>
    </row>
    <row r="483" spans="1:50" hidden="1" outlineLevel="1">
      <c r="A483" t="s">
        <v>2126</v>
      </c>
      <c r="B483" t="s">
        <v>193</v>
      </c>
      <c r="C483" s="1">
        <f t="shared" si="197"/>
        <v>13510</v>
      </c>
      <c r="D483" s="6">
        <f>IF(N483&gt;0, RANK(N483,(N483:P483,Q483:AE483)),0)</f>
        <v>2</v>
      </c>
      <c r="E483" s="6">
        <f>IF(O483&gt;0,RANK(O483,(N483:P483,Q483:AE483)),0)</f>
        <v>1</v>
      </c>
      <c r="F483" s="6">
        <f>IF(P483&gt;0,RANK(P483,(N483:P483,Q483:AE483)),0)</f>
        <v>3</v>
      </c>
      <c r="G483" s="1">
        <f t="shared" si="195"/>
        <v>2955</v>
      </c>
      <c r="H483" s="2">
        <f t="shared" si="196"/>
        <v>0.21872686898593635</v>
      </c>
      <c r="I483" s="2"/>
      <c r="J483" s="2">
        <f t="shared" si="198"/>
        <v>0.36173205033308659</v>
      </c>
      <c r="K483" s="2">
        <f t="shared" si="199"/>
        <v>0.58045891931902294</v>
      </c>
      <c r="L483" s="2">
        <f t="shared" si="200"/>
        <v>4.152479644707624E-2</v>
      </c>
      <c r="M483" s="2">
        <f t="shared" si="201"/>
        <v>1.6284233900814293E-2</v>
      </c>
      <c r="N483" s="107">
        <v>4887</v>
      </c>
      <c r="O483" s="107">
        <v>7842</v>
      </c>
      <c r="P483" s="107">
        <v>561</v>
      </c>
      <c r="Q483" s="107"/>
      <c r="R483" s="107"/>
      <c r="S483" s="107"/>
      <c r="T483" s="107"/>
      <c r="U483" s="107"/>
      <c r="V483" s="107">
        <v>54</v>
      </c>
      <c r="W483" s="107">
        <v>32</v>
      </c>
      <c r="X483" s="107"/>
      <c r="Y483" s="107">
        <v>134</v>
      </c>
      <c r="Z483" s="107"/>
      <c r="AA483" s="107"/>
      <c r="AB483" s="107"/>
      <c r="AC483" s="107"/>
      <c r="AD483" s="107"/>
      <c r="AE483" s="107"/>
      <c r="AG483" s="6">
        <f>IF(Q483&gt;0,RANK(Q483,(N483:P483,Q483:AE483)),0)</f>
        <v>0</v>
      </c>
      <c r="AH483" s="6">
        <f>IF(R483&gt;0,RANK(R483,(N483:P483,Q483:AE483)),0)</f>
        <v>0</v>
      </c>
      <c r="AI483" s="6">
        <f>IF(T483&gt;0,RANK(T483,(N483:P483,Q483:AE483)),0)</f>
        <v>0</v>
      </c>
      <c r="AJ483" s="6">
        <f>IF(S483&gt;0,RANK(S483,(N483:P483,Q483:AE483)),0)</f>
        <v>0</v>
      </c>
      <c r="AK483" s="2">
        <f t="shared" si="202"/>
        <v>0</v>
      </c>
      <c r="AL483" s="2">
        <f t="shared" si="203"/>
        <v>0</v>
      </c>
      <c r="AM483" s="2">
        <f t="shared" si="204"/>
        <v>0</v>
      </c>
      <c r="AN483" s="2">
        <f t="shared" si="205"/>
        <v>0</v>
      </c>
      <c r="AP483" t="s">
        <v>2126</v>
      </c>
      <c r="AQ483" t="s">
        <v>193</v>
      </c>
      <c r="AR483" s="8"/>
      <c r="AT483" s="92">
        <v>27</v>
      </c>
      <c r="AU483" s="94">
        <v>147</v>
      </c>
      <c r="AV483" s="98">
        <f t="shared" si="185"/>
        <v>27147</v>
      </c>
      <c r="AX483" s="6" t="s">
        <v>1535</v>
      </c>
    </row>
    <row r="484" spans="1:50" hidden="1" outlineLevel="1">
      <c r="A484" t="s">
        <v>1940</v>
      </c>
      <c r="B484" t="s">
        <v>193</v>
      </c>
      <c r="C484" s="1">
        <f t="shared" si="197"/>
        <v>4148</v>
      </c>
      <c r="D484" s="6">
        <f>IF(N484&gt;0, RANK(N484,(N484:P484,Q484:AE484)),0)</f>
        <v>2</v>
      </c>
      <c r="E484" s="6">
        <f>IF(O484&gt;0,RANK(O484,(N484:P484,Q484:AE484)),0)</f>
        <v>1</v>
      </c>
      <c r="F484" s="6">
        <f>IF(P484&gt;0,RANK(P484,(N484:P484,Q484:AE484)),0)</f>
        <v>3</v>
      </c>
      <c r="G484" s="1">
        <f t="shared" si="195"/>
        <v>771</v>
      </c>
      <c r="H484" s="2">
        <f t="shared" si="196"/>
        <v>0.18587270973963355</v>
      </c>
      <c r="I484" s="2"/>
      <c r="J484" s="2">
        <f t="shared" si="198"/>
        <v>0.38789778206364511</v>
      </c>
      <c r="K484" s="2">
        <f t="shared" si="199"/>
        <v>0.57377049180327866</v>
      </c>
      <c r="L484" s="2">
        <f t="shared" si="200"/>
        <v>2.7724204435872708E-2</v>
      </c>
      <c r="M484" s="2">
        <f t="shared" si="201"/>
        <v>1.0607521697203519E-2</v>
      </c>
      <c r="N484" s="107">
        <v>1609</v>
      </c>
      <c r="O484" s="107">
        <v>2380</v>
      </c>
      <c r="P484" s="107">
        <v>115</v>
      </c>
      <c r="Q484" s="107"/>
      <c r="R484" s="107"/>
      <c r="S484" s="107"/>
      <c r="T484" s="107"/>
      <c r="U484" s="107"/>
      <c r="V484" s="107">
        <v>10</v>
      </c>
      <c r="W484" s="107">
        <v>9</v>
      </c>
      <c r="X484" s="107"/>
      <c r="Y484" s="107">
        <v>25</v>
      </c>
      <c r="Z484" s="107"/>
      <c r="AA484" s="107"/>
      <c r="AB484" s="107"/>
      <c r="AC484" s="107"/>
      <c r="AD484" s="107"/>
      <c r="AE484" s="107"/>
      <c r="AG484" s="6">
        <f>IF(Q484&gt;0,RANK(Q484,(N484:P484,Q484:AE484)),0)</f>
        <v>0</v>
      </c>
      <c r="AH484" s="6">
        <f>IF(R484&gt;0,RANK(R484,(N484:P484,Q484:AE484)),0)</f>
        <v>0</v>
      </c>
      <c r="AI484" s="6">
        <f>IF(T484&gt;0,RANK(T484,(N484:P484,Q484:AE484)),0)</f>
        <v>0</v>
      </c>
      <c r="AJ484" s="6">
        <f>IF(S484&gt;0,RANK(S484,(N484:P484,Q484:AE484)),0)</f>
        <v>0</v>
      </c>
      <c r="AK484" s="2">
        <f t="shared" si="202"/>
        <v>0</v>
      </c>
      <c r="AL484" s="2">
        <f t="shared" si="203"/>
        <v>0</v>
      </c>
      <c r="AM484" s="2">
        <f t="shared" si="204"/>
        <v>0</v>
      </c>
      <c r="AN484" s="2">
        <f t="shared" si="205"/>
        <v>0</v>
      </c>
      <c r="AP484" t="s">
        <v>1940</v>
      </c>
      <c r="AQ484" t="s">
        <v>193</v>
      </c>
      <c r="AR484" s="8"/>
      <c r="AT484" s="92">
        <v>27</v>
      </c>
      <c r="AU484" s="94">
        <v>149</v>
      </c>
      <c r="AV484" s="98">
        <f t="shared" ref="AV484:AV547" si="206">1000*AT484+AU484</f>
        <v>27149</v>
      </c>
      <c r="AX484" s="6" t="s">
        <v>1535</v>
      </c>
    </row>
    <row r="485" spans="1:50" hidden="1" outlineLevel="1">
      <c r="A485" t="s">
        <v>1175</v>
      </c>
      <c r="B485" t="s">
        <v>193</v>
      </c>
      <c r="C485" s="1">
        <f t="shared" si="197"/>
        <v>4508</v>
      </c>
      <c r="D485" s="6">
        <f>IF(N485&gt;0, RANK(N485,(N485:P485,Q485:AE485)),0)</f>
        <v>2</v>
      </c>
      <c r="E485" s="6">
        <f>IF(O485&gt;0,RANK(O485,(N485:P485,Q485:AE485)),0)</f>
        <v>1</v>
      </c>
      <c r="F485" s="6">
        <f>IF(P485&gt;0,RANK(P485,(N485:P485,Q485:AE485)),0)</f>
        <v>3</v>
      </c>
      <c r="G485" s="1">
        <f t="shared" si="195"/>
        <v>5</v>
      </c>
      <c r="H485" s="2">
        <f t="shared" si="196"/>
        <v>1.1091393078970719E-3</v>
      </c>
      <c r="I485" s="2"/>
      <c r="J485" s="2">
        <f t="shared" si="198"/>
        <v>0.47937000887311448</v>
      </c>
      <c r="K485" s="2">
        <f t="shared" si="199"/>
        <v>0.48047914818101156</v>
      </c>
      <c r="L485" s="2">
        <f t="shared" si="200"/>
        <v>2.9724933451641525E-2</v>
      </c>
      <c r="M485" s="2">
        <f t="shared" si="201"/>
        <v>1.0425909494232374E-2</v>
      </c>
      <c r="N485" s="107">
        <v>2161</v>
      </c>
      <c r="O485" s="107">
        <v>2166</v>
      </c>
      <c r="P485" s="107">
        <v>134</v>
      </c>
      <c r="Q485" s="107"/>
      <c r="R485" s="107"/>
      <c r="S485" s="107"/>
      <c r="T485" s="107"/>
      <c r="U485" s="107"/>
      <c r="V485" s="107">
        <v>12</v>
      </c>
      <c r="W485" s="107">
        <v>8</v>
      </c>
      <c r="X485" s="107"/>
      <c r="Y485" s="107">
        <v>27</v>
      </c>
      <c r="Z485" s="107"/>
      <c r="AA485" s="107"/>
      <c r="AB485" s="107"/>
      <c r="AC485" s="107"/>
      <c r="AD485" s="107"/>
      <c r="AE485" s="107"/>
      <c r="AG485" s="6">
        <f>IF(Q485&gt;0,RANK(Q485,(N485:P485,Q485:AE485)),0)</f>
        <v>0</v>
      </c>
      <c r="AH485" s="6">
        <f>IF(R485&gt;0,RANK(R485,(N485:P485,Q485:AE485)),0)</f>
        <v>0</v>
      </c>
      <c r="AI485" s="6">
        <f>IF(T485&gt;0,RANK(T485,(N485:P485,Q485:AE485)),0)</f>
        <v>0</v>
      </c>
      <c r="AJ485" s="6">
        <f>IF(S485&gt;0,RANK(S485,(N485:P485,Q485:AE485)),0)</f>
        <v>0</v>
      </c>
      <c r="AK485" s="2">
        <f t="shared" si="202"/>
        <v>0</v>
      </c>
      <c r="AL485" s="2">
        <f t="shared" si="203"/>
        <v>0</v>
      </c>
      <c r="AM485" s="2">
        <f t="shared" si="204"/>
        <v>0</v>
      </c>
      <c r="AN485" s="2">
        <f t="shared" si="205"/>
        <v>0</v>
      </c>
      <c r="AP485" t="s">
        <v>1175</v>
      </c>
      <c r="AQ485" t="s">
        <v>193</v>
      </c>
      <c r="AR485" s="8"/>
      <c r="AT485" s="92">
        <v>27</v>
      </c>
      <c r="AU485" s="94">
        <v>151</v>
      </c>
      <c r="AV485" s="98">
        <f t="shared" si="206"/>
        <v>27151</v>
      </c>
      <c r="AX485" s="6" t="s">
        <v>1535</v>
      </c>
    </row>
    <row r="486" spans="1:50" hidden="1" outlineLevel="1">
      <c r="A486" t="s">
        <v>884</v>
      </c>
      <c r="B486" t="s">
        <v>193</v>
      </c>
      <c r="C486" s="1">
        <f t="shared" si="197"/>
        <v>9493</v>
      </c>
      <c r="D486" s="6">
        <f>IF(N486&gt;0, RANK(N486,(N486:P486,Q486:AE486)),0)</f>
        <v>2</v>
      </c>
      <c r="E486" s="6">
        <f>IF(O486&gt;0,RANK(O486,(N486:P486,Q486:AE486)),0)</f>
        <v>1</v>
      </c>
      <c r="F486" s="6">
        <f>IF(P486&gt;0,RANK(P486,(N486:P486,Q486:AE486)),0)</f>
        <v>3</v>
      </c>
      <c r="G486" s="1">
        <f t="shared" si="195"/>
        <v>2659</v>
      </c>
      <c r="H486" s="2">
        <f t="shared" si="196"/>
        <v>0.28010112714631835</v>
      </c>
      <c r="I486" s="2"/>
      <c r="J486" s="2">
        <f t="shared" si="198"/>
        <v>0.33213947118929738</v>
      </c>
      <c r="K486" s="2">
        <f t="shared" si="199"/>
        <v>0.61224059833561573</v>
      </c>
      <c r="L486" s="2">
        <f t="shared" si="200"/>
        <v>4.1082903191825552E-2</v>
      </c>
      <c r="M486" s="2">
        <f t="shared" si="201"/>
        <v>1.4537027283261401E-2</v>
      </c>
      <c r="N486" s="107">
        <v>3153</v>
      </c>
      <c r="O486" s="107">
        <v>5812</v>
      </c>
      <c r="P486" s="107">
        <v>390</v>
      </c>
      <c r="Q486" s="107"/>
      <c r="R486" s="107"/>
      <c r="S486" s="107"/>
      <c r="T486" s="107"/>
      <c r="U486" s="107"/>
      <c r="V486" s="107">
        <v>45</v>
      </c>
      <c r="W486" s="107">
        <v>22</v>
      </c>
      <c r="X486" s="107"/>
      <c r="Y486" s="107">
        <v>71</v>
      </c>
      <c r="Z486" s="107"/>
      <c r="AA486" s="107"/>
      <c r="AB486" s="107"/>
      <c r="AC486" s="107"/>
      <c r="AD486" s="107"/>
      <c r="AE486" s="107"/>
      <c r="AG486" s="6">
        <f>IF(Q486&gt;0,RANK(Q486,(N486:P486,Q486:AE486)),0)</f>
        <v>0</v>
      </c>
      <c r="AH486" s="6">
        <f>IF(R486&gt;0,RANK(R486,(N486:P486,Q486:AE486)),0)</f>
        <v>0</v>
      </c>
      <c r="AI486" s="6">
        <f>IF(T486&gt;0,RANK(T486,(N486:P486,Q486:AE486)),0)</f>
        <v>0</v>
      </c>
      <c r="AJ486" s="6">
        <f>IF(S486&gt;0,RANK(S486,(N486:P486,Q486:AE486)),0)</f>
        <v>0</v>
      </c>
      <c r="AK486" s="2">
        <f t="shared" si="202"/>
        <v>0</v>
      </c>
      <c r="AL486" s="2">
        <f t="shared" si="203"/>
        <v>0</v>
      </c>
      <c r="AM486" s="2">
        <f t="shared" si="204"/>
        <v>0</v>
      </c>
      <c r="AN486" s="2">
        <f t="shared" si="205"/>
        <v>0</v>
      </c>
      <c r="AP486" t="s">
        <v>884</v>
      </c>
      <c r="AQ486" t="s">
        <v>193</v>
      </c>
      <c r="AR486" s="8"/>
      <c r="AT486" s="92">
        <v>27</v>
      </c>
      <c r="AU486" s="94">
        <v>153</v>
      </c>
      <c r="AV486" s="98">
        <f t="shared" si="206"/>
        <v>27153</v>
      </c>
      <c r="AX486" s="6" t="s">
        <v>1535</v>
      </c>
    </row>
    <row r="487" spans="1:50" hidden="1" outlineLevel="1">
      <c r="A487" t="s">
        <v>188</v>
      </c>
      <c r="B487" t="s">
        <v>193</v>
      </c>
      <c r="C487" s="1">
        <f t="shared" si="197"/>
        <v>1813</v>
      </c>
      <c r="D487" s="6">
        <f>IF(N487&gt;0, RANK(N487,(N487:P487,Q487:AE487)),0)</f>
        <v>2</v>
      </c>
      <c r="E487" s="6">
        <f>IF(O487&gt;0,RANK(O487,(N487:P487,Q487:AE487)),0)</f>
        <v>1</v>
      </c>
      <c r="F487" s="6">
        <f>IF(P487&gt;0,RANK(P487,(N487:P487,Q487:AE487)),0)</f>
        <v>3</v>
      </c>
      <c r="G487" s="1">
        <f t="shared" si="195"/>
        <v>262</v>
      </c>
      <c r="H487" s="2">
        <f t="shared" si="196"/>
        <v>0.14451185879757308</v>
      </c>
      <c r="I487" s="2"/>
      <c r="J487" s="2">
        <f t="shared" si="198"/>
        <v>0.40816326530612246</v>
      </c>
      <c r="K487" s="2">
        <f t="shared" si="199"/>
        <v>0.55267512410369557</v>
      </c>
      <c r="L487" s="2">
        <f t="shared" si="200"/>
        <v>3.1439602868174293E-2</v>
      </c>
      <c r="M487" s="2">
        <f t="shared" si="201"/>
        <v>7.7220077220076788E-3</v>
      </c>
      <c r="N487" s="107">
        <v>740</v>
      </c>
      <c r="O487" s="107">
        <v>1002</v>
      </c>
      <c r="P487" s="107">
        <v>57</v>
      </c>
      <c r="Q487" s="107"/>
      <c r="R487" s="107"/>
      <c r="S487" s="107"/>
      <c r="T487" s="107"/>
      <c r="U487" s="107"/>
      <c r="V487" s="107">
        <v>5</v>
      </c>
      <c r="W487" s="107">
        <v>3</v>
      </c>
      <c r="X487" s="107"/>
      <c r="Y487" s="107">
        <v>6</v>
      </c>
      <c r="Z487" s="107"/>
      <c r="AA487" s="107"/>
      <c r="AB487" s="107"/>
      <c r="AC487" s="107"/>
      <c r="AD487" s="107"/>
      <c r="AE487" s="107"/>
      <c r="AG487" s="6">
        <f>IF(Q487&gt;0,RANK(Q487,(N487:P487,Q487:AE487)),0)</f>
        <v>0</v>
      </c>
      <c r="AH487" s="6">
        <f>IF(R487&gt;0,RANK(R487,(N487:P487,Q487:AE487)),0)</f>
        <v>0</v>
      </c>
      <c r="AI487" s="6">
        <f>IF(T487&gt;0,RANK(T487,(N487:P487,Q487:AE487)),0)</f>
        <v>0</v>
      </c>
      <c r="AJ487" s="6">
        <f>IF(S487&gt;0,RANK(S487,(N487:P487,Q487:AE487)),0)</f>
        <v>0</v>
      </c>
      <c r="AK487" s="2">
        <f t="shared" si="202"/>
        <v>0</v>
      </c>
      <c r="AL487" s="2">
        <f t="shared" si="203"/>
        <v>0</v>
      </c>
      <c r="AM487" s="2">
        <f t="shared" si="204"/>
        <v>0</v>
      </c>
      <c r="AN487" s="2">
        <f t="shared" si="205"/>
        <v>0</v>
      </c>
      <c r="AP487" t="s">
        <v>188</v>
      </c>
      <c r="AQ487" t="s">
        <v>193</v>
      </c>
      <c r="AR487" s="8"/>
      <c r="AT487" s="92">
        <v>27</v>
      </c>
      <c r="AU487" s="94">
        <v>155</v>
      </c>
      <c r="AV487" s="98">
        <f t="shared" si="206"/>
        <v>27155</v>
      </c>
      <c r="AX487" s="6" t="s">
        <v>1535</v>
      </c>
    </row>
    <row r="488" spans="1:50" hidden="1" outlineLevel="1">
      <c r="A488" t="s">
        <v>2228</v>
      </c>
      <c r="B488" t="s">
        <v>193</v>
      </c>
      <c r="C488" s="1">
        <f t="shared" si="197"/>
        <v>7990</v>
      </c>
      <c r="D488" s="6">
        <f>IF(N488&gt;0, RANK(N488,(N488:P488,Q488:AE488)),0)</f>
        <v>2</v>
      </c>
      <c r="E488" s="6">
        <f>IF(O488&gt;0,RANK(O488,(N488:P488,Q488:AE488)),0)</f>
        <v>1</v>
      </c>
      <c r="F488" s="6">
        <f>IF(P488&gt;0,RANK(P488,(N488:P488,Q488:AE488)),0)</f>
        <v>3</v>
      </c>
      <c r="G488" s="1">
        <f t="shared" si="195"/>
        <v>1481</v>
      </c>
      <c r="H488" s="2">
        <f t="shared" si="196"/>
        <v>0.1853566958698373</v>
      </c>
      <c r="I488" s="2"/>
      <c r="J488" s="2">
        <f t="shared" si="198"/>
        <v>0.37884856070087608</v>
      </c>
      <c r="K488" s="2">
        <f t="shared" si="199"/>
        <v>0.56420525657071341</v>
      </c>
      <c r="L488" s="2">
        <f t="shared" si="200"/>
        <v>4.0175219023779726E-2</v>
      </c>
      <c r="M488" s="2">
        <f t="shared" si="201"/>
        <v>1.677096370463084E-2</v>
      </c>
      <c r="N488" s="107">
        <v>3027</v>
      </c>
      <c r="O488" s="107">
        <v>4508</v>
      </c>
      <c r="P488" s="107">
        <v>321</v>
      </c>
      <c r="Q488" s="107"/>
      <c r="R488" s="107"/>
      <c r="S488" s="107"/>
      <c r="T488" s="107"/>
      <c r="U488" s="107"/>
      <c r="V488" s="107">
        <v>39</v>
      </c>
      <c r="W488" s="107">
        <v>10</v>
      </c>
      <c r="X488" s="107"/>
      <c r="Y488" s="107">
        <v>85</v>
      </c>
      <c r="Z488" s="107"/>
      <c r="AA488" s="107"/>
      <c r="AB488" s="107"/>
      <c r="AC488" s="107"/>
      <c r="AD488" s="107"/>
      <c r="AE488" s="107"/>
      <c r="AG488" s="6">
        <f>IF(Q488&gt;0,RANK(Q488,(N488:P488,Q488:AE488)),0)</f>
        <v>0</v>
      </c>
      <c r="AH488" s="6">
        <f>IF(R488&gt;0,RANK(R488,(N488:P488,Q488:AE488)),0)</f>
        <v>0</v>
      </c>
      <c r="AI488" s="6">
        <f>IF(T488&gt;0,RANK(T488,(N488:P488,Q488:AE488)),0)</f>
        <v>0</v>
      </c>
      <c r="AJ488" s="6">
        <f>IF(S488&gt;0,RANK(S488,(N488:P488,Q488:AE488)),0)</f>
        <v>0</v>
      </c>
      <c r="AK488" s="2">
        <f t="shared" si="202"/>
        <v>0</v>
      </c>
      <c r="AL488" s="2">
        <f t="shared" si="203"/>
        <v>0</v>
      </c>
      <c r="AM488" s="2">
        <f t="shared" si="204"/>
        <v>0</v>
      </c>
      <c r="AN488" s="2">
        <f t="shared" si="205"/>
        <v>0</v>
      </c>
      <c r="AP488" t="s">
        <v>2228</v>
      </c>
      <c r="AQ488" t="s">
        <v>193</v>
      </c>
      <c r="AR488" s="8"/>
      <c r="AT488" s="92">
        <v>27</v>
      </c>
      <c r="AU488" s="94">
        <v>157</v>
      </c>
      <c r="AV488" s="98">
        <f t="shared" si="206"/>
        <v>27157</v>
      </c>
      <c r="AX488" s="6" t="s">
        <v>1535</v>
      </c>
    </row>
    <row r="489" spans="1:50" hidden="1" outlineLevel="1">
      <c r="A489" t="s">
        <v>1407</v>
      </c>
      <c r="B489" t="s">
        <v>193</v>
      </c>
      <c r="C489" s="1">
        <f t="shared" si="197"/>
        <v>5170</v>
      </c>
      <c r="D489" s="6">
        <f>IF(N489&gt;0, RANK(N489,(N489:P489,Q489:AE489)),0)</f>
        <v>2</v>
      </c>
      <c r="E489" s="6">
        <f>IF(O489&gt;0,RANK(O489,(N489:P489,Q489:AE489)),0)</f>
        <v>1</v>
      </c>
      <c r="F489" s="6">
        <f>IF(P489&gt;0,RANK(P489,(N489:P489,Q489:AE489)),0)</f>
        <v>3</v>
      </c>
      <c r="G489" s="1">
        <f t="shared" si="195"/>
        <v>1474</v>
      </c>
      <c r="H489" s="2">
        <f t="shared" si="196"/>
        <v>0.28510638297872343</v>
      </c>
      <c r="I489" s="2"/>
      <c r="J489" s="2">
        <f t="shared" si="198"/>
        <v>0.33558994197292069</v>
      </c>
      <c r="K489" s="2">
        <f t="shared" si="199"/>
        <v>0.62069632495164406</v>
      </c>
      <c r="L489" s="2">
        <f t="shared" si="200"/>
        <v>3.5976789168278532E-2</v>
      </c>
      <c r="M489" s="2">
        <f t="shared" si="201"/>
        <v>7.7369439071567139E-3</v>
      </c>
      <c r="N489" s="107">
        <v>1735</v>
      </c>
      <c r="O489" s="107">
        <v>3209</v>
      </c>
      <c r="P489" s="107">
        <v>186</v>
      </c>
      <c r="Q489" s="107"/>
      <c r="R489" s="107"/>
      <c r="S489" s="107"/>
      <c r="T489" s="107"/>
      <c r="U489" s="107"/>
      <c r="V489" s="107">
        <v>10</v>
      </c>
      <c r="W489" s="107">
        <v>2</v>
      </c>
      <c r="X489" s="107"/>
      <c r="Y489" s="107">
        <v>28</v>
      </c>
      <c r="Z489" s="107"/>
      <c r="AA489" s="107"/>
      <c r="AB489" s="107"/>
      <c r="AC489" s="107"/>
      <c r="AD489" s="107"/>
      <c r="AE489" s="107"/>
      <c r="AG489" s="6">
        <f>IF(Q489&gt;0,RANK(Q489,(N489:P489,Q489:AE489)),0)</f>
        <v>0</v>
      </c>
      <c r="AH489" s="6">
        <f>IF(R489&gt;0,RANK(R489,(N489:P489,Q489:AE489)),0)</f>
        <v>0</v>
      </c>
      <c r="AI489" s="6">
        <f>IF(T489&gt;0,RANK(T489,(N489:P489,Q489:AE489)),0)</f>
        <v>0</v>
      </c>
      <c r="AJ489" s="6">
        <f>IF(S489&gt;0,RANK(S489,(N489:P489,Q489:AE489)),0)</f>
        <v>0</v>
      </c>
      <c r="AK489" s="2">
        <f t="shared" si="202"/>
        <v>0</v>
      </c>
      <c r="AL489" s="2">
        <f t="shared" si="203"/>
        <v>0</v>
      </c>
      <c r="AM489" s="2">
        <f t="shared" si="204"/>
        <v>0</v>
      </c>
      <c r="AN489" s="2">
        <f t="shared" si="205"/>
        <v>0</v>
      </c>
      <c r="AP489" t="s">
        <v>1407</v>
      </c>
      <c r="AQ489" t="s">
        <v>193</v>
      </c>
      <c r="AR489" s="8"/>
      <c r="AT489" s="92">
        <v>27</v>
      </c>
      <c r="AU489" s="94">
        <v>159</v>
      </c>
      <c r="AV489" s="98">
        <f t="shared" si="206"/>
        <v>27159</v>
      </c>
      <c r="AX489" s="6" t="s">
        <v>1535</v>
      </c>
    </row>
    <row r="490" spans="1:50" hidden="1" outlineLevel="1">
      <c r="A490" t="s">
        <v>1408</v>
      </c>
      <c r="B490" t="s">
        <v>193</v>
      </c>
      <c r="C490" s="1">
        <f t="shared" si="197"/>
        <v>7142</v>
      </c>
      <c r="D490" s="6">
        <f>IF(N490&gt;0, RANK(N490,(N490:P490,Q490:AE490)),0)</f>
        <v>2</v>
      </c>
      <c r="E490" s="6">
        <f>IF(O490&gt;0,RANK(O490,(N490:P490,Q490:AE490)),0)</f>
        <v>1</v>
      </c>
      <c r="F490" s="6">
        <f>IF(P490&gt;0,RANK(P490,(N490:P490,Q490:AE490)),0)</f>
        <v>3</v>
      </c>
      <c r="G490" s="1">
        <f t="shared" si="195"/>
        <v>1762</v>
      </c>
      <c r="H490" s="2">
        <f t="shared" si="196"/>
        <v>0.24670960515261831</v>
      </c>
      <c r="I490" s="2"/>
      <c r="J490" s="2">
        <f t="shared" si="198"/>
        <v>0.35270232427891346</v>
      </c>
      <c r="K490" s="2">
        <f t="shared" si="199"/>
        <v>0.59941192943153176</v>
      </c>
      <c r="L490" s="2">
        <f t="shared" si="200"/>
        <v>3.7244469336320356E-2</v>
      </c>
      <c r="M490" s="2">
        <f t="shared" si="201"/>
        <v>1.064127695323442E-2</v>
      </c>
      <c r="N490" s="107">
        <v>2519</v>
      </c>
      <c r="O490" s="107">
        <v>4281</v>
      </c>
      <c r="P490" s="107">
        <v>266</v>
      </c>
      <c r="Q490" s="107"/>
      <c r="R490" s="107"/>
      <c r="S490" s="107"/>
      <c r="T490" s="107"/>
      <c r="U490" s="107"/>
      <c r="V490" s="107">
        <v>26</v>
      </c>
      <c r="W490" s="107">
        <v>7</v>
      </c>
      <c r="X490" s="107"/>
      <c r="Y490" s="107">
        <v>43</v>
      </c>
      <c r="Z490" s="107"/>
      <c r="AA490" s="107"/>
      <c r="AB490" s="107"/>
      <c r="AC490" s="107"/>
      <c r="AD490" s="107"/>
      <c r="AE490" s="107"/>
      <c r="AG490" s="6">
        <f>IF(Q490&gt;0,RANK(Q490,(N490:P490,Q490:AE490)),0)</f>
        <v>0</v>
      </c>
      <c r="AH490" s="6">
        <f>IF(R490&gt;0,RANK(R490,(N490:P490,Q490:AE490)),0)</f>
        <v>0</v>
      </c>
      <c r="AI490" s="6">
        <f>IF(T490&gt;0,RANK(T490,(N490:P490,Q490:AE490)),0)</f>
        <v>0</v>
      </c>
      <c r="AJ490" s="6">
        <f>IF(S490&gt;0,RANK(S490,(N490:P490,Q490:AE490)),0)</f>
        <v>0</v>
      </c>
      <c r="AK490" s="2">
        <f t="shared" si="202"/>
        <v>0</v>
      </c>
      <c r="AL490" s="2">
        <f t="shared" si="203"/>
        <v>0</v>
      </c>
      <c r="AM490" s="2">
        <f t="shared" si="204"/>
        <v>0</v>
      </c>
      <c r="AN490" s="2">
        <f t="shared" si="205"/>
        <v>0</v>
      </c>
      <c r="AP490" t="s">
        <v>1408</v>
      </c>
      <c r="AQ490" t="s">
        <v>193</v>
      </c>
      <c r="AR490" s="8"/>
      <c r="AT490" s="92">
        <v>27</v>
      </c>
      <c r="AU490" s="94">
        <v>161</v>
      </c>
      <c r="AV490" s="98">
        <f t="shared" si="206"/>
        <v>27161</v>
      </c>
      <c r="AX490" s="6" t="s">
        <v>1535</v>
      </c>
    </row>
    <row r="491" spans="1:50" hidden="1" outlineLevel="1">
      <c r="A491" t="s">
        <v>2757</v>
      </c>
      <c r="B491" t="s">
        <v>193</v>
      </c>
      <c r="C491" s="1">
        <f t="shared" si="197"/>
        <v>69758</v>
      </c>
      <c r="D491" s="6">
        <f>IF(N491&gt;0, RANK(N491,(N491:P491,Q491:AE491)),0)</f>
        <v>2</v>
      </c>
      <c r="E491" s="6">
        <f>IF(O491&gt;0,RANK(O491,(N491:P491,Q491:AE491)),0)</f>
        <v>1</v>
      </c>
      <c r="F491" s="6">
        <f>IF(P491&gt;0,RANK(P491,(N491:P491,Q491:AE491)),0)</f>
        <v>3</v>
      </c>
      <c r="G491" s="1">
        <f t="shared" si="195"/>
        <v>3478</v>
      </c>
      <c r="H491" s="2">
        <f t="shared" si="196"/>
        <v>4.9858080793600733E-2</v>
      </c>
      <c r="I491" s="2"/>
      <c r="J491" s="2">
        <f t="shared" si="198"/>
        <v>0.43382837810717051</v>
      </c>
      <c r="K491" s="2">
        <f t="shared" si="199"/>
        <v>0.48368645890077122</v>
      </c>
      <c r="L491" s="2">
        <f t="shared" si="200"/>
        <v>7.0457868631554801E-2</v>
      </c>
      <c r="M491" s="2">
        <f t="shared" si="201"/>
        <v>1.2027294360503413E-2</v>
      </c>
      <c r="N491" s="107">
        <v>30263</v>
      </c>
      <c r="O491" s="107">
        <v>33741</v>
      </c>
      <c r="P491" s="107">
        <v>4915</v>
      </c>
      <c r="Q491" s="107"/>
      <c r="R491" s="107"/>
      <c r="S491" s="107"/>
      <c r="T491" s="107"/>
      <c r="U491" s="107"/>
      <c r="V491" s="107">
        <v>165</v>
      </c>
      <c r="W491" s="107">
        <v>69</v>
      </c>
      <c r="X491" s="107"/>
      <c r="Y491" s="107">
        <v>605</v>
      </c>
      <c r="Z491" s="107"/>
      <c r="AA491" s="107"/>
      <c r="AB491" s="107"/>
      <c r="AC491" s="107"/>
      <c r="AD491" s="107"/>
      <c r="AE491" s="107"/>
      <c r="AG491" s="6">
        <f>IF(Q491&gt;0,RANK(Q491,(N491:P491,Q491:AE491)),0)</f>
        <v>0</v>
      </c>
      <c r="AH491" s="6">
        <f>IF(R491&gt;0,RANK(R491,(N491:P491,Q491:AE491)),0)</f>
        <v>0</v>
      </c>
      <c r="AI491" s="6">
        <f>IF(T491&gt;0,RANK(T491,(N491:P491,Q491:AE491)),0)</f>
        <v>0</v>
      </c>
      <c r="AJ491" s="6">
        <f>IF(S491&gt;0,RANK(S491,(N491:P491,Q491:AE491)),0)</f>
        <v>0</v>
      </c>
      <c r="AK491" s="2">
        <f t="shared" si="202"/>
        <v>0</v>
      </c>
      <c r="AL491" s="2">
        <f t="shared" si="203"/>
        <v>0</v>
      </c>
      <c r="AM491" s="2">
        <f t="shared" si="204"/>
        <v>0</v>
      </c>
      <c r="AN491" s="2">
        <f t="shared" si="205"/>
        <v>0</v>
      </c>
      <c r="AP491" t="s">
        <v>2757</v>
      </c>
      <c r="AQ491" t="s">
        <v>193</v>
      </c>
      <c r="AR491" s="8"/>
      <c r="AT491" s="92">
        <v>27</v>
      </c>
      <c r="AU491" s="94">
        <v>163</v>
      </c>
      <c r="AV491" s="98">
        <f t="shared" si="206"/>
        <v>27163</v>
      </c>
      <c r="AX491" s="6" t="s">
        <v>1535</v>
      </c>
    </row>
    <row r="492" spans="1:50" hidden="1" outlineLevel="1">
      <c r="A492" t="s">
        <v>1511</v>
      </c>
      <c r="B492" t="s">
        <v>193</v>
      </c>
      <c r="C492" s="1">
        <f t="shared" si="197"/>
        <v>4562</v>
      </c>
      <c r="D492" s="6">
        <f>IF(N492&gt;0, RANK(N492,(N492:P492,Q492:AE492)),0)</f>
        <v>2</v>
      </c>
      <c r="E492" s="6">
        <f>IF(O492&gt;0,RANK(O492,(N492:P492,Q492:AE492)),0)</f>
        <v>1</v>
      </c>
      <c r="F492" s="6">
        <f>IF(P492&gt;0,RANK(P492,(N492:P492,Q492:AE492)),0)</f>
        <v>3</v>
      </c>
      <c r="G492" s="1">
        <f t="shared" si="195"/>
        <v>897</v>
      </c>
      <c r="H492" s="2">
        <f t="shared" si="196"/>
        <v>0.19662428759316089</v>
      </c>
      <c r="I492" s="2"/>
      <c r="J492" s="2">
        <f t="shared" si="198"/>
        <v>0.3796580447172293</v>
      </c>
      <c r="K492" s="2">
        <f t="shared" si="199"/>
        <v>0.57628233231039017</v>
      </c>
      <c r="L492" s="2">
        <f t="shared" si="200"/>
        <v>3.1565103024989043E-2</v>
      </c>
      <c r="M492" s="2">
        <f t="shared" si="201"/>
        <v>1.2494519947391487E-2</v>
      </c>
      <c r="N492" s="107">
        <v>1732</v>
      </c>
      <c r="O492" s="107">
        <v>2629</v>
      </c>
      <c r="P492" s="107">
        <v>144</v>
      </c>
      <c r="Q492" s="107"/>
      <c r="R492" s="107"/>
      <c r="S492" s="107"/>
      <c r="T492" s="107"/>
      <c r="U492" s="107"/>
      <c r="V492" s="107">
        <v>22</v>
      </c>
      <c r="W492" s="107">
        <v>4</v>
      </c>
      <c r="X492" s="107"/>
      <c r="Y492" s="107">
        <v>31</v>
      </c>
      <c r="Z492" s="107"/>
      <c r="AA492" s="107"/>
      <c r="AB492" s="107"/>
      <c r="AC492" s="107"/>
      <c r="AD492" s="107"/>
      <c r="AE492" s="107"/>
      <c r="AG492" s="6">
        <f>IF(Q492&gt;0,RANK(Q492,(N492:P492,Q492:AE492)),0)</f>
        <v>0</v>
      </c>
      <c r="AH492" s="6">
        <f>IF(R492&gt;0,RANK(R492,(N492:P492,Q492:AE492)),0)</f>
        <v>0</v>
      </c>
      <c r="AI492" s="6">
        <f>IF(T492&gt;0,RANK(T492,(N492:P492,Q492:AE492)),0)</f>
        <v>0</v>
      </c>
      <c r="AJ492" s="6">
        <f>IF(S492&gt;0,RANK(S492,(N492:P492,Q492:AE492)),0)</f>
        <v>0</v>
      </c>
      <c r="AK492" s="2">
        <f t="shared" si="202"/>
        <v>0</v>
      </c>
      <c r="AL492" s="2">
        <f t="shared" si="203"/>
        <v>0</v>
      </c>
      <c r="AM492" s="2">
        <f t="shared" si="204"/>
        <v>0</v>
      </c>
      <c r="AN492" s="2">
        <f t="shared" si="205"/>
        <v>0</v>
      </c>
      <c r="AP492" t="s">
        <v>1511</v>
      </c>
      <c r="AQ492" t="s">
        <v>193</v>
      </c>
      <c r="AR492" s="8"/>
      <c r="AT492" s="92">
        <v>27</v>
      </c>
      <c r="AU492" s="94">
        <v>165</v>
      </c>
      <c r="AV492" s="98">
        <f t="shared" si="206"/>
        <v>27165</v>
      </c>
      <c r="AX492" s="6" t="s">
        <v>1535</v>
      </c>
    </row>
    <row r="493" spans="1:50" hidden="1" outlineLevel="1">
      <c r="A493" t="s">
        <v>775</v>
      </c>
      <c r="B493" t="s">
        <v>193</v>
      </c>
      <c r="C493" s="1">
        <f t="shared" si="197"/>
        <v>2696</v>
      </c>
      <c r="D493" s="6">
        <f>IF(N493&gt;0, RANK(N493,(N493:P493,Q493:AE493)),0)</f>
        <v>2</v>
      </c>
      <c r="E493" s="6">
        <f>IF(O493&gt;0,RANK(O493,(N493:P493,Q493:AE493)),0)</f>
        <v>1</v>
      </c>
      <c r="F493" s="6">
        <f>IF(P493&gt;0,RANK(P493,(N493:P493,Q493:AE493)),0)</f>
        <v>3</v>
      </c>
      <c r="G493" s="1">
        <f t="shared" si="195"/>
        <v>647</v>
      </c>
      <c r="H493" s="2">
        <f t="shared" si="196"/>
        <v>0.23998516320474778</v>
      </c>
      <c r="I493" s="2"/>
      <c r="J493" s="2">
        <f t="shared" si="198"/>
        <v>0.36164688427299702</v>
      </c>
      <c r="K493" s="2">
        <f t="shared" si="199"/>
        <v>0.60163204747774479</v>
      </c>
      <c r="L493" s="2">
        <f t="shared" si="200"/>
        <v>2.7448071216617211E-2</v>
      </c>
      <c r="M493" s="2">
        <f t="shared" si="201"/>
        <v>9.2729970326410373E-3</v>
      </c>
      <c r="N493" s="107">
        <v>975</v>
      </c>
      <c r="O493" s="107">
        <v>1622</v>
      </c>
      <c r="P493" s="107">
        <v>74</v>
      </c>
      <c r="Q493" s="107"/>
      <c r="R493" s="107"/>
      <c r="S493" s="107"/>
      <c r="T493" s="107"/>
      <c r="U493" s="107"/>
      <c r="V493" s="107">
        <v>6</v>
      </c>
      <c r="W493" s="107">
        <v>2</v>
      </c>
      <c r="X493" s="107"/>
      <c r="Y493" s="107">
        <v>17</v>
      </c>
      <c r="Z493" s="107"/>
      <c r="AA493" s="107"/>
      <c r="AB493" s="107"/>
      <c r="AC493" s="107"/>
      <c r="AD493" s="107"/>
      <c r="AE493" s="107"/>
      <c r="AG493" s="6">
        <f>IF(Q493&gt;0,RANK(Q493,(N493:P493,Q493:AE493)),0)</f>
        <v>0</v>
      </c>
      <c r="AH493" s="6">
        <f>IF(R493&gt;0,RANK(R493,(N493:P493,Q493:AE493)),0)</f>
        <v>0</v>
      </c>
      <c r="AI493" s="6">
        <f>IF(T493&gt;0,RANK(T493,(N493:P493,Q493:AE493)),0)</f>
        <v>0</v>
      </c>
      <c r="AJ493" s="6">
        <f>IF(S493&gt;0,RANK(S493,(N493:P493,Q493:AE493)),0)</f>
        <v>0</v>
      </c>
      <c r="AK493" s="2">
        <f t="shared" si="202"/>
        <v>0</v>
      </c>
      <c r="AL493" s="2">
        <f t="shared" si="203"/>
        <v>0</v>
      </c>
      <c r="AM493" s="2">
        <f t="shared" si="204"/>
        <v>0</v>
      </c>
      <c r="AN493" s="2">
        <f t="shared" si="205"/>
        <v>0</v>
      </c>
      <c r="AP493" t="s">
        <v>775</v>
      </c>
      <c r="AQ493" t="s">
        <v>193</v>
      </c>
      <c r="AR493" s="8"/>
      <c r="AT493" s="92">
        <v>27</v>
      </c>
      <c r="AU493" s="94">
        <v>167</v>
      </c>
      <c r="AV493" s="98">
        <f t="shared" si="206"/>
        <v>27167</v>
      </c>
      <c r="AX493" s="6" t="s">
        <v>1535</v>
      </c>
    </row>
    <row r="494" spans="1:50" hidden="1" outlineLevel="1">
      <c r="A494" t="s">
        <v>1038</v>
      </c>
      <c r="B494" t="s">
        <v>193</v>
      </c>
      <c r="C494" s="1">
        <f t="shared" si="197"/>
        <v>17151</v>
      </c>
      <c r="D494" s="6">
        <f>IF(N494&gt;0, RANK(N494,(N494:P494,Q494:AE494)),0)</f>
        <v>2</v>
      </c>
      <c r="E494" s="6">
        <f>IF(O494&gt;0,RANK(O494,(N494:P494,Q494:AE494)),0)</f>
        <v>1</v>
      </c>
      <c r="F494" s="6">
        <f>IF(P494&gt;0,RANK(P494,(N494:P494,Q494:AE494)),0)</f>
        <v>3</v>
      </c>
      <c r="G494" s="1">
        <f t="shared" si="195"/>
        <v>1724</v>
      </c>
      <c r="H494" s="2">
        <f t="shared" si="196"/>
        <v>0.10051892017958136</v>
      </c>
      <c r="I494" s="2"/>
      <c r="J494" s="2">
        <f t="shared" si="198"/>
        <v>0.4308203603288438</v>
      </c>
      <c r="K494" s="2">
        <f t="shared" si="199"/>
        <v>0.53133928050842516</v>
      </c>
      <c r="L494" s="2">
        <f t="shared" si="200"/>
        <v>1.9415777505684798E-2</v>
      </c>
      <c r="M494" s="2">
        <f t="shared" si="201"/>
        <v>1.8424581657046187E-2</v>
      </c>
      <c r="N494" s="107">
        <v>7389</v>
      </c>
      <c r="O494" s="107">
        <v>9113</v>
      </c>
      <c r="P494" s="107">
        <v>333</v>
      </c>
      <c r="Q494" s="107"/>
      <c r="R494" s="107"/>
      <c r="S494" s="107"/>
      <c r="T494" s="107"/>
      <c r="U494" s="107"/>
      <c r="V494" s="107">
        <v>110</v>
      </c>
      <c r="W494" s="107">
        <v>46</v>
      </c>
      <c r="X494" s="107"/>
      <c r="Y494" s="107">
        <v>160</v>
      </c>
      <c r="Z494" s="107"/>
      <c r="AA494" s="107"/>
      <c r="AB494" s="107"/>
      <c r="AC494" s="107"/>
      <c r="AD494" s="107"/>
      <c r="AE494" s="107"/>
      <c r="AG494" s="6">
        <f>IF(Q494&gt;0,RANK(Q494,(N494:P494,Q494:AE494)),0)</f>
        <v>0</v>
      </c>
      <c r="AH494" s="6">
        <f>IF(R494&gt;0,RANK(R494,(N494:P494,Q494:AE494)),0)</f>
        <v>0</v>
      </c>
      <c r="AI494" s="6">
        <f>IF(T494&gt;0,RANK(T494,(N494:P494,Q494:AE494)),0)</f>
        <v>0</v>
      </c>
      <c r="AJ494" s="6">
        <f>IF(S494&gt;0,RANK(S494,(N494:P494,Q494:AE494)),0)</f>
        <v>0</v>
      </c>
      <c r="AK494" s="2">
        <f t="shared" si="202"/>
        <v>0</v>
      </c>
      <c r="AL494" s="2">
        <f t="shared" si="203"/>
        <v>0</v>
      </c>
      <c r="AM494" s="2">
        <f t="shared" si="204"/>
        <v>0</v>
      </c>
      <c r="AN494" s="2">
        <f t="shared" si="205"/>
        <v>0</v>
      </c>
      <c r="AP494" t="s">
        <v>1038</v>
      </c>
      <c r="AQ494" t="s">
        <v>193</v>
      </c>
      <c r="AR494" s="8"/>
      <c r="AT494" s="92">
        <v>27</v>
      </c>
      <c r="AU494" s="94">
        <v>169</v>
      </c>
      <c r="AV494" s="98">
        <f t="shared" si="206"/>
        <v>27169</v>
      </c>
      <c r="AX494" s="6" t="s">
        <v>1535</v>
      </c>
    </row>
    <row r="495" spans="1:50" hidden="1" outlineLevel="1">
      <c r="A495" t="s">
        <v>1804</v>
      </c>
      <c r="B495" t="s">
        <v>193</v>
      </c>
      <c r="C495" s="1">
        <f t="shared" si="197"/>
        <v>26973</v>
      </c>
      <c r="D495" s="6">
        <f>IF(N495&gt;0, RANK(N495,(N495:P495,Q495:AE495)),0)</f>
        <v>2</v>
      </c>
      <c r="E495" s="6">
        <f>IF(O495&gt;0,RANK(O495,(N495:P495,Q495:AE495)),0)</f>
        <v>1</v>
      </c>
      <c r="F495" s="6">
        <f>IF(P495&gt;0,RANK(P495,(N495:P495,Q495:AE495)),0)</f>
        <v>3</v>
      </c>
      <c r="G495" s="1">
        <f t="shared" si="195"/>
        <v>5619</v>
      </c>
      <c r="H495" s="2">
        <f t="shared" si="196"/>
        <v>0.20831943054165275</v>
      </c>
      <c r="I495" s="2"/>
      <c r="J495" s="2">
        <f t="shared" si="198"/>
        <v>0.34152671189708228</v>
      </c>
      <c r="K495" s="2">
        <f t="shared" si="199"/>
        <v>0.54984614243873509</v>
      </c>
      <c r="L495" s="2">
        <f t="shared" si="200"/>
        <v>9.5169243317391461E-2</v>
      </c>
      <c r="M495" s="2">
        <f t="shared" si="201"/>
        <v>1.3457902346791173E-2</v>
      </c>
      <c r="N495" s="107">
        <v>9212</v>
      </c>
      <c r="O495" s="107">
        <v>14831</v>
      </c>
      <c r="P495" s="107">
        <v>2567</v>
      </c>
      <c r="Q495" s="107"/>
      <c r="R495" s="107"/>
      <c r="S495" s="107"/>
      <c r="T495" s="107"/>
      <c r="U495" s="107"/>
      <c r="V495" s="107">
        <v>94</v>
      </c>
      <c r="W495" s="107">
        <v>37</v>
      </c>
      <c r="X495" s="107"/>
      <c r="Y495" s="107">
        <v>232</v>
      </c>
      <c r="Z495" s="107"/>
      <c r="AA495" s="107"/>
      <c r="AB495" s="107"/>
      <c r="AC495" s="107"/>
      <c r="AD495" s="107"/>
      <c r="AE495" s="107"/>
      <c r="AG495" s="6">
        <f>IF(Q495&gt;0,RANK(Q495,(N495:P495,Q495:AE495)),0)</f>
        <v>0</v>
      </c>
      <c r="AH495" s="6">
        <f>IF(R495&gt;0,RANK(R495,(N495:P495,Q495:AE495)),0)</f>
        <v>0</v>
      </c>
      <c r="AI495" s="6">
        <f>IF(T495&gt;0,RANK(T495,(N495:P495,Q495:AE495)),0)</f>
        <v>0</v>
      </c>
      <c r="AJ495" s="6">
        <f>IF(S495&gt;0,RANK(S495,(N495:P495,Q495:AE495)),0)</f>
        <v>0</v>
      </c>
      <c r="AK495" s="2">
        <f t="shared" si="202"/>
        <v>0</v>
      </c>
      <c r="AL495" s="2">
        <f t="shared" si="203"/>
        <v>0</v>
      </c>
      <c r="AM495" s="2">
        <f t="shared" si="204"/>
        <v>0</v>
      </c>
      <c r="AN495" s="2">
        <f t="shared" si="205"/>
        <v>0</v>
      </c>
      <c r="AP495" t="s">
        <v>1804</v>
      </c>
      <c r="AQ495" t="s">
        <v>193</v>
      </c>
      <c r="AR495" s="8"/>
      <c r="AT495" s="92">
        <v>27</v>
      </c>
      <c r="AU495" s="94">
        <v>171</v>
      </c>
      <c r="AV495" s="98">
        <f t="shared" si="206"/>
        <v>27171</v>
      </c>
      <c r="AX495" s="6" t="s">
        <v>1535</v>
      </c>
    </row>
    <row r="496" spans="1:50" hidden="1" outlineLevel="1">
      <c r="A496" t="s">
        <v>2798</v>
      </c>
      <c r="B496" t="s">
        <v>193</v>
      </c>
      <c r="C496" s="1">
        <f t="shared" si="197"/>
        <v>4874</v>
      </c>
      <c r="D496" s="6">
        <f>IF(N496&gt;0, RANK(N496,(N496:P496,Q496:AE496)),0)</f>
        <v>2</v>
      </c>
      <c r="E496" s="6">
        <f>IF(O496&gt;0,RANK(O496,(N496:P496,Q496:AE496)),0)</f>
        <v>1</v>
      </c>
      <c r="F496" s="6">
        <f>IF(P496&gt;0,RANK(P496,(N496:P496,Q496:AE496)),0)</f>
        <v>3</v>
      </c>
      <c r="G496" s="1">
        <f t="shared" si="195"/>
        <v>664</v>
      </c>
      <c r="H496" s="2">
        <f t="shared" si="196"/>
        <v>0.1362330734509643</v>
      </c>
      <c r="I496" s="2"/>
      <c r="J496" s="2">
        <f t="shared" si="198"/>
        <v>0.41362330734509645</v>
      </c>
      <c r="K496" s="2">
        <f t="shared" si="199"/>
        <v>0.5498563807960607</v>
      </c>
      <c r="L496" s="2">
        <f t="shared" si="200"/>
        <v>2.6672137874435783E-2</v>
      </c>
      <c r="M496" s="2">
        <f t="shared" si="201"/>
        <v>9.8481739844070749E-3</v>
      </c>
      <c r="N496" s="107">
        <v>2016</v>
      </c>
      <c r="O496" s="107">
        <v>2680</v>
      </c>
      <c r="P496" s="107">
        <v>130</v>
      </c>
      <c r="Q496" s="107"/>
      <c r="R496" s="107"/>
      <c r="S496" s="107"/>
      <c r="T496" s="107"/>
      <c r="U496" s="107"/>
      <c r="V496" s="107">
        <v>9</v>
      </c>
      <c r="W496" s="107">
        <v>11</v>
      </c>
      <c r="X496" s="107"/>
      <c r="Y496" s="107">
        <v>28</v>
      </c>
      <c r="Z496" s="107"/>
      <c r="AA496" s="107"/>
      <c r="AB496" s="107"/>
      <c r="AC496" s="107"/>
      <c r="AD496" s="107"/>
      <c r="AE496" s="107"/>
      <c r="AG496" s="6">
        <f>IF(Q496&gt;0,RANK(Q496,(N496:P496,Q496:AE496)),0)</f>
        <v>0</v>
      </c>
      <c r="AH496" s="6">
        <f>IF(R496&gt;0,RANK(R496,(N496:P496,Q496:AE496)),0)</f>
        <v>0</v>
      </c>
      <c r="AI496" s="6">
        <f>IF(T496&gt;0,RANK(T496,(N496:P496,Q496:AE496)),0)</f>
        <v>0</v>
      </c>
      <c r="AJ496" s="6">
        <f>IF(S496&gt;0,RANK(S496,(N496:P496,Q496:AE496)),0)</f>
        <v>0</v>
      </c>
      <c r="AK496" s="2">
        <f t="shared" si="202"/>
        <v>0</v>
      </c>
      <c r="AL496" s="2">
        <f t="shared" si="203"/>
        <v>0</v>
      </c>
      <c r="AM496" s="2">
        <f t="shared" si="204"/>
        <v>0</v>
      </c>
      <c r="AN496" s="2">
        <f t="shared" si="205"/>
        <v>0</v>
      </c>
      <c r="AP496" t="s">
        <v>2798</v>
      </c>
      <c r="AQ496" t="s">
        <v>193</v>
      </c>
      <c r="AR496" s="8"/>
      <c r="AT496" s="92">
        <v>27</v>
      </c>
      <c r="AU496" s="94">
        <v>173</v>
      </c>
      <c r="AV496" s="98">
        <f t="shared" si="206"/>
        <v>27173</v>
      </c>
      <c r="AX496" s="6" t="s">
        <v>1535</v>
      </c>
    </row>
    <row r="497" spans="1:50" collapsed="1">
      <c r="A497" t="s">
        <v>192</v>
      </c>
      <c r="B497" t="s">
        <v>2672</v>
      </c>
      <c r="C497" s="1">
        <f t="shared" si="197"/>
        <v>1772929</v>
      </c>
      <c r="D497" s="6">
        <f>IF(N497&gt;0, RANK(N497,(N497:P497,Q497:AE497)),0)</f>
        <v>2</v>
      </c>
      <c r="E497" s="6">
        <f>IF(O497&gt;0,RANK(O497,(N497:P497,Q497:AE497)),0)</f>
        <v>1</v>
      </c>
      <c r="F497" s="6">
        <f>IF(P497&gt;0,RANK(P497,(N497:P497,Q497:AE497)),0)</f>
        <v>3</v>
      </c>
      <c r="G497" s="1">
        <f t="shared" si="195"/>
        <v>87793</v>
      </c>
      <c r="H497" s="2">
        <f t="shared" si="196"/>
        <v>4.9518621445077605E-2</v>
      </c>
      <c r="I497" s="2"/>
      <c r="J497" s="2">
        <f t="shared" si="198"/>
        <v>0.44099904733917716</v>
      </c>
      <c r="K497" s="2">
        <f t="shared" si="199"/>
        <v>0.49051766878425473</v>
      </c>
      <c r="L497" s="2">
        <f t="shared" si="200"/>
        <v>5.3809261397382527E-2</v>
      </c>
      <c r="M497" s="2">
        <f t="shared" si="201"/>
        <v>1.4674022479185575E-2</v>
      </c>
      <c r="N497" s="107">
        <f>SUM(N410:N496)</f>
        <v>781860</v>
      </c>
      <c r="O497" s="107">
        <f>SUM(O410:O496)</f>
        <v>869653</v>
      </c>
      <c r="P497" s="107">
        <f>SUM(P410:P496)</f>
        <v>95400</v>
      </c>
      <c r="Q497" s="107"/>
      <c r="R497" s="107"/>
      <c r="S497" s="107"/>
      <c r="T497" s="107"/>
      <c r="U497" s="107"/>
      <c r="V497" s="107">
        <f>SUM(V410:V496)</f>
        <v>5054</v>
      </c>
      <c r="W497" s="107">
        <f>SUM(W410:W496)</f>
        <v>2428</v>
      </c>
      <c r="X497" s="139">
        <v>2614</v>
      </c>
      <c r="Y497" s="107">
        <f>SUM(Y410:Y496)</f>
        <v>15920</v>
      </c>
      <c r="Z497" s="107"/>
      <c r="AA497" s="107"/>
      <c r="AB497" s="107"/>
      <c r="AC497" s="107"/>
      <c r="AD497" s="107"/>
      <c r="AE497" s="107">
        <f>SUM(AE410:AE496)</f>
        <v>0</v>
      </c>
      <c r="AG497" s="6">
        <f>IF(Q497&gt;0,RANK(Q497,(N497:P497,Q497:AE497)),0)</f>
        <v>0</v>
      </c>
      <c r="AH497" s="6">
        <f>IF(R497&gt;0,RANK(R497,(N497:P497,Q497:AE497)),0)</f>
        <v>0</v>
      </c>
      <c r="AI497" s="6">
        <f>IF(T497&gt;0,RANK(T497,(N497:P497,Q497:AE497)),0)</f>
        <v>0</v>
      </c>
      <c r="AJ497" s="6">
        <f>IF(S497&gt;0,RANK(S497,(N497:P497,Q497:AE497)),0)</f>
        <v>0</v>
      </c>
      <c r="AK497" s="2">
        <f t="shared" si="202"/>
        <v>0</v>
      </c>
      <c r="AL497" s="2">
        <f t="shared" si="203"/>
        <v>0</v>
      </c>
      <c r="AM497" s="2">
        <f t="shared" si="204"/>
        <v>0</v>
      </c>
      <c r="AN497" s="2">
        <f t="shared" si="205"/>
        <v>0</v>
      </c>
      <c r="AP497" t="s">
        <v>192</v>
      </c>
      <c r="AQ497" t="s">
        <v>2672</v>
      </c>
      <c r="AT497" s="92">
        <v>27</v>
      </c>
      <c r="AU497" s="94"/>
      <c r="AV497" s="92">
        <v>27</v>
      </c>
      <c r="AX497" s="6" t="s">
        <v>2158</v>
      </c>
    </row>
    <row r="498" spans="1:50">
      <c r="C498" s="1"/>
      <c r="E498" s="6"/>
      <c r="F498" s="6"/>
      <c r="I498" s="2"/>
      <c r="N498" s="107"/>
      <c r="O498" s="107"/>
      <c r="P498" s="107"/>
      <c r="Q498" s="107"/>
      <c r="R498" s="107"/>
      <c r="S498" s="107"/>
      <c r="T498" s="107"/>
      <c r="U498" s="107"/>
      <c r="V498" s="107"/>
      <c r="W498" s="107"/>
      <c r="X498" s="107"/>
      <c r="Y498" s="107"/>
      <c r="Z498" s="107"/>
      <c r="AA498" s="107"/>
      <c r="AB498" s="107"/>
      <c r="AC498" s="107"/>
      <c r="AD498" s="107"/>
      <c r="AE498" s="107"/>
      <c r="AG498" s="6"/>
      <c r="AH498" s="6"/>
      <c r="AI498" s="6"/>
      <c r="AJ498" s="6"/>
      <c r="AT498" s="92"/>
      <c r="AU498" s="94"/>
      <c r="AV498" s="98"/>
    </row>
    <row r="499" spans="1:50" hidden="1" outlineLevel="1">
      <c r="A499" t="s">
        <v>136</v>
      </c>
      <c r="B499" t="s">
        <v>1232</v>
      </c>
      <c r="C499" s="1">
        <f t="shared" ref="C499:C530" si="207">SUM(N499:AE499)</f>
        <v>9346</v>
      </c>
      <c r="D499" s="6">
        <f>IF(N499&gt;0, RANK(N499,(N499:P499,Q499:AE499)),0)</f>
        <v>2</v>
      </c>
      <c r="E499" s="6">
        <f>IF(O499&gt;0,RANK(O499,(N499:P499,Q499:AE499)),0)</f>
        <v>1</v>
      </c>
      <c r="F499" s="6">
        <f>IF(P499&gt;0,RANK(P499,(N499:P499,Q499:AE499)),0)</f>
        <v>0</v>
      </c>
      <c r="G499" s="1">
        <f t="shared" si="195"/>
        <v>398</v>
      </c>
      <c r="H499" s="2">
        <f t="shared" si="196"/>
        <v>4.258506312861117E-2</v>
      </c>
      <c r="I499" s="2"/>
      <c r="J499" s="2">
        <f t="shared" ref="J499:J530" si="208">IF($C499=0,"-",N499/$C499)</f>
        <v>0.47870746843569439</v>
      </c>
      <c r="K499" s="2">
        <f t="shared" ref="K499:K530" si="209">IF($C499=0,"-",O499/$C499)</f>
        <v>0.52129253156430555</v>
      </c>
      <c r="L499" s="2">
        <f t="shared" ref="L499:L530" si="210">IF($C499=0,"-",P499/$C499)</f>
        <v>0</v>
      </c>
      <c r="M499" s="2">
        <f t="shared" ref="M499:M530" si="211">IF(C499=0,"-",(1-J499-K499-L499))</f>
        <v>0</v>
      </c>
      <c r="N499" s="107">
        <v>4474</v>
      </c>
      <c r="O499" s="107">
        <v>4872</v>
      </c>
      <c r="P499" s="107"/>
      <c r="Q499" s="107"/>
      <c r="R499" s="107"/>
      <c r="S499" s="107"/>
      <c r="T499" s="107"/>
      <c r="U499" s="107"/>
      <c r="V499" s="107"/>
      <c r="W499" s="107"/>
      <c r="X499" s="107"/>
      <c r="Y499" s="107"/>
      <c r="Z499" s="107"/>
      <c r="AA499" s="107"/>
      <c r="AB499" s="107"/>
      <c r="AC499" s="107"/>
      <c r="AD499" s="107"/>
      <c r="AE499" s="107"/>
      <c r="AG499" s="6">
        <f>IF(Q499&gt;0,RANK(Q499,(N499:P499,Q499:AE499)),0)</f>
        <v>0</v>
      </c>
      <c r="AH499" s="6">
        <f>IF(R499&gt;0,RANK(R499,(N499:P499,Q499:AE499)),0)</f>
        <v>0</v>
      </c>
      <c r="AI499" s="6">
        <f>IF(T499&gt;0,RANK(T499,(N499:P499,Q499:AE499)),0)</f>
        <v>0</v>
      </c>
      <c r="AJ499" s="6">
        <f>IF(S499&gt;0,RANK(S499,(N499:P499,Q499:AE499)),0)</f>
        <v>0</v>
      </c>
      <c r="AK499" s="2">
        <f t="shared" ref="AK499:AK530" si="212">IF($C499=0,"-",Q499/$C499)</f>
        <v>0</v>
      </c>
      <c r="AL499" s="2">
        <f t="shared" ref="AL499:AL530" si="213">IF($C499=0,"-",R499/$C499)</f>
        <v>0</v>
      </c>
      <c r="AM499" s="2">
        <f t="shared" ref="AM499:AM530" si="214">IF($C499=0,"-",T499/$C499)</f>
        <v>0</v>
      </c>
      <c r="AN499" s="2">
        <f t="shared" ref="AN499:AN530" si="215">IF($C499=0,"-",S499/$C499)</f>
        <v>0</v>
      </c>
      <c r="AP499" t="s">
        <v>136</v>
      </c>
      <c r="AQ499" t="s">
        <v>1232</v>
      </c>
      <c r="AT499" s="92">
        <v>28</v>
      </c>
      <c r="AU499" s="94">
        <v>1</v>
      </c>
      <c r="AV499" s="98">
        <f t="shared" si="206"/>
        <v>28001</v>
      </c>
      <c r="AX499" s="6" t="s">
        <v>1535</v>
      </c>
    </row>
    <row r="500" spans="1:50" hidden="1" outlineLevel="1">
      <c r="A500" t="s">
        <v>2807</v>
      </c>
      <c r="B500" t="s">
        <v>1232</v>
      </c>
      <c r="C500" s="1">
        <f t="shared" si="207"/>
        <v>5791</v>
      </c>
      <c r="D500" s="6">
        <f>IF(N500&gt;0, RANK(N500,(N500:P500,Q500:AE500)),0)</f>
        <v>2</v>
      </c>
      <c r="E500" s="6">
        <f>IF(O500&gt;0,RANK(O500,(N500:P500,Q500:AE500)),0)</f>
        <v>1</v>
      </c>
      <c r="F500" s="6">
        <f>IF(P500&gt;0,RANK(P500,(N500:P500,Q500:AE500)),0)</f>
        <v>0</v>
      </c>
      <c r="G500" s="1">
        <f t="shared" si="195"/>
        <v>3271</v>
      </c>
      <c r="H500" s="2">
        <f t="shared" si="196"/>
        <v>0.56484199620100151</v>
      </c>
      <c r="I500" s="2"/>
      <c r="J500" s="2">
        <f t="shared" si="208"/>
        <v>0.21757900189949922</v>
      </c>
      <c r="K500" s="2">
        <f t="shared" si="209"/>
        <v>0.78242099810050081</v>
      </c>
      <c r="L500" s="2">
        <f t="shared" si="210"/>
        <v>0</v>
      </c>
      <c r="M500" s="2">
        <f t="shared" si="211"/>
        <v>0</v>
      </c>
      <c r="N500" s="107">
        <v>1260</v>
      </c>
      <c r="O500" s="107">
        <v>4531</v>
      </c>
      <c r="P500" s="107"/>
      <c r="Q500" s="107"/>
      <c r="R500" s="107"/>
      <c r="S500" s="107"/>
      <c r="T500" s="107"/>
      <c r="U500" s="107"/>
      <c r="V500" s="107"/>
      <c r="W500" s="107"/>
      <c r="X500" s="107"/>
      <c r="Y500" s="107"/>
      <c r="Z500" s="107"/>
      <c r="AA500" s="107"/>
      <c r="AB500" s="107"/>
      <c r="AC500" s="107"/>
      <c r="AD500" s="107"/>
      <c r="AE500" s="107"/>
      <c r="AG500" s="6">
        <f>IF(Q500&gt;0,RANK(Q500,(N500:P500,Q500:AE500)),0)</f>
        <v>0</v>
      </c>
      <c r="AH500" s="6">
        <f>IF(R500&gt;0,RANK(R500,(N500:P500,Q500:AE500)),0)</f>
        <v>0</v>
      </c>
      <c r="AI500" s="6">
        <f>IF(T500&gt;0,RANK(T500,(N500:P500,Q500:AE500)),0)</f>
        <v>0</v>
      </c>
      <c r="AJ500" s="6">
        <f>IF(S500&gt;0,RANK(S500,(N500:P500,Q500:AE500)),0)</f>
        <v>0</v>
      </c>
      <c r="AK500" s="2">
        <f t="shared" si="212"/>
        <v>0</v>
      </c>
      <c r="AL500" s="2">
        <f t="shared" si="213"/>
        <v>0</v>
      </c>
      <c r="AM500" s="2">
        <f t="shared" si="214"/>
        <v>0</v>
      </c>
      <c r="AN500" s="2">
        <f t="shared" si="215"/>
        <v>0</v>
      </c>
      <c r="AP500" t="s">
        <v>2807</v>
      </c>
      <c r="AQ500" t="s">
        <v>1232</v>
      </c>
      <c r="AT500" s="92">
        <v>28</v>
      </c>
      <c r="AU500" s="94">
        <v>3</v>
      </c>
      <c r="AV500" s="98">
        <f t="shared" si="206"/>
        <v>28003</v>
      </c>
      <c r="AX500" s="6" t="s">
        <v>1535</v>
      </c>
    </row>
    <row r="501" spans="1:50" hidden="1" outlineLevel="1">
      <c r="A501" t="s">
        <v>2599</v>
      </c>
      <c r="B501" t="s">
        <v>1232</v>
      </c>
      <c r="C501" s="1">
        <f t="shared" si="207"/>
        <v>4768</v>
      </c>
      <c r="D501" s="6">
        <f>IF(N501&gt;0, RANK(N501,(N501:P501,Q501:AE501)),0)</f>
        <v>2</v>
      </c>
      <c r="E501" s="6">
        <f>IF(O501&gt;0,RANK(O501,(N501:P501,Q501:AE501)),0)</f>
        <v>1</v>
      </c>
      <c r="F501" s="6">
        <f>IF(P501&gt;0,RANK(P501,(N501:P501,Q501:AE501)),0)</f>
        <v>0</v>
      </c>
      <c r="G501" s="1">
        <f t="shared" si="195"/>
        <v>616</v>
      </c>
      <c r="H501" s="2">
        <f t="shared" si="196"/>
        <v>0.12919463087248323</v>
      </c>
      <c r="I501" s="2"/>
      <c r="J501" s="2">
        <f t="shared" si="208"/>
        <v>0.43540268456375841</v>
      </c>
      <c r="K501" s="2">
        <f t="shared" si="209"/>
        <v>0.56459731543624159</v>
      </c>
      <c r="L501" s="2">
        <f t="shared" si="210"/>
        <v>0</v>
      </c>
      <c r="M501" s="2">
        <f t="shared" si="211"/>
        <v>0</v>
      </c>
      <c r="N501" s="107">
        <v>2076</v>
      </c>
      <c r="O501" s="107">
        <v>2692</v>
      </c>
      <c r="P501" s="107"/>
      <c r="Q501" s="107"/>
      <c r="R501" s="107"/>
      <c r="S501" s="107"/>
      <c r="T501" s="107"/>
      <c r="U501" s="107"/>
      <c r="V501" s="107"/>
      <c r="W501" s="107"/>
      <c r="X501" s="107"/>
      <c r="Y501" s="107"/>
      <c r="Z501" s="107"/>
      <c r="AA501" s="107"/>
      <c r="AB501" s="107"/>
      <c r="AC501" s="107"/>
      <c r="AD501" s="107"/>
      <c r="AE501" s="107"/>
      <c r="AG501" s="6">
        <f>IF(Q501&gt;0,RANK(Q501,(N501:P501,Q501:AE501)),0)</f>
        <v>0</v>
      </c>
      <c r="AH501" s="6">
        <f>IF(R501&gt;0,RANK(R501,(N501:P501,Q501:AE501)),0)</f>
        <v>0</v>
      </c>
      <c r="AI501" s="6">
        <f>IF(T501&gt;0,RANK(T501,(N501:P501,Q501:AE501)),0)</f>
        <v>0</v>
      </c>
      <c r="AJ501" s="6">
        <f>IF(S501&gt;0,RANK(S501,(N501:P501,Q501:AE501)),0)</f>
        <v>0</v>
      </c>
      <c r="AK501" s="2">
        <f t="shared" si="212"/>
        <v>0</v>
      </c>
      <c r="AL501" s="2">
        <f t="shared" si="213"/>
        <v>0</v>
      </c>
      <c r="AM501" s="2">
        <f t="shared" si="214"/>
        <v>0</v>
      </c>
      <c r="AN501" s="2">
        <f t="shared" si="215"/>
        <v>0</v>
      </c>
      <c r="AP501" t="s">
        <v>2599</v>
      </c>
      <c r="AQ501" t="s">
        <v>1232</v>
      </c>
      <c r="AT501" s="92">
        <v>28</v>
      </c>
      <c r="AU501" s="94">
        <v>5</v>
      </c>
      <c r="AV501" s="98">
        <f t="shared" si="206"/>
        <v>28005</v>
      </c>
      <c r="AX501" s="6" t="s">
        <v>1535</v>
      </c>
    </row>
    <row r="502" spans="1:50" hidden="1" outlineLevel="1">
      <c r="A502" t="s">
        <v>1181</v>
      </c>
      <c r="B502" t="s">
        <v>1232</v>
      </c>
      <c r="C502" s="1">
        <f t="shared" si="207"/>
        <v>4457</v>
      </c>
      <c r="D502" s="6">
        <f>IF(N502&gt;0, RANK(N502,(N502:P502,Q502:AE502)),0)</f>
        <v>2</v>
      </c>
      <c r="E502" s="6">
        <f>IF(O502&gt;0,RANK(O502,(N502:P502,Q502:AE502)),0)</f>
        <v>1</v>
      </c>
      <c r="F502" s="6">
        <f>IF(P502&gt;0,RANK(P502,(N502:P502,Q502:AE502)),0)</f>
        <v>0</v>
      </c>
      <c r="G502" s="1">
        <f t="shared" si="195"/>
        <v>1495</v>
      </c>
      <c r="H502" s="2">
        <f t="shared" si="196"/>
        <v>0.33542741754543415</v>
      </c>
      <c r="I502" s="2"/>
      <c r="J502" s="2">
        <f t="shared" si="208"/>
        <v>0.33228629122728293</v>
      </c>
      <c r="K502" s="2">
        <f t="shared" si="209"/>
        <v>0.66771370877271707</v>
      </c>
      <c r="L502" s="2">
        <f t="shared" si="210"/>
        <v>0</v>
      </c>
      <c r="M502" s="2">
        <f t="shared" si="211"/>
        <v>0</v>
      </c>
      <c r="N502" s="107">
        <v>1481</v>
      </c>
      <c r="O502" s="107">
        <v>2976</v>
      </c>
      <c r="P502" s="107"/>
      <c r="Q502" s="107"/>
      <c r="R502" s="107"/>
      <c r="S502" s="107"/>
      <c r="T502" s="107"/>
      <c r="U502" s="107"/>
      <c r="V502" s="107"/>
      <c r="W502" s="107"/>
      <c r="X502" s="107"/>
      <c r="Y502" s="107"/>
      <c r="Z502" s="107"/>
      <c r="AA502" s="107"/>
      <c r="AB502" s="107"/>
      <c r="AC502" s="107"/>
      <c r="AD502" s="107"/>
      <c r="AE502" s="107"/>
      <c r="AG502" s="6">
        <f>IF(Q502&gt;0,RANK(Q502,(N502:P502,Q502:AE502)),0)</f>
        <v>0</v>
      </c>
      <c r="AH502" s="6">
        <f>IF(R502&gt;0,RANK(R502,(N502:P502,Q502:AE502)),0)</f>
        <v>0</v>
      </c>
      <c r="AI502" s="6">
        <f>IF(T502&gt;0,RANK(T502,(N502:P502,Q502:AE502)),0)</f>
        <v>0</v>
      </c>
      <c r="AJ502" s="6">
        <f>IF(S502&gt;0,RANK(S502,(N502:P502,Q502:AE502)),0)</f>
        <v>0</v>
      </c>
      <c r="AK502" s="2">
        <f t="shared" si="212"/>
        <v>0</v>
      </c>
      <c r="AL502" s="2">
        <f t="shared" si="213"/>
        <v>0</v>
      </c>
      <c r="AM502" s="2">
        <f t="shared" si="214"/>
        <v>0</v>
      </c>
      <c r="AN502" s="2">
        <f t="shared" si="215"/>
        <v>0</v>
      </c>
      <c r="AP502" t="s">
        <v>1181</v>
      </c>
      <c r="AQ502" t="s">
        <v>1232</v>
      </c>
      <c r="AT502" s="92">
        <v>28</v>
      </c>
      <c r="AU502" s="94">
        <v>7</v>
      </c>
      <c r="AV502" s="98">
        <f t="shared" si="206"/>
        <v>28007</v>
      </c>
      <c r="AX502" s="6" t="s">
        <v>1535</v>
      </c>
    </row>
    <row r="503" spans="1:50" hidden="1" outlineLevel="1">
      <c r="A503" t="s">
        <v>945</v>
      </c>
      <c r="B503" t="s">
        <v>1232</v>
      </c>
      <c r="C503" s="1">
        <f t="shared" si="207"/>
        <v>2471</v>
      </c>
      <c r="D503" s="6">
        <f>IF(N503&gt;0, RANK(N503,(N503:P503,Q503:AE503)),0)</f>
        <v>2</v>
      </c>
      <c r="E503" s="6">
        <f>IF(O503&gt;0,RANK(O503,(N503:P503,Q503:AE503)),0)</f>
        <v>1</v>
      </c>
      <c r="F503" s="6">
        <f>IF(P503&gt;0,RANK(P503,(N503:P503,Q503:AE503)),0)</f>
        <v>0</v>
      </c>
      <c r="G503" s="1">
        <f t="shared" si="195"/>
        <v>631</v>
      </c>
      <c r="H503" s="2">
        <f t="shared" si="196"/>
        <v>0.25536220153783895</v>
      </c>
      <c r="I503" s="2"/>
      <c r="J503" s="2">
        <f t="shared" si="208"/>
        <v>0.37231889923108052</v>
      </c>
      <c r="K503" s="2">
        <f t="shared" si="209"/>
        <v>0.62768110076891948</v>
      </c>
      <c r="L503" s="2">
        <f t="shared" si="210"/>
        <v>0</v>
      </c>
      <c r="M503" s="2">
        <f t="shared" si="211"/>
        <v>0</v>
      </c>
      <c r="N503" s="107">
        <v>920</v>
      </c>
      <c r="O503" s="107">
        <v>1551</v>
      </c>
      <c r="P503" s="107"/>
      <c r="Q503" s="107"/>
      <c r="R503" s="107"/>
      <c r="S503" s="107"/>
      <c r="T503" s="107"/>
      <c r="U503" s="107"/>
      <c r="V503" s="107"/>
      <c r="W503" s="107"/>
      <c r="X503" s="107"/>
      <c r="Y503" s="107"/>
      <c r="Z503" s="107"/>
      <c r="AA503" s="107"/>
      <c r="AB503" s="107"/>
      <c r="AC503" s="107"/>
      <c r="AD503" s="107"/>
      <c r="AE503" s="107"/>
      <c r="AG503" s="6">
        <f>IF(Q503&gt;0,RANK(Q503,(N503:P503,Q503:AE503)),0)</f>
        <v>0</v>
      </c>
      <c r="AH503" s="6">
        <f>IF(R503&gt;0,RANK(R503,(N503:P503,Q503:AE503)),0)</f>
        <v>0</v>
      </c>
      <c r="AI503" s="6">
        <f>IF(T503&gt;0,RANK(T503,(N503:P503,Q503:AE503)),0)</f>
        <v>0</v>
      </c>
      <c r="AJ503" s="6">
        <f>IF(S503&gt;0,RANK(S503,(N503:P503,Q503:AE503)),0)</f>
        <v>0</v>
      </c>
      <c r="AK503" s="2">
        <f t="shared" si="212"/>
        <v>0</v>
      </c>
      <c r="AL503" s="2">
        <f t="shared" si="213"/>
        <v>0</v>
      </c>
      <c r="AM503" s="2">
        <f t="shared" si="214"/>
        <v>0</v>
      </c>
      <c r="AN503" s="2">
        <f t="shared" si="215"/>
        <v>0</v>
      </c>
      <c r="AP503" t="s">
        <v>945</v>
      </c>
      <c r="AQ503" t="s">
        <v>1232</v>
      </c>
      <c r="AT503" s="92">
        <v>28</v>
      </c>
      <c r="AU503" s="94">
        <v>9</v>
      </c>
      <c r="AV503" s="98">
        <f t="shared" si="206"/>
        <v>28009</v>
      </c>
      <c r="AX503" s="6" t="s">
        <v>1535</v>
      </c>
    </row>
    <row r="504" spans="1:50" hidden="1" outlineLevel="1">
      <c r="A504" t="s">
        <v>2221</v>
      </c>
      <c r="B504" t="s">
        <v>1232</v>
      </c>
      <c r="C504" s="1">
        <f t="shared" si="207"/>
        <v>7785</v>
      </c>
      <c r="D504" s="6">
        <f>IF(N504&gt;0, RANK(N504,(N504:P504,Q504:AE504)),0)</f>
        <v>2</v>
      </c>
      <c r="E504" s="6">
        <f>IF(O504&gt;0,RANK(O504,(N504:P504,Q504:AE504)),0)</f>
        <v>1</v>
      </c>
      <c r="F504" s="6">
        <f>IF(P504&gt;0,RANK(P504,(N504:P504,Q504:AE504)),0)</f>
        <v>0</v>
      </c>
      <c r="G504" s="1">
        <f t="shared" si="195"/>
        <v>1827</v>
      </c>
      <c r="H504" s="2">
        <f t="shared" si="196"/>
        <v>0.23468208092485549</v>
      </c>
      <c r="I504" s="2"/>
      <c r="J504" s="2">
        <f t="shared" si="208"/>
        <v>0.38265895953757223</v>
      </c>
      <c r="K504" s="2">
        <f t="shared" si="209"/>
        <v>0.61734104046242777</v>
      </c>
      <c r="L504" s="2">
        <f t="shared" si="210"/>
        <v>0</v>
      </c>
      <c r="M504" s="2">
        <f t="shared" si="211"/>
        <v>0</v>
      </c>
      <c r="N504" s="107">
        <v>2979</v>
      </c>
      <c r="O504" s="107">
        <v>4806</v>
      </c>
      <c r="P504" s="107"/>
      <c r="Q504" s="107"/>
      <c r="R504" s="107"/>
      <c r="S504" s="107"/>
      <c r="T504" s="107"/>
      <c r="U504" s="107"/>
      <c r="V504" s="107"/>
      <c r="W504" s="107"/>
      <c r="X504" s="107"/>
      <c r="Y504" s="107"/>
      <c r="Z504" s="107"/>
      <c r="AA504" s="107"/>
      <c r="AB504" s="107"/>
      <c r="AC504" s="107"/>
      <c r="AD504" s="107"/>
      <c r="AE504" s="107"/>
      <c r="AG504" s="6">
        <f>IF(Q504&gt;0,RANK(Q504,(N504:P504,Q504:AE504)),0)</f>
        <v>0</v>
      </c>
      <c r="AH504" s="6">
        <f>IF(R504&gt;0,RANK(R504,(N504:P504,Q504:AE504)),0)</f>
        <v>0</v>
      </c>
      <c r="AI504" s="6">
        <f>IF(T504&gt;0,RANK(T504,(N504:P504,Q504:AE504)),0)</f>
        <v>0</v>
      </c>
      <c r="AJ504" s="6">
        <f>IF(S504&gt;0,RANK(S504,(N504:P504,Q504:AE504)),0)</f>
        <v>0</v>
      </c>
      <c r="AK504" s="2">
        <f t="shared" si="212"/>
        <v>0</v>
      </c>
      <c r="AL504" s="2">
        <f t="shared" si="213"/>
        <v>0</v>
      </c>
      <c r="AM504" s="2">
        <f t="shared" si="214"/>
        <v>0</v>
      </c>
      <c r="AN504" s="2">
        <f t="shared" si="215"/>
        <v>0</v>
      </c>
      <c r="AP504" t="s">
        <v>2221</v>
      </c>
      <c r="AQ504" t="s">
        <v>1232</v>
      </c>
      <c r="AT504" s="92">
        <v>28</v>
      </c>
      <c r="AU504" s="94">
        <v>11</v>
      </c>
      <c r="AV504" s="98">
        <f t="shared" si="206"/>
        <v>28011</v>
      </c>
      <c r="AX504" s="6" t="s">
        <v>1535</v>
      </c>
    </row>
    <row r="505" spans="1:50" hidden="1" outlineLevel="1">
      <c r="A505" t="s">
        <v>135</v>
      </c>
      <c r="B505" t="s">
        <v>1232</v>
      </c>
      <c r="C505" s="1">
        <f t="shared" si="207"/>
        <v>4006</v>
      </c>
      <c r="D505" s="6">
        <f>IF(N505&gt;0, RANK(N505,(N505:P505,Q505:AE505)),0)</f>
        <v>2</v>
      </c>
      <c r="E505" s="6">
        <f>IF(O505&gt;0,RANK(O505,(N505:P505,Q505:AE505)),0)</f>
        <v>1</v>
      </c>
      <c r="F505" s="6">
        <f>IF(P505&gt;0,RANK(P505,(N505:P505,Q505:AE505)),0)</f>
        <v>0</v>
      </c>
      <c r="G505" s="1">
        <f t="shared" si="195"/>
        <v>1516</v>
      </c>
      <c r="H505" s="2">
        <f t="shared" si="196"/>
        <v>0.37843235147279081</v>
      </c>
      <c r="I505" s="2"/>
      <c r="J505" s="2">
        <f t="shared" si="208"/>
        <v>0.31078382426360457</v>
      </c>
      <c r="K505" s="2">
        <f t="shared" si="209"/>
        <v>0.68921617573639538</v>
      </c>
      <c r="L505" s="2">
        <f t="shared" si="210"/>
        <v>0</v>
      </c>
      <c r="M505" s="2">
        <f t="shared" si="211"/>
        <v>1.1102230246251565E-16</v>
      </c>
      <c r="N505" s="107">
        <v>1245</v>
      </c>
      <c r="O505" s="107">
        <v>2761</v>
      </c>
      <c r="P505" s="107"/>
      <c r="Q505" s="107"/>
      <c r="R505" s="107"/>
      <c r="S505" s="107"/>
      <c r="T505" s="107"/>
      <c r="U505" s="107"/>
      <c r="V505" s="107"/>
      <c r="W505" s="107"/>
      <c r="X505" s="107"/>
      <c r="Y505" s="107"/>
      <c r="Z505" s="107"/>
      <c r="AA505" s="107"/>
      <c r="AB505" s="107"/>
      <c r="AC505" s="107"/>
      <c r="AD505" s="107"/>
      <c r="AE505" s="107"/>
      <c r="AG505" s="6">
        <f>IF(Q505&gt;0,RANK(Q505,(N505:P505,Q505:AE505)),0)</f>
        <v>0</v>
      </c>
      <c r="AH505" s="6">
        <f>IF(R505&gt;0,RANK(R505,(N505:P505,Q505:AE505)),0)</f>
        <v>0</v>
      </c>
      <c r="AI505" s="6">
        <f>IF(T505&gt;0,RANK(T505,(N505:P505,Q505:AE505)),0)</f>
        <v>0</v>
      </c>
      <c r="AJ505" s="6">
        <f>IF(S505&gt;0,RANK(S505,(N505:P505,Q505:AE505)),0)</f>
        <v>0</v>
      </c>
      <c r="AK505" s="2">
        <f t="shared" si="212"/>
        <v>0</v>
      </c>
      <c r="AL505" s="2">
        <f t="shared" si="213"/>
        <v>0</v>
      </c>
      <c r="AM505" s="2">
        <f t="shared" si="214"/>
        <v>0</v>
      </c>
      <c r="AN505" s="2">
        <f t="shared" si="215"/>
        <v>0</v>
      </c>
      <c r="AP505" t="s">
        <v>135</v>
      </c>
      <c r="AQ505" t="s">
        <v>1232</v>
      </c>
      <c r="AT505" s="92">
        <v>28</v>
      </c>
      <c r="AU505" s="94">
        <v>13</v>
      </c>
      <c r="AV505" s="98">
        <f t="shared" si="206"/>
        <v>28013</v>
      </c>
      <c r="AX505" s="6" t="s">
        <v>1535</v>
      </c>
    </row>
    <row r="506" spans="1:50" hidden="1" outlineLevel="1">
      <c r="A506" t="s">
        <v>1670</v>
      </c>
      <c r="B506" t="s">
        <v>1232</v>
      </c>
      <c r="C506" s="1">
        <f t="shared" si="207"/>
        <v>3106</v>
      </c>
      <c r="D506" s="6">
        <f>IF(N506&gt;0, RANK(N506,(N506:P506,Q506:AE506)),0)</f>
        <v>2</v>
      </c>
      <c r="E506" s="6">
        <f>IF(O506&gt;0,RANK(O506,(N506:P506,Q506:AE506)),0)</f>
        <v>1</v>
      </c>
      <c r="F506" s="6">
        <f>IF(P506&gt;0,RANK(P506,(N506:P506,Q506:AE506)),0)</f>
        <v>0</v>
      </c>
      <c r="G506" s="1">
        <f t="shared" si="195"/>
        <v>1416</v>
      </c>
      <c r="H506" s="2">
        <f t="shared" si="196"/>
        <v>0.45589182227945912</v>
      </c>
      <c r="I506" s="2"/>
      <c r="J506" s="2">
        <f t="shared" si="208"/>
        <v>0.27205408886027044</v>
      </c>
      <c r="K506" s="2">
        <f t="shared" si="209"/>
        <v>0.72794591113972951</v>
      </c>
      <c r="L506" s="2">
        <f t="shared" si="210"/>
        <v>0</v>
      </c>
      <c r="M506" s="2">
        <f t="shared" si="211"/>
        <v>0</v>
      </c>
      <c r="N506" s="107">
        <v>845</v>
      </c>
      <c r="O506" s="107">
        <v>2261</v>
      </c>
      <c r="P506" s="107"/>
      <c r="Q506" s="107"/>
      <c r="R506" s="107"/>
      <c r="S506" s="107"/>
      <c r="T506" s="107"/>
      <c r="U506" s="107"/>
      <c r="V506" s="107"/>
      <c r="W506" s="107"/>
      <c r="X506" s="107"/>
      <c r="Y506" s="107"/>
      <c r="Z506" s="107"/>
      <c r="AA506" s="107"/>
      <c r="AB506" s="107"/>
      <c r="AC506" s="107"/>
      <c r="AD506" s="107"/>
      <c r="AE506" s="107"/>
      <c r="AG506" s="6">
        <f>IF(Q506&gt;0,RANK(Q506,(N506:P506,Q506:AE506)),0)</f>
        <v>0</v>
      </c>
      <c r="AH506" s="6">
        <f>IF(R506&gt;0,RANK(R506,(N506:P506,Q506:AE506)),0)</f>
        <v>0</v>
      </c>
      <c r="AI506" s="6">
        <f>IF(T506&gt;0,RANK(T506,(N506:P506,Q506:AE506)),0)</f>
        <v>0</v>
      </c>
      <c r="AJ506" s="6">
        <f>IF(S506&gt;0,RANK(S506,(N506:P506,Q506:AE506)),0)</f>
        <v>0</v>
      </c>
      <c r="AK506" s="2">
        <f t="shared" si="212"/>
        <v>0</v>
      </c>
      <c r="AL506" s="2">
        <f t="shared" si="213"/>
        <v>0</v>
      </c>
      <c r="AM506" s="2">
        <f t="shared" si="214"/>
        <v>0</v>
      </c>
      <c r="AN506" s="2">
        <f t="shared" si="215"/>
        <v>0</v>
      </c>
      <c r="AP506" t="s">
        <v>1670</v>
      </c>
      <c r="AQ506" t="s">
        <v>1232</v>
      </c>
      <c r="AT506" s="92">
        <v>28</v>
      </c>
      <c r="AU506" s="94">
        <v>15</v>
      </c>
      <c r="AV506" s="98">
        <f t="shared" si="206"/>
        <v>28015</v>
      </c>
      <c r="AX506" s="6" t="s">
        <v>1535</v>
      </c>
    </row>
    <row r="507" spans="1:50" hidden="1" outlineLevel="1">
      <c r="A507" t="s">
        <v>1750</v>
      </c>
      <c r="B507" t="s">
        <v>1232</v>
      </c>
      <c r="C507" s="1">
        <f t="shared" si="207"/>
        <v>4241</v>
      </c>
      <c r="D507" s="6">
        <f>IF(N507&gt;0, RANK(N507,(N507:P507,Q507:AE507)),0)</f>
        <v>2</v>
      </c>
      <c r="E507" s="6">
        <f>IF(O507&gt;0,RANK(O507,(N507:P507,Q507:AE507)),0)</f>
        <v>1</v>
      </c>
      <c r="F507" s="6">
        <f>IF(P507&gt;0,RANK(P507,(N507:P507,Q507:AE507)),0)</f>
        <v>0</v>
      </c>
      <c r="G507" s="1">
        <f t="shared" si="195"/>
        <v>1113</v>
      </c>
      <c r="H507" s="2">
        <f t="shared" si="196"/>
        <v>0.26243810422070268</v>
      </c>
      <c r="I507" s="2"/>
      <c r="J507" s="2">
        <f t="shared" si="208"/>
        <v>0.36878094788964866</v>
      </c>
      <c r="K507" s="2">
        <f t="shared" si="209"/>
        <v>0.63121905211035134</v>
      </c>
      <c r="L507" s="2">
        <f t="shared" si="210"/>
        <v>0</v>
      </c>
      <c r="M507" s="2">
        <f t="shared" si="211"/>
        <v>0</v>
      </c>
      <c r="N507" s="107">
        <v>1564</v>
      </c>
      <c r="O507" s="107">
        <v>2677</v>
      </c>
      <c r="P507" s="107"/>
      <c r="Q507" s="107"/>
      <c r="R507" s="107"/>
      <c r="S507" s="107"/>
      <c r="T507" s="107"/>
      <c r="U507" s="107"/>
      <c r="V507" s="107"/>
      <c r="W507" s="107"/>
      <c r="X507" s="107"/>
      <c r="Y507" s="107"/>
      <c r="Z507" s="107"/>
      <c r="AA507" s="107"/>
      <c r="AB507" s="107"/>
      <c r="AC507" s="107"/>
      <c r="AD507" s="107"/>
      <c r="AE507" s="107"/>
      <c r="AG507" s="6">
        <f>IF(Q507&gt;0,RANK(Q507,(N507:P507,Q507:AE507)),0)</f>
        <v>0</v>
      </c>
      <c r="AH507" s="6">
        <f>IF(R507&gt;0,RANK(R507,(N507:P507,Q507:AE507)),0)</f>
        <v>0</v>
      </c>
      <c r="AI507" s="6">
        <f>IF(T507&gt;0,RANK(T507,(N507:P507,Q507:AE507)),0)</f>
        <v>0</v>
      </c>
      <c r="AJ507" s="6">
        <f>IF(S507&gt;0,RANK(S507,(N507:P507,Q507:AE507)),0)</f>
        <v>0</v>
      </c>
      <c r="AK507" s="2">
        <f t="shared" si="212"/>
        <v>0</v>
      </c>
      <c r="AL507" s="2">
        <f t="shared" si="213"/>
        <v>0</v>
      </c>
      <c r="AM507" s="2">
        <f t="shared" si="214"/>
        <v>0</v>
      </c>
      <c r="AN507" s="2">
        <f t="shared" si="215"/>
        <v>0</v>
      </c>
      <c r="AP507" t="s">
        <v>1750</v>
      </c>
      <c r="AQ507" t="s">
        <v>1232</v>
      </c>
      <c r="AT507" s="92">
        <v>28</v>
      </c>
      <c r="AU507" s="94">
        <v>17</v>
      </c>
      <c r="AV507" s="98">
        <f t="shared" si="206"/>
        <v>28017</v>
      </c>
      <c r="AX507" s="6" t="s">
        <v>1535</v>
      </c>
    </row>
    <row r="508" spans="1:50" hidden="1" outlineLevel="1">
      <c r="A508" t="s">
        <v>1249</v>
      </c>
      <c r="B508" t="s">
        <v>1232</v>
      </c>
      <c r="C508" s="1">
        <f t="shared" si="207"/>
        <v>2707</v>
      </c>
      <c r="D508" s="6">
        <f>IF(N508&gt;0, RANK(N508,(N508:P508,Q508:AE508)),0)</f>
        <v>2</v>
      </c>
      <c r="E508" s="6">
        <f>IF(O508&gt;0,RANK(O508,(N508:P508,Q508:AE508)),0)</f>
        <v>1</v>
      </c>
      <c r="F508" s="6">
        <f>IF(P508&gt;0,RANK(P508,(N508:P508,Q508:AE508)),0)</f>
        <v>0</v>
      </c>
      <c r="G508" s="1">
        <f t="shared" si="195"/>
        <v>1293</v>
      </c>
      <c r="H508" s="2">
        <f t="shared" si="196"/>
        <v>0.47765053564831916</v>
      </c>
      <c r="I508" s="2"/>
      <c r="J508" s="2">
        <f t="shared" si="208"/>
        <v>0.26117473217584042</v>
      </c>
      <c r="K508" s="2">
        <f t="shared" si="209"/>
        <v>0.73882526782415958</v>
      </c>
      <c r="L508" s="2">
        <f t="shared" si="210"/>
        <v>0</v>
      </c>
      <c r="M508" s="2">
        <f t="shared" si="211"/>
        <v>0</v>
      </c>
      <c r="N508" s="107">
        <v>707</v>
      </c>
      <c r="O508" s="107">
        <v>2000</v>
      </c>
      <c r="P508" s="107"/>
      <c r="Q508" s="107"/>
      <c r="R508" s="107"/>
      <c r="S508" s="107"/>
      <c r="T508" s="107"/>
      <c r="U508" s="107"/>
      <c r="V508" s="107"/>
      <c r="W508" s="107"/>
      <c r="X508" s="107"/>
      <c r="Y508" s="107"/>
      <c r="Z508" s="107"/>
      <c r="AA508" s="107"/>
      <c r="AB508" s="107"/>
      <c r="AC508" s="107"/>
      <c r="AD508" s="107"/>
      <c r="AE508" s="107"/>
      <c r="AG508" s="6">
        <f>IF(Q508&gt;0,RANK(Q508,(N508:P508,Q508:AE508)),0)</f>
        <v>0</v>
      </c>
      <c r="AH508" s="6">
        <f>IF(R508&gt;0,RANK(R508,(N508:P508,Q508:AE508)),0)</f>
        <v>0</v>
      </c>
      <c r="AI508" s="6">
        <f>IF(T508&gt;0,RANK(T508,(N508:P508,Q508:AE508)),0)</f>
        <v>0</v>
      </c>
      <c r="AJ508" s="6">
        <f>IF(S508&gt;0,RANK(S508,(N508:P508,Q508:AE508)),0)</f>
        <v>0</v>
      </c>
      <c r="AK508" s="2">
        <f t="shared" si="212"/>
        <v>0</v>
      </c>
      <c r="AL508" s="2">
        <f t="shared" si="213"/>
        <v>0</v>
      </c>
      <c r="AM508" s="2">
        <f t="shared" si="214"/>
        <v>0</v>
      </c>
      <c r="AN508" s="2">
        <f t="shared" si="215"/>
        <v>0</v>
      </c>
      <c r="AP508" t="s">
        <v>1249</v>
      </c>
      <c r="AQ508" t="s">
        <v>1232</v>
      </c>
      <c r="AT508" s="92">
        <v>28</v>
      </c>
      <c r="AU508" s="94">
        <v>19</v>
      </c>
      <c r="AV508" s="98">
        <f t="shared" si="206"/>
        <v>28019</v>
      </c>
      <c r="AX508" s="6" t="s">
        <v>1535</v>
      </c>
    </row>
    <row r="509" spans="1:50" hidden="1" outlineLevel="1">
      <c r="A509" t="s">
        <v>2739</v>
      </c>
      <c r="B509" t="s">
        <v>1232</v>
      </c>
      <c r="C509" s="1">
        <f t="shared" si="207"/>
        <v>3019</v>
      </c>
      <c r="D509" s="6">
        <f>IF(N509&gt;0, RANK(N509,(N509:P509,Q509:AE509)),0)</f>
        <v>1</v>
      </c>
      <c r="E509" s="6">
        <f>IF(O509&gt;0,RANK(O509,(N509:P509,Q509:AE509)),0)</f>
        <v>2</v>
      </c>
      <c r="F509" s="6">
        <f>IF(P509&gt;0,RANK(P509,(N509:P509,Q509:AE509)),0)</f>
        <v>0</v>
      </c>
      <c r="G509" s="1">
        <f t="shared" si="195"/>
        <v>1027</v>
      </c>
      <c r="H509" s="2">
        <f t="shared" si="196"/>
        <v>0.34017886717456114</v>
      </c>
      <c r="I509" s="2"/>
      <c r="J509" s="2">
        <f t="shared" si="208"/>
        <v>0.67008943358728057</v>
      </c>
      <c r="K509" s="2">
        <f t="shared" si="209"/>
        <v>0.32991056641271943</v>
      </c>
      <c r="L509" s="2">
        <f t="shared" si="210"/>
        <v>0</v>
      </c>
      <c r="M509" s="2">
        <f t="shared" si="211"/>
        <v>0</v>
      </c>
      <c r="N509" s="107">
        <v>2023</v>
      </c>
      <c r="O509" s="107">
        <v>996</v>
      </c>
      <c r="P509" s="107"/>
      <c r="Q509" s="107"/>
      <c r="R509" s="107"/>
      <c r="S509" s="107"/>
      <c r="T509" s="107"/>
      <c r="U509" s="107"/>
      <c r="V509" s="107"/>
      <c r="W509" s="107"/>
      <c r="X509" s="107"/>
      <c r="Y509" s="107"/>
      <c r="Z509" s="107"/>
      <c r="AA509" s="107"/>
      <c r="AB509" s="107"/>
      <c r="AC509" s="107"/>
      <c r="AD509" s="107"/>
      <c r="AE509" s="107"/>
      <c r="AG509" s="6">
        <f>IF(Q509&gt;0,RANK(Q509,(N509:P509,Q509:AE509)),0)</f>
        <v>0</v>
      </c>
      <c r="AH509" s="6">
        <f>IF(R509&gt;0,RANK(R509,(N509:P509,Q509:AE509)),0)</f>
        <v>0</v>
      </c>
      <c r="AI509" s="6">
        <f>IF(T509&gt;0,RANK(T509,(N509:P509,Q509:AE509)),0)</f>
        <v>0</v>
      </c>
      <c r="AJ509" s="6">
        <f>IF(S509&gt;0,RANK(S509,(N509:P509,Q509:AE509)),0)</f>
        <v>0</v>
      </c>
      <c r="AK509" s="2">
        <f t="shared" si="212"/>
        <v>0</v>
      </c>
      <c r="AL509" s="2">
        <f t="shared" si="213"/>
        <v>0</v>
      </c>
      <c r="AM509" s="2">
        <f t="shared" si="214"/>
        <v>0</v>
      </c>
      <c r="AN509" s="2">
        <f t="shared" si="215"/>
        <v>0</v>
      </c>
      <c r="AP509" t="s">
        <v>2739</v>
      </c>
      <c r="AQ509" t="s">
        <v>1232</v>
      </c>
      <c r="AT509" s="92">
        <v>28</v>
      </c>
      <c r="AU509" s="94">
        <v>21</v>
      </c>
      <c r="AV509" s="98">
        <f t="shared" si="206"/>
        <v>28021</v>
      </c>
      <c r="AX509" s="6" t="s">
        <v>1535</v>
      </c>
    </row>
    <row r="510" spans="1:50" hidden="1" outlineLevel="1">
      <c r="A510" t="s">
        <v>1250</v>
      </c>
      <c r="B510" t="s">
        <v>1232</v>
      </c>
      <c r="C510" s="1">
        <f t="shared" si="207"/>
        <v>5052</v>
      </c>
      <c r="D510" s="6">
        <f>IF(N510&gt;0, RANK(N510,(N510:P510,Q510:AE510)),0)</f>
        <v>2</v>
      </c>
      <c r="E510" s="6">
        <f>IF(O510&gt;0,RANK(O510,(N510:P510,Q510:AE510)),0)</f>
        <v>1</v>
      </c>
      <c r="F510" s="6">
        <f>IF(P510&gt;0,RANK(P510,(N510:P510,Q510:AE510)),0)</f>
        <v>0</v>
      </c>
      <c r="G510" s="1">
        <f t="shared" si="195"/>
        <v>2430</v>
      </c>
      <c r="H510" s="2">
        <f t="shared" si="196"/>
        <v>0.48099762470308788</v>
      </c>
      <c r="I510" s="2"/>
      <c r="J510" s="2">
        <f t="shared" si="208"/>
        <v>0.25950118764845603</v>
      </c>
      <c r="K510" s="2">
        <f t="shared" si="209"/>
        <v>0.74049881235154391</v>
      </c>
      <c r="L510" s="2">
        <f t="shared" si="210"/>
        <v>0</v>
      </c>
      <c r="M510" s="2">
        <f t="shared" si="211"/>
        <v>0</v>
      </c>
      <c r="N510" s="107">
        <v>1311</v>
      </c>
      <c r="O510" s="107">
        <v>3741</v>
      </c>
      <c r="P510" s="107"/>
      <c r="Q510" s="107"/>
      <c r="R510" s="107"/>
      <c r="S510" s="107"/>
      <c r="T510" s="107"/>
      <c r="U510" s="107"/>
      <c r="V510" s="107"/>
      <c r="W510" s="107"/>
      <c r="X510" s="107"/>
      <c r="Y510" s="107"/>
      <c r="Z510" s="107"/>
      <c r="AA510" s="107"/>
      <c r="AB510" s="107"/>
      <c r="AC510" s="107"/>
      <c r="AD510" s="107"/>
      <c r="AE510" s="107"/>
      <c r="AG510" s="6">
        <f>IF(Q510&gt;0,RANK(Q510,(N510:P510,Q510:AE510)),0)</f>
        <v>0</v>
      </c>
      <c r="AH510" s="6">
        <f>IF(R510&gt;0,RANK(R510,(N510:P510,Q510:AE510)),0)</f>
        <v>0</v>
      </c>
      <c r="AI510" s="6">
        <f>IF(T510&gt;0,RANK(T510,(N510:P510,Q510:AE510)),0)</f>
        <v>0</v>
      </c>
      <c r="AJ510" s="6">
        <f>IF(S510&gt;0,RANK(S510,(N510:P510,Q510:AE510)),0)</f>
        <v>0</v>
      </c>
      <c r="AK510" s="2">
        <f t="shared" si="212"/>
        <v>0</v>
      </c>
      <c r="AL510" s="2">
        <f t="shared" si="213"/>
        <v>0</v>
      </c>
      <c r="AM510" s="2">
        <f t="shared" si="214"/>
        <v>0</v>
      </c>
      <c r="AN510" s="2">
        <f t="shared" si="215"/>
        <v>0</v>
      </c>
      <c r="AP510" t="s">
        <v>1250</v>
      </c>
      <c r="AQ510" t="s">
        <v>1232</v>
      </c>
      <c r="AT510" s="92">
        <v>28</v>
      </c>
      <c r="AU510" s="94">
        <v>23</v>
      </c>
      <c r="AV510" s="98">
        <f t="shared" si="206"/>
        <v>28023</v>
      </c>
      <c r="AX510" s="6" t="s">
        <v>1535</v>
      </c>
    </row>
    <row r="511" spans="1:50" hidden="1" outlineLevel="1">
      <c r="A511" t="s">
        <v>1251</v>
      </c>
      <c r="B511" t="s">
        <v>1232</v>
      </c>
      <c r="C511" s="1">
        <f t="shared" si="207"/>
        <v>4821</v>
      </c>
      <c r="D511" s="6">
        <f>IF(N511&gt;0, RANK(N511,(N511:P511,Q511:AE511)),0)</f>
        <v>2</v>
      </c>
      <c r="E511" s="6">
        <f>IF(O511&gt;0,RANK(O511,(N511:P511,Q511:AE511)),0)</f>
        <v>1</v>
      </c>
      <c r="F511" s="6">
        <f>IF(P511&gt;0,RANK(P511,(N511:P511,Q511:AE511)),0)</f>
        <v>0</v>
      </c>
      <c r="G511" s="1">
        <f t="shared" si="195"/>
        <v>987</v>
      </c>
      <c r="H511" s="2">
        <f t="shared" si="196"/>
        <v>0.20472930927193528</v>
      </c>
      <c r="I511" s="2"/>
      <c r="J511" s="2">
        <f t="shared" si="208"/>
        <v>0.39763534536403233</v>
      </c>
      <c r="K511" s="2">
        <f t="shared" si="209"/>
        <v>0.60236465463596767</v>
      </c>
      <c r="L511" s="2">
        <f t="shared" si="210"/>
        <v>0</v>
      </c>
      <c r="M511" s="2">
        <f t="shared" si="211"/>
        <v>0</v>
      </c>
      <c r="N511" s="107">
        <v>1917</v>
      </c>
      <c r="O511" s="107">
        <v>2904</v>
      </c>
      <c r="P511" s="107"/>
      <c r="Q511" s="107"/>
      <c r="R511" s="107"/>
      <c r="S511" s="107"/>
      <c r="T511" s="107"/>
      <c r="U511" s="107"/>
      <c r="V511" s="107"/>
      <c r="W511" s="107"/>
      <c r="X511" s="107"/>
      <c r="Y511" s="107"/>
      <c r="Z511" s="107"/>
      <c r="AA511" s="107"/>
      <c r="AB511" s="107"/>
      <c r="AC511" s="107"/>
      <c r="AD511" s="107"/>
      <c r="AE511" s="107"/>
      <c r="AG511" s="6">
        <f>IF(Q511&gt;0,RANK(Q511,(N511:P511,Q511:AE511)),0)</f>
        <v>0</v>
      </c>
      <c r="AH511" s="6">
        <f>IF(R511&gt;0,RANK(R511,(N511:P511,Q511:AE511)),0)</f>
        <v>0</v>
      </c>
      <c r="AI511" s="6">
        <f>IF(T511&gt;0,RANK(T511,(N511:P511,Q511:AE511)),0)</f>
        <v>0</v>
      </c>
      <c r="AJ511" s="6">
        <f>IF(S511&gt;0,RANK(S511,(N511:P511,Q511:AE511)),0)</f>
        <v>0</v>
      </c>
      <c r="AK511" s="2">
        <f t="shared" si="212"/>
        <v>0</v>
      </c>
      <c r="AL511" s="2">
        <f t="shared" si="213"/>
        <v>0</v>
      </c>
      <c r="AM511" s="2">
        <f t="shared" si="214"/>
        <v>0</v>
      </c>
      <c r="AN511" s="2">
        <f t="shared" si="215"/>
        <v>0</v>
      </c>
      <c r="AP511" t="s">
        <v>1251</v>
      </c>
      <c r="AQ511" t="s">
        <v>1232</v>
      </c>
      <c r="AT511" s="92">
        <v>28</v>
      </c>
      <c r="AU511" s="94">
        <v>25</v>
      </c>
      <c r="AV511" s="98">
        <f t="shared" si="206"/>
        <v>28025</v>
      </c>
      <c r="AX511" s="6" t="s">
        <v>1535</v>
      </c>
    </row>
    <row r="512" spans="1:50" hidden="1" outlineLevel="1">
      <c r="A512" t="s">
        <v>1863</v>
      </c>
      <c r="B512" t="s">
        <v>1232</v>
      </c>
      <c r="C512" s="1">
        <f t="shared" si="207"/>
        <v>4979</v>
      </c>
      <c r="D512" s="6">
        <f>IF(N512&gt;0, RANK(N512,(N512:P512,Q512:AE512)),0)</f>
        <v>2</v>
      </c>
      <c r="E512" s="6">
        <f>IF(O512&gt;0,RANK(O512,(N512:P512,Q512:AE512)),0)</f>
        <v>1</v>
      </c>
      <c r="F512" s="6">
        <f>IF(P512&gt;0,RANK(P512,(N512:P512,Q512:AE512)),0)</f>
        <v>0</v>
      </c>
      <c r="G512" s="1">
        <f t="shared" si="195"/>
        <v>1645</v>
      </c>
      <c r="H512" s="2">
        <f t="shared" si="196"/>
        <v>0.33038762803775856</v>
      </c>
      <c r="I512" s="2"/>
      <c r="J512" s="2">
        <f t="shared" si="208"/>
        <v>0.33480618598112072</v>
      </c>
      <c r="K512" s="2">
        <f t="shared" si="209"/>
        <v>0.66519381401887934</v>
      </c>
      <c r="L512" s="2">
        <f t="shared" si="210"/>
        <v>0</v>
      </c>
      <c r="M512" s="2">
        <f t="shared" si="211"/>
        <v>0</v>
      </c>
      <c r="N512" s="107">
        <v>1667</v>
      </c>
      <c r="O512" s="107">
        <v>3312</v>
      </c>
      <c r="P512" s="107"/>
      <c r="Q512" s="107"/>
      <c r="R512" s="107"/>
      <c r="S512" s="107"/>
      <c r="T512" s="107"/>
      <c r="U512" s="107"/>
      <c r="V512" s="107"/>
      <c r="W512" s="107"/>
      <c r="X512" s="107"/>
      <c r="Y512" s="107"/>
      <c r="Z512" s="107"/>
      <c r="AA512" s="107"/>
      <c r="AB512" s="107"/>
      <c r="AC512" s="107"/>
      <c r="AD512" s="107"/>
      <c r="AE512" s="107"/>
      <c r="AG512" s="6">
        <f>IF(Q512&gt;0,RANK(Q512,(N512:P512,Q512:AE512)),0)</f>
        <v>0</v>
      </c>
      <c r="AH512" s="6">
        <f>IF(R512&gt;0,RANK(R512,(N512:P512,Q512:AE512)),0)</f>
        <v>0</v>
      </c>
      <c r="AI512" s="6">
        <f>IF(T512&gt;0,RANK(T512,(N512:P512,Q512:AE512)),0)</f>
        <v>0</v>
      </c>
      <c r="AJ512" s="6">
        <f>IF(S512&gt;0,RANK(S512,(N512:P512,Q512:AE512)),0)</f>
        <v>0</v>
      </c>
      <c r="AK512" s="2">
        <f t="shared" si="212"/>
        <v>0</v>
      </c>
      <c r="AL512" s="2">
        <f t="shared" si="213"/>
        <v>0</v>
      </c>
      <c r="AM512" s="2">
        <f t="shared" si="214"/>
        <v>0</v>
      </c>
      <c r="AN512" s="2">
        <f t="shared" si="215"/>
        <v>0</v>
      </c>
      <c r="AP512" t="s">
        <v>1863</v>
      </c>
      <c r="AQ512" t="s">
        <v>1232</v>
      </c>
      <c r="AT512" s="92">
        <v>28</v>
      </c>
      <c r="AU512" s="94">
        <v>27</v>
      </c>
      <c r="AV512" s="98">
        <f t="shared" si="206"/>
        <v>28027</v>
      </c>
      <c r="AX512" s="6" t="s">
        <v>1535</v>
      </c>
    </row>
    <row r="513" spans="1:50" hidden="1" outlineLevel="1">
      <c r="A513" t="s">
        <v>1731</v>
      </c>
      <c r="B513" t="s">
        <v>1232</v>
      </c>
      <c r="C513" s="1">
        <f t="shared" si="207"/>
        <v>7753</v>
      </c>
      <c r="D513" s="6">
        <f>IF(N513&gt;0, RANK(N513,(N513:P513,Q513:AE513)),0)</f>
        <v>2</v>
      </c>
      <c r="E513" s="6">
        <f>IF(O513&gt;0,RANK(O513,(N513:P513,Q513:AE513)),0)</f>
        <v>1</v>
      </c>
      <c r="F513" s="6">
        <f>IF(P513&gt;0,RANK(P513,(N513:P513,Q513:AE513)),0)</f>
        <v>0</v>
      </c>
      <c r="G513" s="1">
        <f t="shared" si="195"/>
        <v>1799</v>
      </c>
      <c r="H513" s="2">
        <f t="shared" si="196"/>
        <v>0.23203921062814395</v>
      </c>
      <c r="I513" s="2"/>
      <c r="J513" s="2">
        <f t="shared" si="208"/>
        <v>0.38398039468592804</v>
      </c>
      <c r="K513" s="2">
        <f t="shared" si="209"/>
        <v>0.61601960531407196</v>
      </c>
      <c r="L513" s="2">
        <f t="shared" si="210"/>
        <v>0</v>
      </c>
      <c r="M513" s="2">
        <f t="shared" si="211"/>
        <v>0</v>
      </c>
      <c r="N513" s="107">
        <v>2977</v>
      </c>
      <c r="O513" s="107">
        <v>4776</v>
      </c>
      <c r="P513" s="107"/>
      <c r="Q513" s="107"/>
      <c r="R513" s="107"/>
      <c r="S513" s="107"/>
      <c r="T513" s="107"/>
      <c r="U513" s="107"/>
      <c r="V513" s="107"/>
      <c r="W513" s="107"/>
      <c r="X513" s="107"/>
      <c r="Y513" s="107"/>
      <c r="Z513" s="107"/>
      <c r="AA513" s="107"/>
      <c r="AB513" s="107"/>
      <c r="AC513" s="107"/>
      <c r="AD513" s="107"/>
      <c r="AE513" s="107"/>
      <c r="AG513" s="6">
        <f>IF(Q513&gt;0,RANK(Q513,(N513:P513,Q513:AE513)),0)</f>
        <v>0</v>
      </c>
      <c r="AH513" s="6">
        <f>IF(R513&gt;0,RANK(R513,(N513:P513,Q513:AE513)),0)</f>
        <v>0</v>
      </c>
      <c r="AI513" s="6">
        <f>IF(T513&gt;0,RANK(T513,(N513:P513,Q513:AE513)),0)</f>
        <v>0</v>
      </c>
      <c r="AJ513" s="6">
        <f>IF(S513&gt;0,RANK(S513,(N513:P513,Q513:AE513)),0)</f>
        <v>0</v>
      </c>
      <c r="AK513" s="2">
        <f t="shared" si="212"/>
        <v>0</v>
      </c>
      <c r="AL513" s="2">
        <f t="shared" si="213"/>
        <v>0</v>
      </c>
      <c r="AM513" s="2">
        <f t="shared" si="214"/>
        <v>0</v>
      </c>
      <c r="AN513" s="2">
        <f t="shared" si="215"/>
        <v>0</v>
      </c>
      <c r="AP513" t="s">
        <v>1731</v>
      </c>
      <c r="AQ513" t="s">
        <v>1232</v>
      </c>
      <c r="AT513" s="92">
        <v>28</v>
      </c>
      <c r="AU513" s="94">
        <v>29</v>
      </c>
      <c r="AV513" s="98">
        <f t="shared" si="206"/>
        <v>28029</v>
      </c>
      <c r="AX513" s="6" t="s">
        <v>1535</v>
      </c>
    </row>
    <row r="514" spans="1:50" hidden="1" outlineLevel="1">
      <c r="A514" t="s">
        <v>1665</v>
      </c>
      <c r="B514" t="s">
        <v>1232</v>
      </c>
      <c r="C514" s="1">
        <f t="shared" si="207"/>
        <v>4664</v>
      </c>
      <c r="D514" s="6">
        <f>IF(N514&gt;0, RANK(N514,(N514:P514,Q514:AE514)),0)</f>
        <v>2</v>
      </c>
      <c r="E514" s="6">
        <f>IF(O514&gt;0,RANK(O514,(N514:P514,Q514:AE514)),0)</f>
        <v>1</v>
      </c>
      <c r="F514" s="6">
        <f>IF(P514&gt;0,RANK(P514,(N514:P514,Q514:AE514)),0)</f>
        <v>0</v>
      </c>
      <c r="G514" s="1">
        <f t="shared" si="195"/>
        <v>1906</v>
      </c>
      <c r="H514" s="2">
        <f t="shared" si="196"/>
        <v>0.40866209262435677</v>
      </c>
      <c r="I514" s="2"/>
      <c r="J514" s="2">
        <f t="shared" si="208"/>
        <v>0.29566895368782159</v>
      </c>
      <c r="K514" s="2">
        <f t="shared" si="209"/>
        <v>0.70433104631217835</v>
      </c>
      <c r="L514" s="2">
        <f t="shared" si="210"/>
        <v>0</v>
      </c>
      <c r="M514" s="2">
        <f t="shared" si="211"/>
        <v>0</v>
      </c>
      <c r="N514" s="107">
        <v>1379</v>
      </c>
      <c r="O514" s="107">
        <v>3285</v>
      </c>
      <c r="P514" s="107"/>
      <c r="Q514" s="107"/>
      <c r="R514" s="107"/>
      <c r="S514" s="107"/>
      <c r="T514" s="107"/>
      <c r="U514" s="107"/>
      <c r="V514" s="107"/>
      <c r="W514" s="107"/>
      <c r="X514" s="107"/>
      <c r="Y514" s="107"/>
      <c r="Z514" s="107"/>
      <c r="AA514" s="107"/>
      <c r="AB514" s="107"/>
      <c r="AC514" s="107"/>
      <c r="AD514" s="107"/>
      <c r="AE514" s="107"/>
      <c r="AG514" s="6">
        <f>IF(Q514&gt;0,RANK(Q514,(N514:P514,Q514:AE514)),0)</f>
        <v>0</v>
      </c>
      <c r="AH514" s="6">
        <f>IF(R514&gt;0,RANK(R514,(N514:P514,Q514:AE514)),0)</f>
        <v>0</v>
      </c>
      <c r="AI514" s="6">
        <f>IF(T514&gt;0,RANK(T514,(N514:P514,Q514:AE514)),0)</f>
        <v>0</v>
      </c>
      <c r="AJ514" s="6">
        <f>IF(S514&gt;0,RANK(S514,(N514:P514,Q514:AE514)),0)</f>
        <v>0</v>
      </c>
      <c r="AK514" s="2">
        <f t="shared" si="212"/>
        <v>0</v>
      </c>
      <c r="AL514" s="2">
        <f t="shared" si="213"/>
        <v>0</v>
      </c>
      <c r="AM514" s="2">
        <f t="shared" si="214"/>
        <v>0</v>
      </c>
      <c r="AN514" s="2">
        <f t="shared" si="215"/>
        <v>0</v>
      </c>
      <c r="AP514" t="s">
        <v>1665</v>
      </c>
      <c r="AQ514" t="s">
        <v>1232</v>
      </c>
      <c r="AT514" s="92">
        <v>28</v>
      </c>
      <c r="AU514" s="94">
        <v>31</v>
      </c>
      <c r="AV514" s="98">
        <f t="shared" si="206"/>
        <v>28031</v>
      </c>
      <c r="AX514" s="6" t="s">
        <v>1535</v>
      </c>
    </row>
    <row r="515" spans="1:50" hidden="1" outlineLevel="1">
      <c r="A515" t="s">
        <v>2200</v>
      </c>
      <c r="B515" t="s">
        <v>1232</v>
      </c>
      <c r="C515" s="1">
        <f t="shared" si="207"/>
        <v>16888</v>
      </c>
      <c r="D515" s="6">
        <f>IF(N515&gt;0, RANK(N515,(N515:P515,Q515:AE515)),0)</f>
        <v>2</v>
      </c>
      <c r="E515" s="6">
        <f>IF(O515&gt;0,RANK(O515,(N515:P515,Q515:AE515)),0)</f>
        <v>1</v>
      </c>
      <c r="F515" s="6">
        <f>IF(P515&gt;0,RANK(P515,(N515:P515,Q515:AE515)),0)</f>
        <v>0</v>
      </c>
      <c r="G515" s="1">
        <f t="shared" ref="G515:G578" si="216">IF(C515&gt;0,MAX(N515:P515)-LARGE(N515:P515,2),0)</f>
        <v>11362</v>
      </c>
      <c r="H515" s="2">
        <f t="shared" ref="H515:H578" si="217">IF(C515&gt;0,G515/C515,0)</f>
        <v>0.67278540975840839</v>
      </c>
      <c r="I515" s="2"/>
      <c r="J515" s="2">
        <f t="shared" si="208"/>
        <v>0.16360729512079583</v>
      </c>
      <c r="K515" s="2">
        <f t="shared" si="209"/>
        <v>0.83639270487920414</v>
      </c>
      <c r="L515" s="2">
        <f t="shared" si="210"/>
        <v>0</v>
      </c>
      <c r="M515" s="2">
        <f t="shared" si="211"/>
        <v>0</v>
      </c>
      <c r="N515" s="107">
        <v>2763</v>
      </c>
      <c r="O515" s="107">
        <v>14125</v>
      </c>
      <c r="P515" s="107"/>
      <c r="Q515" s="107"/>
      <c r="R515" s="107"/>
      <c r="S515" s="107"/>
      <c r="T515" s="107"/>
      <c r="U515" s="107"/>
      <c r="V515" s="107"/>
      <c r="W515" s="107"/>
      <c r="X515" s="107"/>
      <c r="Y515" s="107"/>
      <c r="Z515" s="107"/>
      <c r="AA515" s="107"/>
      <c r="AB515" s="107"/>
      <c r="AC515" s="107"/>
      <c r="AD515" s="107"/>
      <c r="AE515" s="107"/>
      <c r="AG515" s="6">
        <f>IF(Q515&gt;0,RANK(Q515,(N515:P515,Q515:AE515)),0)</f>
        <v>0</v>
      </c>
      <c r="AH515" s="6">
        <f>IF(R515&gt;0,RANK(R515,(N515:P515,Q515:AE515)),0)</f>
        <v>0</v>
      </c>
      <c r="AI515" s="6">
        <f>IF(T515&gt;0,RANK(T515,(N515:P515,Q515:AE515)),0)</f>
        <v>0</v>
      </c>
      <c r="AJ515" s="6">
        <f>IF(S515&gt;0,RANK(S515,(N515:P515,Q515:AE515)),0)</f>
        <v>0</v>
      </c>
      <c r="AK515" s="2">
        <f t="shared" si="212"/>
        <v>0</v>
      </c>
      <c r="AL515" s="2">
        <f t="shared" si="213"/>
        <v>0</v>
      </c>
      <c r="AM515" s="2">
        <f t="shared" si="214"/>
        <v>0</v>
      </c>
      <c r="AN515" s="2">
        <f t="shared" si="215"/>
        <v>0</v>
      </c>
      <c r="AP515" t="s">
        <v>2200</v>
      </c>
      <c r="AQ515" t="s">
        <v>1232</v>
      </c>
      <c r="AT515" s="92">
        <v>28</v>
      </c>
      <c r="AU515" s="94">
        <v>33</v>
      </c>
      <c r="AV515" s="98">
        <f t="shared" si="206"/>
        <v>28033</v>
      </c>
      <c r="AX515" s="6" t="s">
        <v>1535</v>
      </c>
    </row>
    <row r="516" spans="1:50" hidden="1" outlineLevel="1">
      <c r="A516" t="s">
        <v>1732</v>
      </c>
      <c r="B516" t="s">
        <v>1232</v>
      </c>
      <c r="C516" s="1">
        <f t="shared" si="207"/>
        <v>15071</v>
      </c>
      <c r="D516" s="6">
        <f>IF(N516&gt;0, RANK(N516,(N516:P516,Q516:AE516)),0)</f>
        <v>2</v>
      </c>
      <c r="E516" s="6">
        <f>IF(O516&gt;0,RANK(O516,(N516:P516,Q516:AE516)),0)</f>
        <v>1</v>
      </c>
      <c r="F516" s="6">
        <f>IF(P516&gt;0,RANK(P516,(N516:P516,Q516:AE516)),0)</f>
        <v>0</v>
      </c>
      <c r="G516" s="1">
        <f t="shared" si="216"/>
        <v>7939</v>
      </c>
      <c r="H516" s="2">
        <f t="shared" si="217"/>
        <v>0.52677327317364475</v>
      </c>
      <c r="I516" s="2"/>
      <c r="J516" s="2">
        <f t="shared" si="208"/>
        <v>0.23661336341317762</v>
      </c>
      <c r="K516" s="2">
        <f t="shared" si="209"/>
        <v>0.76338663658682238</v>
      </c>
      <c r="L516" s="2">
        <f t="shared" si="210"/>
        <v>0</v>
      </c>
      <c r="M516" s="2">
        <f t="shared" si="211"/>
        <v>0</v>
      </c>
      <c r="N516" s="107">
        <v>3566</v>
      </c>
      <c r="O516" s="107">
        <v>11505</v>
      </c>
      <c r="P516" s="107"/>
      <c r="Q516" s="107"/>
      <c r="R516" s="107"/>
      <c r="S516" s="107"/>
      <c r="T516" s="107"/>
      <c r="U516" s="107"/>
      <c r="V516" s="107"/>
      <c r="W516" s="107"/>
      <c r="X516" s="107"/>
      <c r="Y516" s="107"/>
      <c r="Z516" s="107"/>
      <c r="AA516" s="107"/>
      <c r="AB516" s="107"/>
      <c r="AC516" s="107"/>
      <c r="AD516" s="107"/>
      <c r="AE516" s="107"/>
      <c r="AG516" s="6">
        <f>IF(Q516&gt;0,RANK(Q516,(N516:P516,Q516:AE516)),0)</f>
        <v>0</v>
      </c>
      <c r="AH516" s="6">
        <f>IF(R516&gt;0,RANK(R516,(N516:P516,Q516:AE516)),0)</f>
        <v>0</v>
      </c>
      <c r="AI516" s="6">
        <f>IF(T516&gt;0,RANK(T516,(N516:P516,Q516:AE516)),0)</f>
        <v>0</v>
      </c>
      <c r="AJ516" s="6">
        <f>IF(S516&gt;0,RANK(S516,(N516:P516,Q516:AE516)),0)</f>
        <v>0</v>
      </c>
      <c r="AK516" s="2">
        <f t="shared" si="212"/>
        <v>0</v>
      </c>
      <c r="AL516" s="2">
        <f t="shared" si="213"/>
        <v>0</v>
      </c>
      <c r="AM516" s="2">
        <f t="shared" si="214"/>
        <v>0</v>
      </c>
      <c r="AN516" s="2">
        <f t="shared" si="215"/>
        <v>0</v>
      </c>
      <c r="AP516" t="s">
        <v>1732</v>
      </c>
      <c r="AQ516" t="s">
        <v>1232</v>
      </c>
      <c r="AT516" s="92">
        <v>28</v>
      </c>
      <c r="AU516" s="94">
        <v>35</v>
      </c>
      <c r="AV516" s="98">
        <f t="shared" si="206"/>
        <v>28035</v>
      </c>
      <c r="AX516" s="6" t="s">
        <v>1535</v>
      </c>
    </row>
    <row r="517" spans="1:50" hidden="1" outlineLevel="1">
      <c r="A517" t="s">
        <v>2924</v>
      </c>
      <c r="B517" t="s">
        <v>1232</v>
      </c>
      <c r="C517" s="1">
        <f t="shared" si="207"/>
        <v>2829</v>
      </c>
      <c r="D517" s="6">
        <f>IF(N517&gt;0, RANK(N517,(N517:P517,Q517:AE517)),0)</f>
        <v>2</v>
      </c>
      <c r="E517" s="6">
        <f>IF(O517&gt;0,RANK(O517,(N517:P517,Q517:AE517)),0)</f>
        <v>1</v>
      </c>
      <c r="F517" s="6">
        <f>IF(P517&gt;0,RANK(P517,(N517:P517,Q517:AE517)),0)</f>
        <v>0</v>
      </c>
      <c r="G517" s="1">
        <f t="shared" si="216"/>
        <v>1175</v>
      </c>
      <c r="H517" s="2">
        <f t="shared" si="217"/>
        <v>0.41534110993283846</v>
      </c>
      <c r="I517" s="2"/>
      <c r="J517" s="2">
        <f t="shared" si="208"/>
        <v>0.29232944503358077</v>
      </c>
      <c r="K517" s="2">
        <f t="shared" si="209"/>
        <v>0.70767055496641917</v>
      </c>
      <c r="L517" s="2">
        <f t="shared" si="210"/>
        <v>0</v>
      </c>
      <c r="M517" s="2">
        <f t="shared" si="211"/>
        <v>1.1102230246251565E-16</v>
      </c>
      <c r="N517" s="107">
        <v>827</v>
      </c>
      <c r="O517" s="107">
        <v>2002</v>
      </c>
      <c r="P517" s="107"/>
      <c r="Q517" s="107"/>
      <c r="R517" s="107"/>
      <c r="S517" s="107"/>
      <c r="T517" s="107"/>
      <c r="U517" s="107"/>
      <c r="V517" s="107"/>
      <c r="W517" s="107"/>
      <c r="X517" s="107"/>
      <c r="Y517" s="107"/>
      <c r="Z517" s="107"/>
      <c r="AA517" s="107"/>
      <c r="AB517" s="107"/>
      <c r="AC517" s="107"/>
      <c r="AD517" s="107"/>
      <c r="AE517" s="107"/>
      <c r="AG517" s="6">
        <f>IF(Q517&gt;0,RANK(Q517,(N517:P517,Q517:AE517)),0)</f>
        <v>0</v>
      </c>
      <c r="AH517" s="6">
        <f>IF(R517&gt;0,RANK(R517,(N517:P517,Q517:AE517)),0)</f>
        <v>0</v>
      </c>
      <c r="AI517" s="6">
        <f>IF(T517&gt;0,RANK(T517,(N517:P517,Q517:AE517)),0)</f>
        <v>0</v>
      </c>
      <c r="AJ517" s="6">
        <f>IF(S517&gt;0,RANK(S517,(N517:P517,Q517:AE517)),0)</f>
        <v>0</v>
      </c>
      <c r="AK517" s="2">
        <f t="shared" si="212"/>
        <v>0</v>
      </c>
      <c r="AL517" s="2">
        <f t="shared" si="213"/>
        <v>0</v>
      </c>
      <c r="AM517" s="2">
        <f t="shared" si="214"/>
        <v>0</v>
      </c>
      <c r="AN517" s="2">
        <f t="shared" si="215"/>
        <v>0</v>
      </c>
      <c r="AP517" t="s">
        <v>2924</v>
      </c>
      <c r="AQ517" t="s">
        <v>1232</v>
      </c>
      <c r="AT517" s="92">
        <v>28</v>
      </c>
      <c r="AU517" s="94">
        <v>37</v>
      </c>
      <c r="AV517" s="98">
        <f t="shared" si="206"/>
        <v>28037</v>
      </c>
      <c r="AX517" s="6" t="s">
        <v>1535</v>
      </c>
    </row>
    <row r="518" spans="1:50" hidden="1" outlineLevel="1">
      <c r="A518" t="s">
        <v>1417</v>
      </c>
      <c r="B518" t="s">
        <v>1232</v>
      </c>
      <c r="C518" s="1">
        <f t="shared" si="207"/>
        <v>4448</v>
      </c>
      <c r="D518" s="6">
        <f>IF(N518&gt;0, RANK(N518,(N518:P518,Q518:AE518)),0)</f>
        <v>2</v>
      </c>
      <c r="E518" s="6">
        <f>IF(O518&gt;0,RANK(O518,(N518:P518,Q518:AE518)),0)</f>
        <v>1</v>
      </c>
      <c r="F518" s="6">
        <f>IF(P518&gt;0,RANK(P518,(N518:P518,Q518:AE518)),0)</f>
        <v>0</v>
      </c>
      <c r="G518" s="1">
        <f t="shared" si="216"/>
        <v>2738</v>
      </c>
      <c r="H518" s="2">
        <f t="shared" si="217"/>
        <v>0.61555755395683454</v>
      </c>
      <c r="I518" s="2"/>
      <c r="J518" s="2">
        <f t="shared" si="208"/>
        <v>0.19222122302158273</v>
      </c>
      <c r="K518" s="2">
        <f t="shared" si="209"/>
        <v>0.80777877697841727</v>
      </c>
      <c r="L518" s="2">
        <f t="shared" si="210"/>
        <v>0</v>
      </c>
      <c r="M518" s="2">
        <f t="shared" si="211"/>
        <v>0</v>
      </c>
      <c r="N518" s="107">
        <v>855</v>
      </c>
      <c r="O518" s="107">
        <v>3593</v>
      </c>
      <c r="P518" s="107"/>
      <c r="Q518" s="107"/>
      <c r="R518" s="107"/>
      <c r="S518" s="107"/>
      <c r="T518" s="107"/>
      <c r="U518" s="107"/>
      <c r="V518" s="107"/>
      <c r="W518" s="107"/>
      <c r="X518" s="107"/>
      <c r="Y518" s="107"/>
      <c r="Z518" s="107"/>
      <c r="AA518" s="107"/>
      <c r="AB518" s="107"/>
      <c r="AC518" s="107"/>
      <c r="AD518" s="107"/>
      <c r="AE518" s="107"/>
      <c r="AG518" s="6">
        <f>IF(Q518&gt;0,RANK(Q518,(N518:P518,Q518:AE518)),0)</f>
        <v>0</v>
      </c>
      <c r="AH518" s="6">
        <f>IF(R518&gt;0,RANK(R518,(N518:P518,Q518:AE518)),0)</f>
        <v>0</v>
      </c>
      <c r="AI518" s="6">
        <f>IF(T518&gt;0,RANK(T518,(N518:P518,Q518:AE518)),0)</f>
        <v>0</v>
      </c>
      <c r="AJ518" s="6">
        <f>IF(S518&gt;0,RANK(S518,(N518:P518,Q518:AE518)),0)</f>
        <v>0</v>
      </c>
      <c r="AK518" s="2">
        <f t="shared" si="212"/>
        <v>0</v>
      </c>
      <c r="AL518" s="2">
        <f t="shared" si="213"/>
        <v>0</v>
      </c>
      <c r="AM518" s="2">
        <f t="shared" si="214"/>
        <v>0</v>
      </c>
      <c r="AN518" s="2">
        <f t="shared" si="215"/>
        <v>0</v>
      </c>
      <c r="AP518" t="s">
        <v>1417</v>
      </c>
      <c r="AQ518" t="s">
        <v>1232</v>
      </c>
      <c r="AT518" s="92">
        <v>28</v>
      </c>
      <c r="AU518" s="94">
        <v>39</v>
      </c>
      <c r="AV518" s="98">
        <f t="shared" si="206"/>
        <v>28039</v>
      </c>
      <c r="AX518" s="6" t="s">
        <v>1535</v>
      </c>
    </row>
    <row r="519" spans="1:50" hidden="1" outlineLevel="1">
      <c r="A519" t="s">
        <v>1703</v>
      </c>
      <c r="B519" t="s">
        <v>1232</v>
      </c>
      <c r="C519" s="1">
        <f t="shared" si="207"/>
        <v>2450</v>
      </c>
      <c r="D519" s="6">
        <f>IF(N519&gt;0, RANK(N519,(N519:P519,Q519:AE519)),0)</f>
        <v>2</v>
      </c>
      <c r="E519" s="6">
        <f>IF(O519&gt;0,RANK(O519,(N519:P519,Q519:AE519)),0)</f>
        <v>1</v>
      </c>
      <c r="F519" s="6">
        <f>IF(P519&gt;0,RANK(P519,(N519:P519,Q519:AE519)),0)</f>
        <v>0</v>
      </c>
      <c r="G519" s="1">
        <f t="shared" si="216"/>
        <v>1574</v>
      </c>
      <c r="H519" s="2">
        <f t="shared" si="217"/>
        <v>0.64244897959183678</v>
      </c>
      <c r="I519" s="2"/>
      <c r="J519" s="2">
        <f t="shared" si="208"/>
        <v>0.17877551020408164</v>
      </c>
      <c r="K519" s="2">
        <f t="shared" si="209"/>
        <v>0.82122448979591833</v>
      </c>
      <c r="L519" s="2">
        <f t="shared" si="210"/>
        <v>0</v>
      </c>
      <c r="M519" s="2">
        <f t="shared" si="211"/>
        <v>0</v>
      </c>
      <c r="N519" s="107">
        <v>438</v>
      </c>
      <c r="O519" s="107">
        <v>2012</v>
      </c>
      <c r="P519" s="107"/>
      <c r="Q519" s="107"/>
      <c r="R519" s="107"/>
      <c r="S519" s="107"/>
      <c r="T519" s="107"/>
      <c r="U519" s="107"/>
      <c r="V519" s="107"/>
      <c r="W519" s="107"/>
      <c r="X519" s="107"/>
      <c r="Y519" s="107"/>
      <c r="Z519" s="107"/>
      <c r="AA519" s="107"/>
      <c r="AB519" s="107"/>
      <c r="AC519" s="107"/>
      <c r="AD519" s="107"/>
      <c r="AE519" s="107"/>
      <c r="AG519" s="6">
        <f>IF(Q519&gt;0,RANK(Q519,(N519:P519,Q519:AE519)),0)</f>
        <v>0</v>
      </c>
      <c r="AH519" s="6">
        <f>IF(R519&gt;0,RANK(R519,(N519:P519,Q519:AE519)),0)</f>
        <v>0</v>
      </c>
      <c r="AI519" s="6">
        <f>IF(T519&gt;0,RANK(T519,(N519:P519,Q519:AE519)),0)</f>
        <v>0</v>
      </c>
      <c r="AJ519" s="6">
        <f>IF(S519&gt;0,RANK(S519,(N519:P519,Q519:AE519)),0)</f>
        <v>0</v>
      </c>
      <c r="AK519" s="2">
        <f t="shared" si="212"/>
        <v>0</v>
      </c>
      <c r="AL519" s="2">
        <f t="shared" si="213"/>
        <v>0</v>
      </c>
      <c r="AM519" s="2">
        <f t="shared" si="214"/>
        <v>0</v>
      </c>
      <c r="AN519" s="2">
        <f t="shared" si="215"/>
        <v>0</v>
      </c>
      <c r="AP519" t="s">
        <v>1703</v>
      </c>
      <c r="AQ519" t="s">
        <v>1232</v>
      </c>
      <c r="AT519" s="92">
        <v>28</v>
      </c>
      <c r="AU519" s="94">
        <v>41</v>
      </c>
      <c r="AV519" s="98">
        <f t="shared" si="206"/>
        <v>28041</v>
      </c>
      <c r="AX519" s="6" t="s">
        <v>1535</v>
      </c>
    </row>
    <row r="520" spans="1:50" hidden="1" outlineLevel="1">
      <c r="A520" t="s">
        <v>1715</v>
      </c>
      <c r="B520" t="s">
        <v>1232</v>
      </c>
      <c r="C520" s="1">
        <f t="shared" si="207"/>
        <v>5970</v>
      </c>
      <c r="D520" s="6">
        <f>IF(N520&gt;0, RANK(N520,(N520:P520,Q520:AE520)),0)</f>
        <v>2</v>
      </c>
      <c r="E520" s="6">
        <f>IF(O520&gt;0,RANK(O520,(N520:P520,Q520:AE520)),0)</f>
        <v>1</v>
      </c>
      <c r="F520" s="6">
        <f>IF(P520&gt;0,RANK(P520,(N520:P520,Q520:AE520)),0)</f>
        <v>0</v>
      </c>
      <c r="G520" s="1">
        <f t="shared" si="216"/>
        <v>1518</v>
      </c>
      <c r="H520" s="2">
        <f t="shared" si="217"/>
        <v>0.2542713567839196</v>
      </c>
      <c r="I520" s="2"/>
      <c r="J520" s="2">
        <f t="shared" si="208"/>
        <v>0.37286432160804023</v>
      </c>
      <c r="K520" s="2">
        <f t="shared" si="209"/>
        <v>0.62713567839195983</v>
      </c>
      <c r="L520" s="2">
        <f t="shared" si="210"/>
        <v>0</v>
      </c>
      <c r="M520" s="2">
        <f t="shared" si="211"/>
        <v>-1.1102230246251565E-16</v>
      </c>
      <c r="N520" s="107">
        <v>2226</v>
      </c>
      <c r="O520" s="107">
        <v>3744</v>
      </c>
      <c r="P520" s="107"/>
      <c r="Q520" s="107"/>
      <c r="R520" s="107"/>
      <c r="S520" s="107"/>
      <c r="T520" s="107"/>
      <c r="U520" s="107"/>
      <c r="V520" s="107"/>
      <c r="W520" s="107"/>
      <c r="X520" s="107"/>
      <c r="Y520" s="107"/>
      <c r="Z520" s="107"/>
      <c r="AA520" s="107"/>
      <c r="AB520" s="107"/>
      <c r="AC520" s="107"/>
      <c r="AD520" s="107"/>
      <c r="AE520" s="107"/>
      <c r="AG520" s="6">
        <f>IF(Q520&gt;0,RANK(Q520,(N520:P520,Q520:AE520)),0)</f>
        <v>0</v>
      </c>
      <c r="AH520" s="6">
        <f>IF(R520&gt;0,RANK(R520,(N520:P520,Q520:AE520)),0)</f>
        <v>0</v>
      </c>
      <c r="AI520" s="6">
        <f>IF(T520&gt;0,RANK(T520,(N520:P520,Q520:AE520)),0)</f>
        <v>0</v>
      </c>
      <c r="AJ520" s="6">
        <f>IF(S520&gt;0,RANK(S520,(N520:P520,Q520:AE520)),0)</f>
        <v>0</v>
      </c>
      <c r="AK520" s="2">
        <f t="shared" si="212"/>
        <v>0</v>
      </c>
      <c r="AL520" s="2">
        <f t="shared" si="213"/>
        <v>0</v>
      </c>
      <c r="AM520" s="2">
        <f t="shared" si="214"/>
        <v>0</v>
      </c>
      <c r="AN520" s="2">
        <f t="shared" si="215"/>
        <v>0</v>
      </c>
      <c r="AP520" t="s">
        <v>1715</v>
      </c>
      <c r="AQ520" t="s">
        <v>1232</v>
      </c>
      <c r="AT520" s="92">
        <v>28</v>
      </c>
      <c r="AU520" s="94">
        <v>43</v>
      </c>
      <c r="AV520" s="98">
        <f t="shared" si="206"/>
        <v>28043</v>
      </c>
      <c r="AX520" s="6" t="s">
        <v>1535</v>
      </c>
    </row>
    <row r="521" spans="1:50" hidden="1" outlineLevel="1">
      <c r="A521" t="s">
        <v>2792</v>
      </c>
      <c r="B521" t="s">
        <v>1232</v>
      </c>
      <c r="C521" s="1">
        <f t="shared" si="207"/>
        <v>8429</v>
      </c>
      <c r="D521" s="6">
        <f>IF(N521&gt;0, RANK(N521,(N521:P521,Q521:AE521)),0)</f>
        <v>2</v>
      </c>
      <c r="E521" s="6">
        <f>IF(O521&gt;0,RANK(O521,(N521:P521,Q521:AE521)),0)</f>
        <v>1</v>
      </c>
      <c r="F521" s="6">
        <f>IF(P521&gt;0,RANK(P521,(N521:P521,Q521:AE521)),0)</f>
        <v>0</v>
      </c>
      <c r="G521" s="1">
        <f t="shared" si="216"/>
        <v>3751</v>
      </c>
      <c r="H521" s="2">
        <f t="shared" si="217"/>
        <v>0.44501127061335866</v>
      </c>
      <c r="I521" s="2"/>
      <c r="J521" s="2">
        <f t="shared" si="208"/>
        <v>0.27749436469332067</v>
      </c>
      <c r="K521" s="2">
        <f t="shared" si="209"/>
        <v>0.72250563530667933</v>
      </c>
      <c r="L521" s="2">
        <f t="shared" si="210"/>
        <v>0</v>
      </c>
      <c r="M521" s="2">
        <f t="shared" si="211"/>
        <v>0</v>
      </c>
      <c r="N521" s="107">
        <v>2339</v>
      </c>
      <c r="O521" s="107">
        <v>6090</v>
      </c>
      <c r="P521" s="107"/>
      <c r="Q521" s="107"/>
      <c r="R521" s="107"/>
      <c r="S521" s="107"/>
      <c r="T521" s="107"/>
      <c r="U521" s="107"/>
      <c r="V521" s="107"/>
      <c r="W521" s="107"/>
      <c r="X521" s="107"/>
      <c r="Y521" s="107"/>
      <c r="Z521" s="107"/>
      <c r="AA521" s="107"/>
      <c r="AB521" s="107"/>
      <c r="AC521" s="107"/>
      <c r="AD521" s="107"/>
      <c r="AE521" s="107"/>
      <c r="AG521" s="6">
        <f>IF(Q521&gt;0,RANK(Q521,(N521:P521,Q521:AE521)),0)</f>
        <v>0</v>
      </c>
      <c r="AH521" s="6">
        <f>IF(R521&gt;0,RANK(R521,(N521:P521,Q521:AE521)),0)</f>
        <v>0</v>
      </c>
      <c r="AI521" s="6">
        <f>IF(T521&gt;0,RANK(T521,(N521:P521,Q521:AE521)),0)</f>
        <v>0</v>
      </c>
      <c r="AJ521" s="6">
        <f>IF(S521&gt;0,RANK(S521,(N521:P521,Q521:AE521)),0)</f>
        <v>0</v>
      </c>
      <c r="AK521" s="2">
        <f t="shared" si="212"/>
        <v>0</v>
      </c>
      <c r="AL521" s="2">
        <f t="shared" si="213"/>
        <v>0</v>
      </c>
      <c r="AM521" s="2">
        <f t="shared" si="214"/>
        <v>0</v>
      </c>
      <c r="AN521" s="2">
        <f t="shared" si="215"/>
        <v>0</v>
      </c>
      <c r="AP521" t="s">
        <v>2792</v>
      </c>
      <c r="AQ521" t="s">
        <v>1232</v>
      </c>
      <c r="AT521" s="92">
        <v>28</v>
      </c>
      <c r="AU521" s="94">
        <v>45</v>
      </c>
      <c r="AV521" s="98">
        <f t="shared" si="206"/>
        <v>28045</v>
      </c>
      <c r="AX521" s="6" t="s">
        <v>1535</v>
      </c>
    </row>
    <row r="522" spans="1:50" hidden="1" outlineLevel="1">
      <c r="A522" t="s">
        <v>1361</v>
      </c>
      <c r="B522" t="s">
        <v>1232</v>
      </c>
      <c r="C522" s="1">
        <f t="shared" si="207"/>
        <v>34465</v>
      </c>
      <c r="D522" s="6">
        <f>IF(N522&gt;0, RANK(N522,(N522:P522,Q522:AE522)),0)</f>
        <v>2</v>
      </c>
      <c r="E522" s="6">
        <f>IF(O522&gt;0,RANK(O522,(N522:P522,Q522:AE522)),0)</f>
        <v>1</v>
      </c>
      <c r="F522" s="6">
        <f>IF(P522&gt;0,RANK(P522,(N522:P522,Q522:AE522)),0)</f>
        <v>0</v>
      </c>
      <c r="G522" s="1">
        <f t="shared" si="216"/>
        <v>17447</v>
      </c>
      <c r="H522" s="2">
        <f t="shared" si="217"/>
        <v>0.50622370520818216</v>
      </c>
      <c r="I522" s="2"/>
      <c r="J522" s="2">
        <f t="shared" si="208"/>
        <v>0.24688814739590889</v>
      </c>
      <c r="K522" s="2">
        <f t="shared" si="209"/>
        <v>0.75311185260409108</v>
      </c>
      <c r="L522" s="2">
        <f t="shared" si="210"/>
        <v>0</v>
      </c>
      <c r="M522" s="2">
        <f t="shared" si="211"/>
        <v>0</v>
      </c>
      <c r="N522" s="107">
        <v>8509</v>
      </c>
      <c r="O522" s="107">
        <v>25956</v>
      </c>
      <c r="P522" s="107"/>
      <c r="Q522" s="107"/>
      <c r="R522" s="107"/>
      <c r="S522" s="107"/>
      <c r="T522" s="107"/>
      <c r="U522" s="107"/>
      <c r="V522" s="107"/>
      <c r="W522" s="107"/>
      <c r="X522" s="107"/>
      <c r="Y522" s="107"/>
      <c r="Z522" s="107"/>
      <c r="AA522" s="107"/>
      <c r="AB522" s="107"/>
      <c r="AC522" s="107"/>
      <c r="AD522" s="107"/>
      <c r="AE522" s="107"/>
      <c r="AG522" s="6">
        <f>IF(Q522&gt;0,RANK(Q522,(N522:P522,Q522:AE522)),0)</f>
        <v>0</v>
      </c>
      <c r="AH522" s="6">
        <f>IF(R522&gt;0,RANK(R522,(N522:P522,Q522:AE522)),0)</f>
        <v>0</v>
      </c>
      <c r="AI522" s="6">
        <f>IF(T522&gt;0,RANK(T522,(N522:P522,Q522:AE522)),0)</f>
        <v>0</v>
      </c>
      <c r="AJ522" s="6">
        <f>IF(S522&gt;0,RANK(S522,(N522:P522,Q522:AE522)),0)</f>
        <v>0</v>
      </c>
      <c r="AK522" s="2">
        <f t="shared" si="212"/>
        <v>0</v>
      </c>
      <c r="AL522" s="2">
        <f t="shared" si="213"/>
        <v>0</v>
      </c>
      <c r="AM522" s="2">
        <f t="shared" si="214"/>
        <v>0</v>
      </c>
      <c r="AN522" s="2">
        <f t="shared" si="215"/>
        <v>0</v>
      </c>
      <c r="AP522" t="s">
        <v>1361</v>
      </c>
      <c r="AQ522" t="s">
        <v>1232</v>
      </c>
      <c r="AT522" s="92">
        <v>28</v>
      </c>
      <c r="AU522" s="94">
        <v>47</v>
      </c>
      <c r="AV522" s="98">
        <f t="shared" si="206"/>
        <v>28047</v>
      </c>
      <c r="AX522" s="6" t="s">
        <v>1535</v>
      </c>
    </row>
    <row r="523" spans="1:50" hidden="1" outlineLevel="1">
      <c r="A523" t="s">
        <v>1570</v>
      </c>
      <c r="B523" t="s">
        <v>1232</v>
      </c>
      <c r="C523" s="1">
        <f t="shared" si="207"/>
        <v>50836</v>
      </c>
      <c r="D523" s="6">
        <f>IF(N523&gt;0, RANK(N523,(N523:P523,Q523:AE523)),0)</f>
        <v>2</v>
      </c>
      <c r="E523" s="6">
        <f>IF(O523&gt;0,RANK(O523,(N523:P523,Q523:AE523)),0)</f>
        <v>1</v>
      </c>
      <c r="F523" s="6">
        <f>IF(P523&gt;0,RANK(P523,(N523:P523,Q523:AE523)),0)</f>
        <v>0</v>
      </c>
      <c r="G523" s="1">
        <f t="shared" si="216"/>
        <v>10386</v>
      </c>
      <c r="H523" s="2">
        <f t="shared" si="217"/>
        <v>0.20430403650956017</v>
      </c>
      <c r="I523" s="2"/>
      <c r="J523" s="2">
        <f t="shared" si="208"/>
        <v>0.3978479817452199</v>
      </c>
      <c r="K523" s="2">
        <f t="shared" si="209"/>
        <v>0.60215201825478004</v>
      </c>
      <c r="L523" s="2">
        <f t="shared" si="210"/>
        <v>0</v>
      </c>
      <c r="M523" s="2">
        <f t="shared" si="211"/>
        <v>1.1102230246251565E-16</v>
      </c>
      <c r="N523" s="107">
        <v>20225</v>
      </c>
      <c r="O523" s="107">
        <v>30611</v>
      </c>
      <c r="P523" s="107"/>
      <c r="Q523" s="107"/>
      <c r="R523" s="107"/>
      <c r="S523" s="107"/>
      <c r="T523" s="107"/>
      <c r="U523" s="107"/>
      <c r="V523" s="107"/>
      <c r="W523" s="107"/>
      <c r="X523" s="107"/>
      <c r="Y523" s="107"/>
      <c r="Z523" s="107"/>
      <c r="AA523" s="107"/>
      <c r="AB523" s="107"/>
      <c r="AC523" s="107"/>
      <c r="AD523" s="107"/>
      <c r="AE523" s="107"/>
      <c r="AG523" s="6">
        <f>IF(Q523&gt;0,RANK(Q523,(N523:P523,Q523:AE523)),0)</f>
        <v>0</v>
      </c>
      <c r="AH523" s="6">
        <f>IF(R523&gt;0,RANK(R523,(N523:P523,Q523:AE523)),0)</f>
        <v>0</v>
      </c>
      <c r="AI523" s="6">
        <f>IF(T523&gt;0,RANK(T523,(N523:P523,Q523:AE523)),0)</f>
        <v>0</v>
      </c>
      <c r="AJ523" s="6">
        <f>IF(S523&gt;0,RANK(S523,(N523:P523,Q523:AE523)),0)</f>
        <v>0</v>
      </c>
      <c r="AK523" s="2">
        <f t="shared" si="212"/>
        <v>0</v>
      </c>
      <c r="AL523" s="2">
        <f t="shared" si="213"/>
        <v>0</v>
      </c>
      <c r="AM523" s="2">
        <f t="shared" si="214"/>
        <v>0</v>
      </c>
      <c r="AN523" s="2">
        <f t="shared" si="215"/>
        <v>0</v>
      </c>
      <c r="AP523" t="s">
        <v>1570</v>
      </c>
      <c r="AQ523" t="s">
        <v>1232</v>
      </c>
      <c r="AT523" s="92">
        <v>28</v>
      </c>
      <c r="AU523" s="94">
        <v>49</v>
      </c>
      <c r="AV523" s="98">
        <f t="shared" si="206"/>
        <v>28049</v>
      </c>
      <c r="AX523" s="6" t="s">
        <v>1535</v>
      </c>
    </row>
    <row r="524" spans="1:50" hidden="1" outlineLevel="1">
      <c r="A524" t="s">
        <v>1718</v>
      </c>
      <c r="B524" t="s">
        <v>1232</v>
      </c>
      <c r="C524" s="1">
        <f t="shared" si="207"/>
        <v>5246</v>
      </c>
      <c r="D524" s="6">
        <f>IF(N524&gt;0, RANK(N524,(N524:P524,Q524:AE524)),0)</f>
        <v>1</v>
      </c>
      <c r="E524" s="6">
        <f>IF(O524&gt;0,RANK(O524,(N524:P524,Q524:AE524)),0)</f>
        <v>2</v>
      </c>
      <c r="F524" s="6">
        <f>IF(P524&gt;0,RANK(P524,(N524:P524,Q524:AE524)),0)</f>
        <v>0</v>
      </c>
      <c r="G524" s="1">
        <f t="shared" si="216"/>
        <v>1172</v>
      </c>
      <c r="H524" s="2">
        <f t="shared" si="217"/>
        <v>0.22340831109416698</v>
      </c>
      <c r="I524" s="2"/>
      <c r="J524" s="2">
        <f t="shared" si="208"/>
        <v>0.61170415554708346</v>
      </c>
      <c r="K524" s="2">
        <f t="shared" si="209"/>
        <v>0.38829584445291648</v>
      </c>
      <c r="L524" s="2">
        <f t="shared" si="210"/>
        <v>0</v>
      </c>
      <c r="M524" s="2">
        <f t="shared" si="211"/>
        <v>5.5511151231257827E-17</v>
      </c>
      <c r="N524" s="107">
        <v>3209</v>
      </c>
      <c r="O524" s="107">
        <v>2037</v>
      </c>
      <c r="P524" s="107"/>
      <c r="Q524" s="107"/>
      <c r="R524" s="107"/>
      <c r="S524" s="107"/>
      <c r="T524" s="107"/>
      <c r="U524" s="107"/>
      <c r="V524" s="107"/>
      <c r="W524" s="107"/>
      <c r="X524" s="107"/>
      <c r="Y524" s="107"/>
      <c r="Z524" s="107"/>
      <c r="AA524" s="107"/>
      <c r="AB524" s="107"/>
      <c r="AC524" s="107"/>
      <c r="AD524" s="107"/>
      <c r="AE524" s="107"/>
      <c r="AG524" s="6">
        <f>IF(Q524&gt;0,RANK(Q524,(N524:P524,Q524:AE524)),0)</f>
        <v>0</v>
      </c>
      <c r="AH524" s="6">
        <f>IF(R524&gt;0,RANK(R524,(N524:P524,Q524:AE524)),0)</f>
        <v>0</v>
      </c>
      <c r="AI524" s="6">
        <f>IF(T524&gt;0,RANK(T524,(N524:P524,Q524:AE524)),0)</f>
        <v>0</v>
      </c>
      <c r="AJ524" s="6">
        <f>IF(S524&gt;0,RANK(S524,(N524:P524,Q524:AE524)),0)</f>
        <v>0</v>
      </c>
      <c r="AK524" s="2">
        <f t="shared" si="212"/>
        <v>0</v>
      </c>
      <c r="AL524" s="2">
        <f t="shared" si="213"/>
        <v>0</v>
      </c>
      <c r="AM524" s="2">
        <f t="shared" si="214"/>
        <v>0</v>
      </c>
      <c r="AN524" s="2">
        <f t="shared" si="215"/>
        <v>0</v>
      </c>
      <c r="AP524" t="s">
        <v>1718</v>
      </c>
      <c r="AQ524" t="s">
        <v>1232</v>
      </c>
      <c r="AT524" s="92">
        <v>28</v>
      </c>
      <c r="AU524" s="94">
        <v>51</v>
      </c>
      <c r="AV524" s="98">
        <f t="shared" si="206"/>
        <v>28051</v>
      </c>
      <c r="AX524" s="6" t="s">
        <v>1535</v>
      </c>
    </row>
    <row r="525" spans="1:50" hidden="1" outlineLevel="1">
      <c r="A525" t="s">
        <v>892</v>
      </c>
      <c r="B525" t="s">
        <v>1232</v>
      </c>
      <c r="C525" s="1">
        <f t="shared" si="207"/>
        <v>3226</v>
      </c>
      <c r="D525" s="6">
        <f>IF(N525&gt;0, RANK(N525,(N525:P525,Q525:AE525)),0)</f>
        <v>1</v>
      </c>
      <c r="E525" s="6">
        <f>IF(O525&gt;0,RANK(O525,(N525:P525,Q525:AE525)),0)</f>
        <v>2</v>
      </c>
      <c r="F525" s="6">
        <f>IF(P525&gt;0,RANK(P525,(N525:P525,Q525:AE525)),0)</f>
        <v>0</v>
      </c>
      <c r="G525" s="1">
        <f t="shared" si="216"/>
        <v>120</v>
      </c>
      <c r="H525" s="2">
        <f t="shared" si="217"/>
        <v>3.7197768133911964E-2</v>
      </c>
      <c r="I525" s="2"/>
      <c r="J525" s="2">
        <f t="shared" si="208"/>
        <v>0.51859888406695598</v>
      </c>
      <c r="K525" s="2">
        <f t="shared" si="209"/>
        <v>0.48140111593304402</v>
      </c>
      <c r="L525" s="2">
        <f t="shared" si="210"/>
        <v>0</v>
      </c>
      <c r="M525" s="2">
        <f t="shared" si="211"/>
        <v>0</v>
      </c>
      <c r="N525" s="107">
        <v>1673</v>
      </c>
      <c r="O525" s="107">
        <v>1553</v>
      </c>
      <c r="P525" s="107"/>
      <c r="Q525" s="107"/>
      <c r="R525" s="107"/>
      <c r="S525" s="107"/>
      <c r="T525" s="107"/>
      <c r="U525" s="107"/>
      <c r="V525" s="107"/>
      <c r="W525" s="107"/>
      <c r="X525" s="107"/>
      <c r="Y525" s="107"/>
      <c r="Z525" s="107"/>
      <c r="AA525" s="107"/>
      <c r="AB525" s="107"/>
      <c r="AC525" s="107"/>
      <c r="AD525" s="107"/>
      <c r="AE525" s="107"/>
      <c r="AG525" s="6">
        <f>IF(Q525&gt;0,RANK(Q525,(N525:P525,Q525:AE525)),0)</f>
        <v>0</v>
      </c>
      <c r="AH525" s="6">
        <f>IF(R525&gt;0,RANK(R525,(N525:P525,Q525:AE525)),0)</f>
        <v>0</v>
      </c>
      <c r="AI525" s="6">
        <f>IF(T525&gt;0,RANK(T525,(N525:P525,Q525:AE525)),0)</f>
        <v>0</v>
      </c>
      <c r="AJ525" s="6">
        <f>IF(S525&gt;0,RANK(S525,(N525:P525,Q525:AE525)),0)</f>
        <v>0</v>
      </c>
      <c r="AK525" s="2">
        <f t="shared" si="212"/>
        <v>0</v>
      </c>
      <c r="AL525" s="2">
        <f t="shared" si="213"/>
        <v>0</v>
      </c>
      <c r="AM525" s="2">
        <f t="shared" si="214"/>
        <v>0</v>
      </c>
      <c r="AN525" s="2">
        <f t="shared" si="215"/>
        <v>0</v>
      </c>
      <c r="AP525" t="s">
        <v>892</v>
      </c>
      <c r="AQ525" t="s">
        <v>1232</v>
      </c>
      <c r="AT525" s="92">
        <v>28</v>
      </c>
      <c r="AU525" s="94">
        <v>53</v>
      </c>
      <c r="AV525" s="98">
        <f t="shared" si="206"/>
        <v>28053</v>
      </c>
      <c r="AX525" s="6" t="s">
        <v>1535</v>
      </c>
    </row>
    <row r="526" spans="1:50" hidden="1" outlineLevel="1">
      <c r="A526" t="s">
        <v>2679</v>
      </c>
      <c r="B526" t="s">
        <v>1232</v>
      </c>
      <c r="C526" s="1">
        <f t="shared" si="207"/>
        <v>725</v>
      </c>
      <c r="D526" s="6">
        <f>IF(N526&gt;0, RANK(N526,(N526:P526,Q526:AE526)),0)</f>
        <v>2</v>
      </c>
      <c r="E526" s="6">
        <f>IF(O526&gt;0,RANK(O526,(N526:P526,Q526:AE526)),0)</f>
        <v>1</v>
      </c>
      <c r="F526" s="6">
        <f>IF(P526&gt;0,RANK(P526,(N526:P526,Q526:AE526)),0)</f>
        <v>0</v>
      </c>
      <c r="G526" s="1">
        <f t="shared" si="216"/>
        <v>73</v>
      </c>
      <c r="H526" s="2">
        <f t="shared" si="217"/>
        <v>0.10068965517241379</v>
      </c>
      <c r="I526" s="2"/>
      <c r="J526" s="2">
        <f t="shared" si="208"/>
        <v>0.4496551724137931</v>
      </c>
      <c r="K526" s="2">
        <f t="shared" si="209"/>
        <v>0.55034482758620684</v>
      </c>
      <c r="L526" s="2">
        <f t="shared" si="210"/>
        <v>0</v>
      </c>
      <c r="M526" s="2">
        <f t="shared" si="211"/>
        <v>0</v>
      </c>
      <c r="N526" s="107">
        <v>326</v>
      </c>
      <c r="O526" s="107">
        <v>399</v>
      </c>
      <c r="P526" s="107"/>
      <c r="Q526" s="107"/>
      <c r="R526" s="107"/>
      <c r="S526" s="107"/>
      <c r="T526" s="107"/>
      <c r="U526" s="107"/>
      <c r="V526" s="107"/>
      <c r="W526" s="107"/>
      <c r="X526" s="107"/>
      <c r="Y526" s="107"/>
      <c r="Z526" s="107"/>
      <c r="AA526" s="107"/>
      <c r="AB526" s="107"/>
      <c r="AC526" s="107"/>
      <c r="AD526" s="107"/>
      <c r="AE526" s="107"/>
      <c r="AG526" s="6">
        <f>IF(Q526&gt;0,RANK(Q526,(N526:P526,Q526:AE526)),0)</f>
        <v>0</v>
      </c>
      <c r="AH526" s="6">
        <f>IF(R526&gt;0,RANK(R526,(N526:P526,Q526:AE526)),0)</f>
        <v>0</v>
      </c>
      <c r="AI526" s="6">
        <f>IF(T526&gt;0,RANK(T526,(N526:P526,Q526:AE526)),0)</f>
        <v>0</v>
      </c>
      <c r="AJ526" s="6">
        <f>IF(S526&gt;0,RANK(S526,(N526:P526,Q526:AE526)),0)</f>
        <v>0</v>
      </c>
      <c r="AK526" s="2">
        <f t="shared" si="212"/>
        <v>0</v>
      </c>
      <c r="AL526" s="2">
        <f t="shared" si="213"/>
        <v>0</v>
      </c>
      <c r="AM526" s="2">
        <f t="shared" si="214"/>
        <v>0</v>
      </c>
      <c r="AN526" s="2">
        <f t="shared" si="215"/>
        <v>0</v>
      </c>
      <c r="AP526" t="s">
        <v>2679</v>
      </c>
      <c r="AQ526" t="s">
        <v>1232</v>
      </c>
      <c r="AT526" s="92">
        <v>28</v>
      </c>
      <c r="AU526" s="94">
        <v>55</v>
      </c>
      <c r="AV526" s="98">
        <f t="shared" si="206"/>
        <v>28055</v>
      </c>
      <c r="AX526" s="6" t="s">
        <v>1535</v>
      </c>
    </row>
    <row r="527" spans="1:50" hidden="1" outlineLevel="1">
      <c r="A527" t="s">
        <v>2450</v>
      </c>
      <c r="B527" t="s">
        <v>1232</v>
      </c>
      <c r="C527" s="1">
        <f t="shared" si="207"/>
        <v>5693</v>
      </c>
      <c r="D527" s="6">
        <f>IF(N527&gt;0, RANK(N527,(N527:P527,Q527:AE527)),0)</f>
        <v>2</v>
      </c>
      <c r="E527" s="6">
        <f>IF(O527&gt;0,RANK(O527,(N527:P527,Q527:AE527)),0)</f>
        <v>1</v>
      </c>
      <c r="F527" s="6">
        <f>IF(P527&gt;0,RANK(P527,(N527:P527,Q527:AE527)),0)</f>
        <v>0</v>
      </c>
      <c r="G527" s="1">
        <f t="shared" si="216"/>
        <v>2139</v>
      </c>
      <c r="H527" s="2">
        <f t="shared" si="217"/>
        <v>0.37572457403829262</v>
      </c>
      <c r="I527" s="2"/>
      <c r="J527" s="2">
        <f t="shared" si="208"/>
        <v>0.31213771298085369</v>
      </c>
      <c r="K527" s="2">
        <f t="shared" si="209"/>
        <v>0.68786228701914631</v>
      </c>
      <c r="L527" s="2">
        <f t="shared" si="210"/>
        <v>0</v>
      </c>
      <c r="M527" s="2">
        <f t="shared" si="211"/>
        <v>0</v>
      </c>
      <c r="N527" s="107">
        <v>1777</v>
      </c>
      <c r="O527" s="107">
        <v>3916</v>
      </c>
      <c r="P527" s="107"/>
      <c r="Q527" s="107"/>
      <c r="R527" s="107"/>
      <c r="S527" s="107"/>
      <c r="T527" s="107"/>
      <c r="U527" s="107"/>
      <c r="V527" s="107"/>
      <c r="W527" s="107"/>
      <c r="X527" s="107"/>
      <c r="Y527" s="107"/>
      <c r="Z527" s="107"/>
      <c r="AA527" s="107"/>
      <c r="AB527" s="107"/>
      <c r="AC527" s="107"/>
      <c r="AD527" s="107"/>
      <c r="AE527" s="107"/>
      <c r="AG527" s="6">
        <f>IF(Q527&gt;0,RANK(Q527,(N527:P527,Q527:AE527)),0)</f>
        <v>0</v>
      </c>
      <c r="AH527" s="6">
        <f>IF(R527&gt;0,RANK(R527,(N527:P527,Q527:AE527)),0)</f>
        <v>0</v>
      </c>
      <c r="AI527" s="6">
        <f>IF(T527&gt;0,RANK(T527,(N527:P527,Q527:AE527)),0)</f>
        <v>0</v>
      </c>
      <c r="AJ527" s="6">
        <f>IF(S527&gt;0,RANK(S527,(N527:P527,Q527:AE527)),0)</f>
        <v>0</v>
      </c>
      <c r="AK527" s="2">
        <f t="shared" si="212"/>
        <v>0</v>
      </c>
      <c r="AL527" s="2">
        <f t="shared" si="213"/>
        <v>0</v>
      </c>
      <c r="AM527" s="2">
        <f t="shared" si="214"/>
        <v>0</v>
      </c>
      <c r="AN527" s="2">
        <f t="shared" si="215"/>
        <v>0</v>
      </c>
      <c r="AP527" t="s">
        <v>2450</v>
      </c>
      <c r="AQ527" t="s">
        <v>1232</v>
      </c>
      <c r="AT527" s="92">
        <v>28</v>
      </c>
      <c r="AU527" s="94">
        <v>57</v>
      </c>
      <c r="AV527" s="98">
        <f t="shared" si="206"/>
        <v>28057</v>
      </c>
      <c r="AX527" s="6" t="s">
        <v>1535</v>
      </c>
    </row>
    <row r="528" spans="1:50" hidden="1" outlineLevel="1">
      <c r="A528" t="s">
        <v>2097</v>
      </c>
      <c r="B528" t="s">
        <v>1232</v>
      </c>
      <c r="C528" s="1">
        <f t="shared" si="207"/>
        <v>29183</v>
      </c>
      <c r="D528" s="6">
        <f>IF(N528&gt;0, RANK(N528,(N528:P528,Q528:AE528)),0)</f>
        <v>2</v>
      </c>
      <c r="E528" s="6">
        <f>IF(O528&gt;0,RANK(O528,(N528:P528,Q528:AE528)),0)</f>
        <v>1</v>
      </c>
      <c r="F528" s="6">
        <f>IF(P528&gt;0,RANK(P528,(N528:P528,Q528:AE528)),0)</f>
        <v>0</v>
      </c>
      <c r="G528" s="1">
        <f t="shared" si="216"/>
        <v>17419</v>
      </c>
      <c r="H528" s="2">
        <f t="shared" si="217"/>
        <v>0.59688859952712192</v>
      </c>
      <c r="I528" s="2"/>
      <c r="J528" s="2">
        <f t="shared" si="208"/>
        <v>0.20155570023643901</v>
      </c>
      <c r="K528" s="2">
        <f t="shared" si="209"/>
        <v>0.79844429976356102</v>
      </c>
      <c r="L528" s="2">
        <f t="shared" si="210"/>
        <v>0</v>
      </c>
      <c r="M528" s="2">
        <f t="shared" si="211"/>
        <v>0</v>
      </c>
      <c r="N528" s="107">
        <v>5882</v>
      </c>
      <c r="O528" s="107">
        <v>23301</v>
      </c>
      <c r="P528" s="107"/>
      <c r="Q528" s="107"/>
      <c r="R528" s="107"/>
      <c r="S528" s="107"/>
      <c r="T528" s="107"/>
      <c r="U528" s="107"/>
      <c r="V528" s="107"/>
      <c r="W528" s="107"/>
      <c r="X528" s="107"/>
      <c r="Y528" s="107"/>
      <c r="Z528" s="107"/>
      <c r="AA528" s="107"/>
      <c r="AB528" s="107"/>
      <c r="AC528" s="107"/>
      <c r="AD528" s="107"/>
      <c r="AE528" s="107"/>
      <c r="AG528" s="6">
        <f>IF(Q528&gt;0,RANK(Q528,(N528:P528,Q528:AE528)),0)</f>
        <v>0</v>
      </c>
      <c r="AH528" s="6">
        <f>IF(R528&gt;0,RANK(R528,(N528:P528,Q528:AE528)),0)</f>
        <v>0</v>
      </c>
      <c r="AI528" s="6">
        <f>IF(T528&gt;0,RANK(T528,(N528:P528,Q528:AE528)),0)</f>
        <v>0</v>
      </c>
      <c r="AJ528" s="6">
        <f>IF(S528&gt;0,RANK(S528,(N528:P528,Q528:AE528)),0)</f>
        <v>0</v>
      </c>
      <c r="AK528" s="2">
        <f t="shared" si="212"/>
        <v>0</v>
      </c>
      <c r="AL528" s="2">
        <f t="shared" si="213"/>
        <v>0</v>
      </c>
      <c r="AM528" s="2">
        <f t="shared" si="214"/>
        <v>0</v>
      </c>
      <c r="AN528" s="2">
        <f t="shared" si="215"/>
        <v>0</v>
      </c>
      <c r="AP528" t="s">
        <v>2097</v>
      </c>
      <c r="AQ528" t="s">
        <v>1232</v>
      </c>
      <c r="AT528" s="92">
        <v>28</v>
      </c>
      <c r="AU528" s="94">
        <v>59</v>
      </c>
      <c r="AV528" s="98">
        <f t="shared" si="206"/>
        <v>28059</v>
      </c>
      <c r="AX528" s="6" t="s">
        <v>1535</v>
      </c>
    </row>
    <row r="529" spans="1:50" hidden="1" outlineLevel="1">
      <c r="A529" t="s">
        <v>1352</v>
      </c>
      <c r="B529" t="s">
        <v>1232</v>
      </c>
      <c r="C529" s="1">
        <f t="shared" si="207"/>
        <v>3448</v>
      </c>
      <c r="D529" s="6">
        <f>IF(N529&gt;0, RANK(N529,(N529:P529,Q529:AE529)),0)</f>
        <v>2</v>
      </c>
      <c r="E529" s="6">
        <f>IF(O529&gt;0,RANK(O529,(N529:P529,Q529:AE529)),0)</f>
        <v>1</v>
      </c>
      <c r="F529" s="6">
        <f>IF(P529&gt;0,RANK(P529,(N529:P529,Q529:AE529)),0)</f>
        <v>0</v>
      </c>
      <c r="G529" s="1">
        <f t="shared" si="216"/>
        <v>1012</v>
      </c>
      <c r="H529" s="2">
        <f t="shared" si="217"/>
        <v>0.29350348027842227</v>
      </c>
      <c r="I529" s="2"/>
      <c r="J529" s="2">
        <f t="shared" si="208"/>
        <v>0.35324825986078884</v>
      </c>
      <c r="K529" s="2">
        <f t="shared" si="209"/>
        <v>0.64675174013921111</v>
      </c>
      <c r="L529" s="2">
        <f t="shared" si="210"/>
        <v>0</v>
      </c>
      <c r="M529" s="2">
        <f t="shared" si="211"/>
        <v>0</v>
      </c>
      <c r="N529" s="107">
        <v>1218</v>
      </c>
      <c r="O529" s="107">
        <v>2230</v>
      </c>
      <c r="P529" s="107"/>
      <c r="Q529" s="107"/>
      <c r="R529" s="107"/>
      <c r="S529" s="107"/>
      <c r="T529" s="107"/>
      <c r="U529" s="107"/>
      <c r="V529" s="107"/>
      <c r="W529" s="107"/>
      <c r="X529" s="107"/>
      <c r="Y529" s="107"/>
      <c r="Z529" s="107"/>
      <c r="AA529" s="107"/>
      <c r="AB529" s="107"/>
      <c r="AC529" s="107"/>
      <c r="AD529" s="107"/>
      <c r="AE529" s="107"/>
      <c r="AG529" s="6">
        <f>IF(Q529&gt;0,RANK(Q529,(N529:P529,Q529:AE529)),0)</f>
        <v>0</v>
      </c>
      <c r="AH529" s="6">
        <f>IF(R529&gt;0,RANK(R529,(N529:P529,Q529:AE529)),0)</f>
        <v>0</v>
      </c>
      <c r="AI529" s="6">
        <f>IF(T529&gt;0,RANK(T529,(N529:P529,Q529:AE529)),0)</f>
        <v>0</v>
      </c>
      <c r="AJ529" s="6">
        <f>IF(S529&gt;0,RANK(S529,(N529:P529,Q529:AE529)),0)</f>
        <v>0</v>
      </c>
      <c r="AK529" s="2">
        <f t="shared" si="212"/>
        <v>0</v>
      </c>
      <c r="AL529" s="2">
        <f t="shared" si="213"/>
        <v>0</v>
      </c>
      <c r="AM529" s="2">
        <f t="shared" si="214"/>
        <v>0</v>
      </c>
      <c r="AN529" s="2">
        <f t="shared" si="215"/>
        <v>0</v>
      </c>
      <c r="AP529" t="s">
        <v>1352</v>
      </c>
      <c r="AQ529" t="s">
        <v>1232</v>
      </c>
      <c r="AT529" s="92">
        <v>28</v>
      </c>
      <c r="AU529" s="94">
        <v>61</v>
      </c>
      <c r="AV529" s="98">
        <f t="shared" si="206"/>
        <v>28061</v>
      </c>
      <c r="AX529" s="6" t="s">
        <v>1535</v>
      </c>
    </row>
    <row r="530" spans="1:50" hidden="1" outlineLevel="1">
      <c r="A530" t="s">
        <v>1156</v>
      </c>
      <c r="B530" t="s">
        <v>1232</v>
      </c>
      <c r="C530" s="1">
        <f t="shared" si="207"/>
        <v>2468</v>
      </c>
      <c r="D530" s="6">
        <f>IF(N530&gt;0, RANK(N530,(N530:P530,Q530:AE530)),0)</f>
        <v>1</v>
      </c>
      <c r="E530" s="6">
        <f>IF(O530&gt;0,RANK(O530,(N530:P530,Q530:AE530)),0)</f>
        <v>2</v>
      </c>
      <c r="F530" s="6">
        <f>IF(P530&gt;0,RANK(P530,(N530:P530,Q530:AE530)),0)</f>
        <v>0</v>
      </c>
      <c r="G530" s="1">
        <f t="shared" si="216"/>
        <v>598</v>
      </c>
      <c r="H530" s="2">
        <f t="shared" si="217"/>
        <v>0.24230145867098865</v>
      </c>
      <c r="I530" s="2"/>
      <c r="J530" s="2">
        <f t="shared" si="208"/>
        <v>0.62115072933549431</v>
      </c>
      <c r="K530" s="2">
        <f t="shared" si="209"/>
        <v>0.37884927066450569</v>
      </c>
      <c r="L530" s="2">
        <f t="shared" si="210"/>
        <v>0</v>
      </c>
      <c r="M530" s="2">
        <f t="shared" si="211"/>
        <v>0</v>
      </c>
      <c r="N530" s="107">
        <v>1533</v>
      </c>
      <c r="O530" s="107">
        <v>935</v>
      </c>
      <c r="P530" s="107"/>
      <c r="Q530" s="107"/>
      <c r="R530" s="107"/>
      <c r="S530" s="107"/>
      <c r="T530" s="107"/>
      <c r="U530" s="107"/>
      <c r="V530" s="107"/>
      <c r="W530" s="107"/>
      <c r="X530" s="107"/>
      <c r="Y530" s="107"/>
      <c r="Z530" s="107"/>
      <c r="AA530" s="107"/>
      <c r="AB530" s="107"/>
      <c r="AC530" s="107"/>
      <c r="AD530" s="107"/>
      <c r="AE530" s="107"/>
      <c r="AG530" s="6">
        <f>IF(Q530&gt;0,RANK(Q530,(N530:P530,Q530:AE530)),0)</f>
        <v>0</v>
      </c>
      <c r="AH530" s="6">
        <f>IF(R530&gt;0,RANK(R530,(N530:P530,Q530:AE530)),0)</f>
        <v>0</v>
      </c>
      <c r="AI530" s="6">
        <f>IF(T530&gt;0,RANK(T530,(N530:P530,Q530:AE530)),0)</f>
        <v>0</v>
      </c>
      <c r="AJ530" s="6">
        <f>IF(S530&gt;0,RANK(S530,(N530:P530,Q530:AE530)),0)</f>
        <v>0</v>
      </c>
      <c r="AK530" s="2">
        <f t="shared" si="212"/>
        <v>0</v>
      </c>
      <c r="AL530" s="2">
        <f t="shared" si="213"/>
        <v>0</v>
      </c>
      <c r="AM530" s="2">
        <f t="shared" si="214"/>
        <v>0</v>
      </c>
      <c r="AN530" s="2">
        <f t="shared" si="215"/>
        <v>0</v>
      </c>
      <c r="AP530" t="s">
        <v>1156</v>
      </c>
      <c r="AQ530" t="s">
        <v>1232</v>
      </c>
      <c r="AT530" s="92">
        <v>28</v>
      </c>
      <c r="AU530" s="94">
        <v>63</v>
      </c>
      <c r="AV530" s="98">
        <f t="shared" si="206"/>
        <v>28063</v>
      </c>
      <c r="AX530" s="6" t="s">
        <v>1535</v>
      </c>
    </row>
    <row r="531" spans="1:50" hidden="1" outlineLevel="1">
      <c r="A531" t="s">
        <v>1526</v>
      </c>
      <c r="B531" t="s">
        <v>1232</v>
      </c>
      <c r="C531" s="1">
        <f t="shared" ref="C531:C562" si="218">SUM(N531:AE531)</f>
        <v>3394</v>
      </c>
      <c r="D531" s="6">
        <f>IF(N531&gt;0, RANK(N531,(N531:P531,Q531:AE531)),0)</f>
        <v>2</v>
      </c>
      <c r="E531" s="6">
        <f>IF(O531&gt;0,RANK(O531,(N531:P531,Q531:AE531)),0)</f>
        <v>1</v>
      </c>
      <c r="F531" s="6">
        <f>IF(P531&gt;0,RANK(P531,(N531:P531,Q531:AE531)),0)</f>
        <v>0</v>
      </c>
      <c r="G531" s="1">
        <f t="shared" si="216"/>
        <v>586</v>
      </c>
      <c r="H531" s="2">
        <f t="shared" si="217"/>
        <v>0.17265763111373011</v>
      </c>
      <c r="I531" s="2"/>
      <c r="J531" s="2">
        <f t="shared" ref="J531:J562" si="219">IF($C531=0,"-",N531/$C531)</f>
        <v>0.41367118444313494</v>
      </c>
      <c r="K531" s="2">
        <f t="shared" ref="K531:K562" si="220">IF($C531=0,"-",O531/$C531)</f>
        <v>0.586328815556865</v>
      </c>
      <c r="L531" s="2">
        <f t="shared" ref="L531:L562" si="221">IF($C531=0,"-",P531/$C531)</f>
        <v>0</v>
      </c>
      <c r="M531" s="2">
        <f t="shared" ref="M531:M562" si="222">IF(C531=0,"-",(1-J531-K531-L531))</f>
        <v>1.1102230246251565E-16</v>
      </c>
      <c r="N531" s="107">
        <v>1404</v>
      </c>
      <c r="O531" s="107">
        <v>1990</v>
      </c>
      <c r="P531" s="107"/>
      <c r="Q531" s="107"/>
      <c r="R531" s="107"/>
      <c r="S531" s="107"/>
      <c r="T531" s="107"/>
      <c r="U531" s="107"/>
      <c r="V531" s="107"/>
      <c r="W531" s="107"/>
      <c r="X531" s="107"/>
      <c r="Y531" s="107"/>
      <c r="Z531" s="107"/>
      <c r="AA531" s="107"/>
      <c r="AB531" s="107"/>
      <c r="AC531" s="107"/>
      <c r="AD531" s="107"/>
      <c r="AE531" s="107"/>
      <c r="AG531" s="6">
        <f>IF(Q531&gt;0,RANK(Q531,(N531:P531,Q531:AE531)),0)</f>
        <v>0</v>
      </c>
      <c r="AH531" s="6">
        <f>IF(R531&gt;0,RANK(R531,(N531:P531,Q531:AE531)),0)</f>
        <v>0</v>
      </c>
      <c r="AI531" s="6">
        <f>IF(T531&gt;0,RANK(T531,(N531:P531,Q531:AE531)),0)</f>
        <v>0</v>
      </c>
      <c r="AJ531" s="6">
        <f>IF(S531&gt;0,RANK(S531,(N531:P531,Q531:AE531)),0)</f>
        <v>0</v>
      </c>
      <c r="AK531" s="2">
        <f t="shared" ref="AK531:AK562" si="223">IF($C531=0,"-",Q531/$C531)</f>
        <v>0</v>
      </c>
      <c r="AL531" s="2">
        <f t="shared" ref="AL531:AL562" si="224">IF($C531=0,"-",R531/$C531)</f>
        <v>0</v>
      </c>
      <c r="AM531" s="2">
        <f t="shared" ref="AM531:AM562" si="225">IF($C531=0,"-",T531/$C531)</f>
        <v>0</v>
      </c>
      <c r="AN531" s="2">
        <f t="shared" ref="AN531:AN562" si="226">IF($C531=0,"-",S531/$C531)</f>
        <v>0</v>
      </c>
      <c r="AP531" t="s">
        <v>1526</v>
      </c>
      <c r="AQ531" t="s">
        <v>1232</v>
      </c>
      <c r="AT531" s="92">
        <v>28</v>
      </c>
      <c r="AU531" s="94">
        <v>65</v>
      </c>
      <c r="AV531" s="98">
        <f t="shared" si="206"/>
        <v>28065</v>
      </c>
      <c r="AX531" s="6" t="s">
        <v>1535</v>
      </c>
    </row>
    <row r="532" spans="1:50" hidden="1" outlineLevel="1">
      <c r="A532" t="s">
        <v>2358</v>
      </c>
      <c r="B532" t="s">
        <v>1232</v>
      </c>
      <c r="C532" s="1">
        <f t="shared" si="218"/>
        <v>15337</v>
      </c>
      <c r="D532" s="6">
        <f>IF(N532&gt;0, RANK(N532,(N532:P532,Q532:AE532)),0)</f>
        <v>2</v>
      </c>
      <c r="E532" s="6">
        <f>IF(O532&gt;0,RANK(O532,(N532:P532,Q532:AE532)),0)</f>
        <v>1</v>
      </c>
      <c r="F532" s="6">
        <f>IF(P532&gt;0,RANK(P532,(N532:P532,Q532:AE532)),0)</f>
        <v>0</v>
      </c>
      <c r="G532" s="1">
        <f t="shared" si="216"/>
        <v>7455</v>
      </c>
      <c r="H532" s="2">
        <f t="shared" si="217"/>
        <v>0.48607941579187586</v>
      </c>
      <c r="I532" s="2"/>
      <c r="J532" s="2">
        <f t="shared" si="219"/>
        <v>0.25696029210406207</v>
      </c>
      <c r="K532" s="2">
        <f t="shared" si="220"/>
        <v>0.74303970789593787</v>
      </c>
      <c r="L532" s="2">
        <f t="shared" si="221"/>
        <v>0</v>
      </c>
      <c r="M532" s="2">
        <f t="shared" si="222"/>
        <v>0</v>
      </c>
      <c r="N532" s="107">
        <v>3941</v>
      </c>
      <c r="O532" s="107">
        <v>11396</v>
      </c>
      <c r="P532" s="107"/>
      <c r="Q532" s="107"/>
      <c r="R532" s="107"/>
      <c r="S532" s="107"/>
      <c r="T532" s="107"/>
      <c r="U532" s="107"/>
      <c r="V532" s="107"/>
      <c r="W532" s="107"/>
      <c r="X532" s="107"/>
      <c r="Y532" s="107"/>
      <c r="Z532" s="107"/>
      <c r="AA532" s="107"/>
      <c r="AB532" s="107"/>
      <c r="AC532" s="107"/>
      <c r="AD532" s="107"/>
      <c r="AE532" s="107"/>
      <c r="AG532" s="6">
        <f>IF(Q532&gt;0,RANK(Q532,(N532:P532,Q532:AE532)),0)</f>
        <v>0</v>
      </c>
      <c r="AH532" s="6">
        <f>IF(R532&gt;0,RANK(R532,(N532:P532,Q532:AE532)),0)</f>
        <v>0</v>
      </c>
      <c r="AI532" s="6">
        <f>IF(T532&gt;0,RANK(T532,(N532:P532,Q532:AE532)),0)</f>
        <v>0</v>
      </c>
      <c r="AJ532" s="6">
        <f>IF(S532&gt;0,RANK(S532,(N532:P532,Q532:AE532)),0)</f>
        <v>0</v>
      </c>
      <c r="AK532" s="2">
        <f t="shared" si="223"/>
        <v>0</v>
      </c>
      <c r="AL532" s="2">
        <f t="shared" si="224"/>
        <v>0</v>
      </c>
      <c r="AM532" s="2">
        <f t="shared" si="225"/>
        <v>0</v>
      </c>
      <c r="AN532" s="2">
        <f t="shared" si="226"/>
        <v>0</v>
      </c>
      <c r="AP532" t="s">
        <v>2358</v>
      </c>
      <c r="AQ532" t="s">
        <v>1232</v>
      </c>
      <c r="AT532" s="92">
        <v>28</v>
      </c>
      <c r="AU532" s="94">
        <v>67</v>
      </c>
      <c r="AV532" s="98">
        <f t="shared" si="206"/>
        <v>28067</v>
      </c>
      <c r="AX532" s="6" t="s">
        <v>1535</v>
      </c>
    </row>
    <row r="533" spans="1:50" hidden="1" outlineLevel="1">
      <c r="A533" t="s">
        <v>1671</v>
      </c>
      <c r="B533" t="s">
        <v>1232</v>
      </c>
      <c r="C533" s="1">
        <f t="shared" si="218"/>
        <v>2762</v>
      </c>
      <c r="D533" s="6">
        <f>IF(N533&gt;0, RANK(N533,(N533:P533,Q533:AE533)),0)</f>
        <v>2</v>
      </c>
      <c r="E533" s="6">
        <f>IF(O533&gt;0,RANK(O533,(N533:P533,Q533:AE533)),0)</f>
        <v>1</v>
      </c>
      <c r="F533" s="6">
        <f>IF(P533&gt;0,RANK(P533,(N533:P533,Q533:AE533)),0)</f>
        <v>0</v>
      </c>
      <c r="G533" s="1">
        <f t="shared" si="216"/>
        <v>714</v>
      </c>
      <c r="H533" s="2">
        <f t="shared" si="217"/>
        <v>0.25850832729905865</v>
      </c>
      <c r="I533" s="2"/>
      <c r="J533" s="2">
        <f t="shared" si="219"/>
        <v>0.37074583635047065</v>
      </c>
      <c r="K533" s="2">
        <f t="shared" si="220"/>
        <v>0.62925416364952935</v>
      </c>
      <c r="L533" s="2">
        <f t="shared" si="221"/>
        <v>0</v>
      </c>
      <c r="M533" s="2">
        <f t="shared" si="222"/>
        <v>0</v>
      </c>
      <c r="N533" s="107">
        <v>1024</v>
      </c>
      <c r="O533" s="107">
        <v>1738</v>
      </c>
      <c r="P533" s="107"/>
      <c r="Q533" s="107"/>
      <c r="R533" s="107"/>
      <c r="S533" s="107"/>
      <c r="T533" s="107"/>
      <c r="U533" s="107"/>
      <c r="V533" s="107"/>
      <c r="W533" s="107"/>
      <c r="X533" s="107"/>
      <c r="Y533" s="107"/>
      <c r="Z533" s="107"/>
      <c r="AA533" s="107"/>
      <c r="AB533" s="107"/>
      <c r="AC533" s="107"/>
      <c r="AD533" s="107"/>
      <c r="AE533" s="107"/>
      <c r="AG533" s="6">
        <f>IF(Q533&gt;0,RANK(Q533,(N533:P533,Q533:AE533)),0)</f>
        <v>0</v>
      </c>
      <c r="AH533" s="6">
        <f>IF(R533&gt;0,RANK(R533,(N533:P533,Q533:AE533)),0)</f>
        <v>0</v>
      </c>
      <c r="AI533" s="6">
        <f>IF(T533&gt;0,RANK(T533,(N533:P533,Q533:AE533)),0)</f>
        <v>0</v>
      </c>
      <c r="AJ533" s="6">
        <f>IF(S533&gt;0,RANK(S533,(N533:P533,Q533:AE533)),0)</f>
        <v>0</v>
      </c>
      <c r="AK533" s="2">
        <f t="shared" si="223"/>
        <v>0</v>
      </c>
      <c r="AL533" s="2">
        <f t="shared" si="224"/>
        <v>0</v>
      </c>
      <c r="AM533" s="2">
        <f t="shared" si="225"/>
        <v>0</v>
      </c>
      <c r="AN533" s="2">
        <f t="shared" si="226"/>
        <v>0</v>
      </c>
      <c r="AP533" t="s">
        <v>1671</v>
      </c>
      <c r="AQ533" t="s">
        <v>1232</v>
      </c>
      <c r="AT533" s="92">
        <v>28</v>
      </c>
      <c r="AU533" s="94">
        <v>69</v>
      </c>
      <c r="AV533" s="98">
        <f t="shared" si="206"/>
        <v>28069</v>
      </c>
      <c r="AX533" s="6" t="s">
        <v>1535</v>
      </c>
    </row>
    <row r="534" spans="1:50" hidden="1" outlineLevel="1">
      <c r="A534" t="s">
        <v>1398</v>
      </c>
      <c r="B534" t="s">
        <v>1232</v>
      </c>
      <c r="C534" s="1">
        <f t="shared" si="218"/>
        <v>7096</v>
      </c>
      <c r="D534" s="6">
        <f>IF(N534&gt;0, RANK(N534,(N534:P534,Q534:AE534)),0)</f>
        <v>2</v>
      </c>
      <c r="E534" s="6">
        <f>IF(O534&gt;0,RANK(O534,(N534:P534,Q534:AE534)),0)</f>
        <v>1</v>
      </c>
      <c r="F534" s="6">
        <f>IF(P534&gt;0,RANK(P534,(N534:P534,Q534:AE534)),0)</f>
        <v>0</v>
      </c>
      <c r="G534" s="1">
        <f t="shared" si="216"/>
        <v>2540</v>
      </c>
      <c r="H534" s="2">
        <f t="shared" si="217"/>
        <v>0.3579481397970688</v>
      </c>
      <c r="I534" s="2"/>
      <c r="J534" s="2">
        <f t="shared" si="219"/>
        <v>0.32102593010146563</v>
      </c>
      <c r="K534" s="2">
        <f t="shared" si="220"/>
        <v>0.67897406989853437</v>
      </c>
      <c r="L534" s="2">
        <f t="shared" si="221"/>
        <v>0</v>
      </c>
      <c r="M534" s="2">
        <f t="shared" si="222"/>
        <v>0</v>
      </c>
      <c r="N534" s="107">
        <v>2278</v>
      </c>
      <c r="O534" s="107">
        <v>4818</v>
      </c>
      <c r="P534" s="107"/>
      <c r="Q534" s="107"/>
      <c r="R534" s="107"/>
      <c r="S534" s="107"/>
      <c r="T534" s="107"/>
      <c r="U534" s="107"/>
      <c r="V534" s="107"/>
      <c r="W534" s="107"/>
      <c r="X534" s="107"/>
      <c r="Y534" s="107"/>
      <c r="Z534" s="107"/>
      <c r="AA534" s="107"/>
      <c r="AB534" s="107"/>
      <c r="AC534" s="107"/>
      <c r="AD534" s="107"/>
      <c r="AE534" s="107"/>
      <c r="AG534" s="6">
        <f>IF(Q534&gt;0,RANK(Q534,(N534:P534,Q534:AE534)),0)</f>
        <v>0</v>
      </c>
      <c r="AH534" s="6">
        <f>IF(R534&gt;0,RANK(R534,(N534:P534,Q534:AE534)),0)</f>
        <v>0</v>
      </c>
      <c r="AI534" s="6">
        <f>IF(T534&gt;0,RANK(T534,(N534:P534,Q534:AE534)),0)</f>
        <v>0</v>
      </c>
      <c r="AJ534" s="6">
        <f>IF(S534&gt;0,RANK(S534,(N534:P534,Q534:AE534)),0)</f>
        <v>0</v>
      </c>
      <c r="AK534" s="2">
        <f t="shared" si="223"/>
        <v>0</v>
      </c>
      <c r="AL534" s="2">
        <f t="shared" si="224"/>
        <v>0</v>
      </c>
      <c r="AM534" s="2">
        <f t="shared" si="225"/>
        <v>0</v>
      </c>
      <c r="AN534" s="2">
        <f t="shared" si="226"/>
        <v>0</v>
      </c>
      <c r="AP534" t="s">
        <v>1398</v>
      </c>
      <c r="AQ534" t="s">
        <v>1232</v>
      </c>
      <c r="AT534" s="92">
        <v>28</v>
      </c>
      <c r="AU534" s="94">
        <v>71</v>
      </c>
      <c r="AV534" s="98">
        <f t="shared" si="206"/>
        <v>28071</v>
      </c>
      <c r="AX534" s="6" t="s">
        <v>1535</v>
      </c>
    </row>
    <row r="535" spans="1:50" hidden="1" outlineLevel="1">
      <c r="A535" t="s">
        <v>1579</v>
      </c>
      <c r="B535" t="s">
        <v>1232</v>
      </c>
      <c r="C535" s="1">
        <f t="shared" si="218"/>
        <v>9345</v>
      </c>
      <c r="D535" s="6">
        <f>IF(N535&gt;0, RANK(N535,(N535:P535,Q535:AE535)),0)</f>
        <v>2</v>
      </c>
      <c r="E535" s="6">
        <f>IF(O535&gt;0,RANK(O535,(N535:P535,Q535:AE535)),0)</f>
        <v>1</v>
      </c>
      <c r="F535" s="6">
        <f>IF(P535&gt;0,RANK(P535,(N535:P535,Q535:AE535)),0)</f>
        <v>0</v>
      </c>
      <c r="G535" s="1">
        <f t="shared" si="216"/>
        <v>5715</v>
      </c>
      <c r="H535" s="2">
        <f t="shared" si="217"/>
        <v>0.6115569823434992</v>
      </c>
      <c r="I535" s="2"/>
      <c r="J535" s="2">
        <f t="shared" si="219"/>
        <v>0.1942215088282504</v>
      </c>
      <c r="K535" s="2">
        <f t="shared" si="220"/>
        <v>0.8057784911717496</v>
      </c>
      <c r="L535" s="2">
        <f t="shared" si="221"/>
        <v>0</v>
      </c>
      <c r="M535" s="2">
        <f t="shared" si="222"/>
        <v>0</v>
      </c>
      <c r="N535" s="107">
        <v>1815</v>
      </c>
      <c r="O535" s="107">
        <v>7530</v>
      </c>
      <c r="P535" s="107"/>
      <c r="Q535" s="107"/>
      <c r="R535" s="107"/>
      <c r="S535" s="107"/>
      <c r="T535" s="107"/>
      <c r="U535" s="107"/>
      <c r="V535" s="107"/>
      <c r="W535" s="107"/>
      <c r="X535" s="107"/>
      <c r="Y535" s="107"/>
      <c r="Z535" s="107"/>
      <c r="AA535" s="107"/>
      <c r="AB535" s="107"/>
      <c r="AC535" s="107"/>
      <c r="AD535" s="107"/>
      <c r="AE535" s="107"/>
      <c r="AG535" s="6">
        <f>IF(Q535&gt;0,RANK(Q535,(N535:P535,Q535:AE535)),0)</f>
        <v>0</v>
      </c>
      <c r="AH535" s="6">
        <f>IF(R535&gt;0,RANK(R535,(N535:P535,Q535:AE535)),0)</f>
        <v>0</v>
      </c>
      <c r="AI535" s="6">
        <f>IF(T535&gt;0,RANK(T535,(N535:P535,Q535:AE535)),0)</f>
        <v>0</v>
      </c>
      <c r="AJ535" s="6">
        <f>IF(S535&gt;0,RANK(S535,(N535:P535,Q535:AE535)),0)</f>
        <v>0</v>
      </c>
      <c r="AK535" s="2">
        <f t="shared" si="223"/>
        <v>0</v>
      </c>
      <c r="AL535" s="2">
        <f t="shared" si="224"/>
        <v>0</v>
      </c>
      <c r="AM535" s="2">
        <f t="shared" si="225"/>
        <v>0</v>
      </c>
      <c r="AN535" s="2">
        <f t="shared" si="226"/>
        <v>0</v>
      </c>
      <c r="AP535" t="s">
        <v>1579</v>
      </c>
      <c r="AQ535" t="s">
        <v>1232</v>
      </c>
      <c r="AT535" s="92">
        <v>28</v>
      </c>
      <c r="AU535" s="94">
        <v>73</v>
      </c>
      <c r="AV535" s="98">
        <f t="shared" si="206"/>
        <v>28073</v>
      </c>
      <c r="AX535" s="6" t="s">
        <v>1535</v>
      </c>
    </row>
    <row r="536" spans="1:50" hidden="1" outlineLevel="1">
      <c r="A536" t="s">
        <v>284</v>
      </c>
      <c r="B536" t="s">
        <v>1232</v>
      </c>
      <c r="C536" s="1">
        <f t="shared" si="218"/>
        <v>16569</v>
      </c>
      <c r="D536" s="6">
        <f>IF(N536&gt;0, RANK(N536,(N536:P536,Q536:AE536)),0)</f>
        <v>2</v>
      </c>
      <c r="E536" s="6">
        <f>IF(O536&gt;0,RANK(O536,(N536:P536,Q536:AE536)),0)</f>
        <v>1</v>
      </c>
      <c r="F536" s="6">
        <f>IF(P536&gt;0,RANK(P536,(N536:P536,Q536:AE536)),0)</f>
        <v>0</v>
      </c>
      <c r="G536" s="1">
        <f t="shared" si="216"/>
        <v>10067</v>
      </c>
      <c r="H536" s="2">
        <f t="shared" si="217"/>
        <v>0.60758042126863421</v>
      </c>
      <c r="I536" s="2"/>
      <c r="J536" s="2">
        <f t="shared" si="219"/>
        <v>0.1962097893656829</v>
      </c>
      <c r="K536" s="2">
        <f t="shared" si="220"/>
        <v>0.8037902106343171</v>
      </c>
      <c r="L536" s="2">
        <f t="shared" si="221"/>
        <v>0</v>
      </c>
      <c r="M536" s="2">
        <f t="shared" si="222"/>
        <v>0</v>
      </c>
      <c r="N536" s="107">
        <v>3251</v>
      </c>
      <c r="O536" s="107">
        <v>13318</v>
      </c>
      <c r="P536" s="107"/>
      <c r="Q536" s="107"/>
      <c r="R536" s="107"/>
      <c r="S536" s="107"/>
      <c r="T536" s="107"/>
      <c r="U536" s="107"/>
      <c r="V536" s="107"/>
      <c r="W536" s="107"/>
      <c r="X536" s="107"/>
      <c r="Y536" s="107"/>
      <c r="Z536" s="107"/>
      <c r="AA536" s="107"/>
      <c r="AB536" s="107"/>
      <c r="AC536" s="107"/>
      <c r="AD536" s="107"/>
      <c r="AE536" s="107"/>
      <c r="AG536" s="6">
        <f>IF(Q536&gt;0,RANK(Q536,(N536:P536,Q536:AE536)),0)</f>
        <v>0</v>
      </c>
      <c r="AH536" s="6">
        <f>IF(R536&gt;0,RANK(R536,(N536:P536,Q536:AE536)),0)</f>
        <v>0</v>
      </c>
      <c r="AI536" s="6">
        <f>IF(T536&gt;0,RANK(T536,(N536:P536,Q536:AE536)),0)</f>
        <v>0</v>
      </c>
      <c r="AJ536" s="6">
        <f>IF(S536&gt;0,RANK(S536,(N536:P536,Q536:AE536)),0)</f>
        <v>0</v>
      </c>
      <c r="AK536" s="2">
        <f t="shared" si="223"/>
        <v>0</v>
      </c>
      <c r="AL536" s="2">
        <f t="shared" si="224"/>
        <v>0</v>
      </c>
      <c r="AM536" s="2">
        <f t="shared" si="225"/>
        <v>0</v>
      </c>
      <c r="AN536" s="2">
        <f t="shared" si="226"/>
        <v>0</v>
      </c>
      <c r="AP536" t="s">
        <v>284</v>
      </c>
      <c r="AQ536" t="s">
        <v>1232</v>
      </c>
      <c r="AT536" s="92">
        <v>28</v>
      </c>
      <c r="AU536" s="94">
        <v>75</v>
      </c>
      <c r="AV536" s="98">
        <f t="shared" si="206"/>
        <v>28075</v>
      </c>
      <c r="AX536" s="6" t="s">
        <v>1535</v>
      </c>
    </row>
    <row r="537" spans="1:50" hidden="1" outlineLevel="1">
      <c r="A537" t="s">
        <v>1438</v>
      </c>
      <c r="B537" t="s">
        <v>1232</v>
      </c>
      <c r="C537" s="1">
        <f t="shared" si="218"/>
        <v>3532</v>
      </c>
      <c r="D537" s="6">
        <f>IF(N537&gt;0, RANK(N537,(N537:P537,Q537:AE537)),0)</f>
        <v>2</v>
      </c>
      <c r="E537" s="6">
        <f>IF(O537&gt;0,RANK(O537,(N537:P537,Q537:AE537)),0)</f>
        <v>1</v>
      </c>
      <c r="F537" s="6">
        <f>IF(P537&gt;0,RANK(P537,(N537:P537,Q537:AE537)),0)</f>
        <v>0</v>
      </c>
      <c r="G537" s="1">
        <f t="shared" si="216"/>
        <v>988</v>
      </c>
      <c r="H537" s="2">
        <f t="shared" si="217"/>
        <v>0.27972819932049831</v>
      </c>
      <c r="I537" s="2"/>
      <c r="J537" s="2">
        <f t="shared" si="219"/>
        <v>0.36013590033975085</v>
      </c>
      <c r="K537" s="2">
        <f t="shared" si="220"/>
        <v>0.63986409966024915</v>
      </c>
      <c r="L537" s="2">
        <f t="shared" si="221"/>
        <v>0</v>
      </c>
      <c r="M537" s="2">
        <f t="shared" si="222"/>
        <v>0</v>
      </c>
      <c r="N537" s="107">
        <v>1272</v>
      </c>
      <c r="O537" s="107">
        <v>2260</v>
      </c>
      <c r="P537" s="107"/>
      <c r="Q537" s="107"/>
      <c r="R537" s="107"/>
      <c r="S537" s="107"/>
      <c r="T537" s="107"/>
      <c r="U537" s="107"/>
      <c r="V537" s="107"/>
      <c r="W537" s="107"/>
      <c r="X537" s="107"/>
      <c r="Y537" s="107"/>
      <c r="Z537" s="107"/>
      <c r="AA537" s="107"/>
      <c r="AB537" s="107"/>
      <c r="AC537" s="107"/>
      <c r="AD537" s="107"/>
      <c r="AE537" s="107"/>
      <c r="AG537" s="6">
        <f>IF(Q537&gt;0,RANK(Q537,(N537:P537,Q537:AE537)),0)</f>
        <v>0</v>
      </c>
      <c r="AH537" s="6">
        <f>IF(R537&gt;0,RANK(R537,(N537:P537,Q537:AE537)),0)</f>
        <v>0</v>
      </c>
      <c r="AI537" s="6">
        <f>IF(T537&gt;0,RANK(T537,(N537:P537,Q537:AE537)),0)</f>
        <v>0</v>
      </c>
      <c r="AJ537" s="6">
        <f>IF(S537&gt;0,RANK(S537,(N537:P537,Q537:AE537)),0)</f>
        <v>0</v>
      </c>
      <c r="AK537" s="2">
        <f t="shared" si="223"/>
        <v>0</v>
      </c>
      <c r="AL537" s="2">
        <f t="shared" si="224"/>
        <v>0</v>
      </c>
      <c r="AM537" s="2">
        <f t="shared" si="225"/>
        <v>0</v>
      </c>
      <c r="AN537" s="2">
        <f t="shared" si="226"/>
        <v>0</v>
      </c>
      <c r="AP537" t="s">
        <v>1438</v>
      </c>
      <c r="AQ537" t="s">
        <v>1232</v>
      </c>
      <c r="AT537" s="92">
        <v>28</v>
      </c>
      <c r="AU537" s="94">
        <v>77</v>
      </c>
      <c r="AV537" s="98">
        <f t="shared" si="206"/>
        <v>28077</v>
      </c>
      <c r="AX537" s="6" t="s">
        <v>1535</v>
      </c>
    </row>
    <row r="538" spans="1:50" hidden="1" outlineLevel="1">
      <c r="A538" t="s">
        <v>2727</v>
      </c>
      <c r="B538" t="s">
        <v>1232</v>
      </c>
      <c r="C538" s="1">
        <f t="shared" si="218"/>
        <v>5473</v>
      </c>
      <c r="D538" s="6">
        <f>IF(N538&gt;0, RANK(N538,(N538:P538,Q538:AE538)),0)</f>
        <v>2</v>
      </c>
      <c r="E538" s="6">
        <f>IF(O538&gt;0,RANK(O538,(N538:P538,Q538:AE538)),0)</f>
        <v>1</v>
      </c>
      <c r="F538" s="6">
        <f>IF(P538&gt;0,RANK(P538,(N538:P538,Q538:AE538)),0)</f>
        <v>0</v>
      </c>
      <c r="G538" s="1">
        <f t="shared" si="216"/>
        <v>1261</v>
      </c>
      <c r="H538" s="2">
        <f t="shared" si="217"/>
        <v>0.23040380047505937</v>
      </c>
      <c r="I538" s="2"/>
      <c r="J538" s="2">
        <f t="shared" si="219"/>
        <v>0.38479809976247031</v>
      </c>
      <c r="K538" s="2">
        <f t="shared" si="220"/>
        <v>0.61520190023752974</v>
      </c>
      <c r="L538" s="2">
        <f t="shared" si="221"/>
        <v>0</v>
      </c>
      <c r="M538" s="2">
        <f t="shared" si="222"/>
        <v>0</v>
      </c>
      <c r="N538" s="107">
        <v>2106</v>
      </c>
      <c r="O538" s="107">
        <v>3367</v>
      </c>
      <c r="P538" s="107"/>
      <c r="Q538" s="107"/>
      <c r="R538" s="107"/>
      <c r="S538" s="107"/>
      <c r="T538" s="107"/>
      <c r="U538" s="107"/>
      <c r="V538" s="107"/>
      <c r="W538" s="107"/>
      <c r="X538" s="107"/>
      <c r="Y538" s="107"/>
      <c r="Z538" s="107"/>
      <c r="AA538" s="107"/>
      <c r="AB538" s="107"/>
      <c r="AC538" s="107"/>
      <c r="AD538" s="107"/>
      <c r="AE538" s="107"/>
      <c r="AG538" s="6">
        <f>IF(Q538&gt;0,RANK(Q538,(N538:P538,Q538:AE538)),0)</f>
        <v>0</v>
      </c>
      <c r="AH538" s="6">
        <f>IF(R538&gt;0,RANK(R538,(N538:P538,Q538:AE538)),0)</f>
        <v>0</v>
      </c>
      <c r="AI538" s="6">
        <f>IF(T538&gt;0,RANK(T538,(N538:P538,Q538:AE538)),0)</f>
        <v>0</v>
      </c>
      <c r="AJ538" s="6">
        <f>IF(S538&gt;0,RANK(S538,(N538:P538,Q538:AE538)),0)</f>
        <v>0</v>
      </c>
      <c r="AK538" s="2">
        <f t="shared" si="223"/>
        <v>0</v>
      </c>
      <c r="AL538" s="2">
        <f t="shared" si="224"/>
        <v>0</v>
      </c>
      <c r="AM538" s="2">
        <f t="shared" si="225"/>
        <v>0</v>
      </c>
      <c r="AN538" s="2">
        <f t="shared" si="226"/>
        <v>0</v>
      </c>
      <c r="AP538" t="s">
        <v>2727</v>
      </c>
      <c r="AQ538" t="s">
        <v>1232</v>
      </c>
      <c r="AT538" s="92">
        <v>28</v>
      </c>
      <c r="AU538" s="94">
        <v>79</v>
      </c>
      <c r="AV538" s="98">
        <f t="shared" si="206"/>
        <v>28079</v>
      </c>
      <c r="AX538" s="6" t="s">
        <v>1535</v>
      </c>
    </row>
    <row r="539" spans="1:50" hidden="1" outlineLevel="1">
      <c r="A539" t="s">
        <v>694</v>
      </c>
      <c r="B539" t="s">
        <v>1232</v>
      </c>
      <c r="C539" s="1">
        <f t="shared" si="218"/>
        <v>15544</v>
      </c>
      <c r="D539" s="6">
        <f>IF(N539&gt;0, RANK(N539,(N539:P539,Q539:AE539)),0)</f>
        <v>2</v>
      </c>
      <c r="E539" s="6">
        <f>IF(O539&gt;0,RANK(O539,(N539:P539,Q539:AE539)),0)</f>
        <v>1</v>
      </c>
      <c r="F539" s="6">
        <f>IF(P539&gt;0,RANK(P539,(N539:P539,Q539:AE539)),0)</f>
        <v>0</v>
      </c>
      <c r="G539" s="1">
        <f t="shared" si="216"/>
        <v>8250</v>
      </c>
      <c r="H539" s="2">
        <f t="shared" si="217"/>
        <v>0.53075141533710757</v>
      </c>
      <c r="I539" s="2"/>
      <c r="J539" s="2">
        <f t="shared" si="219"/>
        <v>0.23462429233144622</v>
      </c>
      <c r="K539" s="2">
        <f t="shared" si="220"/>
        <v>0.76537570766855378</v>
      </c>
      <c r="L539" s="2">
        <f t="shared" si="221"/>
        <v>0</v>
      </c>
      <c r="M539" s="2">
        <f t="shared" si="222"/>
        <v>0</v>
      </c>
      <c r="N539" s="107">
        <v>3647</v>
      </c>
      <c r="O539" s="107">
        <v>11897</v>
      </c>
      <c r="P539" s="107"/>
      <c r="Q539" s="107"/>
      <c r="R539" s="107"/>
      <c r="S539" s="107"/>
      <c r="T539" s="107"/>
      <c r="U539" s="107"/>
      <c r="V539" s="107"/>
      <c r="W539" s="107"/>
      <c r="X539" s="107"/>
      <c r="Y539" s="107"/>
      <c r="Z539" s="107"/>
      <c r="AA539" s="107"/>
      <c r="AB539" s="107"/>
      <c r="AC539" s="107"/>
      <c r="AD539" s="107"/>
      <c r="AE539" s="107"/>
      <c r="AG539" s="6">
        <f>IF(Q539&gt;0,RANK(Q539,(N539:P539,Q539:AE539)),0)</f>
        <v>0</v>
      </c>
      <c r="AH539" s="6">
        <f>IF(R539&gt;0,RANK(R539,(N539:P539,Q539:AE539)),0)</f>
        <v>0</v>
      </c>
      <c r="AI539" s="6">
        <f>IF(T539&gt;0,RANK(T539,(N539:P539,Q539:AE539)),0)</f>
        <v>0</v>
      </c>
      <c r="AJ539" s="6">
        <f>IF(S539&gt;0,RANK(S539,(N539:P539,Q539:AE539)),0)</f>
        <v>0</v>
      </c>
      <c r="AK539" s="2">
        <f t="shared" si="223"/>
        <v>0</v>
      </c>
      <c r="AL539" s="2">
        <f t="shared" si="224"/>
        <v>0</v>
      </c>
      <c r="AM539" s="2">
        <f t="shared" si="225"/>
        <v>0</v>
      </c>
      <c r="AN539" s="2">
        <f t="shared" si="226"/>
        <v>0</v>
      </c>
      <c r="AP539" t="s">
        <v>694</v>
      </c>
      <c r="AQ539" t="s">
        <v>1232</v>
      </c>
      <c r="AT539" s="92">
        <v>28</v>
      </c>
      <c r="AU539" s="94">
        <v>81</v>
      </c>
      <c r="AV539" s="98">
        <f t="shared" si="206"/>
        <v>28081</v>
      </c>
      <c r="AX539" s="6" t="s">
        <v>1535</v>
      </c>
    </row>
    <row r="540" spans="1:50" hidden="1" outlineLevel="1">
      <c r="A540" t="s">
        <v>173</v>
      </c>
      <c r="B540" t="s">
        <v>1232</v>
      </c>
      <c r="C540" s="1">
        <f t="shared" si="218"/>
        <v>8279</v>
      </c>
      <c r="D540" s="6">
        <f>IF(N540&gt;0, RANK(N540,(N540:P540,Q540:AE540)),0)</f>
        <v>2</v>
      </c>
      <c r="E540" s="6">
        <f>IF(O540&gt;0,RANK(O540,(N540:P540,Q540:AE540)),0)</f>
        <v>1</v>
      </c>
      <c r="F540" s="6">
        <f>IF(P540&gt;0,RANK(P540,(N540:P540,Q540:AE540)),0)</f>
        <v>0</v>
      </c>
      <c r="G540" s="1">
        <f t="shared" si="216"/>
        <v>1831</v>
      </c>
      <c r="H540" s="2">
        <f t="shared" si="217"/>
        <v>0.22116197608406812</v>
      </c>
      <c r="I540" s="2"/>
      <c r="J540" s="2">
        <f t="shared" si="219"/>
        <v>0.38941901195796591</v>
      </c>
      <c r="K540" s="2">
        <f t="shared" si="220"/>
        <v>0.61058098804203409</v>
      </c>
      <c r="L540" s="2">
        <f t="shared" si="221"/>
        <v>0</v>
      </c>
      <c r="M540" s="2">
        <f t="shared" si="222"/>
        <v>0</v>
      </c>
      <c r="N540" s="107">
        <v>3224</v>
      </c>
      <c r="O540" s="107">
        <v>5055</v>
      </c>
      <c r="P540" s="107"/>
      <c r="Q540" s="107"/>
      <c r="R540" s="107"/>
      <c r="S540" s="107"/>
      <c r="T540" s="107"/>
      <c r="U540" s="107"/>
      <c r="V540" s="107"/>
      <c r="W540" s="107"/>
      <c r="X540" s="107"/>
      <c r="Y540" s="107"/>
      <c r="Z540" s="107"/>
      <c r="AA540" s="107"/>
      <c r="AB540" s="107"/>
      <c r="AC540" s="107"/>
      <c r="AD540" s="107"/>
      <c r="AE540" s="107"/>
      <c r="AG540" s="6">
        <f>IF(Q540&gt;0,RANK(Q540,(N540:P540,Q540:AE540)),0)</f>
        <v>0</v>
      </c>
      <c r="AH540" s="6">
        <f>IF(R540&gt;0,RANK(R540,(N540:P540,Q540:AE540)),0)</f>
        <v>0</v>
      </c>
      <c r="AI540" s="6">
        <f>IF(T540&gt;0,RANK(T540,(N540:P540,Q540:AE540)),0)</f>
        <v>0</v>
      </c>
      <c r="AJ540" s="6">
        <f>IF(S540&gt;0,RANK(S540,(N540:P540,Q540:AE540)),0)</f>
        <v>0</v>
      </c>
      <c r="AK540" s="2">
        <f t="shared" si="223"/>
        <v>0</v>
      </c>
      <c r="AL540" s="2">
        <f t="shared" si="224"/>
        <v>0</v>
      </c>
      <c r="AM540" s="2">
        <f t="shared" si="225"/>
        <v>0</v>
      </c>
      <c r="AN540" s="2">
        <f t="shared" si="226"/>
        <v>0</v>
      </c>
      <c r="AP540" t="s">
        <v>173</v>
      </c>
      <c r="AQ540" t="s">
        <v>1232</v>
      </c>
      <c r="AT540" s="92">
        <v>28</v>
      </c>
      <c r="AU540" s="94">
        <v>83</v>
      </c>
      <c r="AV540" s="98">
        <f t="shared" si="206"/>
        <v>28083</v>
      </c>
      <c r="AX540" s="6" t="s">
        <v>1535</v>
      </c>
    </row>
    <row r="541" spans="1:50" hidden="1" outlineLevel="1">
      <c r="A541" t="s">
        <v>1001</v>
      </c>
      <c r="B541" t="s">
        <v>1232</v>
      </c>
      <c r="C541" s="1">
        <f t="shared" si="218"/>
        <v>7772</v>
      </c>
      <c r="D541" s="6">
        <f>IF(N541&gt;0, RANK(N541,(N541:P541,Q541:AE541)),0)</f>
        <v>2</v>
      </c>
      <c r="E541" s="6">
        <f>IF(O541&gt;0,RANK(O541,(N541:P541,Q541:AE541)),0)</f>
        <v>1</v>
      </c>
      <c r="F541" s="6">
        <f>IF(P541&gt;0,RANK(P541,(N541:P541,Q541:AE541)),0)</f>
        <v>0</v>
      </c>
      <c r="G541" s="1">
        <f t="shared" si="216"/>
        <v>2996</v>
      </c>
      <c r="H541" s="2">
        <f t="shared" si="217"/>
        <v>0.38548636129696345</v>
      </c>
      <c r="I541" s="2"/>
      <c r="J541" s="2">
        <f t="shared" si="219"/>
        <v>0.30725681935151827</v>
      </c>
      <c r="K541" s="2">
        <f t="shared" si="220"/>
        <v>0.69274318064848173</v>
      </c>
      <c r="L541" s="2">
        <f t="shared" si="221"/>
        <v>0</v>
      </c>
      <c r="M541" s="2">
        <f t="shared" si="222"/>
        <v>0</v>
      </c>
      <c r="N541" s="107">
        <v>2388</v>
      </c>
      <c r="O541" s="107">
        <v>5384</v>
      </c>
      <c r="P541" s="107"/>
      <c r="Q541" s="107"/>
      <c r="R541" s="107"/>
      <c r="S541" s="107"/>
      <c r="T541" s="107"/>
      <c r="U541" s="107"/>
      <c r="V541" s="107"/>
      <c r="W541" s="107"/>
      <c r="X541" s="107"/>
      <c r="Y541" s="107"/>
      <c r="Z541" s="107"/>
      <c r="AA541" s="107"/>
      <c r="AB541" s="107"/>
      <c r="AC541" s="107"/>
      <c r="AD541" s="107"/>
      <c r="AE541" s="107"/>
      <c r="AG541" s="6">
        <f>IF(Q541&gt;0,RANK(Q541,(N541:P541,Q541:AE541)),0)</f>
        <v>0</v>
      </c>
      <c r="AH541" s="6">
        <f>IF(R541&gt;0,RANK(R541,(N541:P541,Q541:AE541)),0)</f>
        <v>0</v>
      </c>
      <c r="AI541" s="6">
        <f>IF(T541&gt;0,RANK(T541,(N541:P541,Q541:AE541)),0)</f>
        <v>0</v>
      </c>
      <c r="AJ541" s="6">
        <f>IF(S541&gt;0,RANK(S541,(N541:P541,Q541:AE541)),0)</f>
        <v>0</v>
      </c>
      <c r="AK541" s="2">
        <f t="shared" si="223"/>
        <v>0</v>
      </c>
      <c r="AL541" s="2">
        <f t="shared" si="224"/>
        <v>0</v>
      </c>
      <c r="AM541" s="2">
        <f t="shared" si="225"/>
        <v>0</v>
      </c>
      <c r="AN541" s="2">
        <f t="shared" si="226"/>
        <v>0</v>
      </c>
      <c r="AP541" t="s">
        <v>1001</v>
      </c>
      <c r="AQ541" t="s">
        <v>1232</v>
      </c>
      <c r="AT541" s="92">
        <v>28</v>
      </c>
      <c r="AU541" s="94">
        <v>85</v>
      </c>
      <c r="AV541" s="98">
        <f t="shared" si="206"/>
        <v>28085</v>
      </c>
      <c r="AX541" s="6" t="s">
        <v>1535</v>
      </c>
    </row>
    <row r="542" spans="1:50" hidden="1" outlineLevel="1">
      <c r="A542" t="s">
        <v>403</v>
      </c>
      <c r="B542" t="s">
        <v>1232</v>
      </c>
      <c r="C542" s="1">
        <f t="shared" si="218"/>
        <v>9812</v>
      </c>
      <c r="D542" s="6">
        <f>IF(N542&gt;0, RANK(N542,(N542:P542,Q542:AE542)),0)</f>
        <v>2</v>
      </c>
      <c r="E542" s="6">
        <f>IF(O542&gt;0,RANK(O542,(N542:P542,Q542:AE542)),0)</f>
        <v>1</v>
      </c>
      <c r="F542" s="6">
        <f>IF(P542&gt;0,RANK(P542,(N542:P542,Q542:AE542)),0)</f>
        <v>0</v>
      </c>
      <c r="G542" s="1">
        <f t="shared" si="216"/>
        <v>4890</v>
      </c>
      <c r="H542" s="2">
        <f t="shared" si="217"/>
        <v>0.49836934366082347</v>
      </c>
      <c r="I542" s="2"/>
      <c r="J542" s="2">
        <f t="shared" si="219"/>
        <v>0.25081532816958824</v>
      </c>
      <c r="K542" s="2">
        <f t="shared" si="220"/>
        <v>0.74918467183041171</v>
      </c>
      <c r="L542" s="2">
        <f t="shared" si="221"/>
        <v>0</v>
      </c>
      <c r="M542" s="2">
        <f t="shared" si="222"/>
        <v>1.1102230246251565E-16</v>
      </c>
      <c r="N542" s="107">
        <v>2461</v>
      </c>
      <c r="O542" s="107">
        <v>7351</v>
      </c>
      <c r="P542" s="107"/>
      <c r="Q542" s="107"/>
      <c r="R542" s="107"/>
      <c r="S542" s="107"/>
      <c r="T542" s="107"/>
      <c r="U542" s="107"/>
      <c r="V542" s="107"/>
      <c r="W542" s="107"/>
      <c r="X542" s="107"/>
      <c r="Y542" s="107"/>
      <c r="Z542" s="107"/>
      <c r="AA542" s="107"/>
      <c r="AB542" s="107"/>
      <c r="AC542" s="107"/>
      <c r="AD542" s="107"/>
      <c r="AE542" s="107"/>
      <c r="AG542" s="6">
        <f>IF(Q542&gt;0,RANK(Q542,(N542:P542,Q542:AE542)),0)</f>
        <v>0</v>
      </c>
      <c r="AH542" s="6">
        <f>IF(R542&gt;0,RANK(R542,(N542:P542,Q542:AE542)),0)</f>
        <v>0</v>
      </c>
      <c r="AI542" s="6">
        <f>IF(T542&gt;0,RANK(T542,(N542:P542,Q542:AE542)),0)</f>
        <v>0</v>
      </c>
      <c r="AJ542" s="6">
        <f>IF(S542&gt;0,RANK(S542,(N542:P542,Q542:AE542)),0)</f>
        <v>0</v>
      </c>
      <c r="AK542" s="2">
        <f t="shared" si="223"/>
        <v>0</v>
      </c>
      <c r="AL542" s="2">
        <f t="shared" si="224"/>
        <v>0</v>
      </c>
      <c r="AM542" s="2">
        <f t="shared" si="225"/>
        <v>0</v>
      </c>
      <c r="AN542" s="2">
        <f t="shared" si="226"/>
        <v>0</v>
      </c>
      <c r="AP542" t="s">
        <v>403</v>
      </c>
      <c r="AQ542" t="s">
        <v>1232</v>
      </c>
      <c r="AT542" s="92">
        <v>28</v>
      </c>
      <c r="AU542" s="94">
        <v>87</v>
      </c>
      <c r="AV542" s="98">
        <f t="shared" si="206"/>
        <v>28087</v>
      </c>
      <c r="AX542" s="6" t="s">
        <v>1535</v>
      </c>
    </row>
    <row r="543" spans="1:50" hidden="1" outlineLevel="1">
      <c r="A543" t="s">
        <v>1212</v>
      </c>
      <c r="B543" t="s">
        <v>1232</v>
      </c>
      <c r="C543" s="1">
        <f t="shared" si="218"/>
        <v>14836</v>
      </c>
      <c r="D543" s="6">
        <f>IF(N543&gt;0, RANK(N543,(N543:P543,Q543:AE543)),0)</f>
        <v>2</v>
      </c>
      <c r="E543" s="6">
        <f>IF(O543&gt;0,RANK(O543,(N543:P543,Q543:AE543)),0)</f>
        <v>1</v>
      </c>
      <c r="F543" s="6">
        <f>IF(P543&gt;0,RANK(P543,(N543:P543,Q543:AE543)),0)</f>
        <v>0</v>
      </c>
      <c r="G543" s="1">
        <f t="shared" si="216"/>
        <v>4778</v>
      </c>
      <c r="H543" s="2">
        <f t="shared" si="217"/>
        <v>0.3220544621191696</v>
      </c>
      <c r="I543" s="2"/>
      <c r="J543" s="2">
        <f t="shared" si="219"/>
        <v>0.33897276894041523</v>
      </c>
      <c r="K543" s="2">
        <f t="shared" si="220"/>
        <v>0.66102723105958483</v>
      </c>
      <c r="L543" s="2">
        <f t="shared" si="221"/>
        <v>0</v>
      </c>
      <c r="M543" s="2">
        <f t="shared" si="222"/>
        <v>0</v>
      </c>
      <c r="N543" s="107">
        <v>5029</v>
      </c>
      <c r="O543" s="107">
        <v>9807</v>
      </c>
      <c r="P543" s="107"/>
      <c r="Q543" s="107"/>
      <c r="R543" s="107"/>
      <c r="S543" s="107"/>
      <c r="T543" s="107"/>
      <c r="U543" s="107"/>
      <c r="V543" s="107"/>
      <c r="W543" s="107"/>
      <c r="X543" s="107"/>
      <c r="Y543" s="107"/>
      <c r="Z543" s="107"/>
      <c r="AA543" s="107"/>
      <c r="AB543" s="107"/>
      <c r="AC543" s="107"/>
      <c r="AD543" s="107"/>
      <c r="AE543" s="107"/>
      <c r="AG543" s="6">
        <f>IF(Q543&gt;0,RANK(Q543,(N543:P543,Q543:AE543)),0)</f>
        <v>0</v>
      </c>
      <c r="AH543" s="6">
        <f>IF(R543&gt;0,RANK(R543,(N543:P543,Q543:AE543)),0)</f>
        <v>0</v>
      </c>
      <c r="AI543" s="6">
        <f>IF(T543&gt;0,RANK(T543,(N543:P543,Q543:AE543)),0)</f>
        <v>0</v>
      </c>
      <c r="AJ543" s="6">
        <f>IF(S543&gt;0,RANK(S543,(N543:P543,Q543:AE543)),0)</f>
        <v>0</v>
      </c>
      <c r="AK543" s="2">
        <f t="shared" si="223"/>
        <v>0</v>
      </c>
      <c r="AL543" s="2">
        <f t="shared" si="224"/>
        <v>0</v>
      </c>
      <c r="AM543" s="2">
        <f t="shared" si="225"/>
        <v>0</v>
      </c>
      <c r="AN543" s="2">
        <f t="shared" si="226"/>
        <v>0</v>
      </c>
      <c r="AP543" t="s">
        <v>1212</v>
      </c>
      <c r="AQ543" t="s">
        <v>1232</v>
      </c>
      <c r="AT543" s="92">
        <v>28</v>
      </c>
      <c r="AU543" s="94">
        <v>89</v>
      </c>
      <c r="AV543" s="98">
        <f t="shared" si="206"/>
        <v>28089</v>
      </c>
      <c r="AX543" s="6" t="s">
        <v>1535</v>
      </c>
    </row>
    <row r="544" spans="1:50" hidden="1" outlineLevel="1">
      <c r="A544" t="s">
        <v>1174</v>
      </c>
      <c r="B544" t="s">
        <v>1232</v>
      </c>
      <c r="C544" s="1">
        <f t="shared" si="218"/>
        <v>6114</v>
      </c>
      <c r="D544" s="6">
        <f>IF(N544&gt;0, RANK(N544,(N544:P544,Q544:AE544)),0)</f>
        <v>2</v>
      </c>
      <c r="E544" s="6">
        <f>IF(O544&gt;0,RANK(O544,(N544:P544,Q544:AE544)),0)</f>
        <v>1</v>
      </c>
      <c r="F544" s="6">
        <f>IF(P544&gt;0,RANK(P544,(N544:P544,Q544:AE544)),0)</f>
        <v>0</v>
      </c>
      <c r="G544" s="1">
        <f t="shared" si="216"/>
        <v>2318</v>
      </c>
      <c r="H544" s="2">
        <f t="shared" si="217"/>
        <v>0.37912986588158326</v>
      </c>
      <c r="I544" s="2"/>
      <c r="J544" s="2">
        <f t="shared" si="219"/>
        <v>0.31043506705920837</v>
      </c>
      <c r="K544" s="2">
        <f t="shared" si="220"/>
        <v>0.68956493294079158</v>
      </c>
      <c r="L544" s="2">
        <f t="shared" si="221"/>
        <v>0</v>
      </c>
      <c r="M544" s="2">
        <f t="shared" si="222"/>
        <v>0</v>
      </c>
      <c r="N544" s="107">
        <v>1898</v>
      </c>
      <c r="O544" s="107">
        <v>4216</v>
      </c>
      <c r="P544" s="107"/>
      <c r="Q544" s="107"/>
      <c r="R544" s="107"/>
      <c r="S544" s="107"/>
      <c r="T544" s="107"/>
      <c r="U544" s="107"/>
      <c r="V544" s="107"/>
      <c r="W544" s="107"/>
      <c r="X544" s="107"/>
      <c r="Y544" s="107"/>
      <c r="Z544" s="107"/>
      <c r="AA544" s="107"/>
      <c r="AB544" s="107"/>
      <c r="AC544" s="107"/>
      <c r="AD544" s="107"/>
      <c r="AE544" s="107"/>
      <c r="AG544" s="6">
        <f>IF(Q544&gt;0,RANK(Q544,(N544:P544,Q544:AE544)),0)</f>
        <v>0</v>
      </c>
      <c r="AH544" s="6">
        <f>IF(R544&gt;0,RANK(R544,(N544:P544,Q544:AE544)),0)</f>
        <v>0</v>
      </c>
      <c r="AI544" s="6">
        <f>IF(T544&gt;0,RANK(T544,(N544:P544,Q544:AE544)),0)</f>
        <v>0</v>
      </c>
      <c r="AJ544" s="6">
        <f>IF(S544&gt;0,RANK(S544,(N544:P544,Q544:AE544)),0)</f>
        <v>0</v>
      </c>
      <c r="AK544" s="2">
        <f t="shared" si="223"/>
        <v>0</v>
      </c>
      <c r="AL544" s="2">
        <f t="shared" si="224"/>
        <v>0</v>
      </c>
      <c r="AM544" s="2">
        <f t="shared" si="225"/>
        <v>0</v>
      </c>
      <c r="AN544" s="2">
        <f t="shared" si="226"/>
        <v>0</v>
      </c>
      <c r="AP544" t="s">
        <v>1174</v>
      </c>
      <c r="AQ544" t="s">
        <v>1232</v>
      </c>
      <c r="AT544" s="92">
        <v>28</v>
      </c>
      <c r="AU544" s="94">
        <v>91</v>
      </c>
      <c r="AV544" s="98">
        <f t="shared" si="206"/>
        <v>28091</v>
      </c>
      <c r="AX544" s="6" t="s">
        <v>1535</v>
      </c>
    </row>
    <row r="545" spans="1:50" hidden="1" outlineLevel="1">
      <c r="A545" t="s">
        <v>1595</v>
      </c>
      <c r="B545" t="s">
        <v>1232</v>
      </c>
      <c r="C545" s="1">
        <f t="shared" si="218"/>
        <v>6387</v>
      </c>
      <c r="D545" s="6">
        <f>IF(N545&gt;0, RANK(N545,(N545:P545,Q545:AE545)),0)</f>
        <v>2</v>
      </c>
      <c r="E545" s="6">
        <f>IF(O545&gt;0,RANK(O545,(N545:P545,Q545:AE545)),0)</f>
        <v>1</v>
      </c>
      <c r="F545" s="6">
        <f>IF(P545&gt;0,RANK(P545,(N545:P545,Q545:AE545)),0)</f>
        <v>0</v>
      </c>
      <c r="G545" s="1">
        <f t="shared" si="216"/>
        <v>721</v>
      </c>
      <c r="H545" s="2">
        <f t="shared" si="217"/>
        <v>0.11288554877094098</v>
      </c>
      <c r="I545" s="2"/>
      <c r="J545" s="2">
        <f t="shared" si="219"/>
        <v>0.44355722561452954</v>
      </c>
      <c r="K545" s="2">
        <f t="shared" si="220"/>
        <v>0.55644277438547052</v>
      </c>
      <c r="L545" s="2">
        <f t="shared" si="221"/>
        <v>0</v>
      </c>
      <c r="M545" s="2">
        <f t="shared" si="222"/>
        <v>0</v>
      </c>
      <c r="N545" s="107">
        <v>2833</v>
      </c>
      <c r="O545" s="107">
        <v>3554</v>
      </c>
      <c r="P545" s="107"/>
      <c r="Q545" s="107"/>
      <c r="R545" s="107"/>
      <c r="S545" s="107"/>
      <c r="T545" s="107"/>
      <c r="U545" s="107"/>
      <c r="V545" s="107"/>
      <c r="W545" s="107"/>
      <c r="X545" s="107"/>
      <c r="Y545" s="107"/>
      <c r="Z545" s="107"/>
      <c r="AA545" s="107"/>
      <c r="AB545" s="107"/>
      <c r="AC545" s="107"/>
      <c r="AD545" s="107"/>
      <c r="AE545" s="107"/>
      <c r="AG545" s="6">
        <f>IF(Q545&gt;0,RANK(Q545,(N545:P545,Q545:AE545)),0)</f>
        <v>0</v>
      </c>
      <c r="AH545" s="6">
        <f>IF(R545&gt;0,RANK(R545,(N545:P545,Q545:AE545)),0)</f>
        <v>0</v>
      </c>
      <c r="AI545" s="6">
        <f>IF(T545&gt;0,RANK(T545,(N545:P545,Q545:AE545)),0)</f>
        <v>0</v>
      </c>
      <c r="AJ545" s="6">
        <f>IF(S545&gt;0,RANK(S545,(N545:P545,Q545:AE545)),0)</f>
        <v>0</v>
      </c>
      <c r="AK545" s="2">
        <f t="shared" si="223"/>
        <v>0</v>
      </c>
      <c r="AL545" s="2">
        <f t="shared" si="224"/>
        <v>0</v>
      </c>
      <c r="AM545" s="2">
        <f t="shared" si="225"/>
        <v>0</v>
      </c>
      <c r="AN545" s="2">
        <f t="shared" si="226"/>
        <v>0</v>
      </c>
      <c r="AP545" t="s">
        <v>1595</v>
      </c>
      <c r="AQ545" t="s">
        <v>1232</v>
      </c>
      <c r="AT545" s="92">
        <v>28</v>
      </c>
      <c r="AU545" s="94">
        <v>93</v>
      </c>
      <c r="AV545" s="98">
        <f t="shared" si="206"/>
        <v>28093</v>
      </c>
      <c r="AX545" s="6" t="s">
        <v>1535</v>
      </c>
    </row>
    <row r="546" spans="1:50" hidden="1" outlineLevel="1">
      <c r="A546" t="s">
        <v>2192</v>
      </c>
      <c r="B546" t="s">
        <v>1232</v>
      </c>
      <c r="C546" s="1">
        <f t="shared" si="218"/>
        <v>7435</v>
      </c>
      <c r="D546" s="6">
        <f>IF(N546&gt;0, RANK(N546,(N546:P546,Q546:AE546)),0)</f>
        <v>2</v>
      </c>
      <c r="E546" s="6">
        <f>IF(O546&gt;0,RANK(O546,(N546:P546,Q546:AE546)),0)</f>
        <v>1</v>
      </c>
      <c r="F546" s="6">
        <f>IF(P546&gt;0,RANK(P546,(N546:P546,Q546:AE546)),0)</f>
        <v>0</v>
      </c>
      <c r="G546" s="1">
        <f t="shared" si="216"/>
        <v>2819</v>
      </c>
      <c r="H546" s="2">
        <f t="shared" si="217"/>
        <v>0.37915265635507733</v>
      </c>
      <c r="I546" s="2"/>
      <c r="J546" s="2">
        <f t="shared" si="219"/>
        <v>0.31042367182246133</v>
      </c>
      <c r="K546" s="2">
        <f t="shared" si="220"/>
        <v>0.68957632817753867</v>
      </c>
      <c r="L546" s="2">
        <f t="shared" si="221"/>
        <v>0</v>
      </c>
      <c r="M546" s="2">
        <f t="shared" si="222"/>
        <v>0</v>
      </c>
      <c r="N546" s="107">
        <v>2308</v>
      </c>
      <c r="O546" s="107">
        <v>5127</v>
      </c>
      <c r="P546" s="107"/>
      <c r="Q546" s="107"/>
      <c r="R546" s="107"/>
      <c r="S546" s="107"/>
      <c r="T546" s="107"/>
      <c r="U546" s="107"/>
      <c r="V546" s="107"/>
      <c r="W546" s="107"/>
      <c r="X546" s="107"/>
      <c r="Y546" s="107"/>
      <c r="Z546" s="107"/>
      <c r="AA546" s="107"/>
      <c r="AB546" s="107"/>
      <c r="AC546" s="107"/>
      <c r="AD546" s="107"/>
      <c r="AE546" s="107"/>
      <c r="AG546" s="6">
        <f>IF(Q546&gt;0,RANK(Q546,(N546:P546,Q546:AE546)),0)</f>
        <v>0</v>
      </c>
      <c r="AH546" s="6">
        <f>IF(R546&gt;0,RANK(R546,(N546:P546,Q546:AE546)),0)</f>
        <v>0</v>
      </c>
      <c r="AI546" s="6">
        <f>IF(T546&gt;0,RANK(T546,(N546:P546,Q546:AE546)),0)</f>
        <v>0</v>
      </c>
      <c r="AJ546" s="6">
        <f>IF(S546&gt;0,RANK(S546,(N546:P546,Q546:AE546)),0)</f>
        <v>0</v>
      </c>
      <c r="AK546" s="2">
        <f t="shared" si="223"/>
        <v>0</v>
      </c>
      <c r="AL546" s="2">
        <f t="shared" si="224"/>
        <v>0</v>
      </c>
      <c r="AM546" s="2">
        <f t="shared" si="225"/>
        <v>0</v>
      </c>
      <c r="AN546" s="2">
        <f t="shared" si="226"/>
        <v>0</v>
      </c>
      <c r="AP546" t="s">
        <v>2192</v>
      </c>
      <c r="AQ546" t="s">
        <v>1232</v>
      </c>
      <c r="AT546" s="92">
        <v>28</v>
      </c>
      <c r="AU546" s="94">
        <v>95</v>
      </c>
      <c r="AV546" s="98">
        <f t="shared" si="206"/>
        <v>28095</v>
      </c>
      <c r="AX546" s="6" t="s">
        <v>1535</v>
      </c>
    </row>
    <row r="547" spans="1:50" hidden="1" outlineLevel="1">
      <c r="A547" t="s">
        <v>496</v>
      </c>
      <c r="B547" t="s">
        <v>1232</v>
      </c>
      <c r="C547" s="1">
        <f t="shared" si="218"/>
        <v>3169</v>
      </c>
      <c r="D547" s="6">
        <f>IF(N547&gt;0, RANK(N547,(N547:P547,Q547:AE547)),0)</f>
        <v>2</v>
      </c>
      <c r="E547" s="6">
        <f>IF(O547&gt;0,RANK(O547,(N547:P547,Q547:AE547)),0)</f>
        <v>1</v>
      </c>
      <c r="F547" s="6">
        <f>IF(P547&gt;0,RANK(P547,(N547:P547,Q547:AE547)),0)</f>
        <v>0</v>
      </c>
      <c r="G547" s="1">
        <f t="shared" si="216"/>
        <v>975</v>
      </c>
      <c r="H547" s="2">
        <f t="shared" si="217"/>
        <v>0.30766803408015148</v>
      </c>
      <c r="I547" s="2"/>
      <c r="J547" s="2">
        <f t="shared" si="219"/>
        <v>0.34616598295992429</v>
      </c>
      <c r="K547" s="2">
        <f t="shared" si="220"/>
        <v>0.65383401704007571</v>
      </c>
      <c r="L547" s="2">
        <f t="shared" si="221"/>
        <v>0</v>
      </c>
      <c r="M547" s="2">
        <f t="shared" si="222"/>
        <v>0</v>
      </c>
      <c r="N547" s="107">
        <v>1097</v>
      </c>
      <c r="O547" s="107">
        <v>2072</v>
      </c>
      <c r="P547" s="107"/>
      <c r="Q547" s="107"/>
      <c r="R547" s="107"/>
      <c r="S547" s="107"/>
      <c r="T547" s="107"/>
      <c r="U547" s="107"/>
      <c r="V547" s="107"/>
      <c r="W547" s="107"/>
      <c r="X547" s="107"/>
      <c r="Y547" s="107"/>
      <c r="Z547" s="107"/>
      <c r="AA547" s="107"/>
      <c r="AB547" s="107"/>
      <c r="AC547" s="107"/>
      <c r="AD547" s="107"/>
      <c r="AE547" s="107"/>
      <c r="AG547" s="6">
        <f>IF(Q547&gt;0,RANK(Q547,(N547:P547,Q547:AE547)),0)</f>
        <v>0</v>
      </c>
      <c r="AH547" s="6">
        <f>IF(R547&gt;0,RANK(R547,(N547:P547,Q547:AE547)),0)</f>
        <v>0</v>
      </c>
      <c r="AI547" s="6">
        <f>IF(T547&gt;0,RANK(T547,(N547:P547,Q547:AE547)),0)</f>
        <v>0</v>
      </c>
      <c r="AJ547" s="6">
        <f>IF(S547&gt;0,RANK(S547,(N547:P547,Q547:AE547)),0)</f>
        <v>0</v>
      </c>
      <c r="AK547" s="2">
        <f t="shared" si="223"/>
        <v>0</v>
      </c>
      <c r="AL547" s="2">
        <f t="shared" si="224"/>
        <v>0</v>
      </c>
      <c r="AM547" s="2">
        <f t="shared" si="225"/>
        <v>0</v>
      </c>
      <c r="AN547" s="2">
        <f t="shared" si="226"/>
        <v>0</v>
      </c>
      <c r="AP547" t="s">
        <v>496</v>
      </c>
      <c r="AQ547" t="s">
        <v>1232</v>
      </c>
      <c r="AT547" s="92">
        <v>28</v>
      </c>
      <c r="AU547" s="94">
        <v>97</v>
      </c>
      <c r="AV547" s="98">
        <f t="shared" si="206"/>
        <v>28097</v>
      </c>
      <c r="AX547" s="6" t="s">
        <v>1535</v>
      </c>
    </row>
    <row r="548" spans="1:50" hidden="1" outlineLevel="1">
      <c r="A548" t="s">
        <v>699</v>
      </c>
      <c r="B548" t="s">
        <v>1232</v>
      </c>
      <c r="C548" s="1">
        <f t="shared" si="218"/>
        <v>5379</v>
      </c>
      <c r="D548" s="6">
        <f>IF(N548&gt;0, RANK(N548,(N548:P548,Q548:AE548)),0)</f>
        <v>2</v>
      </c>
      <c r="E548" s="6">
        <f>IF(O548&gt;0,RANK(O548,(N548:P548,Q548:AE548)),0)</f>
        <v>1</v>
      </c>
      <c r="F548" s="6">
        <f>IF(P548&gt;0,RANK(P548,(N548:P548,Q548:AE548)),0)</f>
        <v>0</v>
      </c>
      <c r="G548" s="1">
        <f t="shared" si="216"/>
        <v>2797</v>
      </c>
      <c r="H548" s="2">
        <f t="shared" si="217"/>
        <v>0.51998512734709057</v>
      </c>
      <c r="I548" s="2"/>
      <c r="J548" s="2">
        <f t="shared" si="219"/>
        <v>0.24000743632645474</v>
      </c>
      <c r="K548" s="2">
        <f t="shared" si="220"/>
        <v>0.75999256367354528</v>
      </c>
      <c r="L548" s="2">
        <f t="shared" si="221"/>
        <v>0</v>
      </c>
      <c r="M548" s="2">
        <f t="shared" si="222"/>
        <v>0</v>
      </c>
      <c r="N548" s="107">
        <v>1291</v>
      </c>
      <c r="O548" s="107">
        <v>4088</v>
      </c>
      <c r="P548" s="107"/>
      <c r="Q548" s="107"/>
      <c r="R548" s="107"/>
      <c r="S548" s="107"/>
      <c r="T548" s="107"/>
      <c r="U548" s="107"/>
      <c r="V548" s="107"/>
      <c r="W548" s="107"/>
      <c r="X548" s="107"/>
      <c r="Y548" s="107"/>
      <c r="Z548" s="107"/>
      <c r="AA548" s="107"/>
      <c r="AB548" s="107"/>
      <c r="AC548" s="107"/>
      <c r="AD548" s="107"/>
      <c r="AE548" s="107"/>
      <c r="AG548" s="6">
        <f>IF(Q548&gt;0,RANK(Q548,(N548:P548,Q548:AE548)),0)</f>
        <v>0</v>
      </c>
      <c r="AH548" s="6">
        <f>IF(R548&gt;0,RANK(R548,(N548:P548,Q548:AE548)),0)</f>
        <v>0</v>
      </c>
      <c r="AI548" s="6">
        <f>IF(T548&gt;0,RANK(T548,(N548:P548,Q548:AE548)),0)</f>
        <v>0</v>
      </c>
      <c r="AJ548" s="6">
        <f>IF(S548&gt;0,RANK(S548,(N548:P548,Q548:AE548)),0)</f>
        <v>0</v>
      </c>
      <c r="AK548" s="2">
        <f t="shared" si="223"/>
        <v>0</v>
      </c>
      <c r="AL548" s="2">
        <f t="shared" si="224"/>
        <v>0</v>
      </c>
      <c r="AM548" s="2">
        <f t="shared" si="225"/>
        <v>0</v>
      </c>
      <c r="AN548" s="2">
        <f t="shared" si="226"/>
        <v>0</v>
      </c>
      <c r="AP548" t="s">
        <v>699</v>
      </c>
      <c r="AQ548" t="s">
        <v>1232</v>
      </c>
      <c r="AT548" s="92">
        <v>28</v>
      </c>
      <c r="AU548" s="94">
        <v>99</v>
      </c>
      <c r="AV548" s="98">
        <f t="shared" ref="AV548:AV611" si="227">1000*AT548+AU548</f>
        <v>28099</v>
      </c>
      <c r="AX548" s="6" t="s">
        <v>1535</v>
      </c>
    </row>
    <row r="549" spans="1:50" hidden="1" outlineLevel="1">
      <c r="A549" t="s">
        <v>2145</v>
      </c>
      <c r="B549" t="s">
        <v>1232</v>
      </c>
      <c r="C549" s="1">
        <f t="shared" si="218"/>
        <v>4210</v>
      </c>
      <c r="D549" s="6">
        <f>IF(N549&gt;0, RANK(N549,(N549:P549,Q549:AE549)),0)</f>
        <v>2</v>
      </c>
      <c r="E549" s="6">
        <f>IF(O549&gt;0,RANK(O549,(N549:P549,Q549:AE549)),0)</f>
        <v>1</v>
      </c>
      <c r="F549" s="6">
        <f>IF(P549&gt;0,RANK(P549,(N549:P549,Q549:AE549)),0)</f>
        <v>0</v>
      </c>
      <c r="G549" s="1">
        <f t="shared" si="216"/>
        <v>2466</v>
      </c>
      <c r="H549" s="2">
        <f t="shared" si="217"/>
        <v>0.58574821852731596</v>
      </c>
      <c r="I549" s="2"/>
      <c r="J549" s="2">
        <f t="shared" si="219"/>
        <v>0.20712589073634205</v>
      </c>
      <c r="K549" s="2">
        <f t="shared" si="220"/>
        <v>0.79287410926365798</v>
      </c>
      <c r="L549" s="2">
        <f t="shared" si="221"/>
        <v>0</v>
      </c>
      <c r="M549" s="2">
        <f t="shared" si="222"/>
        <v>0</v>
      </c>
      <c r="N549" s="107">
        <v>872</v>
      </c>
      <c r="O549" s="107">
        <v>3338</v>
      </c>
      <c r="P549" s="107"/>
      <c r="Q549" s="107"/>
      <c r="R549" s="107"/>
      <c r="S549" s="107"/>
      <c r="T549" s="107"/>
      <c r="U549" s="107"/>
      <c r="V549" s="107"/>
      <c r="W549" s="107"/>
      <c r="X549" s="107"/>
      <c r="Y549" s="107"/>
      <c r="Z549" s="107"/>
      <c r="AA549" s="107"/>
      <c r="AB549" s="107"/>
      <c r="AC549" s="107"/>
      <c r="AD549" s="107"/>
      <c r="AE549" s="107"/>
      <c r="AG549" s="6">
        <f>IF(Q549&gt;0,RANK(Q549,(N549:P549,Q549:AE549)),0)</f>
        <v>0</v>
      </c>
      <c r="AH549" s="6">
        <f>IF(R549&gt;0,RANK(R549,(N549:P549,Q549:AE549)),0)</f>
        <v>0</v>
      </c>
      <c r="AI549" s="6">
        <f>IF(T549&gt;0,RANK(T549,(N549:P549,Q549:AE549)),0)</f>
        <v>0</v>
      </c>
      <c r="AJ549" s="6">
        <f>IF(S549&gt;0,RANK(S549,(N549:P549,Q549:AE549)),0)</f>
        <v>0</v>
      </c>
      <c r="AK549" s="2">
        <f t="shared" si="223"/>
        <v>0</v>
      </c>
      <c r="AL549" s="2">
        <f t="shared" si="224"/>
        <v>0</v>
      </c>
      <c r="AM549" s="2">
        <f t="shared" si="225"/>
        <v>0</v>
      </c>
      <c r="AN549" s="2">
        <f t="shared" si="226"/>
        <v>0</v>
      </c>
      <c r="AP549" t="s">
        <v>2145</v>
      </c>
      <c r="AQ549" t="s">
        <v>1232</v>
      </c>
      <c r="AT549" s="92">
        <v>28</v>
      </c>
      <c r="AU549" s="94">
        <v>101</v>
      </c>
      <c r="AV549" s="98">
        <f t="shared" si="227"/>
        <v>28101</v>
      </c>
      <c r="AX549" s="6" t="s">
        <v>1535</v>
      </c>
    </row>
    <row r="550" spans="1:50" hidden="1" outlineLevel="1">
      <c r="A550" t="s">
        <v>2160</v>
      </c>
      <c r="B550" t="s">
        <v>1232</v>
      </c>
      <c r="C550" s="1">
        <f t="shared" si="218"/>
        <v>2324</v>
      </c>
      <c r="D550" s="6">
        <f>IF(N550&gt;0, RANK(N550,(N550:P550,Q550:AE550)),0)</f>
        <v>2</v>
      </c>
      <c r="E550" s="6">
        <f>IF(O550&gt;0,RANK(O550,(N550:P550,Q550:AE550)),0)</f>
        <v>1</v>
      </c>
      <c r="F550" s="6">
        <f>IF(P550&gt;0,RANK(P550,(N550:P550,Q550:AE550)),0)</f>
        <v>0</v>
      </c>
      <c r="G550" s="1">
        <f t="shared" si="216"/>
        <v>222</v>
      </c>
      <c r="H550" s="2">
        <f t="shared" si="217"/>
        <v>9.5524956970740107E-2</v>
      </c>
      <c r="I550" s="2"/>
      <c r="J550" s="2">
        <f t="shared" si="219"/>
        <v>0.45223752151462993</v>
      </c>
      <c r="K550" s="2">
        <f t="shared" si="220"/>
        <v>0.54776247848537007</v>
      </c>
      <c r="L550" s="2">
        <f t="shared" si="221"/>
        <v>0</v>
      </c>
      <c r="M550" s="2">
        <f t="shared" si="222"/>
        <v>0</v>
      </c>
      <c r="N550" s="107">
        <v>1051</v>
      </c>
      <c r="O550" s="107">
        <v>1273</v>
      </c>
      <c r="P550" s="107"/>
      <c r="Q550" s="107"/>
      <c r="R550" s="107"/>
      <c r="S550" s="107"/>
      <c r="T550" s="107"/>
      <c r="U550" s="107"/>
      <c r="V550" s="107"/>
      <c r="W550" s="107"/>
      <c r="X550" s="107"/>
      <c r="Y550" s="107"/>
      <c r="Z550" s="107"/>
      <c r="AA550" s="107"/>
      <c r="AB550" s="107"/>
      <c r="AC550" s="107"/>
      <c r="AD550" s="107"/>
      <c r="AE550" s="107"/>
      <c r="AG550" s="6">
        <f>IF(Q550&gt;0,RANK(Q550,(N550:P550,Q550:AE550)),0)</f>
        <v>0</v>
      </c>
      <c r="AH550" s="6">
        <f>IF(R550&gt;0,RANK(R550,(N550:P550,Q550:AE550)),0)</f>
        <v>0</v>
      </c>
      <c r="AI550" s="6">
        <f>IF(T550&gt;0,RANK(T550,(N550:P550,Q550:AE550)),0)</f>
        <v>0</v>
      </c>
      <c r="AJ550" s="6">
        <f>IF(S550&gt;0,RANK(S550,(N550:P550,Q550:AE550)),0)</f>
        <v>0</v>
      </c>
      <c r="AK550" s="2">
        <f t="shared" si="223"/>
        <v>0</v>
      </c>
      <c r="AL550" s="2">
        <f t="shared" si="224"/>
        <v>0</v>
      </c>
      <c r="AM550" s="2">
        <f t="shared" si="225"/>
        <v>0</v>
      </c>
      <c r="AN550" s="2">
        <f t="shared" si="226"/>
        <v>0</v>
      </c>
      <c r="AP550" t="s">
        <v>2160</v>
      </c>
      <c r="AQ550" t="s">
        <v>1232</v>
      </c>
      <c r="AT550" s="92">
        <v>28</v>
      </c>
      <c r="AU550" s="94">
        <v>103</v>
      </c>
      <c r="AV550" s="98">
        <f t="shared" si="227"/>
        <v>28103</v>
      </c>
      <c r="AX550" s="6" t="s">
        <v>1535</v>
      </c>
    </row>
    <row r="551" spans="1:50" hidden="1" outlineLevel="1">
      <c r="A551" t="s">
        <v>309</v>
      </c>
      <c r="B551" t="s">
        <v>1232</v>
      </c>
      <c r="C551" s="1">
        <f t="shared" si="218"/>
        <v>7255</v>
      </c>
      <c r="D551" s="6">
        <f>IF(N551&gt;0, RANK(N551,(N551:P551,Q551:AE551)),0)</f>
        <v>2</v>
      </c>
      <c r="E551" s="6">
        <f>IF(O551&gt;0,RANK(O551,(N551:P551,Q551:AE551)),0)</f>
        <v>1</v>
      </c>
      <c r="F551" s="6">
        <f>IF(P551&gt;0,RANK(P551,(N551:P551,Q551:AE551)),0)</f>
        <v>0</v>
      </c>
      <c r="G551" s="1">
        <f t="shared" si="216"/>
        <v>2807</v>
      </c>
      <c r="H551" s="2">
        <f t="shared" si="217"/>
        <v>0.38690558235699518</v>
      </c>
      <c r="I551" s="2"/>
      <c r="J551" s="2">
        <f t="shared" si="219"/>
        <v>0.30654720882150244</v>
      </c>
      <c r="K551" s="2">
        <f t="shared" si="220"/>
        <v>0.69345279117849756</v>
      </c>
      <c r="L551" s="2">
        <f t="shared" si="221"/>
        <v>0</v>
      </c>
      <c r="M551" s="2">
        <f t="shared" si="222"/>
        <v>0</v>
      </c>
      <c r="N551" s="107">
        <v>2224</v>
      </c>
      <c r="O551" s="107">
        <v>5031</v>
      </c>
      <c r="P551" s="107"/>
      <c r="Q551" s="107"/>
      <c r="R551" s="107"/>
      <c r="S551" s="107"/>
      <c r="T551" s="107"/>
      <c r="U551" s="107"/>
      <c r="V551" s="107"/>
      <c r="W551" s="107"/>
      <c r="X551" s="107"/>
      <c r="Y551" s="107"/>
      <c r="Z551" s="107"/>
      <c r="AA551" s="107"/>
      <c r="AB551" s="107"/>
      <c r="AC551" s="107"/>
      <c r="AD551" s="107"/>
      <c r="AE551" s="107"/>
      <c r="AG551" s="6">
        <f>IF(Q551&gt;0,RANK(Q551,(N551:P551,Q551:AE551)),0)</f>
        <v>0</v>
      </c>
      <c r="AH551" s="6">
        <f>IF(R551&gt;0,RANK(R551,(N551:P551,Q551:AE551)),0)</f>
        <v>0</v>
      </c>
      <c r="AI551" s="6">
        <f>IF(T551&gt;0,RANK(T551,(N551:P551,Q551:AE551)),0)</f>
        <v>0</v>
      </c>
      <c r="AJ551" s="6">
        <f>IF(S551&gt;0,RANK(S551,(N551:P551,Q551:AE551)),0)</f>
        <v>0</v>
      </c>
      <c r="AK551" s="2">
        <f t="shared" si="223"/>
        <v>0</v>
      </c>
      <c r="AL551" s="2">
        <f t="shared" si="224"/>
        <v>0</v>
      </c>
      <c r="AM551" s="2">
        <f t="shared" si="225"/>
        <v>0</v>
      </c>
      <c r="AN551" s="2">
        <f t="shared" si="226"/>
        <v>0</v>
      </c>
      <c r="AP551" t="s">
        <v>309</v>
      </c>
      <c r="AQ551" t="s">
        <v>1232</v>
      </c>
      <c r="AT551" s="92">
        <v>28</v>
      </c>
      <c r="AU551" s="94">
        <v>105</v>
      </c>
      <c r="AV551" s="98">
        <f t="shared" si="227"/>
        <v>28105</v>
      </c>
      <c r="AX551" s="6" t="s">
        <v>1535</v>
      </c>
    </row>
    <row r="552" spans="1:50" hidden="1" outlineLevel="1">
      <c r="A552" t="s">
        <v>573</v>
      </c>
      <c r="B552" t="s">
        <v>1232</v>
      </c>
      <c r="C552" s="1">
        <f t="shared" si="218"/>
        <v>7161</v>
      </c>
      <c r="D552" s="6">
        <f>IF(N552&gt;0, RANK(N552,(N552:P552,Q552:AE552)),0)</f>
        <v>2</v>
      </c>
      <c r="E552" s="6">
        <f>IF(O552&gt;0,RANK(O552,(N552:P552,Q552:AE552)),0)</f>
        <v>1</v>
      </c>
      <c r="F552" s="6">
        <f>IF(P552&gt;0,RANK(P552,(N552:P552,Q552:AE552)),0)</f>
        <v>0</v>
      </c>
      <c r="G552" s="1">
        <f t="shared" si="216"/>
        <v>1375</v>
      </c>
      <c r="H552" s="2">
        <f t="shared" si="217"/>
        <v>0.19201228878648233</v>
      </c>
      <c r="I552" s="2"/>
      <c r="J552" s="2">
        <f t="shared" si="219"/>
        <v>0.40399385560675882</v>
      </c>
      <c r="K552" s="2">
        <f t="shared" si="220"/>
        <v>0.59600614439324118</v>
      </c>
      <c r="L552" s="2">
        <f t="shared" si="221"/>
        <v>0</v>
      </c>
      <c r="M552" s="2">
        <f t="shared" si="222"/>
        <v>0</v>
      </c>
      <c r="N552" s="107">
        <v>2893</v>
      </c>
      <c r="O552" s="107">
        <v>4268</v>
      </c>
      <c r="P552" s="107"/>
      <c r="Q552" s="107"/>
      <c r="R552" s="107"/>
      <c r="S552" s="107"/>
      <c r="T552" s="107"/>
      <c r="U552" s="107"/>
      <c r="V552" s="107"/>
      <c r="W552" s="107"/>
      <c r="X552" s="107"/>
      <c r="Y552" s="107"/>
      <c r="Z552" s="107"/>
      <c r="AA552" s="107"/>
      <c r="AB552" s="107"/>
      <c r="AC552" s="107"/>
      <c r="AD552" s="107"/>
      <c r="AE552" s="107"/>
      <c r="AG552" s="6">
        <f>IF(Q552&gt;0,RANK(Q552,(N552:P552,Q552:AE552)),0)</f>
        <v>0</v>
      </c>
      <c r="AH552" s="6">
        <f>IF(R552&gt;0,RANK(R552,(N552:P552,Q552:AE552)),0)</f>
        <v>0</v>
      </c>
      <c r="AI552" s="6">
        <f>IF(T552&gt;0,RANK(T552,(N552:P552,Q552:AE552)),0)</f>
        <v>0</v>
      </c>
      <c r="AJ552" s="6">
        <f>IF(S552&gt;0,RANK(S552,(N552:P552,Q552:AE552)),0)</f>
        <v>0</v>
      </c>
      <c r="AK552" s="2">
        <f t="shared" si="223"/>
        <v>0</v>
      </c>
      <c r="AL552" s="2">
        <f t="shared" si="224"/>
        <v>0</v>
      </c>
      <c r="AM552" s="2">
        <f t="shared" si="225"/>
        <v>0</v>
      </c>
      <c r="AN552" s="2">
        <f t="shared" si="226"/>
        <v>0</v>
      </c>
      <c r="AP552" t="s">
        <v>573</v>
      </c>
      <c r="AQ552" t="s">
        <v>1232</v>
      </c>
      <c r="AT552" s="92">
        <v>28</v>
      </c>
      <c r="AU552" s="94">
        <v>107</v>
      </c>
      <c r="AV552" s="98">
        <f t="shared" si="227"/>
        <v>28107</v>
      </c>
      <c r="AX552" s="6" t="s">
        <v>1535</v>
      </c>
    </row>
    <row r="553" spans="1:50" hidden="1" outlineLevel="1">
      <c r="A553" t="s">
        <v>1003</v>
      </c>
      <c r="B553" t="s">
        <v>1232</v>
      </c>
      <c r="C553" s="1">
        <f t="shared" si="218"/>
        <v>7653</v>
      </c>
      <c r="D553" s="6">
        <f>IF(N553&gt;0, RANK(N553,(N553:P553,Q553:AE553)),0)</f>
        <v>2</v>
      </c>
      <c r="E553" s="6">
        <f>IF(O553&gt;0,RANK(O553,(N553:P553,Q553:AE553)),0)</f>
        <v>1</v>
      </c>
      <c r="F553" s="6">
        <f>IF(P553&gt;0,RANK(P553,(N553:P553,Q553:AE553)),0)</f>
        <v>0</v>
      </c>
      <c r="G553" s="1">
        <f t="shared" si="216"/>
        <v>3753</v>
      </c>
      <c r="H553" s="2">
        <f t="shared" si="217"/>
        <v>0.49039592316738534</v>
      </c>
      <c r="I553" s="2"/>
      <c r="J553" s="2">
        <f t="shared" si="219"/>
        <v>0.25480203841630733</v>
      </c>
      <c r="K553" s="2">
        <f t="shared" si="220"/>
        <v>0.74519796158369267</v>
      </c>
      <c r="L553" s="2">
        <f t="shared" si="221"/>
        <v>0</v>
      </c>
      <c r="M553" s="2">
        <f t="shared" si="222"/>
        <v>0</v>
      </c>
      <c r="N553" s="107">
        <v>1950</v>
      </c>
      <c r="O553" s="107">
        <v>5703</v>
      </c>
      <c r="P553" s="107"/>
      <c r="Q553" s="107"/>
      <c r="R553" s="107"/>
      <c r="S553" s="107"/>
      <c r="T553" s="107"/>
      <c r="U553" s="107"/>
      <c r="V553" s="107"/>
      <c r="W553" s="107"/>
      <c r="X553" s="107"/>
      <c r="Y553" s="107"/>
      <c r="Z553" s="107"/>
      <c r="AA553" s="107"/>
      <c r="AB553" s="107"/>
      <c r="AC553" s="107"/>
      <c r="AD553" s="107"/>
      <c r="AE553" s="107"/>
      <c r="AG553" s="6">
        <f>IF(Q553&gt;0,RANK(Q553,(N553:P553,Q553:AE553)),0)</f>
        <v>0</v>
      </c>
      <c r="AH553" s="6">
        <f>IF(R553&gt;0,RANK(R553,(N553:P553,Q553:AE553)),0)</f>
        <v>0</v>
      </c>
      <c r="AI553" s="6">
        <f>IF(T553&gt;0,RANK(T553,(N553:P553,Q553:AE553)),0)</f>
        <v>0</v>
      </c>
      <c r="AJ553" s="6">
        <f>IF(S553&gt;0,RANK(S553,(N553:P553,Q553:AE553)),0)</f>
        <v>0</v>
      </c>
      <c r="AK553" s="2">
        <f t="shared" si="223"/>
        <v>0</v>
      </c>
      <c r="AL553" s="2">
        <f t="shared" si="224"/>
        <v>0</v>
      </c>
      <c r="AM553" s="2">
        <f t="shared" si="225"/>
        <v>0</v>
      </c>
      <c r="AN553" s="2">
        <f t="shared" si="226"/>
        <v>0</v>
      </c>
      <c r="AP553" t="s">
        <v>1003</v>
      </c>
      <c r="AQ553" t="s">
        <v>1232</v>
      </c>
      <c r="AT553" s="92">
        <v>28</v>
      </c>
      <c r="AU553" s="94">
        <v>109</v>
      </c>
      <c r="AV553" s="98">
        <f t="shared" si="227"/>
        <v>28109</v>
      </c>
      <c r="AX553" s="6" t="s">
        <v>1535</v>
      </c>
    </row>
    <row r="554" spans="1:50" hidden="1" outlineLevel="1">
      <c r="A554" t="s">
        <v>1994</v>
      </c>
      <c r="B554" t="s">
        <v>1232</v>
      </c>
      <c r="C554" s="1">
        <f t="shared" si="218"/>
        <v>2741</v>
      </c>
      <c r="D554" s="6">
        <f>IF(N554&gt;0, RANK(N554,(N554:P554,Q554:AE554)),0)</f>
        <v>2</v>
      </c>
      <c r="E554" s="6">
        <f>IF(O554&gt;0,RANK(O554,(N554:P554,Q554:AE554)),0)</f>
        <v>1</v>
      </c>
      <c r="F554" s="6">
        <f>IF(P554&gt;0,RANK(P554,(N554:P554,Q554:AE554)),0)</f>
        <v>0</v>
      </c>
      <c r="G554" s="1">
        <f t="shared" si="216"/>
        <v>1587</v>
      </c>
      <c r="H554" s="2">
        <f t="shared" si="217"/>
        <v>0.57898577161619846</v>
      </c>
      <c r="I554" s="2"/>
      <c r="J554" s="2">
        <f t="shared" si="219"/>
        <v>0.21050711419190077</v>
      </c>
      <c r="K554" s="2">
        <f t="shared" si="220"/>
        <v>0.78949288580809929</v>
      </c>
      <c r="L554" s="2">
        <f t="shared" si="221"/>
        <v>0</v>
      </c>
      <c r="M554" s="2">
        <f t="shared" si="222"/>
        <v>-1.1102230246251565E-16</v>
      </c>
      <c r="N554" s="107">
        <v>577</v>
      </c>
      <c r="O554" s="107">
        <v>2164</v>
      </c>
      <c r="P554" s="107"/>
      <c r="Q554" s="107"/>
      <c r="R554" s="107"/>
      <c r="S554" s="107"/>
      <c r="T554" s="107"/>
      <c r="U554" s="107"/>
      <c r="V554" s="107"/>
      <c r="W554" s="107"/>
      <c r="X554" s="107"/>
      <c r="Y554" s="107"/>
      <c r="Z554" s="107"/>
      <c r="AA554" s="107"/>
      <c r="AB554" s="107"/>
      <c r="AC554" s="107"/>
      <c r="AD554" s="107"/>
      <c r="AE554" s="107"/>
      <c r="AG554" s="6">
        <f>IF(Q554&gt;0,RANK(Q554,(N554:P554,Q554:AE554)),0)</f>
        <v>0</v>
      </c>
      <c r="AH554" s="6">
        <f>IF(R554&gt;0,RANK(R554,(N554:P554,Q554:AE554)),0)</f>
        <v>0</v>
      </c>
      <c r="AI554" s="6">
        <f>IF(T554&gt;0,RANK(T554,(N554:P554,Q554:AE554)),0)</f>
        <v>0</v>
      </c>
      <c r="AJ554" s="6">
        <f>IF(S554&gt;0,RANK(S554,(N554:P554,Q554:AE554)),0)</f>
        <v>0</v>
      </c>
      <c r="AK554" s="2">
        <f t="shared" si="223"/>
        <v>0</v>
      </c>
      <c r="AL554" s="2">
        <f t="shared" si="224"/>
        <v>0</v>
      </c>
      <c r="AM554" s="2">
        <f t="shared" si="225"/>
        <v>0</v>
      </c>
      <c r="AN554" s="2">
        <f t="shared" si="226"/>
        <v>0</v>
      </c>
      <c r="AP554" t="s">
        <v>1994</v>
      </c>
      <c r="AQ554" t="s">
        <v>1232</v>
      </c>
      <c r="AT554" s="92">
        <v>28</v>
      </c>
      <c r="AU554" s="94">
        <v>111</v>
      </c>
      <c r="AV554" s="98">
        <f t="shared" si="227"/>
        <v>28111</v>
      </c>
      <c r="AX554" s="6" t="s">
        <v>1535</v>
      </c>
    </row>
    <row r="555" spans="1:50" hidden="1" outlineLevel="1">
      <c r="A555" t="s">
        <v>841</v>
      </c>
      <c r="B555" t="s">
        <v>1232</v>
      </c>
      <c r="C555" s="1">
        <f t="shared" si="218"/>
        <v>9506</v>
      </c>
      <c r="D555" s="6">
        <f>IF(N555&gt;0, RANK(N555,(N555:P555,Q555:AE555)),0)</f>
        <v>2</v>
      </c>
      <c r="E555" s="6">
        <f>IF(O555&gt;0,RANK(O555,(N555:P555,Q555:AE555)),0)</f>
        <v>1</v>
      </c>
      <c r="F555" s="6">
        <f>IF(P555&gt;0,RANK(P555,(N555:P555,Q555:AE555)),0)</f>
        <v>0</v>
      </c>
      <c r="G555" s="1">
        <f t="shared" si="216"/>
        <v>1516</v>
      </c>
      <c r="H555" s="2">
        <f t="shared" si="217"/>
        <v>0.15947822427940248</v>
      </c>
      <c r="I555" s="2"/>
      <c r="J555" s="2">
        <f t="shared" si="219"/>
        <v>0.42026088786029875</v>
      </c>
      <c r="K555" s="2">
        <f t="shared" si="220"/>
        <v>0.5797391121397012</v>
      </c>
      <c r="L555" s="2">
        <f t="shared" si="221"/>
        <v>0</v>
      </c>
      <c r="M555" s="2">
        <f t="shared" si="222"/>
        <v>1.1102230246251565E-16</v>
      </c>
      <c r="N555" s="107">
        <v>3995</v>
      </c>
      <c r="O555" s="107">
        <v>5511</v>
      </c>
      <c r="P555" s="107"/>
      <c r="Q555" s="107"/>
      <c r="R555" s="107"/>
      <c r="S555" s="107"/>
      <c r="T555" s="107"/>
      <c r="U555" s="107"/>
      <c r="V555" s="107"/>
      <c r="W555" s="107"/>
      <c r="X555" s="107"/>
      <c r="Y555" s="107"/>
      <c r="Z555" s="107"/>
      <c r="AA555" s="107"/>
      <c r="AB555" s="107"/>
      <c r="AC555" s="107"/>
      <c r="AD555" s="107"/>
      <c r="AE555" s="107"/>
      <c r="AG555" s="6">
        <f>IF(Q555&gt;0,RANK(Q555,(N555:P555,Q555:AE555)),0)</f>
        <v>0</v>
      </c>
      <c r="AH555" s="6">
        <f>IF(R555&gt;0,RANK(R555,(N555:P555,Q555:AE555)),0)</f>
        <v>0</v>
      </c>
      <c r="AI555" s="6">
        <f>IF(T555&gt;0,RANK(T555,(N555:P555,Q555:AE555)),0)</f>
        <v>0</v>
      </c>
      <c r="AJ555" s="6">
        <f>IF(S555&gt;0,RANK(S555,(N555:P555,Q555:AE555)),0)</f>
        <v>0</v>
      </c>
      <c r="AK555" s="2">
        <f t="shared" si="223"/>
        <v>0</v>
      </c>
      <c r="AL555" s="2">
        <f t="shared" si="224"/>
        <v>0</v>
      </c>
      <c r="AM555" s="2">
        <f t="shared" si="225"/>
        <v>0</v>
      </c>
      <c r="AN555" s="2">
        <f t="shared" si="226"/>
        <v>0</v>
      </c>
      <c r="AP555" t="s">
        <v>841</v>
      </c>
      <c r="AQ555" t="s">
        <v>1232</v>
      </c>
      <c r="AT555" s="92">
        <v>28</v>
      </c>
      <c r="AU555" s="94">
        <v>113</v>
      </c>
      <c r="AV555" s="98">
        <f t="shared" si="227"/>
        <v>28113</v>
      </c>
      <c r="AX555" s="6" t="s">
        <v>1535</v>
      </c>
    </row>
    <row r="556" spans="1:50" hidden="1" outlineLevel="1">
      <c r="A556" t="s">
        <v>473</v>
      </c>
      <c r="B556" t="s">
        <v>1232</v>
      </c>
      <c r="C556" s="1">
        <f t="shared" si="218"/>
        <v>5600</v>
      </c>
      <c r="D556" s="6">
        <f>IF(N556&gt;0, RANK(N556,(N556:P556,Q556:AE556)),0)</f>
        <v>2</v>
      </c>
      <c r="E556" s="6">
        <f>IF(O556&gt;0,RANK(O556,(N556:P556,Q556:AE556)),0)</f>
        <v>1</v>
      </c>
      <c r="F556" s="6">
        <f>IF(P556&gt;0,RANK(P556,(N556:P556,Q556:AE556)),0)</f>
        <v>0</v>
      </c>
      <c r="G556" s="1">
        <f t="shared" si="216"/>
        <v>2914</v>
      </c>
      <c r="H556" s="2">
        <f t="shared" si="217"/>
        <v>0.52035714285714285</v>
      </c>
      <c r="I556" s="2"/>
      <c r="J556" s="2">
        <f t="shared" si="219"/>
        <v>0.23982142857142857</v>
      </c>
      <c r="K556" s="2">
        <f t="shared" si="220"/>
        <v>0.76017857142857148</v>
      </c>
      <c r="L556" s="2">
        <f t="shared" si="221"/>
        <v>0</v>
      </c>
      <c r="M556" s="2">
        <f t="shared" si="222"/>
        <v>-1.1102230246251565E-16</v>
      </c>
      <c r="N556" s="107">
        <v>1343</v>
      </c>
      <c r="O556" s="107">
        <v>4257</v>
      </c>
      <c r="P556" s="107"/>
      <c r="Q556" s="107"/>
      <c r="R556" s="107"/>
      <c r="S556" s="107"/>
      <c r="T556" s="107"/>
      <c r="U556" s="107"/>
      <c r="V556" s="107"/>
      <c r="W556" s="107"/>
      <c r="X556" s="107"/>
      <c r="Y556" s="107"/>
      <c r="Z556" s="107"/>
      <c r="AA556" s="107"/>
      <c r="AB556" s="107"/>
      <c r="AC556" s="107"/>
      <c r="AD556" s="107"/>
      <c r="AE556" s="107"/>
      <c r="AG556" s="6">
        <f>IF(Q556&gt;0,RANK(Q556,(N556:P556,Q556:AE556)),0)</f>
        <v>0</v>
      </c>
      <c r="AH556" s="6">
        <f>IF(R556&gt;0,RANK(R556,(N556:P556,Q556:AE556)),0)</f>
        <v>0</v>
      </c>
      <c r="AI556" s="6">
        <f>IF(T556&gt;0,RANK(T556,(N556:P556,Q556:AE556)),0)</f>
        <v>0</v>
      </c>
      <c r="AJ556" s="6">
        <f>IF(S556&gt;0,RANK(S556,(N556:P556,Q556:AE556)),0)</f>
        <v>0</v>
      </c>
      <c r="AK556" s="2">
        <f t="shared" si="223"/>
        <v>0</v>
      </c>
      <c r="AL556" s="2">
        <f t="shared" si="224"/>
        <v>0</v>
      </c>
      <c r="AM556" s="2">
        <f t="shared" si="225"/>
        <v>0</v>
      </c>
      <c r="AN556" s="2">
        <f t="shared" si="226"/>
        <v>0</v>
      </c>
      <c r="AP556" t="s">
        <v>473</v>
      </c>
      <c r="AQ556" t="s">
        <v>1232</v>
      </c>
      <c r="AT556" s="92">
        <v>28</v>
      </c>
      <c r="AU556" s="94">
        <v>115</v>
      </c>
      <c r="AV556" s="98">
        <f t="shared" si="227"/>
        <v>28115</v>
      </c>
      <c r="AX556" s="6" t="s">
        <v>1535</v>
      </c>
    </row>
    <row r="557" spans="1:50" hidden="1" outlineLevel="1">
      <c r="A557" t="s">
        <v>1231</v>
      </c>
      <c r="B557" t="s">
        <v>1232</v>
      </c>
      <c r="C557" s="1">
        <f t="shared" si="218"/>
        <v>5758</v>
      </c>
      <c r="D557" s="6">
        <f>IF(N557&gt;0, RANK(N557,(N557:P557,Q557:AE557)),0)</f>
        <v>2</v>
      </c>
      <c r="E557" s="6">
        <f>IF(O557&gt;0,RANK(O557,(N557:P557,Q557:AE557)),0)</f>
        <v>1</v>
      </c>
      <c r="F557" s="6">
        <f>IF(P557&gt;0,RANK(P557,(N557:P557,Q557:AE557)),0)</f>
        <v>0</v>
      </c>
      <c r="G557" s="1">
        <f t="shared" si="216"/>
        <v>2490</v>
      </c>
      <c r="H557" s="2">
        <f t="shared" si="217"/>
        <v>0.43244182007641541</v>
      </c>
      <c r="I557" s="2"/>
      <c r="J557" s="2">
        <f t="shared" si="219"/>
        <v>0.2837790899617923</v>
      </c>
      <c r="K557" s="2">
        <f t="shared" si="220"/>
        <v>0.71622091003820776</v>
      </c>
      <c r="L557" s="2">
        <f t="shared" si="221"/>
        <v>0</v>
      </c>
      <c r="M557" s="2">
        <f t="shared" si="222"/>
        <v>0</v>
      </c>
      <c r="N557" s="107">
        <v>1634</v>
      </c>
      <c r="O557" s="107">
        <v>4124</v>
      </c>
      <c r="P557" s="107"/>
      <c r="Q557" s="107"/>
      <c r="R557" s="107"/>
      <c r="S557" s="107"/>
      <c r="T557" s="107"/>
      <c r="U557" s="107"/>
      <c r="V557" s="107"/>
      <c r="W557" s="107"/>
      <c r="X557" s="107"/>
      <c r="Y557" s="107"/>
      <c r="Z557" s="107"/>
      <c r="AA557" s="107"/>
      <c r="AB557" s="107"/>
      <c r="AC557" s="107"/>
      <c r="AD557" s="107"/>
      <c r="AE557" s="107"/>
      <c r="AG557" s="6">
        <f>IF(Q557&gt;0,RANK(Q557,(N557:P557,Q557:AE557)),0)</f>
        <v>0</v>
      </c>
      <c r="AH557" s="6">
        <f>IF(R557&gt;0,RANK(R557,(N557:P557,Q557:AE557)),0)</f>
        <v>0</v>
      </c>
      <c r="AI557" s="6">
        <f>IF(T557&gt;0,RANK(T557,(N557:P557,Q557:AE557)),0)</f>
        <v>0</v>
      </c>
      <c r="AJ557" s="6">
        <f>IF(S557&gt;0,RANK(S557,(N557:P557,Q557:AE557)),0)</f>
        <v>0</v>
      </c>
      <c r="AK557" s="2">
        <f t="shared" si="223"/>
        <v>0</v>
      </c>
      <c r="AL557" s="2">
        <f t="shared" si="224"/>
        <v>0</v>
      </c>
      <c r="AM557" s="2">
        <f t="shared" si="225"/>
        <v>0</v>
      </c>
      <c r="AN557" s="2">
        <f t="shared" si="226"/>
        <v>0</v>
      </c>
      <c r="AP557" t="s">
        <v>1231</v>
      </c>
      <c r="AQ557" t="s">
        <v>1232</v>
      </c>
      <c r="AT557" s="92">
        <v>28</v>
      </c>
      <c r="AU557" s="94">
        <v>117</v>
      </c>
      <c r="AV557" s="98">
        <f t="shared" si="227"/>
        <v>28117</v>
      </c>
      <c r="AX557" s="6" t="s">
        <v>1535</v>
      </c>
    </row>
    <row r="558" spans="1:50" hidden="1" outlineLevel="1">
      <c r="A558" t="s">
        <v>1768</v>
      </c>
      <c r="B558" t="s">
        <v>1232</v>
      </c>
      <c r="C558" s="1">
        <f t="shared" si="218"/>
        <v>2612</v>
      </c>
      <c r="D558" s="6">
        <f>IF(N558&gt;0, RANK(N558,(N558:P558,Q558:AE558)),0)</f>
        <v>2</v>
      </c>
      <c r="E558" s="6">
        <f>IF(O558&gt;0,RANK(O558,(N558:P558,Q558:AE558)),0)</f>
        <v>1</v>
      </c>
      <c r="F558" s="6">
        <f>IF(P558&gt;0,RANK(P558,(N558:P558,Q558:AE558)),0)</f>
        <v>0</v>
      </c>
      <c r="G558" s="1">
        <f t="shared" si="216"/>
        <v>256</v>
      </c>
      <c r="H558" s="2">
        <f t="shared" si="217"/>
        <v>9.8009188361408886E-2</v>
      </c>
      <c r="I558" s="2"/>
      <c r="J558" s="2">
        <f t="shared" si="219"/>
        <v>0.45099540581929554</v>
      </c>
      <c r="K558" s="2">
        <f t="shared" si="220"/>
        <v>0.54900459418070446</v>
      </c>
      <c r="L558" s="2">
        <f t="shared" si="221"/>
        <v>0</v>
      </c>
      <c r="M558" s="2">
        <f t="shared" si="222"/>
        <v>0</v>
      </c>
      <c r="N558" s="107">
        <v>1178</v>
      </c>
      <c r="O558" s="107">
        <v>1434</v>
      </c>
      <c r="P558" s="107"/>
      <c r="Q558" s="107"/>
      <c r="R558" s="107"/>
      <c r="S558" s="107"/>
      <c r="T558" s="107"/>
      <c r="U558" s="107"/>
      <c r="V558" s="107"/>
      <c r="W558" s="107"/>
      <c r="X558" s="107"/>
      <c r="Y558" s="107"/>
      <c r="Z558" s="107"/>
      <c r="AA558" s="107"/>
      <c r="AB558" s="107"/>
      <c r="AC558" s="107"/>
      <c r="AD558" s="107"/>
      <c r="AE558" s="107"/>
      <c r="AG558" s="6">
        <f>IF(Q558&gt;0,RANK(Q558,(N558:P558,Q558:AE558)),0)</f>
        <v>0</v>
      </c>
      <c r="AH558" s="6">
        <f>IF(R558&gt;0,RANK(R558,(N558:P558,Q558:AE558)),0)</f>
        <v>0</v>
      </c>
      <c r="AI558" s="6">
        <f>IF(T558&gt;0,RANK(T558,(N558:P558,Q558:AE558)),0)</f>
        <v>0</v>
      </c>
      <c r="AJ558" s="6">
        <f>IF(S558&gt;0,RANK(S558,(N558:P558,Q558:AE558)),0)</f>
        <v>0</v>
      </c>
      <c r="AK558" s="2">
        <f t="shared" si="223"/>
        <v>0</v>
      </c>
      <c r="AL558" s="2">
        <f t="shared" si="224"/>
        <v>0</v>
      </c>
      <c r="AM558" s="2">
        <f t="shared" si="225"/>
        <v>0</v>
      </c>
      <c r="AN558" s="2">
        <f t="shared" si="226"/>
        <v>0</v>
      </c>
      <c r="AP558" t="s">
        <v>1768</v>
      </c>
      <c r="AQ558" t="s">
        <v>1232</v>
      </c>
      <c r="AT558" s="92">
        <v>28</v>
      </c>
      <c r="AU558" s="94">
        <v>119</v>
      </c>
      <c r="AV558" s="98">
        <f t="shared" si="227"/>
        <v>28119</v>
      </c>
      <c r="AX558" s="6" t="s">
        <v>1535</v>
      </c>
    </row>
    <row r="559" spans="1:50" hidden="1" outlineLevel="1">
      <c r="A559" t="s">
        <v>1264</v>
      </c>
      <c r="B559" t="s">
        <v>1232</v>
      </c>
      <c r="C559" s="1">
        <f t="shared" si="218"/>
        <v>25282</v>
      </c>
      <c r="D559" s="6">
        <f>IF(N559&gt;0, RANK(N559,(N559:P559,Q559:AE559)),0)</f>
        <v>2</v>
      </c>
      <c r="E559" s="6">
        <f>IF(O559&gt;0,RANK(O559,(N559:P559,Q559:AE559)),0)</f>
        <v>1</v>
      </c>
      <c r="F559" s="6">
        <f>IF(P559&gt;0,RANK(P559,(N559:P559,Q559:AE559)),0)</f>
        <v>0</v>
      </c>
      <c r="G559" s="1">
        <f t="shared" si="216"/>
        <v>15322</v>
      </c>
      <c r="H559" s="2">
        <f t="shared" si="217"/>
        <v>0.60604382564670511</v>
      </c>
      <c r="I559" s="2"/>
      <c r="J559" s="2">
        <f t="shared" si="219"/>
        <v>0.19697808717664742</v>
      </c>
      <c r="K559" s="2">
        <f t="shared" si="220"/>
        <v>0.80302191282335256</v>
      </c>
      <c r="L559" s="2">
        <f t="shared" si="221"/>
        <v>0</v>
      </c>
      <c r="M559" s="2">
        <f t="shared" si="222"/>
        <v>0</v>
      </c>
      <c r="N559" s="107">
        <v>4980</v>
      </c>
      <c r="O559" s="107">
        <v>20302</v>
      </c>
      <c r="P559" s="107"/>
      <c r="Q559" s="107"/>
      <c r="R559" s="107"/>
      <c r="S559" s="107"/>
      <c r="T559" s="107"/>
      <c r="U559" s="107"/>
      <c r="V559" s="107"/>
      <c r="W559" s="107"/>
      <c r="X559" s="107"/>
      <c r="Y559" s="107"/>
      <c r="Z559" s="107"/>
      <c r="AA559" s="107"/>
      <c r="AB559" s="107"/>
      <c r="AC559" s="107"/>
      <c r="AD559" s="107"/>
      <c r="AE559" s="107"/>
      <c r="AG559" s="6">
        <f>IF(Q559&gt;0,RANK(Q559,(N559:P559,Q559:AE559)),0)</f>
        <v>0</v>
      </c>
      <c r="AH559" s="6">
        <f>IF(R559&gt;0,RANK(R559,(N559:P559,Q559:AE559)),0)</f>
        <v>0</v>
      </c>
      <c r="AI559" s="6">
        <f>IF(T559&gt;0,RANK(T559,(N559:P559,Q559:AE559)),0)</f>
        <v>0</v>
      </c>
      <c r="AJ559" s="6">
        <f>IF(S559&gt;0,RANK(S559,(N559:P559,Q559:AE559)),0)</f>
        <v>0</v>
      </c>
      <c r="AK559" s="2">
        <f t="shared" si="223"/>
        <v>0</v>
      </c>
      <c r="AL559" s="2">
        <f t="shared" si="224"/>
        <v>0</v>
      </c>
      <c r="AM559" s="2">
        <f t="shared" si="225"/>
        <v>0</v>
      </c>
      <c r="AN559" s="2">
        <f t="shared" si="226"/>
        <v>0</v>
      </c>
      <c r="AP559" t="s">
        <v>1264</v>
      </c>
      <c r="AQ559" t="s">
        <v>1232</v>
      </c>
      <c r="AT559" s="92">
        <v>28</v>
      </c>
      <c r="AU559" s="94">
        <v>121</v>
      </c>
      <c r="AV559" s="98">
        <f t="shared" si="227"/>
        <v>28121</v>
      </c>
      <c r="AX559" s="6" t="s">
        <v>1535</v>
      </c>
    </row>
    <row r="560" spans="1:50" hidden="1" outlineLevel="1">
      <c r="A560" t="s">
        <v>1187</v>
      </c>
      <c r="B560" t="s">
        <v>1232</v>
      </c>
      <c r="C560" s="1">
        <f t="shared" si="218"/>
        <v>5284</v>
      </c>
      <c r="D560" s="6">
        <f>IF(N560&gt;0, RANK(N560,(N560:P560,Q560:AE560)),0)</f>
        <v>2</v>
      </c>
      <c r="E560" s="6">
        <f>IF(O560&gt;0,RANK(O560,(N560:P560,Q560:AE560)),0)</f>
        <v>1</v>
      </c>
      <c r="F560" s="6">
        <f>IF(P560&gt;0,RANK(P560,(N560:P560,Q560:AE560)),0)</f>
        <v>0</v>
      </c>
      <c r="G560" s="1">
        <f t="shared" si="216"/>
        <v>2212</v>
      </c>
      <c r="H560" s="2">
        <f t="shared" si="217"/>
        <v>0.4186222558667676</v>
      </c>
      <c r="I560" s="2"/>
      <c r="J560" s="2">
        <f t="shared" si="219"/>
        <v>0.2906888720666162</v>
      </c>
      <c r="K560" s="2">
        <f t="shared" si="220"/>
        <v>0.7093111279333838</v>
      </c>
      <c r="L560" s="2">
        <f t="shared" si="221"/>
        <v>0</v>
      </c>
      <c r="M560" s="2">
        <f t="shared" si="222"/>
        <v>0</v>
      </c>
      <c r="N560" s="107">
        <v>1536</v>
      </c>
      <c r="O560" s="107">
        <v>3748</v>
      </c>
      <c r="P560" s="107"/>
      <c r="Q560" s="107"/>
      <c r="R560" s="107"/>
      <c r="S560" s="107"/>
      <c r="T560" s="107"/>
      <c r="U560" s="107"/>
      <c r="V560" s="107"/>
      <c r="W560" s="107"/>
      <c r="X560" s="107"/>
      <c r="Y560" s="107"/>
      <c r="Z560" s="107"/>
      <c r="AA560" s="107"/>
      <c r="AB560" s="107"/>
      <c r="AC560" s="107"/>
      <c r="AD560" s="107"/>
      <c r="AE560" s="107"/>
      <c r="AG560" s="6">
        <f>IF(Q560&gt;0,RANK(Q560,(N560:P560,Q560:AE560)),0)</f>
        <v>0</v>
      </c>
      <c r="AH560" s="6">
        <f>IF(R560&gt;0,RANK(R560,(N560:P560,Q560:AE560)),0)</f>
        <v>0</v>
      </c>
      <c r="AI560" s="6">
        <f>IF(T560&gt;0,RANK(T560,(N560:P560,Q560:AE560)),0)</f>
        <v>0</v>
      </c>
      <c r="AJ560" s="6">
        <f>IF(S560&gt;0,RANK(S560,(N560:P560,Q560:AE560)),0)</f>
        <v>0</v>
      </c>
      <c r="AK560" s="2">
        <f t="shared" si="223"/>
        <v>0</v>
      </c>
      <c r="AL560" s="2">
        <f t="shared" si="224"/>
        <v>0</v>
      </c>
      <c r="AM560" s="2">
        <f t="shared" si="225"/>
        <v>0</v>
      </c>
      <c r="AN560" s="2">
        <f t="shared" si="226"/>
        <v>0</v>
      </c>
      <c r="AP560" t="s">
        <v>1187</v>
      </c>
      <c r="AQ560" t="s">
        <v>1232</v>
      </c>
      <c r="AT560" s="92">
        <v>28</v>
      </c>
      <c r="AU560" s="94">
        <v>123</v>
      </c>
      <c r="AV560" s="98">
        <f t="shared" si="227"/>
        <v>28123</v>
      </c>
      <c r="AX560" s="6" t="s">
        <v>1535</v>
      </c>
    </row>
    <row r="561" spans="1:50" hidden="1" outlineLevel="1">
      <c r="A561" t="s">
        <v>1265</v>
      </c>
      <c r="B561" t="s">
        <v>1232</v>
      </c>
      <c r="C561" s="1">
        <f t="shared" si="218"/>
        <v>1852</v>
      </c>
      <c r="D561" s="6">
        <f>IF(N561&gt;0, RANK(N561,(N561:P561,Q561:AE561)),0)</f>
        <v>2</v>
      </c>
      <c r="E561" s="6">
        <f>IF(O561&gt;0,RANK(O561,(N561:P561,Q561:AE561)),0)</f>
        <v>1</v>
      </c>
      <c r="F561" s="6">
        <f>IF(P561&gt;0,RANK(P561,(N561:P561,Q561:AE561)),0)</f>
        <v>0</v>
      </c>
      <c r="G561" s="1">
        <f t="shared" si="216"/>
        <v>248</v>
      </c>
      <c r="H561" s="2">
        <f t="shared" si="217"/>
        <v>0.13390928725701945</v>
      </c>
      <c r="I561" s="2"/>
      <c r="J561" s="2">
        <f t="shared" si="219"/>
        <v>0.43304535637149028</v>
      </c>
      <c r="K561" s="2">
        <f t="shared" si="220"/>
        <v>0.56695464362850967</v>
      </c>
      <c r="L561" s="2">
        <f t="shared" si="221"/>
        <v>0</v>
      </c>
      <c r="M561" s="2">
        <f t="shared" si="222"/>
        <v>1.1102230246251565E-16</v>
      </c>
      <c r="N561" s="107">
        <v>802</v>
      </c>
      <c r="O561" s="107">
        <v>1050</v>
      </c>
      <c r="P561" s="107"/>
      <c r="Q561" s="107"/>
      <c r="R561" s="107"/>
      <c r="S561" s="107"/>
      <c r="T561" s="107"/>
      <c r="U561" s="107"/>
      <c r="V561" s="107"/>
      <c r="W561" s="107"/>
      <c r="X561" s="107"/>
      <c r="Y561" s="107"/>
      <c r="Z561" s="107"/>
      <c r="AA561" s="107"/>
      <c r="AB561" s="107"/>
      <c r="AC561" s="107"/>
      <c r="AD561" s="107"/>
      <c r="AE561" s="107"/>
      <c r="AG561" s="6">
        <f>IF(Q561&gt;0,RANK(Q561,(N561:P561,Q561:AE561)),0)</f>
        <v>0</v>
      </c>
      <c r="AH561" s="6">
        <f>IF(R561&gt;0,RANK(R561,(N561:P561,Q561:AE561)),0)</f>
        <v>0</v>
      </c>
      <c r="AI561" s="6">
        <f>IF(T561&gt;0,RANK(T561,(N561:P561,Q561:AE561)),0)</f>
        <v>0</v>
      </c>
      <c r="AJ561" s="6">
        <f>IF(S561&gt;0,RANK(S561,(N561:P561,Q561:AE561)),0)</f>
        <v>0</v>
      </c>
      <c r="AK561" s="2">
        <f t="shared" si="223"/>
        <v>0</v>
      </c>
      <c r="AL561" s="2">
        <f t="shared" si="224"/>
        <v>0</v>
      </c>
      <c r="AM561" s="2">
        <f t="shared" si="225"/>
        <v>0</v>
      </c>
      <c r="AN561" s="2">
        <f t="shared" si="226"/>
        <v>0</v>
      </c>
      <c r="AP561" t="s">
        <v>1265</v>
      </c>
      <c r="AQ561" t="s">
        <v>1232</v>
      </c>
      <c r="AT561" s="92">
        <v>28</v>
      </c>
      <c r="AU561" s="94">
        <v>125</v>
      </c>
      <c r="AV561" s="98">
        <f t="shared" si="227"/>
        <v>28125</v>
      </c>
      <c r="AX561" s="6" t="s">
        <v>1535</v>
      </c>
    </row>
    <row r="562" spans="1:50" hidden="1" outlineLevel="1">
      <c r="A562" t="s">
        <v>1048</v>
      </c>
      <c r="B562" t="s">
        <v>1232</v>
      </c>
      <c r="C562" s="1">
        <f t="shared" si="218"/>
        <v>5426</v>
      </c>
      <c r="D562" s="6">
        <f>IF(N562&gt;0, RANK(N562,(N562:P562,Q562:AE562)),0)</f>
        <v>2</v>
      </c>
      <c r="E562" s="6">
        <f>IF(O562&gt;0,RANK(O562,(N562:P562,Q562:AE562)),0)</f>
        <v>1</v>
      </c>
      <c r="F562" s="6">
        <f>IF(P562&gt;0,RANK(P562,(N562:P562,Q562:AE562)),0)</f>
        <v>0</v>
      </c>
      <c r="G562" s="1">
        <f t="shared" si="216"/>
        <v>2226</v>
      </c>
      <c r="H562" s="2">
        <f t="shared" si="217"/>
        <v>0.41024695908588277</v>
      </c>
      <c r="I562" s="2"/>
      <c r="J562" s="2">
        <f t="shared" si="219"/>
        <v>0.29487652045705859</v>
      </c>
      <c r="K562" s="2">
        <f t="shared" si="220"/>
        <v>0.70512347954294141</v>
      </c>
      <c r="L562" s="2">
        <f t="shared" si="221"/>
        <v>0</v>
      </c>
      <c r="M562" s="2">
        <f t="shared" si="222"/>
        <v>0</v>
      </c>
      <c r="N562" s="107">
        <v>1600</v>
      </c>
      <c r="O562" s="107">
        <v>3826</v>
      </c>
      <c r="P562" s="107"/>
      <c r="Q562" s="107"/>
      <c r="R562" s="107"/>
      <c r="S562" s="107"/>
      <c r="T562" s="107"/>
      <c r="U562" s="107"/>
      <c r="V562" s="107"/>
      <c r="W562" s="107"/>
      <c r="X562" s="107"/>
      <c r="Y562" s="107"/>
      <c r="Z562" s="107"/>
      <c r="AA562" s="107"/>
      <c r="AB562" s="107"/>
      <c r="AC562" s="107"/>
      <c r="AD562" s="107"/>
      <c r="AE562" s="107"/>
      <c r="AG562" s="6">
        <f>IF(Q562&gt;0,RANK(Q562,(N562:P562,Q562:AE562)),0)</f>
        <v>0</v>
      </c>
      <c r="AH562" s="6">
        <f>IF(R562&gt;0,RANK(R562,(N562:P562,Q562:AE562)),0)</f>
        <v>0</v>
      </c>
      <c r="AI562" s="6">
        <f>IF(T562&gt;0,RANK(T562,(N562:P562,Q562:AE562)),0)</f>
        <v>0</v>
      </c>
      <c r="AJ562" s="6">
        <f>IF(S562&gt;0,RANK(S562,(N562:P562,Q562:AE562)),0)</f>
        <v>0</v>
      </c>
      <c r="AK562" s="2">
        <f t="shared" si="223"/>
        <v>0</v>
      </c>
      <c r="AL562" s="2">
        <f t="shared" si="224"/>
        <v>0</v>
      </c>
      <c r="AM562" s="2">
        <f t="shared" si="225"/>
        <v>0</v>
      </c>
      <c r="AN562" s="2">
        <f t="shared" si="226"/>
        <v>0</v>
      </c>
      <c r="AP562" t="s">
        <v>1048</v>
      </c>
      <c r="AQ562" t="s">
        <v>1232</v>
      </c>
      <c r="AT562" s="92">
        <v>28</v>
      </c>
      <c r="AU562" s="94">
        <v>127</v>
      </c>
      <c r="AV562" s="98">
        <f t="shared" si="227"/>
        <v>28127</v>
      </c>
      <c r="AX562" s="6" t="s">
        <v>1535</v>
      </c>
    </row>
    <row r="563" spans="1:50" hidden="1" outlineLevel="1">
      <c r="A563" t="s">
        <v>1061</v>
      </c>
      <c r="B563" t="s">
        <v>1232</v>
      </c>
      <c r="C563" s="1">
        <f t="shared" ref="C563:C581" si="228">SUM(N563:AE563)</f>
        <v>4311</v>
      </c>
      <c r="D563" s="6">
        <f>IF(N563&gt;0, RANK(N563,(N563:P563,Q563:AE563)),0)</f>
        <v>2</v>
      </c>
      <c r="E563" s="6">
        <f>IF(O563&gt;0,RANK(O563,(N563:P563,Q563:AE563)),0)</f>
        <v>1</v>
      </c>
      <c r="F563" s="6">
        <f>IF(P563&gt;0,RANK(P563,(N563:P563,Q563:AE563)),0)</f>
        <v>0</v>
      </c>
      <c r="G563" s="1">
        <f t="shared" si="216"/>
        <v>2445</v>
      </c>
      <c r="H563" s="2">
        <f t="shared" si="217"/>
        <v>0.56715379262352128</v>
      </c>
      <c r="I563" s="2"/>
      <c r="J563" s="2">
        <f t="shared" ref="J563:J581" si="229">IF($C563=0,"-",N563/$C563)</f>
        <v>0.21642310368823939</v>
      </c>
      <c r="K563" s="2">
        <f t="shared" ref="K563:K581" si="230">IF($C563=0,"-",O563/$C563)</f>
        <v>0.78357689631176064</v>
      </c>
      <c r="L563" s="2">
        <f t="shared" ref="L563:L581" si="231">IF($C563=0,"-",P563/$C563)</f>
        <v>0</v>
      </c>
      <c r="M563" s="2">
        <f t="shared" ref="M563:M581" si="232">IF(C563=0,"-",(1-J563-K563-L563))</f>
        <v>0</v>
      </c>
      <c r="N563" s="107">
        <v>933</v>
      </c>
      <c r="O563" s="107">
        <v>3378</v>
      </c>
      <c r="P563" s="107"/>
      <c r="Q563" s="107"/>
      <c r="R563" s="107"/>
      <c r="S563" s="107"/>
      <c r="T563" s="107"/>
      <c r="U563" s="107"/>
      <c r="V563" s="107"/>
      <c r="W563" s="107"/>
      <c r="X563" s="107"/>
      <c r="Y563" s="107"/>
      <c r="Z563" s="107"/>
      <c r="AA563" s="107"/>
      <c r="AB563" s="107"/>
      <c r="AC563" s="107"/>
      <c r="AD563" s="107"/>
      <c r="AE563" s="107"/>
      <c r="AG563" s="6">
        <f>IF(Q563&gt;0,RANK(Q563,(N563:P563,Q563:AE563)),0)</f>
        <v>0</v>
      </c>
      <c r="AH563" s="6">
        <f>IF(R563&gt;0,RANK(R563,(N563:P563,Q563:AE563)),0)</f>
        <v>0</v>
      </c>
      <c r="AI563" s="6">
        <f>IF(T563&gt;0,RANK(T563,(N563:P563,Q563:AE563)),0)</f>
        <v>0</v>
      </c>
      <c r="AJ563" s="6">
        <f>IF(S563&gt;0,RANK(S563,(N563:P563,Q563:AE563)),0)</f>
        <v>0</v>
      </c>
      <c r="AK563" s="2">
        <f t="shared" ref="AK563:AK581" si="233">IF($C563=0,"-",Q563/$C563)</f>
        <v>0</v>
      </c>
      <c r="AL563" s="2">
        <f t="shared" ref="AL563:AL581" si="234">IF($C563=0,"-",R563/$C563)</f>
        <v>0</v>
      </c>
      <c r="AM563" s="2">
        <f t="shared" ref="AM563:AM581" si="235">IF($C563=0,"-",T563/$C563)</f>
        <v>0</v>
      </c>
      <c r="AN563" s="2">
        <f t="shared" ref="AN563:AN581" si="236">IF($C563=0,"-",S563/$C563)</f>
        <v>0</v>
      </c>
      <c r="AP563" t="s">
        <v>1061</v>
      </c>
      <c r="AQ563" t="s">
        <v>1232</v>
      </c>
      <c r="AT563" s="92">
        <v>28</v>
      </c>
      <c r="AU563" s="94">
        <v>129</v>
      </c>
      <c r="AV563" s="98">
        <f t="shared" si="227"/>
        <v>28129</v>
      </c>
      <c r="AX563" s="6" t="s">
        <v>1535</v>
      </c>
    </row>
    <row r="564" spans="1:50" hidden="1" outlineLevel="1">
      <c r="A564" t="s">
        <v>2532</v>
      </c>
      <c r="B564" t="s">
        <v>1232</v>
      </c>
      <c r="C564" s="1">
        <f t="shared" si="228"/>
        <v>3068</v>
      </c>
      <c r="D564" s="6">
        <f>IF(N564&gt;0, RANK(N564,(N564:P564,Q564:AE564)),0)</f>
        <v>2</v>
      </c>
      <c r="E564" s="6">
        <f>IF(O564&gt;0,RANK(O564,(N564:P564,Q564:AE564)),0)</f>
        <v>1</v>
      </c>
      <c r="F564" s="6">
        <f>IF(P564&gt;0,RANK(P564,(N564:P564,Q564:AE564)),0)</f>
        <v>0</v>
      </c>
      <c r="G564" s="1">
        <f t="shared" si="216"/>
        <v>1506</v>
      </c>
      <c r="H564" s="2">
        <f t="shared" si="217"/>
        <v>0.49087353324641458</v>
      </c>
      <c r="I564" s="2"/>
      <c r="J564" s="2">
        <f t="shared" si="229"/>
        <v>0.25456323337679271</v>
      </c>
      <c r="K564" s="2">
        <f t="shared" si="230"/>
        <v>0.74543676662320735</v>
      </c>
      <c r="L564" s="2">
        <f t="shared" si="231"/>
        <v>0</v>
      </c>
      <c r="M564" s="2">
        <f t="shared" si="232"/>
        <v>0</v>
      </c>
      <c r="N564" s="107">
        <v>781</v>
      </c>
      <c r="O564" s="107">
        <v>2287</v>
      </c>
      <c r="P564" s="107"/>
      <c r="Q564" s="107"/>
      <c r="R564" s="107"/>
      <c r="S564" s="107"/>
      <c r="T564" s="107"/>
      <c r="U564" s="107"/>
      <c r="V564" s="107"/>
      <c r="W564" s="107"/>
      <c r="X564" s="107"/>
      <c r="Y564" s="107"/>
      <c r="Z564" s="107"/>
      <c r="AA564" s="107"/>
      <c r="AB564" s="107"/>
      <c r="AC564" s="107"/>
      <c r="AD564" s="107"/>
      <c r="AE564" s="107"/>
      <c r="AG564" s="6">
        <f>IF(Q564&gt;0,RANK(Q564,(N564:P564,Q564:AE564)),0)</f>
        <v>0</v>
      </c>
      <c r="AH564" s="6">
        <f>IF(R564&gt;0,RANK(R564,(N564:P564,Q564:AE564)),0)</f>
        <v>0</v>
      </c>
      <c r="AI564" s="6">
        <f>IF(T564&gt;0,RANK(T564,(N564:P564,Q564:AE564)),0)</f>
        <v>0</v>
      </c>
      <c r="AJ564" s="6">
        <f>IF(S564&gt;0,RANK(S564,(N564:P564,Q564:AE564)),0)</f>
        <v>0</v>
      </c>
      <c r="AK564" s="2">
        <f t="shared" si="233"/>
        <v>0</v>
      </c>
      <c r="AL564" s="2">
        <f t="shared" si="234"/>
        <v>0</v>
      </c>
      <c r="AM564" s="2">
        <f t="shared" si="235"/>
        <v>0</v>
      </c>
      <c r="AN564" s="2">
        <f t="shared" si="236"/>
        <v>0</v>
      </c>
      <c r="AP564" t="s">
        <v>2532</v>
      </c>
      <c r="AQ564" t="s">
        <v>1232</v>
      </c>
      <c r="AT564" s="92">
        <v>28</v>
      </c>
      <c r="AU564" s="94">
        <v>131</v>
      </c>
      <c r="AV564" s="98">
        <f t="shared" si="227"/>
        <v>28131</v>
      </c>
      <c r="AX564" s="6" t="s">
        <v>1535</v>
      </c>
    </row>
    <row r="565" spans="1:50" hidden="1" outlineLevel="1">
      <c r="A565" t="s">
        <v>1629</v>
      </c>
      <c r="B565" t="s">
        <v>1232</v>
      </c>
      <c r="C565" s="1">
        <f t="shared" si="228"/>
        <v>6698</v>
      </c>
      <c r="D565" s="6">
        <f>IF(N565&gt;0, RANK(N565,(N565:P565,Q565:AE565)),0)</f>
        <v>2</v>
      </c>
      <c r="E565" s="6">
        <f>IF(O565&gt;0,RANK(O565,(N565:P565,Q565:AE565)),0)</f>
        <v>1</v>
      </c>
      <c r="F565" s="6">
        <f>IF(P565&gt;0,RANK(P565,(N565:P565,Q565:AE565)),0)</f>
        <v>0</v>
      </c>
      <c r="G565" s="1">
        <f t="shared" si="216"/>
        <v>700</v>
      </c>
      <c r="H565" s="2">
        <f t="shared" si="217"/>
        <v>0.10450880859958196</v>
      </c>
      <c r="I565" s="2"/>
      <c r="J565" s="2">
        <f t="shared" si="229"/>
        <v>0.447745595700209</v>
      </c>
      <c r="K565" s="2">
        <f t="shared" si="230"/>
        <v>0.552254404299791</v>
      </c>
      <c r="L565" s="2">
        <f t="shared" si="231"/>
        <v>0</v>
      </c>
      <c r="M565" s="2">
        <f t="shared" si="232"/>
        <v>0</v>
      </c>
      <c r="N565" s="107">
        <v>2999</v>
      </c>
      <c r="O565" s="107">
        <v>3699</v>
      </c>
      <c r="P565" s="107"/>
      <c r="Q565" s="107"/>
      <c r="R565" s="107"/>
      <c r="S565" s="107"/>
      <c r="T565" s="107"/>
      <c r="U565" s="107"/>
      <c r="V565" s="107"/>
      <c r="W565" s="107"/>
      <c r="X565" s="107"/>
      <c r="Y565" s="107"/>
      <c r="Z565" s="107"/>
      <c r="AA565" s="107"/>
      <c r="AB565" s="107"/>
      <c r="AC565" s="107"/>
      <c r="AD565" s="107"/>
      <c r="AE565" s="107"/>
      <c r="AG565" s="6">
        <f>IF(Q565&gt;0,RANK(Q565,(N565:P565,Q565:AE565)),0)</f>
        <v>0</v>
      </c>
      <c r="AH565" s="6">
        <f>IF(R565&gt;0,RANK(R565,(N565:P565,Q565:AE565)),0)</f>
        <v>0</v>
      </c>
      <c r="AI565" s="6">
        <f>IF(T565&gt;0,RANK(T565,(N565:P565,Q565:AE565)),0)</f>
        <v>0</v>
      </c>
      <c r="AJ565" s="6">
        <f>IF(S565&gt;0,RANK(S565,(N565:P565,Q565:AE565)),0)</f>
        <v>0</v>
      </c>
      <c r="AK565" s="2">
        <f t="shared" si="233"/>
        <v>0</v>
      </c>
      <c r="AL565" s="2">
        <f t="shared" si="234"/>
        <v>0</v>
      </c>
      <c r="AM565" s="2">
        <f t="shared" si="235"/>
        <v>0</v>
      </c>
      <c r="AN565" s="2">
        <f t="shared" si="236"/>
        <v>0</v>
      </c>
      <c r="AP565" t="s">
        <v>1629</v>
      </c>
      <c r="AQ565" t="s">
        <v>1232</v>
      </c>
      <c r="AT565" s="92">
        <v>28</v>
      </c>
      <c r="AU565" s="94">
        <v>133</v>
      </c>
      <c r="AV565" s="98">
        <f t="shared" si="227"/>
        <v>28133</v>
      </c>
      <c r="AX565" s="6" t="s">
        <v>1535</v>
      </c>
    </row>
    <row r="566" spans="1:50" hidden="1" outlineLevel="1">
      <c r="A566" t="s">
        <v>2064</v>
      </c>
      <c r="B566" t="s">
        <v>1232</v>
      </c>
      <c r="C566" s="1">
        <f t="shared" si="228"/>
        <v>4168</v>
      </c>
      <c r="D566" s="6">
        <f>IF(N566&gt;0, RANK(N566,(N566:P566,Q566:AE566)),0)</f>
        <v>2</v>
      </c>
      <c r="E566" s="6">
        <f>IF(O566&gt;0,RANK(O566,(N566:P566,Q566:AE566)),0)</f>
        <v>1</v>
      </c>
      <c r="F566" s="6">
        <f>IF(P566&gt;0,RANK(P566,(N566:P566,Q566:AE566)),0)</f>
        <v>0</v>
      </c>
      <c r="G566" s="1">
        <f t="shared" si="216"/>
        <v>476</v>
      </c>
      <c r="H566" s="2">
        <f t="shared" si="217"/>
        <v>0.11420345489443379</v>
      </c>
      <c r="I566" s="2"/>
      <c r="J566" s="2">
        <f t="shared" si="229"/>
        <v>0.44289827255278313</v>
      </c>
      <c r="K566" s="2">
        <f t="shared" si="230"/>
        <v>0.55710172744721687</v>
      </c>
      <c r="L566" s="2">
        <f t="shared" si="231"/>
        <v>0</v>
      </c>
      <c r="M566" s="2">
        <f t="shared" si="232"/>
        <v>0</v>
      </c>
      <c r="N566" s="107">
        <v>1846</v>
      </c>
      <c r="O566" s="107">
        <v>2322</v>
      </c>
      <c r="P566" s="107"/>
      <c r="Q566" s="107"/>
      <c r="R566" s="107"/>
      <c r="S566" s="107"/>
      <c r="T566" s="107"/>
      <c r="U566" s="107"/>
      <c r="V566" s="107"/>
      <c r="W566" s="107"/>
      <c r="X566" s="107"/>
      <c r="Y566" s="107"/>
      <c r="Z566" s="107"/>
      <c r="AA566" s="107"/>
      <c r="AB566" s="107"/>
      <c r="AC566" s="107"/>
      <c r="AD566" s="107"/>
      <c r="AE566" s="107"/>
      <c r="AG566" s="6">
        <f>IF(Q566&gt;0,RANK(Q566,(N566:P566,Q566:AE566)),0)</f>
        <v>0</v>
      </c>
      <c r="AH566" s="6">
        <f>IF(R566&gt;0,RANK(R566,(N566:P566,Q566:AE566)),0)</f>
        <v>0</v>
      </c>
      <c r="AI566" s="6">
        <f>IF(T566&gt;0,RANK(T566,(N566:P566,Q566:AE566)),0)</f>
        <v>0</v>
      </c>
      <c r="AJ566" s="6">
        <f>IF(S566&gt;0,RANK(S566,(N566:P566,Q566:AE566)),0)</f>
        <v>0</v>
      </c>
      <c r="AK566" s="2">
        <f t="shared" si="233"/>
        <v>0</v>
      </c>
      <c r="AL566" s="2">
        <f t="shared" si="234"/>
        <v>0</v>
      </c>
      <c r="AM566" s="2">
        <f t="shared" si="235"/>
        <v>0</v>
      </c>
      <c r="AN566" s="2">
        <f t="shared" si="236"/>
        <v>0</v>
      </c>
      <c r="AP566" t="s">
        <v>2064</v>
      </c>
      <c r="AQ566" t="s">
        <v>1232</v>
      </c>
      <c r="AT566" s="92">
        <v>28</v>
      </c>
      <c r="AU566" s="94">
        <v>135</v>
      </c>
      <c r="AV566" s="98">
        <f t="shared" si="227"/>
        <v>28135</v>
      </c>
      <c r="AX566" s="6" t="s">
        <v>1535</v>
      </c>
    </row>
    <row r="567" spans="1:50" hidden="1" outlineLevel="1">
      <c r="A567" t="s">
        <v>1630</v>
      </c>
      <c r="B567" t="s">
        <v>1232</v>
      </c>
      <c r="C567" s="1">
        <f t="shared" si="228"/>
        <v>4730</v>
      </c>
      <c r="D567" s="6">
        <f>IF(N567&gt;0, RANK(N567,(N567:P567,Q567:AE567)),0)</f>
        <v>2</v>
      </c>
      <c r="E567" s="6">
        <f>IF(O567&gt;0,RANK(O567,(N567:P567,Q567:AE567)),0)</f>
        <v>1</v>
      </c>
      <c r="F567" s="6">
        <f>IF(P567&gt;0,RANK(P567,(N567:P567,Q567:AE567)),0)</f>
        <v>0</v>
      </c>
      <c r="G567" s="1">
        <f t="shared" si="216"/>
        <v>2086</v>
      </c>
      <c r="H567" s="2">
        <f t="shared" si="217"/>
        <v>0.44101479915433406</v>
      </c>
      <c r="I567" s="2"/>
      <c r="J567" s="2">
        <f t="shared" si="229"/>
        <v>0.27949260042283297</v>
      </c>
      <c r="K567" s="2">
        <f t="shared" si="230"/>
        <v>0.72050739957716703</v>
      </c>
      <c r="L567" s="2">
        <f t="shared" si="231"/>
        <v>0</v>
      </c>
      <c r="M567" s="2">
        <f t="shared" si="232"/>
        <v>0</v>
      </c>
      <c r="N567" s="107">
        <v>1322</v>
      </c>
      <c r="O567" s="107">
        <v>3408</v>
      </c>
      <c r="P567" s="107"/>
      <c r="Q567" s="107"/>
      <c r="R567" s="107"/>
      <c r="S567" s="107"/>
      <c r="T567" s="107"/>
      <c r="U567" s="107"/>
      <c r="V567" s="107"/>
      <c r="W567" s="107"/>
      <c r="X567" s="107"/>
      <c r="Y567" s="107"/>
      <c r="Z567" s="107"/>
      <c r="AA567" s="107"/>
      <c r="AB567" s="107"/>
      <c r="AC567" s="107"/>
      <c r="AD567" s="107"/>
      <c r="AE567" s="107"/>
      <c r="AG567" s="6">
        <f>IF(Q567&gt;0,RANK(Q567,(N567:P567,Q567:AE567)),0)</f>
        <v>0</v>
      </c>
      <c r="AH567" s="6">
        <f>IF(R567&gt;0,RANK(R567,(N567:P567,Q567:AE567)),0)</f>
        <v>0</v>
      </c>
      <c r="AI567" s="6">
        <f>IF(T567&gt;0,RANK(T567,(N567:P567,Q567:AE567)),0)</f>
        <v>0</v>
      </c>
      <c r="AJ567" s="6">
        <f>IF(S567&gt;0,RANK(S567,(N567:P567,Q567:AE567)),0)</f>
        <v>0</v>
      </c>
      <c r="AK567" s="2">
        <f t="shared" si="233"/>
        <v>0</v>
      </c>
      <c r="AL567" s="2">
        <f t="shared" si="234"/>
        <v>0</v>
      </c>
      <c r="AM567" s="2">
        <f t="shared" si="235"/>
        <v>0</v>
      </c>
      <c r="AN567" s="2">
        <f t="shared" si="236"/>
        <v>0</v>
      </c>
      <c r="AP567" t="s">
        <v>1630</v>
      </c>
      <c r="AQ567" t="s">
        <v>1232</v>
      </c>
      <c r="AT567" s="92">
        <v>28</v>
      </c>
      <c r="AU567" s="94">
        <v>137</v>
      </c>
      <c r="AV567" s="98">
        <f t="shared" si="227"/>
        <v>28137</v>
      </c>
      <c r="AX567" s="6" t="s">
        <v>1535</v>
      </c>
    </row>
    <row r="568" spans="1:50" hidden="1" outlineLevel="1">
      <c r="A568" t="s">
        <v>806</v>
      </c>
      <c r="B568" t="s">
        <v>1232</v>
      </c>
      <c r="C568" s="1">
        <f t="shared" si="228"/>
        <v>5406</v>
      </c>
      <c r="D568" s="6">
        <f>IF(N568&gt;0, RANK(N568,(N568:P568,Q568:AE568)),0)</f>
        <v>2</v>
      </c>
      <c r="E568" s="6">
        <f>IF(O568&gt;0,RANK(O568,(N568:P568,Q568:AE568)),0)</f>
        <v>1</v>
      </c>
      <c r="F568" s="6">
        <f>IF(P568&gt;0,RANK(P568,(N568:P568,Q568:AE568)),0)</f>
        <v>0</v>
      </c>
      <c r="G568" s="1">
        <f t="shared" si="216"/>
        <v>2574</v>
      </c>
      <c r="H568" s="2">
        <f t="shared" si="217"/>
        <v>0.47613762486126526</v>
      </c>
      <c r="I568" s="2"/>
      <c r="J568" s="2">
        <f t="shared" si="229"/>
        <v>0.2619311875693674</v>
      </c>
      <c r="K568" s="2">
        <f t="shared" si="230"/>
        <v>0.7380688124306326</v>
      </c>
      <c r="L568" s="2">
        <f t="shared" si="231"/>
        <v>0</v>
      </c>
      <c r="M568" s="2">
        <f t="shared" si="232"/>
        <v>0</v>
      </c>
      <c r="N568" s="107">
        <v>1416</v>
      </c>
      <c r="O568" s="107">
        <v>3990</v>
      </c>
      <c r="P568" s="107"/>
      <c r="Q568" s="107"/>
      <c r="R568" s="107"/>
      <c r="S568" s="107"/>
      <c r="T568" s="107"/>
      <c r="U568" s="107"/>
      <c r="V568" s="107"/>
      <c r="W568" s="107"/>
      <c r="X568" s="107"/>
      <c r="Y568" s="107"/>
      <c r="Z568" s="107"/>
      <c r="AA568" s="107"/>
      <c r="AB568" s="107"/>
      <c r="AC568" s="107"/>
      <c r="AD568" s="107"/>
      <c r="AE568" s="107"/>
      <c r="AG568" s="6">
        <f>IF(Q568&gt;0,RANK(Q568,(N568:P568,Q568:AE568)),0)</f>
        <v>0</v>
      </c>
      <c r="AH568" s="6">
        <f>IF(R568&gt;0,RANK(R568,(N568:P568,Q568:AE568)),0)</f>
        <v>0</v>
      </c>
      <c r="AI568" s="6">
        <f>IF(T568&gt;0,RANK(T568,(N568:P568,Q568:AE568)),0)</f>
        <v>0</v>
      </c>
      <c r="AJ568" s="6">
        <f>IF(S568&gt;0,RANK(S568,(N568:P568,Q568:AE568)),0)</f>
        <v>0</v>
      </c>
      <c r="AK568" s="2">
        <f t="shared" si="233"/>
        <v>0</v>
      </c>
      <c r="AL568" s="2">
        <f t="shared" si="234"/>
        <v>0</v>
      </c>
      <c r="AM568" s="2">
        <f t="shared" si="235"/>
        <v>0</v>
      </c>
      <c r="AN568" s="2">
        <f t="shared" si="236"/>
        <v>0</v>
      </c>
      <c r="AP568" t="s">
        <v>806</v>
      </c>
      <c r="AQ568" t="s">
        <v>1232</v>
      </c>
      <c r="AT568" s="92">
        <v>28</v>
      </c>
      <c r="AU568" s="94">
        <v>139</v>
      </c>
      <c r="AV568" s="98">
        <f t="shared" si="227"/>
        <v>28139</v>
      </c>
      <c r="AX568" s="6" t="s">
        <v>1535</v>
      </c>
    </row>
    <row r="569" spans="1:50" hidden="1" outlineLevel="1">
      <c r="A569" t="s">
        <v>2051</v>
      </c>
      <c r="B569" t="s">
        <v>1232</v>
      </c>
      <c r="C569" s="1">
        <f t="shared" si="228"/>
        <v>5224</v>
      </c>
      <c r="D569" s="6">
        <f>IF(N569&gt;0, RANK(N569,(N569:P569,Q569:AE569)),0)</f>
        <v>2</v>
      </c>
      <c r="E569" s="6">
        <f>IF(O569&gt;0,RANK(O569,(N569:P569,Q569:AE569)),0)</f>
        <v>1</v>
      </c>
      <c r="F569" s="6">
        <f>IF(P569&gt;0,RANK(P569,(N569:P569,Q569:AE569)),0)</f>
        <v>0</v>
      </c>
      <c r="G569" s="1">
        <f t="shared" si="216"/>
        <v>1810</v>
      </c>
      <c r="H569" s="2">
        <f t="shared" si="217"/>
        <v>0.34647779479326185</v>
      </c>
      <c r="I569" s="2"/>
      <c r="J569" s="2">
        <f t="shared" si="229"/>
        <v>0.32676110260336905</v>
      </c>
      <c r="K569" s="2">
        <f t="shared" si="230"/>
        <v>0.6732388973966309</v>
      </c>
      <c r="L569" s="2">
        <f t="shared" si="231"/>
        <v>0</v>
      </c>
      <c r="M569" s="2">
        <f t="shared" si="232"/>
        <v>1.1102230246251565E-16</v>
      </c>
      <c r="N569" s="107">
        <v>1707</v>
      </c>
      <c r="O569" s="107">
        <v>3517</v>
      </c>
      <c r="P569" s="107"/>
      <c r="Q569" s="107"/>
      <c r="R569" s="107"/>
      <c r="S569" s="107"/>
      <c r="T569" s="107"/>
      <c r="U569" s="107"/>
      <c r="V569" s="107"/>
      <c r="W569" s="107"/>
      <c r="X569" s="107"/>
      <c r="Y569" s="107"/>
      <c r="Z569" s="107"/>
      <c r="AA569" s="107"/>
      <c r="AB569" s="107"/>
      <c r="AC569" s="107"/>
      <c r="AD569" s="107"/>
      <c r="AE569" s="107"/>
      <c r="AG569" s="6">
        <f>IF(Q569&gt;0,RANK(Q569,(N569:P569,Q569:AE569)),0)</f>
        <v>0</v>
      </c>
      <c r="AH569" s="6">
        <f>IF(R569&gt;0,RANK(R569,(N569:P569,Q569:AE569)),0)</f>
        <v>0</v>
      </c>
      <c r="AI569" s="6">
        <f>IF(T569&gt;0,RANK(T569,(N569:P569,Q569:AE569)),0)</f>
        <v>0</v>
      </c>
      <c r="AJ569" s="6">
        <f>IF(S569&gt;0,RANK(S569,(N569:P569,Q569:AE569)),0)</f>
        <v>0</v>
      </c>
      <c r="AK569" s="2">
        <f t="shared" si="233"/>
        <v>0</v>
      </c>
      <c r="AL569" s="2">
        <f t="shared" si="234"/>
        <v>0</v>
      </c>
      <c r="AM569" s="2">
        <f t="shared" si="235"/>
        <v>0</v>
      </c>
      <c r="AN569" s="2">
        <f t="shared" si="236"/>
        <v>0</v>
      </c>
      <c r="AP569" t="s">
        <v>2051</v>
      </c>
      <c r="AQ569" t="s">
        <v>1232</v>
      </c>
      <c r="AT569" s="92">
        <v>28</v>
      </c>
      <c r="AU569" s="94">
        <v>141</v>
      </c>
      <c r="AV569" s="98">
        <f t="shared" si="227"/>
        <v>28141</v>
      </c>
      <c r="AX569" s="6" t="s">
        <v>1535</v>
      </c>
    </row>
    <row r="570" spans="1:50" hidden="1" outlineLevel="1">
      <c r="A570" t="s">
        <v>804</v>
      </c>
      <c r="B570" t="s">
        <v>1232</v>
      </c>
      <c r="C570" s="1">
        <f t="shared" si="228"/>
        <v>1544</v>
      </c>
      <c r="D570" s="6">
        <f>IF(N570&gt;0, RANK(N570,(N570:P570,Q570:AE570)),0)</f>
        <v>1</v>
      </c>
      <c r="E570" s="6">
        <f>IF(O570&gt;0,RANK(O570,(N570:P570,Q570:AE570)),0)</f>
        <v>2</v>
      </c>
      <c r="F570" s="6">
        <f>IF(P570&gt;0,RANK(P570,(N570:P570,Q570:AE570)),0)</f>
        <v>0</v>
      </c>
      <c r="G570" s="1">
        <f t="shared" si="216"/>
        <v>56</v>
      </c>
      <c r="H570" s="2">
        <f t="shared" si="217"/>
        <v>3.6269430051813469E-2</v>
      </c>
      <c r="I570" s="2"/>
      <c r="J570" s="2">
        <f t="shared" si="229"/>
        <v>0.51813471502590669</v>
      </c>
      <c r="K570" s="2">
        <f t="shared" si="230"/>
        <v>0.48186528497409326</v>
      </c>
      <c r="L570" s="2">
        <f t="shared" si="231"/>
        <v>0</v>
      </c>
      <c r="M570" s="2">
        <f t="shared" si="232"/>
        <v>5.5511151231257827E-17</v>
      </c>
      <c r="N570" s="107">
        <v>800</v>
      </c>
      <c r="O570" s="107">
        <v>744</v>
      </c>
      <c r="P570" s="107"/>
      <c r="Q570" s="107"/>
      <c r="R570" s="107"/>
      <c r="S570" s="107"/>
      <c r="T570" s="107"/>
      <c r="U570" s="107"/>
      <c r="V570" s="107"/>
      <c r="W570" s="107"/>
      <c r="X570" s="107"/>
      <c r="Y570" s="107"/>
      <c r="Z570" s="107"/>
      <c r="AA570" s="107"/>
      <c r="AB570" s="107"/>
      <c r="AC570" s="107"/>
      <c r="AD570" s="107"/>
      <c r="AE570" s="107"/>
      <c r="AG570" s="6">
        <f>IF(Q570&gt;0,RANK(Q570,(N570:P570,Q570:AE570)),0)</f>
        <v>0</v>
      </c>
      <c r="AH570" s="6">
        <f>IF(R570&gt;0,RANK(R570,(N570:P570,Q570:AE570)),0)</f>
        <v>0</v>
      </c>
      <c r="AI570" s="6">
        <f>IF(T570&gt;0,RANK(T570,(N570:P570,Q570:AE570)),0)</f>
        <v>0</v>
      </c>
      <c r="AJ570" s="6">
        <f>IF(S570&gt;0,RANK(S570,(N570:P570,Q570:AE570)),0)</f>
        <v>0</v>
      </c>
      <c r="AK570" s="2">
        <f t="shared" si="233"/>
        <v>0</v>
      </c>
      <c r="AL570" s="2">
        <f t="shared" si="234"/>
        <v>0</v>
      </c>
      <c r="AM570" s="2">
        <f t="shared" si="235"/>
        <v>0</v>
      </c>
      <c r="AN570" s="2">
        <f t="shared" si="236"/>
        <v>0</v>
      </c>
      <c r="AP570" t="s">
        <v>804</v>
      </c>
      <c r="AQ570" t="s">
        <v>1232</v>
      </c>
      <c r="AT570" s="92">
        <v>28</v>
      </c>
      <c r="AU570" s="94">
        <v>143</v>
      </c>
      <c r="AV570" s="98">
        <f t="shared" si="227"/>
        <v>28143</v>
      </c>
      <c r="AX570" s="6" t="s">
        <v>1535</v>
      </c>
    </row>
    <row r="571" spans="1:50" hidden="1" outlineLevel="1">
      <c r="A571" t="s">
        <v>1666</v>
      </c>
      <c r="B571" t="s">
        <v>1232</v>
      </c>
      <c r="C571" s="1">
        <f t="shared" si="228"/>
        <v>5895</v>
      </c>
      <c r="D571" s="6">
        <f>IF(N571&gt;0, RANK(N571,(N571:P571,Q571:AE571)),0)</f>
        <v>2</v>
      </c>
      <c r="E571" s="6">
        <f>IF(O571&gt;0,RANK(O571,(N571:P571,Q571:AE571)),0)</f>
        <v>1</v>
      </c>
      <c r="F571" s="6">
        <f>IF(P571&gt;0,RANK(P571,(N571:P571,Q571:AE571)),0)</f>
        <v>0</v>
      </c>
      <c r="G571" s="1">
        <f t="shared" si="216"/>
        <v>3125</v>
      </c>
      <c r="H571" s="2">
        <f t="shared" si="217"/>
        <v>0.53011026293469043</v>
      </c>
      <c r="I571" s="2"/>
      <c r="J571" s="2">
        <f t="shared" si="229"/>
        <v>0.23494486853265478</v>
      </c>
      <c r="K571" s="2">
        <f t="shared" si="230"/>
        <v>0.76505513146734516</v>
      </c>
      <c r="L571" s="2">
        <f t="shared" si="231"/>
        <v>0</v>
      </c>
      <c r="M571" s="2">
        <f t="shared" si="232"/>
        <v>1.1102230246251565E-16</v>
      </c>
      <c r="N571" s="107">
        <v>1385</v>
      </c>
      <c r="O571" s="107">
        <v>4510</v>
      </c>
      <c r="P571" s="107"/>
      <c r="Q571" s="107"/>
      <c r="R571" s="107"/>
      <c r="S571" s="107"/>
      <c r="T571" s="107"/>
      <c r="U571" s="107"/>
      <c r="V571" s="107"/>
      <c r="W571" s="107"/>
      <c r="X571" s="107"/>
      <c r="Y571" s="107"/>
      <c r="Z571" s="107"/>
      <c r="AA571" s="107"/>
      <c r="AB571" s="107"/>
      <c r="AC571" s="107"/>
      <c r="AD571" s="107"/>
      <c r="AE571" s="107"/>
      <c r="AG571" s="6">
        <f>IF(Q571&gt;0,RANK(Q571,(N571:P571,Q571:AE571)),0)</f>
        <v>0</v>
      </c>
      <c r="AH571" s="6">
        <f>IF(R571&gt;0,RANK(R571,(N571:P571,Q571:AE571)),0)</f>
        <v>0</v>
      </c>
      <c r="AI571" s="6">
        <f>IF(T571&gt;0,RANK(T571,(N571:P571,Q571:AE571)),0)</f>
        <v>0</v>
      </c>
      <c r="AJ571" s="6">
        <f>IF(S571&gt;0,RANK(S571,(N571:P571,Q571:AE571)),0)</f>
        <v>0</v>
      </c>
      <c r="AK571" s="2">
        <f t="shared" si="233"/>
        <v>0</v>
      </c>
      <c r="AL571" s="2">
        <f t="shared" si="234"/>
        <v>0</v>
      </c>
      <c r="AM571" s="2">
        <f t="shared" si="235"/>
        <v>0</v>
      </c>
      <c r="AN571" s="2">
        <f t="shared" si="236"/>
        <v>0</v>
      </c>
      <c r="AP571" t="s">
        <v>1666</v>
      </c>
      <c r="AQ571" t="s">
        <v>1232</v>
      </c>
      <c r="AT571" s="92">
        <v>28</v>
      </c>
      <c r="AU571" s="94">
        <v>145</v>
      </c>
      <c r="AV571" s="98">
        <f t="shared" si="227"/>
        <v>28145</v>
      </c>
      <c r="AX571" s="6" t="s">
        <v>1535</v>
      </c>
    </row>
    <row r="572" spans="1:50" hidden="1" outlineLevel="1">
      <c r="A572" t="s">
        <v>1372</v>
      </c>
      <c r="B572" t="s">
        <v>1232</v>
      </c>
      <c r="C572" s="1">
        <f t="shared" si="228"/>
        <v>3215</v>
      </c>
      <c r="D572" s="6">
        <f>IF(N572&gt;0, RANK(N572,(N572:P572,Q572:AE572)),0)</f>
        <v>2</v>
      </c>
      <c r="E572" s="6">
        <f>IF(O572&gt;0,RANK(O572,(N572:P572,Q572:AE572)),0)</f>
        <v>1</v>
      </c>
      <c r="F572" s="6">
        <f>IF(P572&gt;0,RANK(P572,(N572:P572,Q572:AE572)),0)</f>
        <v>0</v>
      </c>
      <c r="G572" s="1">
        <f t="shared" si="216"/>
        <v>955</v>
      </c>
      <c r="H572" s="2">
        <f t="shared" si="217"/>
        <v>0.29704510108864696</v>
      </c>
      <c r="I572" s="2"/>
      <c r="J572" s="2">
        <f t="shared" si="229"/>
        <v>0.35147744945567649</v>
      </c>
      <c r="K572" s="2">
        <f t="shared" si="230"/>
        <v>0.64852255054432351</v>
      </c>
      <c r="L572" s="2">
        <f t="shared" si="231"/>
        <v>0</v>
      </c>
      <c r="M572" s="2">
        <f t="shared" si="232"/>
        <v>0</v>
      </c>
      <c r="N572" s="107">
        <v>1130</v>
      </c>
      <c r="O572" s="107">
        <v>2085</v>
      </c>
      <c r="P572" s="107"/>
      <c r="Q572" s="107"/>
      <c r="R572" s="107"/>
      <c r="S572" s="107"/>
      <c r="T572" s="107"/>
      <c r="U572" s="107"/>
      <c r="V572" s="107"/>
      <c r="W572" s="107"/>
      <c r="X572" s="107"/>
      <c r="Y572" s="107"/>
      <c r="Z572" s="107"/>
      <c r="AA572" s="107"/>
      <c r="AB572" s="107"/>
      <c r="AC572" s="107"/>
      <c r="AD572" s="107"/>
      <c r="AE572" s="107"/>
      <c r="AG572" s="6">
        <f>IF(Q572&gt;0,RANK(Q572,(N572:P572,Q572:AE572)),0)</f>
        <v>0</v>
      </c>
      <c r="AH572" s="6">
        <f>IF(R572&gt;0,RANK(R572,(N572:P572,Q572:AE572)),0)</f>
        <v>0</v>
      </c>
      <c r="AI572" s="6">
        <f>IF(T572&gt;0,RANK(T572,(N572:P572,Q572:AE572)),0)</f>
        <v>0</v>
      </c>
      <c r="AJ572" s="6">
        <f>IF(S572&gt;0,RANK(S572,(N572:P572,Q572:AE572)),0)</f>
        <v>0</v>
      </c>
      <c r="AK572" s="2">
        <f t="shared" si="233"/>
        <v>0</v>
      </c>
      <c r="AL572" s="2">
        <f t="shared" si="234"/>
        <v>0</v>
      </c>
      <c r="AM572" s="2">
        <f t="shared" si="235"/>
        <v>0</v>
      </c>
      <c r="AN572" s="2">
        <f t="shared" si="236"/>
        <v>0</v>
      </c>
      <c r="AP572" t="s">
        <v>1372</v>
      </c>
      <c r="AQ572" t="s">
        <v>1232</v>
      </c>
      <c r="AT572" s="92">
        <v>28</v>
      </c>
      <c r="AU572" s="94">
        <v>147</v>
      </c>
      <c r="AV572" s="98">
        <f t="shared" si="227"/>
        <v>28147</v>
      </c>
      <c r="AX572" s="6" t="s">
        <v>1535</v>
      </c>
    </row>
    <row r="573" spans="1:50" hidden="1" outlineLevel="1">
      <c r="A573" t="s">
        <v>1529</v>
      </c>
      <c r="B573" t="s">
        <v>1232</v>
      </c>
      <c r="C573" s="1">
        <f t="shared" si="228"/>
        <v>13950</v>
      </c>
      <c r="D573" s="6">
        <f>IF(N573&gt;0, RANK(N573,(N573:P573,Q573:AE573)),0)</f>
        <v>2</v>
      </c>
      <c r="E573" s="6">
        <f>IF(O573&gt;0,RANK(O573,(N573:P573,Q573:AE573)),0)</f>
        <v>1</v>
      </c>
      <c r="F573" s="6">
        <f>IF(P573&gt;0,RANK(P573,(N573:P573,Q573:AE573)),0)</f>
        <v>0</v>
      </c>
      <c r="G573" s="1">
        <f t="shared" si="216"/>
        <v>3440</v>
      </c>
      <c r="H573" s="2">
        <f t="shared" si="217"/>
        <v>0.24659498207885305</v>
      </c>
      <c r="I573" s="2"/>
      <c r="J573" s="2">
        <f t="shared" si="229"/>
        <v>0.3767025089605735</v>
      </c>
      <c r="K573" s="2">
        <f t="shared" si="230"/>
        <v>0.62329749103942655</v>
      </c>
      <c r="L573" s="2">
        <f t="shared" si="231"/>
        <v>0</v>
      </c>
      <c r="M573" s="2">
        <f t="shared" si="232"/>
        <v>-1.1102230246251565E-16</v>
      </c>
      <c r="N573" s="107">
        <v>5255</v>
      </c>
      <c r="O573" s="107">
        <v>8695</v>
      </c>
      <c r="P573" s="107"/>
      <c r="Q573" s="107"/>
      <c r="R573" s="107"/>
      <c r="S573" s="107"/>
      <c r="T573" s="107"/>
      <c r="U573" s="107"/>
      <c r="V573" s="107"/>
      <c r="W573" s="107"/>
      <c r="X573" s="107"/>
      <c r="Y573" s="107"/>
      <c r="Z573" s="107"/>
      <c r="AA573" s="107"/>
      <c r="AB573" s="107"/>
      <c r="AC573" s="107"/>
      <c r="AD573" s="107"/>
      <c r="AE573" s="107"/>
      <c r="AG573" s="6">
        <f>IF(Q573&gt;0,RANK(Q573,(N573:P573,Q573:AE573)),0)</f>
        <v>0</v>
      </c>
      <c r="AH573" s="6">
        <f>IF(R573&gt;0,RANK(R573,(N573:P573,Q573:AE573)),0)</f>
        <v>0</v>
      </c>
      <c r="AI573" s="6">
        <f>IF(T573&gt;0,RANK(T573,(N573:P573,Q573:AE573)),0)</f>
        <v>0</v>
      </c>
      <c r="AJ573" s="6">
        <f>IF(S573&gt;0,RANK(S573,(N573:P573,Q573:AE573)),0)</f>
        <v>0</v>
      </c>
      <c r="AK573" s="2">
        <f t="shared" si="233"/>
        <v>0</v>
      </c>
      <c r="AL573" s="2">
        <f t="shared" si="234"/>
        <v>0</v>
      </c>
      <c r="AM573" s="2">
        <f t="shared" si="235"/>
        <v>0</v>
      </c>
      <c r="AN573" s="2">
        <f t="shared" si="236"/>
        <v>0</v>
      </c>
      <c r="AP573" t="s">
        <v>1529</v>
      </c>
      <c r="AQ573" t="s">
        <v>1232</v>
      </c>
      <c r="AT573" s="92">
        <v>28</v>
      </c>
      <c r="AU573" s="94">
        <v>149</v>
      </c>
      <c r="AV573" s="98">
        <f t="shared" si="227"/>
        <v>28149</v>
      </c>
      <c r="AX573" s="6" t="s">
        <v>1535</v>
      </c>
    </row>
    <row r="574" spans="1:50" hidden="1" outlineLevel="1">
      <c r="A574" t="s">
        <v>2757</v>
      </c>
      <c r="B574" t="s">
        <v>1232</v>
      </c>
      <c r="C574" s="1">
        <f t="shared" si="228"/>
        <v>12426</v>
      </c>
      <c r="D574" s="6">
        <f>IF(N574&gt;0, RANK(N574,(N574:P574,Q574:AE574)),0)</f>
        <v>2</v>
      </c>
      <c r="E574" s="6">
        <f>IF(O574&gt;0,RANK(O574,(N574:P574,Q574:AE574)),0)</f>
        <v>1</v>
      </c>
      <c r="F574" s="6">
        <f>IF(P574&gt;0,RANK(P574,(N574:P574,Q574:AE574)),0)</f>
        <v>0</v>
      </c>
      <c r="G574" s="1">
        <f t="shared" si="216"/>
        <v>2574</v>
      </c>
      <c r="H574" s="2">
        <f t="shared" si="217"/>
        <v>0.20714630613230323</v>
      </c>
      <c r="I574" s="2"/>
      <c r="J574" s="2">
        <f t="shared" si="229"/>
        <v>0.39642684693384839</v>
      </c>
      <c r="K574" s="2">
        <f t="shared" si="230"/>
        <v>0.60357315306615167</v>
      </c>
      <c r="L574" s="2">
        <f t="shared" si="231"/>
        <v>0</v>
      </c>
      <c r="M574" s="2">
        <f t="shared" si="232"/>
        <v>0</v>
      </c>
      <c r="N574" s="107">
        <v>4926</v>
      </c>
      <c r="O574" s="107">
        <v>7500</v>
      </c>
      <c r="P574" s="107"/>
      <c r="Q574" s="107"/>
      <c r="R574" s="107"/>
      <c r="S574" s="107"/>
      <c r="T574" s="107"/>
      <c r="U574" s="107"/>
      <c r="V574" s="107"/>
      <c r="W574" s="107"/>
      <c r="X574" s="107"/>
      <c r="Y574" s="107"/>
      <c r="Z574" s="107"/>
      <c r="AA574" s="107"/>
      <c r="AB574" s="107"/>
      <c r="AC574" s="107"/>
      <c r="AD574" s="107"/>
      <c r="AE574" s="107"/>
      <c r="AG574" s="6">
        <f>IF(Q574&gt;0,RANK(Q574,(N574:P574,Q574:AE574)),0)</f>
        <v>0</v>
      </c>
      <c r="AH574" s="6">
        <f>IF(R574&gt;0,RANK(R574,(N574:P574,Q574:AE574)),0)</f>
        <v>0</v>
      </c>
      <c r="AI574" s="6">
        <f>IF(T574&gt;0,RANK(T574,(N574:P574,Q574:AE574)),0)</f>
        <v>0</v>
      </c>
      <c r="AJ574" s="6">
        <f>IF(S574&gt;0,RANK(S574,(N574:P574,Q574:AE574)),0)</f>
        <v>0</v>
      </c>
      <c r="AK574" s="2">
        <f t="shared" si="233"/>
        <v>0</v>
      </c>
      <c r="AL574" s="2">
        <f t="shared" si="234"/>
        <v>0</v>
      </c>
      <c r="AM574" s="2">
        <f t="shared" si="235"/>
        <v>0</v>
      </c>
      <c r="AN574" s="2">
        <f t="shared" si="236"/>
        <v>0</v>
      </c>
      <c r="AP574" t="s">
        <v>2757</v>
      </c>
      <c r="AQ574" t="s">
        <v>1232</v>
      </c>
      <c r="AT574" s="92">
        <v>28</v>
      </c>
      <c r="AU574" s="94">
        <v>151</v>
      </c>
      <c r="AV574" s="98">
        <f t="shared" si="227"/>
        <v>28151</v>
      </c>
      <c r="AX574" s="6" t="s">
        <v>1535</v>
      </c>
    </row>
    <row r="575" spans="1:50" hidden="1" outlineLevel="1">
      <c r="A575" t="s">
        <v>2584</v>
      </c>
      <c r="B575" t="s">
        <v>1232</v>
      </c>
      <c r="C575" s="1">
        <f t="shared" si="228"/>
        <v>5107</v>
      </c>
      <c r="D575" s="6">
        <f>IF(N575&gt;0, RANK(N575,(N575:P575,Q575:AE575)),0)</f>
        <v>2</v>
      </c>
      <c r="E575" s="6">
        <f>IF(O575&gt;0,RANK(O575,(N575:P575,Q575:AE575)),0)</f>
        <v>1</v>
      </c>
      <c r="F575" s="6">
        <f>IF(P575&gt;0,RANK(P575,(N575:P575,Q575:AE575)),0)</f>
        <v>0</v>
      </c>
      <c r="G575" s="1">
        <f t="shared" si="216"/>
        <v>2531</v>
      </c>
      <c r="H575" s="2">
        <f t="shared" si="217"/>
        <v>0.49559428235754849</v>
      </c>
      <c r="I575" s="2"/>
      <c r="J575" s="2">
        <f t="shared" si="229"/>
        <v>0.25220285882122578</v>
      </c>
      <c r="K575" s="2">
        <f t="shared" si="230"/>
        <v>0.74779714117877427</v>
      </c>
      <c r="L575" s="2">
        <f t="shared" si="231"/>
        <v>0</v>
      </c>
      <c r="M575" s="2">
        <f t="shared" si="232"/>
        <v>0</v>
      </c>
      <c r="N575" s="107">
        <v>1288</v>
      </c>
      <c r="O575" s="107">
        <v>3819</v>
      </c>
      <c r="P575" s="107"/>
      <c r="Q575" s="107"/>
      <c r="R575" s="107"/>
      <c r="S575" s="107"/>
      <c r="T575" s="107"/>
      <c r="U575" s="107"/>
      <c r="V575" s="107"/>
      <c r="W575" s="107"/>
      <c r="X575" s="107"/>
      <c r="Y575" s="107"/>
      <c r="Z575" s="107"/>
      <c r="AA575" s="107"/>
      <c r="AB575" s="107"/>
      <c r="AC575" s="107"/>
      <c r="AD575" s="107"/>
      <c r="AE575" s="107"/>
      <c r="AG575" s="6">
        <f>IF(Q575&gt;0,RANK(Q575,(N575:P575,Q575:AE575)),0)</f>
        <v>0</v>
      </c>
      <c r="AH575" s="6">
        <f>IF(R575&gt;0,RANK(R575,(N575:P575,Q575:AE575)),0)</f>
        <v>0</v>
      </c>
      <c r="AI575" s="6">
        <f>IF(T575&gt;0,RANK(T575,(N575:P575,Q575:AE575)),0)</f>
        <v>0</v>
      </c>
      <c r="AJ575" s="6">
        <f>IF(S575&gt;0,RANK(S575,(N575:P575,Q575:AE575)),0)</f>
        <v>0</v>
      </c>
      <c r="AK575" s="2">
        <f t="shared" si="233"/>
        <v>0</v>
      </c>
      <c r="AL575" s="2">
        <f t="shared" si="234"/>
        <v>0</v>
      </c>
      <c r="AM575" s="2">
        <f t="shared" si="235"/>
        <v>0</v>
      </c>
      <c r="AN575" s="2">
        <f t="shared" si="236"/>
        <v>0</v>
      </c>
      <c r="AP575" t="s">
        <v>2584</v>
      </c>
      <c r="AQ575" t="s">
        <v>1232</v>
      </c>
      <c r="AT575" s="92">
        <v>28</v>
      </c>
      <c r="AU575" s="94">
        <v>153</v>
      </c>
      <c r="AV575" s="98">
        <f t="shared" si="227"/>
        <v>28153</v>
      </c>
      <c r="AX575" s="6" t="s">
        <v>1535</v>
      </c>
    </row>
    <row r="576" spans="1:50" hidden="1" outlineLevel="1">
      <c r="A576" t="s">
        <v>1888</v>
      </c>
      <c r="B576" t="s">
        <v>1232</v>
      </c>
      <c r="C576" s="1">
        <f t="shared" si="228"/>
        <v>3182</v>
      </c>
      <c r="D576" s="6">
        <f>IF(N576&gt;0, RANK(N576,(N576:P576,Q576:AE576)),0)</f>
        <v>2</v>
      </c>
      <c r="E576" s="6">
        <f>IF(O576&gt;0,RANK(O576,(N576:P576,Q576:AE576)),0)</f>
        <v>1</v>
      </c>
      <c r="F576" s="6">
        <f>IF(P576&gt;0,RANK(P576,(N576:P576,Q576:AE576)),0)</f>
        <v>0</v>
      </c>
      <c r="G576" s="1">
        <f t="shared" si="216"/>
        <v>1626</v>
      </c>
      <c r="H576" s="2">
        <f t="shared" si="217"/>
        <v>0.51099937146448771</v>
      </c>
      <c r="I576" s="2"/>
      <c r="J576" s="2">
        <f t="shared" si="229"/>
        <v>0.24450031426775612</v>
      </c>
      <c r="K576" s="2">
        <f t="shared" si="230"/>
        <v>0.75549968573224391</v>
      </c>
      <c r="L576" s="2">
        <f t="shared" si="231"/>
        <v>0</v>
      </c>
      <c r="M576" s="2">
        <f t="shared" si="232"/>
        <v>0</v>
      </c>
      <c r="N576" s="107">
        <v>778</v>
      </c>
      <c r="O576" s="107">
        <v>2404</v>
      </c>
      <c r="P576" s="107"/>
      <c r="Q576" s="107"/>
      <c r="R576" s="107"/>
      <c r="S576" s="107"/>
      <c r="T576" s="107"/>
      <c r="U576" s="107"/>
      <c r="V576" s="107"/>
      <c r="W576" s="107"/>
      <c r="X576" s="107"/>
      <c r="Y576" s="107"/>
      <c r="Z576" s="107"/>
      <c r="AA576" s="107"/>
      <c r="AB576" s="107"/>
      <c r="AC576" s="107"/>
      <c r="AD576" s="107"/>
      <c r="AE576" s="107"/>
      <c r="AG576" s="6">
        <f>IF(Q576&gt;0,RANK(Q576,(N576:P576,Q576:AE576)),0)</f>
        <v>0</v>
      </c>
      <c r="AH576" s="6">
        <f>IF(R576&gt;0,RANK(R576,(N576:P576,Q576:AE576)),0)</f>
        <v>0</v>
      </c>
      <c r="AI576" s="6">
        <f>IF(T576&gt;0,RANK(T576,(N576:P576,Q576:AE576)),0)</f>
        <v>0</v>
      </c>
      <c r="AJ576" s="6">
        <f>IF(S576&gt;0,RANK(S576,(N576:P576,Q576:AE576)),0)</f>
        <v>0</v>
      </c>
      <c r="AK576" s="2">
        <f t="shared" si="233"/>
        <v>0</v>
      </c>
      <c r="AL576" s="2">
        <f t="shared" si="234"/>
        <v>0</v>
      </c>
      <c r="AM576" s="2">
        <f t="shared" si="235"/>
        <v>0</v>
      </c>
      <c r="AN576" s="2">
        <f t="shared" si="236"/>
        <v>0</v>
      </c>
      <c r="AP576" t="s">
        <v>1888</v>
      </c>
      <c r="AQ576" t="s">
        <v>1232</v>
      </c>
      <c r="AT576" s="92">
        <v>28</v>
      </c>
      <c r="AU576" s="94">
        <v>155</v>
      </c>
      <c r="AV576" s="98">
        <f t="shared" si="227"/>
        <v>28155</v>
      </c>
      <c r="AX576" s="6" t="s">
        <v>1535</v>
      </c>
    </row>
    <row r="577" spans="1:50" hidden="1" outlineLevel="1">
      <c r="A577" t="s">
        <v>1331</v>
      </c>
      <c r="B577" t="s">
        <v>1232</v>
      </c>
      <c r="C577" s="1">
        <f t="shared" si="228"/>
        <v>3563</v>
      </c>
      <c r="D577" s="6">
        <f>IF(N577&gt;0, RANK(N577,(N577:P577,Q577:AE577)),0)</f>
        <v>1</v>
      </c>
      <c r="E577" s="6">
        <f>IF(O577&gt;0,RANK(O577,(N577:P577,Q577:AE577)),0)</f>
        <v>2</v>
      </c>
      <c r="F577" s="6">
        <f>IF(P577&gt;0,RANK(P577,(N577:P577,Q577:AE577)),0)</f>
        <v>0</v>
      </c>
      <c r="G577" s="1">
        <f t="shared" si="216"/>
        <v>215</v>
      </c>
      <c r="H577" s="2">
        <f t="shared" si="217"/>
        <v>6.034240808307606E-2</v>
      </c>
      <c r="I577" s="2"/>
      <c r="J577" s="2">
        <f t="shared" si="229"/>
        <v>0.53017120404153806</v>
      </c>
      <c r="K577" s="2">
        <f t="shared" si="230"/>
        <v>0.469828795958462</v>
      </c>
      <c r="L577" s="2">
        <f t="shared" si="231"/>
        <v>0</v>
      </c>
      <c r="M577" s="2">
        <f t="shared" si="232"/>
        <v>-5.5511151231257827E-17</v>
      </c>
      <c r="N577" s="107">
        <v>1889</v>
      </c>
      <c r="O577" s="107">
        <v>1674</v>
      </c>
      <c r="P577" s="107"/>
      <c r="Q577" s="107"/>
      <c r="R577" s="107"/>
      <c r="S577" s="107"/>
      <c r="T577" s="107"/>
      <c r="U577" s="107"/>
      <c r="V577" s="107"/>
      <c r="W577" s="107"/>
      <c r="X577" s="107"/>
      <c r="Y577" s="107"/>
      <c r="Z577" s="107"/>
      <c r="AA577" s="107"/>
      <c r="AB577" s="107"/>
      <c r="AC577" s="107"/>
      <c r="AD577" s="107"/>
      <c r="AE577" s="107"/>
      <c r="AG577" s="6">
        <f>IF(Q577&gt;0,RANK(Q577,(N577:P577,Q577:AE577)),0)</f>
        <v>0</v>
      </c>
      <c r="AH577" s="6">
        <f>IF(R577&gt;0,RANK(R577,(N577:P577,Q577:AE577)),0)</f>
        <v>0</v>
      </c>
      <c r="AI577" s="6">
        <f>IF(T577&gt;0,RANK(T577,(N577:P577,Q577:AE577)),0)</f>
        <v>0</v>
      </c>
      <c r="AJ577" s="6">
        <f>IF(S577&gt;0,RANK(S577,(N577:P577,Q577:AE577)),0)</f>
        <v>0</v>
      </c>
      <c r="AK577" s="2">
        <f t="shared" si="233"/>
        <v>0</v>
      </c>
      <c r="AL577" s="2">
        <f t="shared" si="234"/>
        <v>0</v>
      </c>
      <c r="AM577" s="2">
        <f t="shared" si="235"/>
        <v>0</v>
      </c>
      <c r="AN577" s="2">
        <f t="shared" si="236"/>
        <v>0</v>
      </c>
      <c r="AP577" t="s">
        <v>1331</v>
      </c>
      <c r="AQ577" t="s">
        <v>1232</v>
      </c>
      <c r="AT577" s="92">
        <v>28</v>
      </c>
      <c r="AU577" s="94">
        <v>157</v>
      </c>
      <c r="AV577" s="98">
        <f t="shared" si="227"/>
        <v>28157</v>
      </c>
      <c r="AX577" s="6" t="s">
        <v>1535</v>
      </c>
    </row>
    <row r="578" spans="1:50" hidden="1" outlineLevel="1">
      <c r="A578" t="s">
        <v>2671</v>
      </c>
      <c r="B578" t="s">
        <v>1232</v>
      </c>
      <c r="C578" s="1">
        <f t="shared" si="228"/>
        <v>4992</v>
      </c>
      <c r="D578" s="6">
        <f>IF(N578&gt;0, RANK(N578,(N578:P578,Q578:AE578)),0)</f>
        <v>2</v>
      </c>
      <c r="E578" s="6">
        <f>IF(O578&gt;0,RANK(O578,(N578:P578,Q578:AE578)),0)</f>
        <v>1</v>
      </c>
      <c r="F578" s="6">
        <f>IF(P578&gt;0,RANK(P578,(N578:P578,Q578:AE578)),0)</f>
        <v>0</v>
      </c>
      <c r="G578" s="1">
        <f t="shared" si="216"/>
        <v>1620</v>
      </c>
      <c r="H578" s="2">
        <f t="shared" si="217"/>
        <v>0.32451923076923078</v>
      </c>
      <c r="I578" s="2"/>
      <c r="J578" s="2">
        <f t="shared" si="229"/>
        <v>0.33774038461538464</v>
      </c>
      <c r="K578" s="2">
        <f t="shared" si="230"/>
        <v>0.66225961538461542</v>
      </c>
      <c r="L578" s="2">
        <f t="shared" si="231"/>
        <v>0</v>
      </c>
      <c r="M578" s="2">
        <f t="shared" si="232"/>
        <v>0</v>
      </c>
      <c r="N578" s="107">
        <v>1686</v>
      </c>
      <c r="O578" s="107">
        <v>3306</v>
      </c>
      <c r="P578" s="107"/>
      <c r="Q578" s="107"/>
      <c r="R578" s="107"/>
      <c r="S578" s="107"/>
      <c r="T578" s="107"/>
      <c r="U578" s="107"/>
      <c r="V578" s="107"/>
      <c r="W578" s="107"/>
      <c r="X578" s="107"/>
      <c r="Y578" s="107"/>
      <c r="Z578" s="107"/>
      <c r="AA578" s="107"/>
      <c r="AB578" s="107"/>
      <c r="AC578" s="107"/>
      <c r="AD578" s="107"/>
      <c r="AE578" s="107"/>
      <c r="AG578" s="6">
        <f>IF(Q578&gt;0,RANK(Q578,(N578:P578,Q578:AE578)),0)</f>
        <v>0</v>
      </c>
      <c r="AH578" s="6">
        <f>IF(R578&gt;0,RANK(R578,(N578:P578,Q578:AE578)),0)</f>
        <v>0</v>
      </c>
      <c r="AI578" s="6">
        <f>IF(T578&gt;0,RANK(T578,(N578:P578,Q578:AE578)),0)</f>
        <v>0</v>
      </c>
      <c r="AJ578" s="6">
        <f>IF(S578&gt;0,RANK(S578,(N578:P578,Q578:AE578)),0)</f>
        <v>0</v>
      </c>
      <c r="AK578" s="2">
        <f t="shared" si="233"/>
        <v>0</v>
      </c>
      <c r="AL578" s="2">
        <f t="shared" si="234"/>
        <v>0</v>
      </c>
      <c r="AM578" s="2">
        <f t="shared" si="235"/>
        <v>0</v>
      </c>
      <c r="AN578" s="2">
        <f t="shared" si="236"/>
        <v>0</v>
      </c>
      <c r="AP578" t="s">
        <v>2671</v>
      </c>
      <c r="AQ578" t="s">
        <v>1232</v>
      </c>
      <c r="AT578" s="92">
        <v>28</v>
      </c>
      <c r="AU578" s="94">
        <v>159</v>
      </c>
      <c r="AV578" s="98">
        <f t="shared" si="227"/>
        <v>28159</v>
      </c>
      <c r="AX578" s="6" t="s">
        <v>1535</v>
      </c>
    </row>
    <row r="579" spans="1:50" hidden="1" outlineLevel="1">
      <c r="A579" t="s">
        <v>1425</v>
      </c>
      <c r="B579" t="s">
        <v>1232</v>
      </c>
      <c r="C579" s="1">
        <f t="shared" si="228"/>
        <v>3140</v>
      </c>
      <c r="D579" s="6">
        <f>IF(N579&gt;0, RANK(N579,(N579:P579,Q579:AE579)),0)</f>
        <v>2</v>
      </c>
      <c r="E579" s="6">
        <f>IF(O579&gt;0,RANK(O579,(N579:P579,Q579:AE579)),0)</f>
        <v>1</v>
      </c>
      <c r="F579" s="6">
        <f>IF(P579&gt;0,RANK(P579,(N579:P579,Q579:AE579)),0)</f>
        <v>0</v>
      </c>
      <c r="G579" s="1">
        <f t="shared" ref="G579:G642" si="237">IF(C579&gt;0,MAX(N579:P579)-LARGE(N579:P579,2),0)</f>
        <v>546</v>
      </c>
      <c r="H579" s="2">
        <f t="shared" ref="H579:H642" si="238">IF(C579&gt;0,G579/C579,0)</f>
        <v>0.17388535031847133</v>
      </c>
      <c r="I579" s="2"/>
      <c r="J579" s="2">
        <f t="shared" si="229"/>
        <v>0.41305732484076435</v>
      </c>
      <c r="K579" s="2">
        <f t="shared" si="230"/>
        <v>0.5869426751592357</v>
      </c>
      <c r="L579" s="2">
        <f t="shared" si="231"/>
        <v>0</v>
      </c>
      <c r="M579" s="2">
        <f t="shared" si="232"/>
        <v>0</v>
      </c>
      <c r="N579" s="107">
        <v>1297</v>
      </c>
      <c r="O579" s="107">
        <v>1843</v>
      </c>
      <c r="P579" s="107"/>
      <c r="Q579" s="107"/>
      <c r="R579" s="107"/>
      <c r="S579" s="107"/>
      <c r="T579" s="107"/>
      <c r="U579" s="107"/>
      <c r="V579" s="107"/>
      <c r="W579" s="107"/>
      <c r="X579" s="107"/>
      <c r="Y579" s="107"/>
      <c r="Z579" s="107"/>
      <c r="AA579" s="107"/>
      <c r="AB579" s="107"/>
      <c r="AC579" s="107"/>
      <c r="AD579" s="107"/>
      <c r="AE579" s="107"/>
      <c r="AG579" s="6">
        <f>IF(Q579&gt;0,RANK(Q579,(N579:P579,Q579:AE579)),0)</f>
        <v>0</v>
      </c>
      <c r="AH579" s="6">
        <f>IF(R579&gt;0,RANK(R579,(N579:P579,Q579:AE579)),0)</f>
        <v>0</v>
      </c>
      <c r="AI579" s="6">
        <f>IF(T579&gt;0,RANK(T579,(N579:P579,Q579:AE579)),0)</f>
        <v>0</v>
      </c>
      <c r="AJ579" s="6">
        <f>IF(S579&gt;0,RANK(S579,(N579:P579,Q579:AE579)),0)</f>
        <v>0</v>
      </c>
      <c r="AK579" s="2">
        <f t="shared" si="233"/>
        <v>0</v>
      </c>
      <c r="AL579" s="2">
        <f t="shared" si="234"/>
        <v>0</v>
      </c>
      <c r="AM579" s="2">
        <f t="shared" si="235"/>
        <v>0</v>
      </c>
      <c r="AN579" s="2">
        <f t="shared" si="236"/>
        <v>0</v>
      </c>
      <c r="AP579" t="s">
        <v>1425</v>
      </c>
      <c r="AQ579" t="s">
        <v>1232</v>
      </c>
      <c r="AT579" s="92">
        <v>28</v>
      </c>
      <c r="AU579" s="94">
        <v>161</v>
      </c>
      <c r="AV579" s="98">
        <f t="shared" si="227"/>
        <v>28161</v>
      </c>
      <c r="AX579" s="6" t="s">
        <v>1535</v>
      </c>
    </row>
    <row r="580" spans="1:50" hidden="1" outlineLevel="1">
      <c r="A580" t="s">
        <v>1845</v>
      </c>
      <c r="B580" t="s">
        <v>1232</v>
      </c>
      <c r="C580" s="1">
        <f t="shared" si="228"/>
        <v>6226</v>
      </c>
      <c r="D580" s="6">
        <f>IF(N580&gt;0, RANK(N580,(N580:P580,Q580:AE580)),0)</f>
        <v>2</v>
      </c>
      <c r="E580" s="6">
        <f>IF(O580&gt;0,RANK(O580,(N580:P580,Q580:AE580)),0)</f>
        <v>1</v>
      </c>
      <c r="F580" s="6">
        <f>IF(P580&gt;0,RANK(P580,(N580:P580,Q580:AE580)),0)</f>
        <v>0</v>
      </c>
      <c r="G580" s="1">
        <f t="shared" si="237"/>
        <v>1784</v>
      </c>
      <c r="H580" s="2">
        <f t="shared" si="238"/>
        <v>0.28654031480886605</v>
      </c>
      <c r="I580" s="2"/>
      <c r="J580" s="2">
        <f t="shared" si="229"/>
        <v>0.356729842595567</v>
      </c>
      <c r="K580" s="2">
        <f t="shared" si="230"/>
        <v>0.64327015740443305</v>
      </c>
      <c r="L580" s="2">
        <f t="shared" si="231"/>
        <v>0</v>
      </c>
      <c r="M580" s="2">
        <f t="shared" si="232"/>
        <v>0</v>
      </c>
      <c r="N580" s="107">
        <v>2221</v>
      </c>
      <c r="O580" s="107">
        <v>4005</v>
      </c>
      <c r="P580" s="107"/>
      <c r="Q580" s="107"/>
      <c r="R580" s="107"/>
      <c r="S580" s="107"/>
      <c r="T580" s="107"/>
      <c r="U580" s="107"/>
      <c r="V580" s="107"/>
      <c r="W580" s="107"/>
      <c r="X580" s="107"/>
      <c r="Y580" s="107"/>
      <c r="Z580" s="107"/>
      <c r="AA580" s="107"/>
      <c r="AB580" s="107"/>
      <c r="AC580" s="107"/>
      <c r="AD580" s="107"/>
      <c r="AE580" s="107"/>
      <c r="AG580" s="6">
        <f>IF(Q580&gt;0,RANK(Q580,(N580:P580,Q580:AE580)),0)</f>
        <v>0</v>
      </c>
      <c r="AH580" s="6">
        <f>IF(R580&gt;0,RANK(R580,(N580:P580,Q580:AE580)),0)</f>
        <v>0</v>
      </c>
      <c r="AI580" s="6">
        <f>IF(T580&gt;0,RANK(T580,(N580:P580,Q580:AE580)),0)</f>
        <v>0</v>
      </c>
      <c r="AJ580" s="6">
        <f>IF(S580&gt;0,RANK(S580,(N580:P580,Q580:AE580)),0)</f>
        <v>0</v>
      </c>
      <c r="AK580" s="2">
        <f t="shared" si="233"/>
        <v>0</v>
      </c>
      <c r="AL580" s="2">
        <f t="shared" si="234"/>
        <v>0</v>
      </c>
      <c r="AM580" s="2">
        <f t="shared" si="235"/>
        <v>0</v>
      </c>
      <c r="AN580" s="2">
        <f t="shared" si="236"/>
        <v>0</v>
      </c>
      <c r="AP580" t="s">
        <v>1845</v>
      </c>
      <c r="AQ580" t="s">
        <v>1232</v>
      </c>
      <c r="AT580" s="92">
        <v>28</v>
      </c>
      <c r="AU580" s="94">
        <v>163</v>
      </c>
      <c r="AV580" s="98">
        <f t="shared" si="227"/>
        <v>28163</v>
      </c>
      <c r="AX580" s="6" t="s">
        <v>1535</v>
      </c>
    </row>
    <row r="581" spans="1:50" collapsed="1">
      <c r="A581" t="s">
        <v>190</v>
      </c>
      <c r="B581" t="s">
        <v>2672</v>
      </c>
      <c r="C581" s="1">
        <f t="shared" si="228"/>
        <v>608085</v>
      </c>
      <c r="D581" s="6">
        <f>IF(N581&gt;0, RANK(N581,(N581:P581,Q581:AE581)),0)</f>
        <v>2</v>
      </c>
      <c r="E581" s="6">
        <f>IF(O581&gt;0,RANK(O581,(N581:P581,Q581:AE581)),0)</f>
        <v>1</v>
      </c>
      <c r="F581" s="6">
        <f>IF(P581&gt;0,RANK(P581,(N581:P581,Q581:AE581)),0)</f>
        <v>0</v>
      </c>
      <c r="G581" s="1">
        <f t="shared" si="237"/>
        <v>228581</v>
      </c>
      <c r="H581" s="2">
        <f t="shared" si="238"/>
        <v>0.37590303987107065</v>
      </c>
      <c r="I581" s="2"/>
      <c r="J581" s="2">
        <f t="shared" si="229"/>
        <v>0.31204848006446467</v>
      </c>
      <c r="K581" s="2">
        <f t="shared" si="230"/>
        <v>0.68795151993553538</v>
      </c>
      <c r="L581" s="2">
        <f t="shared" si="231"/>
        <v>0</v>
      </c>
      <c r="M581" s="2">
        <f t="shared" si="232"/>
        <v>-1.1102230246251565E-16</v>
      </c>
      <c r="N581" s="107">
        <f>SUM(N499:N580)</f>
        <v>189752</v>
      </c>
      <c r="O581" s="107">
        <f>SUM(O499:O580)</f>
        <v>418333</v>
      </c>
      <c r="P581" s="107"/>
      <c r="Q581" s="107"/>
      <c r="R581" s="107"/>
      <c r="S581" s="107"/>
      <c r="T581" s="107"/>
      <c r="U581" s="107"/>
      <c r="V581" s="107"/>
      <c r="W581" s="107"/>
      <c r="X581" s="107"/>
      <c r="Y581" s="107"/>
      <c r="Z581" s="107"/>
      <c r="AA581" s="107"/>
      <c r="AB581" s="107"/>
      <c r="AC581" s="107"/>
      <c r="AD581" s="107"/>
      <c r="AE581" s="107">
        <f>SUM(AE499:AE580)</f>
        <v>0</v>
      </c>
      <c r="AG581" s="6">
        <f>IF(Q581&gt;0,RANK(Q581,(N581:P581,Q581:AE581)),0)</f>
        <v>0</v>
      </c>
      <c r="AH581" s="6">
        <f>IF(R581&gt;0,RANK(R581,(N581:P581,Q581:AE581)),0)</f>
        <v>0</v>
      </c>
      <c r="AI581" s="6">
        <f>IF(T581&gt;0,RANK(T581,(N581:P581,Q581:AE581)),0)</f>
        <v>0</v>
      </c>
      <c r="AJ581" s="6">
        <f>IF(S581&gt;0,RANK(S581,(N581:P581,Q581:AE581)),0)</f>
        <v>0</v>
      </c>
      <c r="AK581" s="2">
        <f t="shared" si="233"/>
        <v>0</v>
      </c>
      <c r="AL581" s="2">
        <f t="shared" si="234"/>
        <v>0</v>
      </c>
      <c r="AM581" s="2">
        <f t="shared" si="235"/>
        <v>0</v>
      </c>
      <c r="AN581" s="2">
        <f t="shared" si="236"/>
        <v>0</v>
      </c>
      <c r="AP581" t="s">
        <v>190</v>
      </c>
      <c r="AQ581" t="s">
        <v>2672</v>
      </c>
      <c r="AT581" s="92">
        <v>28</v>
      </c>
      <c r="AU581" s="94"/>
      <c r="AV581" s="92">
        <v>28</v>
      </c>
      <c r="AX581" s="6" t="s">
        <v>2158</v>
      </c>
    </row>
    <row r="582" spans="1:50">
      <c r="C582" s="1"/>
      <c r="E582" s="6"/>
      <c r="F582" s="6"/>
      <c r="I582" s="2"/>
      <c r="Y582" s="107"/>
      <c r="Z582" s="107"/>
      <c r="AA582" s="107"/>
      <c r="AB582" s="107"/>
      <c r="AC582" s="107"/>
      <c r="AD582" s="107"/>
      <c r="AE582" s="107"/>
      <c r="AG582" s="6"/>
      <c r="AH582" s="6"/>
      <c r="AI582" s="6"/>
      <c r="AJ582" s="6"/>
      <c r="AT582" s="92"/>
      <c r="AU582" s="94"/>
      <c r="AV582" s="98"/>
    </row>
    <row r="583" spans="1:50" hidden="1" outlineLevel="1">
      <c r="A583" t="s">
        <v>2732</v>
      </c>
      <c r="B583" t="s">
        <v>1257</v>
      </c>
      <c r="C583" s="1">
        <f t="shared" ref="C583:C614" si="239">SUM(N583:AE583)</f>
        <v>9600</v>
      </c>
      <c r="D583" s="6">
        <f>IF(N583&gt;0, RANK(N583,(N583:P583,Q583:AE583)),0)</f>
        <v>2</v>
      </c>
      <c r="E583" s="6">
        <f>IF(O583&gt;0,RANK(O583,(N583:P583,Q583:AE583)),0)</f>
        <v>1</v>
      </c>
      <c r="F583" s="6">
        <f>IF(P583&gt;0,RANK(P583,(N583:P583,Q583:AE583)),0)</f>
        <v>0</v>
      </c>
      <c r="G583" s="1">
        <f t="shared" si="237"/>
        <v>2266</v>
      </c>
      <c r="H583" s="2">
        <f t="shared" si="238"/>
        <v>0.23604166666666668</v>
      </c>
      <c r="I583" s="2"/>
      <c r="J583" s="2">
        <f t="shared" ref="J583:J614" si="240">IF($C583=0,"-",N583/$C583)</f>
        <v>0.36343750000000002</v>
      </c>
      <c r="K583" s="2">
        <f t="shared" ref="K583:K614" si="241">IF($C583=0,"-",O583/$C583)</f>
        <v>0.59947916666666667</v>
      </c>
      <c r="L583" s="2">
        <f t="shared" ref="L583:L614" si="242">IF($C583=0,"-",P583/$C583)</f>
        <v>0</v>
      </c>
      <c r="M583" s="2">
        <f t="shared" ref="M583:M614" si="243">IF(C583=0,"-",(1-J583-K583-L583))</f>
        <v>3.7083333333333246E-2</v>
      </c>
      <c r="N583" s="53">
        <v>3489</v>
      </c>
      <c r="O583" s="53">
        <v>5755</v>
      </c>
      <c r="Q583" s="53">
        <v>356</v>
      </c>
      <c r="Y583" s="107"/>
      <c r="Z583" s="107"/>
      <c r="AA583" s="107"/>
      <c r="AB583" s="107"/>
      <c r="AC583" s="107"/>
      <c r="AD583" s="107"/>
      <c r="AE583" s="107"/>
      <c r="AG583" s="6">
        <f>IF(Q583&gt;0,RANK(Q583,(N583:P583,Q583:AE583)),0)</f>
        <v>3</v>
      </c>
      <c r="AH583" s="6">
        <f>IF(R583&gt;0,RANK(R583,(N583:P583,Q583:AE583)),0)</f>
        <v>0</v>
      </c>
      <c r="AI583" s="6">
        <f>IF(T583&gt;0,RANK(T583,(N583:P583,Q583:AE583)),0)</f>
        <v>0</v>
      </c>
      <c r="AJ583" s="6">
        <f>IF(S583&gt;0,RANK(S583,(N583:P583,Q583:AE583)),0)</f>
        <v>0</v>
      </c>
      <c r="AK583" s="2">
        <f t="shared" ref="AK583:AK614" si="244">IF($C583=0,"-",Q583/$C583)</f>
        <v>3.7083333333333336E-2</v>
      </c>
      <c r="AL583" s="2">
        <f t="shared" ref="AL583:AL614" si="245">IF($C583=0,"-",R583/$C583)</f>
        <v>0</v>
      </c>
      <c r="AM583" s="2">
        <f t="shared" ref="AM583:AM614" si="246">IF($C583=0,"-",T583/$C583)</f>
        <v>0</v>
      </c>
      <c r="AN583" s="2">
        <f t="shared" ref="AN583:AN614" si="247">IF($C583=0,"-",S583/$C583)</f>
        <v>0</v>
      </c>
      <c r="AP583" t="s">
        <v>2732</v>
      </c>
      <c r="AQ583" t="s">
        <v>1257</v>
      </c>
      <c r="AT583" s="92">
        <v>29</v>
      </c>
      <c r="AU583" s="94">
        <v>1</v>
      </c>
      <c r="AV583" s="98">
        <f t="shared" si="227"/>
        <v>29001</v>
      </c>
      <c r="AX583" s="6" t="s">
        <v>1535</v>
      </c>
    </row>
    <row r="584" spans="1:50" hidden="1" outlineLevel="1">
      <c r="A584" t="s">
        <v>1547</v>
      </c>
      <c r="B584" t="s">
        <v>1257</v>
      </c>
      <c r="C584" s="1">
        <f t="shared" si="239"/>
        <v>6177</v>
      </c>
      <c r="D584" s="6">
        <f>IF(N584&gt;0, RANK(N584,(N584:P584,Q584:AE584)),0)</f>
        <v>2</v>
      </c>
      <c r="E584" s="6">
        <f>IF(O584&gt;0,RANK(O584,(N584:P584,Q584:AE584)),0)</f>
        <v>1</v>
      </c>
      <c r="F584" s="6">
        <f>IF(P584&gt;0,RANK(P584,(N584:P584,Q584:AE584)),0)</f>
        <v>0</v>
      </c>
      <c r="G584" s="1">
        <f t="shared" si="237"/>
        <v>2280</v>
      </c>
      <c r="H584" s="2">
        <f t="shared" si="238"/>
        <v>0.36911121903836813</v>
      </c>
      <c r="I584" s="2"/>
      <c r="J584" s="2">
        <f t="shared" si="240"/>
        <v>0.28848955803788245</v>
      </c>
      <c r="K584" s="2">
        <f t="shared" si="241"/>
        <v>0.65760077707625064</v>
      </c>
      <c r="L584" s="2">
        <f t="shared" si="242"/>
        <v>0</v>
      </c>
      <c r="M584" s="2">
        <f t="shared" si="243"/>
        <v>5.3909664885866904E-2</v>
      </c>
      <c r="N584" s="53">
        <v>1782</v>
      </c>
      <c r="O584" s="53">
        <v>4062</v>
      </c>
      <c r="Q584" s="53">
        <v>333</v>
      </c>
      <c r="Y584" s="107"/>
      <c r="Z584" s="107"/>
      <c r="AA584" s="107"/>
      <c r="AB584" s="107"/>
      <c r="AC584" s="107"/>
      <c r="AD584" s="107"/>
      <c r="AE584" s="107"/>
      <c r="AG584" s="6">
        <f>IF(Q584&gt;0,RANK(Q584,(N584:P584,Q584:AE584)),0)</f>
        <v>3</v>
      </c>
      <c r="AH584" s="6">
        <f>IF(R584&gt;0,RANK(R584,(N584:P584,Q584:AE584)),0)</f>
        <v>0</v>
      </c>
      <c r="AI584" s="6">
        <f>IF(T584&gt;0,RANK(T584,(N584:P584,Q584:AE584)),0)</f>
        <v>0</v>
      </c>
      <c r="AJ584" s="6">
        <f>IF(S584&gt;0,RANK(S584,(N584:P584,Q584:AE584)),0)</f>
        <v>0</v>
      </c>
      <c r="AK584" s="2">
        <f t="shared" si="244"/>
        <v>5.3909664885866924E-2</v>
      </c>
      <c r="AL584" s="2">
        <f t="shared" si="245"/>
        <v>0</v>
      </c>
      <c r="AM584" s="2">
        <f t="shared" si="246"/>
        <v>0</v>
      </c>
      <c r="AN584" s="2">
        <f t="shared" si="247"/>
        <v>0</v>
      </c>
      <c r="AP584" t="s">
        <v>1547</v>
      </c>
      <c r="AQ584" t="s">
        <v>1257</v>
      </c>
      <c r="AT584" s="92">
        <v>29</v>
      </c>
      <c r="AU584" s="94">
        <v>3</v>
      </c>
      <c r="AV584" s="98">
        <f t="shared" si="227"/>
        <v>29003</v>
      </c>
      <c r="AX584" s="6" t="s">
        <v>1535</v>
      </c>
    </row>
    <row r="585" spans="1:50" hidden="1" outlineLevel="1">
      <c r="A585" t="s">
        <v>1309</v>
      </c>
      <c r="B585" t="s">
        <v>1257</v>
      </c>
      <c r="C585" s="1">
        <f t="shared" si="239"/>
        <v>3045</v>
      </c>
      <c r="D585" s="6">
        <f>IF(N585&gt;0, RANK(N585,(N585:P585,Q585:AE585)),0)</f>
        <v>2</v>
      </c>
      <c r="E585" s="6">
        <f>IF(O585&gt;0,RANK(O585,(N585:P585,Q585:AE585)),0)</f>
        <v>1</v>
      </c>
      <c r="F585" s="6">
        <f>IF(P585&gt;0,RANK(P585,(N585:P585,Q585:AE585)),0)</f>
        <v>0</v>
      </c>
      <c r="G585" s="1">
        <f t="shared" si="237"/>
        <v>1259</v>
      </c>
      <c r="H585" s="2">
        <f t="shared" si="238"/>
        <v>0.41346469622331689</v>
      </c>
      <c r="I585" s="2"/>
      <c r="J585" s="2">
        <f t="shared" si="240"/>
        <v>0.27816091954022987</v>
      </c>
      <c r="K585" s="2">
        <f t="shared" si="241"/>
        <v>0.69162561576354675</v>
      </c>
      <c r="L585" s="2">
        <f t="shared" si="242"/>
        <v>0</v>
      </c>
      <c r="M585" s="2">
        <f t="shared" si="243"/>
        <v>3.0213464696223324E-2</v>
      </c>
      <c r="N585" s="53">
        <v>847</v>
      </c>
      <c r="O585" s="53">
        <v>2106</v>
      </c>
      <c r="Q585" s="53">
        <v>92</v>
      </c>
      <c r="Y585" s="107"/>
      <c r="Z585" s="107"/>
      <c r="AA585" s="107"/>
      <c r="AB585" s="107"/>
      <c r="AC585" s="107"/>
      <c r="AD585" s="107"/>
      <c r="AE585" s="107"/>
      <c r="AG585" s="6">
        <f>IF(Q585&gt;0,RANK(Q585,(N585:P585,Q585:AE585)),0)</f>
        <v>3</v>
      </c>
      <c r="AH585" s="6">
        <f>IF(R585&gt;0,RANK(R585,(N585:P585,Q585:AE585)),0)</f>
        <v>0</v>
      </c>
      <c r="AI585" s="6">
        <f>IF(T585&gt;0,RANK(T585,(N585:P585,Q585:AE585)),0)</f>
        <v>0</v>
      </c>
      <c r="AJ585" s="6">
        <f>IF(S585&gt;0,RANK(S585,(N585:P585,Q585:AE585)),0)</f>
        <v>0</v>
      </c>
      <c r="AK585" s="2">
        <f t="shared" si="244"/>
        <v>3.0213464696223317E-2</v>
      </c>
      <c r="AL585" s="2">
        <f t="shared" si="245"/>
        <v>0</v>
      </c>
      <c r="AM585" s="2">
        <f t="shared" si="246"/>
        <v>0</v>
      </c>
      <c r="AN585" s="2">
        <f t="shared" si="247"/>
        <v>0</v>
      </c>
      <c r="AP585" t="s">
        <v>1309</v>
      </c>
      <c r="AQ585" t="s">
        <v>1257</v>
      </c>
      <c r="AT585" s="92">
        <v>29</v>
      </c>
      <c r="AU585" s="94">
        <v>5</v>
      </c>
      <c r="AV585" s="98">
        <f t="shared" si="227"/>
        <v>29005</v>
      </c>
      <c r="AX585" s="6" t="s">
        <v>1535</v>
      </c>
    </row>
    <row r="586" spans="1:50" hidden="1" outlineLevel="1">
      <c r="A586" t="s">
        <v>1830</v>
      </c>
      <c r="B586" t="s">
        <v>1257</v>
      </c>
      <c r="C586" s="1">
        <f t="shared" si="239"/>
        <v>8583</v>
      </c>
      <c r="D586" s="6">
        <f>IF(N586&gt;0, RANK(N586,(N586:P586,Q586:AE586)),0)</f>
        <v>2</v>
      </c>
      <c r="E586" s="6">
        <f>IF(O586&gt;0,RANK(O586,(N586:P586,Q586:AE586)),0)</f>
        <v>1</v>
      </c>
      <c r="F586" s="6">
        <f>IF(P586&gt;0,RANK(P586,(N586:P586,Q586:AE586)),0)</f>
        <v>0</v>
      </c>
      <c r="G586" s="1">
        <f t="shared" si="237"/>
        <v>3136</v>
      </c>
      <c r="H586" s="2">
        <f t="shared" si="238"/>
        <v>0.36537341255971106</v>
      </c>
      <c r="I586" s="2"/>
      <c r="J586" s="2">
        <f t="shared" si="240"/>
        <v>0.28929278806943959</v>
      </c>
      <c r="K586" s="2">
        <f t="shared" si="241"/>
        <v>0.6546662006291506</v>
      </c>
      <c r="L586" s="2">
        <f t="shared" si="242"/>
        <v>0</v>
      </c>
      <c r="M586" s="2">
        <f t="shared" si="243"/>
        <v>5.6041011301409815E-2</v>
      </c>
      <c r="N586" s="53">
        <v>2483</v>
      </c>
      <c r="O586" s="53">
        <v>5619</v>
      </c>
      <c r="Q586" s="53">
        <v>481</v>
      </c>
      <c r="Y586" s="107"/>
      <c r="Z586" s="107"/>
      <c r="AA586" s="107"/>
      <c r="AB586" s="107"/>
      <c r="AC586" s="107"/>
      <c r="AD586" s="107"/>
      <c r="AE586" s="107"/>
      <c r="AG586" s="6">
        <f>IF(Q586&gt;0,RANK(Q586,(N586:P586,Q586:AE586)),0)</f>
        <v>3</v>
      </c>
      <c r="AH586" s="6">
        <f>IF(R586&gt;0,RANK(R586,(N586:P586,Q586:AE586)),0)</f>
        <v>0</v>
      </c>
      <c r="AI586" s="6">
        <f>IF(T586&gt;0,RANK(T586,(N586:P586,Q586:AE586)),0)</f>
        <v>0</v>
      </c>
      <c r="AJ586" s="6">
        <f>IF(S586&gt;0,RANK(S586,(N586:P586,Q586:AE586)),0)</f>
        <v>0</v>
      </c>
      <c r="AK586" s="2">
        <f t="shared" si="244"/>
        <v>5.6041011301409767E-2</v>
      </c>
      <c r="AL586" s="2">
        <f t="shared" si="245"/>
        <v>0</v>
      </c>
      <c r="AM586" s="2">
        <f t="shared" si="246"/>
        <v>0</v>
      </c>
      <c r="AN586" s="2">
        <f t="shared" si="247"/>
        <v>0</v>
      </c>
      <c r="AP586" t="s">
        <v>1830</v>
      </c>
      <c r="AQ586" t="s">
        <v>1257</v>
      </c>
      <c r="AT586" s="92">
        <v>29</v>
      </c>
      <c r="AU586" s="94">
        <v>7</v>
      </c>
      <c r="AV586" s="98">
        <f t="shared" si="227"/>
        <v>29007</v>
      </c>
      <c r="AX586" s="6" t="s">
        <v>1535</v>
      </c>
    </row>
    <row r="587" spans="1:50" hidden="1" outlineLevel="1">
      <c r="A587" t="s">
        <v>2038</v>
      </c>
      <c r="B587" t="s">
        <v>1257</v>
      </c>
      <c r="C587" s="1">
        <f t="shared" si="239"/>
        <v>9592</v>
      </c>
      <c r="D587" s="6">
        <f>IF(N587&gt;0, RANK(N587,(N587:P587,Q587:AE587)),0)</f>
        <v>2</v>
      </c>
      <c r="E587" s="6">
        <f>IF(O587&gt;0,RANK(O587,(N587:P587,Q587:AE587)),0)</f>
        <v>1</v>
      </c>
      <c r="F587" s="6">
        <f>IF(P587&gt;0,RANK(P587,(N587:P587,Q587:AE587)),0)</f>
        <v>0</v>
      </c>
      <c r="G587" s="1">
        <f t="shared" si="237"/>
        <v>4638</v>
      </c>
      <c r="H587" s="2">
        <f t="shared" si="238"/>
        <v>0.4835279399499583</v>
      </c>
      <c r="I587" s="2"/>
      <c r="J587" s="2">
        <f t="shared" si="240"/>
        <v>0.23519599666388658</v>
      </c>
      <c r="K587" s="2">
        <f t="shared" si="241"/>
        <v>0.71872393661384482</v>
      </c>
      <c r="L587" s="2">
        <f t="shared" si="242"/>
        <v>0</v>
      </c>
      <c r="M587" s="2">
        <f t="shared" si="243"/>
        <v>4.6080066722268609E-2</v>
      </c>
      <c r="N587" s="53">
        <v>2256</v>
      </c>
      <c r="O587" s="53">
        <v>6894</v>
      </c>
      <c r="Q587" s="53">
        <v>442</v>
      </c>
      <c r="Y587" s="107"/>
      <c r="Z587" s="107"/>
      <c r="AA587" s="107"/>
      <c r="AB587" s="107"/>
      <c r="AC587" s="107"/>
      <c r="AD587" s="107"/>
      <c r="AE587" s="107"/>
      <c r="AG587" s="6">
        <f>IF(Q587&gt;0,RANK(Q587,(N587:P587,Q587:AE587)),0)</f>
        <v>3</v>
      </c>
      <c r="AH587" s="6">
        <f>IF(R587&gt;0,RANK(R587,(N587:P587,Q587:AE587)),0)</f>
        <v>0</v>
      </c>
      <c r="AI587" s="6">
        <f>IF(T587&gt;0,RANK(T587,(N587:P587,Q587:AE587)),0)</f>
        <v>0</v>
      </c>
      <c r="AJ587" s="6">
        <f>IF(S587&gt;0,RANK(S587,(N587:P587,Q587:AE587)),0)</f>
        <v>0</v>
      </c>
      <c r="AK587" s="2">
        <f t="shared" si="244"/>
        <v>4.608006672226856E-2</v>
      </c>
      <c r="AL587" s="2">
        <f t="shared" si="245"/>
        <v>0</v>
      </c>
      <c r="AM587" s="2">
        <f t="shared" si="246"/>
        <v>0</v>
      </c>
      <c r="AN587" s="2">
        <f t="shared" si="247"/>
        <v>0</v>
      </c>
      <c r="AP587" t="s">
        <v>2038</v>
      </c>
      <c r="AQ587" t="s">
        <v>1257</v>
      </c>
      <c r="AT587" s="92">
        <v>29</v>
      </c>
      <c r="AU587" s="94">
        <v>9</v>
      </c>
      <c r="AV587" s="98">
        <f t="shared" si="227"/>
        <v>29009</v>
      </c>
      <c r="AX587" s="6" t="s">
        <v>1535</v>
      </c>
    </row>
    <row r="588" spans="1:50" hidden="1" outlineLevel="1">
      <c r="A588" t="s">
        <v>1426</v>
      </c>
      <c r="B588" t="s">
        <v>1257</v>
      </c>
      <c r="C588" s="1">
        <f t="shared" si="239"/>
        <v>4123</v>
      </c>
      <c r="D588" s="6">
        <f>IF(N588&gt;0, RANK(N588,(N588:P588,Q588:AE588)),0)</f>
        <v>2</v>
      </c>
      <c r="E588" s="6">
        <f>IF(O588&gt;0,RANK(O588,(N588:P588,Q588:AE588)),0)</f>
        <v>1</v>
      </c>
      <c r="F588" s="6">
        <f>IF(P588&gt;0,RANK(P588,(N588:P588,Q588:AE588)),0)</f>
        <v>0</v>
      </c>
      <c r="G588" s="1">
        <f t="shared" si="237"/>
        <v>2721</v>
      </c>
      <c r="H588" s="2">
        <f t="shared" si="238"/>
        <v>0.65995634246907586</v>
      </c>
      <c r="I588" s="2"/>
      <c r="J588" s="2">
        <f t="shared" si="240"/>
        <v>0.15304390007276256</v>
      </c>
      <c r="K588" s="2">
        <f t="shared" si="241"/>
        <v>0.81300024254183845</v>
      </c>
      <c r="L588" s="2">
        <f t="shared" si="242"/>
        <v>0</v>
      </c>
      <c r="M588" s="2">
        <f t="shared" si="243"/>
        <v>3.3955857385398969E-2</v>
      </c>
      <c r="N588" s="53">
        <v>631</v>
      </c>
      <c r="O588" s="53">
        <v>3352</v>
      </c>
      <c r="Q588" s="53">
        <v>140</v>
      </c>
      <c r="Y588" s="107"/>
      <c r="Z588" s="107"/>
      <c r="AA588" s="107"/>
      <c r="AB588" s="107"/>
      <c r="AC588" s="107"/>
      <c r="AD588" s="107"/>
      <c r="AE588" s="107"/>
      <c r="AG588" s="6">
        <f>IF(Q588&gt;0,RANK(Q588,(N588:P588,Q588:AE588)),0)</f>
        <v>3</v>
      </c>
      <c r="AH588" s="6">
        <f>IF(R588&gt;0,RANK(R588,(N588:P588,Q588:AE588)),0)</f>
        <v>0</v>
      </c>
      <c r="AI588" s="6">
        <f>IF(T588&gt;0,RANK(T588,(N588:P588,Q588:AE588)),0)</f>
        <v>0</v>
      </c>
      <c r="AJ588" s="6">
        <f>IF(S588&gt;0,RANK(S588,(N588:P588,Q588:AE588)),0)</f>
        <v>0</v>
      </c>
      <c r="AK588" s="2">
        <f t="shared" si="244"/>
        <v>3.3955857385398983E-2</v>
      </c>
      <c r="AL588" s="2">
        <f t="shared" si="245"/>
        <v>0</v>
      </c>
      <c r="AM588" s="2">
        <f t="shared" si="246"/>
        <v>0</v>
      </c>
      <c r="AN588" s="2">
        <f t="shared" si="247"/>
        <v>0</v>
      </c>
      <c r="AP588" t="s">
        <v>1426</v>
      </c>
      <c r="AQ588" t="s">
        <v>1257</v>
      </c>
      <c r="AT588" s="92">
        <v>29</v>
      </c>
      <c r="AU588" s="94">
        <v>11</v>
      </c>
      <c r="AV588" s="98">
        <f t="shared" si="227"/>
        <v>29011</v>
      </c>
      <c r="AX588" s="6" t="s">
        <v>1535</v>
      </c>
    </row>
    <row r="589" spans="1:50" hidden="1" outlineLevel="1">
      <c r="A589" t="s">
        <v>1612</v>
      </c>
      <c r="B589" t="s">
        <v>1257</v>
      </c>
      <c r="C589" s="1">
        <f t="shared" si="239"/>
        <v>6428</v>
      </c>
      <c r="D589" s="6">
        <f>IF(N589&gt;0, RANK(N589,(N589:P589,Q589:AE589)),0)</f>
        <v>2</v>
      </c>
      <c r="E589" s="6">
        <f>IF(O589&gt;0,RANK(O589,(N589:P589,Q589:AE589)),0)</f>
        <v>1</v>
      </c>
      <c r="F589" s="6">
        <f>IF(P589&gt;0,RANK(P589,(N589:P589,Q589:AE589)),0)</f>
        <v>0</v>
      </c>
      <c r="G589" s="1">
        <f t="shared" si="237"/>
        <v>1763</v>
      </c>
      <c r="H589" s="2">
        <f t="shared" si="238"/>
        <v>0.27426882389545737</v>
      </c>
      <c r="I589" s="2"/>
      <c r="J589" s="2">
        <f t="shared" si="240"/>
        <v>0.33602986932171747</v>
      </c>
      <c r="K589" s="2">
        <f t="shared" si="241"/>
        <v>0.61029869321717489</v>
      </c>
      <c r="L589" s="2">
        <f t="shared" si="242"/>
        <v>0</v>
      </c>
      <c r="M589" s="2">
        <f t="shared" si="243"/>
        <v>5.3671437461107696E-2</v>
      </c>
      <c r="N589" s="53">
        <v>2160</v>
      </c>
      <c r="O589" s="53">
        <v>3923</v>
      </c>
      <c r="Q589" s="53">
        <v>345</v>
      </c>
      <c r="Y589" s="107"/>
      <c r="Z589" s="107"/>
      <c r="AA589" s="107"/>
      <c r="AB589" s="107"/>
      <c r="AC589" s="107"/>
      <c r="AD589" s="107"/>
      <c r="AE589" s="107"/>
      <c r="AG589" s="6">
        <f>IF(Q589&gt;0,RANK(Q589,(N589:P589,Q589:AE589)),0)</f>
        <v>3</v>
      </c>
      <c r="AH589" s="6">
        <f>IF(R589&gt;0,RANK(R589,(N589:P589,Q589:AE589)),0)</f>
        <v>0</v>
      </c>
      <c r="AI589" s="6">
        <f>IF(T589&gt;0,RANK(T589,(N589:P589,Q589:AE589)),0)</f>
        <v>0</v>
      </c>
      <c r="AJ589" s="6">
        <f>IF(S589&gt;0,RANK(S589,(N589:P589,Q589:AE589)),0)</f>
        <v>0</v>
      </c>
      <c r="AK589" s="2">
        <f t="shared" si="244"/>
        <v>5.3671437461107654E-2</v>
      </c>
      <c r="AL589" s="2">
        <f t="shared" si="245"/>
        <v>0</v>
      </c>
      <c r="AM589" s="2">
        <f t="shared" si="246"/>
        <v>0</v>
      </c>
      <c r="AN589" s="2">
        <f t="shared" si="247"/>
        <v>0</v>
      </c>
      <c r="AP589" t="s">
        <v>1612</v>
      </c>
      <c r="AQ589" t="s">
        <v>1257</v>
      </c>
      <c r="AT589" s="92">
        <v>29</v>
      </c>
      <c r="AU589" s="94">
        <v>13</v>
      </c>
      <c r="AV589" s="98">
        <f t="shared" si="227"/>
        <v>29013</v>
      </c>
      <c r="AX589" s="6" t="s">
        <v>1535</v>
      </c>
    </row>
    <row r="590" spans="1:50" hidden="1" outlineLevel="1">
      <c r="A590" t="s">
        <v>945</v>
      </c>
      <c r="B590" t="s">
        <v>1257</v>
      </c>
      <c r="C590" s="1">
        <f t="shared" si="239"/>
        <v>5620</v>
      </c>
      <c r="D590" s="6">
        <f>IF(N590&gt;0, RANK(N590,(N590:P590,Q590:AE590)),0)</f>
        <v>2</v>
      </c>
      <c r="E590" s="6">
        <f>IF(O590&gt;0,RANK(O590,(N590:P590,Q590:AE590)),0)</f>
        <v>1</v>
      </c>
      <c r="F590" s="6">
        <f>IF(P590&gt;0,RANK(P590,(N590:P590,Q590:AE590)),0)</f>
        <v>0</v>
      </c>
      <c r="G590" s="1">
        <f t="shared" si="237"/>
        <v>1929</v>
      </c>
      <c r="H590" s="2">
        <f t="shared" si="238"/>
        <v>0.34323843416370109</v>
      </c>
      <c r="I590" s="2"/>
      <c r="J590" s="2">
        <f t="shared" si="240"/>
        <v>0.29982206405693951</v>
      </c>
      <c r="K590" s="2">
        <f t="shared" si="241"/>
        <v>0.6430604982206406</v>
      </c>
      <c r="L590" s="2">
        <f t="shared" si="242"/>
        <v>0</v>
      </c>
      <c r="M590" s="2">
        <f t="shared" si="243"/>
        <v>5.7117437722419839E-2</v>
      </c>
      <c r="N590" s="53">
        <v>1685</v>
      </c>
      <c r="O590" s="53">
        <v>3614</v>
      </c>
      <c r="Q590" s="53">
        <v>321</v>
      </c>
      <c r="Y590" s="107"/>
      <c r="Z590" s="107"/>
      <c r="AA590" s="107"/>
      <c r="AB590" s="107"/>
      <c r="AC590" s="107"/>
      <c r="AD590" s="107"/>
      <c r="AE590" s="107"/>
      <c r="AG590" s="6">
        <f>IF(Q590&gt;0,RANK(Q590,(N590:P590,Q590:AE590)),0)</f>
        <v>3</v>
      </c>
      <c r="AH590" s="6">
        <f>IF(R590&gt;0,RANK(R590,(N590:P590,Q590:AE590)),0)</f>
        <v>0</v>
      </c>
      <c r="AI590" s="6">
        <f>IF(T590&gt;0,RANK(T590,(N590:P590,Q590:AE590)),0)</f>
        <v>0</v>
      </c>
      <c r="AJ590" s="6">
        <f>IF(S590&gt;0,RANK(S590,(N590:P590,Q590:AE590)),0)</f>
        <v>0</v>
      </c>
      <c r="AK590" s="2">
        <f t="shared" si="244"/>
        <v>5.711743772241993E-2</v>
      </c>
      <c r="AL590" s="2">
        <f t="shared" si="245"/>
        <v>0</v>
      </c>
      <c r="AM590" s="2">
        <f t="shared" si="246"/>
        <v>0</v>
      </c>
      <c r="AN590" s="2">
        <f t="shared" si="247"/>
        <v>0</v>
      </c>
      <c r="AP590" t="s">
        <v>945</v>
      </c>
      <c r="AQ590" t="s">
        <v>1257</v>
      </c>
      <c r="AT590" s="92">
        <v>29</v>
      </c>
      <c r="AU590" s="94">
        <v>15</v>
      </c>
      <c r="AV590" s="98">
        <f t="shared" si="227"/>
        <v>29015</v>
      </c>
      <c r="AX590" s="6" t="s">
        <v>1535</v>
      </c>
    </row>
    <row r="591" spans="1:50" hidden="1" outlineLevel="1">
      <c r="A591" t="s">
        <v>1014</v>
      </c>
      <c r="B591" t="s">
        <v>1257</v>
      </c>
      <c r="C591" s="1">
        <f t="shared" si="239"/>
        <v>4220</v>
      </c>
      <c r="D591" s="6">
        <f>IF(N591&gt;0, RANK(N591,(N591:P591,Q591:AE591)),0)</f>
        <v>2</v>
      </c>
      <c r="E591" s="6">
        <f>IF(O591&gt;0,RANK(O591,(N591:P591,Q591:AE591)),0)</f>
        <v>1</v>
      </c>
      <c r="F591" s="6">
        <f>IF(P591&gt;0,RANK(P591,(N591:P591,Q591:AE591)),0)</f>
        <v>0</v>
      </c>
      <c r="G591" s="1">
        <f t="shared" si="237"/>
        <v>1859</v>
      </c>
      <c r="H591" s="2">
        <f t="shared" si="238"/>
        <v>0.44052132701421803</v>
      </c>
      <c r="I591" s="2"/>
      <c r="J591" s="2">
        <f t="shared" si="240"/>
        <v>0.26729857819905212</v>
      </c>
      <c r="K591" s="2">
        <f t="shared" si="241"/>
        <v>0.7078199052132701</v>
      </c>
      <c r="L591" s="2">
        <f t="shared" si="242"/>
        <v>0</v>
      </c>
      <c r="M591" s="2">
        <f t="shared" si="243"/>
        <v>2.4881516587677788E-2</v>
      </c>
      <c r="N591" s="53">
        <v>1128</v>
      </c>
      <c r="O591" s="53">
        <v>2987</v>
      </c>
      <c r="Q591" s="53">
        <v>105</v>
      </c>
      <c r="Y591" s="107"/>
      <c r="Z591" s="107"/>
      <c r="AA591" s="107"/>
      <c r="AB591" s="107"/>
      <c r="AC591" s="107"/>
      <c r="AD591" s="107"/>
      <c r="AE591" s="107"/>
      <c r="AG591" s="6">
        <f>IF(Q591&gt;0,RANK(Q591,(N591:P591,Q591:AE591)),0)</f>
        <v>3</v>
      </c>
      <c r="AH591" s="6">
        <f>IF(R591&gt;0,RANK(R591,(N591:P591,Q591:AE591)),0)</f>
        <v>0</v>
      </c>
      <c r="AI591" s="6">
        <f>IF(T591&gt;0,RANK(T591,(N591:P591,Q591:AE591)),0)</f>
        <v>0</v>
      </c>
      <c r="AJ591" s="6">
        <f>IF(S591&gt;0,RANK(S591,(N591:P591,Q591:AE591)),0)</f>
        <v>0</v>
      </c>
      <c r="AK591" s="2">
        <f t="shared" si="244"/>
        <v>2.4881516587677725E-2</v>
      </c>
      <c r="AL591" s="2">
        <f t="shared" si="245"/>
        <v>0</v>
      </c>
      <c r="AM591" s="2">
        <f t="shared" si="246"/>
        <v>0</v>
      </c>
      <c r="AN591" s="2">
        <f t="shared" si="247"/>
        <v>0</v>
      </c>
      <c r="AP591" t="s">
        <v>1014</v>
      </c>
      <c r="AQ591" t="s">
        <v>1257</v>
      </c>
      <c r="AT591" s="92">
        <v>29</v>
      </c>
      <c r="AU591" s="94">
        <v>17</v>
      </c>
      <c r="AV591" s="98">
        <f t="shared" si="227"/>
        <v>29017</v>
      </c>
      <c r="AX591" s="6" t="s">
        <v>1535</v>
      </c>
    </row>
    <row r="592" spans="1:50" hidden="1" outlineLevel="1">
      <c r="A592" t="s">
        <v>1875</v>
      </c>
      <c r="B592" t="s">
        <v>1257</v>
      </c>
      <c r="C592" s="1">
        <f t="shared" si="239"/>
        <v>42558</v>
      </c>
      <c r="D592" s="6">
        <f>IF(N592&gt;0, RANK(N592,(N592:P592,Q592:AE592)),0)</f>
        <v>2</v>
      </c>
      <c r="E592" s="6">
        <f>IF(O592&gt;0,RANK(O592,(N592:P592,Q592:AE592)),0)</f>
        <v>1</v>
      </c>
      <c r="F592" s="6">
        <f>IF(P592&gt;0,RANK(P592,(N592:P592,Q592:AE592)),0)</f>
        <v>0</v>
      </c>
      <c r="G592" s="1">
        <f t="shared" si="237"/>
        <v>7254</v>
      </c>
      <c r="H592" s="2">
        <f t="shared" si="238"/>
        <v>0.17044973917947273</v>
      </c>
      <c r="I592" s="2"/>
      <c r="J592" s="2">
        <f t="shared" si="240"/>
        <v>0.37431270266459887</v>
      </c>
      <c r="K592" s="2">
        <f t="shared" si="241"/>
        <v>0.54476244184407163</v>
      </c>
      <c r="L592" s="2">
        <f t="shared" si="242"/>
        <v>0</v>
      </c>
      <c r="M592" s="2">
        <f t="shared" si="243"/>
        <v>8.0924855491329439E-2</v>
      </c>
      <c r="N592" s="53">
        <v>15930</v>
      </c>
      <c r="O592" s="53">
        <v>23184</v>
      </c>
      <c r="Q592" s="53">
        <v>3444</v>
      </c>
      <c r="Y592" s="107"/>
      <c r="Z592" s="107"/>
      <c r="AA592" s="107"/>
      <c r="AB592" s="107"/>
      <c r="AC592" s="107"/>
      <c r="AD592" s="107"/>
      <c r="AE592" s="107"/>
      <c r="AG592" s="6">
        <f>IF(Q592&gt;0,RANK(Q592,(N592:P592,Q592:AE592)),0)</f>
        <v>3</v>
      </c>
      <c r="AH592" s="6">
        <f>IF(R592&gt;0,RANK(R592,(N592:P592,Q592:AE592)),0)</f>
        <v>0</v>
      </c>
      <c r="AI592" s="6">
        <f>IF(T592&gt;0,RANK(T592,(N592:P592,Q592:AE592)),0)</f>
        <v>0</v>
      </c>
      <c r="AJ592" s="6">
        <f>IF(S592&gt;0,RANK(S592,(N592:P592,Q592:AE592)),0)</f>
        <v>0</v>
      </c>
      <c r="AK592" s="2">
        <f t="shared" si="244"/>
        <v>8.0924855491329481E-2</v>
      </c>
      <c r="AL592" s="2">
        <f t="shared" si="245"/>
        <v>0</v>
      </c>
      <c r="AM592" s="2">
        <f t="shared" si="246"/>
        <v>0</v>
      </c>
      <c r="AN592" s="2">
        <f t="shared" si="247"/>
        <v>0</v>
      </c>
      <c r="AP592" t="s">
        <v>1875</v>
      </c>
      <c r="AQ592" t="s">
        <v>1257</v>
      </c>
      <c r="AT592" s="92">
        <v>29</v>
      </c>
      <c r="AU592" s="94">
        <v>19</v>
      </c>
      <c r="AV592" s="98">
        <f t="shared" si="227"/>
        <v>29019</v>
      </c>
      <c r="AX592" s="6" t="s">
        <v>1535</v>
      </c>
    </row>
    <row r="593" spans="1:50" hidden="1" outlineLevel="1">
      <c r="A593" t="s">
        <v>1015</v>
      </c>
      <c r="B593" t="s">
        <v>1257</v>
      </c>
      <c r="C593" s="1">
        <f t="shared" si="239"/>
        <v>30322</v>
      </c>
      <c r="D593" s="6">
        <f>IF(N593&gt;0, RANK(N593,(N593:P593,Q593:AE593)),0)</f>
        <v>2</v>
      </c>
      <c r="E593" s="6">
        <f>IF(O593&gt;0,RANK(O593,(N593:P593,Q593:AE593)),0)</f>
        <v>1</v>
      </c>
      <c r="F593" s="6">
        <f>IF(P593&gt;0,RANK(P593,(N593:P593,Q593:AE593)),0)</f>
        <v>0</v>
      </c>
      <c r="G593" s="1">
        <f t="shared" si="237"/>
        <v>5972</v>
      </c>
      <c r="H593" s="2">
        <f t="shared" si="238"/>
        <v>0.19695270760503925</v>
      </c>
      <c r="I593" s="2"/>
      <c r="J593" s="2">
        <f t="shared" si="240"/>
        <v>0.36557614933051907</v>
      </c>
      <c r="K593" s="2">
        <f t="shared" si="241"/>
        <v>0.56252885693555832</v>
      </c>
      <c r="L593" s="2">
        <f t="shared" si="242"/>
        <v>0</v>
      </c>
      <c r="M593" s="2">
        <f t="shared" si="243"/>
        <v>7.1894993733922608E-2</v>
      </c>
      <c r="N593" s="53">
        <v>11085</v>
      </c>
      <c r="O593" s="53">
        <v>17057</v>
      </c>
      <c r="Q593" s="53">
        <v>2180</v>
      </c>
      <c r="Y593" s="107"/>
      <c r="Z593" s="107"/>
      <c r="AA593" s="107"/>
      <c r="AB593" s="107"/>
      <c r="AC593" s="107"/>
      <c r="AD593" s="107"/>
      <c r="AE593" s="107"/>
      <c r="AG593" s="6">
        <f>IF(Q593&gt;0,RANK(Q593,(N593:P593,Q593:AE593)),0)</f>
        <v>3</v>
      </c>
      <c r="AH593" s="6">
        <f>IF(R593&gt;0,RANK(R593,(N593:P593,Q593:AE593)),0)</f>
        <v>0</v>
      </c>
      <c r="AI593" s="6">
        <f>IF(T593&gt;0,RANK(T593,(N593:P593,Q593:AE593)),0)</f>
        <v>0</v>
      </c>
      <c r="AJ593" s="6">
        <f>IF(S593&gt;0,RANK(S593,(N593:P593,Q593:AE593)),0)</f>
        <v>0</v>
      </c>
      <c r="AK593" s="2">
        <f t="shared" si="244"/>
        <v>7.1894993733922566E-2</v>
      </c>
      <c r="AL593" s="2">
        <f t="shared" si="245"/>
        <v>0</v>
      </c>
      <c r="AM593" s="2">
        <f t="shared" si="246"/>
        <v>0</v>
      </c>
      <c r="AN593" s="2">
        <f t="shared" si="247"/>
        <v>0</v>
      </c>
      <c r="AP593" t="s">
        <v>1015</v>
      </c>
      <c r="AQ593" t="s">
        <v>1257</v>
      </c>
      <c r="AT593" s="92">
        <v>29</v>
      </c>
      <c r="AU593" s="94">
        <v>21</v>
      </c>
      <c r="AV593" s="98">
        <f t="shared" si="227"/>
        <v>29021</v>
      </c>
      <c r="AX593" s="6" t="s">
        <v>1535</v>
      </c>
    </row>
    <row r="594" spans="1:50" hidden="1" outlineLevel="1">
      <c r="A594" t="s">
        <v>1135</v>
      </c>
      <c r="B594" t="s">
        <v>1257</v>
      </c>
      <c r="C594" s="1">
        <f t="shared" si="239"/>
        <v>11404</v>
      </c>
      <c r="D594" s="6">
        <f>IF(N594&gt;0, RANK(N594,(N594:P594,Q594:AE594)),0)</f>
        <v>2</v>
      </c>
      <c r="E594" s="6">
        <f>IF(O594&gt;0,RANK(O594,(N594:P594,Q594:AE594)),0)</f>
        <v>1</v>
      </c>
      <c r="F594" s="6">
        <f>IF(P594&gt;0,RANK(P594,(N594:P594,Q594:AE594)),0)</f>
        <v>0</v>
      </c>
      <c r="G594" s="1">
        <f t="shared" si="237"/>
        <v>5004</v>
      </c>
      <c r="H594" s="2">
        <f t="shared" si="238"/>
        <v>0.43879340582251841</v>
      </c>
      <c r="I594" s="2"/>
      <c r="J594" s="2">
        <f t="shared" si="240"/>
        <v>0.26394247632409679</v>
      </c>
      <c r="K594" s="2">
        <f t="shared" si="241"/>
        <v>0.7027358821466152</v>
      </c>
      <c r="L594" s="2">
        <f t="shared" si="242"/>
        <v>0</v>
      </c>
      <c r="M594" s="2">
        <f t="shared" si="243"/>
        <v>3.3321641529288071E-2</v>
      </c>
      <c r="N594" s="53">
        <v>3010</v>
      </c>
      <c r="O594" s="53">
        <v>8014</v>
      </c>
      <c r="Q594" s="53">
        <v>380</v>
      </c>
      <c r="Y594" s="107"/>
      <c r="Z594" s="107"/>
      <c r="AA594" s="107"/>
      <c r="AB594" s="107"/>
      <c r="AC594" s="107"/>
      <c r="AD594" s="107"/>
      <c r="AE594" s="107"/>
      <c r="AG594" s="6">
        <f>IF(Q594&gt;0,RANK(Q594,(N594:P594,Q594:AE594)),0)</f>
        <v>3</v>
      </c>
      <c r="AH594" s="6">
        <f>IF(R594&gt;0,RANK(R594,(N594:P594,Q594:AE594)),0)</f>
        <v>0</v>
      </c>
      <c r="AI594" s="6">
        <f>IF(T594&gt;0,RANK(T594,(N594:P594,Q594:AE594)),0)</f>
        <v>0</v>
      </c>
      <c r="AJ594" s="6">
        <f>IF(S594&gt;0,RANK(S594,(N594:P594,Q594:AE594)),0)</f>
        <v>0</v>
      </c>
      <c r="AK594" s="2">
        <f t="shared" si="244"/>
        <v>3.3321641529287967E-2</v>
      </c>
      <c r="AL594" s="2">
        <f t="shared" si="245"/>
        <v>0</v>
      </c>
      <c r="AM594" s="2">
        <f t="shared" si="246"/>
        <v>0</v>
      </c>
      <c r="AN594" s="2">
        <f t="shared" si="247"/>
        <v>0</v>
      </c>
      <c r="AP594" t="s">
        <v>1135</v>
      </c>
      <c r="AQ594" t="s">
        <v>1257</v>
      </c>
      <c r="AT594" s="92">
        <v>29</v>
      </c>
      <c r="AU594" s="94">
        <v>23</v>
      </c>
      <c r="AV594" s="98">
        <f t="shared" si="227"/>
        <v>29023</v>
      </c>
      <c r="AX594" s="6" t="s">
        <v>1535</v>
      </c>
    </row>
    <row r="595" spans="1:50" hidden="1" outlineLevel="1">
      <c r="A595" t="s">
        <v>2685</v>
      </c>
      <c r="B595" t="s">
        <v>1257</v>
      </c>
      <c r="C595" s="1">
        <f t="shared" si="239"/>
        <v>3125</v>
      </c>
      <c r="D595" s="6">
        <f>IF(N595&gt;0, RANK(N595,(N595:P595,Q595:AE595)),0)</f>
        <v>2</v>
      </c>
      <c r="E595" s="6">
        <f>IF(O595&gt;0,RANK(O595,(N595:P595,Q595:AE595)),0)</f>
        <v>1</v>
      </c>
      <c r="F595" s="6">
        <f>IF(P595&gt;0,RANK(P595,(N595:P595,Q595:AE595)),0)</f>
        <v>0</v>
      </c>
      <c r="G595" s="1">
        <f t="shared" si="237"/>
        <v>982</v>
      </c>
      <c r="H595" s="2">
        <f t="shared" si="238"/>
        <v>0.31424000000000002</v>
      </c>
      <c r="I595" s="2"/>
      <c r="J595" s="2">
        <f t="shared" si="240"/>
        <v>0.30624000000000001</v>
      </c>
      <c r="K595" s="2">
        <f t="shared" si="241"/>
        <v>0.62048000000000003</v>
      </c>
      <c r="L595" s="2">
        <f t="shared" si="242"/>
        <v>0</v>
      </c>
      <c r="M595" s="2">
        <f t="shared" si="243"/>
        <v>7.3279999999999901E-2</v>
      </c>
      <c r="N595" s="53">
        <v>957</v>
      </c>
      <c r="O595" s="53">
        <v>1939</v>
      </c>
      <c r="Q595" s="53">
        <v>229</v>
      </c>
      <c r="Y595" s="107"/>
      <c r="Z595" s="107"/>
      <c r="AA595" s="107"/>
      <c r="AB595" s="107"/>
      <c r="AC595" s="107"/>
      <c r="AD595" s="107"/>
      <c r="AE595" s="107"/>
      <c r="AG595" s="6">
        <f>IF(Q595&gt;0,RANK(Q595,(N595:P595,Q595:AE595)),0)</f>
        <v>3</v>
      </c>
      <c r="AH595" s="6">
        <f>IF(R595&gt;0,RANK(R595,(N595:P595,Q595:AE595)),0)</f>
        <v>0</v>
      </c>
      <c r="AI595" s="6">
        <f>IF(T595&gt;0,RANK(T595,(N595:P595,Q595:AE595)),0)</f>
        <v>0</v>
      </c>
      <c r="AJ595" s="6">
        <f>IF(S595&gt;0,RANK(S595,(N595:P595,Q595:AE595)),0)</f>
        <v>0</v>
      </c>
      <c r="AK595" s="2">
        <f t="shared" si="244"/>
        <v>7.3279999999999998E-2</v>
      </c>
      <c r="AL595" s="2">
        <f t="shared" si="245"/>
        <v>0</v>
      </c>
      <c r="AM595" s="2">
        <f t="shared" si="246"/>
        <v>0</v>
      </c>
      <c r="AN595" s="2">
        <f t="shared" si="247"/>
        <v>0</v>
      </c>
      <c r="AP595" t="s">
        <v>2685</v>
      </c>
      <c r="AQ595" t="s">
        <v>1257</v>
      </c>
      <c r="AT595" s="92">
        <v>29</v>
      </c>
      <c r="AU595" s="94">
        <v>25</v>
      </c>
      <c r="AV595" s="98">
        <f t="shared" si="227"/>
        <v>29025</v>
      </c>
      <c r="AX595" s="6" t="s">
        <v>1535</v>
      </c>
    </row>
    <row r="596" spans="1:50" hidden="1" outlineLevel="1">
      <c r="A596" t="s">
        <v>262</v>
      </c>
      <c r="B596" t="s">
        <v>1257</v>
      </c>
      <c r="C596" s="1">
        <f t="shared" si="239"/>
        <v>11721</v>
      </c>
      <c r="D596" s="6">
        <f>IF(N596&gt;0, RANK(N596,(N596:P596,Q596:AE596)),0)</f>
        <v>2</v>
      </c>
      <c r="E596" s="6">
        <f>IF(O596&gt;0,RANK(O596,(N596:P596,Q596:AE596)),0)</f>
        <v>1</v>
      </c>
      <c r="F596" s="6">
        <f>IF(P596&gt;0,RANK(P596,(N596:P596,Q596:AE596)),0)</f>
        <v>0</v>
      </c>
      <c r="G596" s="1">
        <f t="shared" si="237"/>
        <v>3277</v>
      </c>
      <c r="H596" s="2">
        <f t="shared" si="238"/>
        <v>0.27958365327190515</v>
      </c>
      <c r="I596" s="2"/>
      <c r="J596" s="2">
        <f t="shared" si="240"/>
        <v>0.31618462588516338</v>
      </c>
      <c r="K596" s="2">
        <f t="shared" si="241"/>
        <v>0.59576827915706854</v>
      </c>
      <c r="L596" s="2">
        <f t="shared" si="242"/>
        <v>0</v>
      </c>
      <c r="M596" s="2">
        <f t="shared" si="243"/>
        <v>8.8047094957768079E-2</v>
      </c>
      <c r="N596" s="53">
        <v>3706</v>
      </c>
      <c r="O596" s="53">
        <v>6983</v>
      </c>
      <c r="Q596" s="53">
        <v>1032</v>
      </c>
      <c r="Y596" s="107"/>
      <c r="Z596" s="107"/>
      <c r="AA596" s="107"/>
      <c r="AB596" s="107"/>
      <c r="AC596" s="107"/>
      <c r="AD596" s="107"/>
      <c r="AE596" s="107"/>
      <c r="AG596" s="6">
        <f>IF(Q596&gt;0,RANK(Q596,(N596:P596,Q596:AE596)),0)</f>
        <v>3</v>
      </c>
      <c r="AH596" s="6">
        <f>IF(R596&gt;0,RANK(R596,(N596:P596,Q596:AE596)),0)</f>
        <v>0</v>
      </c>
      <c r="AI596" s="6">
        <f>IF(T596&gt;0,RANK(T596,(N596:P596,Q596:AE596)),0)</f>
        <v>0</v>
      </c>
      <c r="AJ596" s="6">
        <f>IF(S596&gt;0,RANK(S596,(N596:P596,Q596:AE596)),0)</f>
        <v>0</v>
      </c>
      <c r="AK596" s="2">
        <f t="shared" si="244"/>
        <v>8.8047094957768107E-2</v>
      </c>
      <c r="AL596" s="2">
        <f t="shared" si="245"/>
        <v>0</v>
      </c>
      <c r="AM596" s="2">
        <f t="shared" si="246"/>
        <v>0</v>
      </c>
      <c r="AN596" s="2">
        <f t="shared" si="247"/>
        <v>0</v>
      </c>
      <c r="AP596" t="s">
        <v>262</v>
      </c>
      <c r="AQ596" t="s">
        <v>1257</v>
      </c>
      <c r="AT596" s="92">
        <v>29</v>
      </c>
      <c r="AU596" s="94">
        <v>27</v>
      </c>
      <c r="AV596" s="98">
        <f t="shared" si="227"/>
        <v>29027</v>
      </c>
      <c r="AX596" s="6" t="s">
        <v>1535</v>
      </c>
    </row>
    <row r="597" spans="1:50" hidden="1" outlineLevel="1">
      <c r="A597" t="s">
        <v>879</v>
      </c>
      <c r="B597" t="s">
        <v>1257</v>
      </c>
      <c r="C597" s="1">
        <f t="shared" si="239"/>
        <v>11790</v>
      </c>
      <c r="D597" s="6">
        <f>IF(N597&gt;0, RANK(N597,(N597:P597,Q597:AE597)),0)</f>
        <v>2</v>
      </c>
      <c r="E597" s="6">
        <f>IF(O597&gt;0,RANK(O597,(N597:P597,Q597:AE597)),0)</f>
        <v>1</v>
      </c>
      <c r="F597" s="6">
        <f>IF(P597&gt;0,RANK(P597,(N597:P597,Q597:AE597)),0)</f>
        <v>0</v>
      </c>
      <c r="G597" s="1">
        <f t="shared" si="237"/>
        <v>4663</v>
      </c>
      <c r="H597" s="2">
        <f t="shared" si="238"/>
        <v>0.39550466497031384</v>
      </c>
      <c r="I597" s="2"/>
      <c r="J597" s="2">
        <f t="shared" si="240"/>
        <v>0.26183206106870227</v>
      </c>
      <c r="K597" s="2">
        <f t="shared" si="241"/>
        <v>0.65733672603901616</v>
      </c>
      <c r="L597" s="2">
        <f t="shared" si="242"/>
        <v>0</v>
      </c>
      <c r="M597" s="2">
        <f t="shared" si="243"/>
        <v>8.0831212892281568E-2</v>
      </c>
      <c r="N597" s="53">
        <v>3087</v>
      </c>
      <c r="O597" s="53">
        <v>7750</v>
      </c>
      <c r="Q597" s="53">
        <v>953</v>
      </c>
      <c r="Y597" s="107"/>
      <c r="Z597" s="107"/>
      <c r="AA597" s="107"/>
      <c r="AB597" s="107"/>
      <c r="AC597" s="107"/>
      <c r="AD597" s="107"/>
      <c r="AE597" s="107"/>
      <c r="AG597" s="6">
        <f>IF(Q597&gt;0,RANK(Q597,(N597:P597,Q597:AE597)),0)</f>
        <v>3</v>
      </c>
      <c r="AH597" s="6">
        <f>IF(R597&gt;0,RANK(R597,(N597:P597,Q597:AE597)),0)</f>
        <v>0</v>
      </c>
      <c r="AI597" s="6">
        <f>IF(T597&gt;0,RANK(T597,(N597:P597,Q597:AE597)),0)</f>
        <v>0</v>
      </c>
      <c r="AJ597" s="6">
        <f>IF(S597&gt;0,RANK(S597,(N597:P597,Q597:AE597)),0)</f>
        <v>0</v>
      </c>
      <c r="AK597" s="2">
        <f t="shared" si="244"/>
        <v>8.0831212892281595E-2</v>
      </c>
      <c r="AL597" s="2">
        <f t="shared" si="245"/>
        <v>0</v>
      </c>
      <c r="AM597" s="2">
        <f t="shared" si="246"/>
        <v>0</v>
      </c>
      <c r="AN597" s="2">
        <f t="shared" si="247"/>
        <v>0</v>
      </c>
      <c r="AP597" t="s">
        <v>879</v>
      </c>
      <c r="AQ597" t="s">
        <v>1257</v>
      </c>
      <c r="AT597" s="92">
        <v>29</v>
      </c>
      <c r="AU597" s="94">
        <v>29</v>
      </c>
      <c r="AV597" s="98">
        <f t="shared" si="227"/>
        <v>29029</v>
      </c>
      <c r="AX597" s="6" t="s">
        <v>1535</v>
      </c>
    </row>
    <row r="598" spans="1:50" hidden="1" outlineLevel="1">
      <c r="A598" t="s">
        <v>2173</v>
      </c>
      <c r="B598" t="s">
        <v>1257</v>
      </c>
      <c r="C598" s="1">
        <f t="shared" si="239"/>
        <v>24562</v>
      </c>
      <c r="D598" s="6">
        <f>IF(N598&gt;0, RANK(N598,(N598:P598,Q598:AE598)),0)</f>
        <v>2</v>
      </c>
      <c r="E598" s="6">
        <f>IF(O598&gt;0,RANK(O598,(N598:P598,Q598:AE598)),0)</f>
        <v>1</v>
      </c>
      <c r="F598" s="6">
        <f>IF(P598&gt;0,RANK(P598,(N598:P598,Q598:AE598)),0)</f>
        <v>0</v>
      </c>
      <c r="G598" s="1">
        <f t="shared" si="237"/>
        <v>10675</v>
      </c>
      <c r="H598" s="2">
        <f t="shared" si="238"/>
        <v>0.43461444507776242</v>
      </c>
      <c r="I598" s="2"/>
      <c r="J598" s="2">
        <f t="shared" si="240"/>
        <v>0.25209673479358358</v>
      </c>
      <c r="K598" s="2">
        <f t="shared" si="241"/>
        <v>0.686711179871346</v>
      </c>
      <c r="L598" s="2">
        <f t="shared" si="242"/>
        <v>0</v>
      </c>
      <c r="M598" s="2">
        <f t="shared" si="243"/>
        <v>6.1192085335070368E-2</v>
      </c>
      <c r="N598" s="53">
        <v>6192</v>
      </c>
      <c r="O598" s="53">
        <v>16867</v>
      </c>
      <c r="Q598" s="53">
        <v>1503</v>
      </c>
      <c r="Y598" s="107"/>
      <c r="Z598" s="107"/>
      <c r="AA598" s="107"/>
      <c r="AB598" s="107"/>
      <c r="AC598" s="107"/>
      <c r="AD598" s="107"/>
      <c r="AE598" s="107"/>
      <c r="AG598" s="6">
        <f>IF(Q598&gt;0,RANK(Q598,(N598:P598,Q598:AE598)),0)</f>
        <v>3</v>
      </c>
      <c r="AH598" s="6">
        <f>IF(R598&gt;0,RANK(R598,(N598:P598,Q598:AE598)),0)</f>
        <v>0</v>
      </c>
      <c r="AI598" s="6">
        <f>IF(T598&gt;0,RANK(T598,(N598:P598,Q598:AE598)),0)</f>
        <v>0</v>
      </c>
      <c r="AJ598" s="6">
        <f>IF(S598&gt;0,RANK(S598,(N598:P598,Q598:AE598)),0)</f>
        <v>0</v>
      </c>
      <c r="AK598" s="2">
        <f t="shared" si="244"/>
        <v>6.1192085335070437E-2</v>
      </c>
      <c r="AL598" s="2">
        <f t="shared" si="245"/>
        <v>0</v>
      </c>
      <c r="AM598" s="2">
        <f t="shared" si="246"/>
        <v>0</v>
      </c>
      <c r="AN598" s="2">
        <f t="shared" si="247"/>
        <v>0</v>
      </c>
      <c r="AP598" t="s">
        <v>2173</v>
      </c>
      <c r="AQ598" t="s">
        <v>1257</v>
      </c>
      <c r="AT598" s="92">
        <v>29</v>
      </c>
      <c r="AU598" s="94">
        <v>31</v>
      </c>
      <c r="AV598" s="98">
        <f t="shared" si="227"/>
        <v>29031</v>
      </c>
      <c r="AX598" s="6" t="s">
        <v>1535</v>
      </c>
    </row>
    <row r="599" spans="1:50" hidden="1" outlineLevel="1">
      <c r="A599" t="s">
        <v>1670</v>
      </c>
      <c r="B599" t="s">
        <v>1257</v>
      </c>
      <c r="C599" s="1">
        <f t="shared" si="239"/>
        <v>4267</v>
      </c>
      <c r="D599" s="6">
        <f>IF(N599&gt;0, RANK(N599,(N599:P599,Q599:AE599)),0)</f>
        <v>2</v>
      </c>
      <c r="E599" s="6">
        <f>IF(O599&gt;0,RANK(O599,(N599:P599,Q599:AE599)),0)</f>
        <v>1</v>
      </c>
      <c r="F599" s="6">
        <f>IF(P599&gt;0,RANK(P599,(N599:P599,Q599:AE599)),0)</f>
        <v>0</v>
      </c>
      <c r="G599" s="1">
        <f t="shared" si="237"/>
        <v>1530</v>
      </c>
      <c r="H599" s="2">
        <f t="shared" si="238"/>
        <v>0.35856573705179284</v>
      </c>
      <c r="I599" s="2"/>
      <c r="J599" s="2">
        <f t="shared" si="240"/>
        <v>0.30138270447621279</v>
      </c>
      <c r="K599" s="2">
        <f t="shared" si="241"/>
        <v>0.65994844152800558</v>
      </c>
      <c r="L599" s="2">
        <f t="shared" si="242"/>
        <v>0</v>
      </c>
      <c r="M599" s="2">
        <f t="shared" si="243"/>
        <v>3.8668853995781682E-2</v>
      </c>
      <c r="N599" s="53">
        <v>1286</v>
      </c>
      <c r="O599" s="53">
        <v>2816</v>
      </c>
      <c r="Q599" s="53">
        <v>165</v>
      </c>
      <c r="Y599" s="107"/>
      <c r="Z599" s="107"/>
      <c r="AA599" s="107"/>
      <c r="AB599" s="107"/>
      <c r="AC599" s="107"/>
      <c r="AD599" s="107"/>
      <c r="AE599" s="107"/>
      <c r="AG599" s="6">
        <f>IF(Q599&gt;0,RANK(Q599,(N599:P599,Q599:AE599)),0)</f>
        <v>3</v>
      </c>
      <c r="AH599" s="6">
        <f>IF(R599&gt;0,RANK(R599,(N599:P599,Q599:AE599)),0)</f>
        <v>0</v>
      </c>
      <c r="AI599" s="6">
        <f>IF(T599&gt;0,RANK(T599,(N599:P599,Q599:AE599)),0)</f>
        <v>0</v>
      </c>
      <c r="AJ599" s="6">
        <f>IF(S599&gt;0,RANK(S599,(N599:P599,Q599:AE599)),0)</f>
        <v>0</v>
      </c>
      <c r="AK599" s="2">
        <f t="shared" si="244"/>
        <v>3.8668853995781578E-2</v>
      </c>
      <c r="AL599" s="2">
        <f t="shared" si="245"/>
        <v>0</v>
      </c>
      <c r="AM599" s="2">
        <f t="shared" si="246"/>
        <v>0</v>
      </c>
      <c r="AN599" s="2">
        <f t="shared" si="247"/>
        <v>0</v>
      </c>
      <c r="AP599" t="s">
        <v>1670</v>
      </c>
      <c r="AQ599" t="s">
        <v>1257</v>
      </c>
      <c r="AT599" s="92">
        <v>29</v>
      </c>
      <c r="AU599" s="94">
        <v>33</v>
      </c>
      <c r="AV599" s="98">
        <f t="shared" si="227"/>
        <v>29033</v>
      </c>
      <c r="AX599" s="6" t="s">
        <v>1535</v>
      </c>
    </row>
    <row r="600" spans="1:50" hidden="1" outlineLevel="1">
      <c r="A600" t="s">
        <v>2902</v>
      </c>
      <c r="B600" t="s">
        <v>1257</v>
      </c>
      <c r="C600" s="1">
        <f t="shared" si="239"/>
        <v>2076</v>
      </c>
      <c r="D600" s="6">
        <f>IF(N600&gt;0, RANK(N600,(N600:P600,Q600:AE600)),0)</f>
        <v>2</v>
      </c>
      <c r="E600" s="6">
        <f>IF(O600&gt;0,RANK(O600,(N600:P600,Q600:AE600)),0)</f>
        <v>1</v>
      </c>
      <c r="F600" s="6">
        <f>IF(P600&gt;0,RANK(P600,(N600:P600,Q600:AE600)),0)</f>
        <v>0</v>
      </c>
      <c r="G600" s="1">
        <f t="shared" si="237"/>
        <v>775</v>
      </c>
      <c r="H600" s="2">
        <f t="shared" si="238"/>
        <v>0.37331406551059731</v>
      </c>
      <c r="I600" s="2"/>
      <c r="J600" s="2">
        <f t="shared" si="240"/>
        <v>0.29527938342967247</v>
      </c>
      <c r="K600" s="2">
        <f t="shared" si="241"/>
        <v>0.66859344894026973</v>
      </c>
      <c r="L600" s="2">
        <f t="shared" si="242"/>
        <v>0</v>
      </c>
      <c r="M600" s="2">
        <f t="shared" si="243"/>
        <v>3.6127167630057744E-2</v>
      </c>
      <c r="N600" s="53">
        <v>613</v>
      </c>
      <c r="O600" s="53">
        <v>1388</v>
      </c>
      <c r="Q600" s="53">
        <v>75</v>
      </c>
      <c r="Y600" s="107"/>
      <c r="Z600" s="107"/>
      <c r="AA600" s="107"/>
      <c r="AB600" s="107"/>
      <c r="AC600" s="107"/>
      <c r="AD600" s="107"/>
      <c r="AE600" s="107"/>
      <c r="AG600" s="6">
        <f>IF(Q600&gt;0,RANK(Q600,(N600:P600,Q600:AE600)),0)</f>
        <v>3</v>
      </c>
      <c r="AH600" s="6">
        <f>IF(R600&gt;0,RANK(R600,(N600:P600,Q600:AE600)),0)</f>
        <v>0</v>
      </c>
      <c r="AI600" s="6">
        <f>IF(T600&gt;0,RANK(T600,(N600:P600,Q600:AE600)),0)</f>
        <v>0</v>
      </c>
      <c r="AJ600" s="6">
        <f>IF(S600&gt;0,RANK(S600,(N600:P600,Q600:AE600)),0)</f>
        <v>0</v>
      </c>
      <c r="AK600" s="2">
        <f t="shared" si="244"/>
        <v>3.6127167630057806E-2</v>
      </c>
      <c r="AL600" s="2">
        <f t="shared" si="245"/>
        <v>0</v>
      </c>
      <c r="AM600" s="2">
        <f t="shared" si="246"/>
        <v>0</v>
      </c>
      <c r="AN600" s="2">
        <f t="shared" si="247"/>
        <v>0</v>
      </c>
      <c r="AP600" t="s">
        <v>2902</v>
      </c>
      <c r="AQ600" t="s">
        <v>1257</v>
      </c>
      <c r="AT600" s="92">
        <v>29</v>
      </c>
      <c r="AU600" s="94">
        <v>35</v>
      </c>
      <c r="AV600" s="98">
        <f t="shared" si="227"/>
        <v>29035</v>
      </c>
      <c r="AX600" s="6" t="s">
        <v>1535</v>
      </c>
    </row>
    <row r="601" spans="1:50" hidden="1" outlineLevel="1">
      <c r="A601" t="s">
        <v>2344</v>
      </c>
      <c r="B601" t="s">
        <v>1257</v>
      </c>
      <c r="C601" s="1">
        <f t="shared" si="239"/>
        <v>22700</v>
      </c>
      <c r="D601" s="6">
        <f>IF(N601&gt;0, RANK(N601,(N601:P601,Q601:AE601)),0)</f>
        <v>2</v>
      </c>
      <c r="E601" s="6">
        <f>IF(O601&gt;0,RANK(O601,(N601:P601,Q601:AE601)),0)</f>
        <v>1</v>
      </c>
      <c r="F601" s="6">
        <f>IF(P601&gt;0,RANK(P601,(N601:P601,Q601:AE601)),0)</f>
        <v>0</v>
      </c>
      <c r="G601" s="1">
        <f t="shared" si="237"/>
        <v>8716</v>
      </c>
      <c r="H601" s="2">
        <f t="shared" si="238"/>
        <v>0.38396475770925109</v>
      </c>
      <c r="I601" s="2"/>
      <c r="J601" s="2">
        <f t="shared" si="240"/>
        <v>0.28383259911894271</v>
      </c>
      <c r="K601" s="2">
        <f t="shared" si="241"/>
        <v>0.66779735682819386</v>
      </c>
      <c r="L601" s="2">
        <f t="shared" si="242"/>
        <v>0</v>
      </c>
      <c r="M601" s="2">
        <f t="shared" si="243"/>
        <v>4.8370044052863381E-2</v>
      </c>
      <c r="N601" s="53">
        <v>6443</v>
      </c>
      <c r="O601" s="53">
        <v>15159</v>
      </c>
      <c r="Q601" s="53">
        <v>1098</v>
      </c>
      <c r="Y601" s="107"/>
      <c r="Z601" s="107"/>
      <c r="AA601" s="107"/>
      <c r="AB601" s="107"/>
      <c r="AC601" s="107"/>
      <c r="AD601" s="107"/>
      <c r="AE601" s="107"/>
      <c r="AG601" s="6">
        <f>IF(Q601&gt;0,RANK(Q601,(N601:P601,Q601:AE601)),0)</f>
        <v>3</v>
      </c>
      <c r="AH601" s="6">
        <f>IF(R601&gt;0,RANK(R601,(N601:P601,Q601:AE601)),0)</f>
        <v>0</v>
      </c>
      <c r="AI601" s="6">
        <f>IF(T601&gt;0,RANK(T601,(N601:P601,Q601:AE601)),0)</f>
        <v>0</v>
      </c>
      <c r="AJ601" s="6">
        <f>IF(S601&gt;0,RANK(S601,(N601:P601,Q601:AE601)),0)</f>
        <v>0</v>
      </c>
      <c r="AK601" s="2">
        <f t="shared" si="244"/>
        <v>4.8370044052863437E-2</v>
      </c>
      <c r="AL601" s="2">
        <f t="shared" si="245"/>
        <v>0</v>
      </c>
      <c r="AM601" s="2">
        <f t="shared" si="246"/>
        <v>0</v>
      </c>
      <c r="AN601" s="2">
        <f t="shared" si="247"/>
        <v>0</v>
      </c>
      <c r="AP601" t="s">
        <v>2344</v>
      </c>
      <c r="AQ601" t="s">
        <v>1257</v>
      </c>
      <c r="AT601" s="92">
        <v>29</v>
      </c>
      <c r="AU601" s="94">
        <v>37</v>
      </c>
      <c r="AV601" s="98">
        <f t="shared" si="227"/>
        <v>29037</v>
      </c>
      <c r="AX601" s="6" t="s">
        <v>1535</v>
      </c>
    </row>
    <row r="602" spans="1:50" hidden="1" outlineLevel="1">
      <c r="A602" t="s">
        <v>2080</v>
      </c>
      <c r="B602" t="s">
        <v>1257</v>
      </c>
      <c r="C602" s="1">
        <f t="shared" si="239"/>
        <v>4185</v>
      </c>
      <c r="D602" s="6">
        <f>IF(N602&gt;0, RANK(N602,(N602:P602,Q602:AE602)),0)</f>
        <v>2</v>
      </c>
      <c r="E602" s="6">
        <f>IF(O602&gt;0,RANK(O602,(N602:P602,Q602:AE602)),0)</f>
        <v>1</v>
      </c>
      <c r="F602" s="6">
        <f>IF(P602&gt;0,RANK(P602,(N602:P602,Q602:AE602)),0)</f>
        <v>0</v>
      </c>
      <c r="G602" s="1">
        <f t="shared" si="237"/>
        <v>1725</v>
      </c>
      <c r="H602" s="2">
        <f t="shared" si="238"/>
        <v>0.41218637992831542</v>
      </c>
      <c r="I602" s="2"/>
      <c r="J602" s="2">
        <f t="shared" si="240"/>
        <v>0.25758661887694145</v>
      </c>
      <c r="K602" s="2">
        <f t="shared" si="241"/>
        <v>0.66977299880525687</v>
      </c>
      <c r="L602" s="2">
        <f t="shared" si="242"/>
        <v>0</v>
      </c>
      <c r="M602" s="2">
        <f t="shared" si="243"/>
        <v>7.2640382317801677E-2</v>
      </c>
      <c r="N602" s="53">
        <v>1078</v>
      </c>
      <c r="O602" s="53">
        <v>2803</v>
      </c>
      <c r="Q602" s="53">
        <v>304</v>
      </c>
      <c r="Y602" s="107"/>
      <c r="Z602" s="107"/>
      <c r="AA602" s="107"/>
      <c r="AB602" s="107"/>
      <c r="AC602" s="107"/>
      <c r="AD602" s="107"/>
      <c r="AE602" s="107"/>
      <c r="AG602" s="6">
        <f>IF(Q602&gt;0,RANK(Q602,(N602:P602,Q602:AE602)),0)</f>
        <v>3</v>
      </c>
      <c r="AH602" s="6">
        <f>IF(R602&gt;0,RANK(R602,(N602:P602,Q602:AE602)),0)</f>
        <v>0</v>
      </c>
      <c r="AI602" s="6">
        <f>IF(T602&gt;0,RANK(T602,(N602:P602,Q602:AE602)),0)</f>
        <v>0</v>
      </c>
      <c r="AJ602" s="6">
        <f>IF(S602&gt;0,RANK(S602,(N602:P602,Q602:AE602)),0)</f>
        <v>0</v>
      </c>
      <c r="AK602" s="2">
        <f t="shared" si="244"/>
        <v>7.2640382317801677E-2</v>
      </c>
      <c r="AL602" s="2">
        <f t="shared" si="245"/>
        <v>0</v>
      </c>
      <c r="AM602" s="2">
        <f t="shared" si="246"/>
        <v>0</v>
      </c>
      <c r="AN602" s="2">
        <f t="shared" si="247"/>
        <v>0</v>
      </c>
      <c r="AP602" t="s">
        <v>2080</v>
      </c>
      <c r="AQ602" t="s">
        <v>1257</v>
      </c>
      <c r="AT602" s="92">
        <v>29</v>
      </c>
      <c r="AU602" s="94">
        <v>39</v>
      </c>
      <c r="AV602" s="98">
        <f t="shared" si="227"/>
        <v>29039</v>
      </c>
      <c r="AX602" s="6" t="s">
        <v>1535</v>
      </c>
    </row>
    <row r="603" spans="1:50" hidden="1" outlineLevel="1">
      <c r="A603" t="s">
        <v>224</v>
      </c>
      <c r="B603" t="s">
        <v>1257</v>
      </c>
      <c r="C603" s="1">
        <f t="shared" si="239"/>
        <v>3330</v>
      </c>
      <c r="D603" s="6">
        <f>IF(N603&gt;0, RANK(N603,(N603:P603,Q603:AE603)),0)</f>
        <v>2</v>
      </c>
      <c r="E603" s="6">
        <f>IF(O603&gt;0,RANK(O603,(N603:P603,Q603:AE603)),0)</f>
        <v>1</v>
      </c>
      <c r="F603" s="6">
        <f>IF(P603&gt;0,RANK(P603,(N603:P603,Q603:AE603)),0)</f>
        <v>0</v>
      </c>
      <c r="G603" s="1">
        <f t="shared" si="237"/>
        <v>641</v>
      </c>
      <c r="H603" s="2">
        <f t="shared" si="238"/>
        <v>0.19249249249249251</v>
      </c>
      <c r="I603" s="2"/>
      <c r="J603" s="2">
        <f t="shared" si="240"/>
        <v>0.37957957957957961</v>
      </c>
      <c r="K603" s="2">
        <f t="shared" si="241"/>
        <v>0.57207207207207211</v>
      </c>
      <c r="L603" s="2">
        <f t="shared" si="242"/>
        <v>0</v>
      </c>
      <c r="M603" s="2">
        <f t="shared" si="243"/>
        <v>4.8348348348348336E-2</v>
      </c>
      <c r="N603" s="53">
        <v>1264</v>
      </c>
      <c r="O603" s="53">
        <v>1905</v>
      </c>
      <c r="Q603" s="53">
        <v>161</v>
      </c>
      <c r="Y603" s="107"/>
      <c r="Z603" s="107"/>
      <c r="AA603" s="107"/>
      <c r="AB603" s="107"/>
      <c r="AC603" s="107"/>
      <c r="AD603" s="107"/>
      <c r="AE603" s="107"/>
      <c r="AG603" s="6">
        <f>IF(Q603&gt;0,RANK(Q603,(N603:P603,Q603:AE603)),0)</f>
        <v>3</v>
      </c>
      <c r="AH603" s="6">
        <f>IF(R603&gt;0,RANK(R603,(N603:P603,Q603:AE603)),0)</f>
        <v>0</v>
      </c>
      <c r="AI603" s="6">
        <f>IF(T603&gt;0,RANK(T603,(N603:P603,Q603:AE603)),0)</f>
        <v>0</v>
      </c>
      <c r="AJ603" s="6">
        <f>IF(S603&gt;0,RANK(S603,(N603:P603,Q603:AE603)),0)</f>
        <v>0</v>
      </c>
      <c r="AK603" s="2">
        <f t="shared" si="244"/>
        <v>4.8348348348348349E-2</v>
      </c>
      <c r="AL603" s="2">
        <f t="shared" si="245"/>
        <v>0</v>
      </c>
      <c r="AM603" s="2">
        <f t="shared" si="246"/>
        <v>0</v>
      </c>
      <c r="AN603" s="2">
        <f t="shared" si="247"/>
        <v>0</v>
      </c>
      <c r="AP603" t="s">
        <v>224</v>
      </c>
      <c r="AQ603" t="s">
        <v>1257</v>
      </c>
      <c r="AT603" s="92">
        <v>29</v>
      </c>
      <c r="AU603" s="94">
        <v>41</v>
      </c>
      <c r="AV603" s="98">
        <f t="shared" si="227"/>
        <v>29041</v>
      </c>
      <c r="AX603" s="6" t="s">
        <v>1535</v>
      </c>
    </row>
    <row r="604" spans="1:50" hidden="1" outlineLevel="1">
      <c r="A604" t="s">
        <v>1681</v>
      </c>
      <c r="B604" t="s">
        <v>1257</v>
      </c>
      <c r="C604" s="1">
        <f t="shared" si="239"/>
        <v>13249</v>
      </c>
      <c r="D604" s="6">
        <f>IF(N604&gt;0, RANK(N604,(N604:P604,Q604:AE604)),0)</f>
        <v>2</v>
      </c>
      <c r="E604" s="6">
        <f>IF(O604&gt;0,RANK(O604,(N604:P604,Q604:AE604)),0)</f>
        <v>1</v>
      </c>
      <c r="F604" s="6">
        <f>IF(P604&gt;0,RANK(P604,(N604:P604,Q604:AE604)),0)</f>
        <v>0</v>
      </c>
      <c r="G604" s="1">
        <f t="shared" si="237"/>
        <v>5774</v>
      </c>
      <c r="H604" s="2">
        <f t="shared" si="238"/>
        <v>0.43580647596044986</v>
      </c>
      <c r="I604" s="2"/>
      <c r="J604" s="2">
        <f t="shared" si="240"/>
        <v>0.25194354290889881</v>
      </c>
      <c r="K604" s="2">
        <f t="shared" si="241"/>
        <v>0.68775001886934861</v>
      </c>
      <c r="L604" s="2">
        <f t="shared" si="242"/>
        <v>0</v>
      </c>
      <c r="M604" s="2">
        <f t="shared" si="243"/>
        <v>6.0306438221752634E-2</v>
      </c>
      <c r="N604" s="53">
        <v>3338</v>
      </c>
      <c r="O604" s="53">
        <v>9112</v>
      </c>
      <c r="Q604" s="53">
        <v>799</v>
      </c>
      <c r="Y604" s="107"/>
      <c r="Z604" s="107"/>
      <c r="AA604" s="107"/>
      <c r="AB604" s="107"/>
      <c r="AC604" s="107"/>
      <c r="AD604" s="107"/>
      <c r="AE604" s="107"/>
      <c r="AG604" s="6">
        <f>IF(Q604&gt;0,RANK(Q604,(N604:P604,Q604:AE604)),0)</f>
        <v>3</v>
      </c>
      <c r="AH604" s="6">
        <f>IF(R604&gt;0,RANK(R604,(N604:P604,Q604:AE604)),0)</f>
        <v>0</v>
      </c>
      <c r="AI604" s="6">
        <f>IF(T604&gt;0,RANK(T604,(N604:P604,Q604:AE604)),0)</f>
        <v>0</v>
      </c>
      <c r="AJ604" s="6">
        <f>IF(S604&gt;0,RANK(S604,(N604:P604,Q604:AE604)),0)</f>
        <v>0</v>
      </c>
      <c r="AK604" s="2">
        <f t="shared" si="244"/>
        <v>6.0306438221752585E-2</v>
      </c>
      <c r="AL604" s="2">
        <f t="shared" si="245"/>
        <v>0</v>
      </c>
      <c r="AM604" s="2">
        <f t="shared" si="246"/>
        <v>0</v>
      </c>
      <c r="AN604" s="2">
        <f t="shared" si="247"/>
        <v>0</v>
      </c>
      <c r="AP604" t="s">
        <v>1681</v>
      </c>
      <c r="AQ604" t="s">
        <v>1257</v>
      </c>
      <c r="AT604" s="92">
        <v>29</v>
      </c>
      <c r="AU604" s="94">
        <v>43</v>
      </c>
      <c r="AV604" s="98">
        <f t="shared" si="227"/>
        <v>29043</v>
      </c>
      <c r="AX604" s="6" t="s">
        <v>1535</v>
      </c>
    </row>
    <row r="605" spans="1:50" hidden="1" outlineLevel="1">
      <c r="A605" t="s">
        <v>816</v>
      </c>
      <c r="B605" t="s">
        <v>1257</v>
      </c>
      <c r="C605" s="1">
        <f t="shared" si="239"/>
        <v>3003</v>
      </c>
      <c r="D605" s="6">
        <f>IF(N605&gt;0, RANK(N605,(N605:P605,Q605:AE605)),0)</f>
        <v>2</v>
      </c>
      <c r="E605" s="6">
        <f>IF(O605&gt;0,RANK(O605,(N605:P605,Q605:AE605)),0)</f>
        <v>1</v>
      </c>
      <c r="F605" s="6">
        <f>IF(P605&gt;0,RANK(P605,(N605:P605,Q605:AE605)),0)</f>
        <v>0</v>
      </c>
      <c r="G605" s="1">
        <f t="shared" si="237"/>
        <v>955</v>
      </c>
      <c r="H605" s="2">
        <f t="shared" si="238"/>
        <v>0.31801531801531802</v>
      </c>
      <c r="I605" s="2"/>
      <c r="J605" s="2">
        <f t="shared" si="240"/>
        <v>0.33233433233433235</v>
      </c>
      <c r="K605" s="2">
        <f t="shared" si="241"/>
        <v>0.65034965034965031</v>
      </c>
      <c r="L605" s="2">
        <f t="shared" si="242"/>
        <v>0</v>
      </c>
      <c r="M605" s="2">
        <f t="shared" si="243"/>
        <v>1.7316017316017285E-2</v>
      </c>
      <c r="N605" s="53">
        <v>998</v>
      </c>
      <c r="O605" s="53">
        <v>1953</v>
      </c>
      <c r="Q605" s="53">
        <v>52</v>
      </c>
      <c r="Y605" s="107"/>
      <c r="Z605" s="107"/>
      <c r="AA605" s="107"/>
      <c r="AB605" s="107"/>
      <c r="AC605" s="107"/>
      <c r="AD605" s="107"/>
      <c r="AE605" s="107"/>
      <c r="AG605" s="6">
        <f>IF(Q605&gt;0,RANK(Q605,(N605:P605,Q605:AE605)),0)</f>
        <v>3</v>
      </c>
      <c r="AH605" s="6">
        <f>IF(R605&gt;0,RANK(R605,(N605:P605,Q605:AE605)),0)</f>
        <v>0</v>
      </c>
      <c r="AI605" s="6">
        <f>IF(T605&gt;0,RANK(T605,(N605:P605,Q605:AE605)),0)</f>
        <v>0</v>
      </c>
      <c r="AJ605" s="6">
        <f>IF(S605&gt;0,RANK(S605,(N605:P605,Q605:AE605)),0)</f>
        <v>0</v>
      </c>
      <c r="AK605" s="2">
        <f t="shared" si="244"/>
        <v>1.7316017316017316E-2</v>
      </c>
      <c r="AL605" s="2">
        <f t="shared" si="245"/>
        <v>0</v>
      </c>
      <c r="AM605" s="2">
        <f t="shared" si="246"/>
        <v>0</v>
      </c>
      <c r="AN605" s="2">
        <f t="shared" si="247"/>
        <v>0</v>
      </c>
      <c r="AP605" t="s">
        <v>816</v>
      </c>
      <c r="AQ605" t="s">
        <v>1257</v>
      </c>
      <c r="AT605" s="92">
        <v>29</v>
      </c>
      <c r="AU605" s="94">
        <v>45</v>
      </c>
      <c r="AV605" s="98">
        <f t="shared" si="227"/>
        <v>29045</v>
      </c>
      <c r="AX605" s="6" t="s">
        <v>1535</v>
      </c>
    </row>
    <row r="606" spans="1:50" hidden="1" outlineLevel="1">
      <c r="A606" t="s">
        <v>1251</v>
      </c>
      <c r="B606" t="s">
        <v>1257</v>
      </c>
      <c r="C606" s="1">
        <f t="shared" si="239"/>
        <v>54178</v>
      </c>
      <c r="D606" s="6">
        <f>IF(N606&gt;0, RANK(N606,(N606:P606,Q606:AE606)),0)</f>
        <v>2</v>
      </c>
      <c r="E606" s="6">
        <f>IF(O606&gt;0,RANK(O606,(N606:P606,Q606:AE606)),0)</f>
        <v>1</v>
      </c>
      <c r="F606" s="6">
        <f>IF(P606&gt;0,RANK(P606,(N606:P606,Q606:AE606)),0)</f>
        <v>0</v>
      </c>
      <c r="G606" s="1">
        <f t="shared" si="237"/>
        <v>14856</v>
      </c>
      <c r="H606" s="2">
        <f t="shared" si="238"/>
        <v>0.27420724279227732</v>
      </c>
      <c r="I606" s="2"/>
      <c r="J606" s="2">
        <f t="shared" si="240"/>
        <v>0.33714791981985309</v>
      </c>
      <c r="K606" s="2">
        <f t="shared" si="241"/>
        <v>0.61135516261213041</v>
      </c>
      <c r="L606" s="2">
        <f t="shared" si="242"/>
        <v>0</v>
      </c>
      <c r="M606" s="2">
        <f t="shared" si="243"/>
        <v>5.1496917568016554E-2</v>
      </c>
      <c r="N606" s="53">
        <v>18266</v>
      </c>
      <c r="O606" s="53">
        <v>33122</v>
      </c>
      <c r="Q606" s="53">
        <v>2790</v>
      </c>
      <c r="Y606" s="107"/>
      <c r="Z606" s="107"/>
      <c r="AA606" s="107"/>
      <c r="AB606" s="107"/>
      <c r="AC606" s="107"/>
      <c r="AD606" s="107"/>
      <c r="AE606" s="107"/>
      <c r="AG606" s="6">
        <f>IF(Q606&gt;0,RANK(Q606,(N606:P606,Q606:AE606)),0)</f>
        <v>3</v>
      </c>
      <c r="AH606" s="6">
        <f>IF(R606&gt;0,RANK(R606,(N606:P606,Q606:AE606)),0)</f>
        <v>0</v>
      </c>
      <c r="AI606" s="6">
        <f>IF(T606&gt;0,RANK(T606,(N606:P606,Q606:AE606)),0)</f>
        <v>0</v>
      </c>
      <c r="AJ606" s="6">
        <f>IF(S606&gt;0,RANK(S606,(N606:P606,Q606:AE606)),0)</f>
        <v>0</v>
      </c>
      <c r="AK606" s="2">
        <f t="shared" si="244"/>
        <v>5.149691756801654E-2</v>
      </c>
      <c r="AL606" s="2">
        <f t="shared" si="245"/>
        <v>0</v>
      </c>
      <c r="AM606" s="2">
        <f t="shared" si="246"/>
        <v>0</v>
      </c>
      <c r="AN606" s="2">
        <f t="shared" si="247"/>
        <v>0</v>
      </c>
      <c r="AP606" t="s">
        <v>1251</v>
      </c>
      <c r="AQ606" t="s">
        <v>1257</v>
      </c>
      <c r="AT606" s="92">
        <v>29</v>
      </c>
      <c r="AU606" s="94">
        <v>47</v>
      </c>
      <c r="AV606" s="98">
        <f t="shared" si="227"/>
        <v>29047</v>
      </c>
      <c r="AX606" s="6" t="s">
        <v>1535</v>
      </c>
    </row>
    <row r="607" spans="1:50" hidden="1" outlineLevel="1">
      <c r="A607" t="s">
        <v>782</v>
      </c>
      <c r="B607" t="s">
        <v>1257</v>
      </c>
      <c r="C607" s="1">
        <f t="shared" si="239"/>
        <v>6244</v>
      </c>
      <c r="D607" s="6">
        <f>IF(N607&gt;0, RANK(N607,(N607:P607,Q607:AE607)),0)</f>
        <v>2</v>
      </c>
      <c r="E607" s="6">
        <f>IF(O607&gt;0,RANK(O607,(N607:P607,Q607:AE607)),0)</f>
        <v>1</v>
      </c>
      <c r="F607" s="6">
        <f>IF(P607&gt;0,RANK(P607,(N607:P607,Q607:AE607)),0)</f>
        <v>0</v>
      </c>
      <c r="G607" s="1">
        <f t="shared" si="237"/>
        <v>1244</v>
      </c>
      <c r="H607" s="2">
        <f t="shared" si="238"/>
        <v>0.19923126201153107</v>
      </c>
      <c r="I607" s="2"/>
      <c r="J607" s="2">
        <f t="shared" si="240"/>
        <v>0.3691543882126842</v>
      </c>
      <c r="K607" s="2">
        <f t="shared" si="241"/>
        <v>0.56838565022421528</v>
      </c>
      <c r="L607" s="2">
        <f t="shared" si="242"/>
        <v>0</v>
      </c>
      <c r="M607" s="2">
        <f t="shared" si="243"/>
        <v>6.2459961563100519E-2</v>
      </c>
      <c r="N607" s="53">
        <v>2305</v>
      </c>
      <c r="O607" s="53">
        <v>3549</v>
      </c>
      <c r="Q607" s="53">
        <v>390</v>
      </c>
      <c r="Y607" s="107"/>
      <c r="Z607" s="107"/>
      <c r="AA607" s="107"/>
      <c r="AB607" s="107"/>
      <c r="AC607" s="107"/>
      <c r="AD607" s="107"/>
      <c r="AE607" s="107"/>
      <c r="AG607" s="6">
        <f>IF(Q607&gt;0,RANK(Q607,(N607:P607,Q607:AE607)),0)</f>
        <v>3</v>
      </c>
      <c r="AH607" s="6">
        <f>IF(R607&gt;0,RANK(R607,(N607:P607,Q607:AE607)),0)</f>
        <v>0</v>
      </c>
      <c r="AI607" s="6">
        <f>IF(T607&gt;0,RANK(T607,(N607:P607,Q607:AE607)),0)</f>
        <v>0</v>
      </c>
      <c r="AJ607" s="6">
        <f>IF(S607&gt;0,RANK(S607,(N607:P607,Q607:AE607)),0)</f>
        <v>0</v>
      </c>
      <c r="AK607" s="2">
        <f t="shared" si="244"/>
        <v>6.2459961563100574E-2</v>
      </c>
      <c r="AL607" s="2">
        <f t="shared" si="245"/>
        <v>0</v>
      </c>
      <c r="AM607" s="2">
        <f t="shared" si="246"/>
        <v>0</v>
      </c>
      <c r="AN607" s="2">
        <f t="shared" si="247"/>
        <v>0</v>
      </c>
      <c r="AP607" t="s">
        <v>782</v>
      </c>
      <c r="AQ607" t="s">
        <v>1257</v>
      </c>
      <c r="AT607" s="92">
        <v>29</v>
      </c>
      <c r="AU607" s="94">
        <v>49</v>
      </c>
      <c r="AV607" s="98">
        <f t="shared" si="227"/>
        <v>29049</v>
      </c>
      <c r="AX607" s="6" t="s">
        <v>1535</v>
      </c>
    </row>
    <row r="608" spans="1:50" hidden="1" outlineLevel="1">
      <c r="A608" t="s">
        <v>225</v>
      </c>
      <c r="B608" t="s">
        <v>1257</v>
      </c>
      <c r="C608" s="1">
        <f t="shared" si="239"/>
        <v>26973</v>
      </c>
      <c r="D608" s="6">
        <f>IF(N608&gt;0, RANK(N608,(N608:P608,Q608:AE608)),0)</f>
        <v>2</v>
      </c>
      <c r="E608" s="6">
        <f>IF(O608&gt;0,RANK(O608,(N608:P608,Q608:AE608)),0)</f>
        <v>1</v>
      </c>
      <c r="F608" s="6">
        <f>IF(P608&gt;0,RANK(P608,(N608:P608,Q608:AE608)),0)</f>
        <v>0</v>
      </c>
      <c r="G608" s="1">
        <f t="shared" si="237"/>
        <v>9078</v>
      </c>
      <c r="H608" s="2">
        <f t="shared" si="238"/>
        <v>0.33655878100322545</v>
      </c>
      <c r="I608" s="2"/>
      <c r="J608" s="2">
        <f t="shared" si="240"/>
        <v>0.29114299484669853</v>
      </c>
      <c r="K608" s="2">
        <f t="shared" si="241"/>
        <v>0.62770177584992404</v>
      </c>
      <c r="L608" s="2">
        <f t="shared" si="242"/>
        <v>0</v>
      </c>
      <c r="M608" s="2">
        <f t="shared" si="243"/>
        <v>8.1155229303377374E-2</v>
      </c>
      <c r="N608" s="53">
        <v>7853</v>
      </c>
      <c r="O608" s="53">
        <v>16931</v>
      </c>
      <c r="Q608" s="53">
        <v>2189</v>
      </c>
      <c r="Y608" s="107"/>
      <c r="Z608" s="107"/>
      <c r="AA608" s="107"/>
      <c r="AB608" s="107"/>
      <c r="AC608" s="107"/>
      <c r="AD608" s="107"/>
      <c r="AE608" s="107"/>
      <c r="AG608" s="6">
        <f>IF(Q608&gt;0,RANK(Q608,(N608:P608,Q608:AE608)),0)</f>
        <v>3</v>
      </c>
      <c r="AH608" s="6">
        <f>IF(R608&gt;0,RANK(R608,(N608:P608,Q608:AE608)),0)</f>
        <v>0</v>
      </c>
      <c r="AI608" s="6">
        <f>IF(T608&gt;0,RANK(T608,(N608:P608,Q608:AE608)),0)</f>
        <v>0</v>
      </c>
      <c r="AJ608" s="6">
        <f>IF(S608&gt;0,RANK(S608,(N608:P608,Q608:AE608)),0)</f>
        <v>0</v>
      </c>
      <c r="AK608" s="2">
        <f t="shared" si="244"/>
        <v>8.1155229303377457E-2</v>
      </c>
      <c r="AL608" s="2">
        <f t="shared" si="245"/>
        <v>0</v>
      </c>
      <c r="AM608" s="2">
        <f t="shared" si="246"/>
        <v>0</v>
      </c>
      <c r="AN608" s="2">
        <f t="shared" si="247"/>
        <v>0</v>
      </c>
      <c r="AP608" t="s">
        <v>225</v>
      </c>
      <c r="AQ608" t="s">
        <v>1257</v>
      </c>
      <c r="AT608" s="92">
        <v>29</v>
      </c>
      <c r="AU608" s="94">
        <v>51</v>
      </c>
      <c r="AV608" s="98">
        <f t="shared" si="227"/>
        <v>29051</v>
      </c>
      <c r="AX608" s="6" t="s">
        <v>1535</v>
      </c>
    </row>
    <row r="609" spans="1:50" hidden="1" outlineLevel="1">
      <c r="A609" t="s">
        <v>844</v>
      </c>
      <c r="B609" t="s">
        <v>1257</v>
      </c>
      <c r="C609" s="1">
        <f t="shared" si="239"/>
        <v>6035</v>
      </c>
      <c r="D609" s="6">
        <f>IF(N609&gt;0, RANK(N609,(N609:P609,Q609:AE609)),0)</f>
        <v>2</v>
      </c>
      <c r="E609" s="6">
        <f>IF(O609&gt;0,RANK(O609,(N609:P609,Q609:AE609)),0)</f>
        <v>1</v>
      </c>
      <c r="F609" s="6">
        <f>IF(P609&gt;0,RANK(P609,(N609:P609,Q609:AE609)),0)</f>
        <v>0</v>
      </c>
      <c r="G609" s="1">
        <f t="shared" si="237"/>
        <v>2397</v>
      </c>
      <c r="H609" s="2">
        <f t="shared" si="238"/>
        <v>0.39718309859154932</v>
      </c>
      <c r="I609" s="2"/>
      <c r="J609" s="2">
        <f t="shared" si="240"/>
        <v>0.25932062966031483</v>
      </c>
      <c r="K609" s="2">
        <f t="shared" si="241"/>
        <v>0.65650372825186409</v>
      </c>
      <c r="L609" s="2">
        <f t="shared" si="242"/>
        <v>0</v>
      </c>
      <c r="M609" s="2">
        <f t="shared" si="243"/>
        <v>8.4175642087821134E-2</v>
      </c>
      <c r="N609" s="53">
        <v>1565</v>
      </c>
      <c r="O609" s="53">
        <v>3962</v>
      </c>
      <c r="Q609" s="53">
        <v>508</v>
      </c>
      <c r="Y609" s="107"/>
      <c r="Z609" s="107"/>
      <c r="AA609" s="107"/>
      <c r="AB609" s="107"/>
      <c r="AC609" s="107"/>
      <c r="AD609" s="107"/>
      <c r="AE609" s="107"/>
      <c r="AG609" s="6">
        <f>IF(Q609&gt;0,RANK(Q609,(N609:P609,Q609:AE609)),0)</f>
        <v>3</v>
      </c>
      <c r="AH609" s="6">
        <f>IF(R609&gt;0,RANK(R609,(N609:P609,Q609:AE609)),0)</f>
        <v>0</v>
      </c>
      <c r="AI609" s="6">
        <f>IF(T609&gt;0,RANK(T609,(N609:P609,Q609:AE609)),0)</f>
        <v>0</v>
      </c>
      <c r="AJ609" s="6">
        <f>IF(S609&gt;0,RANK(S609,(N609:P609,Q609:AE609)),0)</f>
        <v>0</v>
      </c>
      <c r="AK609" s="2">
        <f t="shared" si="244"/>
        <v>8.4175642087821037E-2</v>
      </c>
      <c r="AL609" s="2">
        <f t="shared" si="245"/>
        <v>0</v>
      </c>
      <c r="AM609" s="2">
        <f t="shared" si="246"/>
        <v>0</v>
      </c>
      <c r="AN609" s="2">
        <f t="shared" si="247"/>
        <v>0</v>
      </c>
      <c r="AP609" t="s">
        <v>844</v>
      </c>
      <c r="AQ609" t="s">
        <v>1257</v>
      </c>
      <c r="AT609" s="92">
        <v>29</v>
      </c>
      <c r="AU609" s="94">
        <v>53</v>
      </c>
      <c r="AV609" s="98">
        <f t="shared" si="227"/>
        <v>29053</v>
      </c>
      <c r="AX609" s="6" t="s">
        <v>1535</v>
      </c>
    </row>
    <row r="610" spans="1:50" hidden="1" outlineLevel="1">
      <c r="A610" t="s">
        <v>902</v>
      </c>
      <c r="B610" t="s">
        <v>1257</v>
      </c>
      <c r="C610" s="1">
        <f t="shared" si="239"/>
        <v>6825</v>
      </c>
      <c r="D610" s="6">
        <f>IF(N610&gt;0, RANK(N610,(N610:P610,Q610:AE610)),0)</f>
        <v>2</v>
      </c>
      <c r="E610" s="6">
        <f>IF(O610&gt;0,RANK(O610,(N610:P610,Q610:AE610)),0)</f>
        <v>1</v>
      </c>
      <c r="F610" s="6">
        <f>IF(P610&gt;0,RANK(P610,(N610:P610,Q610:AE610)),0)</f>
        <v>0</v>
      </c>
      <c r="G610" s="1">
        <f t="shared" si="237"/>
        <v>2417</v>
      </c>
      <c r="H610" s="2">
        <f t="shared" si="238"/>
        <v>0.35413919413919415</v>
      </c>
      <c r="I610" s="2"/>
      <c r="J610" s="2">
        <f t="shared" si="240"/>
        <v>0.29333333333333333</v>
      </c>
      <c r="K610" s="2">
        <f t="shared" si="241"/>
        <v>0.64747252747252748</v>
      </c>
      <c r="L610" s="2">
        <f t="shared" si="242"/>
        <v>0</v>
      </c>
      <c r="M610" s="2">
        <f t="shared" si="243"/>
        <v>5.9194139194139184E-2</v>
      </c>
      <c r="N610" s="53">
        <v>2002</v>
      </c>
      <c r="O610" s="53">
        <v>4419</v>
      </c>
      <c r="Q610" s="53">
        <v>404</v>
      </c>
      <c r="Y610" s="107"/>
      <c r="Z610" s="107"/>
      <c r="AA610" s="107"/>
      <c r="AB610" s="107"/>
      <c r="AC610" s="107"/>
      <c r="AD610" s="107"/>
      <c r="AE610" s="107"/>
      <c r="AG610" s="6">
        <f>IF(Q610&gt;0,RANK(Q610,(N610:P610,Q610:AE610)),0)</f>
        <v>3</v>
      </c>
      <c r="AH610" s="6">
        <f>IF(R610&gt;0,RANK(R610,(N610:P610,Q610:AE610)),0)</f>
        <v>0</v>
      </c>
      <c r="AI610" s="6">
        <f>IF(T610&gt;0,RANK(T610,(N610:P610,Q610:AE610)),0)</f>
        <v>0</v>
      </c>
      <c r="AJ610" s="6">
        <f>IF(S610&gt;0,RANK(S610,(N610:P610,Q610:AE610)),0)</f>
        <v>0</v>
      </c>
      <c r="AK610" s="2">
        <f t="shared" si="244"/>
        <v>5.9194139194139198E-2</v>
      </c>
      <c r="AL610" s="2">
        <f t="shared" si="245"/>
        <v>0</v>
      </c>
      <c r="AM610" s="2">
        <f t="shared" si="246"/>
        <v>0</v>
      </c>
      <c r="AN610" s="2">
        <f t="shared" si="247"/>
        <v>0</v>
      </c>
      <c r="AP610" t="s">
        <v>902</v>
      </c>
      <c r="AQ610" t="s">
        <v>1257</v>
      </c>
      <c r="AT610" s="92">
        <v>29</v>
      </c>
      <c r="AU610" s="94">
        <v>55</v>
      </c>
      <c r="AV610" s="98">
        <f t="shared" si="227"/>
        <v>29055</v>
      </c>
      <c r="AX610" s="6" t="s">
        <v>1535</v>
      </c>
    </row>
    <row r="611" spans="1:50" hidden="1" outlineLevel="1">
      <c r="A611" t="s">
        <v>1090</v>
      </c>
      <c r="B611" t="s">
        <v>1257</v>
      </c>
      <c r="C611" s="1">
        <f t="shared" si="239"/>
        <v>2960</v>
      </c>
      <c r="D611" s="6">
        <f>IF(N611&gt;0, RANK(N611,(N611:P611,Q611:AE611)),0)</f>
        <v>2</v>
      </c>
      <c r="E611" s="6">
        <f>IF(O611&gt;0,RANK(O611,(N611:P611,Q611:AE611)),0)</f>
        <v>1</v>
      </c>
      <c r="F611" s="6">
        <f>IF(P611&gt;0,RANK(P611,(N611:P611,Q611:AE611)),0)</f>
        <v>0</v>
      </c>
      <c r="G611" s="1">
        <f t="shared" si="237"/>
        <v>1425</v>
      </c>
      <c r="H611" s="2">
        <f t="shared" si="238"/>
        <v>0.48141891891891891</v>
      </c>
      <c r="I611" s="2"/>
      <c r="J611" s="2">
        <f t="shared" si="240"/>
        <v>0.23378378378378378</v>
      </c>
      <c r="K611" s="2">
        <f t="shared" si="241"/>
        <v>0.7152027027027027</v>
      </c>
      <c r="L611" s="2">
        <f t="shared" si="242"/>
        <v>0</v>
      </c>
      <c r="M611" s="2">
        <f t="shared" si="243"/>
        <v>5.1013513513513575E-2</v>
      </c>
      <c r="N611" s="53">
        <v>692</v>
      </c>
      <c r="O611" s="53">
        <v>2117</v>
      </c>
      <c r="Q611" s="53">
        <v>151</v>
      </c>
      <c r="Y611" s="107"/>
      <c r="Z611" s="107"/>
      <c r="AA611" s="107"/>
      <c r="AB611" s="107"/>
      <c r="AC611" s="107"/>
      <c r="AD611" s="107"/>
      <c r="AE611" s="107"/>
      <c r="AG611" s="6">
        <f>IF(Q611&gt;0,RANK(Q611,(N611:P611,Q611:AE611)),0)</f>
        <v>3</v>
      </c>
      <c r="AH611" s="6">
        <f>IF(R611&gt;0,RANK(R611,(N611:P611,Q611:AE611)),0)</f>
        <v>0</v>
      </c>
      <c r="AI611" s="6">
        <f>IF(T611&gt;0,RANK(T611,(N611:P611,Q611:AE611)),0)</f>
        <v>0</v>
      </c>
      <c r="AJ611" s="6">
        <f>IF(S611&gt;0,RANK(S611,(N611:P611,Q611:AE611)),0)</f>
        <v>0</v>
      </c>
      <c r="AK611" s="2">
        <f t="shared" si="244"/>
        <v>5.1013513513513513E-2</v>
      </c>
      <c r="AL611" s="2">
        <f t="shared" si="245"/>
        <v>0</v>
      </c>
      <c r="AM611" s="2">
        <f t="shared" si="246"/>
        <v>0</v>
      </c>
      <c r="AN611" s="2">
        <f t="shared" si="247"/>
        <v>0</v>
      </c>
      <c r="AP611" t="s">
        <v>1090</v>
      </c>
      <c r="AQ611" t="s">
        <v>1257</v>
      </c>
      <c r="AT611" s="92">
        <v>29</v>
      </c>
      <c r="AU611" s="94">
        <v>57</v>
      </c>
      <c r="AV611" s="98">
        <f t="shared" si="227"/>
        <v>29057</v>
      </c>
      <c r="AX611" s="6" t="s">
        <v>1535</v>
      </c>
    </row>
    <row r="612" spans="1:50" hidden="1" outlineLevel="1">
      <c r="A612" t="s">
        <v>2382</v>
      </c>
      <c r="B612" t="s">
        <v>1257</v>
      </c>
      <c r="C612" s="1">
        <f t="shared" si="239"/>
        <v>4417</v>
      </c>
      <c r="D612" s="6">
        <f>IF(N612&gt;0, RANK(N612,(N612:P612,Q612:AE612)),0)</f>
        <v>2</v>
      </c>
      <c r="E612" s="6">
        <f>IF(O612&gt;0,RANK(O612,(N612:P612,Q612:AE612)),0)</f>
        <v>1</v>
      </c>
      <c r="F612" s="6">
        <f>IF(P612&gt;0,RANK(P612,(N612:P612,Q612:AE612)),0)</f>
        <v>0</v>
      </c>
      <c r="G612" s="1">
        <f t="shared" si="237"/>
        <v>1850</v>
      </c>
      <c r="H612" s="2">
        <f t="shared" si="238"/>
        <v>0.41883631424043466</v>
      </c>
      <c r="I612" s="2"/>
      <c r="J612" s="2">
        <f t="shared" si="240"/>
        <v>0.2553769526828164</v>
      </c>
      <c r="K612" s="2">
        <f t="shared" si="241"/>
        <v>0.67421326692325112</v>
      </c>
      <c r="L612" s="2">
        <f t="shared" si="242"/>
        <v>0</v>
      </c>
      <c r="M612" s="2">
        <f t="shared" si="243"/>
        <v>7.040978039393242E-2</v>
      </c>
      <c r="N612" s="53">
        <v>1128</v>
      </c>
      <c r="O612" s="53">
        <v>2978</v>
      </c>
      <c r="Q612" s="53">
        <v>311</v>
      </c>
      <c r="Y612" s="107"/>
      <c r="Z612" s="107"/>
      <c r="AA612" s="107"/>
      <c r="AB612" s="107"/>
      <c r="AC612" s="107"/>
      <c r="AD612" s="107"/>
      <c r="AE612" s="107"/>
      <c r="AG612" s="6">
        <f>IF(Q612&gt;0,RANK(Q612,(N612:P612,Q612:AE612)),0)</f>
        <v>3</v>
      </c>
      <c r="AH612" s="6">
        <f>IF(R612&gt;0,RANK(R612,(N612:P612,Q612:AE612)),0)</f>
        <v>0</v>
      </c>
      <c r="AI612" s="6">
        <f>IF(T612&gt;0,RANK(T612,(N612:P612,Q612:AE612)),0)</f>
        <v>0</v>
      </c>
      <c r="AJ612" s="6">
        <f>IF(S612&gt;0,RANK(S612,(N612:P612,Q612:AE612)),0)</f>
        <v>0</v>
      </c>
      <c r="AK612" s="2">
        <f t="shared" si="244"/>
        <v>7.0409780393932531E-2</v>
      </c>
      <c r="AL612" s="2">
        <f t="shared" si="245"/>
        <v>0</v>
      </c>
      <c r="AM612" s="2">
        <f t="shared" si="246"/>
        <v>0</v>
      </c>
      <c r="AN612" s="2">
        <f t="shared" si="247"/>
        <v>0</v>
      </c>
      <c r="AP612" t="s">
        <v>2382</v>
      </c>
      <c r="AQ612" t="s">
        <v>1257</v>
      </c>
      <c r="AT612" s="92">
        <v>29</v>
      </c>
      <c r="AU612" s="94">
        <v>59</v>
      </c>
      <c r="AV612" s="98">
        <f t="shared" ref="AV612:AV675" si="248">1000*AT612+AU612</f>
        <v>29059</v>
      </c>
      <c r="AX612" s="6" t="s">
        <v>1535</v>
      </c>
    </row>
    <row r="613" spans="1:50" hidden="1" outlineLevel="1">
      <c r="A613" t="s">
        <v>492</v>
      </c>
      <c r="B613" t="s">
        <v>1257</v>
      </c>
      <c r="C613" s="1">
        <f t="shared" si="239"/>
        <v>3051</v>
      </c>
      <c r="D613" s="6">
        <f>IF(N613&gt;0, RANK(N613,(N613:P613,Q613:AE613)),0)</f>
        <v>2</v>
      </c>
      <c r="E613" s="6">
        <f>IF(O613&gt;0,RANK(O613,(N613:P613,Q613:AE613)),0)</f>
        <v>1</v>
      </c>
      <c r="F613" s="6">
        <f>IF(P613&gt;0,RANK(P613,(N613:P613,Q613:AE613)),0)</f>
        <v>0</v>
      </c>
      <c r="G613" s="1">
        <f t="shared" si="237"/>
        <v>939</v>
      </c>
      <c r="H613" s="2">
        <f t="shared" si="238"/>
        <v>0.3077679449360865</v>
      </c>
      <c r="I613" s="2"/>
      <c r="J613" s="2">
        <f t="shared" si="240"/>
        <v>0.3225172074729597</v>
      </c>
      <c r="K613" s="2">
        <f t="shared" si="241"/>
        <v>0.63028515240904626</v>
      </c>
      <c r="L613" s="2">
        <f t="shared" si="242"/>
        <v>0</v>
      </c>
      <c r="M613" s="2">
        <f t="shared" si="243"/>
        <v>4.71976401179941E-2</v>
      </c>
      <c r="N613" s="53">
        <v>984</v>
      </c>
      <c r="O613" s="53">
        <v>1923</v>
      </c>
      <c r="Q613" s="53">
        <v>144</v>
      </c>
      <c r="Y613" s="107"/>
      <c r="Z613" s="107"/>
      <c r="AA613" s="107"/>
      <c r="AB613" s="107"/>
      <c r="AC613" s="107"/>
      <c r="AD613" s="107"/>
      <c r="AE613" s="107"/>
      <c r="AG613" s="6">
        <f>IF(Q613&gt;0,RANK(Q613,(N613:P613,Q613:AE613)),0)</f>
        <v>3</v>
      </c>
      <c r="AH613" s="6">
        <f>IF(R613&gt;0,RANK(R613,(N613:P613,Q613:AE613)),0)</f>
        <v>0</v>
      </c>
      <c r="AI613" s="6">
        <f>IF(T613&gt;0,RANK(T613,(N613:P613,Q613:AE613)),0)</f>
        <v>0</v>
      </c>
      <c r="AJ613" s="6">
        <f>IF(S613&gt;0,RANK(S613,(N613:P613,Q613:AE613)),0)</f>
        <v>0</v>
      </c>
      <c r="AK613" s="2">
        <f t="shared" si="244"/>
        <v>4.71976401179941E-2</v>
      </c>
      <c r="AL613" s="2">
        <f t="shared" si="245"/>
        <v>0</v>
      </c>
      <c r="AM613" s="2">
        <f t="shared" si="246"/>
        <v>0</v>
      </c>
      <c r="AN613" s="2">
        <f t="shared" si="247"/>
        <v>0</v>
      </c>
      <c r="AP613" t="s">
        <v>492</v>
      </c>
      <c r="AQ613" t="s">
        <v>1257</v>
      </c>
      <c r="AT613" s="92">
        <v>29</v>
      </c>
      <c r="AU613" s="94">
        <v>61</v>
      </c>
      <c r="AV613" s="98">
        <f t="shared" si="248"/>
        <v>29061</v>
      </c>
      <c r="AX613" s="6" t="s">
        <v>1535</v>
      </c>
    </row>
    <row r="614" spans="1:50" hidden="1" outlineLevel="1">
      <c r="A614" t="s">
        <v>2383</v>
      </c>
      <c r="B614" t="s">
        <v>1257</v>
      </c>
      <c r="C614" s="1">
        <f t="shared" si="239"/>
        <v>3482</v>
      </c>
      <c r="D614" s="6">
        <f>IF(N614&gt;0, RANK(N614,(N614:P614,Q614:AE614)),0)</f>
        <v>2</v>
      </c>
      <c r="E614" s="6">
        <f>IF(O614&gt;0,RANK(O614,(N614:P614,Q614:AE614)),0)</f>
        <v>1</v>
      </c>
      <c r="F614" s="6">
        <f>IF(P614&gt;0,RANK(P614,(N614:P614,Q614:AE614)),0)</f>
        <v>0</v>
      </c>
      <c r="G614" s="1">
        <f t="shared" si="237"/>
        <v>1022</v>
      </c>
      <c r="H614" s="2">
        <f t="shared" si="238"/>
        <v>0.2935094773118897</v>
      </c>
      <c r="I614" s="2"/>
      <c r="J614" s="2">
        <f t="shared" si="240"/>
        <v>0.31964388282596207</v>
      </c>
      <c r="K614" s="2">
        <f t="shared" si="241"/>
        <v>0.61315336013785182</v>
      </c>
      <c r="L614" s="2">
        <f t="shared" si="242"/>
        <v>0</v>
      </c>
      <c r="M614" s="2">
        <f t="shared" si="243"/>
        <v>6.7202757036186167E-2</v>
      </c>
      <c r="N614" s="53">
        <v>1113</v>
      </c>
      <c r="O614" s="53">
        <v>2135</v>
      </c>
      <c r="Q614" s="53">
        <v>234</v>
      </c>
      <c r="Y614" s="107"/>
      <c r="Z614" s="107"/>
      <c r="AA614" s="107"/>
      <c r="AB614" s="107"/>
      <c r="AC614" s="107"/>
      <c r="AD614" s="107"/>
      <c r="AE614" s="107"/>
      <c r="AG614" s="6">
        <f>IF(Q614&gt;0,RANK(Q614,(N614:P614,Q614:AE614)),0)</f>
        <v>3</v>
      </c>
      <c r="AH614" s="6">
        <f>IF(R614&gt;0,RANK(R614,(N614:P614,Q614:AE614)),0)</f>
        <v>0</v>
      </c>
      <c r="AI614" s="6">
        <f>IF(T614&gt;0,RANK(T614,(N614:P614,Q614:AE614)),0)</f>
        <v>0</v>
      </c>
      <c r="AJ614" s="6">
        <f>IF(S614&gt;0,RANK(S614,(N614:P614,Q614:AE614)),0)</f>
        <v>0</v>
      </c>
      <c r="AK614" s="2">
        <f t="shared" si="244"/>
        <v>6.7202757036186098E-2</v>
      </c>
      <c r="AL614" s="2">
        <f t="shared" si="245"/>
        <v>0</v>
      </c>
      <c r="AM614" s="2">
        <f t="shared" si="246"/>
        <v>0</v>
      </c>
      <c r="AN614" s="2">
        <f t="shared" si="247"/>
        <v>0</v>
      </c>
      <c r="AP614" t="s">
        <v>2383</v>
      </c>
      <c r="AQ614" t="s">
        <v>1257</v>
      </c>
      <c r="AT614" s="92">
        <v>29</v>
      </c>
      <c r="AU614" s="94">
        <v>63</v>
      </c>
      <c r="AV614" s="98">
        <f t="shared" si="248"/>
        <v>29063</v>
      </c>
      <c r="AX614" s="6" t="s">
        <v>1535</v>
      </c>
    </row>
    <row r="615" spans="1:50" hidden="1" outlineLevel="1">
      <c r="A615" t="s">
        <v>352</v>
      </c>
      <c r="B615" t="s">
        <v>1257</v>
      </c>
      <c r="C615" s="1">
        <f t="shared" ref="C615:C646" si="249">SUM(N615:AE615)</f>
        <v>4825</v>
      </c>
      <c r="D615" s="6">
        <f>IF(N615&gt;0, RANK(N615,(N615:P615,Q615:AE615)),0)</f>
        <v>2</v>
      </c>
      <c r="E615" s="6">
        <f>IF(O615&gt;0,RANK(O615,(N615:P615,Q615:AE615)),0)</f>
        <v>1</v>
      </c>
      <c r="F615" s="6">
        <f>IF(P615&gt;0,RANK(P615,(N615:P615,Q615:AE615)),0)</f>
        <v>0</v>
      </c>
      <c r="G615" s="1">
        <f t="shared" si="237"/>
        <v>1531</v>
      </c>
      <c r="H615" s="2">
        <f t="shared" si="238"/>
        <v>0.31730569948186527</v>
      </c>
      <c r="I615" s="2"/>
      <c r="J615" s="2">
        <f t="shared" ref="J615:J646" si="250">IF($C615=0,"-",N615/$C615)</f>
        <v>0.30404145077720207</v>
      </c>
      <c r="K615" s="2">
        <f t="shared" ref="K615:K646" si="251">IF($C615=0,"-",O615/$C615)</f>
        <v>0.62134715025906739</v>
      </c>
      <c r="L615" s="2">
        <f t="shared" ref="L615:L646" si="252">IF($C615=0,"-",P615/$C615)</f>
        <v>0</v>
      </c>
      <c r="M615" s="2">
        <f t="shared" ref="M615:M646" si="253">IF(C615=0,"-",(1-J615-K615-L615))</f>
        <v>7.4611398963730591E-2</v>
      </c>
      <c r="N615" s="53">
        <v>1467</v>
      </c>
      <c r="O615" s="53">
        <v>2998</v>
      </c>
      <c r="Q615" s="53">
        <v>360</v>
      </c>
      <c r="Y615" s="107"/>
      <c r="Z615" s="107"/>
      <c r="AA615" s="107"/>
      <c r="AB615" s="107"/>
      <c r="AC615" s="107"/>
      <c r="AD615" s="107"/>
      <c r="AE615" s="107"/>
      <c r="AG615" s="6">
        <f>IF(Q615&gt;0,RANK(Q615,(N615:P615,Q615:AE615)),0)</f>
        <v>3</v>
      </c>
      <c r="AH615" s="6">
        <f>IF(R615&gt;0,RANK(R615,(N615:P615,Q615:AE615)),0)</f>
        <v>0</v>
      </c>
      <c r="AI615" s="6">
        <f>IF(T615&gt;0,RANK(T615,(N615:P615,Q615:AE615)),0)</f>
        <v>0</v>
      </c>
      <c r="AJ615" s="6">
        <f>IF(S615&gt;0,RANK(S615,(N615:P615,Q615:AE615)),0)</f>
        <v>0</v>
      </c>
      <c r="AK615" s="2">
        <f t="shared" ref="AK615:AK646" si="254">IF($C615=0,"-",Q615/$C615)</f>
        <v>7.4611398963730563E-2</v>
      </c>
      <c r="AL615" s="2">
        <f t="shared" ref="AL615:AL646" si="255">IF($C615=0,"-",R615/$C615)</f>
        <v>0</v>
      </c>
      <c r="AM615" s="2">
        <f t="shared" ref="AM615:AM646" si="256">IF($C615=0,"-",T615/$C615)</f>
        <v>0</v>
      </c>
      <c r="AN615" s="2">
        <f t="shared" ref="AN615:AN646" si="257">IF($C615=0,"-",S615/$C615)</f>
        <v>0</v>
      </c>
      <c r="AP615" t="s">
        <v>352</v>
      </c>
      <c r="AQ615" t="s">
        <v>1257</v>
      </c>
      <c r="AT615" s="92">
        <v>29</v>
      </c>
      <c r="AU615" s="94">
        <v>65</v>
      </c>
      <c r="AV615" s="98">
        <f t="shared" si="248"/>
        <v>29065</v>
      </c>
      <c r="AX615" s="6" t="s">
        <v>1535</v>
      </c>
    </row>
    <row r="616" spans="1:50" hidden="1" outlineLevel="1">
      <c r="A616" t="s">
        <v>229</v>
      </c>
      <c r="B616" t="s">
        <v>1257</v>
      </c>
      <c r="C616" s="1">
        <f t="shared" si="249"/>
        <v>4320</v>
      </c>
      <c r="D616" s="6">
        <f>IF(N616&gt;0, RANK(N616,(N616:P616,Q616:AE616)),0)</f>
        <v>2</v>
      </c>
      <c r="E616" s="6">
        <f>IF(O616&gt;0,RANK(O616,(N616:P616,Q616:AE616)),0)</f>
        <v>1</v>
      </c>
      <c r="F616" s="6">
        <f>IF(P616&gt;0,RANK(P616,(N616:P616,Q616:AE616)),0)</f>
        <v>0</v>
      </c>
      <c r="G616" s="1">
        <f t="shared" si="237"/>
        <v>2103</v>
      </c>
      <c r="H616" s="2">
        <f t="shared" si="238"/>
        <v>0.48680555555555555</v>
      </c>
      <c r="I616" s="2"/>
      <c r="J616" s="2">
        <f t="shared" si="250"/>
        <v>0.2363425925925926</v>
      </c>
      <c r="K616" s="2">
        <f t="shared" si="251"/>
        <v>0.7231481481481481</v>
      </c>
      <c r="L616" s="2">
        <f t="shared" si="252"/>
        <v>0</v>
      </c>
      <c r="M616" s="2">
        <f t="shared" si="253"/>
        <v>4.05092592592593E-2</v>
      </c>
      <c r="N616" s="53">
        <v>1021</v>
      </c>
      <c r="O616" s="53">
        <v>3124</v>
      </c>
      <c r="Q616" s="53">
        <v>175</v>
      </c>
      <c r="Y616" s="107"/>
      <c r="Z616" s="107"/>
      <c r="AA616" s="107"/>
      <c r="AB616" s="107"/>
      <c r="AC616" s="107"/>
      <c r="AD616" s="107"/>
      <c r="AE616" s="107"/>
      <c r="AG616" s="6">
        <f>IF(Q616&gt;0,RANK(Q616,(N616:P616,Q616:AE616)),0)</f>
        <v>3</v>
      </c>
      <c r="AH616" s="6">
        <f>IF(R616&gt;0,RANK(R616,(N616:P616,Q616:AE616)),0)</f>
        <v>0</v>
      </c>
      <c r="AI616" s="6">
        <f>IF(T616&gt;0,RANK(T616,(N616:P616,Q616:AE616)),0)</f>
        <v>0</v>
      </c>
      <c r="AJ616" s="6">
        <f>IF(S616&gt;0,RANK(S616,(N616:P616,Q616:AE616)),0)</f>
        <v>0</v>
      </c>
      <c r="AK616" s="2">
        <f t="shared" si="254"/>
        <v>4.0509259259259259E-2</v>
      </c>
      <c r="AL616" s="2">
        <f t="shared" si="255"/>
        <v>0</v>
      </c>
      <c r="AM616" s="2">
        <f t="shared" si="256"/>
        <v>0</v>
      </c>
      <c r="AN616" s="2">
        <f t="shared" si="257"/>
        <v>0</v>
      </c>
      <c r="AP616" t="s">
        <v>229</v>
      </c>
      <c r="AQ616" t="s">
        <v>1257</v>
      </c>
      <c r="AT616" s="92">
        <v>29</v>
      </c>
      <c r="AU616" s="94">
        <v>67</v>
      </c>
      <c r="AV616" s="98">
        <f t="shared" si="248"/>
        <v>29067</v>
      </c>
      <c r="AX616" s="6" t="s">
        <v>1535</v>
      </c>
    </row>
    <row r="617" spans="1:50" hidden="1" outlineLevel="1">
      <c r="A617" t="s">
        <v>1936</v>
      </c>
      <c r="B617" t="s">
        <v>1257</v>
      </c>
      <c r="C617" s="1">
        <f t="shared" si="249"/>
        <v>7991</v>
      </c>
      <c r="D617" s="6">
        <f>IF(N617&gt;0, RANK(N617,(N617:P617,Q617:AE617)),0)</f>
        <v>2</v>
      </c>
      <c r="E617" s="6">
        <f>IF(O617&gt;0,RANK(O617,(N617:P617,Q617:AE617)),0)</f>
        <v>1</v>
      </c>
      <c r="F617" s="6">
        <f>IF(P617&gt;0,RANK(P617,(N617:P617,Q617:AE617)),0)</f>
        <v>0</v>
      </c>
      <c r="G617" s="1">
        <f t="shared" si="237"/>
        <v>2190</v>
      </c>
      <c r="H617" s="2">
        <f t="shared" si="238"/>
        <v>0.27405831560505567</v>
      </c>
      <c r="I617" s="2"/>
      <c r="J617" s="2">
        <f t="shared" si="250"/>
        <v>0.34801651858340632</v>
      </c>
      <c r="K617" s="2">
        <f t="shared" si="251"/>
        <v>0.62207483418846199</v>
      </c>
      <c r="L617" s="2">
        <f t="shared" si="252"/>
        <v>0</v>
      </c>
      <c r="M617" s="2">
        <f t="shared" si="253"/>
        <v>2.9908647228131691E-2</v>
      </c>
      <c r="N617" s="53">
        <v>2781</v>
      </c>
      <c r="O617" s="53">
        <v>4971</v>
      </c>
      <c r="Q617" s="53">
        <v>239</v>
      </c>
      <c r="Y617" s="107"/>
      <c r="Z617" s="107"/>
      <c r="AA617" s="107"/>
      <c r="AB617" s="107"/>
      <c r="AC617" s="107"/>
      <c r="AD617" s="107"/>
      <c r="AE617" s="107"/>
      <c r="AG617" s="6">
        <f>IF(Q617&gt;0,RANK(Q617,(N617:P617,Q617:AE617)),0)</f>
        <v>3</v>
      </c>
      <c r="AH617" s="6">
        <f>IF(R617&gt;0,RANK(R617,(N617:P617,Q617:AE617)),0)</f>
        <v>0</v>
      </c>
      <c r="AI617" s="6">
        <f>IF(T617&gt;0,RANK(T617,(N617:P617,Q617:AE617)),0)</f>
        <v>0</v>
      </c>
      <c r="AJ617" s="6">
        <f>IF(S617&gt;0,RANK(S617,(N617:P617,Q617:AE617)),0)</f>
        <v>0</v>
      </c>
      <c r="AK617" s="2">
        <f t="shared" si="254"/>
        <v>2.9908647228131649E-2</v>
      </c>
      <c r="AL617" s="2">
        <f t="shared" si="255"/>
        <v>0</v>
      </c>
      <c r="AM617" s="2">
        <f t="shared" si="256"/>
        <v>0</v>
      </c>
      <c r="AN617" s="2">
        <f t="shared" si="257"/>
        <v>0</v>
      </c>
      <c r="AP617" t="s">
        <v>1936</v>
      </c>
      <c r="AQ617" t="s">
        <v>1257</v>
      </c>
      <c r="AT617" s="92">
        <v>29</v>
      </c>
      <c r="AU617" s="94">
        <v>69</v>
      </c>
      <c r="AV617" s="98">
        <f t="shared" si="248"/>
        <v>29069</v>
      </c>
      <c r="AX617" s="6" t="s">
        <v>1535</v>
      </c>
    </row>
    <row r="618" spans="1:50" hidden="1" outlineLevel="1">
      <c r="A618" t="s">
        <v>2924</v>
      </c>
      <c r="B618" t="s">
        <v>1257</v>
      </c>
      <c r="C618" s="1">
        <f t="shared" si="249"/>
        <v>26351</v>
      </c>
      <c r="D618" s="6">
        <f>IF(N618&gt;0, RANK(N618,(N618:P618,Q618:AE618)),0)</f>
        <v>2</v>
      </c>
      <c r="E618" s="6">
        <f>IF(O618&gt;0,RANK(O618,(N618:P618,Q618:AE618)),0)</f>
        <v>1</v>
      </c>
      <c r="F618" s="6">
        <f>IF(P618&gt;0,RANK(P618,(N618:P618,Q618:AE618)),0)</f>
        <v>0</v>
      </c>
      <c r="G618" s="1">
        <f t="shared" si="237"/>
        <v>9442</v>
      </c>
      <c r="H618" s="2">
        <f t="shared" si="238"/>
        <v>0.35831657242609388</v>
      </c>
      <c r="I618" s="2"/>
      <c r="J618" s="2">
        <f t="shared" si="250"/>
        <v>0.29478957155326174</v>
      </c>
      <c r="K618" s="2">
        <f t="shared" si="251"/>
        <v>0.65310614397935562</v>
      </c>
      <c r="L618" s="2">
        <f t="shared" si="252"/>
        <v>0</v>
      </c>
      <c r="M618" s="2">
        <f t="shared" si="253"/>
        <v>5.2104284467382578E-2</v>
      </c>
      <c r="N618" s="53">
        <v>7768</v>
      </c>
      <c r="O618" s="53">
        <v>17210</v>
      </c>
      <c r="Q618" s="53">
        <v>1373</v>
      </c>
      <c r="Y618" s="107"/>
      <c r="Z618" s="107"/>
      <c r="AA618" s="107"/>
      <c r="AB618" s="107"/>
      <c r="AC618" s="107"/>
      <c r="AD618" s="107"/>
      <c r="AE618" s="107"/>
      <c r="AG618" s="6">
        <f>IF(Q618&gt;0,RANK(Q618,(N618:P618,Q618:AE618)),0)</f>
        <v>3</v>
      </c>
      <c r="AH618" s="6">
        <f>IF(R618&gt;0,RANK(R618,(N618:P618,Q618:AE618)),0)</f>
        <v>0</v>
      </c>
      <c r="AI618" s="6">
        <f>IF(T618&gt;0,RANK(T618,(N618:P618,Q618:AE618)),0)</f>
        <v>0</v>
      </c>
      <c r="AJ618" s="6">
        <f>IF(S618&gt;0,RANK(S618,(N618:P618,Q618:AE618)),0)</f>
        <v>0</v>
      </c>
      <c r="AK618" s="2">
        <f t="shared" si="254"/>
        <v>5.210428446738264E-2</v>
      </c>
      <c r="AL618" s="2">
        <f t="shared" si="255"/>
        <v>0</v>
      </c>
      <c r="AM618" s="2">
        <f t="shared" si="256"/>
        <v>0</v>
      </c>
      <c r="AN618" s="2">
        <f t="shared" si="257"/>
        <v>0</v>
      </c>
      <c r="AP618" t="s">
        <v>2924</v>
      </c>
      <c r="AQ618" t="s">
        <v>1257</v>
      </c>
      <c r="AT618" s="92">
        <v>29</v>
      </c>
      <c r="AU618" s="94">
        <v>71</v>
      </c>
      <c r="AV618" s="98">
        <f t="shared" si="248"/>
        <v>29071</v>
      </c>
      <c r="AX618" s="6" t="s">
        <v>1535</v>
      </c>
    </row>
    <row r="619" spans="1:50" hidden="1" outlineLevel="1">
      <c r="A619" t="s">
        <v>813</v>
      </c>
      <c r="B619" t="s">
        <v>1257</v>
      </c>
      <c r="C619" s="1">
        <f t="shared" si="249"/>
        <v>4853</v>
      </c>
      <c r="D619" s="6">
        <f>IF(N619&gt;0, RANK(N619,(N619:P619,Q619:AE619)),0)</f>
        <v>2</v>
      </c>
      <c r="E619" s="6">
        <f>IF(O619&gt;0,RANK(O619,(N619:P619,Q619:AE619)),0)</f>
        <v>1</v>
      </c>
      <c r="F619" s="6">
        <f>IF(P619&gt;0,RANK(P619,(N619:P619,Q619:AE619)),0)</f>
        <v>0</v>
      </c>
      <c r="G619" s="1">
        <f t="shared" si="237"/>
        <v>2503</v>
      </c>
      <c r="H619" s="2">
        <f t="shared" si="238"/>
        <v>0.51576344529157225</v>
      </c>
      <c r="I619" s="2"/>
      <c r="J619" s="2">
        <f t="shared" si="250"/>
        <v>0.22171852462394395</v>
      </c>
      <c r="K619" s="2">
        <f t="shared" si="251"/>
        <v>0.73748196991551618</v>
      </c>
      <c r="L619" s="2">
        <f t="shared" si="252"/>
        <v>0</v>
      </c>
      <c r="M619" s="2">
        <f t="shared" si="253"/>
        <v>4.0799505460539898E-2</v>
      </c>
      <c r="N619" s="53">
        <v>1076</v>
      </c>
      <c r="O619" s="53">
        <v>3579</v>
      </c>
      <c r="Q619" s="53">
        <v>198</v>
      </c>
      <c r="Y619" s="107"/>
      <c r="Z619" s="107"/>
      <c r="AA619" s="107"/>
      <c r="AB619" s="107"/>
      <c r="AC619" s="107"/>
      <c r="AD619" s="107"/>
      <c r="AE619" s="107"/>
      <c r="AG619" s="6">
        <f>IF(Q619&gt;0,RANK(Q619,(N619:P619,Q619:AE619)),0)</f>
        <v>3</v>
      </c>
      <c r="AH619" s="6">
        <f>IF(R619&gt;0,RANK(R619,(N619:P619,Q619:AE619)),0)</f>
        <v>0</v>
      </c>
      <c r="AI619" s="6">
        <f>IF(T619&gt;0,RANK(T619,(N619:P619,Q619:AE619)),0)</f>
        <v>0</v>
      </c>
      <c r="AJ619" s="6">
        <f>IF(S619&gt;0,RANK(S619,(N619:P619,Q619:AE619)),0)</f>
        <v>0</v>
      </c>
      <c r="AK619" s="2">
        <f t="shared" si="254"/>
        <v>4.079950546053987E-2</v>
      </c>
      <c r="AL619" s="2">
        <f t="shared" si="255"/>
        <v>0</v>
      </c>
      <c r="AM619" s="2">
        <f t="shared" si="256"/>
        <v>0</v>
      </c>
      <c r="AN619" s="2">
        <f t="shared" si="257"/>
        <v>0</v>
      </c>
      <c r="AP619" t="s">
        <v>813</v>
      </c>
      <c r="AQ619" t="s">
        <v>1257</v>
      </c>
      <c r="AT619" s="92">
        <v>29</v>
      </c>
      <c r="AU619" s="94">
        <v>73</v>
      </c>
      <c r="AV619" s="98">
        <f t="shared" si="248"/>
        <v>29073</v>
      </c>
      <c r="AX619" s="6" t="s">
        <v>1535</v>
      </c>
    </row>
    <row r="620" spans="1:50" hidden="1" outlineLevel="1">
      <c r="A620" t="s">
        <v>2746</v>
      </c>
      <c r="B620" t="s">
        <v>1257</v>
      </c>
      <c r="C620" s="1">
        <f t="shared" si="249"/>
        <v>2943</v>
      </c>
      <c r="D620" s="6">
        <f>IF(N620&gt;0, RANK(N620,(N620:P620,Q620:AE620)),0)</f>
        <v>2</v>
      </c>
      <c r="E620" s="6">
        <f>IF(O620&gt;0,RANK(O620,(N620:P620,Q620:AE620)),0)</f>
        <v>1</v>
      </c>
      <c r="F620" s="6">
        <f>IF(P620&gt;0,RANK(P620,(N620:P620,Q620:AE620)),0)</f>
        <v>0</v>
      </c>
      <c r="G620" s="1">
        <f t="shared" si="237"/>
        <v>585</v>
      </c>
      <c r="H620" s="2">
        <f t="shared" si="238"/>
        <v>0.19877675840978593</v>
      </c>
      <c r="I620" s="2"/>
      <c r="J620" s="2">
        <f t="shared" si="250"/>
        <v>0.381583418280666</v>
      </c>
      <c r="K620" s="2">
        <f t="shared" si="251"/>
        <v>0.58036017669045192</v>
      </c>
      <c r="L620" s="2">
        <f t="shared" si="252"/>
        <v>0</v>
      </c>
      <c r="M620" s="2">
        <f t="shared" si="253"/>
        <v>3.8056405028882079E-2</v>
      </c>
      <c r="N620" s="53">
        <v>1123</v>
      </c>
      <c r="O620" s="53">
        <v>1708</v>
      </c>
      <c r="Q620" s="53">
        <v>112</v>
      </c>
      <c r="Y620" s="107"/>
      <c r="Z620" s="107"/>
      <c r="AA620" s="107"/>
      <c r="AB620" s="107"/>
      <c r="AC620" s="107"/>
      <c r="AD620" s="107"/>
      <c r="AE620" s="107"/>
      <c r="AG620" s="6">
        <f>IF(Q620&gt;0,RANK(Q620,(N620:P620,Q620:AE620)),0)</f>
        <v>3</v>
      </c>
      <c r="AH620" s="6">
        <f>IF(R620&gt;0,RANK(R620,(N620:P620,Q620:AE620)),0)</f>
        <v>0</v>
      </c>
      <c r="AI620" s="6">
        <f>IF(T620&gt;0,RANK(T620,(N620:P620,Q620:AE620)),0)</f>
        <v>0</v>
      </c>
      <c r="AJ620" s="6">
        <f>IF(S620&gt;0,RANK(S620,(N620:P620,Q620:AE620)),0)</f>
        <v>0</v>
      </c>
      <c r="AK620" s="2">
        <f t="shared" si="254"/>
        <v>3.8056405028882093E-2</v>
      </c>
      <c r="AL620" s="2">
        <f t="shared" si="255"/>
        <v>0</v>
      </c>
      <c r="AM620" s="2">
        <f t="shared" si="256"/>
        <v>0</v>
      </c>
      <c r="AN620" s="2">
        <f t="shared" si="257"/>
        <v>0</v>
      </c>
      <c r="AP620" t="s">
        <v>2746</v>
      </c>
      <c r="AQ620" t="s">
        <v>1257</v>
      </c>
      <c r="AT620" s="92">
        <v>29</v>
      </c>
      <c r="AU620" s="94">
        <v>75</v>
      </c>
      <c r="AV620" s="98">
        <f t="shared" si="248"/>
        <v>29075</v>
      </c>
      <c r="AX620" s="6" t="s">
        <v>1535</v>
      </c>
    </row>
    <row r="621" spans="1:50" hidden="1" outlineLevel="1">
      <c r="A621" t="s">
        <v>1703</v>
      </c>
      <c r="B621" t="s">
        <v>1257</v>
      </c>
      <c r="C621" s="1">
        <f t="shared" si="249"/>
        <v>76848</v>
      </c>
      <c r="D621" s="6">
        <f>IF(N621&gt;0, RANK(N621,(N621:P621,Q621:AE621)),0)</f>
        <v>2</v>
      </c>
      <c r="E621" s="6">
        <f>IF(O621&gt;0,RANK(O621,(N621:P621,Q621:AE621)),0)</f>
        <v>1</v>
      </c>
      <c r="F621" s="6">
        <f>IF(P621&gt;0,RANK(P621,(N621:P621,Q621:AE621)),0)</f>
        <v>0</v>
      </c>
      <c r="G621" s="1">
        <f t="shared" si="237"/>
        <v>27171</v>
      </c>
      <c r="H621" s="2">
        <f t="shared" si="238"/>
        <v>0.35356808244846971</v>
      </c>
      <c r="I621" s="2"/>
      <c r="J621" s="2">
        <f t="shared" si="250"/>
        <v>0.29879762648344782</v>
      </c>
      <c r="K621" s="2">
        <f t="shared" si="251"/>
        <v>0.65236570893191759</v>
      </c>
      <c r="L621" s="2">
        <f t="shared" si="252"/>
        <v>0</v>
      </c>
      <c r="M621" s="2">
        <f t="shared" si="253"/>
        <v>4.8836664584634648E-2</v>
      </c>
      <c r="N621" s="53">
        <v>22962</v>
      </c>
      <c r="O621" s="53">
        <v>50133</v>
      </c>
      <c r="Q621" s="53">
        <v>3753</v>
      </c>
      <c r="Y621" s="107"/>
      <c r="Z621" s="107"/>
      <c r="AA621" s="107"/>
      <c r="AB621" s="107"/>
      <c r="AC621" s="107"/>
      <c r="AD621" s="107"/>
      <c r="AE621" s="107"/>
      <c r="AG621" s="6">
        <f>IF(Q621&gt;0,RANK(Q621,(N621:P621,Q621:AE621)),0)</f>
        <v>3</v>
      </c>
      <c r="AH621" s="6">
        <f>IF(R621&gt;0,RANK(R621,(N621:P621,Q621:AE621)),0)</f>
        <v>0</v>
      </c>
      <c r="AI621" s="6">
        <f>IF(T621&gt;0,RANK(T621,(N621:P621,Q621:AE621)),0)</f>
        <v>0</v>
      </c>
      <c r="AJ621" s="6">
        <f>IF(S621&gt;0,RANK(S621,(N621:P621,Q621:AE621)),0)</f>
        <v>0</v>
      </c>
      <c r="AK621" s="2">
        <f t="shared" si="254"/>
        <v>4.8836664584634606E-2</v>
      </c>
      <c r="AL621" s="2">
        <f t="shared" si="255"/>
        <v>0</v>
      </c>
      <c r="AM621" s="2">
        <f t="shared" si="256"/>
        <v>0</v>
      </c>
      <c r="AN621" s="2">
        <f t="shared" si="257"/>
        <v>0</v>
      </c>
      <c r="AP621" t="s">
        <v>1703</v>
      </c>
      <c r="AQ621" t="s">
        <v>1257</v>
      </c>
      <c r="AT621" s="92">
        <v>29</v>
      </c>
      <c r="AU621" s="94">
        <v>77</v>
      </c>
      <c r="AV621" s="98">
        <f t="shared" si="248"/>
        <v>29077</v>
      </c>
      <c r="AX621" s="6" t="s">
        <v>1535</v>
      </c>
    </row>
    <row r="622" spans="1:50" hidden="1" outlineLevel="1">
      <c r="A622" t="s">
        <v>1836</v>
      </c>
      <c r="B622" t="s">
        <v>1257</v>
      </c>
      <c r="C622" s="1">
        <f t="shared" si="249"/>
        <v>3880</v>
      </c>
      <c r="D622" s="6">
        <f>IF(N622&gt;0, RANK(N622,(N622:P622,Q622:AE622)),0)</f>
        <v>2</v>
      </c>
      <c r="E622" s="6">
        <f>IF(O622&gt;0,RANK(O622,(N622:P622,Q622:AE622)),0)</f>
        <v>1</v>
      </c>
      <c r="F622" s="6">
        <f>IF(P622&gt;0,RANK(P622,(N622:P622,Q622:AE622)),0)</f>
        <v>0</v>
      </c>
      <c r="G622" s="1">
        <f t="shared" si="237"/>
        <v>1330</v>
      </c>
      <c r="H622" s="2">
        <f t="shared" si="238"/>
        <v>0.34278350515463918</v>
      </c>
      <c r="I622" s="2"/>
      <c r="J622" s="2">
        <f t="shared" si="250"/>
        <v>0.30541237113402064</v>
      </c>
      <c r="K622" s="2">
        <f t="shared" si="251"/>
        <v>0.64819587628865982</v>
      </c>
      <c r="L622" s="2">
        <f t="shared" si="252"/>
        <v>0</v>
      </c>
      <c r="M622" s="2">
        <f t="shared" si="253"/>
        <v>4.6391752577319534E-2</v>
      </c>
      <c r="N622" s="53">
        <v>1185</v>
      </c>
      <c r="O622" s="53">
        <v>2515</v>
      </c>
      <c r="Q622" s="53">
        <v>180</v>
      </c>
      <c r="Y622" s="107"/>
      <c r="Z622" s="107"/>
      <c r="AA622" s="107"/>
      <c r="AB622" s="107"/>
      <c r="AC622" s="107"/>
      <c r="AD622" s="107"/>
      <c r="AE622" s="107"/>
      <c r="AG622" s="6">
        <f>IF(Q622&gt;0,RANK(Q622,(N622:P622,Q622:AE622)),0)</f>
        <v>3</v>
      </c>
      <c r="AH622" s="6">
        <f>IF(R622&gt;0,RANK(R622,(N622:P622,Q622:AE622)),0)</f>
        <v>0</v>
      </c>
      <c r="AI622" s="6">
        <f>IF(T622&gt;0,RANK(T622,(N622:P622,Q622:AE622)),0)</f>
        <v>0</v>
      </c>
      <c r="AJ622" s="6">
        <f>IF(S622&gt;0,RANK(S622,(N622:P622,Q622:AE622)),0)</f>
        <v>0</v>
      </c>
      <c r="AK622" s="2">
        <f t="shared" si="254"/>
        <v>4.6391752577319589E-2</v>
      </c>
      <c r="AL622" s="2">
        <f t="shared" si="255"/>
        <v>0</v>
      </c>
      <c r="AM622" s="2">
        <f t="shared" si="256"/>
        <v>0</v>
      </c>
      <c r="AN622" s="2">
        <f t="shared" si="257"/>
        <v>0</v>
      </c>
      <c r="AP622" t="s">
        <v>1836</v>
      </c>
      <c r="AQ622" t="s">
        <v>1257</v>
      </c>
      <c r="AT622" s="92">
        <v>29</v>
      </c>
      <c r="AU622" s="94">
        <v>79</v>
      </c>
      <c r="AV622" s="98">
        <f t="shared" si="248"/>
        <v>29079</v>
      </c>
      <c r="AX622" s="6" t="s">
        <v>1535</v>
      </c>
    </row>
    <row r="623" spans="1:50" hidden="1" outlineLevel="1">
      <c r="A623" t="s">
        <v>1361</v>
      </c>
      <c r="B623" t="s">
        <v>1257</v>
      </c>
      <c r="C623" s="1">
        <f t="shared" si="249"/>
        <v>3566</v>
      </c>
      <c r="D623" s="6">
        <f>IF(N623&gt;0, RANK(N623,(N623:P623,Q623:AE623)),0)</f>
        <v>2</v>
      </c>
      <c r="E623" s="6">
        <f>IF(O623&gt;0,RANK(O623,(N623:P623,Q623:AE623)),0)</f>
        <v>1</v>
      </c>
      <c r="F623" s="6">
        <f>IF(P623&gt;0,RANK(P623,(N623:P623,Q623:AE623)),0)</f>
        <v>0</v>
      </c>
      <c r="G623" s="1">
        <f t="shared" si="237"/>
        <v>1580</v>
      </c>
      <c r="H623" s="2">
        <f t="shared" si="238"/>
        <v>0.44307347167694894</v>
      </c>
      <c r="I623" s="2"/>
      <c r="J623" s="2">
        <f t="shared" si="250"/>
        <v>0.25799214806505888</v>
      </c>
      <c r="K623" s="2">
        <f t="shared" si="251"/>
        <v>0.70106561974200787</v>
      </c>
      <c r="L623" s="2">
        <f t="shared" si="252"/>
        <v>0</v>
      </c>
      <c r="M623" s="2">
        <f t="shared" si="253"/>
        <v>4.0942232192933248E-2</v>
      </c>
      <c r="N623" s="53">
        <v>920</v>
      </c>
      <c r="O623" s="53">
        <v>2500</v>
      </c>
      <c r="Q623" s="53">
        <v>146</v>
      </c>
      <c r="Y623" s="107"/>
      <c r="Z623" s="107"/>
      <c r="AA623" s="107"/>
      <c r="AB623" s="107"/>
      <c r="AC623" s="107"/>
      <c r="AD623" s="107"/>
      <c r="AE623" s="107"/>
      <c r="AG623" s="6">
        <f>IF(Q623&gt;0,RANK(Q623,(N623:P623,Q623:AE623)),0)</f>
        <v>3</v>
      </c>
      <c r="AH623" s="6">
        <f>IF(R623&gt;0,RANK(R623,(N623:P623,Q623:AE623)),0)</f>
        <v>0</v>
      </c>
      <c r="AI623" s="6">
        <f>IF(T623&gt;0,RANK(T623,(N623:P623,Q623:AE623)),0)</f>
        <v>0</v>
      </c>
      <c r="AJ623" s="6">
        <f>IF(S623&gt;0,RANK(S623,(N623:P623,Q623:AE623)),0)</f>
        <v>0</v>
      </c>
      <c r="AK623" s="2">
        <f t="shared" si="254"/>
        <v>4.0942232192933262E-2</v>
      </c>
      <c r="AL623" s="2">
        <f t="shared" si="255"/>
        <v>0</v>
      </c>
      <c r="AM623" s="2">
        <f t="shared" si="256"/>
        <v>0</v>
      </c>
      <c r="AN623" s="2">
        <f t="shared" si="257"/>
        <v>0</v>
      </c>
      <c r="AP623" t="s">
        <v>1361</v>
      </c>
      <c r="AQ623" t="s">
        <v>1257</v>
      </c>
      <c r="AT623" s="92">
        <v>29</v>
      </c>
      <c r="AU623" s="94">
        <v>81</v>
      </c>
      <c r="AV623" s="98">
        <f t="shared" si="248"/>
        <v>29081</v>
      </c>
      <c r="AX623" s="6" t="s">
        <v>1535</v>
      </c>
    </row>
    <row r="624" spans="1:50" hidden="1" outlineLevel="1">
      <c r="A624" t="s">
        <v>812</v>
      </c>
      <c r="B624" t="s">
        <v>1257</v>
      </c>
      <c r="C624" s="1">
        <f t="shared" si="249"/>
        <v>7686</v>
      </c>
      <c r="D624" s="6">
        <f>IF(N624&gt;0, RANK(N624,(N624:P624,Q624:AE624)),0)</f>
        <v>2</v>
      </c>
      <c r="E624" s="6">
        <f>IF(O624&gt;0,RANK(O624,(N624:P624,Q624:AE624)),0)</f>
        <v>1</v>
      </c>
      <c r="F624" s="6">
        <f>IF(P624&gt;0,RANK(P624,(N624:P624,Q624:AE624)),0)</f>
        <v>0</v>
      </c>
      <c r="G624" s="1">
        <f t="shared" si="237"/>
        <v>1780</v>
      </c>
      <c r="H624" s="2">
        <f t="shared" si="238"/>
        <v>0.23158990372105126</v>
      </c>
      <c r="I624" s="2"/>
      <c r="J624" s="2">
        <f t="shared" si="250"/>
        <v>0.35532136351808485</v>
      </c>
      <c r="K624" s="2">
        <f t="shared" si="251"/>
        <v>0.58691126723913611</v>
      </c>
      <c r="L624" s="2">
        <f t="shared" si="252"/>
        <v>0</v>
      </c>
      <c r="M624" s="2">
        <f t="shared" si="253"/>
        <v>5.7767369242779032E-2</v>
      </c>
      <c r="N624" s="53">
        <v>2731</v>
      </c>
      <c r="O624" s="53">
        <v>4511</v>
      </c>
      <c r="Q624" s="53">
        <v>444</v>
      </c>
      <c r="Y624" s="107"/>
      <c r="Z624" s="107"/>
      <c r="AA624" s="107"/>
      <c r="AB624" s="107"/>
      <c r="AC624" s="107"/>
      <c r="AD624" s="107"/>
      <c r="AE624" s="107"/>
      <c r="AG624" s="6">
        <f>IF(Q624&gt;0,RANK(Q624,(N624:P624,Q624:AE624)),0)</f>
        <v>3</v>
      </c>
      <c r="AH624" s="6">
        <f>IF(R624&gt;0,RANK(R624,(N624:P624,Q624:AE624)),0)</f>
        <v>0</v>
      </c>
      <c r="AI624" s="6">
        <f>IF(T624&gt;0,RANK(T624,(N624:P624,Q624:AE624)),0)</f>
        <v>0</v>
      </c>
      <c r="AJ624" s="6">
        <f>IF(S624&gt;0,RANK(S624,(N624:P624,Q624:AE624)),0)</f>
        <v>0</v>
      </c>
      <c r="AK624" s="2">
        <f t="shared" si="254"/>
        <v>5.7767369242779081E-2</v>
      </c>
      <c r="AL624" s="2">
        <f t="shared" si="255"/>
        <v>0</v>
      </c>
      <c r="AM624" s="2">
        <f t="shared" si="256"/>
        <v>0</v>
      </c>
      <c r="AN624" s="2">
        <f t="shared" si="257"/>
        <v>0</v>
      </c>
      <c r="AP624" t="s">
        <v>812</v>
      </c>
      <c r="AQ624" t="s">
        <v>1257</v>
      </c>
      <c r="AT624" s="92">
        <v>29</v>
      </c>
      <c r="AU624" s="94">
        <v>83</v>
      </c>
      <c r="AV624" s="98">
        <f t="shared" si="248"/>
        <v>29083</v>
      </c>
      <c r="AX624" s="6" t="s">
        <v>1535</v>
      </c>
    </row>
    <row r="625" spans="1:50" hidden="1" outlineLevel="1">
      <c r="A625" t="s">
        <v>2260</v>
      </c>
      <c r="B625" t="s">
        <v>1257</v>
      </c>
      <c r="C625" s="1">
        <f t="shared" si="249"/>
        <v>3303</v>
      </c>
      <c r="D625" s="6">
        <f>IF(N625&gt;0, RANK(N625,(N625:P625,Q625:AE625)),0)</f>
        <v>2</v>
      </c>
      <c r="E625" s="6">
        <f>IF(O625&gt;0,RANK(O625,(N625:P625,Q625:AE625)),0)</f>
        <v>1</v>
      </c>
      <c r="F625" s="6">
        <f>IF(P625&gt;0,RANK(P625,(N625:P625,Q625:AE625)),0)</f>
        <v>0</v>
      </c>
      <c r="G625" s="1">
        <f t="shared" si="237"/>
        <v>1133</v>
      </c>
      <c r="H625" s="2">
        <f t="shared" si="238"/>
        <v>0.34302149561005146</v>
      </c>
      <c r="I625" s="2"/>
      <c r="J625" s="2">
        <f t="shared" si="250"/>
        <v>0.28640629730547984</v>
      </c>
      <c r="K625" s="2">
        <f t="shared" si="251"/>
        <v>0.6294277929155313</v>
      </c>
      <c r="L625" s="2">
        <f t="shared" si="252"/>
        <v>0</v>
      </c>
      <c r="M625" s="2">
        <f t="shared" si="253"/>
        <v>8.4165909778988857E-2</v>
      </c>
      <c r="N625" s="53">
        <v>946</v>
      </c>
      <c r="O625" s="53">
        <v>2079</v>
      </c>
      <c r="Q625" s="53">
        <v>278</v>
      </c>
      <c r="Y625" s="107"/>
      <c r="Z625" s="107"/>
      <c r="AA625" s="107"/>
      <c r="AB625" s="107"/>
      <c r="AC625" s="107"/>
      <c r="AD625" s="107"/>
      <c r="AE625" s="107"/>
      <c r="AG625" s="6">
        <f>IF(Q625&gt;0,RANK(Q625,(N625:P625,Q625:AE625)),0)</f>
        <v>3</v>
      </c>
      <c r="AH625" s="6">
        <f>IF(R625&gt;0,RANK(R625,(N625:P625,Q625:AE625)),0)</f>
        <v>0</v>
      </c>
      <c r="AI625" s="6">
        <f>IF(T625&gt;0,RANK(T625,(N625:P625,Q625:AE625)),0)</f>
        <v>0</v>
      </c>
      <c r="AJ625" s="6">
        <f>IF(S625&gt;0,RANK(S625,(N625:P625,Q625:AE625)),0)</f>
        <v>0</v>
      </c>
      <c r="AK625" s="2">
        <f t="shared" si="254"/>
        <v>8.4165909778988801E-2</v>
      </c>
      <c r="AL625" s="2">
        <f t="shared" si="255"/>
        <v>0</v>
      </c>
      <c r="AM625" s="2">
        <f t="shared" si="256"/>
        <v>0</v>
      </c>
      <c r="AN625" s="2">
        <f t="shared" si="257"/>
        <v>0</v>
      </c>
      <c r="AP625" t="s">
        <v>2260</v>
      </c>
      <c r="AQ625" t="s">
        <v>1257</v>
      </c>
      <c r="AT625" s="92">
        <v>29</v>
      </c>
      <c r="AU625" s="94">
        <v>85</v>
      </c>
      <c r="AV625" s="98">
        <f t="shared" si="248"/>
        <v>29085</v>
      </c>
      <c r="AX625" s="6" t="s">
        <v>1535</v>
      </c>
    </row>
    <row r="626" spans="1:50" hidden="1" outlineLevel="1">
      <c r="A626" t="s">
        <v>576</v>
      </c>
      <c r="B626" t="s">
        <v>1257</v>
      </c>
      <c r="C626" s="1">
        <f t="shared" si="249"/>
        <v>2335</v>
      </c>
      <c r="D626" s="6">
        <f>IF(N626&gt;0, RANK(N626,(N626:P626,Q626:AE626)),0)</f>
        <v>2</v>
      </c>
      <c r="E626" s="6">
        <f>IF(O626&gt;0,RANK(O626,(N626:P626,Q626:AE626)),0)</f>
        <v>1</v>
      </c>
      <c r="F626" s="6">
        <f>IF(P626&gt;0,RANK(P626,(N626:P626,Q626:AE626)),0)</f>
        <v>0</v>
      </c>
      <c r="G626" s="1">
        <f t="shared" si="237"/>
        <v>1006</v>
      </c>
      <c r="H626" s="2">
        <f t="shared" si="238"/>
        <v>0.43083511777301925</v>
      </c>
      <c r="I626" s="2"/>
      <c r="J626" s="2">
        <f t="shared" si="250"/>
        <v>0.25310492505353321</v>
      </c>
      <c r="K626" s="2">
        <f t="shared" si="251"/>
        <v>0.68394004282655241</v>
      </c>
      <c r="L626" s="2">
        <f t="shared" si="252"/>
        <v>0</v>
      </c>
      <c r="M626" s="2">
        <f t="shared" si="253"/>
        <v>6.2955032119914378E-2</v>
      </c>
      <c r="N626" s="53">
        <v>591</v>
      </c>
      <c r="O626" s="53">
        <v>1597</v>
      </c>
      <c r="Q626" s="53">
        <v>147</v>
      </c>
      <c r="Y626" s="107"/>
      <c r="Z626" s="107"/>
      <c r="AA626" s="107"/>
      <c r="AB626" s="107"/>
      <c r="AC626" s="107"/>
      <c r="AD626" s="107"/>
      <c r="AE626" s="107"/>
      <c r="AG626" s="6">
        <f>IF(Q626&gt;0,RANK(Q626,(N626:P626,Q626:AE626)),0)</f>
        <v>3</v>
      </c>
      <c r="AH626" s="6">
        <f>IF(R626&gt;0,RANK(R626,(N626:P626,Q626:AE626)),0)</f>
        <v>0</v>
      </c>
      <c r="AI626" s="6">
        <f>IF(T626&gt;0,RANK(T626,(N626:P626,Q626:AE626)),0)</f>
        <v>0</v>
      </c>
      <c r="AJ626" s="6">
        <f>IF(S626&gt;0,RANK(S626,(N626:P626,Q626:AE626)),0)</f>
        <v>0</v>
      </c>
      <c r="AK626" s="2">
        <f t="shared" si="254"/>
        <v>6.295503211991435E-2</v>
      </c>
      <c r="AL626" s="2">
        <f t="shared" si="255"/>
        <v>0</v>
      </c>
      <c r="AM626" s="2">
        <f t="shared" si="256"/>
        <v>0</v>
      </c>
      <c r="AN626" s="2">
        <f t="shared" si="257"/>
        <v>0</v>
      </c>
      <c r="AP626" t="s">
        <v>576</v>
      </c>
      <c r="AQ626" t="s">
        <v>1257</v>
      </c>
      <c r="AT626" s="92">
        <v>29</v>
      </c>
      <c r="AU626" s="94">
        <v>87</v>
      </c>
      <c r="AV626" s="98">
        <f t="shared" si="248"/>
        <v>29087</v>
      </c>
      <c r="AX626" s="6" t="s">
        <v>1535</v>
      </c>
    </row>
    <row r="627" spans="1:50" hidden="1" outlineLevel="1">
      <c r="A627" t="s">
        <v>1558</v>
      </c>
      <c r="B627" t="s">
        <v>1257</v>
      </c>
      <c r="C627" s="1">
        <f t="shared" si="249"/>
        <v>3640</v>
      </c>
      <c r="D627" s="6">
        <f>IF(N627&gt;0, RANK(N627,(N627:P627,Q627:AE627)),0)</f>
        <v>2</v>
      </c>
      <c r="E627" s="6">
        <f>IF(O627&gt;0,RANK(O627,(N627:P627,Q627:AE627)),0)</f>
        <v>1</v>
      </c>
      <c r="F627" s="6">
        <f>IF(P627&gt;0,RANK(P627,(N627:P627,Q627:AE627)),0)</f>
        <v>0</v>
      </c>
      <c r="G627" s="1">
        <f t="shared" si="237"/>
        <v>795</v>
      </c>
      <c r="H627" s="2">
        <f t="shared" si="238"/>
        <v>0.21840659340659341</v>
      </c>
      <c r="I627" s="2"/>
      <c r="J627" s="2">
        <f t="shared" si="250"/>
        <v>0.34862637362637361</v>
      </c>
      <c r="K627" s="2">
        <f t="shared" si="251"/>
        <v>0.56703296703296702</v>
      </c>
      <c r="L627" s="2">
        <f t="shared" si="252"/>
        <v>0</v>
      </c>
      <c r="M627" s="2">
        <f t="shared" si="253"/>
        <v>8.4340659340659374E-2</v>
      </c>
      <c r="N627" s="53">
        <v>1269</v>
      </c>
      <c r="O627" s="53">
        <v>2064</v>
      </c>
      <c r="Q627" s="53">
        <v>307</v>
      </c>
      <c r="Y627" s="107"/>
      <c r="Z627" s="107"/>
      <c r="AA627" s="107"/>
      <c r="AB627" s="107"/>
      <c r="AC627" s="107"/>
      <c r="AD627" s="107"/>
      <c r="AE627" s="107"/>
      <c r="AG627" s="6">
        <f>IF(Q627&gt;0,RANK(Q627,(N627:P627,Q627:AE627)),0)</f>
        <v>3</v>
      </c>
      <c r="AH627" s="6">
        <f>IF(R627&gt;0,RANK(R627,(N627:P627,Q627:AE627)),0)</f>
        <v>0</v>
      </c>
      <c r="AI627" s="6">
        <f>IF(T627&gt;0,RANK(T627,(N627:P627,Q627:AE627)),0)</f>
        <v>0</v>
      </c>
      <c r="AJ627" s="6">
        <f>IF(S627&gt;0,RANK(S627,(N627:P627,Q627:AE627)),0)</f>
        <v>0</v>
      </c>
      <c r="AK627" s="2">
        <f t="shared" si="254"/>
        <v>8.4340659340659346E-2</v>
      </c>
      <c r="AL627" s="2">
        <f t="shared" si="255"/>
        <v>0</v>
      </c>
      <c r="AM627" s="2">
        <f t="shared" si="256"/>
        <v>0</v>
      </c>
      <c r="AN627" s="2">
        <f t="shared" si="257"/>
        <v>0</v>
      </c>
      <c r="AP627" t="s">
        <v>1558</v>
      </c>
      <c r="AQ627" t="s">
        <v>1257</v>
      </c>
      <c r="AT627" s="92">
        <v>29</v>
      </c>
      <c r="AU627" s="94">
        <v>89</v>
      </c>
      <c r="AV627" s="98">
        <f t="shared" si="248"/>
        <v>29089</v>
      </c>
      <c r="AX627" s="6" t="s">
        <v>1535</v>
      </c>
    </row>
    <row r="628" spans="1:50" hidden="1" outlineLevel="1">
      <c r="A628" t="s">
        <v>537</v>
      </c>
      <c r="B628" t="s">
        <v>1257</v>
      </c>
      <c r="C628" s="1">
        <f t="shared" si="249"/>
        <v>10641</v>
      </c>
      <c r="D628" s="6">
        <f>IF(N628&gt;0, RANK(N628,(N628:P628,Q628:AE628)),0)</f>
        <v>2</v>
      </c>
      <c r="E628" s="6">
        <f>IF(O628&gt;0,RANK(O628,(N628:P628,Q628:AE628)),0)</f>
        <v>1</v>
      </c>
      <c r="F628" s="6">
        <f>IF(P628&gt;0,RANK(P628,(N628:P628,Q628:AE628)),0)</f>
        <v>0</v>
      </c>
      <c r="G628" s="1">
        <f t="shared" si="237"/>
        <v>5155</v>
      </c>
      <c r="H628" s="2">
        <f t="shared" si="238"/>
        <v>0.48444695047457947</v>
      </c>
      <c r="I628" s="2"/>
      <c r="J628" s="2">
        <f t="shared" si="250"/>
        <v>0.22808006766281363</v>
      </c>
      <c r="K628" s="2">
        <f t="shared" si="251"/>
        <v>0.71252701813739305</v>
      </c>
      <c r="L628" s="2">
        <f t="shared" si="252"/>
        <v>0</v>
      </c>
      <c r="M628" s="2">
        <f t="shared" si="253"/>
        <v>5.9392914199793312E-2</v>
      </c>
      <c r="N628" s="53">
        <v>2427</v>
      </c>
      <c r="O628" s="53">
        <v>7582</v>
      </c>
      <c r="Q628" s="53">
        <v>632</v>
      </c>
      <c r="Y628" s="107"/>
      <c r="Z628" s="107"/>
      <c r="AA628" s="107"/>
      <c r="AB628" s="107"/>
      <c r="AC628" s="107"/>
      <c r="AD628" s="107"/>
      <c r="AE628" s="107"/>
      <c r="AG628" s="6">
        <f>IF(Q628&gt;0,RANK(Q628,(N628:P628,Q628:AE628)),0)</f>
        <v>3</v>
      </c>
      <c r="AH628" s="6">
        <f>IF(R628&gt;0,RANK(R628,(N628:P628,Q628:AE628)),0)</f>
        <v>0</v>
      </c>
      <c r="AI628" s="6">
        <f>IF(T628&gt;0,RANK(T628,(N628:P628,Q628:AE628)),0)</f>
        <v>0</v>
      </c>
      <c r="AJ628" s="6">
        <f>IF(S628&gt;0,RANK(S628,(N628:P628,Q628:AE628)),0)</f>
        <v>0</v>
      </c>
      <c r="AK628" s="2">
        <f t="shared" si="254"/>
        <v>5.9392914199793249E-2</v>
      </c>
      <c r="AL628" s="2">
        <f t="shared" si="255"/>
        <v>0</v>
      </c>
      <c r="AM628" s="2">
        <f t="shared" si="256"/>
        <v>0</v>
      </c>
      <c r="AN628" s="2">
        <f t="shared" si="257"/>
        <v>0</v>
      </c>
      <c r="AP628" t="s">
        <v>537</v>
      </c>
      <c r="AQ628" t="s">
        <v>1257</v>
      </c>
      <c r="AT628" s="92">
        <v>29</v>
      </c>
      <c r="AU628" s="94">
        <v>91</v>
      </c>
      <c r="AV628" s="98">
        <f t="shared" si="248"/>
        <v>29091</v>
      </c>
      <c r="AX628" s="6" t="s">
        <v>1535</v>
      </c>
    </row>
    <row r="629" spans="1:50" hidden="1" outlineLevel="1">
      <c r="A629" t="s">
        <v>748</v>
      </c>
      <c r="B629" t="s">
        <v>1257</v>
      </c>
      <c r="C629" s="1">
        <f t="shared" si="249"/>
        <v>3533</v>
      </c>
      <c r="D629" s="6">
        <f>IF(N629&gt;0, RANK(N629,(N629:P629,Q629:AE629)),0)</f>
        <v>2</v>
      </c>
      <c r="E629" s="6">
        <f>IF(O629&gt;0,RANK(O629,(N629:P629,Q629:AE629)),0)</f>
        <v>1</v>
      </c>
      <c r="F629" s="6">
        <f>IF(P629&gt;0,RANK(P629,(N629:P629,Q629:AE629)),0)</f>
        <v>0</v>
      </c>
      <c r="G629" s="1">
        <f t="shared" si="237"/>
        <v>602</v>
      </c>
      <c r="H629" s="2">
        <f t="shared" si="238"/>
        <v>0.17039343334276819</v>
      </c>
      <c r="I629" s="2"/>
      <c r="J629" s="2">
        <f t="shared" si="250"/>
        <v>0.39003679592414381</v>
      </c>
      <c r="K629" s="2">
        <f t="shared" si="251"/>
        <v>0.56043022926691199</v>
      </c>
      <c r="L629" s="2">
        <f t="shared" si="252"/>
        <v>0</v>
      </c>
      <c r="M629" s="2">
        <f t="shared" si="253"/>
        <v>4.9532974808944252E-2</v>
      </c>
      <c r="N629" s="53">
        <v>1378</v>
      </c>
      <c r="O629" s="53">
        <v>1980</v>
      </c>
      <c r="Q629" s="53">
        <v>175</v>
      </c>
      <c r="Y629" s="107"/>
      <c r="Z629" s="107"/>
      <c r="AA629" s="107"/>
      <c r="AB629" s="107"/>
      <c r="AC629" s="107"/>
      <c r="AD629" s="107"/>
      <c r="AE629" s="107"/>
      <c r="AG629" s="6">
        <f>IF(Q629&gt;0,RANK(Q629,(N629:P629,Q629:AE629)),0)</f>
        <v>3</v>
      </c>
      <c r="AH629" s="6">
        <f>IF(R629&gt;0,RANK(R629,(N629:P629,Q629:AE629)),0)</f>
        <v>0</v>
      </c>
      <c r="AI629" s="6">
        <f>IF(T629&gt;0,RANK(T629,(N629:P629,Q629:AE629)),0)</f>
        <v>0</v>
      </c>
      <c r="AJ629" s="6">
        <f>IF(S629&gt;0,RANK(S629,(N629:P629,Q629:AE629)),0)</f>
        <v>0</v>
      </c>
      <c r="AK629" s="2">
        <f t="shared" si="254"/>
        <v>4.9532974808944238E-2</v>
      </c>
      <c r="AL629" s="2">
        <f t="shared" si="255"/>
        <v>0</v>
      </c>
      <c r="AM629" s="2">
        <f t="shared" si="256"/>
        <v>0</v>
      </c>
      <c r="AN629" s="2">
        <f t="shared" si="257"/>
        <v>0</v>
      </c>
      <c r="AP629" t="s">
        <v>748</v>
      </c>
      <c r="AQ629" t="s">
        <v>1257</v>
      </c>
      <c r="AT629" s="92">
        <v>29</v>
      </c>
      <c r="AU629" s="94">
        <v>93</v>
      </c>
      <c r="AV629" s="98">
        <f t="shared" si="248"/>
        <v>29093</v>
      </c>
      <c r="AX629" s="6" t="s">
        <v>1535</v>
      </c>
    </row>
    <row r="630" spans="1:50" hidden="1" outlineLevel="1">
      <c r="A630" t="s">
        <v>2097</v>
      </c>
      <c r="B630" t="s">
        <v>1257</v>
      </c>
      <c r="C630" s="1">
        <f t="shared" si="249"/>
        <v>203513</v>
      </c>
      <c r="D630" s="6">
        <f>IF(N630&gt;0, RANK(N630,(N630:P630,Q630:AE630)),0)</f>
        <v>2</v>
      </c>
      <c r="E630" s="6">
        <f>IF(O630&gt;0,RANK(O630,(N630:P630,Q630:AE630)),0)</f>
        <v>1</v>
      </c>
      <c r="F630" s="6">
        <f>IF(P630&gt;0,RANK(P630,(N630:P630,Q630:AE630)),0)</f>
        <v>0</v>
      </c>
      <c r="G630" s="1">
        <f t="shared" si="237"/>
        <v>5554</v>
      </c>
      <c r="H630" s="2">
        <f t="shared" si="238"/>
        <v>2.7290639909981179E-2</v>
      </c>
      <c r="I630" s="2"/>
      <c r="J630" s="2">
        <f t="shared" si="250"/>
        <v>0.46685961093394523</v>
      </c>
      <c r="K630" s="2">
        <f t="shared" si="251"/>
        <v>0.49415025084392644</v>
      </c>
      <c r="L630" s="2">
        <f t="shared" si="252"/>
        <v>0</v>
      </c>
      <c r="M630" s="2">
        <f t="shared" si="253"/>
        <v>3.8990138222128323E-2</v>
      </c>
      <c r="N630" s="53">
        <f>58105+36907</f>
        <v>95012</v>
      </c>
      <c r="O630" s="53">
        <f>34996+65570</f>
        <v>100566</v>
      </c>
      <c r="Q630" s="53">
        <f>2947+4988</f>
        <v>7935</v>
      </c>
      <c r="Y630" s="107"/>
      <c r="Z630" s="107"/>
      <c r="AA630" s="107"/>
      <c r="AB630" s="107"/>
      <c r="AC630" s="107"/>
      <c r="AD630" s="107"/>
      <c r="AE630" s="107"/>
      <c r="AG630" s="6">
        <f>IF(Q630&gt;0,RANK(Q630,(N630:P630,Q630:AE630)),0)</f>
        <v>3</v>
      </c>
      <c r="AH630" s="6">
        <f>IF(R630&gt;0,RANK(R630,(N630:P630,Q630:AE630)),0)</f>
        <v>0</v>
      </c>
      <c r="AI630" s="6">
        <f>IF(T630&gt;0,RANK(T630,(N630:P630,Q630:AE630)),0)</f>
        <v>0</v>
      </c>
      <c r="AJ630" s="6">
        <f>IF(S630&gt;0,RANK(S630,(N630:P630,Q630:AE630)),0)</f>
        <v>0</v>
      </c>
      <c r="AK630" s="2">
        <f t="shared" si="254"/>
        <v>3.8990138222128316E-2</v>
      </c>
      <c r="AL630" s="2">
        <f t="shared" si="255"/>
        <v>0</v>
      </c>
      <c r="AM630" s="2">
        <f t="shared" si="256"/>
        <v>0</v>
      </c>
      <c r="AN630" s="2">
        <f t="shared" si="257"/>
        <v>0</v>
      </c>
      <c r="AP630" t="s">
        <v>2097</v>
      </c>
      <c r="AQ630" t="s">
        <v>1257</v>
      </c>
      <c r="AT630" s="92">
        <v>29</v>
      </c>
      <c r="AU630" s="94">
        <v>95</v>
      </c>
      <c r="AV630" s="98">
        <f t="shared" si="248"/>
        <v>29095</v>
      </c>
      <c r="AX630" s="6" t="s">
        <v>1535</v>
      </c>
    </row>
    <row r="631" spans="1:50" hidden="1" outlineLevel="1">
      <c r="A631" t="s">
        <v>1352</v>
      </c>
      <c r="B631" t="s">
        <v>1257</v>
      </c>
      <c r="C631" s="1">
        <f t="shared" si="249"/>
        <v>24610</v>
      </c>
      <c r="D631" s="6">
        <f>IF(N631&gt;0, RANK(N631,(N631:P631,Q631:AE631)),0)</f>
        <v>2</v>
      </c>
      <c r="E631" s="6">
        <f>IF(O631&gt;0,RANK(O631,(N631:P631,Q631:AE631)),0)</f>
        <v>1</v>
      </c>
      <c r="F631" s="6">
        <f>IF(P631&gt;0,RANK(P631,(N631:P631,Q631:AE631)),0)</f>
        <v>0</v>
      </c>
      <c r="G631" s="1">
        <f t="shared" si="237"/>
        <v>13953</v>
      </c>
      <c r="H631" s="2">
        <f t="shared" si="238"/>
        <v>0.56696464851686301</v>
      </c>
      <c r="I631" s="2"/>
      <c r="J631" s="2">
        <f t="shared" si="250"/>
        <v>0.19898415278342138</v>
      </c>
      <c r="K631" s="2">
        <f t="shared" si="251"/>
        <v>0.76594880130028442</v>
      </c>
      <c r="L631" s="2">
        <f t="shared" si="252"/>
        <v>0</v>
      </c>
      <c r="M631" s="2">
        <f t="shared" si="253"/>
        <v>3.5067045916294171E-2</v>
      </c>
      <c r="N631" s="53">
        <v>4897</v>
      </c>
      <c r="O631" s="53">
        <v>18850</v>
      </c>
      <c r="Q631" s="53">
        <v>863</v>
      </c>
      <c r="Y631" s="107"/>
      <c r="Z631" s="107"/>
      <c r="AA631" s="107"/>
      <c r="AB631" s="107"/>
      <c r="AC631" s="107"/>
      <c r="AD631" s="107"/>
      <c r="AE631" s="107"/>
      <c r="AG631" s="6">
        <f>IF(Q631&gt;0,RANK(Q631,(N631:P631,Q631:AE631)),0)</f>
        <v>3</v>
      </c>
      <c r="AH631" s="6">
        <f>IF(R631&gt;0,RANK(R631,(N631:P631,Q631:AE631)),0)</f>
        <v>0</v>
      </c>
      <c r="AI631" s="6">
        <f>IF(T631&gt;0,RANK(T631,(N631:P631,Q631:AE631)),0)</f>
        <v>0</v>
      </c>
      <c r="AJ631" s="6">
        <f>IF(S631&gt;0,RANK(S631,(N631:P631,Q631:AE631)),0)</f>
        <v>0</v>
      </c>
      <c r="AK631" s="2">
        <f t="shared" si="254"/>
        <v>3.5067045916294191E-2</v>
      </c>
      <c r="AL631" s="2">
        <f t="shared" si="255"/>
        <v>0</v>
      </c>
      <c r="AM631" s="2">
        <f t="shared" si="256"/>
        <v>0</v>
      </c>
      <c r="AN631" s="2">
        <f t="shared" si="257"/>
        <v>0</v>
      </c>
      <c r="AP631" t="s">
        <v>1352</v>
      </c>
      <c r="AQ631" t="s">
        <v>1257</v>
      </c>
      <c r="AT631" s="92">
        <v>29</v>
      </c>
      <c r="AU631" s="94">
        <v>97</v>
      </c>
      <c r="AV631" s="98">
        <f t="shared" si="248"/>
        <v>29097</v>
      </c>
      <c r="AX631" s="6" t="s">
        <v>1535</v>
      </c>
    </row>
    <row r="632" spans="1:50" hidden="1" outlineLevel="1">
      <c r="A632" t="s">
        <v>1156</v>
      </c>
      <c r="B632" t="s">
        <v>1257</v>
      </c>
      <c r="C632" s="1">
        <f t="shared" si="249"/>
        <v>54704</v>
      </c>
      <c r="D632" s="6">
        <f>IF(N632&gt;0, RANK(N632,(N632:P632,Q632:AE632)),0)</f>
        <v>2</v>
      </c>
      <c r="E632" s="6">
        <f>IF(O632&gt;0,RANK(O632,(N632:P632,Q632:AE632)),0)</f>
        <v>1</v>
      </c>
      <c r="F632" s="6">
        <f>IF(P632&gt;0,RANK(P632,(N632:P632,Q632:AE632)),0)</f>
        <v>0</v>
      </c>
      <c r="G632" s="1">
        <f t="shared" si="237"/>
        <v>14225</v>
      </c>
      <c r="H632" s="2">
        <f t="shared" si="238"/>
        <v>0.2600358291898216</v>
      </c>
      <c r="I632" s="2"/>
      <c r="J632" s="2">
        <f t="shared" si="250"/>
        <v>0.34357633811055865</v>
      </c>
      <c r="K632" s="2">
        <f t="shared" si="251"/>
        <v>0.60361216730038025</v>
      </c>
      <c r="L632" s="2">
        <f t="shared" si="252"/>
        <v>0</v>
      </c>
      <c r="M632" s="2">
        <f t="shared" si="253"/>
        <v>5.2811494589061092E-2</v>
      </c>
      <c r="N632" s="53">
        <v>18795</v>
      </c>
      <c r="O632" s="53">
        <v>33020</v>
      </c>
      <c r="Q632" s="53">
        <v>2889</v>
      </c>
      <c r="Y632" s="107"/>
      <c r="Z632" s="107"/>
      <c r="AA632" s="107"/>
      <c r="AB632" s="107"/>
      <c r="AC632" s="107"/>
      <c r="AD632" s="107"/>
      <c r="AE632" s="107"/>
      <c r="AG632" s="6">
        <f>IF(Q632&gt;0,RANK(Q632,(N632:P632,Q632:AE632)),0)</f>
        <v>3</v>
      </c>
      <c r="AH632" s="6">
        <f>IF(R632&gt;0,RANK(R632,(N632:P632,Q632:AE632)),0)</f>
        <v>0</v>
      </c>
      <c r="AI632" s="6">
        <f>IF(T632&gt;0,RANK(T632,(N632:P632,Q632:AE632)),0)</f>
        <v>0</v>
      </c>
      <c r="AJ632" s="6">
        <f>IF(S632&gt;0,RANK(S632,(N632:P632,Q632:AE632)),0)</f>
        <v>0</v>
      </c>
      <c r="AK632" s="2">
        <f t="shared" si="254"/>
        <v>5.2811494589061127E-2</v>
      </c>
      <c r="AL632" s="2">
        <f t="shared" si="255"/>
        <v>0</v>
      </c>
      <c r="AM632" s="2">
        <f t="shared" si="256"/>
        <v>0</v>
      </c>
      <c r="AN632" s="2">
        <f t="shared" si="257"/>
        <v>0</v>
      </c>
      <c r="AP632" t="s">
        <v>1156</v>
      </c>
      <c r="AQ632" t="s">
        <v>1257</v>
      </c>
      <c r="AT632" s="92">
        <v>29</v>
      </c>
      <c r="AU632" s="94">
        <v>99</v>
      </c>
      <c r="AV632" s="98">
        <f t="shared" si="248"/>
        <v>29099</v>
      </c>
      <c r="AX632" s="6" t="s">
        <v>1535</v>
      </c>
    </row>
    <row r="633" spans="1:50" hidden="1" outlineLevel="1">
      <c r="A633" t="s">
        <v>2440</v>
      </c>
      <c r="B633" t="s">
        <v>1257</v>
      </c>
      <c r="C633" s="1">
        <f t="shared" si="249"/>
        <v>11749</v>
      </c>
      <c r="D633" s="6">
        <f>IF(N633&gt;0, RANK(N633,(N633:P633,Q633:AE633)),0)</f>
        <v>2</v>
      </c>
      <c r="E633" s="6">
        <f>IF(O633&gt;0,RANK(O633,(N633:P633,Q633:AE633)),0)</f>
        <v>1</v>
      </c>
      <c r="F633" s="6">
        <f>IF(P633&gt;0,RANK(P633,(N633:P633,Q633:AE633)),0)</f>
        <v>0</v>
      </c>
      <c r="G633" s="1">
        <f t="shared" si="237"/>
        <v>3152</v>
      </c>
      <c r="H633" s="2">
        <f t="shared" si="238"/>
        <v>0.26827815133202826</v>
      </c>
      <c r="I633" s="2"/>
      <c r="J633" s="2">
        <f t="shared" si="250"/>
        <v>0.33424121201804408</v>
      </c>
      <c r="K633" s="2">
        <f t="shared" si="251"/>
        <v>0.60251936335007239</v>
      </c>
      <c r="L633" s="2">
        <f t="shared" si="252"/>
        <v>0</v>
      </c>
      <c r="M633" s="2">
        <f t="shared" si="253"/>
        <v>6.323942463188359E-2</v>
      </c>
      <c r="N633" s="53">
        <v>3927</v>
      </c>
      <c r="O633" s="53">
        <v>7079</v>
      </c>
      <c r="Q633" s="53">
        <v>743</v>
      </c>
      <c r="Y633" s="107"/>
      <c r="Z633" s="107"/>
      <c r="AA633" s="107"/>
      <c r="AB633" s="107"/>
      <c r="AC633" s="107"/>
      <c r="AD633" s="107"/>
      <c r="AE633" s="107"/>
      <c r="AG633" s="6">
        <f>IF(Q633&gt;0,RANK(Q633,(N633:P633,Q633:AE633)),0)</f>
        <v>3</v>
      </c>
      <c r="AH633" s="6">
        <f>IF(R633&gt;0,RANK(R633,(N633:P633,Q633:AE633)),0)</f>
        <v>0</v>
      </c>
      <c r="AI633" s="6">
        <f>IF(T633&gt;0,RANK(T633,(N633:P633,Q633:AE633)),0)</f>
        <v>0</v>
      </c>
      <c r="AJ633" s="6">
        <f>IF(S633&gt;0,RANK(S633,(N633:P633,Q633:AE633)),0)</f>
        <v>0</v>
      </c>
      <c r="AK633" s="2">
        <f t="shared" si="254"/>
        <v>6.3239424631883562E-2</v>
      </c>
      <c r="AL633" s="2">
        <f t="shared" si="255"/>
        <v>0</v>
      </c>
      <c r="AM633" s="2">
        <f t="shared" si="256"/>
        <v>0</v>
      </c>
      <c r="AN633" s="2">
        <f t="shared" si="257"/>
        <v>0</v>
      </c>
      <c r="AP633" t="s">
        <v>2440</v>
      </c>
      <c r="AQ633" t="s">
        <v>1257</v>
      </c>
      <c r="AT633" s="92">
        <v>29</v>
      </c>
      <c r="AU633" s="94">
        <v>101</v>
      </c>
      <c r="AV633" s="98">
        <f t="shared" si="248"/>
        <v>29101</v>
      </c>
      <c r="AX633" s="6" t="s">
        <v>1535</v>
      </c>
    </row>
    <row r="634" spans="1:50" hidden="1" outlineLevel="1">
      <c r="A634" t="s">
        <v>1632</v>
      </c>
      <c r="B634" t="s">
        <v>1257</v>
      </c>
      <c r="C634" s="1">
        <f t="shared" si="249"/>
        <v>1890</v>
      </c>
      <c r="D634" s="6">
        <f>IF(N634&gt;0, RANK(N634,(N634:P634,Q634:AE634)),0)</f>
        <v>2</v>
      </c>
      <c r="E634" s="6">
        <f>IF(O634&gt;0,RANK(O634,(N634:P634,Q634:AE634)),0)</f>
        <v>1</v>
      </c>
      <c r="F634" s="6">
        <f>IF(P634&gt;0,RANK(P634,(N634:P634,Q634:AE634)),0)</f>
        <v>0</v>
      </c>
      <c r="G634" s="1">
        <f t="shared" si="237"/>
        <v>662</v>
      </c>
      <c r="H634" s="2">
        <f t="shared" si="238"/>
        <v>0.35026455026455028</v>
      </c>
      <c r="I634" s="2"/>
      <c r="J634" s="2">
        <f t="shared" si="250"/>
        <v>0.31693121693121695</v>
      </c>
      <c r="K634" s="2">
        <f t="shared" si="251"/>
        <v>0.66719576719576723</v>
      </c>
      <c r="L634" s="2">
        <f t="shared" si="252"/>
        <v>0</v>
      </c>
      <c r="M634" s="2">
        <f t="shared" si="253"/>
        <v>1.5873015873015817E-2</v>
      </c>
      <c r="N634" s="53">
        <v>599</v>
      </c>
      <c r="O634" s="53">
        <v>1261</v>
      </c>
      <c r="Q634" s="53">
        <v>30</v>
      </c>
      <c r="Y634" s="107"/>
      <c r="Z634" s="107"/>
      <c r="AA634" s="107"/>
      <c r="AB634" s="107"/>
      <c r="AC634" s="107"/>
      <c r="AD634" s="107"/>
      <c r="AE634" s="107"/>
      <c r="AG634" s="6">
        <f>IF(Q634&gt;0,RANK(Q634,(N634:P634,Q634:AE634)),0)</f>
        <v>3</v>
      </c>
      <c r="AH634" s="6">
        <f>IF(R634&gt;0,RANK(R634,(N634:P634,Q634:AE634)),0)</f>
        <v>0</v>
      </c>
      <c r="AI634" s="6">
        <f>IF(T634&gt;0,RANK(T634,(N634:P634,Q634:AE634)),0)</f>
        <v>0</v>
      </c>
      <c r="AJ634" s="6">
        <f>IF(S634&gt;0,RANK(S634,(N634:P634,Q634:AE634)),0)</f>
        <v>0</v>
      </c>
      <c r="AK634" s="2">
        <f t="shared" si="254"/>
        <v>1.5873015873015872E-2</v>
      </c>
      <c r="AL634" s="2">
        <f t="shared" si="255"/>
        <v>0</v>
      </c>
      <c r="AM634" s="2">
        <f t="shared" si="256"/>
        <v>0</v>
      </c>
      <c r="AN634" s="2">
        <f t="shared" si="257"/>
        <v>0</v>
      </c>
      <c r="AP634" t="s">
        <v>1632</v>
      </c>
      <c r="AQ634" t="s">
        <v>1257</v>
      </c>
      <c r="AT634" s="92">
        <v>29</v>
      </c>
      <c r="AU634" s="94">
        <v>103</v>
      </c>
      <c r="AV634" s="98">
        <f t="shared" si="248"/>
        <v>29103</v>
      </c>
      <c r="AX634" s="6" t="s">
        <v>1535</v>
      </c>
    </row>
    <row r="635" spans="1:50" hidden="1" outlineLevel="1">
      <c r="A635" t="s">
        <v>2322</v>
      </c>
      <c r="B635" t="s">
        <v>1257</v>
      </c>
      <c r="C635" s="1">
        <f t="shared" si="249"/>
        <v>9412</v>
      </c>
      <c r="D635" s="6">
        <f>IF(N635&gt;0, RANK(N635,(N635:P635,Q635:AE635)),0)</f>
        <v>2</v>
      </c>
      <c r="E635" s="6">
        <f>IF(O635&gt;0,RANK(O635,(N635:P635,Q635:AE635)),0)</f>
        <v>1</v>
      </c>
      <c r="F635" s="6">
        <f>IF(P635&gt;0,RANK(P635,(N635:P635,Q635:AE635)),0)</f>
        <v>0</v>
      </c>
      <c r="G635" s="1">
        <f t="shared" si="237"/>
        <v>4388</v>
      </c>
      <c r="H635" s="2">
        <f t="shared" si="238"/>
        <v>0.46621334466638337</v>
      </c>
      <c r="I635" s="2"/>
      <c r="J635" s="2">
        <f t="shared" si="250"/>
        <v>0.23682532936676584</v>
      </c>
      <c r="K635" s="2">
        <f t="shared" si="251"/>
        <v>0.70303867403314912</v>
      </c>
      <c r="L635" s="2">
        <f t="shared" si="252"/>
        <v>0</v>
      </c>
      <c r="M635" s="2">
        <f t="shared" si="253"/>
        <v>6.0135996600085062E-2</v>
      </c>
      <c r="N635" s="53">
        <v>2229</v>
      </c>
      <c r="O635" s="53">
        <v>6617</v>
      </c>
      <c r="Q635" s="53">
        <v>566</v>
      </c>
      <c r="Y635" s="107"/>
      <c r="Z635" s="107"/>
      <c r="AA635" s="107"/>
      <c r="AB635" s="107"/>
      <c r="AC635" s="107"/>
      <c r="AD635" s="107"/>
      <c r="AE635" s="107"/>
      <c r="AG635" s="6">
        <f>IF(Q635&gt;0,RANK(Q635,(N635:P635,Q635:AE635)),0)</f>
        <v>3</v>
      </c>
      <c r="AH635" s="6">
        <f>IF(R635&gt;0,RANK(R635,(N635:P635,Q635:AE635)),0)</f>
        <v>0</v>
      </c>
      <c r="AI635" s="6">
        <f>IF(T635&gt;0,RANK(T635,(N635:P635,Q635:AE635)),0)</f>
        <v>0</v>
      </c>
      <c r="AJ635" s="6">
        <f>IF(S635&gt;0,RANK(S635,(N635:P635,Q635:AE635)),0)</f>
        <v>0</v>
      </c>
      <c r="AK635" s="2">
        <f t="shared" si="254"/>
        <v>6.0135996600085E-2</v>
      </c>
      <c r="AL635" s="2">
        <f t="shared" si="255"/>
        <v>0</v>
      </c>
      <c r="AM635" s="2">
        <f t="shared" si="256"/>
        <v>0</v>
      </c>
      <c r="AN635" s="2">
        <f t="shared" si="257"/>
        <v>0</v>
      </c>
      <c r="AP635" t="s">
        <v>2322</v>
      </c>
      <c r="AQ635" t="s">
        <v>1257</v>
      </c>
      <c r="AT635" s="92">
        <v>29</v>
      </c>
      <c r="AU635" s="94">
        <v>105</v>
      </c>
      <c r="AV635" s="98">
        <f t="shared" si="248"/>
        <v>29105</v>
      </c>
      <c r="AX635" s="6" t="s">
        <v>1535</v>
      </c>
    </row>
    <row r="636" spans="1:50" hidden="1" outlineLevel="1">
      <c r="A636" t="s">
        <v>1398</v>
      </c>
      <c r="B636" t="s">
        <v>1257</v>
      </c>
      <c r="C636" s="1">
        <f t="shared" si="249"/>
        <v>11644</v>
      </c>
      <c r="D636" s="6">
        <f>IF(N636&gt;0, RANK(N636,(N636:P636,Q636:AE636)),0)</f>
        <v>2</v>
      </c>
      <c r="E636" s="6">
        <f>IF(O636&gt;0,RANK(O636,(N636:P636,Q636:AE636)),0)</f>
        <v>1</v>
      </c>
      <c r="F636" s="6">
        <f>IF(P636&gt;0,RANK(P636,(N636:P636,Q636:AE636)),0)</f>
        <v>0</v>
      </c>
      <c r="G636" s="1">
        <f t="shared" si="237"/>
        <v>3151</v>
      </c>
      <c r="H636" s="2">
        <f t="shared" si="238"/>
        <v>0.27061147372037103</v>
      </c>
      <c r="I636" s="2"/>
      <c r="J636" s="2">
        <f t="shared" si="250"/>
        <v>0.34043284094812781</v>
      </c>
      <c r="K636" s="2">
        <f t="shared" si="251"/>
        <v>0.61104431466849884</v>
      </c>
      <c r="L636" s="2">
        <f t="shared" si="252"/>
        <v>0</v>
      </c>
      <c r="M636" s="2">
        <f t="shared" si="253"/>
        <v>4.8522844383373287E-2</v>
      </c>
      <c r="N636" s="53">
        <v>3964</v>
      </c>
      <c r="O636" s="53">
        <v>7115</v>
      </c>
      <c r="Q636" s="53">
        <v>565</v>
      </c>
      <c r="Y636" s="107"/>
      <c r="Z636" s="107"/>
      <c r="AA636" s="107"/>
      <c r="AB636" s="107"/>
      <c r="AC636" s="107"/>
      <c r="AD636" s="107"/>
      <c r="AE636" s="107"/>
      <c r="AG636" s="6">
        <f>IF(Q636&gt;0,RANK(Q636,(N636:P636,Q636:AE636)),0)</f>
        <v>3</v>
      </c>
      <c r="AH636" s="6">
        <f>IF(R636&gt;0,RANK(R636,(N636:P636,Q636:AE636)),0)</f>
        <v>0</v>
      </c>
      <c r="AI636" s="6">
        <f>IF(T636&gt;0,RANK(T636,(N636:P636,Q636:AE636)),0)</f>
        <v>0</v>
      </c>
      <c r="AJ636" s="6">
        <f>IF(S636&gt;0,RANK(S636,(N636:P636,Q636:AE636)),0)</f>
        <v>0</v>
      </c>
      <c r="AK636" s="2">
        <f t="shared" si="254"/>
        <v>4.8522844383373412E-2</v>
      </c>
      <c r="AL636" s="2">
        <f t="shared" si="255"/>
        <v>0</v>
      </c>
      <c r="AM636" s="2">
        <f t="shared" si="256"/>
        <v>0</v>
      </c>
      <c r="AN636" s="2">
        <f t="shared" si="257"/>
        <v>0</v>
      </c>
      <c r="AP636" t="s">
        <v>1398</v>
      </c>
      <c r="AQ636" t="s">
        <v>1257</v>
      </c>
      <c r="AT636" s="92">
        <v>29</v>
      </c>
      <c r="AU636" s="94">
        <v>107</v>
      </c>
      <c r="AV636" s="98">
        <f t="shared" si="248"/>
        <v>29107</v>
      </c>
      <c r="AX636" s="6" t="s">
        <v>1535</v>
      </c>
    </row>
    <row r="637" spans="1:50" hidden="1" outlineLevel="1">
      <c r="A637" t="s">
        <v>1438</v>
      </c>
      <c r="B637" t="s">
        <v>1257</v>
      </c>
      <c r="C637" s="1">
        <f t="shared" si="249"/>
        <v>9780</v>
      </c>
      <c r="D637" s="6">
        <f>IF(N637&gt;0, RANK(N637,(N637:P637,Q637:AE637)),0)</f>
        <v>2</v>
      </c>
      <c r="E637" s="6">
        <f>IF(O637&gt;0,RANK(O637,(N637:P637,Q637:AE637)),0)</f>
        <v>1</v>
      </c>
      <c r="F637" s="6">
        <f>IF(P637&gt;0,RANK(P637,(N637:P637,Q637:AE637)),0)</f>
        <v>0</v>
      </c>
      <c r="G637" s="1">
        <f t="shared" si="237"/>
        <v>4191</v>
      </c>
      <c r="H637" s="2">
        <f t="shared" si="238"/>
        <v>0.42852760736196321</v>
      </c>
      <c r="I637" s="2"/>
      <c r="J637" s="2">
        <f t="shared" si="250"/>
        <v>0.25664621676891614</v>
      </c>
      <c r="K637" s="2">
        <f t="shared" si="251"/>
        <v>0.68517382413087935</v>
      </c>
      <c r="L637" s="2">
        <f t="shared" si="252"/>
        <v>0</v>
      </c>
      <c r="M637" s="2">
        <f t="shared" si="253"/>
        <v>5.817995910020457E-2</v>
      </c>
      <c r="N637" s="53">
        <v>2510</v>
      </c>
      <c r="O637" s="53">
        <v>6701</v>
      </c>
      <c r="Q637" s="53">
        <v>569</v>
      </c>
      <c r="Y637" s="107"/>
      <c r="Z637" s="107"/>
      <c r="AA637" s="107"/>
      <c r="AB637" s="107"/>
      <c r="AC637" s="107"/>
      <c r="AD637" s="107"/>
      <c r="AE637" s="107"/>
      <c r="AG637" s="6">
        <f>IF(Q637&gt;0,RANK(Q637,(N637:P637,Q637:AE637)),0)</f>
        <v>3</v>
      </c>
      <c r="AH637" s="6">
        <f>IF(R637&gt;0,RANK(R637,(N637:P637,Q637:AE637)),0)</f>
        <v>0</v>
      </c>
      <c r="AI637" s="6">
        <f>IF(T637&gt;0,RANK(T637,(N637:P637,Q637:AE637)),0)</f>
        <v>0</v>
      </c>
      <c r="AJ637" s="6">
        <f>IF(S637&gt;0,RANK(S637,(N637:P637,Q637:AE637)),0)</f>
        <v>0</v>
      </c>
      <c r="AK637" s="2">
        <f t="shared" si="254"/>
        <v>5.8179959100204501E-2</v>
      </c>
      <c r="AL637" s="2">
        <f t="shared" si="255"/>
        <v>0</v>
      </c>
      <c r="AM637" s="2">
        <f t="shared" si="256"/>
        <v>0</v>
      </c>
      <c r="AN637" s="2">
        <f t="shared" si="257"/>
        <v>0</v>
      </c>
      <c r="AP637" t="s">
        <v>1438</v>
      </c>
      <c r="AQ637" t="s">
        <v>1257</v>
      </c>
      <c r="AT637" s="92">
        <v>29</v>
      </c>
      <c r="AU637" s="94">
        <v>109</v>
      </c>
      <c r="AV637" s="98">
        <f t="shared" si="248"/>
        <v>29109</v>
      </c>
      <c r="AX637" s="6" t="s">
        <v>1535</v>
      </c>
    </row>
    <row r="638" spans="1:50" hidden="1" outlineLevel="1">
      <c r="A638" t="s">
        <v>109</v>
      </c>
      <c r="B638" t="s">
        <v>1257</v>
      </c>
      <c r="C638" s="1">
        <f t="shared" si="249"/>
        <v>3418</v>
      </c>
      <c r="D638" s="6">
        <f>IF(N638&gt;0, RANK(N638,(N638:P638,Q638:AE638)),0)</f>
        <v>2</v>
      </c>
      <c r="E638" s="6">
        <f>IF(O638&gt;0,RANK(O638,(N638:P638,Q638:AE638)),0)</f>
        <v>1</v>
      </c>
      <c r="F638" s="6">
        <f>IF(P638&gt;0,RANK(P638,(N638:P638,Q638:AE638)),0)</f>
        <v>0</v>
      </c>
      <c r="G638" s="1">
        <f t="shared" si="237"/>
        <v>890</v>
      </c>
      <c r="H638" s="2">
        <f t="shared" si="238"/>
        <v>0.26038619075482738</v>
      </c>
      <c r="I638" s="2"/>
      <c r="J638" s="2">
        <f t="shared" si="250"/>
        <v>0.35927442949093036</v>
      </c>
      <c r="K638" s="2">
        <f t="shared" si="251"/>
        <v>0.61966062024575774</v>
      </c>
      <c r="L638" s="2">
        <f t="shared" si="252"/>
        <v>0</v>
      </c>
      <c r="M638" s="2">
        <f t="shared" si="253"/>
        <v>2.1064950263311899E-2</v>
      </c>
      <c r="N638" s="53">
        <v>1228</v>
      </c>
      <c r="O638" s="53">
        <v>2118</v>
      </c>
      <c r="Q638" s="53">
        <v>72</v>
      </c>
      <c r="Y638" s="107"/>
      <c r="Z638" s="107"/>
      <c r="AA638" s="107"/>
      <c r="AB638" s="107"/>
      <c r="AC638" s="107"/>
      <c r="AD638" s="107"/>
      <c r="AE638" s="107"/>
      <c r="AG638" s="6">
        <f>IF(Q638&gt;0,RANK(Q638,(N638:P638,Q638:AE638)),0)</f>
        <v>3</v>
      </c>
      <c r="AH638" s="6">
        <f>IF(R638&gt;0,RANK(R638,(N638:P638,Q638:AE638)),0)</f>
        <v>0</v>
      </c>
      <c r="AI638" s="6">
        <f>IF(T638&gt;0,RANK(T638,(N638:P638,Q638:AE638)),0)</f>
        <v>0</v>
      </c>
      <c r="AJ638" s="6">
        <f>IF(S638&gt;0,RANK(S638,(N638:P638,Q638:AE638)),0)</f>
        <v>0</v>
      </c>
      <c r="AK638" s="2">
        <f t="shared" si="254"/>
        <v>2.1064950263311878E-2</v>
      </c>
      <c r="AL638" s="2">
        <f t="shared" si="255"/>
        <v>0</v>
      </c>
      <c r="AM638" s="2">
        <f t="shared" si="256"/>
        <v>0</v>
      </c>
      <c r="AN638" s="2">
        <f t="shared" si="257"/>
        <v>0</v>
      </c>
      <c r="AP638" t="s">
        <v>109</v>
      </c>
      <c r="AQ638" t="s">
        <v>1257</v>
      </c>
      <c r="AT638" s="92">
        <v>29</v>
      </c>
      <c r="AU638" s="94">
        <v>111</v>
      </c>
      <c r="AV638" s="98">
        <f t="shared" si="248"/>
        <v>29111</v>
      </c>
      <c r="AX638" s="6" t="s">
        <v>1535</v>
      </c>
    </row>
    <row r="639" spans="1:50" hidden="1" outlineLevel="1">
      <c r="A639" t="s">
        <v>1001</v>
      </c>
      <c r="B639" t="s">
        <v>1257</v>
      </c>
      <c r="C639" s="1">
        <f t="shared" si="249"/>
        <v>10306</v>
      </c>
      <c r="D639" s="6">
        <f>IF(N639&gt;0, RANK(N639,(N639:P639,Q639:AE639)),0)</f>
        <v>2</v>
      </c>
      <c r="E639" s="6">
        <f>IF(O639&gt;0,RANK(O639,(N639:P639,Q639:AE639)),0)</f>
        <v>1</v>
      </c>
      <c r="F639" s="6">
        <f>IF(P639&gt;0,RANK(P639,(N639:P639,Q639:AE639)),0)</f>
        <v>0</v>
      </c>
      <c r="G639" s="1">
        <f t="shared" si="237"/>
        <v>3288</v>
      </c>
      <c r="H639" s="2">
        <f t="shared" si="238"/>
        <v>0.31903745391034349</v>
      </c>
      <c r="I639" s="2"/>
      <c r="J639" s="2">
        <f t="shared" si="250"/>
        <v>0.31680574422666408</v>
      </c>
      <c r="K639" s="2">
        <f t="shared" si="251"/>
        <v>0.63584319813700751</v>
      </c>
      <c r="L639" s="2">
        <f t="shared" si="252"/>
        <v>0</v>
      </c>
      <c r="M639" s="2">
        <f t="shared" si="253"/>
        <v>4.7351057636328409E-2</v>
      </c>
      <c r="N639" s="53">
        <v>3265</v>
      </c>
      <c r="O639" s="53">
        <v>6553</v>
      </c>
      <c r="Q639" s="53">
        <v>488</v>
      </c>
      <c r="Y639" s="107"/>
      <c r="Z639" s="107"/>
      <c r="AA639" s="107"/>
      <c r="AB639" s="107"/>
      <c r="AC639" s="107"/>
      <c r="AD639" s="107"/>
      <c r="AE639" s="107"/>
      <c r="AG639" s="6">
        <f>IF(Q639&gt;0,RANK(Q639,(N639:P639,Q639:AE639)),0)</f>
        <v>3</v>
      </c>
      <c r="AH639" s="6">
        <f>IF(R639&gt;0,RANK(R639,(N639:P639,Q639:AE639)),0)</f>
        <v>0</v>
      </c>
      <c r="AI639" s="6">
        <f>IF(T639&gt;0,RANK(T639,(N639:P639,Q639:AE639)),0)</f>
        <v>0</v>
      </c>
      <c r="AJ639" s="6">
        <f>IF(S639&gt;0,RANK(S639,(N639:P639,Q639:AE639)),0)</f>
        <v>0</v>
      </c>
      <c r="AK639" s="2">
        <f t="shared" si="254"/>
        <v>4.7351057636328353E-2</v>
      </c>
      <c r="AL639" s="2">
        <f t="shared" si="255"/>
        <v>0</v>
      </c>
      <c r="AM639" s="2">
        <f t="shared" si="256"/>
        <v>0</v>
      </c>
      <c r="AN639" s="2">
        <f t="shared" si="257"/>
        <v>0</v>
      </c>
      <c r="AP639" t="s">
        <v>1001</v>
      </c>
      <c r="AQ639" t="s">
        <v>1257</v>
      </c>
      <c r="AT639" s="92">
        <v>29</v>
      </c>
      <c r="AU639" s="94">
        <v>113</v>
      </c>
      <c r="AV639" s="98">
        <f t="shared" si="248"/>
        <v>29113</v>
      </c>
      <c r="AX639" s="6" t="s">
        <v>1535</v>
      </c>
    </row>
    <row r="640" spans="1:50" hidden="1" outlineLevel="1">
      <c r="A640" t="s">
        <v>853</v>
      </c>
      <c r="B640" t="s">
        <v>1257</v>
      </c>
      <c r="C640" s="1">
        <f t="shared" si="249"/>
        <v>4910</v>
      </c>
      <c r="D640" s="6">
        <f>IF(N640&gt;0, RANK(N640,(N640:P640,Q640:AE640)),0)</f>
        <v>2</v>
      </c>
      <c r="E640" s="6">
        <f>IF(O640&gt;0,RANK(O640,(N640:P640,Q640:AE640)),0)</f>
        <v>1</v>
      </c>
      <c r="F640" s="6">
        <f>IF(P640&gt;0,RANK(P640,(N640:P640,Q640:AE640)),0)</f>
        <v>0</v>
      </c>
      <c r="G640" s="1">
        <f t="shared" si="237"/>
        <v>930</v>
      </c>
      <c r="H640" s="2">
        <f t="shared" si="238"/>
        <v>0.18940936863543789</v>
      </c>
      <c r="I640" s="2"/>
      <c r="J640" s="2">
        <f t="shared" si="250"/>
        <v>0.38228105906313647</v>
      </c>
      <c r="K640" s="2">
        <f t="shared" si="251"/>
        <v>0.57169042769857437</v>
      </c>
      <c r="L640" s="2">
        <f t="shared" si="252"/>
        <v>0</v>
      </c>
      <c r="M640" s="2">
        <f t="shared" si="253"/>
        <v>4.6028513238289159E-2</v>
      </c>
      <c r="N640" s="53">
        <v>1877</v>
      </c>
      <c r="O640" s="53">
        <v>2807</v>
      </c>
      <c r="Q640" s="53">
        <v>226</v>
      </c>
      <c r="Y640" s="107"/>
      <c r="Z640" s="107"/>
      <c r="AA640" s="107"/>
      <c r="AB640" s="107"/>
      <c r="AC640" s="107"/>
      <c r="AD640" s="107"/>
      <c r="AE640" s="107"/>
      <c r="AG640" s="6">
        <f>IF(Q640&gt;0,RANK(Q640,(N640:P640,Q640:AE640)),0)</f>
        <v>3</v>
      </c>
      <c r="AH640" s="6">
        <f>IF(R640&gt;0,RANK(R640,(N640:P640,Q640:AE640)),0)</f>
        <v>0</v>
      </c>
      <c r="AI640" s="6">
        <f>IF(T640&gt;0,RANK(T640,(N640:P640,Q640:AE640)),0)</f>
        <v>0</v>
      </c>
      <c r="AJ640" s="6">
        <f>IF(S640&gt;0,RANK(S640,(N640:P640,Q640:AE640)),0)</f>
        <v>0</v>
      </c>
      <c r="AK640" s="2">
        <f t="shared" si="254"/>
        <v>4.6028513238289208E-2</v>
      </c>
      <c r="AL640" s="2">
        <f t="shared" si="255"/>
        <v>0</v>
      </c>
      <c r="AM640" s="2">
        <f t="shared" si="256"/>
        <v>0</v>
      </c>
      <c r="AN640" s="2">
        <f t="shared" si="257"/>
        <v>0</v>
      </c>
      <c r="AP640" t="s">
        <v>853</v>
      </c>
      <c r="AQ640" t="s">
        <v>1257</v>
      </c>
      <c r="AT640" s="92">
        <v>29</v>
      </c>
      <c r="AU640" s="94">
        <v>115</v>
      </c>
      <c r="AV640" s="98">
        <f t="shared" si="248"/>
        <v>29115</v>
      </c>
      <c r="AX640" s="6" t="s">
        <v>1535</v>
      </c>
    </row>
    <row r="641" spans="1:50" hidden="1" outlineLevel="1">
      <c r="A641" t="s">
        <v>1158</v>
      </c>
      <c r="B641" t="s">
        <v>1257</v>
      </c>
      <c r="C641" s="1">
        <f t="shared" si="249"/>
        <v>5464</v>
      </c>
      <c r="D641" s="6">
        <f>IF(N641&gt;0, RANK(N641,(N641:P641,Q641:AE641)),0)</f>
        <v>2</v>
      </c>
      <c r="E641" s="6">
        <f>IF(O641&gt;0,RANK(O641,(N641:P641,Q641:AE641)),0)</f>
        <v>1</v>
      </c>
      <c r="F641" s="6">
        <f>IF(P641&gt;0,RANK(P641,(N641:P641,Q641:AE641)),0)</f>
        <v>0</v>
      </c>
      <c r="G641" s="1">
        <f t="shared" si="237"/>
        <v>1616</v>
      </c>
      <c r="H641" s="2">
        <f t="shared" si="238"/>
        <v>0.29575402635431919</v>
      </c>
      <c r="I641" s="2"/>
      <c r="J641" s="2">
        <f t="shared" si="250"/>
        <v>0.33400439238653001</v>
      </c>
      <c r="K641" s="2">
        <f t="shared" si="251"/>
        <v>0.62975841874084915</v>
      </c>
      <c r="L641" s="2">
        <f t="shared" si="252"/>
        <v>0</v>
      </c>
      <c r="M641" s="2">
        <f t="shared" si="253"/>
        <v>3.623718887262084E-2</v>
      </c>
      <c r="N641" s="53">
        <v>1825</v>
      </c>
      <c r="O641" s="53">
        <v>3441</v>
      </c>
      <c r="Q641" s="53">
        <v>198</v>
      </c>
      <c r="Y641" s="107"/>
      <c r="Z641" s="107"/>
      <c r="AA641" s="107"/>
      <c r="AB641" s="107"/>
      <c r="AC641" s="107"/>
      <c r="AD641" s="107"/>
      <c r="AE641" s="107"/>
      <c r="AG641" s="6">
        <f>IF(Q641&gt;0,RANK(Q641,(N641:P641,Q641:AE641)),0)</f>
        <v>3</v>
      </c>
      <c r="AH641" s="6">
        <f>IF(R641&gt;0,RANK(R641,(N641:P641,Q641:AE641)),0)</f>
        <v>0</v>
      </c>
      <c r="AI641" s="6">
        <f>IF(T641&gt;0,RANK(T641,(N641:P641,Q641:AE641)),0)</f>
        <v>0</v>
      </c>
      <c r="AJ641" s="6">
        <f>IF(S641&gt;0,RANK(S641,(N641:P641,Q641:AE641)),0)</f>
        <v>0</v>
      </c>
      <c r="AK641" s="2">
        <f t="shared" si="254"/>
        <v>3.6237188872620792E-2</v>
      </c>
      <c r="AL641" s="2">
        <f t="shared" si="255"/>
        <v>0</v>
      </c>
      <c r="AM641" s="2">
        <f t="shared" si="256"/>
        <v>0</v>
      </c>
      <c r="AN641" s="2">
        <f t="shared" si="257"/>
        <v>0</v>
      </c>
      <c r="AP641" t="s">
        <v>1158</v>
      </c>
      <c r="AQ641" t="s">
        <v>1257</v>
      </c>
      <c r="AT641" s="92">
        <v>29</v>
      </c>
      <c r="AU641" s="94">
        <v>117</v>
      </c>
      <c r="AV641" s="98">
        <f t="shared" si="248"/>
        <v>29117</v>
      </c>
      <c r="AX641" s="6" t="s">
        <v>1535</v>
      </c>
    </row>
    <row r="642" spans="1:50" hidden="1" outlineLevel="1">
      <c r="A642" t="s">
        <v>825</v>
      </c>
      <c r="B642" t="s">
        <v>1257</v>
      </c>
      <c r="C642" s="1">
        <f t="shared" si="249"/>
        <v>4893</v>
      </c>
      <c r="D642" s="6">
        <f>IF(N642&gt;0, RANK(N642,(N642:P642,Q642:AE642)),0)</f>
        <v>2</v>
      </c>
      <c r="E642" s="6">
        <f>IF(O642&gt;0,RANK(O642,(N642:P642,Q642:AE642)),0)</f>
        <v>1</v>
      </c>
      <c r="F642" s="6">
        <f>IF(P642&gt;0,RANK(P642,(N642:P642,Q642:AE642)),0)</f>
        <v>0</v>
      </c>
      <c r="G642" s="1">
        <f t="shared" si="237"/>
        <v>2559</v>
      </c>
      <c r="H642" s="2">
        <f t="shared" si="238"/>
        <v>0.52299202942979772</v>
      </c>
      <c r="I642" s="2"/>
      <c r="J642" s="2">
        <f t="shared" si="250"/>
        <v>0.21459227467811159</v>
      </c>
      <c r="K642" s="2">
        <f t="shared" si="251"/>
        <v>0.73758430410790921</v>
      </c>
      <c r="L642" s="2">
        <f t="shared" si="252"/>
        <v>0</v>
      </c>
      <c r="M642" s="2">
        <f t="shared" si="253"/>
        <v>4.78234212139792E-2</v>
      </c>
      <c r="N642" s="53">
        <v>1050</v>
      </c>
      <c r="O642" s="53">
        <v>3609</v>
      </c>
      <c r="Q642" s="53">
        <v>234</v>
      </c>
      <c r="Y642" s="107"/>
      <c r="Z642" s="107"/>
      <c r="AA642" s="107"/>
      <c r="AB642" s="107"/>
      <c r="AC642" s="107"/>
      <c r="AD642" s="107"/>
      <c r="AE642" s="107"/>
      <c r="AG642" s="6">
        <f>IF(Q642&gt;0,RANK(Q642,(N642:P642,Q642:AE642)),0)</f>
        <v>3</v>
      </c>
      <c r="AH642" s="6">
        <f>IF(R642&gt;0,RANK(R642,(N642:P642,Q642:AE642)),0)</f>
        <v>0</v>
      </c>
      <c r="AI642" s="6">
        <f>IF(T642&gt;0,RANK(T642,(N642:P642,Q642:AE642)),0)</f>
        <v>0</v>
      </c>
      <c r="AJ642" s="6">
        <f>IF(S642&gt;0,RANK(S642,(N642:P642,Q642:AE642)),0)</f>
        <v>0</v>
      </c>
      <c r="AK642" s="2">
        <f t="shared" si="254"/>
        <v>4.7823421213979152E-2</v>
      </c>
      <c r="AL642" s="2">
        <f t="shared" si="255"/>
        <v>0</v>
      </c>
      <c r="AM642" s="2">
        <f t="shared" si="256"/>
        <v>0</v>
      </c>
      <c r="AN642" s="2">
        <f t="shared" si="257"/>
        <v>0</v>
      </c>
      <c r="AP642" t="s">
        <v>825</v>
      </c>
      <c r="AQ642" t="s">
        <v>1257</v>
      </c>
      <c r="AT642" s="92">
        <v>29</v>
      </c>
      <c r="AU642" s="94">
        <v>119</v>
      </c>
      <c r="AV642" s="98">
        <f t="shared" si="248"/>
        <v>29119</v>
      </c>
      <c r="AX642" s="6" t="s">
        <v>1535</v>
      </c>
    </row>
    <row r="643" spans="1:50" hidden="1" outlineLevel="1">
      <c r="A643" t="s">
        <v>954</v>
      </c>
      <c r="B643" t="s">
        <v>1257</v>
      </c>
      <c r="C643" s="1">
        <f t="shared" si="249"/>
        <v>5656</v>
      </c>
      <c r="D643" s="6">
        <f>IF(N643&gt;0, RANK(N643,(N643:P643,Q643:AE643)),0)</f>
        <v>2</v>
      </c>
      <c r="E643" s="6">
        <f>IF(O643&gt;0,RANK(O643,(N643:P643,Q643:AE643)),0)</f>
        <v>1</v>
      </c>
      <c r="F643" s="6">
        <f>IF(P643&gt;0,RANK(P643,(N643:P643,Q643:AE643)),0)</f>
        <v>0</v>
      </c>
      <c r="G643" s="1">
        <f t="shared" ref="G643:G706" si="258">IF(C643&gt;0,MAX(N643:P643)-LARGE(N643:P643,2),0)</f>
        <v>1802</v>
      </c>
      <c r="H643" s="2">
        <f t="shared" ref="H643:H706" si="259">IF(C643&gt;0,G643/C643,0)</f>
        <v>0.31859971711456858</v>
      </c>
      <c r="I643" s="2"/>
      <c r="J643" s="2">
        <f t="shared" si="250"/>
        <v>0.32620226308345118</v>
      </c>
      <c r="K643" s="2">
        <f t="shared" si="251"/>
        <v>0.64480198019801982</v>
      </c>
      <c r="L643" s="2">
        <f t="shared" si="252"/>
        <v>0</v>
      </c>
      <c r="M643" s="2">
        <f t="shared" si="253"/>
        <v>2.8995756718529053E-2</v>
      </c>
      <c r="N643" s="53">
        <v>1845</v>
      </c>
      <c r="O643" s="53">
        <v>3647</v>
      </c>
      <c r="Q643" s="53">
        <v>164</v>
      </c>
      <c r="Y643" s="107"/>
      <c r="Z643" s="107"/>
      <c r="AA643" s="107"/>
      <c r="AB643" s="107"/>
      <c r="AC643" s="107"/>
      <c r="AD643" s="107"/>
      <c r="AE643" s="107"/>
      <c r="AG643" s="6">
        <f>IF(Q643&gt;0,RANK(Q643,(N643:P643,Q643:AE643)),0)</f>
        <v>3</v>
      </c>
      <c r="AH643" s="6">
        <f>IF(R643&gt;0,RANK(R643,(N643:P643,Q643:AE643)),0)</f>
        <v>0</v>
      </c>
      <c r="AI643" s="6">
        <f>IF(T643&gt;0,RANK(T643,(N643:P643,Q643:AE643)),0)</f>
        <v>0</v>
      </c>
      <c r="AJ643" s="6">
        <f>IF(S643&gt;0,RANK(S643,(N643:P643,Q643:AE643)),0)</f>
        <v>0</v>
      </c>
      <c r="AK643" s="2">
        <f t="shared" si="254"/>
        <v>2.8995756718528994E-2</v>
      </c>
      <c r="AL643" s="2">
        <f t="shared" si="255"/>
        <v>0</v>
      </c>
      <c r="AM643" s="2">
        <f t="shared" si="256"/>
        <v>0</v>
      </c>
      <c r="AN643" s="2">
        <f t="shared" si="257"/>
        <v>0</v>
      </c>
      <c r="AP643" t="s">
        <v>954</v>
      </c>
      <c r="AQ643" t="s">
        <v>1257</v>
      </c>
      <c r="AT643" s="92">
        <v>29</v>
      </c>
      <c r="AU643" s="94">
        <v>121</v>
      </c>
      <c r="AV643" s="98">
        <f t="shared" si="248"/>
        <v>29121</v>
      </c>
      <c r="AX643" s="6" t="s">
        <v>1535</v>
      </c>
    </row>
    <row r="644" spans="1:50" hidden="1" outlineLevel="1">
      <c r="A644" t="s">
        <v>1212</v>
      </c>
      <c r="B644" t="s">
        <v>1257</v>
      </c>
      <c r="C644" s="1">
        <f t="shared" si="249"/>
        <v>4278</v>
      </c>
      <c r="D644" s="6">
        <f>IF(N644&gt;0, RANK(N644,(N644:P644,Q644:AE644)),0)</f>
        <v>2</v>
      </c>
      <c r="E644" s="6">
        <f>IF(O644&gt;0,RANK(O644,(N644:P644,Q644:AE644)),0)</f>
        <v>1</v>
      </c>
      <c r="F644" s="6">
        <f>IF(P644&gt;0,RANK(P644,(N644:P644,Q644:AE644)),0)</f>
        <v>0</v>
      </c>
      <c r="G644" s="1">
        <f t="shared" si="258"/>
        <v>1288</v>
      </c>
      <c r="H644" s="2">
        <f t="shared" si="259"/>
        <v>0.30107526881720431</v>
      </c>
      <c r="I644" s="2"/>
      <c r="J644" s="2">
        <f t="shared" si="250"/>
        <v>0.32772323515661522</v>
      </c>
      <c r="K644" s="2">
        <f t="shared" si="251"/>
        <v>0.62879850397381953</v>
      </c>
      <c r="L644" s="2">
        <f t="shared" si="252"/>
        <v>0</v>
      </c>
      <c r="M644" s="2">
        <f t="shared" si="253"/>
        <v>4.3478260869565188E-2</v>
      </c>
      <c r="N644" s="53">
        <v>1402</v>
      </c>
      <c r="O644" s="53">
        <v>2690</v>
      </c>
      <c r="Q644" s="53">
        <v>186</v>
      </c>
      <c r="Y644" s="107"/>
      <c r="Z644" s="107"/>
      <c r="AA644" s="107"/>
      <c r="AB644" s="107"/>
      <c r="AC644" s="107"/>
      <c r="AD644" s="107"/>
      <c r="AE644" s="107"/>
      <c r="AG644" s="6">
        <f>IF(Q644&gt;0,RANK(Q644,(N644:P644,Q644:AE644)),0)</f>
        <v>3</v>
      </c>
      <c r="AH644" s="6">
        <f>IF(R644&gt;0,RANK(R644,(N644:P644,Q644:AE644)),0)</f>
        <v>0</v>
      </c>
      <c r="AI644" s="6">
        <f>IF(T644&gt;0,RANK(T644,(N644:P644,Q644:AE644)),0)</f>
        <v>0</v>
      </c>
      <c r="AJ644" s="6">
        <f>IF(S644&gt;0,RANK(S644,(N644:P644,Q644:AE644)),0)</f>
        <v>0</v>
      </c>
      <c r="AK644" s="2">
        <f t="shared" si="254"/>
        <v>4.3478260869565216E-2</v>
      </c>
      <c r="AL644" s="2">
        <f t="shared" si="255"/>
        <v>0</v>
      </c>
      <c r="AM644" s="2">
        <f t="shared" si="256"/>
        <v>0</v>
      </c>
      <c r="AN644" s="2">
        <f t="shared" si="257"/>
        <v>0</v>
      </c>
      <c r="AP644" t="s">
        <v>1212</v>
      </c>
      <c r="AQ644" t="s">
        <v>1257</v>
      </c>
      <c r="AT644" s="92">
        <v>29</v>
      </c>
      <c r="AU644" s="94">
        <v>123</v>
      </c>
      <c r="AV644" s="98">
        <f t="shared" si="248"/>
        <v>29123</v>
      </c>
      <c r="AX644" s="6" t="s">
        <v>1535</v>
      </c>
    </row>
    <row r="645" spans="1:50" hidden="1" outlineLevel="1">
      <c r="A645" t="s">
        <v>27</v>
      </c>
      <c r="B645" t="s">
        <v>1257</v>
      </c>
      <c r="C645" s="1">
        <f t="shared" si="249"/>
        <v>3404</v>
      </c>
      <c r="D645" s="6">
        <f>IF(N645&gt;0, RANK(N645,(N645:P645,Q645:AE645)),0)</f>
        <v>2</v>
      </c>
      <c r="E645" s="6">
        <f>IF(O645&gt;0,RANK(O645,(N645:P645,Q645:AE645)),0)</f>
        <v>1</v>
      </c>
      <c r="F645" s="6">
        <f>IF(P645&gt;0,RANK(P645,(N645:P645,Q645:AE645)),0)</f>
        <v>0</v>
      </c>
      <c r="G645" s="1">
        <f t="shared" si="258"/>
        <v>1198</v>
      </c>
      <c r="H645" s="2">
        <f t="shared" si="259"/>
        <v>0.35193889541715628</v>
      </c>
      <c r="I645" s="2"/>
      <c r="J645" s="2">
        <f t="shared" si="250"/>
        <v>0.28701527614571093</v>
      </c>
      <c r="K645" s="2">
        <f t="shared" si="251"/>
        <v>0.63895417156286727</v>
      </c>
      <c r="L645" s="2">
        <f t="shared" si="252"/>
        <v>0</v>
      </c>
      <c r="M645" s="2">
        <f t="shared" si="253"/>
        <v>7.4030552291421747E-2</v>
      </c>
      <c r="N645" s="53">
        <v>977</v>
      </c>
      <c r="O645" s="53">
        <v>2175</v>
      </c>
      <c r="Q645" s="53">
        <v>252</v>
      </c>
      <c r="Y645" s="107"/>
      <c r="Z645" s="107"/>
      <c r="AA645" s="107"/>
      <c r="AB645" s="107"/>
      <c r="AC645" s="107"/>
      <c r="AD645" s="107"/>
      <c r="AE645" s="107"/>
      <c r="AG645" s="6">
        <f>IF(Q645&gt;0,RANK(Q645,(N645:P645,Q645:AE645)),0)</f>
        <v>3</v>
      </c>
      <c r="AH645" s="6">
        <f>IF(R645&gt;0,RANK(R645,(N645:P645,Q645:AE645)),0)</f>
        <v>0</v>
      </c>
      <c r="AI645" s="6">
        <f>IF(T645&gt;0,RANK(T645,(N645:P645,Q645:AE645)),0)</f>
        <v>0</v>
      </c>
      <c r="AJ645" s="6">
        <f>IF(S645&gt;0,RANK(S645,(N645:P645,Q645:AE645)),0)</f>
        <v>0</v>
      </c>
      <c r="AK645" s="2">
        <f t="shared" si="254"/>
        <v>7.4030552291421858E-2</v>
      </c>
      <c r="AL645" s="2">
        <f t="shared" si="255"/>
        <v>0</v>
      </c>
      <c r="AM645" s="2">
        <f t="shared" si="256"/>
        <v>0</v>
      </c>
      <c r="AN645" s="2">
        <f t="shared" si="257"/>
        <v>0</v>
      </c>
      <c r="AP645" t="s">
        <v>27</v>
      </c>
      <c r="AQ645" t="s">
        <v>1257</v>
      </c>
      <c r="AT645" s="92">
        <v>29</v>
      </c>
      <c r="AU645" s="94">
        <v>125</v>
      </c>
      <c r="AV645" s="98">
        <f t="shared" si="248"/>
        <v>29125</v>
      </c>
      <c r="AX645" s="6" t="s">
        <v>1535</v>
      </c>
    </row>
    <row r="646" spans="1:50" hidden="1" outlineLevel="1">
      <c r="A646" t="s">
        <v>1174</v>
      </c>
      <c r="B646" t="s">
        <v>1257</v>
      </c>
      <c r="C646" s="1">
        <f t="shared" si="249"/>
        <v>9631</v>
      </c>
      <c r="D646" s="6">
        <f>IF(N646&gt;0, RANK(N646,(N646:P646,Q646:AE646)),0)</f>
        <v>2</v>
      </c>
      <c r="E646" s="6">
        <f>IF(O646&gt;0,RANK(O646,(N646:P646,Q646:AE646)),0)</f>
        <v>1</v>
      </c>
      <c r="F646" s="6">
        <f>IF(P646&gt;0,RANK(P646,(N646:P646,Q646:AE646)),0)</f>
        <v>0</v>
      </c>
      <c r="G646" s="1">
        <f t="shared" si="258"/>
        <v>3606</v>
      </c>
      <c r="H646" s="2">
        <f t="shared" si="259"/>
        <v>0.37441594849963661</v>
      </c>
      <c r="I646" s="2"/>
      <c r="J646" s="2">
        <f t="shared" si="250"/>
        <v>0.30100716436507113</v>
      </c>
      <c r="K646" s="2">
        <f t="shared" si="251"/>
        <v>0.67542311286470769</v>
      </c>
      <c r="L646" s="2">
        <f t="shared" si="252"/>
        <v>0</v>
      </c>
      <c r="M646" s="2">
        <f t="shared" si="253"/>
        <v>2.356972277022118E-2</v>
      </c>
      <c r="N646" s="53">
        <v>2899</v>
      </c>
      <c r="O646" s="53">
        <v>6505</v>
      </c>
      <c r="Q646" s="53">
        <v>227</v>
      </c>
      <c r="Y646" s="107"/>
      <c r="Z646" s="107"/>
      <c r="AA646" s="107"/>
      <c r="AB646" s="107"/>
      <c r="AC646" s="107"/>
      <c r="AD646" s="107"/>
      <c r="AE646" s="107"/>
      <c r="AG646" s="6">
        <f>IF(Q646&gt;0,RANK(Q646,(N646:P646,Q646:AE646)),0)</f>
        <v>3</v>
      </c>
      <c r="AH646" s="6">
        <f>IF(R646&gt;0,RANK(R646,(N646:P646,Q646:AE646)),0)</f>
        <v>0</v>
      </c>
      <c r="AI646" s="6">
        <f>IF(T646&gt;0,RANK(T646,(N646:P646,Q646:AE646)),0)</f>
        <v>0</v>
      </c>
      <c r="AJ646" s="6">
        <f>IF(S646&gt;0,RANK(S646,(N646:P646,Q646:AE646)),0)</f>
        <v>0</v>
      </c>
      <c r="AK646" s="2">
        <f t="shared" si="254"/>
        <v>2.3569722770221162E-2</v>
      </c>
      <c r="AL646" s="2">
        <f t="shared" si="255"/>
        <v>0</v>
      </c>
      <c r="AM646" s="2">
        <f t="shared" si="256"/>
        <v>0</v>
      </c>
      <c r="AN646" s="2">
        <f t="shared" si="257"/>
        <v>0</v>
      </c>
      <c r="AP646" t="s">
        <v>1174</v>
      </c>
      <c r="AQ646" t="s">
        <v>1257</v>
      </c>
      <c r="AT646" s="92">
        <v>29</v>
      </c>
      <c r="AU646" s="94">
        <v>127</v>
      </c>
      <c r="AV646" s="98">
        <f t="shared" si="248"/>
        <v>29127</v>
      </c>
      <c r="AX646" s="6" t="s">
        <v>1535</v>
      </c>
    </row>
    <row r="647" spans="1:50" hidden="1" outlineLevel="1">
      <c r="A647" t="s">
        <v>2337</v>
      </c>
      <c r="B647" t="s">
        <v>1257</v>
      </c>
      <c r="C647" s="1">
        <f t="shared" ref="C647:C677" si="260">SUM(N647:AE647)</f>
        <v>1416</v>
      </c>
      <c r="D647" s="6">
        <f>IF(N647&gt;0, RANK(N647,(N647:P647,Q647:AE647)),0)</f>
        <v>2</v>
      </c>
      <c r="E647" s="6">
        <f>IF(O647&gt;0,RANK(O647,(N647:P647,Q647:AE647)),0)</f>
        <v>1</v>
      </c>
      <c r="F647" s="6">
        <f>IF(P647&gt;0,RANK(P647,(N647:P647,Q647:AE647)),0)</f>
        <v>0</v>
      </c>
      <c r="G647" s="1">
        <f t="shared" si="258"/>
        <v>548</v>
      </c>
      <c r="H647" s="2">
        <f t="shared" si="259"/>
        <v>0.38700564971751411</v>
      </c>
      <c r="I647" s="2"/>
      <c r="J647" s="2">
        <f t="shared" ref="J647:J677" si="261">IF($C647=0,"-",N647/$C647)</f>
        <v>0.29449152542372881</v>
      </c>
      <c r="K647" s="2">
        <f t="shared" ref="K647:K677" si="262">IF($C647=0,"-",O647/$C647)</f>
        <v>0.68149717514124297</v>
      </c>
      <c r="L647" s="2">
        <f t="shared" ref="L647:L677" si="263">IF($C647=0,"-",P647/$C647)</f>
        <v>0</v>
      </c>
      <c r="M647" s="2">
        <f t="shared" ref="M647:M677" si="264">IF(C647=0,"-",(1-J647-K647-L647))</f>
        <v>2.4011299435028222E-2</v>
      </c>
      <c r="N647" s="53">
        <v>417</v>
      </c>
      <c r="O647" s="53">
        <v>965</v>
      </c>
      <c r="Q647" s="53">
        <v>34</v>
      </c>
      <c r="Y647" s="107"/>
      <c r="Z647" s="107"/>
      <c r="AA647" s="107"/>
      <c r="AB647" s="107"/>
      <c r="AC647" s="107"/>
      <c r="AD647" s="107"/>
      <c r="AE647" s="107"/>
      <c r="AG647" s="6">
        <f>IF(Q647&gt;0,RANK(Q647,(N647:P647,Q647:AE647)),0)</f>
        <v>3</v>
      </c>
      <c r="AH647" s="6">
        <f>IF(R647&gt;0,RANK(R647,(N647:P647,Q647:AE647)),0)</f>
        <v>0</v>
      </c>
      <c r="AI647" s="6">
        <f>IF(T647&gt;0,RANK(T647,(N647:P647,Q647:AE647)),0)</f>
        <v>0</v>
      </c>
      <c r="AJ647" s="6">
        <f>IF(S647&gt;0,RANK(S647,(N647:P647,Q647:AE647)),0)</f>
        <v>0</v>
      </c>
      <c r="AK647" s="2">
        <f t="shared" ref="AK647:AK677" si="265">IF($C647=0,"-",Q647/$C647)</f>
        <v>2.4011299435028249E-2</v>
      </c>
      <c r="AL647" s="2">
        <f t="shared" ref="AL647:AL677" si="266">IF($C647=0,"-",R647/$C647)</f>
        <v>0</v>
      </c>
      <c r="AM647" s="2">
        <f t="shared" ref="AM647:AM677" si="267">IF($C647=0,"-",T647/$C647)</f>
        <v>0</v>
      </c>
      <c r="AN647" s="2">
        <f t="shared" ref="AN647:AN677" si="268">IF($C647=0,"-",S647/$C647)</f>
        <v>0</v>
      </c>
      <c r="AP647" t="s">
        <v>2337</v>
      </c>
      <c r="AQ647" t="s">
        <v>1257</v>
      </c>
      <c r="AT647" s="92">
        <v>29</v>
      </c>
      <c r="AU647" s="94">
        <v>129</v>
      </c>
      <c r="AV647" s="98">
        <f t="shared" si="248"/>
        <v>29129</v>
      </c>
      <c r="AX647" s="6" t="s">
        <v>1535</v>
      </c>
    </row>
    <row r="648" spans="1:50" hidden="1" outlineLevel="1">
      <c r="A648" t="s">
        <v>2315</v>
      </c>
      <c r="B648" t="s">
        <v>1257</v>
      </c>
      <c r="C648" s="1">
        <f t="shared" si="260"/>
        <v>7305</v>
      </c>
      <c r="D648" s="6">
        <f>IF(N648&gt;0, RANK(N648,(N648:P648,Q648:AE648)),0)</f>
        <v>2</v>
      </c>
      <c r="E648" s="6">
        <f>IF(O648&gt;0,RANK(O648,(N648:P648,Q648:AE648)),0)</f>
        <v>1</v>
      </c>
      <c r="F648" s="6">
        <f>IF(P648&gt;0,RANK(P648,(N648:P648,Q648:AE648)),0)</f>
        <v>0</v>
      </c>
      <c r="G648" s="1">
        <f t="shared" si="258"/>
        <v>3467</v>
      </c>
      <c r="H648" s="2">
        <f t="shared" si="259"/>
        <v>0.47460643394934976</v>
      </c>
      <c r="I648" s="2"/>
      <c r="J648" s="2">
        <f t="shared" si="261"/>
        <v>0.22258726899383985</v>
      </c>
      <c r="K648" s="2">
        <f t="shared" si="262"/>
        <v>0.69719370294318961</v>
      </c>
      <c r="L648" s="2">
        <f t="shared" si="263"/>
        <v>0</v>
      </c>
      <c r="M648" s="2">
        <f t="shared" si="264"/>
        <v>8.0219028062970543E-2</v>
      </c>
      <c r="N648" s="53">
        <v>1626</v>
      </c>
      <c r="O648" s="53">
        <v>5093</v>
      </c>
      <c r="Q648" s="53">
        <v>586</v>
      </c>
      <c r="Y648" s="107"/>
      <c r="Z648" s="107"/>
      <c r="AA648" s="107"/>
      <c r="AB648" s="107"/>
      <c r="AC648" s="107"/>
      <c r="AD648" s="107"/>
      <c r="AE648" s="107"/>
      <c r="AG648" s="6">
        <f>IF(Q648&gt;0,RANK(Q648,(N648:P648,Q648:AE648)),0)</f>
        <v>3</v>
      </c>
      <c r="AH648" s="6">
        <f>IF(R648&gt;0,RANK(R648,(N648:P648,Q648:AE648)),0)</f>
        <v>0</v>
      </c>
      <c r="AI648" s="6">
        <f>IF(T648&gt;0,RANK(T648,(N648:P648,Q648:AE648)),0)</f>
        <v>0</v>
      </c>
      <c r="AJ648" s="6">
        <f>IF(S648&gt;0,RANK(S648,(N648:P648,Q648:AE648)),0)</f>
        <v>0</v>
      </c>
      <c r="AK648" s="2">
        <f t="shared" si="265"/>
        <v>8.0219028062970571E-2</v>
      </c>
      <c r="AL648" s="2">
        <f t="shared" si="266"/>
        <v>0</v>
      </c>
      <c r="AM648" s="2">
        <f t="shared" si="267"/>
        <v>0</v>
      </c>
      <c r="AN648" s="2">
        <f t="shared" si="268"/>
        <v>0</v>
      </c>
      <c r="AP648" t="s">
        <v>2315</v>
      </c>
      <c r="AQ648" t="s">
        <v>1257</v>
      </c>
      <c r="AT648" s="92">
        <v>29</v>
      </c>
      <c r="AU648" s="94">
        <v>131</v>
      </c>
      <c r="AV648" s="98">
        <f t="shared" si="248"/>
        <v>29131</v>
      </c>
      <c r="AX648" s="6" t="s">
        <v>1535</v>
      </c>
    </row>
    <row r="649" spans="1:50" hidden="1" outlineLevel="1">
      <c r="A649" t="s">
        <v>190</v>
      </c>
      <c r="B649" t="s">
        <v>1257</v>
      </c>
      <c r="C649" s="1">
        <f t="shared" si="260"/>
        <v>3725</v>
      </c>
      <c r="D649" s="6">
        <f>IF(N649&gt;0, RANK(N649,(N649:P649,Q649:AE649)),0)</f>
        <v>2</v>
      </c>
      <c r="E649" s="6">
        <f>IF(O649&gt;0,RANK(O649,(N649:P649,Q649:AE649)),0)</f>
        <v>1</v>
      </c>
      <c r="F649" s="6">
        <f>IF(P649&gt;0,RANK(P649,(N649:P649,Q649:AE649)),0)</f>
        <v>0</v>
      </c>
      <c r="G649" s="1">
        <f t="shared" si="258"/>
        <v>926</v>
      </c>
      <c r="H649" s="2">
        <f t="shared" si="259"/>
        <v>0.24859060402684563</v>
      </c>
      <c r="I649" s="2"/>
      <c r="J649" s="2">
        <f t="shared" si="261"/>
        <v>0.35221476510067112</v>
      </c>
      <c r="K649" s="2">
        <f t="shared" si="262"/>
        <v>0.60080536912751681</v>
      </c>
      <c r="L649" s="2">
        <f t="shared" si="263"/>
        <v>0</v>
      </c>
      <c r="M649" s="2">
        <f t="shared" si="264"/>
        <v>4.6979865771812124E-2</v>
      </c>
      <c r="N649" s="53">
        <v>1312</v>
      </c>
      <c r="O649" s="53">
        <v>2238</v>
      </c>
      <c r="Q649" s="53">
        <v>175</v>
      </c>
      <c r="Y649" s="107"/>
      <c r="Z649" s="107"/>
      <c r="AA649" s="107"/>
      <c r="AB649" s="107"/>
      <c r="AC649" s="107"/>
      <c r="AD649" s="107"/>
      <c r="AE649" s="107"/>
      <c r="AG649" s="6">
        <f>IF(Q649&gt;0,RANK(Q649,(N649:P649,Q649:AE649)),0)</f>
        <v>3</v>
      </c>
      <c r="AH649" s="6">
        <f>IF(R649&gt;0,RANK(R649,(N649:P649,Q649:AE649)),0)</f>
        <v>0</v>
      </c>
      <c r="AI649" s="6">
        <f>IF(T649&gt;0,RANK(T649,(N649:P649,Q649:AE649)),0)</f>
        <v>0</v>
      </c>
      <c r="AJ649" s="6">
        <f>IF(S649&gt;0,RANK(S649,(N649:P649,Q649:AE649)),0)</f>
        <v>0</v>
      </c>
      <c r="AK649" s="2">
        <f t="shared" si="265"/>
        <v>4.6979865771812082E-2</v>
      </c>
      <c r="AL649" s="2">
        <f t="shared" si="266"/>
        <v>0</v>
      </c>
      <c r="AM649" s="2">
        <f t="shared" si="267"/>
        <v>0</v>
      </c>
      <c r="AN649" s="2">
        <f t="shared" si="268"/>
        <v>0</v>
      </c>
      <c r="AP649" t="s">
        <v>190</v>
      </c>
      <c r="AQ649" t="s">
        <v>1257</v>
      </c>
      <c r="AT649" s="92">
        <v>29</v>
      </c>
      <c r="AU649" s="94">
        <v>133</v>
      </c>
      <c r="AV649" s="98">
        <f t="shared" si="248"/>
        <v>29133</v>
      </c>
      <c r="AX649" s="6" t="s">
        <v>1535</v>
      </c>
    </row>
    <row r="650" spans="1:50" hidden="1" outlineLevel="1">
      <c r="A650" t="s">
        <v>1296</v>
      </c>
      <c r="B650" t="s">
        <v>1257</v>
      </c>
      <c r="C650" s="1">
        <f t="shared" si="260"/>
        <v>4892</v>
      </c>
      <c r="D650" s="6">
        <f>IF(N650&gt;0, RANK(N650,(N650:P650,Q650:AE650)),0)</f>
        <v>2</v>
      </c>
      <c r="E650" s="6">
        <f>IF(O650&gt;0,RANK(O650,(N650:P650,Q650:AE650)),0)</f>
        <v>1</v>
      </c>
      <c r="F650" s="6">
        <f>IF(P650&gt;0,RANK(P650,(N650:P650,Q650:AE650)),0)</f>
        <v>0</v>
      </c>
      <c r="G650" s="1">
        <f t="shared" si="258"/>
        <v>2189</v>
      </c>
      <c r="H650" s="2">
        <f t="shared" si="259"/>
        <v>0.44746524938675386</v>
      </c>
      <c r="I650" s="2"/>
      <c r="J650" s="2">
        <f t="shared" si="261"/>
        <v>0.23364677023712183</v>
      </c>
      <c r="K650" s="2">
        <f t="shared" si="262"/>
        <v>0.68111201962387569</v>
      </c>
      <c r="L650" s="2">
        <f t="shared" si="263"/>
        <v>0</v>
      </c>
      <c r="M650" s="2">
        <f t="shared" si="264"/>
        <v>8.5241210139002432E-2</v>
      </c>
      <c r="N650" s="53">
        <v>1143</v>
      </c>
      <c r="O650" s="53">
        <v>3332</v>
      </c>
      <c r="Q650" s="53">
        <v>417</v>
      </c>
      <c r="Y650" s="107"/>
      <c r="Z650" s="107"/>
      <c r="AA650" s="107"/>
      <c r="AB650" s="107"/>
      <c r="AC650" s="107"/>
      <c r="AD650" s="107"/>
      <c r="AE650" s="107"/>
      <c r="AG650" s="6">
        <f>IF(Q650&gt;0,RANK(Q650,(N650:P650,Q650:AE650)),0)</f>
        <v>3</v>
      </c>
      <c r="AH650" s="6">
        <f>IF(R650&gt;0,RANK(R650,(N650:P650,Q650:AE650)),0)</f>
        <v>0</v>
      </c>
      <c r="AI650" s="6">
        <f>IF(T650&gt;0,RANK(T650,(N650:P650,Q650:AE650)),0)</f>
        <v>0</v>
      </c>
      <c r="AJ650" s="6">
        <f>IF(S650&gt;0,RANK(S650,(N650:P650,Q650:AE650)),0)</f>
        <v>0</v>
      </c>
      <c r="AK650" s="2">
        <f t="shared" si="265"/>
        <v>8.5241210139002446E-2</v>
      </c>
      <c r="AL650" s="2">
        <f t="shared" si="266"/>
        <v>0</v>
      </c>
      <c r="AM650" s="2">
        <f t="shared" si="267"/>
        <v>0</v>
      </c>
      <c r="AN650" s="2">
        <f t="shared" si="268"/>
        <v>0</v>
      </c>
      <c r="AP650" t="s">
        <v>1296</v>
      </c>
      <c r="AQ650" t="s">
        <v>1257</v>
      </c>
      <c r="AT650" s="92">
        <v>29</v>
      </c>
      <c r="AU650" s="94">
        <v>135</v>
      </c>
      <c r="AV650" s="98">
        <f t="shared" si="248"/>
        <v>29135</v>
      </c>
      <c r="AX650" s="6" t="s">
        <v>1535</v>
      </c>
    </row>
    <row r="651" spans="1:50" hidden="1" outlineLevel="1">
      <c r="A651" t="s">
        <v>2192</v>
      </c>
      <c r="B651" t="s">
        <v>1257</v>
      </c>
      <c r="C651" s="1">
        <f t="shared" si="260"/>
        <v>3271</v>
      </c>
      <c r="D651" s="6">
        <f>IF(N651&gt;0, RANK(N651,(N651:P651,Q651:AE651)),0)</f>
        <v>2</v>
      </c>
      <c r="E651" s="6">
        <f>IF(O651&gt;0,RANK(O651,(N651:P651,Q651:AE651)),0)</f>
        <v>1</v>
      </c>
      <c r="F651" s="6">
        <f>IF(P651&gt;0,RANK(P651,(N651:P651,Q651:AE651)),0)</f>
        <v>0</v>
      </c>
      <c r="G651" s="1">
        <f t="shared" si="258"/>
        <v>721</v>
      </c>
      <c r="H651" s="2">
        <f t="shared" si="259"/>
        <v>0.22042188933047999</v>
      </c>
      <c r="I651" s="2"/>
      <c r="J651" s="2">
        <f t="shared" si="261"/>
        <v>0.37205747477835527</v>
      </c>
      <c r="K651" s="2">
        <f t="shared" si="262"/>
        <v>0.59247936410883517</v>
      </c>
      <c r="L651" s="2">
        <f t="shared" si="263"/>
        <v>0</v>
      </c>
      <c r="M651" s="2">
        <f t="shared" si="264"/>
        <v>3.546316111280956E-2</v>
      </c>
      <c r="N651" s="53">
        <v>1217</v>
      </c>
      <c r="O651" s="53">
        <v>1938</v>
      </c>
      <c r="Q651" s="53">
        <v>116</v>
      </c>
      <c r="Y651" s="107"/>
      <c r="Z651" s="107"/>
      <c r="AA651" s="107"/>
      <c r="AB651" s="107"/>
      <c r="AC651" s="107"/>
      <c r="AD651" s="107"/>
      <c r="AE651" s="107"/>
      <c r="AG651" s="6">
        <f>IF(Q651&gt;0,RANK(Q651,(N651:P651,Q651:AE651)),0)</f>
        <v>3</v>
      </c>
      <c r="AH651" s="6">
        <f>IF(R651&gt;0,RANK(R651,(N651:P651,Q651:AE651)),0)</f>
        <v>0</v>
      </c>
      <c r="AI651" s="6">
        <f>IF(T651&gt;0,RANK(T651,(N651:P651,Q651:AE651)),0)</f>
        <v>0</v>
      </c>
      <c r="AJ651" s="6">
        <f>IF(S651&gt;0,RANK(S651,(N651:P651,Q651:AE651)),0)</f>
        <v>0</v>
      </c>
      <c r="AK651" s="2">
        <f t="shared" si="265"/>
        <v>3.5463161112809539E-2</v>
      </c>
      <c r="AL651" s="2">
        <f t="shared" si="266"/>
        <v>0</v>
      </c>
      <c r="AM651" s="2">
        <f t="shared" si="267"/>
        <v>0</v>
      </c>
      <c r="AN651" s="2">
        <f t="shared" si="268"/>
        <v>0</v>
      </c>
      <c r="AP651" t="s">
        <v>2192</v>
      </c>
      <c r="AQ651" t="s">
        <v>1257</v>
      </c>
      <c r="AT651" s="92">
        <v>29</v>
      </c>
      <c r="AU651" s="94">
        <v>137</v>
      </c>
      <c r="AV651" s="98">
        <f t="shared" si="248"/>
        <v>29137</v>
      </c>
      <c r="AX651" s="6" t="s">
        <v>1535</v>
      </c>
    </row>
    <row r="652" spans="1:50" hidden="1" outlineLevel="1">
      <c r="A652" t="s">
        <v>496</v>
      </c>
      <c r="B652" t="s">
        <v>1257</v>
      </c>
      <c r="C652" s="1">
        <f t="shared" si="260"/>
        <v>4102</v>
      </c>
      <c r="D652" s="6">
        <f>IF(N652&gt;0, RANK(N652,(N652:P652,Q652:AE652)),0)</f>
        <v>2</v>
      </c>
      <c r="E652" s="6">
        <f>IF(O652&gt;0,RANK(O652,(N652:P652,Q652:AE652)),0)</f>
        <v>1</v>
      </c>
      <c r="F652" s="6">
        <f>IF(P652&gt;0,RANK(P652,(N652:P652,Q652:AE652)),0)</f>
        <v>0</v>
      </c>
      <c r="G652" s="1">
        <f t="shared" si="258"/>
        <v>1675</v>
      </c>
      <c r="H652" s="2">
        <f t="shared" si="259"/>
        <v>0.40833739639200389</v>
      </c>
      <c r="I652" s="2"/>
      <c r="J652" s="2">
        <f t="shared" si="261"/>
        <v>0.26645538761579718</v>
      </c>
      <c r="K652" s="2">
        <f t="shared" si="262"/>
        <v>0.67479278400780107</v>
      </c>
      <c r="L652" s="2">
        <f t="shared" si="263"/>
        <v>0</v>
      </c>
      <c r="M652" s="2">
        <f t="shared" si="264"/>
        <v>5.8751828376401805E-2</v>
      </c>
      <c r="N652" s="53">
        <v>1093</v>
      </c>
      <c r="O652" s="53">
        <v>2768</v>
      </c>
      <c r="Q652" s="53">
        <v>241</v>
      </c>
      <c r="Y652" s="107"/>
      <c r="Z652" s="107"/>
      <c r="AA652" s="107"/>
      <c r="AB652" s="107"/>
      <c r="AC652" s="107"/>
      <c r="AD652" s="107"/>
      <c r="AE652" s="107"/>
      <c r="AG652" s="6">
        <f>IF(Q652&gt;0,RANK(Q652,(N652:P652,Q652:AE652)),0)</f>
        <v>3</v>
      </c>
      <c r="AH652" s="6">
        <f>IF(R652&gt;0,RANK(R652,(N652:P652,Q652:AE652)),0)</f>
        <v>0</v>
      </c>
      <c r="AI652" s="6">
        <f>IF(T652&gt;0,RANK(T652,(N652:P652,Q652:AE652)),0)</f>
        <v>0</v>
      </c>
      <c r="AJ652" s="6">
        <f>IF(S652&gt;0,RANK(S652,(N652:P652,Q652:AE652)),0)</f>
        <v>0</v>
      </c>
      <c r="AK652" s="2">
        <f t="shared" si="265"/>
        <v>5.8751828376401756E-2</v>
      </c>
      <c r="AL652" s="2">
        <f t="shared" si="266"/>
        <v>0</v>
      </c>
      <c r="AM652" s="2">
        <f t="shared" si="267"/>
        <v>0</v>
      </c>
      <c r="AN652" s="2">
        <f t="shared" si="268"/>
        <v>0</v>
      </c>
      <c r="AP652" t="s">
        <v>496</v>
      </c>
      <c r="AQ652" t="s">
        <v>1257</v>
      </c>
      <c r="AT652" s="92">
        <v>29</v>
      </c>
      <c r="AU652" s="94">
        <v>139</v>
      </c>
      <c r="AV652" s="98">
        <f t="shared" si="248"/>
        <v>29139</v>
      </c>
      <c r="AX652" s="6" t="s">
        <v>1535</v>
      </c>
    </row>
    <row r="653" spans="1:50" hidden="1" outlineLevel="1">
      <c r="A653" t="s">
        <v>1967</v>
      </c>
      <c r="B653" t="s">
        <v>1257</v>
      </c>
      <c r="C653" s="1">
        <f t="shared" si="260"/>
        <v>5972</v>
      </c>
      <c r="D653" s="6">
        <f>IF(N653&gt;0, RANK(N653,(N653:P653,Q653:AE653)),0)</f>
        <v>2</v>
      </c>
      <c r="E653" s="6">
        <f>IF(O653&gt;0,RANK(O653,(N653:P653,Q653:AE653)),0)</f>
        <v>1</v>
      </c>
      <c r="F653" s="6">
        <f>IF(P653&gt;0,RANK(P653,(N653:P653,Q653:AE653)),0)</f>
        <v>0</v>
      </c>
      <c r="G653" s="1">
        <f t="shared" si="258"/>
        <v>2487</v>
      </c>
      <c r="H653" s="2">
        <f t="shared" si="259"/>
        <v>0.41644340254521101</v>
      </c>
      <c r="I653" s="2"/>
      <c r="J653" s="2">
        <f t="shared" si="261"/>
        <v>0.25636302746148693</v>
      </c>
      <c r="K653" s="2">
        <f t="shared" si="262"/>
        <v>0.67280643000669793</v>
      </c>
      <c r="L653" s="2">
        <f t="shared" si="263"/>
        <v>0</v>
      </c>
      <c r="M653" s="2">
        <f t="shared" si="264"/>
        <v>7.0830542531815088E-2</v>
      </c>
      <c r="N653" s="53">
        <v>1531</v>
      </c>
      <c r="O653" s="53">
        <v>4018</v>
      </c>
      <c r="Q653" s="53">
        <v>423</v>
      </c>
      <c r="Y653" s="107"/>
      <c r="Z653" s="107"/>
      <c r="AA653" s="107"/>
      <c r="AB653" s="107"/>
      <c r="AC653" s="107"/>
      <c r="AD653" s="107"/>
      <c r="AE653" s="107"/>
      <c r="AG653" s="6">
        <f>IF(Q653&gt;0,RANK(Q653,(N653:P653,Q653:AE653)),0)</f>
        <v>3</v>
      </c>
      <c r="AH653" s="6">
        <f>IF(R653&gt;0,RANK(R653,(N653:P653,Q653:AE653)),0)</f>
        <v>0</v>
      </c>
      <c r="AI653" s="6">
        <f>IF(T653&gt;0,RANK(T653,(N653:P653,Q653:AE653)),0)</f>
        <v>0</v>
      </c>
      <c r="AJ653" s="6">
        <f>IF(S653&gt;0,RANK(S653,(N653:P653,Q653:AE653)),0)</f>
        <v>0</v>
      </c>
      <c r="AK653" s="2">
        <f t="shared" si="265"/>
        <v>7.0830542531815144E-2</v>
      </c>
      <c r="AL653" s="2">
        <f t="shared" si="266"/>
        <v>0</v>
      </c>
      <c r="AM653" s="2">
        <f t="shared" si="267"/>
        <v>0</v>
      </c>
      <c r="AN653" s="2">
        <f t="shared" si="268"/>
        <v>0</v>
      </c>
      <c r="AP653" t="s">
        <v>1967</v>
      </c>
      <c r="AQ653" t="s">
        <v>1257</v>
      </c>
      <c r="AT653" s="92">
        <v>29</v>
      </c>
      <c r="AU653" s="94">
        <v>141</v>
      </c>
      <c r="AV653" s="98">
        <f t="shared" si="248"/>
        <v>29141</v>
      </c>
      <c r="AX653" s="6" t="s">
        <v>1535</v>
      </c>
    </row>
    <row r="654" spans="1:50" hidden="1" outlineLevel="1">
      <c r="A654" t="s">
        <v>1602</v>
      </c>
      <c r="B654" t="s">
        <v>1257</v>
      </c>
      <c r="C654" s="1">
        <f t="shared" si="260"/>
        <v>5710</v>
      </c>
      <c r="D654" s="6">
        <f>IF(N654&gt;0, RANK(N654,(N654:P654,Q654:AE654)),0)</f>
        <v>2</v>
      </c>
      <c r="E654" s="6">
        <f>IF(O654&gt;0,RANK(O654,(N654:P654,Q654:AE654)),0)</f>
        <v>1</v>
      </c>
      <c r="F654" s="6">
        <f>IF(P654&gt;0,RANK(P654,(N654:P654,Q654:AE654)),0)</f>
        <v>0</v>
      </c>
      <c r="G654" s="1">
        <f t="shared" si="258"/>
        <v>1258</v>
      </c>
      <c r="H654" s="2">
        <f t="shared" si="259"/>
        <v>0.22031523642732048</v>
      </c>
      <c r="I654" s="2"/>
      <c r="J654" s="2">
        <f t="shared" si="261"/>
        <v>0.36532399299474605</v>
      </c>
      <c r="K654" s="2">
        <f t="shared" si="262"/>
        <v>0.58563922942206659</v>
      </c>
      <c r="L654" s="2">
        <f t="shared" si="263"/>
        <v>0</v>
      </c>
      <c r="M654" s="2">
        <f t="shared" si="264"/>
        <v>4.9036777583187363E-2</v>
      </c>
      <c r="N654" s="53">
        <v>2086</v>
      </c>
      <c r="O654" s="53">
        <v>3344</v>
      </c>
      <c r="Q654" s="53">
        <v>280</v>
      </c>
      <c r="Y654" s="107"/>
      <c r="Z654" s="107"/>
      <c r="AA654" s="107"/>
      <c r="AB654" s="107"/>
      <c r="AC654" s="107"/>
      <c r="AD654" s="107"/>
      <c r="AE654" s="107"/>
      <c r="AG654" s="6">
        <f>IF(Q654&gt;0,RANK(Q654,(N654:P654,Q654:AE654)),0)</f>
        <v>3</v>
      </c>
      <c r="AH654" s="6">
        <f>IF(R654&gt;0,RANK(R654,(N654:P654,Q654:AE654)),0)</f>
        <v>0</v>
      </c>
      <c r="AI654" s="6">
        <f>IF(T654&gt;0,RANK(T654,(N654:P654,Q654:AE654)),0)</f>
        <v>0</v>
      </c>
      <c r="AJ654" s="6">
        <f>IF(S654&gt;0,RANK(S654,(N654:P654,Q654:AE654)),0)</f>
        <v>0</v>
      </c>
      <c r="AK654" s="2">
        <f t="shared" si="265"/>
        <v>4.9036777583187391E-2</v>
      </c>
      <c r="AL654" s="2">
        <f t="shared" si="266"/>
        <v>0</v>
      </c>
      <c r="AM654" s="2">
        <f t="shared" si="267"/>
        <v>0</v>
      </c>
      <c r="AN654" s="2">
        <f t="shared" si="268"/>
        <v>0</v>
      </c>
      <c r="AP654" t="s">
        <v>1602</v>
      </c>
      <c r="AQ654" t="s">
        <v>1257</v>
      </c>
      <c r="AT654" s="92">
        <v>29</v>
      </c>
      <c r="AU654" s="94">
        <v>143</v>
      </c>
      <c r="AV654" s="98">
        <f t="shared" si="248"/>
        <v>29143</v>
      </c>
      <c r="AX654" s="6" t="s">
        <v>1535</v>
      </c>
    </row>
    <row r="655" spans="1:50" hidden="1" outlineLevel="1">
      <c r="A655" t="s">
        <v>2145</v>
      </c>
      <c r="B655" t="s">
        <v>1257</v>
      </c>
      <c r="C655" s="1">
        <f t="shared" si="260"/>
        <v>13221</v>
      </c>
      <c r="D655" s="6">
        <f>IF(N655&gt;0, RANK(N655,(N655:P655,Q655:AE655)),0)</f>
        <v>2</v>
      </c>
      <c r="E655" s="6">
        <f>IF(O655&gt;0,RANK(O655,(N655:P655,Q655:AE655)),0)</f>
        <v>1</v>
      </c>
      <c r="F655" s="6">
        <f>IF(P655&gt;0,RANK(P655,(N655:P655,Q655:AE655)),0)</f>
        <v>0</v>
      </c>
      <c r="G655" s="1">
        <f t="shared" si="258"/>
        <v>7864</v>
      </c>
      <c r="H655" s="2">
        <f t="shared" si="259"/>
        <v>0.59481128507677183</v>
      </c>
      <c r="I655" s="2"/>
      <c r="J655" s="2">
        <f t="shared" si="261"/>
        <v>0.18674835488994782</v>
      </c>
      <c r="K655" s="2">
        <f t="shared" si="262"/>
        <v>0.78155963996671962</v>
      </c>
      <c r="L655" s="2">
        <f t="shared" si="263"/>
        <v>0</v>
      </c>
      <c r="M655" s="2">
        <f t="shared" si="264"/>
        <v>3.1692005143332591E-2</v>
      </c>
      <c r="N655" s="53">
        <v>2469</v>
      </c>
      <c r="O655" s="53">
        <v>10333</v>
      </c>
      <c r="Q655" s="53">
        <v>419</v>
      </c>
      <c r="Y655" s="107"/>
      <c r="Z655" s="107"/>
      <c r="AA655" s="107"/>
      <c r="AB655" s="107"/>
      <c r="AC655" s="107"/>
      <c r="AD655" s="107"/>
      <c r="AE655" s="107"/>
      <c r="AG655" s="6">
        <f>IF(Q655&gt;0,RANK(Q655,(N655:P655,Q655:AE655)),0)</f>
        <v>3</v>
      </c>
      <c r="AH655" s="6">
        <f>IF(R655&gt;0,RANK(R655,(N655:P655,Q655:AE655)),0)</f>
        <v>0</v>
      </c>
      <c r="AI655" s="6">
        <f>IF(T655&gt;0,RANK(T655,(N655:P655,Q655:AE655)),0)</f>
        <v>0</v>
      </c>
      <c r="AJ655" s="6">
        <f>IF(S655&gt;0,RANK(S655,(N655:P655,Q655:AE655)),0)</f>
        <v>0</v>
      </c>
      <c r="AK655" s="2">
        <f t="shared" si="265"/>
        <v>3.1692005143332577E-2</v>
      </c>
      <c r="AL655" s="2">
        <f t="shared" si="266"/>
        <v>0</v>
      </c>
      <c r="AM655" s="2">
        <f t="shared" si="267"/>
        <v>0</v>
      </c>
      <c r="AN655" s="2">
        <f t="shared" si="268"/>
        <v>0</v>
      </c>
      <c r="AP655" t="s">
        <v>2145</v>
      </c>
      <c r="AQ655" t="s">
        <v>1257</v>
      </c>
      <c r="AT655" s="92">
        <v>29</v>
      </c>
      <c r="AU655" s="94">
        <v>145</v>
      </c>
      <c r="AV655" s="98">
        <f t="shared" si="248"/>
        <v>29145</v>
      </c>
      <c r="AX655" s="6" t="s">
        <v>1535</v>
      </c>
    </row>
    <row r="656" spans="1:50" hidden="1" outlineLevel="1">
      <c r="A656" t="s">
        <v>2113</v>
      </c>
      <c r="B656" t="s">
        <v>1257</v>
      </c>
      <c r="C656" s="1">
        <f t="shared" si="260"/>
        <v>8632</v>
      </c>
      <c r="D656" s="6">
        <f>IF(N656&gt;0, RANK(N656,(N656:P656,Q656:AE656)),0)</f>
        <v>2</v>
      </c>
      <c r="E656" s="6">
        <f>IF(O656&gt;0,RANK(O656,(N656:P656,Q656:AE656)),0)</f>
        <v>1</v>
      </c>
      <c r="F656" s="6">
        <f>IF(P656&gt;0,RANK(P656,(N656:P656,Q656:AE656)),0)</f>
        <v>0</v>
      </c>
      <c r="G656" s="1">
        <f t="shared" si="258"/>
        <v>2150</v>
      </c>
      <c r="H656" s="2">
        <f t="shared" si="259"/>
        <v>0.24907321594068582</v>
      </c>
      <c r="I656" s="2"/>
      <c r="J656" s="2">
        <f t="shared" si="261"/>
        <v>0.35310472659870251</v>
      </c>
      <c r="K656" s="2">
        <f t="shared" si="262"/>
        <v>0.60217794253938828</v>
      </c>
      <c r="L656" s="2">
        <f t="shared" si="263"/>
        <v>0</v>
      </c>
      <c r="M656" s="2">
        <f t="shared" si="264"/>
        <v>4.471733086190921E-2</v>
      </c>
      <c r="N656" s="53">
        <v>3048</v>
      </c>
      <c r="O656" s="53">
        <v>5198</v>
      </c>
      <c r="Q656" s="53">
        <v>386</v>
      </c>
      <c r="Y656" s="107"/>
      <c r="Z656" s="107"/>
      <c r="AA656" s="107"/>
      <c r="AB656" s="107"/>
      <c r="AC656" s="107"/>
      <c r="AD656" s="107"/>
      <c r="AE656" s="107"/>
      <c r="AG656" s="6">
        <f>IF(Q656&gt;0,RANK(Q656,(N656:P656,Q656:AE656)),0)</f>
        <v>3</v>
      </c>
      <c r="AH656" s="6">
        <f>IF(R656&gt;0,RANK(R656,(N656:P656,Q656:AE656)),0)</f>
        <v>0</v>
      </c>
      <c r="AI656" s="6">
        <f>IF(T656&gt;0,RANK(T656,(N656:P656,Q656:AE656)),0)</f>
        <v>0</v>
      </c>
      <c r="AJ656" s="6">
        <f>IF(S656&gt;0,RANK(S656,(N656:P656,Q656:AE656)),0)</f>
        <v>0</v>
      </c>
      <c r="AK656" s="2">
        <f t="shared" si="265"/>
        <v>4.4717330861909176E-2</v>
      </c>
      <c r="AL656" s="2">
        <f t="shared" si="266"/>
        <v>0</v>
      </c>
      <c r="AM656" s="2">
        <f t="shared" si="267"/>
        <v>0</v>
      </c>
      <c r="AN656" s="2">
        <f t="shared" si="268"/>
        <v>0</v>
      </c>
      <c r="AP656" t="s">
        <v>2113</v>
      </c>
      <c r="AQ656" t="s">
        <v>1257</v>
      </c>
      <c r="AT656" s="92">
        <v>29</v>
      </c>
      <c r="AU656" s="94">
        <v>147</v>
      </c>
      <c r="AV656" s="98">
        <f t="shared" si="248"/>
        <v>29147</v>
      </c>
      <c r="AX656" s="6" t="s">
        <v>1535</v>
      </c>
    </row>
    <row r="657" spans="1:50" hidden="1" outlineLevel="1">
      <c r="A657" t="s">
        <v>1146</v>
      </c>
      <c r="B657" t="s">
        <v>1257</v>
      </c>
      <c r="C657" s="1">
        <f t="shared" si="260"/>
        <v>3069</v>
      </c>
      <c r="D657" s="6">
        <f>IF(N657&gt;0, RANK(N657,(N657:P657,Q657:AE657)),0)</f>
        <v>2</v>
      </c>
      <c r="E657" s="6">
        <f>IF(O657&gt;0,RANK(O657,(N657:P657,Q657:AE657)),0)</f>
        <v>1</v>
      </c>
      <c r="F657" s="6">
        <f>IF(P657&gt;0,RANK(P657,(N657:P657,Q657:AE657)),0)</f>
        <v>0</v>
      </c>
      <c r="G657" s="1">
        <f t="shared" si="258"/>
        <v>769</v>
      </c>
      <c r="H657" s="2">
        <f t="shared" si="259"/>
        <v>0.25057021831215381</v>
      </c>
      <c r="I657" s="2"/>
      <c r="J657" s="2">
        <f t="shared" si="261"/>
        <v>0.35092864125122192</v>
      </c>
      <c r="K657" s="2">
        <f t="shared" si="262"/>
        <v>0.60149885956337568</v>
      </c>
      <c r="L657" s="2">
        <f t="shared" si="263"/>
        <v>0</v>
      </c>
      <c r="M657" s="2">
        <f t="shared" si="264"/>
        <v>4.7572499185402406E-2</v>
      </c>
      <c r="N657" s="53">
        <v>1077</v>
      </c>
      <c r="O657" s="53">
        <v>1846</v>
      </c>
      <c r="Q657" s="53">
        <v>146</v>
      </c>
      <c r="Y657" s="107"/>
      <c r="Z657" s="107"/>
      <c r="AA657" s="107"/>
      <c r="AB657" s="107"/>
      <c r="AC657" s="107"/>
      <c r="AD657" s="107"/>
      <c r="AE657" s="107"/>
      <c r="AG657" s="6">
        <f>IF(Q657&gt;0,RANK(Q657,(N657:P657,Q657:AE657)),0)</f>
        <v>3</v>
      </c>
      <c r="AH657" s="6">
        <f>IF(R657&gt;0,RANK(R657,(N657:P657,Q657:AE657)),0)</f>
        <v>0</v>
      </c>
      <c r="AI657" s="6">
        <f>IF(T657&gt;0,RANK(T657,(N657:P657,Q657:AE657)),0)</f>
        <v>0</v>
      </c>
      <c r="AJ657" s="6">
        <f>IF(S657&gt;0,RANK(S657,(N657:P657,Q657:AE657)),0)</f>
        <v>0</v>
      </c>
      <c r="AK657" s="2">
        <f t="shared" si="265"/>
        <v>4.7572499185402413E-2</v>
      </c>
      <c r="AL657" s="2">
        <f t="shared" si="266"/>
        <v>0</v>
      </c>
      <c r="AM657" s="2">
        <f t="shared" si="267"/>
        <v>0</v>
      </c>
      <c r="AN657" s="2">
        <f t="shared" si="268"/>
        <v>0</v>
      </c>
      <c r="AP657" t="s">
        <v>1146</v>
      </c>
      <c r="AQ657" t="s">
        <v>1257</v>
      </c>
      <c r="AT657" s="92">
        <v>29</v>
      </c>
      <c r="AU657" s="94">
        <v>149</v>
      </c>
      <c r="AV657" s="98">
        <f t="shared" si="248"/>
        <v>29149</v>
      </c>
      <c r="AX657" s="6" t="s">
        <v>1535</v>
      </c>
    </row>
    <row r="658" spans="1:50" hidden="1" outlineLevel="1">
      <c r="A658" t="s">
        <v>1811</v>
      </c>
      <c r="B658" t="s">
        <v>1257</v>
      </c>
      <c r="C658" s="1">
        <f t="shared" si="260"/>
        <v>5194</v>
      </c>
      <c r="D658" s="6">
        <f>IF(N658&gt;0, RANK(N658,(N658:P658,Q658:AE658)),0)</f>
        <v>2</v>
      </c>
      <c r="E658" s="6">
        <f>IF(O658&gt;0,RANK(O658,(N658:P658,Q658:AE658)),0)</f>
        <v>1</v>
      </c>
      <c r="F658" s="6">
        <f>IF(P658&gt;0,RANK(P658,(N658:P658,Q658:AE658)),0)</f>
        <v>0</v>
      </c>
      <c r="G658" s="1">
        <f t="shared" si="258"/>
        <v>2366</v>
      </c>
      <c r="H658" s="2">
        <f t="shared" si="259"/>
        <v>0.4555256064690027</v>
      </c>
      <c r="I658" s="2"/>
      <c r="J658" s="2">
        <f t="shared" si="261"/>
        <v>0.23642664613015019</v>
      </c>
      <c r="K658" s="2">
        <f t="shared" si="262"/>
        <v>0.69195225259915283</v>
      </c>
      <c r="L658" s="2">
        <f t="shared" si="263"/>
        <v>0</v>
      </c>
      <c r="M658" s="2">
        <f t="shared" si="264"/>
        <v>7.1621101270696985E-2</v>
      </c>
      <c r="N658" s="53">
        <v>1228</v>
      </c>
      <c r="O658" s="53">
        <v>3594</v>
      </c>
      <c r="Q658" s="53">
        <v>372</v>
      </c>
      <c r="Y658" s="107"/>
      <c r="Z658" s="107"/>
      <c r="AA658" s="107"/>
      <c r="AB658" s="107"/>
      <c r="AC658" s="107"/>
      <c r="AD658" s="107"/>
      <c r="AE658" s="107"/>
      <c r="AG658" s="6">
        <f>IF(Q658&gt;0,RANK(Q658,(N658:P658,Q658:AE658)),0)</f>
        <v>3</v>
      </c>
      <c r="AH658" s="6">
        <f>IF(R658&gt;0,RANK(R658,(N658:P658,Q658:AE658)),0)</f>
        <v>0</v>
      </c>
      <c r="AI658" s="6">
        <f>IF(T658&gt;0,RANK(T658,(N658:P658,Q658:AE658)),0)</f>
        <v>0</v>
      </c>
      <c r="AJ658" s="6">
        <f>IF(S658&gt;0,RANK(S658,(N658:P658,Q658:AE658)),0)</f>
        <v>0</v>
      </c>
      <c r="AK658" s="2">
        <f t="shared" si="265"/>
        <v>7.1621101270696957E-2</v>
      </c>
      <c r="AL658" s="2">
        <f t="shared" si="266"/>
        <v>0</v>
      </c>
      <c r="AM658" s="2">
        <f t="shared" si="267"/>
        <v>0</v>
      </c>
      <c r="AN658" s="2">
        <f t="shared" si="268"/>
        <v>0</v>
      </c>
      <c r="AP658" t="s">
        <v>1811</v>
      </c>
      <c r="AQ658" t="s">
        <v>1257</v>
      </c>
      <c r="AT658" s="92">
        <v>29</v>
      </c>
      <c r="AU658" s="94">
        <v>151</v>
      </c>
      <c r="AV658" s="98">
        <f t="shared" si="248"/>
        <v>29151</v>
      </c>
      <c r="AX658" s="6" t="s">
        <v>1535</v>
      </c>
    </row>
    <row r="659" spans="1:50" hidden="1" outlineLevel="1">
      <c r="A659" t="s">
        <v>1111</v>
      </c>
      <c r="B659" t="s">
        <v>1257</v>
      </c>
      <c r="C659" s="1">
        <f t="shared" si="260"/>
        <v>3150</v>
      </c>
      <c r="D659" s="6">
        <f>IF(N659&gt;0, RANK(N659,(N659:P659,Q659:AE659)),0)</f>
        <v>2</v>
      </c>
      <c r="E659" s="6">
        <f>IF(O659&gt;0,RANK(O659,(N659:P659,Q659:AE659)),0)</f>
        <v>1</v>
      </c>
      <c r="F659" s="6">
        <f>IF(P659&gt;0,RANK(P659,(N659:P659,Q659:AE659)),0)</f>
        <v>0</v>
      </c>
      <c r="G659" s="1">
        <f t="shared" si="258"/>
        <v>1518</v>
      </c>
      <c r="H659" s="2">
        <f t="shared" si="259"/>
        <v>0.48190476190476189</v>
      </c>
      <c r="I659" s="2"/>
      <c r="J659" s="2">
        <f t="shared" si="261"/>
        <v>0.2311111111111111</v>
      </c>
      <c r="K659" s="2">
        <f t="shared" si="262"/>
        <v>0.71301587301587299</v>
      </c>
      <c r="L659" s="2">
        <f t="shared" si="263"/>
        <v>0</v>
      </c>
      <c r="M659" s="2">
        <f t="shared" si="264"/>
        <v>5.5873015873015963E-2</v>
      </c>
      <c r="N659" s="53">
        <v>728</v>
      </c>
      <c r="O659" s="53">
        <v>2246</v>
      </c>
      <c r="Q659" s="53">
        <v>176</v>
      </c>
      <c r="Y659" s="107"/>
      <c r="Z659" s="107"/>
      <c r="AA659" s="107"/>
      <c r="AB659" s="107"/>
      <c r="AC659" s="107"/>
      <c r="AD659" s="107"/>
      <c r="AE659" s="107"/>
      <c r="AG659" s="6">
        <f>IF(Q659&gt;0,RANK(Q659,(N659:P659,Q659:AE659)),0)</f>
        <v>3</v>
      </c>
      <c r="AH659" s="6">
        <f>IF(R659&gt;0,RANK(R659,(N659:P659,Q659:AE659)),0)</f>
        <v>0</v>
      </c>
      <c r="AI659" s="6">
        <f>IF(T659&gt;0,RANK(T659,(N659:P659,Q659:AE659)),0)</f>
        <v>0</v>
      </c>
      <c r="AJ659" s="6">
        <f>IF(S659&gt;0,RANK(S659,(N659:P659,Q659:AE659)),0)</f>
        <v>0</v>
      </c>
      <c r="AK659" s="2">
        <f t="shared" si="265"/>
        <v>5.5873015873015873E-2</v>
      </c>
      <c r="AL659" s="2">
        <f t="shared" si="266"/>
        <v>0</v>
      </c>
      <c r="AM659" s="2">
        <f t="shared" si="267"/>
        <v>0</v>
      </c>
      <c r="AN659" s="2">
        <f t="shared" si="268"/>
        <v>0</v>
      </c>
      <c r="AP659" t="s">
        <v>1111</v>
      </c>
      <c r="AQ659" t="s">
        <v>1257</v>
      </c>
      <c r="AT659" s="92">
        <v>29</v>
      </c>
      <c r="AU659" s="94">
        <v>153</v>
      </c>
      <c r="AV659" s="98">
        <f t="shared" si="248"/>
        <v>29153</v>
      </c>
      <c r="AX659" s="6" t="s">
        <v>1535</v>
      </c>
    </row>
    <row r="660" spans="1:50" hidden="1" outlineLevel="1">
      <c r="A660" t="s">
        <v>2138</v>
      </c>
      <c r="B660" t="s">
        <v>1257</v>
      </c>
      <c r="C660" s="1">
        <f t="shared" si="260"/>
        <v>4692</v>
      </c>
      <c r="D660" s="6">
        <f>IF(N660&gt;0, RANK(N660,(N660:P660,Q660:AE660)),0)</f>
        <v>2</v>
      </c>
      <c r="E660" s="6">
        <f>IF(O660&gt;0,RANK(O660,(N660:P660,Q660:AE660)),0)</f>
        <v>1</v>
      </c>
      <c r="F660" s="6">
        <f>IF(P660&gt;0,RANK(P660,(N660:P660,Q660:AE660)),0)</f>
        <v>0</v>
      </c>
      <c r="G660" s="1">
        <f t="shared" si="258"/>
        <v>308</v>
      </c>
      <c r="H660" s="2">
        <f t="shared" si="259"/>
        <v>6.5643648763853368E-2</v>
      </c>
      <c r="I660" s="2"/>
      <c r="J660" s="2">
        <f t="shared" si="261"/>
        <v>0.43776641091219098</v>
      </c>
      <c r="K660" s="2">
        <f t="shared" si="262"/>
        <v>0.50341005967604435</v>
      </c>
      <c r="L660" s="2">
        <f t="shared" si="263"/>
        <v>0</v>
      </c>
      <c r="M660" s="2">
        <f t="shared" si="264"/>
        <v>5.8823529411764608E-2</v>
      </c>
      <c r="N660" s="53">
        <v>2054</v>
      </c>
      <c r="O660" s="53">
        <v>2362</v>
      </c>
      <c r="Q660" s="53">
        <v>276</v>
      </c>
      <c r="Y660" s="107"/>
      <c r="Z660" s="107"/>
      <c r="AA660" s="107"/>
      <c r="AB660" s="107"/>
      <c r="AC660" s="107"/>
      <c r="AD660" s="107"/>
      <c r="AE660" s="107"/>
      <c r="AG660" s="6">
        <f>IF(Q660&gt;0,RANK(Q660,(N660:P660,Q660:AE660)),0)</f>
        <v>3</v>
      </c>
      <c r="AH660" s="6">
        <f>IF(R660&gt;0,RANK(R660,(N660:P660,Q660:AE660)),0)</f>
        <v>0</v>
      </c>
      <c r="AI660" s="6">
        <f>IF(T660&gt;0,RANK(T660,(N660:P660,Q660:AE660)),0)</f>
        <v>0</v>
      </c>
      <c r="AJ660" s="6">
        <f>IF(S660&gt;0,RANK(S660,(N660:P660,Q660:AE660)),0)</f>
        <v>0</v>
      </c>
      <c r="AK660" s="2">
        <f t="shared" si="265"/>
        <v>5.8823529411764705E-2</v>
      </c>
      <c r="AL660" s="2">
        <f t="shared" si="266"/>
        <v>0</v>
      </c>
      <c r="AM660" s="2">
        <f t="shared" si="267"/>
        <v>0</v>
      </c>
      <c r="AN660" s="2">
        <f t="shared" si="268"/>
        <v>0</v>
      </c>
      <c r="AP660" t="s">
        <v>2138</v>
      </c>
      <c r="AQ660" t="s">
        <v>1257</v>
      </c>
      <c r="AT660" s="92">
        <v>29</v>
      </c>
      <c r="AU660" s="94">
        <v>155</v>
      </c>
      <c r="AV660" s="98">
        <f t="shared" si="248"/>
        <v>29155</v>
      </c>
      <c r="AX660" s="6" t="s">
        <v>1535</v>
      </c>
    </row>
    <row r="661" spans="1:50" hidden="1" outlineLevel="1">
      <c r="A661" t="s">
        <v>1994</v>
      </c>
      <c r="B661" t="s">
        <v>1257</v>
      </c>
      <c r="C661" s="1">
        <f t="shared" si="260"/>
        <v>5381</v>
      </c>
      <c r="D661" s="6">
        <f>IF(N661&gt;0, RANK(N661,(N661:P661,Q661:AE661)),0)</f>
        <v>2</v>
      </c>
      <c r="E661" s="6">
        <f>IF(O661&gt;0,RANK(O661,(N661:P661,Q661:AE661)),0)</f>
        <v>1</v>
      </c>
      <c r="F661" s="6">
        <f>IF(P661&gt;0,RANK(P661,(N661:P661,Q661:AE661)),0)</f>
        <v>0</v>
      </c>
      <c r="G661" s="1">
        <f t="shared" si="258"/>
        <v>2591</v>
      </c>
      <c r="H661" s="2">
        <f t="shared" si="259"/>
        <v>0.48150901319457351</v>
      </c>
      <c r="I661" s="2"/>
      <c r="J661" s="2">
        <f t="shared" si="261"/>
        <v>0.23452889797435422</v>
      </c>
      <c r="K661" s="2">
        <f t="shared" si="262"/>
        <v>0.71603791116892768</v>
      </c>
      <c r="L661" s="2">
        <f t="shared" si="263"/>
        <v>0</v>
      </c>
      <c r="M661" s="2">
        <f t="shared" si="264"/>
        <v>4.9433190856718046E-2</v>
      </c>
      <c r="N661" s="53">
        <v>1262</v>
      </c>
      <c r="O661" s="53">
        <v>3853</v>
      </c>
      <c r="Q661" s="53">
        <v>266</v>
      </c>
      <c r="Y661" s="107"/>
      <c r="Z661" s="107"/>
      <c r="AA661" s="107"/>
      <c r="AB661" s="107"/>
      <c r="AC661" s="107"/>
      <c r="AD661" s="107"/>
      <c r="AE661" s="107"/>
      <c r="AG661" s="6">
        <f>IF(Q661&gt;0,RANK(Q661,(N661:P661,Q661:AE661)),0)</f>
        <v>3</v>
      </c>
      <c r="AH661" s="6">
        <f>IF(R661&gt;0,RANK(R661,(N661:P661,Q661:AE661)),0)</f>
        <v>0</v>
      </c>
      <c r="AI661" s="6">
        <f>IF(T661&gt;0,RANK(T661,(N661:P661,Q661:AE661)),0)</f>
        <v>0</v>
      </c>
      <c r="AJ661" s="6">
        <f>IF(S661&gt;0,RANK(S661,(N661:P661,Q661:AE661)),0)</f>
        <v>0</v>
      </c>
      <c r="AK661" s="2">
        <f t="shared" si="265"/>
        <v>4.943319085671808E-2</v>
      </c>
      <c r="AL661" s="2">
        <f t="shared" si="266"/>
        <v>0</v>
      </c>
      <c r="AM661" s="2">
        <f t="shared" si="267"/>
        <v>0</v>
      </c>
      <c r="AN661" s="2">
        <f t="shared" si="268"/>
        <v>0</v>
      </c>
      <c r="AP661" t="s">
        <v>1994</v>
      </c>
      <c r="AQ661" t="s">
        <v>1257</v>
      </c>
      <c r="AT661" s="92">
        <v>29</v>
      </c>
      <c r="AU661" s="94">
        <v>157</v>
      </c>
      <c r="AV661" s="98">
        <f t="shared" si="248"/>
        <v>29157</v>
      </c>
      <c r="AX661" s="6" t="s">
        <v>1535</v>
      </c>
    </row>
    <row r="662" spans="1:50" hidden="1" outlineLevel="1">
      <c r="A662" t="s">
        <v>2767</v>
      </c>
      <c r="B662" t="s">
        <v>1257</v>
      </c>
      <c r="C662" s="1">
        <f t="shared" si="260"/>
        <v>12626</v>
      </c>
      <c r="D662" s="6">
        <f>IF(N662&gt;0, RANK(N662,(N662:P662,Q662:AE662)),0)</f>
        <v>2</v>
      </c>
      <c r="E662" s="6">
        <f>IF(O662&gt;0,RANK(O662,(N662:P662,Q662:AE662)),0)</f>
        <v>1</v>
      </c>
      <c r="F662" s="6">
        <f>IF(P662&gt;0,RANK(P662,(N662:P662,Q662:AE662)),0)</f>
        <v>0</v>
      </c>
      <c r="G662" s="1">
        <f t="shared" si="258"/>
        <v>5128</v>
      </c>
      <c r="H662" s="2">
        <f t="shared" si="259"/>
        <v>0.40614604783779501</v>
      </c>
      <c r="I662" s="2"/>
      <c r="J662" s="2">
        <f t="shared" si="261"/>
        <v>0.26492951053381908</v>
      </c>
      <c r="K662" s="2">
        <f t="shared" si="262"/>
        <v>0.67107555837161414</v>
      </c>
      <c r="L662" s="2">
        <f t="shared" si="263"/>
        <v>0</v>
      </c>
      <c r="M662" s="2">
        <f t="shared" si="264"/>
        <v>6.3994931094566776E-2</v>
      </c>
      <c r="N662" s="53">
        <v>3345</v>
      </c>
      <c r="O662" s="53">
        <v>8473</v>
      </c>
      <c r="Q662" s="53">
        <v>808</v>
      </c>
      <c r="Y662" s="107"/>
      <c r="Z662" s="107"/>
      <c r="AA662" s="107"/>
      <c r="AB662" s="107"/>
      <c r="AC662" s="107"/>
      <c r="AD662" s="107"/>
      <c r="AE662" s="107"/>
      <c r="AG662" s="6">
        <f>IF(Q662&gt;0,RANK(Q662,(N662:P662,Q662:AE662)),0)</f>
        <v>3</v>
      </c>
      <c r="AH662" s="6">
        <f>IF(R662&gt;0,RANK(R662,(N662:P662,Q662:AE662)),0)</f>
        <v>0</v>
      </c>
      <c r="AI662" s="6">
        <f>IF(T662&gt;0,RANK(T662,(N662:P662,Q662:AE662)),0)</f>
        <v>0</v>
      </c>
      <c r="AJ662" s="6">
        <f>IF(S662&gt;0,RANK(S662,(N662:P662,Q662:AE662)),0)</f>
        <v>0</v>
      </c>
      <c r="AK662" s="2">
        <f t="shared" si="265"/>
        <v>6.3994931094566762E-2</v>
      </c>
      <c r="AL662" s="2">
        <f t="shared" si="266"/>
        <v>0</v>
      </c>
      <c r="AM662" s="2">
        <f t="shared" si="267"/>
        <v>0</v>
      </c>
      <c r="AN662" s="2">
        <f t="shared" si="268"/>
        <v>0</v>
      </c>
      <c r="AP662" t="s">
        <v>2767</v>
      </c>
      <c r="AQ662" t="s">
        <v>1257</v>
      </c>
      <c r="AT662" s="92">
        <v>29</v>
      </c>
      <c r="AU662" s="94">
        <v>159</v>
      </c>
      <c r="AV662" s="98">
        <f t="shared" si="248"/>
        <v>29159</v>
      </c>
      <c r="AX662" s="6" t="s">
        <v>1535</v>
      </c>
    </row>
    <row r="663" spans="1:50" hidden="1" outlineLevel="1">
      <c r="A663" t="s">
        <v>303</v>
      </c>
      <c r="B663" t="s">
        <v>1257</v>
      </c>
      <c r="C663" s="1">
        <f t="shared" si="260"/>
        <v>13414</v>
      </c>
      <c r="D663" s="6">
        <f>IF(N663&gt;0, RANK(N663,(N663:P663,Q663:AE663)),0)</f>
        <v>2</v>
      </c>
      <c r="E663" s="6">
        <f>IF(O663&gt;0,RANK(O663,(N663:P663,Q663:AE663)),0)</f>
        <v>1</v>
      </c>
      <c r="F663" s="6">
        <f>IF(P663&gt;0,RANK(P663,(N663:P663,Q663:AE663)),0)</f>
        <v>0</v>
      </c>
      <c r="G663" s="1">
        <f t="shared" si="258"/>
        <v>3707</v>
      </c>
      <c r="H663" s="2">
        <f t="shared" si="259"/>
        <v>0.27635306396302373</v>
      </c>
      <c r="I663" s="2"/>
      <c r="J663" s="2">
        <f t="shared" si="261"/>
        <v>0.33360667958848966</v>
      </c>
      <c r="K663" s="2">
        <f t="shared" si="262"/>
        <v>0.60995974355151339</v>
      </c>
      <c r="L663" s="2">
        <f t="shared" si="263"/>
        <v>0</v>
      </c>
      <c r="M663" s="2">
        <f t="shared" si="264"/>
        <v>5.6433576859996948E-2</v>
      </c>
      <c r="N663" s="53">
        <v>4475</v>
      </c>
      <c r="O663" s="53">
        <v>8182</v>
      </c>
      <c r="Q663" s="53">
        <v>757</v>
      </c>
      <c r="Y663" s="107"/>
      <c r="Z663" s="107"/>
      <c r="AA663" s="107"/>
      <c r="AB663" s="107"/>
      <c r="AC663" s="107"/>
      <c r="AD663" s="107"/>
      <c r="AE663" s="107"/>
      <c r="AG663" s="6">
        <f>IF(Q663&gt;0,RANK(Q663,(N663:P663,Q663:AE663)),0)</f>
        <v>3</v>
      </c>
      <c r="AH663" s="6">
        <f>IF(R663&gt;0,RANK(R663,(N663:P663,Q663:AE663)),0)</f>
        <v>0</v>
      </c>
      <c r="AI663" s="6">
        <f>IF(T663&gt;0,RANK(T663,(N663:P663,Q663:AE663)),0)</f>
        <v>0</v>
      </c>
      <c r="AJ663" s="6">
        <f>IF(S663&gt;0,RANK(S663,(N663:P663,Q663:AE663)),0)</f>
        <v>0</v>
      </c>
      <c r="AK663" s="2">
        <f t="shared" si="265"/>
        <v>5.6433576859997017E-2</v>
      </c>
      <c r="AL663" s="2">
        <f t="shared" si="266"/>
        <v>0</v>
      </c>
      <c r="AM663" s="2">
        <f t="shared" si="267"/>
        <v>0</v>
      </c>
      <c r="AN663" s="2">
        <f t="shared" si="268"/>
        <v>0</v>
      </c>
      <c r="AP663" t="s">
        <v>303</v>
      </c>
      <c r="AQ663" t="s">
        <v>1257</v>
      </c>
      <c r="AT663" s="92">
        <v>29</v>
      </c>
      <c r="AU663" s="94">
        <v>161</v>
      </c>
      <c r="AV663" s="98">
        <f t="shared" si="248"/>
        <v>29161</v>
      </c>
      <c r="AX663" s="6" t="s">
        <v>1535</v>
      </c>
    </row>
    <row r="664" spans="1:50" hidden="1" outlineLevel="1">
      <c r="A664" t="s">
        <v>841</v>
      </c>
      <c r="B664" t="s">
        <v>1257</v>
      </c>
      <c r="C664" s="1">
        <f t="shared" si="260"/>
        <v>6278</v>
      </c>
      <c r="D664" s="6">
        <f>IF(N664&gt;0, RANK(N664,(N664:P664,Q664:AE664)),0)</f>
        <v>2</v>
      </c>
      <c r="E664" s="6">
        <f>IF(O664&gt;0,RANK(O664,(N664:P664,Q664:AE664)),0)</f>
        <v>1</v>
      </c>
      <c r="F664" s="6">
        <f>IF(P664&gt;0,RANK(P664,(N664:P664,Q664:AE664)),0)</f>
        <v>0</v>
      </c>
      <c r="G664" s="1">
        <f t="shared" si="258"/>
        <v>1704</v>
      </c>
      <c r="H664" s="2">
        <f t="shared" si="259"/>
        <v>0.27142402038865882</v>
      </c>
      <c r="I664" s="2"/>
      <c r="J664" s="2">
        <f t="shared" si="261"/>
        <v>0.34597005415737497</v>
      </c>
      <c r="K664" s="2">
        <f t="shared" si="262"/>
        <v>0.61739407454603379</v>
      </c>
      <c r="L664" s="2">
        <f t="shared" si="263"/>
        <v>0</v>
      </c>
      <c r="M664" s="2">
        <f t="shared" si="264"/>
        <v>3.6635871296591294E-2</v>
      </c>
      <c r="N664" s="53">
        <v>2172</v>
      </c>
      <c r="O664" s="53">
        <v>3876</v>
      </c>
      <c r="Q664" s="53">
        <v>230</v>
      </c>
      <c r="Y664" s="107"/>
      <c r="Z664" s="107"/>
      <c r="AA664" s="107"/>
      <c r="AB664" s="107"/>
      <c r="AC664" s="107"/>
      <c r="AD664" s="107"/>
      <c r="AE664" s="107"/>
      <c r="AG664" s="6">
        <f>IF(Q664&gt;0,RANK(Q664,(N664:P664,Q664:AE664)),0)</f>
        <v>3</v>
      </c>
      <c r="AH664" s="6">
        <f>IF(R664&gt;0,RANK(R664,(N664:P664,Q664:AE664)),0)</f>
        <v>0</v>
      </c>
      <c r="AI664" s="6">
        <f>IF(T664&gt;0,RANK(T664,(N664:P664,Q664:AE664)),0)</f>
        <v>0</v>
      </c>
      <c r="AJ664" s="6">
        <f>IF(S664&gt;0,RANK(S664,(N664:P664,Q664:AE664)),0)</f>
        <v>0</v>
      </c>
      <c r="AK664" s="2">
        <f t="shared" si="265"/>
        <v>3.6635871296591273E-2</v>
      </c>
      <c r="AL664" s="2">
        <f t="shared" si="266"/>
        <v>0</v>
      </c>
      <c r="AM664" s="2">
        <f t="shared" si="267"/>
        <v>0</v>
      </c>
      <c r="AN664" s="2">
        <f t="shared" si="268"/>
        <v>0</v>
      </c>
      <c r="AP664" t="s">
        <v>841</v>
      </c>
      <c r="AQ664" t="s">
        <v>1257</v>
      </c>
      <c r="AT664" s="92">
        <v>29</v>
      </c>
      <c r="AU664" s="94">
        <v>163</v>
      </c>
      <c r="AV664" s="98">
        <f t="shared" si="248"/>
        <v>29163</v>
      </c>
      <c r="AX664" s="6" t="s">
        <v>1535</v>
      </c>
    </row>
    <row r="665" spans="1:50" hidden="1" outlineLevel="1">
      <c r="A665" t="s">
        <v>2424</v>
      </c>
      <c r="B665" t="s">
        <v>1257</v>
      </c>
      <c r="C665" s="1">
        <f t="shared" si="260"/>
        <v>23589</v>
      </c>
      <c r="D665" s="6">
        <f>IF(N665&gt;0, RANK(N665,(N665:P665,Q665:AE665)),0)</f>
        <v>2</v>
      </c>
      <c r="E665" s="6">
        <f>IF(O665&gt;0,RANK(O665,(N665:P665,Q665:AE665)),0)</f>
        <v>1</v>
      </c>
      <c r="F665" s="6">
        <f>IF(P665&gt;0,RANK(P665,(N665:P665,Q665:AE665)),0)</f>
        <v>0</v>
      </c>
      <c r="G665" s="1">
        <f t="shared" si="258"/>
        <v>7399</v>
      </c>
      <c r="H665" s="2">
        <f t="shared" si="259"/>
        <v>0.31366314807749374</v>
      </c>
      <c r="I665" s="2"/>
      <c r="J665" s="2">
        <f t="shared" si="261"/>
        <v>0.31735130781296367</v>
      </c>
      <c r="K665" s="2">
        <f t="shared" si="262"/>
        <v>0.63101445589045746</v>
      </c>
      <c r="L665" s="2">
        <f t="shared" si="263"/>
        <v>0</v>
      </c>
      <c r="M665" s="2">
        <f t="shared" si="264"/>
        <v>5.1634236296578817E-2</v>
      </c>
      <c r="N665" s="53">
        <v>7486</v>
      </c>
      <c r="O665" s="53">
        <v>14885</v>
      </c>
      <c r="Q665" s="53">
        <v>1218</v>
      </c>
      <c r="Y665" s="107"/>
      <c r="Z665" s="107"/>
      <c r="AA665" s="107"/>
      <c r="AB665" s="107"/>
      <c r="AC665" s="107"/>
      <c r="AD665" s="107"/>
      <c r="AE665" s="107"/>
      <c r="AG665" s="6">
        <f>IF(Q665&gt;0,RANK(Q665,(N665:P665,Q665:AE665)),0)</f>
        <v>3</v>
      </c>
      <c r="AH665" s="6">
        <f>IF(R665&gt;0,RANK(R665,(N665:P665,Q665:AE665)),0)</f>
        <v>0</v>
      </c>
      <c r="AI665" s="6">
        <f>IF(T665&gt;0,RANK(T665,(N665:P665,Q665:AE665)),0)</f>
        <v>0</v>
      </c>
      <c r="AJ665" s="6">
        <f>IF(S665&gt;0,RANK(S665,(N665:P665,Q665:AE665)),0)</f>
        <v>0</v>
      </c>
      <c r="AK665" s="2">
        <f t="shared" si="265"/>
        <v>5.1634236296578914E-2</v>
      </c>
      <c r="AL665" s="2">
        <f t="shared" si="266"/>
        <v>0</v>
      </c>
      <c r="AM665" s="2">
        <f t="shared" si="267"/>
        <v>0</v>
      </c>
      <c r="AN665" s="2">
        <f t="shared" si="268"/>
        <v>0</v>
      </c>
      <c r="AP665" t="s">
        <v>2424</v>
      </c>
      <c r="AQ665" t="s">
        <v>1257</v>
      </c>
      <c r="AT665" s="92">
        <v>29</v>
      </c>
      <c r="AU665" s="94">
        <v>165</v>
      </c>
      <c r="AV665" s="98">
        <f t="shared" si="248"/>
        <v>29165</v>
      </c>
      <c r="AX665" s="6" t="s">
        <v>1535</v>
      </c>
    </row>
    <row r="666" spans="1:50" hidden="1" outlineLevel="1">
      <c r="A666" t="s">
        <v>2199</v>
      </c>
      <c r="B666" t="s">
        <v>1257</v>
      </c>
      <c r="C666" s="1">
        <f t="shared" si="260"/>
        <v>7185</v>
      </c>
      <c r="D666" s="6">
        <f>IF(N666&gt;0, RANK(N666,(N666:P666,Q666:AE666)),0)</f>
        <v>2</v>
      </c>
      <c r="E666" s="6">
        <f>IF(O666&gt;0,RANK(O666,(N666:P666,Q666:AE666)),0)</f>
        <v>1</v>
      </c>
      <c r="F666" s="6">
        <f>IF(P666&gt;0,RANK(P666,(N666:P666,Q666:AE666)),0)</f>
        <v>0</v>
      </c>
      <c r="G666" s="1">
        <f t="shared" si="258"/>
        <v>3092</v>
      </c>
      <c r="H666" s="2">
        <f t="shared" si="259"/>
        <v>0.43034098816979821</v>
      </c>
      <c r="I666" s="2"/>
      <c r="J666" s="2">
        <f t="shared" si="261"/>
        <v>0.25469728601252611</v>
      </c>
      <c r="K666" s="2">
        <f t="shared" si="262"/>
        <v>0.68503827418232432</v>
      </c>
      <c r="L666" s="2">
        <f t="shared" si="263"/>
        <v>0</v>
      </c>
      <c r="M666" s="2">
        <f t="shared" si="264"/>
        <v>6.0264439805149617E-2</v>
      </c>
      <c r="N666" s="53">
        <v>1830</v>
      </c>
      <c r="O666" s="53">
        <v>4922</v>
      </c>
      <c r="Q666" s="53">
        <v>433</v>
      </c>
      <c r="Y666" s="107"/>
      <c r="Z666" s="107"/>
      <c r="AA666" s="107"/>
      <c r="AB666" s="107"/>
      <c r="AC666" s="107"/>
      <c r="AD666" s="107"/>
      <c r="AE666" s="107"/>
      <c r="AG666" s="6">
        <f>IF(Q666&gt;0,RANK(Q666,(N666:P666,Q666:AE666)),0)</f>
        <v>3</v>
      </c>
      <c r="AH666" s="6">
        <f>IF(R666&gt;0,RANK(R666,(N666:P666,Q666:AE666)),0)</f>
        <v>0</v>
      </c>
      <c r="AI666" s="6">
        <f>IF(T666&gt;0,RANK(T666,(N666:P666,Q666:AE666)),0)</f>
        <v>0</v>
      </c>
      <c r="AJ666" s="6">
        <f>IF(S666&gt;0,RANK(S666,(N666:P666,Q666:AE666)),0)</f>
        <v>0</v>
      </c>
      <c r="AK666" s="2">
        <f t="shared" si="265"/>
        <v>6.0264439805149617E-2</v>
      </c>
      <c r="AL666" s="2">
        <f t="shared" si="266"/>
        <v>0</v>
      </c>
      <c r="AM666" s="2">
        <f t="shared" si="267"/>
        <v>0</v>
      </c>
      <c r="AN666" s="2">
        <f t="shared" si="268"/>
        <v>0</v>
      </c>
      <c r="AP666" t="s">
        <v>2199</v>
      </c>
      <c r="AQ666" t="s">
        <v>1257</v>
      </c>
      <c r="AT666" s="92">
        <v>29</v>
      </c>
      <c r="AU666" s="94">
        <v>167</v>
      </c>
      <c r="AV666" s="98">
        <f t="shared" si="248"/>
        <v>29167</v>
      </c>
      <c r="AX666" s="6" t="s">
        <v>1535</v>
      </c>
    </row>
    <row r="667" spans="1:50" hidden="1" outlineLevel="1">
      <c r="A667" t="s">
        <v>2636</v>
      </c>
      <c r="B667" t="s">
        <v>1257</v>
      </c>
      <c r="C667" s="1">
        <f t="shared" si="260"/>
        <v>7794</v>
      </c>
      <c r="D667" s="6">
        <f>IF(N667&gt;0, RANK(N667,(N667:P667,Q667:AE667)),0)</f>
        <v>2</v>
      </c>
      <c r="E667" s="6">
        <f>IF(O667&gt;0,RANK(O667,(N667:P667,Q667:AE667)),0)</f>
        <v>1</v>
      </c>
      <c r="F667" s="6">
        <f>IF(P667&gt;0,RANK(P667,(N667:P667,Q667:AE667)),0)</f>
        <v>0</v>
      </c>
      <c r="G667" s="1">
        <f t="shared" si="258"/>
        <v>3090</v>
      </c>
      <c r="H667" s="2">
        <f t="shared" si="259"/>
        <v>0.39645881447267128</v>
      </c>
      <c r="I667" s="2"/>
      <c r="J667" s="2">
        <f t="shared" si="261"/>
        <v>0.27392866307415958</v>
      </c>
      <c r="K667" s="2">
        <f t="shared" si="262"/>
        <v>0.67038747754683092</v>
      </c>
      <c r="L667" s="2">
        <f t="shared" si="263"/>
        <v>0</v>
      </c>
      <c r="M667" s="2">
        <f t="shared" si="264"/>
        <v>5.5683859379009548E-2</v>
      </c>
      <c r="N667" s="53">
        <v>2135</v>
      </c>
      <c r="O667" s="53">
        <v>5225</v>
      </c>
      <c r="Q667" s="53">
        <v>434</v>
      </c>
      <c r="Y667" s="107"/>
      <c r="Z667" s="107"/>
      <c r="AA667" s="107"/>
      <c r="AB667" s="107"/>
      <c r="AC667" s="107"/>
      <c r="AD667" s="107"/>
      <c r="AE667" s="107"/>
      <c r="AG667" s="6">
        <f>IF(Q667&gt;0,RANK(Q667,(N667:P667,Q667:AE667)),0)</f>
        <v>3</v>
      </c>
      <c r="AH667" s="6">
        <f>IF(R667&gt;0,RANK(R667,(N667:P667,Q667:AE667)),0)</f>
        <v>0</v>
      </c>
      <c r="AI667" s="6">
        <f>IF(T667&gt;0,RANK(T667,(N667:P667,Q667:AE667)),0)</f>
        <v>0</v>
      </c>
      <c r="AJ667" s="6">
        <f>IF(S667&gt;0,RANK(S667,(N667:P667,Q667:AE667)),0)</f>
        <v>0</v>
      </c>
      <c r="AK667" s="2">
        <f t="shared" si="265"/>
        <v>5.5683859379009493E-2</v>
      </c>
      <c r="AL667" s="2">
        <f t="shared" si="266"/>
        <v>0</v>
      </c>
      <c r="AM667" s="2">
        <f t="shared" si="267"/>
        <v>0</v>
      </c>
      <c r="AN667" s="2">
        <f t="shared" si="268"/>
        <v>0</v>
      </c>
      <c r="AP667" t="s">
        <v>2636</v>
      </c>
      <c r="AQ667" t="s">
        <v>1257</v>
      </c>
      <c r="AT667" s="92">
        <v>29</v>
      </c>
      <c r="AU667" s="94">
        <v>169</v>
      </c>
      <c r="AV667" s="98">
        <f t="shared" si="248"/>
        <v>29169</v>
      </c>
      <c r="AX667" s="6" t="s">
        <v>1535</v>
      </c>
    </row>
    <row r="668" spans="1:50" hidden="1" outlineLevel="1">
      <c r="A668" t="s">
        <v>2073</v>
      </c>
      <c r="B668" t="s">
        <v>1257</v>
      </c>
      <c r="C668" s="1">
        <f t="shared" si="260"/>
        <v>2044</v>
      </c>
      <c r="D668" s="6">
        <f>IF(N668&gt;0, RANK(N668,(N668:P668,Q668:AE668)),0)</f>
        <v>2</v>
      </c>
      <c r="E668" s="6">
        <f>IF(O668&gt;0,RANK(O668,(N668:P668,Q668:AE668)),0)</f>
        <v>1</v>
      </c>
      <c r="F668" s="6">
        <f>IF(P668&gt;0,RANK(P668,(N668:P668,Q668:AE668)),0)</f>
        <v>0</v>
      </c>
      <c r="G668" s="1">
        <f t="shared" si="258"/>
        <v>1187</v>
      </c>
      <c r="H668" s="2">
        <f t="shared" si="259"/>
        <v>0.58072407045009788</v>
      </c>
      <c r="I668" s="2"/>
      <c r="J668" s="2">
        <f t="shared" si="261"/>
        <v>0.20499021526418787</v>
      </c>
      <c r="K668" s="2">
        <f t="shared" si="262"/>
        <v>0.7857142857142857</v>
      </c>
      <c r="L668" s="2">
        <f t="shared" si="263"/>
        <v>0</v>
      </c>
      <c r="M668" s="2">
        <f t="shared" si="264"/>
        <v>9.2954990215264877E-3</v>
      </c>
      <c r="N668" s="53">
        <v>419</v>
      </c>
      <c r="O668" s="53">
        <v>1606</v>
      </c>
      <c r="Q668" s="53">
        <v>19</v>
      </c>
      <c r="Y668" s="107"/>
      <c r="Z668" s="107"/>
      <c r="AA668" s="107"/>
      <c r="AB668" s="107"/>
      <c r="AC668" s="107"/>
      <c r="AD668" s="107"/>
      <c r="AE668" s="107"/>
      <c r="AG668" s="6">
        <f>IF(Q668&gt;0,RANK(Q668,(N668:P668,Q668:AE668)),0)</f>
        <v>3</v>
      </c>
      <c r="AH668" s="6">
        <f>IF(R668&gt;0,RANK(R668,(N668:P668,Q668:AE668)),0)</f>
        <v>0</v>
      </c>
      <c r="AI668" s="6">
        <f>IF(T668&gt;0,RANK(T668,(N668:P668,Q668:AE668)),0)</f>
        <v>0</v>
      </c>
      <c r="AJ668" s="6">
        <f>IF(S668&gt;0,RANK(S668,(N668:P668,Q668:AE668)),0)</f>
        <v>0</v>
      </c>
      <c r="AK668" s="2">
        <f t="shared" si="265"/>
        <v>9.2954990215264183E-3</v>
      </c>
      <c r="AL668" s="2">
        <f t="shared" si="266"/>
        <v>0</v>
      </c>
      <c r="AM668" s="2">
        <f t="shared" si="267"/>
        <v>0</v>
      </c>
      <c r="AN668" s="2">
        <f t="shared" si="268"/>
        <v>0</v>
      </c>
      <c r="AP668" t="s">
        <v>2073</v>
      </c>
      <c r="AQ668" t="s">
        <v>1257</v>
      </c>
      <c r="AT668" s="92">
        <v>29</v>
      </c>
      <c r="AU668" s="94">
        <v>171</v>
      </c>
      <c r="AV668" s="98">
        <f t="shared" si="248"/>
        <v>29171</v>
      </c>
      <c r="AX668" s="6" t="s">
        <v>1535</v>
      </c>
    </row>
    <row r="669" spans="1:50" hidden="1" outlineLevel="1">
      <c r="A669" t="s">
        <v>124</v>
      </c>
      <c r="B669" t="s">
        <v>1257</v>
      </c>
      <c r="C669" s="1">
        <f t="shared" si="260"/>
        <v>3427</v>
      </c>
      <c r="D669" s="6">
        <f>IF(N669&gt;0, RANK(N669,(N669:P669,Q669:AE669)),0)</f>
        <v>2</v>
      </c>
      <c r="E669" s="6">
        <f>IF(O669&gt;0,RANK(O669,(N669:P669,Q669:AE669)),0)</f>
        <v>1</v>
      </c>
      <c r="F669" s="6">
        <f>IF(P669&gt;0,RANK(P669,(N669:P669,Q669:AE669)),0)</f>
        <v>0</v>
      </c>
      <c r="G669" s="1">
        <f t="shared" si="258"/>
        <v>912</v>
      </c>
      <c r="H669" s="2">
        <f t="shared" si="259"/>
        <v>0.26612197257076159</v>
      </c>
      <c r="I669" s="2"/>
      <c r="J669" s="2">
        <f t="shared" si="261"/>
        <v>0.35278669390137146</v>
      </c>
      <c r="K669" s="2">
        <f t="shared" si="262"/>
        <v>0.61890866647213305</v>
      </c>
      <c r="L669" s="2">
        <f t="shared" si="263"/>
        <v>0</v>
      </c>
      <c r="M669" s="2">
        <f t="shared" si="264"/>
        <v>2.8304639626495431E-2</v>
      </c>
      <c r="N669" s="53">
        <v>1209</v>
      </c>
      <c r="O669" s="53">
        <v>2121</v>
      </c>
      <c r="Q669" s="53">
        <v>97</v>
      </c>
      <c r="Y669" s="107"/>
      <c r="Z669" s="107"/>
      <c r="AA669" s="107"/>
      <c r="AB669" s="107"/>
      <c r="AC669" s="107"/>
      <c r="AD669" s="107"/>
      <c r="AE669" s="107"/>
      <c r="AG669" s="6">
        <f>IF(Q669&gt;0,RANK(Q669,(N669:P669,Q669:AE669)),0)</f>
        <v>3</v>
      </c>
      <c r="AH669" s="6">
        <f>IF(R669&gt;0,RANK(R669,(N669:P669,Q669:AE669)),0)</f>
        <v>0</v>
      </c>
      <c r="AI669" s="6">
        <f>IF(T669&gt;0,RANK(T669,(N669:P669,Q669:AE669)),0)</f>
        <v>0</v>
      </c>
      <c r="AJ669" s="6">
        <f>IF(S669&gt;0,RANK(S669,(N669:P669,Q669:AE669)),0)</f>
        <v>0</v>
      </c>
      <c r="AK669" s="2">
        <f t="shared" si="265"/>
        <v>2.8304639626495477E-2</v>
      </c>
      <c r="AL669" s="2">
        <f t="shared" si="266"/>
        <v>0</v>
      </c>
      <c r="AM669" s="2">
        <f t="shared" si="267"/>
        <v>0</v>
      </c>
      <c r="AN669" s="2">
        <f t="shared" si="268"/>
        <v>0</v>
      </c>
      <c r="AP669" t="s">
        <v>124</v>
      </c>
      <c r="AQ669" t="s">
        <v>1257</v>
      </c>
      <c r="AT669" s="92">
        <v>29</v>
      </c>
      <c r="AU669" s="94">
        <v>173</v>
      </c>
      <c r="AV669" s="98">
        <f t="shared" si="248"/>
        <v>29173</v>
      </c>
      <c r="AX669" s="6" t="s">
        <v>1535</v>
      </c>
    </row>
    <row r="670" spans="1:50" hidden="1" outlineLevel="1">
      <c r="A670" t="s">
        <v>880</v>
      </c>
      <c r="B670" t="s">
        <v>1257</v>
      </c>
      <c r="C670" s="1">
        <f t="shared" si="260"/>
        <v>7707</v>
      </c>
      <c r="D670" s="6">
        <f>IF(N670&gt;0, RANK(N670,(N670:P670,Q670:AE670)),0)</f>
        <v>2</v>
      </c>
      <c r="E670" s="6">
        <f>IF(O670&gt;0,RANK(O670,(N670:P670,Q670:AE670)),0)</f>
        <v>1</v>
      </c>
      <c r="F670" s="6">
        <f>IF(P670&gt;0,RANK(P670,(N670:P670,Q670:AE670)),0)</f>
        <v>0</v>
      </c>
      <c r="G670" s="1">
        <f t="shared" si="258"/>
        <v>1587</v>
      </c>
      <c r="H670" s="2">
        <f t="shared" si="259"/>
        <v>0.20591669910471</v>
      </c>
      <c r="I670" s="2"/>
      <c r="J670" s="2">
        <f t="shared" si="261"/>
        <v>0.37005319839107303</v>
      </c>
      <c r="K670" s="2">
        <f t="shared" si="262"/>
        <v>0.57596989749578309</v>
      </c>
      <c r="L670" s="2">
        <f t="shared" si="263"/>
        <v>0</v>
      </c>
      <c r="M670" s="2">
        <f t="shared" si="264"/>
        <v>5.397690411314382E-2</v>
      </c>
      <c r="N670" s="53">
        <v>2852</v>
      </c>
      <c r="O670" s="53">
        <v>4439</v>
      </c>
      <c r="Q670" s="53">
        <v>416</v>
      </c>
      <c r="Y670" s="107"/>
      <c r="Z670" s="107"/>
      <c r="AA670" s="107"/>
      <c r="AB670" s="107"/>
      <c r="AC670" s="107"/>
      <c r="AD670" s="107"/>
      <c r="AE670" s="107"/>
      <c r="AG670" s="6">
        <f>IF(Q670&gt;0,RANK(Q670,(N670:P670,Q670:AE670)),0)</f>
        <v>3</v>
      </c>
      <c r="AH670" s="6">
        <f>IF(R670&gt;0,RANK(R670,(N670:P670,Q670:AE670)),0)</f>
        <v>0</v>
      </c>
      <c r="AI670" s="6">
        <f>IF(T670&gt;0,RANK(T670,(N670:P670,Q670:AE670)),0)</f>
        <v>0</v>
      </c>
      <c r="AJ670" s="6">
        <f>IF(S670&gt;0,RANK(S670,(N670:P670,Q670:AE670)),0)</f>
        <v>0</v>
      </c>
      <c r="AK670" s="2">
        <f t="shared" si="265"/>
        <v>5.3976904113143896E-2</v>
      </c>
      <c r="AL670" s="2">
        <f t="shared" si="266"/>
        <v>0</v>
      </c>
      <c r="AM670" s="2">
        <f t="shared" si="267"/>
        <v>0</v>
      </c>
      <c r="AN670" s="2">
        <f t="shared" si="268"/>
        <v>0</v>
      </c>
      <c r="AP670" t="s">
        <v>880</v>
      </c>
      <c r="AQ670" t="s">
        <v>1257</v>
      </c>
      <c r="AT670" s="92">
        <v>29</v>
      </c>
      <c r="AU670" s="94">
        <v>175</v>
      </c>
      <c r="AV670" s="98">
        <f t="shared" si="248"/>
        <v>29175</v>
      </c>
      <c r="AX670" s="6" t="s">
        <v>1535</v>
      </c>
    </row>
    <row r="671" spans="1:50" hidden="1" outlineLevel="1">
      <c r="A671" t="s">
        <v>511</v>
      </c>
      <c r="B671" t="s">
        <v>1257</v>
      </c>
      <c r="C671" s="1">
        <f t="shared" si="260"/>
        <v>7834</v>
      </c>
      <c r="D671" s="6">
        <f>IF(N671&gt;0, RANK(N671,(N671:P671,Q671:AE671)),0)</f>
        <v>2</v>
      </c>
      <c r="E671" s="6">
        <f>IF(O671&gt;0,RANK(O671,(N671:P671,Q671:AE671)),0)</f>
        <v>1</v>
      </c>
      <c r="F671" s="6">
        <f>IF(P671&gt;0,RANK(P671,(N671:P671,Q671:AE671)),0)</f>
        <v>0</v>
      </c>
      <c r="G671" s="1">
        <f t="shared" si="258"/>
        <v>1145</v>
      </c>
      <c r="H671" s="2">
        <f t="shared" si="259"/>
        <v>0.14615777380648456</v>
      </c>
      <c r="I671" s="2"/>
      <c r="J671" s="2">
        <f t="shared" si="261"/>
        <v>0.40119989788103139</v>
      </c>
      <c r="K671" s="2">
        <f t="shared" si="262"/>
        <v>0.54735767168751592</v>
      </c>
      <c r="L671" s="2">
        <f t="shared" si="263"/>
        <v>0</v>
      </c>
      <c r="M671" s="2">
        <f t="shared" si="264"/>
        <v>5.144243043145269E-2</v>
      </c>
      <c r="N671" s="53">
        <v>3143</v>
      </c>
      <c r="O671" s="53">
        <v>4288</v>
      </c>
      <c r="Q671" s="53">
        <v>403</v>
      </c>
      <c r="Y671" s="107"/>
      <c r="Z671" s="107"/>
      <c r="AA671" s="107"/>
      <c r="AB671" s="107"/>
      <c r="AC671" s="107"/>
      <c r="AD671" s="107"/>
      <c r="AE671" s="107"/>
      <c r="AG671" s="6">
        <f>IF(Q671&gt;0,RANK(Q671,(N671:P671,Q671:AE671)),0)</f>
        <v>3</v>
      </c>
      <c r="AH671" s="6">
        <f>IF(R671&gt;0,RANK(R671,(N671:P671,Q671:AE671)),0)</f>
        <v>0</v>
      </c>
      <c r="AI671" s="6">
        <f>IF(T671&gt;0,RANK(T671,(N671:P671,Q671:AE671)),0)</f>
        <v>0</v>
      </c>
      <c r="AJ671" s="6">
        <f>IF(S671&gt;0,RANK(S671,(N671:P671,Q671:AE671)),0)</f>
        <v>0</v>
      </c>
      <c r="AK671" s="2">
        <f t="shared" si="265"/>
        <v>5.1442430431452642E-2</v>
      </c>
      <c r="AL671" s="2">
        <f t="shared" si="266"/>
        <v>0</v>
      </c>
      <c r="AM671" s="2">
        <f t="shared" si="267"/>
        <v>0</v>
      </c>
      <c r="AN671" s="2">
        <f t="shared" si="268"/>
        <v>0</v>
      </c>
      <c r="AP671" t="s">
        <v>511</v>
      </c>
      <c r="AQ671" t="s">
        <v>1257</v>
      </c>
      <c r="AT671" s="92">
        <v>29</v>
      </c>
      <c r="AU671" s="94">
        <v>177</v>
      </c>
      <c r="AV671" s="98">
        <f t="shared" si="248"/>
        <v>29177</v>
      </c>
      <c r="AX671" s="6" t="s">
        <v>1535</v>
      </c>
    </row>
    <row r="672" spans="1:50" hidden="1" outlineLevel="1">
      <c r="A672" t="s">
        <v>624</v>
      </c>
      <c r="B672" t="s">
        <v>1257</v>
      </c>
      <c r="C672" s="1">
        <f t="shared" si="260"/>
        <v>2517</v>
      </c>
      <c r="D672" s="6">
        <f>IF(N672&gt;0, RANK(N672,(N672:P672,Q672:AE672)),0)</f>
        <v>2</v>
      </c>
      <c r="E672" s="6">
        <f>IF(O672&gt;0,RANK(O672,(N672:P672,Q672:AE672)),0)</f>
        <v>1</v>
      </c>
      <c r="F672" s="6">
        <f>IF(P672&gt;0,RANK(P672,(N672:P672,Q672:AE672)),0)</f>
        <v>0</v>
      </c>
      <c r="G672" s="1">
        <f t="shared" si="258"/>
        <v>449</v>
      </c>
      <c r="H672" s="2">
        <f t="shared" si="259"/>
        <v>0.17838696861342868</v>
      </c>
      <c r="I672" s="2"/>
      <c r="J672" s="2">
        <f t="shared" si="261"/>
        <v>0.38816050854191497</v>
      </c>
      <c r="K672" s="2">
        <f t="shared" si="262"/>
        <v>0.5665474771553437</v>
      </c>
      <c r="L672" s="2">
        <f t="shared" si="263"/>
        <v>0</v>
      </c>
      <c r="M672" s="2">
        <f t="shared" si="264"/>
        <v>4.5292014302741324E-2</v>
      </c>
      <c r="N672" s="53">
        <v>977</v>
      </c>
      <c r="O672" s="53">
        <v>1426</v>
      </c>
      <c r="Q672" s="53">
        <v>114</v>
      </c>
      <c r="Y672" s="107"/>
      <c r="Z672" s="107"/>
      <c r="AA672" s="107"/>
      <c r="AB672" s="107"/>
      <c r="AC672" s="107"/>
      <c r="AD672" s="107"/>
      <c r="AE672" s="107"/>
      <c r="AG672" s="6">
        <f>IF(Q672&gt;0,RANK(Q672,(N672:P672,Q672:AE672)),0)</f>
        <v>3</v>
      </c>
      <c r="AH672" s="6">
        <f>IF(R672&gt;0,RANK(R672,(N672:P672,Q672:AE672)),0)</f>
        <v>0</v>
      </c>
      <c r="AI672" s="6">
        <f>IF(T672&gt;0,RANK(T672,(N672:P672,Q672:AE672)),0)</f>
        <v>0</v>
      </c>
      <c r="AJ672" s="6">
        <f>IF(S672&gt;0,RANK(S672,(N672:P672,Q672:AE672)),0)</f>
        <v>0</v>
      </c>
      <c r="AK672" s="2">
        <f t="shared" si="265"/>
        <v>4.5292014302741358E-2</v>
      </c>
      <c r="AL672" s="2">
        <f t="shared" si="266"/>
        <v>0</v>
      </c>
      <c r="AM672" s="2">
        <f t="shared" si="267"/>
        <v>0</v>
      </c>
      <c r="AN672" s="2">
        <f t="shared" si="268"/>
        <v>0</v>
      </c>
      <c r="AP672" t="s">
        <v>624</v>
      </c>
      <c r="AQ672" t="s">
        <v>1257</v>
      </c>
      <c r="AT672" s="92">
        <v>29</v>
      </c>
      <c r="AU672" s="94">
        <v>179</v>
      </c>
      <c r="AV672" s="98">
        <f t="shared" si="248"/>
        <v>29179</v>
      </c>
      <c r="AX672" s="6" t="s">
        <v>1535</v>
      </c>
    </row>
    <row r="673" spans="1:50" hidden="1" outlineLevel="1">
      <c r="A673" t="s">
        <v>288</v>
      </c>
      <c r="B673" t="s">
        <v>1257</v>
      </c>
      <c r="C673" s="1">
        <f t="shared" si="260"/>
        <v>3457</v>
      </c>
      <c r="D673" s="6">
        <f>IF(N673&gt;0, RANK(N673,(N673:P673,Q673:AE673)),0)</f>
        <v>2</v>
      </c>
      <c r="E673" s="6">
        <f>IF(O673&gt;0,RANK(O673,(N673:P673,Q673:AE673)),0)</f>
        <v>1</v>
      </c>
      <c r="F673" s="6">
        <f>IF(P673&gt;0,RANK(P673,(N673:P673,Q673:AE673)),0)</f>
        <v>0</v>
      </c>
      <c r="G673" s="1">
        <f t="shared" si="258"/>
        <v>1125</v>
      </c>
      <c r="H673" s="2">
        <f t="shared" si="259"/>
        <v>0.32542667052357538</v>
      </c>
      <c r="I673" s="2"/>
      <c r="J673" s="2">
        <f t="shared" si="261"/>
        <v>0.31761643043100957</v>
      </c>
      <c r="K673" s="2">
        <f t="shared" si="262"/>
        <v>0.64304310095458495</v>
      </c>
      <c r="L673" s="2">
        <f t="shared" si="263"/>
        <v>0</v>
      </c>
      <c r="M673" s="2">
        <f t="shared" si="264"/>
        <v>3.9340468614405433E-2</v>
      </c>
      <c r="N673" s="53">
        <v>1098</v>
      </c>
      <c r="O673" s="53">
        <v>2223</v>
      </c>
      <c r="Q673" s="53">
        <v>136</v>
      </c>
      <c r="Y673" s="107"/>
      <c r="Z673" s="107"/>
      <c r="AA673" s="107"/>
      <c r="AB673" s="107"/>
      <c r="AC673" s="107"/>
      <c r="AD673" s="107"/>
      <c r="AE673" s="107"/>
      <c r="AG673" s="6">
        <f>IF(Q673&gt;0,RANK(Q673,(N673:P673,Q673:AE673)),0)</f>
        <v>3</v>
      </c>
      <c r="AH673" s="6">
        <f>IF(R673&gt;0,RANK(R673,(N673:P673,Q673:AE673)),0)</f>
        <v>0</v>
      </c>
      <c r="AI673" s="6">
        <f>IF(T673&gt;0,RANK(T673,(N673:P673,Q673:AE673)),0)</f>
        <v>0</v>
      </c>
      <c r="AJ673" s="6">
        <f>IF(S673&gt;0,RANK(S673,(N673:P673,Q673:AE673)),0)</f>
        <v>0</v>
      </c>
      <c r="AK673" s="2">
        <f t="shared" si="265"/>
        <v>3.9340468614405551E-2</v>
      </c>
      <c r="AL673" s="2">
        <f t="shared" si="266"/>
        <v>0</v>
      </c>
      <c r="AM673" s="2">
        <f t="shared" si="267"/>
        <v>0</v>
      </c>
      <c r="AN673" s="2">
        <f t="shared" si="268"/>
        <v>0</v>
      </c>
      <c r="AP673" t="s">
        <v>288</v>
      </c>
      <c r="AQ673" t="s">
        <v>1257</v>
      </c>
      <c r="AT673" s="92">
        <v>29</v>
      </c>
      <c r="AU673" s="94">
        <v>181</v>
      </c>
      <c r="AV673" s="98">
        <f t="shared" si="248"/>
        <v>29181</v>
      </c>
      <c r="AX673" s="6" t="s">
        <v>1535</v>
      </c>
    </row>
    <row r="674" spans="1:50" hidden="1" outlineLevel="1">
      <c r="A674" t="s">
        <v>610</v>
      </c>
      <c r="B674" t="s">
        <v>1257</v>
      </c>
      <c r="C674" s="1">
        <f t="shared" si="260"/>
        <v>81004</v>
      </c>
      <c r="D674" s="6">
        <f>IF(N674&gt;0, RANK(N674,(N674:P674,Q674:AE674)),0)</f>
        <v>2</v>
      </c>
      <c r="E674" s="6">
        <f>IF(O674&gt;0,RANK(O674,(N674:P674,Q674:AE674)),0)</f>
        <v>1</v>
      </c>
      <c r="F674" s="6">
        <f>IF(P674&gt;0,RANK(P674,(N674:P674,Q674:AE674)),0)</f>
        <v>0</v>
      </c>
      <c r="G674" s="1">
        <f t="shared" si="258"/>
        <v>29951</v>
      </c>
      <c r="H674" s="2">
        <f t="shared" si="259"/>
        <v>0.36974717297911214</v>
      </c>
      <c r="I674" s="2"/>
      <c r="J674" s="2">
        <f t="shared" si="261"/>
        <v>0.29360278504765197</v>
      </c>
      <c r="K674" s="2">
        <f t="shared" si="262"/>
        <v>0.66334995802676411</v>
      </c>
      <c r="L674" s="2">
        <f t="shared" si="263"/>
        <v>0</v>
      </c>
      <c r="M674" s="2">
        <f t="shared" si="264"/>
        <v>4.3047256925583977E-2</v>
      </c>
      <c r="N674" s="53">
        <v>23783</v>
      </c>
      <c r="O674" s="53">
        <v>53734</v>
      </c>
      <c r="Q674" s="53">
        <v>3487</v>
      </c>
      <c r="Y674" s="107"/>
      <c r="Z674" s="107"/>
      <c r="AA674" s="107"/>
      <c r="AB674" s="107"/>
      <c r="AC674" s="107"/>
      <c r="AD674" s="107"/>
      <c r="AE674" s="107"/>
      <c r="AG674" s="6">
        <f>IF(Q674&gt;0,RANK(Q674,(N674:P674,Q674:AE674)),0)</f>
        <v>3</v>
      </c>
      <c r="AH674" s="6">
        <f>IF(R674&gt;0,RANK(R674,(N674:P674,Q674:AE674)),0)</f>
        <v>0</v>
      </c>
      <c r="AI674" s="6">
        <f>IF(T674&gt;0,RANK(T674,(N674:P674,Q674:AE674)),0)</f>
        <v>0</v>
      </c>
      <c r="AJ674" s="6">
        <f>IF(S674&gt;0,RANK(S674,(N674:P674,Q674:AE674)),0)</f>
        <v>0</v>
      </c>
      <c r="AK674" s="2">
        <f t="shared" si="265"/>
        <v>4.3047256925583921E-2</v>
      </c>
      <c r="AL674" s="2">
        <f t="shared" si="266"/>
        <v>0</v>
      </c>
      <c r="AM674" s="2">
        <f t="shared" si="267"/>
        <v>0</v>
      </c>
      <c r="AN674" s="2">
        <f t="shared" si="268"/>
        <v>0</v>
      </c>
      <c r="AP674" t="s">
        <v>610</v>
      </c>
      <c r="AQ674" t="s">
        <v>1257</v>
      </c>
      <c r="AT674" s="92">
        <v>29</v>
      </c>
      <c r="AU674" s="94">
        <v>183</v>
      </c>
      <c r="AV674" s="98">
        <f t="shared" si="248"/>
        <v>29183</v>
      </c>
      <c r="AX674" s="6" t="s">
        <v>1535</v>
      </c>
    </row>
    <row r="675" spans="1:50" hidden="1" outlineLevel="1">
      <c r="A675" t="s">
        <v>670</v>
      </c>
      <c r="B675" t="s">
        <v>1257</v>
      </c>
      <c r="C675" s="1">
        <f t="shared" si="260"/>
        <v>4047</v>
      </c>
      <c r="D675" s="6">
        <f>IF(N675&gt;0, RANK(N675,(N675:P675,Q675:AE675)),0)</f>
        <v>2</v>
      </c>
      <c r="E675" s="6">
        <f>IF(O675&gt;0,RANK(O675,(N675:P675,Q675:AE675)),0)</f>
        <v>1</v>
      </c>
      <c r="F675" s="6">
        <f>IF(P675&gt;0,RANK(P675,(N675:P675,Q675:AE675)),0)</f>
        <v>0</v>
      </c>
      <c r="G675" s="1">
        <f t="shared" si="258"/>
        <v>1486</v>
      </c>
      <c r="H675" s="2">
        <f t="shared" si="259"/>
        <v>0.36718556955769704</v>
      </c>
      <c r="I675" s="2"/>
      <c r="J675" s="2">
        <f t="shared" si="261"/>
        <v>0.28589078329626882</v>
      </c>
      <c r="K675" s="2">
        <f t="shared" si="262"/>
        <v>0.65307635285396592</v>
      </c>
      <c r="L675" s="2">
        <f t="shared" si="263"/>
        <v>0</v>
      </c>
      <c r="M675" s="2">
        <f t="shared" si="264"/>
        <v>6.1032863849765251E-2</v>
      </c>
      <c r="N675" s="53">
        <v>1157</v>
      </c>
      <c r="O675" s="53">
        <v>2643</v>
      </c>
      <c r="Q675" s="53">
        <v>247</v>
      </c>
      <c r="Y675" s="107"/>
      <c r="Z675" s="107"/>
      <c r="AA675" s="107"/>
      <c r="AB675" s="107"/>
      <c r="AC675" s="107"/>
      <c r="AD675" s="107"/>
      <c r="AE675" s="107"/>
      <c r="AG675" s="6">
        <f>IF(Q675&gt;0,RANK(Q675,(N675:P675,Q675:AE675)),0)</f>
        <v>3</v>
      </c>
      <c r="AH675" s="6">
        <f>IF(R675&gt;0,RANK(R675,(N675:P675,Q675:AE675)),0)</f>
        <v>0</v>
      </c>
      <c r="AI675" s="6">
        <f>IF(T675&gt;0,RANK(T675,(N675:P675,Q675:AE675)),0)</f>
        <v>0</v>
      </c>
      <c r="AJ675" s="6">
        <f>IF(S675&gt;0,RANK(S675,(N675:P675,Q675:AE675)),0)</f>
        <v>0</v>
      </c>
      <c r="AK675" s="2">
        <f t="shared" si="265"/>
        <v>6.1032863849765258E-2</v>
      </c>
      <c r="AL675" s="2">
        <f t="shared" si="266"/>
        <v>0</v>
      </c>
      <c r="AM675" s="2">
        <f t="shared" si="267"/>
        <v>0</v>
      </c>
      <c r="AN675" s="2">
        <f t="shared" si="268"/>
        <v>0</v>
      </c>
      <c r="AP675" t="s">
        <v>670</v>
      </c>
      <c r="AQ675" t="s">
        <v>1257</v>
      </c>
      <c r="AT675" s="92">
        <v>29</v>
      </c>
      <c r="AU675" s="94">
        <v>185</v>
      </c>
      <c r="AV675" s="98">
        <f t="shared" si="248"/>
        <v>29185</v>
      </c>
      <c r="AX675" s="6" t="s">
        <v>1535</v>
      </c>
    </row>
    <row r="676" spans="1:50" hidden="1" outlineLevel="1">
      <c r="A676" t="s">
        <v>356</v>
      </c>
      <c r="B676" t="s">
        <v>1257</v>
      </c>
      <c r="C676" s="1">
        <f t="shared" si="260"/>
        <v>13909</v>
      </c>
      <c r="D676" s="6">
        <f>IF(N676&gt;0, RANK(N676,(N676:P676,Q676:AE676)),0)</f>
        <v>2</v>
      </c>
      <c r="E676" s="6">
        <f>IF(O676&gt;0,RANK(O676,(N676:P676,Q676:AE676)),0)</f>
        <v>1</v>
      </c>
      <c r="F676" s="6">
        <f>IF(P676&gt;0,RANK(P676,(N676:P676,Q676:AE676)),0)</f>
        <v>0</v>
      </c>
      <c r="G676" s="1">
        <f t="shared" si="258"/>
        <v>2584</v>
      </c>
      <c r="H676" s="2">
        <f t="shared" si="259"/>
        <v>0.18577899201955569</v>
      </c>
      <c r="I676" s="2"/>
      <c r="J676" s="2">
        <f t="shared" si="261"/>
        <v>0.37946653246099649</v>
      </c>
      <c r="K676" s="2">
        <f t="shared" si="262"/>
        <v>0.56524552448055221</v>
      </c>
      <c r="L676" s="2">
        <f t="shared" si="263"/>
        <v>0</v>
      </c>
      <c r="M676" s="2">
        <f t="shared" si="264"/>
        <v>5.5287943058451305E-2</v>
      </c>
      <c r="N676" s="53">
        <v>5278</v>
      </c>
      <c r="O676" s="53">
        <v>7862</v>
      </c>
      <c r="Q676" s="53">
        <v>769</v>
      </c>
      <c r="Y676" s="107"/>
      <c r="Z676" s="107"/>
      <c r="AA676" s="107"/>
      <c r="AB676" s="107"/>
      <c r="AC676" s="107"/>
      <c r="AD676" s="107"/>
      <c r="AE676" s="107"/>
      <c r="AG676" s="6">
        <f>IF(Q676&gt;0,RANK(Q676,(N676:P676,Q676:AE676)),0)</f>
        <v>3</v>
      </c>
      <c r="AH676" s="6">
        <f>IF(R676&gt;0,RANK(R676,(N676:P676,Q676:AE676)),0)</f>
        <v>0</v>
      </c>
      <c r="AI676" s="6">
        <f>IF(T676&gt;0,RANK(T676,(N676:P676,Q676:AE676)),0)</f>
        <v>0</v>
      </c>
      <c r="AJ676" s="6">
        <f>IF(S676&gt;0,RANK(S676,(N676:P676,Q676:AE676)),0)</f>
        <v>0</v>
      </c>
      <c r="AK676" s="2">
        <f t="shared" si="265"/>
        <v>5.5287943058451361E-2</v>
      </c>
      <c r="AL676" s="2">
        <f t="shared" si="266"/>
        <v>0</v>
      </c>
      <c r="AM676" s="2">
        <f t="shared" si="267"/>
        <v>0</v>
      </c>
      <c r="AN676" s="2">
        <f t="shared" si="268"/>
        <v>0</v>
      </c>
      <c r="AP676" t="s">
        <v>356</v>
      </c>
      <c r="AQ676" t="s">
        <v>1257</v>
      </c>
      <c r="AT676" s="92">
        <v>29</v>
      </c>
      <c r="AU676" s="94">
        <v>187</v>
      </c>
      <c r="AV676" s="98">
        <f t="shared" ref="AV676:AV739" si="269">1000*AT676+AU676</f>
        <v>29187</v>
      </c>
      <c r="AX676" s="6" t="s">
        <v>1535</v>
      </c>
    </row>
    <row r="677" spans="1:50" hidden="1" outlineLevel="1">
      <c r="A677" t="s">
        <v>2590</v>
      </c>
      <c r="B677" t="s">
        <v>1257</v>
      </c>
      <c r="C677" s="1">
        <f t="shared" si="260"/>
        <v>384650</v>
      </c>
      <c r="D677" s="6">
        <f>IF(N677&gt;0, RANK(N677,(N677:P677,Q677:AE677)),0)</f>
        <v>2</v>
      </c>
      <c r="E677" s="6">
        <f>IF(O677&gt;0,RANK(O677,(N677:P677,Q677:AE677)),0)</f>
        <v>1</v>
      </c>
      <c r="F677" s="6">
        <f>IF(P677&gt;0,RANK(P677,(N677:P677,Q677:AE677)),0)</f>
        <v>0</v>
      </c>
      <c r="G677" s="1">
        <f t="shared" si="258"/>
        <v>81553</v>
      </c>
      <c r="H677" s="2">
        <f t="shared" si="259"/>
        <v>0.21201871831535163</v>
      </c>
      <c r="I677" s="2"/>
      <c r="J677" s="2">
        <f t="shared" si="261"/>
        <v>0.37815676589106978</v>
      </c>
      <c r="K677" s="2">
        <f t="shared" si="262"/>
        <v>0.59017548420642141</v>
      </c>
      <c r="L677" s="2">
        <f t="shared" si="263"/>
        <v>0</v>
      </c>
      <c r="M677" s="2">
        <f t="shared" si="264"/>
        <v>3.1667749902508757E-2</v>
      </c>
      <c r="N677" s="53">
        <v>145458</v>
      </c>
      <c r="O677" s="53">
        <v>227011</v>
      </c>
      <c r="Q677" s="53">
        <v>12181</v>
      </c>
      <c r="Y677" s="107"/>
      <c r="Z677" s="107"/>
      <c r="AA677" s="107"/>
      <c r="AB677" s="107"/>
      <c r="AC677" s="107"/>
      <c r="AD677" s="107"/>
      <c r="AE677" s="107"/>
      <c r="AG677" s="6">
        <f>IF(Q677&gt;0,RANK(Q677,(N677:P677,Q677:AE677)),0)</f>
        <v>3</v>
      </c>
      <c r="AH677" s="6">
        <f>IF(R677&gt;0,RANK(R677,(N677:P677,Q677:AE677)),0)</f>
        <v>0</v>
      </c>
      <c r="AI677" s="6">
        <f>IF(T677&gt;0,RANK(T677,(N677:P677,Q677:AE677)),0)</f>
        <v>0</v>
      </c>
      <c r="AJ677" s="6">
        <f>IF(S677&gt;0,RANK(S677,(N677:P677,Q677:AE677)),0)</f>
        <v>0</v>
      </c>
      <c r="AK677" s="2">
        <f t="shared" si="265"/>
        <v>3.1667749902508771E-2</v>
      </c>
      <c r="AL677" s="2">
        <f t="shared" si="266"/>
        <v>0</v>
      </c>
      <c r="AM677" s="2">
        <f t="shared" si="267"/>
        <v>0</v>
      </c>
      <c r="AN677" s="2">
        <f t="shared" si="268"/>
        <v>0</v>
      </c>
      <c r="AP677" t="s">
        <v>2590</v>
      </c>
      <c r="AQ677" t="s">
        <v>1257</v>
      </c>
      <c r="AT677" s="92">
        <v>29</v>
      </c>
      <c r="AU677" s="94">
        <v>189</v>
      </c>
      <c r="AV677" s="98">
        <f t="shared" si="269"/>
        <v>29189</v>
      </c>
      <c r="AX677" s="6" t="s">
        <v>1535</v>
      </c>
    </row>
    <row r="678" spans="1:50" hidden="1" outlineLevel="1">
      <c r="A678" t="s">
        <v>2321</v>
      </c>
      <c r="B678" t="s">
        <v>1257</v>
      </c>
      <c r="C678" s="1">
        <f>SUM(N678:AE678)</f>
        <v>5606</v>
      </c>
      <c r="D678" s="6">
        <f>IF(N678&gt;0, RANK(N678,(N678:P678,Q678:AE678)),0)</f>
        <v>2</v>
      </c>
      <c r="E678" s="6">
        <f>IF(O678&gt;0,RANK(O678,(N678:P678,Q678:AE678)),0)</f>
        <v>1</v>
      </c>
      <c r="F678" s="6">
        <f>IF(P678&gt;0,RANK(P678,(N678:P678,Q678:AE678)),0)</f>
        <v>0</v>
      </c>
      <c r="G678" s="1">
        <f>IF(C678&gt;0,MAX(N678:P678)-LARGE(N678:P678,2),0)</f>
        <v>980</v>
      </c>
      <c r="H678" s="2">
        <f>IF(C678&gt;0,G678/C678,0)</f>
        <v>0.17481270067784516</v>
      </c>
      <c r="I678" s="2"/>
      <c r="J678" s="2">
        <f>IF($C678=0,"-",N678/$C678)</f>
        <v>0.3901177310024973</v>
      </c>
      <c r="K678" s="2">
        <f>IF($C678=0,"-",O678/$C678)</f>
        <v>0.56493043168034252</v>
      </c>
      <c r="L678" s="2">
        <f>IF($C678=0,"-",P678/$C678)</f>
        <v>0</v>
      </c>
      <c r="M678" s="2">
        <f>IF(C678=0,"-",(1-J678-K678-L678))</f>
        <v>4.4951837317160237E-2</v>
      </c>
      <c r="N678" s="53">
        <v>2187</v>
      </c>
      <c r="O678" s="53">
        <v>3167</v>
      </c>
      <c r="Q678" s="53">
        <v>252</v>
      </c>
      <c r="Y678" s="107"/>
      <c r="Z678" s="107"/>
      <c r="AA678" s="107"/>
      <c r="AB678" s="107"/>
      <c r="AC678" s="107"/>
      <c r="AD678" s="107"/>
      <c r="AE678" s="107"/>
      <c r="AG678" s="6">
        <f>IF(Q678&gt;0,RANK(Q678,(N678:P678,Q678:AE678)),0)</f>
        <v>3</v>
      </c>
      <c r="AH678" s="6">
        <f>IF(R678&gt;0,RANK(R678,(N678:P678,Q678:AE678)),0)</f>
        <v>0</v>
      </c>
      <c r="AI678" s="6">
        <f>IF(T678&gt;0,RANK(T678,(N678:P678,Q678:AE678)),0)</f>
        <v>0</v>
      </c>
      <c r="AJ678" s="6">
        <f>IF(S678&gt;0,RANK(S678,(N678:P678,Q678:AE678)),0)</f>
        <v>0</v>
      </c>
      <c r="AK678" s="2">
        <f>IF($C678=0,"-",Q678/$C678)</f>
        <v>4.4951837317160188E-2</v>
      </c>
      <c r="AL678" s="2">
        <f>IF($C678=0,"-",R678/$C678)</f>
        <v>0</v>
      </c>
      <c r="AM678" s="2">
        <f>IF($C678=0,"-",T678/$C678)</f>
        <v>0</v>
      </c>
      <c r="AN678" s="2">
        <f>IF($C678=0,"-",S678/$C678)</f>
        <v>0</v>
      </c>
      <c r="AP678" t="s">
        <v>2321</v>
      </c>
      <c r="AQ678" t="s">
        <v>1257</v>
      </c>
      <c r="AT678" s="92">
        <v>29</v>
      </c>
      <c r="AU678" s="94">
        <v>186</v>
      </c>
      <c r="AV678" s="98">
        <f>1000*AT678+AU678</f>
        <v>29186</v>
      </c>
      <c r="AX678" s="6" t="s">
        <v>1535</v>
      </c>
    </row>
    <row r="679" spans="1:50" hidden="1" outlineLevel="1">
      <c r="A679" t="s">
        <v>1489</v>
      </c>
      <c r="B679" t="s">
        <v>1257</v>
      </c>
      <c r="C679" s="1">
        <f t="shared" ref="C679:C698" si="270">SUM(N679:AE679)</f>
        <v>7655</v>
      </c>
      <c r="D679" s="6">
        <f>IF(N679&gt;0, RANK(N679,(N679:P679,Q679:AE679)),0)</f>
        <v>2</v>
      </c>
      <c r="E679" s="6">
        <f>IF(O679&gt;0,RANK(O679,(N679:P679,Q679:AE679)),0)</f>
        <v>1</v>
      </c>
      <c r="F679" s="6">
        <f>IF(P679&gt;0,RANK(P679,(N679:P679,Q679:AE679)),0)</f>
        <v>0</v>
      </c>
      <c r="G679" s="1">
        <f t="shared" si="258"/>
        <v>1424</v>
      </c>
      <c r="H679" s="2">
        <f t="shared" si="259"/>
        <v>0.18602220770738079</v>
      </c>
      <c r="I679" s="2"/>
      <c r="J679" s="2">
        <f t="shared" ref="J679:J698" si="271">IF($C679=0,"-",N679/$C679)</f>
        <v>0.37713912475506206</v>
      </c>
      <c r="K679" s="2">
        <f t="shared" ref="K679:K698" si="272">IF($C679=0,"-",O679/$C679)</f>
        <v>0.56316133246244282</v>
      </c>
      <c r="L679" s="2">
        <f t="shared" ref="L679:L698" si="273">IF($C679=0,"-",P679/$C679)</f>
        <v>0</v>
      </c>
      <c r="M679" s="2">
        <f t="shared" ref="M679:M698" si="274">IF(C679=0,"-",(1-J679-K679-L679))</f>
        <v>5.9699542782495119E-2</v>
      </c>
      <c r="N679" s="53">
        <v>2887</v>
      </c>
      <c r="O679" s="53">
        <v>4311</v>
      </c>
      <c r="Q679" s="53">
        <v>457</v>
      </c>
      <c r="Y679" s="107"/>
      <c r="Z679" s="107"/>
      <c r="AA679" s="107"/>
      <c r="AB679" s="107"/>
      <c r="AC679" s="107"/>
      <c r="AD679" s="107"/>
      <c r="AE679" s="107"/>
      <c r="AG679" s="6">
        <f>IF(Q679&gt;0,RANK(Q679,(N679:P679,Q679:AE679)),0)</f>
        <v>3</v>
      </c>
      <c r="AH679" s="6">
        <f>IF(R679&gt;0,RANK(R679,(N679:P679,Q679:AE679)),0)</f>
        <v>0</v>
      </c>
      <c r="AI679" s="6">
        <f>IF(T679&gt;0,RANK(T679,(N679:P679,Q679:AE679)),0)</f>
        <v>0</v>
      </c>
      <c r="AJ679" s="6">
        <f>IF(S679&gt;0,RANK(S679,(N679:P679,Q679:AE679)),0)</f>
        <v>0</v>
      </c>
      <c r="AK679" s="2">
        <f t="shared" ref="AK679:AK698" si="275">IF($C679=0,"-",Q679/$C679)</f>
        <v>5.9699542782495105E-2</v>
      </c>
      <c r="AL679" s="2">
        <f t="shared" ref="AL679:AL698" si="276">IF($C679=0,"-",R679/$C679)</f>
        <v>0</v>
      </c>
      <c r="AM679" s="2">
        <f t="shared" ref="AM679:AM698" si="277">IF($C679=0,"-",T679/$C679)</f>
        <v>0</v>
      </c>
      <c r="AN679" s="2">
        <f t="shared" ref="AN679:AN698" si="278">IF($C679=0,"-",S679/$C679)</f>
        <v>0</v>
      </c>
      <c r="AP679" t="s">
        <v>1489</v>
      </c>
      <c r="AQ679" t="s">
        <v>1257</v>
      </c>
      <c r="AT679" s="92">
        <v>29</v>
      </c>
      <c r="AU679" s="94">
        <v>195</v>
      </c>
      <c r="AV679" s="98">
        <f t="shared" si="269"/>
        <v>29195</v>
      </c>
      <c r="AX679" s="6" t="s">
        <v>1535</v>
      </c>
    </row>
    <row r="680" spans="1:50" hidden="1" outlineLevel="1">
      <c r="A680" t="s">
        <v>1651</v>
      </c>
      <c r="B680" t="s">
        <v>1257</v>
      </c>
      <c r="C680" s="1">
        <f t="shared" si="270"/>
        <v>1854</v>
      </c>
      <c r="D680" s="6">
        <f>IF(N680&gt;0, RANK(N680,(N680:P680,Q680:AE680)),0)</f>
        <v>2</v>
      </c>
      <c r="E680" s="6">
        <f>IF(O680&gt;0,RANK(O680,(N680:P680,Q680:AE680)),0)</f>
        <v>1</v>
      </c>
      <c r="F680" s="6">
        <f>IF(P680&gt;0,RANK(P680,(N680:P680,Q680:AE680)),0)</f>
        <v>0</v>
      </c>
      <c r="G680" s="1">
        <f t="shared" si="258"/>
        <v>396</v>
      </c>
      <c r="H680" s="2">
        <f t="shared" si="259"/>
        <v>0.21359223300970873</v>
      </c>
      <c r="I680" s="2"/>
      <c r="J680" s="2">
        <f t="shared" si="271"/>
        <v>0.38349514563106796</v>
      </c>
      <c r="K680" s="2">
        <f t="shared" si="272"/>
        <v>0.59708737864077666</v>
      </c>
      <c r="L680" s="2">
        <f t="shared" si="273"/>
        <v>0</v>
      </c>
      <c r="M680" s="2">
        <f t="shared" si="274"/>
        <v>1.9417475728155331E-2</v>
      </c>
      <c r="N680" s="53">
        <v>711</v>
      </c>
      <c r="O680" s="53">
        <v>1107</v>
      </c>
      <c r="Q680" s="53">
        <v>36</v>
      </c>
      <c r="Y680" s="107"/>
      <c r="Z680" s="107"/>
      <c r="AA680" s="107"/>
      <c r="AB680" s="107"/>
      <c r="AC680" s="107"/>
      <c r="AD680" s="107"/>
      <c r="AE680" s="107"/>
      <c r="AG680" s="6">
        <f>IF(Q680&gt;0,RANK(Q680,(N680:P680,Q680:AE680)),0)</f>
        <v>3</v>
      </c>
      <c r="AH680" s="6">
        <f>IF(R680&gt;0,RANK(R680,(N680:P680,Q680:AE680)),0)</f>
        <v>0</v>
      </c>
      <c r="AI680" s="6">
        <f>IF(T680&gt;0,RANK(T680,(N680:P680,Q680:AE680)),0)</f>
        <v>0</v>
      </c>
      <c r="AJ680" s="6">
        <f>IF(S680&gt;0,RANK(S680,(N680:P680,Q680:AE680)),0)</f>
        <v>0</v>
      </c>
      <c r="AK680" s="2">
        <f t="shared" si="275"/>
        <v>1.9417475728155338E-2</v>
      </c>
      <c r="AL680" s="2">
        <f t="shared" si="276"/>
        <v>0</v>
      </c>
      <c r="AM680" s="2">
        <f t="shared" si="277"/>
        <v>0</v>
      </c>
      <c r="AN680" s="2">
        <f t="shared" si="278"/>
        <v>0</v>
      </c>
      <c r="AP680" t="s">
        <v>1651</v>
      </c>
      <c r="AQ680" t="s">
        <v>1257</v>
      </c>
      <c r="AT680" s="92">
        <v>29</v>
      </c>
      <c r="AU680" s="94">
        <v>197</v>
      </c>
      <c r="AV680" s="98">
        <f t="shared" si="269"/>
        <v>29197</v>
      </c>
      <c r="AX680" s="6" t="s">
        <v>1535</v>
      </c>
    </row>
    <row r="681" spans="1:50" hidden="1" outlineLevel="1">
      <c r="A681" t="s">
        <v>516</v>
      </c>
      <c r="B681" t="s">
        <v>1257</v>
      </c>
      <c r="C681" s="1">
        <f t="shared" si="270"/>
        <v>1909</v>
      </c>
      <c r="D681" s="6">
        <f>IF(N681&gt;0, RANK(N681,(N681:P681,Q681:AE681)),0)</f>
        <v>2</v>
      </c>
      <c r="E681" s="6">
        <f>IF(O681&gt;0,RANK(O681,(N681:P681,Q681:AE681)),0)</f>
        <v>1</v>
      </c>
      <c r="F681" s="6">
        <f>IF(P681&gt;0,RANK(P681,(N681:P681,Q681:AE681)),0)</f>
        <v>0</v>
      </c>
      <c r="G681" s="1">
        <f t="shared" si="258"/>
        <v>539</v>
      </c>
      <c r="H681" s="2">
        <f t="shared" si="259"/>
        <v>0.28234677841801992</v>
      </c>
      <c r="I681" s="2"/>
      <c r="J681" s="2">
        <f t="shared" si="271"/>
        <v>0.34887375589313779</v>
      </c>
      <c r="K681" s="2">
        <f t="shared" si="272"/>
        <v>0.63122053431115765</v>
      </c>
      <c r="L681" s="2">
        <f t="shared" si="273"/>
        <v>0</v>
      </c>
      <c r="M681" s="2">
        <f t="shared" si="274"/>
        <v>1.9905709795704496E-2</v>
      </c>
      <c r="N681" s="53">
        <v>666</v>
      </c>
      <c r="O681" s="53">
        <v>1205</v>
      </c>
      <c r="Q681" s="53">
        <v>38</v>
      </c>
      <c r="Y681" s="107"/>
      <c r="Z681" s="107"/>
      <c r="AA681" s="107"/>
      <c r="AB681" s="107"/>
      <c r="AC681" s="107"/>
      <c r="AD681" s="107"/>
      <c r="AE681" s="107"/>
      <c r="AG681" s="6">
        <f>IF(Q681&gt;0,RANK(Q681,(N681:P681,Q681:AE681)),0)</f>
        <v>3</v>
      </c>
      <c r="AH681" s="6">
        <f>IF(R681&gt;0,RANK(R681,(N681:P681,Q681:AE681)),0)</f>
        <v>0</v>
      </c>
      <c r="AI681" s="6">
        <f>IF(T681&gt;0,RANK(T681,(N681:P681,Q681:AE681)),0)</f>
        <v>0</v>
      </c>
      <c r="AJ681" s="6">
        <f>IF(S681&gt;0,RANK(S681,(N681:P681,Q681:AE681)),0)</f>
        <v>0</v>
      </c>
      <c r="AK681" s="2">
        <f t="shared" si="275"/>
        <v>1.9905709795704558E-2</v>
      </c>
      <c r="AL681" s="2">
        <f t="shared" si="276"/>
        <v>0</v>
      </c>
      <c r="AM681" s="2">
        <f t="shared" si="277"/>
        <v>0</v>
      </c>
      <c r="AN681" s="2">
        <f t="shared" si="278"/>
        <v>0</v>
      </c>
      <c r="AP681" t="s">
        <v>516</v>
      </c>
      <c r="AQ681" t="s">
        <v>1257</v>
      </c>
      <c r="AT681" s="92">
        <v>29</v>
      </c>
      <c r="AU681" s="94">
        <v>199</v>
      </c>
      <c r="AV681" s="98">
        <f t="shared" si="269"/>
        <v>29199</v>
      </c>
      <c r="AX681" s="6" t="s">
        <v>1535</v>
      </c>
    </row>
    <row r="682" spans="1:50" hidden="1" outlineLevel="1">
      <c r="A682" t="s">
        <v>1187</v>
      </c>
      <c r="B682" t="s">
        <v>1257</v>
      </c>
      <c r="C682" s="1">
        <f t="shared" si="270"/>
        <v>12550</v>
      </c>
      <c r="D682" s="6">
        <f>IF(N682&gt;0, RANK(N682,(N682:P682,Q682:AE682)),0)</f>
        <v>2</v>
      </c>
      <c r="E682" s="6">
        <f>IF(O682&gt;0,RANK(O682,(N682:P682,Q682:AE682)),0)</f>
        <v>1</v>
      </c>
      <c r="F682" s="6">
        <f>IF(P682&gt;0,RANK(P682,(N682:P682,Q682:AE682)),0)</f>
        <v>0</v>
      </c>
      <c r="G682" s="1">
        <f t="shared" si="258"/>
        <v>4236</v>
      </c>
      <c r="H682" s="2">
        <f t="shared" si="259"/>
        <v>0.33752988047808763</v>
      </c>
      <c r="I682" s="2"/>
      <c r="J682" s="2">
        <f t="shared" si="271"/>
        <v>0.30749003984063744</v>
      </c>
      <c r="K682" s="2">
        <f t="shared" si="272"/>
        <v>0.64501992031872513</v>
      </c>
      <c r="L682" s="2">
        <f t="shared" si="273"/>
        <v>0</v>
      </c>
      <c r="M682" s="2">
        <f t="shared" si="274"/>
        <v>4.7490039840637377E-2</v>
      </c>
      <c r="N682" s="53">
        <v>3859</v>
      </c>
      <c r="O682" s="53">
        <v>8095</v>
      </c>
      <c r="Q682" s="53">
        <v>596</v>
      </c>
      <c r="Y682" s="107"/>
      <c r="Z682" s="107"/>
      <c r="AA682" s="107"/>
      <c r="AB682" s="107"/>
      <c r="AC682" s="107"/>
      <c r="AD682" s="107"/>
      <c r="AE682" s="107"/>
      <c r="AG682" s="6">
        <f>IF(Q682&gt;0,RANK(Q682,(N682:P682,Q682:AE682)),0)</f>
        <v>3</v>
      </c>
      <c r="AH682" s="6">
        <f>IF(R682&gt;0,RANK(R682,(N682:P682,Q682:AE682)),0)</f>
        <v>0</v>
      </c>
      <c r="AI682" s="6">
        <f>IF(T682&gt;0,RANK(T682,(N682:P682,Q682:AE682)),0)</f>
        <v>0</v>
      </c>
      <c r="AJ682" s="6">
        <f>IF(S682&gt;0,RANK(S682,(N682:P682,Q682:AE682)),0)</f>
        <v>0</v>
      </c>
      <c r="AK682" s="2">
        <f t="shared" si="275"/>
        <v>4.7490039840637453E-2</v>
      </c>
      <c r="AL682" s="2">
        <f t="shared" si="276"/>
        <v>0</v>
      </c>
      <c r="AM682" s="2">
        <f t="shared" si="277"/>
        <v>0</v>
      </c>
      <c r="AN682" s="2">
        <f t="shared" si="278"/>
        <v>0</v>
      </c>
      <c r="AP682" t="s">
        <v>1187</v>
      </c>
      <c r="AQ682" t="s">
        <v>1257</v>
      </c>
      <c r="AT682" s="92">
        <v>29</v>
      </c>
      <c r="AU682" s="94">
        <v>201</v>
      </c>
      <c r="AV682" s="98">
        <f t="shared" si="269"/>
        <v>29201</v>
      </c>
      <c r="AX682" s="6" t="s">
        <v>1535</v>
      </c>
    </row>
    <row r="683" spans="1:50" hidden="1" outlineLevel="1">
      <c r="A683" t="s">
        <v>1100</v>
      </c>
      <c r="B683" t="s">
        <v>1257</v>
      </c>
      <c r="C683" s="1">
        <f t="shared" si="270"/>
        <v>2798</v>
      </c>
      <c r="D683" s="6">
        <f>IF(N683&gt;0, RANK(N683,(N683:P683,Q683:AE683)),0)</f>
        <v>2</v>
      </c>
      <c r="E683" s="6">
        <f>IF(O683&gt;0,RANK(O683,(N683:P683,Q683:AE683)),0)</f>
        <v>1</v>
      </c>
      <c r="F683" s="6">
        <f>IF(P683&gt;0,RANK(P683,(N683:P683,Q683:AE683)),0)</f>
        <v>0</v>
      </c>
      <c r="G683" s="1">
        <f t="shared" si="258"/>
        <v>673</v>
      </c>
      <c r="H683" s="2">
        <f t="shared" si="259"/>
        <v>0.24052894924946391</v>
      </c>
      <c r="I683" s="2"/>
      <c r="J683" s="2">
        <f t="shared" si="271"/>
        <v>0.3548963545389564</v>
      </c>
      <c r="K683" s="2">
        <f t="shared" si="272"/>
        <v>0.59542530378842029</v>
      </c>
      <c r="L683" s="2">
        <f t="shared" si="273"/>
        <v>0</v>
      </c>
      <c r="M683" s="2">
        <f t="shared" si="274"/>
        <v>4.9678341672623305E-2</v>
      </c>
      <c r="N683" s="53">
        <v>993</v>
      </c>
      <c r="O683" s="53">
        <v>1666</v>
      </c>
      <c r="Q683" s="53">
        <v>139</v>
      </c>
      <c r="Y683" s="107"/>
      <c r="Z683" s="107"/>
      <c r="AA683" s="107"/>
      <c r="AB683" s="107"/>
      <c r="AC683" s="107"/>
      <c r="AD683" s="107"/>
      <c r="AE683" s="107"/>
      <c r="AG683" s="6">
        <f>IF(Q683&gt;0,RANK(Q683,(N683:P683,Q683:AE683)),0)</f>
        <v>3</v>
      </c>
      <c r="AH683" s="6">
        <f>IF(R683&gt;0,RANK(R683,(N683:P683,Q683:AE683)),0)</f>
        <v>0</v>
      </c>
      <c r="AI683" s="6">
        <f>IF(T683&gt;0,RANK(T683,(N683:P683,Q683:AE683)),0)</f>
        <v>0</v>
      </c>
      <c r="AJ683" s="6">
        <f>IF(S683&gt;0,RANK(S683,(N683:P683,Q683:AE683)),0)</f>
        <v>0</v>
      </c>
      <c r="AK683" s="2">
        <f t="shared" si="275"/>
        <v>4.9678341672623305E-2</v>
      </c>
      <c r="AL683" s="2">
        <f t="shared" si="276"/>
        <v>0</v>
      </c>
      <c r="AM683" s="2">
        <f t="shared" si="277"/>
        <v>0</v>
      </c>
      <c r="AN683" s="2">
        <f t="shared" si="278"/>
        <v>0</v>
      </c>
      <c r="AP683" t="s">
        <v>1100</v>
      </c>
      <c r="AQ683" t="s">
        <v>1257</v>
      </c>
      <c r="AT683" s="92">
        <v>29</v>
      </c>
      <c r="AU683" s="94">
        <v>203</v>
      </c>
      <c r="AV683" s="98">
        <f t="shared" si="269"/>
        <v>29203</v>
      </c>
      <c r="AX683" s="6" t="s">
        <v>1535</v>
      </c>
    </row>
    <row r="684" spans="1:50" hidden="1" outlineLevel="1">
      <c r="A684" t="s">
        <v>696</v>
      </c>
      <c r="B684" t="s">
        <v>1257</v>
      </c>
      <c r="C684" s="1">
        <f t="shared" si="270"/>
        <v>2674</v>
      </c>
      <c r="D684" s="6">
        <f>IF(N684&gt;0, RANK(N684,(N684:P684,Q684:AE684)),0)</f>
        <v>2</v>
      </c>
      <c r="E684" s="6">
        <f>IF(O684&gt;0,RANK(O684,(N684:P684,Q684:AE684)),0)</f>
        <v>1</v>
      </c>
      <c r="F684" s="6">
        <f>IF(P684&gt;0,RANK(P684,(N684:P684,Q684:AE684)),0)</f>
        <v>0</v>
      </c>
      <c r="G684" s="1">
        <f t="shared" si="258"/>
        <v>705</v>
      </c>
      <c r="H684" s="2">
        <f t="shared" si="259"/>
        <v>0.26364996260284218</v>
      </c>
      <c r="I684" s="2"/>
      <c r="J684" s="2">
        <f t="shared" si="271"/>
        <v>0.35901271503365745</v>
      </c>
      <c r="K684" s="2">
        <f t="shared" si="272"/>
        <v>0.62266267763649963</v>
      </c>
      <c r="L684" s="2">
        <f t="shared" si="273"/>
        <v>0</v>
      </c>
      <c r="M684" s="2">
        <f t="shared" si="274"/>
        <v>1.8324607329842868E-2</v>
      </c>
      <c r="N684" s="53">
        <v>960</v>
      </c>
      <c r="O684" s="53">
        <v>1665</v>
      </c>
      <c r="Q684" s="53">
        <v>49</v>
      </c>
      <c r="Y684" s="107"/>
      <c r="Z684" s="107"/>
      <c r="AA684" s="107"/>
      <c r="AB684" s="107"/>
      <c r="AC684" s="107"/>
      <c r="AD684" s="107"/>
      <c r="AE684" s="107"/>
      <c r="AG684" s="6">
        <f>IF(Q684&gt;0,RANK(Q684,(N684:P684,Q684:AE684)),0)</f>
        <v>3</v>
      </c>
      <c r="AH684" s="6">
        <f>IF(R684&gt;0,RANK(R684,(N684:P684,Q684:AE684)),0)</f>
        <v>0</v>
      </c>
      <c r="AI684" s="6">
        <f>IF(T684&gt;0,RANK(T684,(N684:P684,Q684:AE684)),0)</f>
        <v>0</v>
      </c>
      <c r="AJ684" s="6">
        <f>IF(S684&gt;0,RANK(S684,(N684:P684,Q684:AE684)),0)</f>
        <v>0</v>
      </c>
      <c r="AK684" s="2">
        <f t="shared" si="275"/>
        <v>1.832460732984293E-2</v>
      </c>
      <c r="AL684" s="2">
        <f t="shared" si="276"/>
        <v>0</v>
      </c>
      <c r="AM684" s="2">
        <f t="shared" si="277"/>
        <v>0</v>
      </c>
      <c r="AN684" s="2">
        <f t="shared" si="278"/>
        <v>0</v>
      </c>
      <c r="AP684" t="s">
        <v>696</v>
      </c>
      <c r="AQ684" t="s">
        <v>1257</v>
      </c>
      <c r="AT684" s="92">
        <v>29</v>
      </c>
      <c r="AU684" s="94">
        <v>205</v>
      </c>
      <c r="AV684" s="98">
        <f t="shared" si="269"/>
        <v>29205</v>
      </c>
      <c r="AX684" s="6" t="s">
        <v>1535</v>
      </c>
    </row>
    <row r="685" spans="1:50" hidden="1" outlineLevel="1">
      <c r="A685" t="s">
        <v>1953</v>
      </c>
      <c r="B685" t="s">
        <v>1257</v>
      </c>
      <c r="C685" s="1">
        <f t="shared" si="270"/>
        <v>8539</v>
      </c>
      <c r="D685" s="6">
        <f>IF(N685&gt;0, RANK(N685,(N685:P685,Q685:AE685)),0)</f>
        <v>2</v>
      </c>
      <c r="E685" s="6">
        <f>IF(O685&gt;0,RANK(O685,(N685:P685,Q685:AE685)),0)</f>
        <v>1</v>
      </c>
      <c r="F685" s="6">
        <f>IF(P685&gt;0,RANK(P685,(N685:P685,Q685:AE685)),0)</f>
        <v>0</v>
      </c>
      <c r="G685" s="1">
        <f t="shared" si="258"/>
        <v>2844</v>
      </c>
      <c r="H685" s="2">
        <f t="shared" si="259"/>
        <v>0.33306007729242298</v>
      </c>
      <c r="I685" s="2"/>
      <c r="J685" s="2">
        <f t="shared" si="271"/>
        <v>0.31104344771050474</v>
      </c>
      <c r="K685" s="2">
        <f t="shared" si="272"/>
        <v>0.64410352500292778</v>
      </c>
      <c r="L685" s="2">
        <f t="shared" si="273"/>
        <v>0</v>
      </c>
      <c r="M685" s="2">
        <f t="shared" si="274"/>
        <v>4.4853027286567482E-2</v>
      </c>
      <c r="N685" s="53">
        <v>2656</v>
      </c>
      <c r="O685" s="53">
        <v>5500</v>
      </c>
      <c r="Q685" s="53">
        <v>383</v>
      </c>
      <c r="Y685" s="107"/>
      <c r="Z685" s="107"/>
      <c r="AA685" s="107"/>
      <c r="AB685" s="107"/>
      <c r="AC685" s="107"/>
      <c r="AD685" s="107"/>
      <c r="AE685" s="107"/>
      <c r="AG685" s="6">
        <f>IF(Q685&gt;0,RANK(Q685,(N685:P685,Q685:AE685)),0)</f>
        <v>3</v>
      </c>
      <c r="AH685" s="6">
        <f>IF(R685&gt;0,RANK(R685,(N685:P685,Q685:AE685)),0)</f>
        <v>0</v>
      </c>
      <c r="AI685" s="6">
        <f>IF(T685&gt;0,RANK(T685,(N685:P685,Q685:AE685)),0)</f>
        <v>0</v>
      </c>
      <c r="AJ685" s="6">
        <f>IF(S685&gt;0,RANK(S685,(N685:P685,Q685:AE685)),0)</f>
        <v>0</v>
      </c>
      <c r="AK685" s="2">
        <f t="shared" si="275"/>
        <v>4.4853027286567516E-2</v>
      </c>
      <c r="AL685" s="2">
        <f t="shared" si="276"/>
        <v>0</v>
      </c>
      <c r="AM685" s="2">
        <f t="shared" si="277"/>
        <v>0</v>
      </c>
      <c r="AN685" s="2">
        <f t="shared" si="278"/>
        <v>0</v>
      </c>
      <c r="AP685" t="s">
        <v>1953</v>
      </c>
      <c r="AQ685" t="s">
        <v>1257</v>
      </c>
      <c r="AT685" s="92">
        <v>29</v>
      </c>
      <c r="AU685" s="94">
        <v>207</v>
      </c>
      <c r="AV685" s="98">
        <f t="shared" si="269"/>
        <v>29207</v>
      </c>
      <c r="AX685" s="6" t="s">
        <v>1535</v>
      </c>
    </row>
    <row r="686" spans="1:50" hidden="1" outlineLevel="1">
      <c r="A686" t="s">
        <v>2532</v>
      </c>
      <c r="B686" t="s">
        <v>1257</v>
      </c>
      <c r="C686" s="1">
        <f t="shared" si="270"/>
        <v>7450</v>
      </c>
      <c r="D686" s="6">
        <f>IF(N686&gt;0, RANK(N686,(N686:P686,Q686:AE686)),0)</f>
        <v>2</v>
      </c>
      <c r="E686" s="6">
        <f>IF(O686&gt;0,RANK(O686,(N686:P686,Q686:AE686)),0)</f>
        <v>1</v>
      </c>
      <c r="F686" s="6">
        <f>IF(P686&gt;0,RANK(P686,(N686:P686,Q686:AE686)),0)</f>
        <v>0</v>
      </c>
      <c r="G686" s="1">
        <f t="shared" si="258"/>
        <v>3458</v>
      </c>
      <c r="H686" s="2">
        <f t="shared" si="259"/>
        <v>0.46416107382550337</v>
      </c>
      <c r="I686" s="2"/>
      <c r="J686" s="2">
        <f t="shared" si="271"/>
        <v>0.24080536912751677</v>
      </c>
      <c r="K686" s="2">
        <f t="shared" si="272"/>
        <v>0.70496644295302013</v>
      </c>
      <c r="L686" s="2">
        <f t="shared" si="273"/>
        <v>0</v>
      </c>
      <c r="M686" s="2">
        <f t="shared" si="274"/>
        <v>5.4228187919463156E-2</v>
      </c>
      <c r="N686" s="53">
        <v>1794</v>
      </c>
      <c r="O686" s="53">
        <v>5252</v>
      </c>
      <c r="Q686" s="53">
        <v>404</v>
      </c>
      <c r="Y686" s="107"/>
      <c r="Z686" s="107"/>
      <c r="AA686" s="107"/>
      <c r="AB686" s="107"/>
      <c r="AC686" s="107"/>
      <c r="AD686" s="107"/>
      <c r="AE686" s="107"/>
      <c r="AG686" s="6">
        <f>IF(Q686&gt;0,RANK(Q686,(N686:P686,Q686:AE686)),0)</f>
        <v>3</v>
      </c>
      <c r="AH686" s="6">
        <f>IF(R686&gt;0,RANK(R686,(N686:P686,Q686:AE686)),0)</f>
        <v>0</v>
      </c>
      <c r="AI686" s="6">
        <f>IF(T686&gt;0,RANK(T686,(N686:P686,Q686:AE686)),0)</f>
        <v>0</v>
      </c>
      <c r="AJ686" s="6">
        <f>IF(S686&gt;0,RANK(S686,(N686:P686,Q686:AE686)),0)</f>
        <v>0</v>
      </c>
      <c r="AK686" s="2">
        <f t="shared" si="275"/>
        <v>5.4228187919463086E-2</v>
      </c>
      <c r="AL686" s="2">
        <f t="shared" si="276"/>
        <v>0</v>
      </c>
      <c r="AM686" s="2">
        <f t="shared" si="277"/>
        <v>0</v>
      </c>
      <c r="AN686" s="2">
        <f t="shared" si="278"/>
        <v>0</v>
      </c>
      <c r="AP686" t="s">
        <v>2532</v>
      </c>
      <c r="AQ686" t="s">
        <v>1257</v>
      </c>
      <c r="AT686" s="92">
        <v>29</v>
      </c>
      <c r="AU686" s="94">
        <v>209</v>
      </c>
      <c r="AV686" s="98">
        <f t="shared" si="269"/>
        <v>29209</v>
      </c>
      <c r="AX686" s="6" t="s">
        <v>1535</v>
      </c>
    </row>
    <row r="687" spans="1:50" hidden="1" outlineLevel="1">
      <c r="A687" t="s">
        <v>2867</v>
      </c>
      <c r="B687" t="s">
        <v>1257</v>
      </c>
      <c r="C687" s="1">
        <f t="shared" si="270"/>
        <v>2764</v>
      </c>
      <c r="D687" s="6">
        <f>IF(N687&gt;0, RANK(N687,(N687:P687,Q687:AE687)),0)</f>
        <v>2</v>
      </c>
      <c r="E687" s="6">
        <f>IF(O687&gt;0,RANK(O687,(N687:P687,Q687:AE687)),0)</f>
        <v>1</v>
      </c>
      <c r="F687" s="6">
        <f>IF(P687&gt;0,RANK(P687,(N687:P687,Q687:AE687)),0)</f>
        <v>0</v>
      </c>
      <c r="G687" s="1">
        <f t="shared" si="258"/>
        <v>716</v>
      </c>
      <c r="H687" s="2">
        <f t="shared" si="259"/>
        <v>0.25904486251808972</v>
      </c>
      <c r="I687" s="2"/>
      <c r="J687" s="2">
        <f t="shared" si="271"/>
        <v>0.35672937771345875</v>
      </c>
      <c r="K687" s="2">
        <f t="shared" si="272"/>
        <v>0.61577424023154848</v>
      </c>
      <c r="L687" s="2">
        <f t="shared" si="273"/>
        <v>0</v>
      </c>
      <c r="M687" s="2">
        <f t="shared" si="274"/>
        <v>2.7496382054992718E-2</v>
      </c>
      <c r="N687" s="53">
        <v>986</v>
      </c>
      <c r="O687" s="53">
        <v>1702</v>
      </c>
      <c r="Q687" s="53">
        <v>76</v>
      </c>
      <c r="Y687" s="107"/>
      <c r="Z687" s="107"/>
      <c r="AA687" s="107"/>
      <c r="AB687" s="107"/>
      <c r="AC687" s="107"/>
      <c r="AD687" s="107"/>
      <c r="AE687" s="107"/>
      <c r="AG687" s="6">
        <f>IF(Q687&gt;0,RANK(Q687,(N687:P687,Q687:AE687)),0)</f>
        <v>3</v>
      </c>
      <c r="AH687" s="6">
        <f>IF(R687&gt;0,RANK(R687,(N687:P687,Q687:AE687)),0)</f>
        <v>0</v>
      </c>
      <c r="AI687" s="6">
        <f>IF(T687&gt;0,RANK(T687,(N687:P687,Q687:AE687)),0)</f>
        <v>0</v>
      </c>
      <c r="AJ687" s="6">
        <f>IF(S687&gt;0,RANK(S687,(N687:P687,Q687:AE687)),0)</f>
        <v>0</v>
      </c>
      <c r="AK687" s="2">
        <f t="shared" si="275"/>
        <v>2.7496382054992764E-2</v>
      </c>
      <c r="AL687" s="2">
        <f t="shared" si="276"/>
        <v>0</v>
      </c>
      <c r="AM687" s="2">
        <f t="shared" si="277"/>
        <v>0</v>
      </c>
      <c r="AN687" s="2">
        <f t="shared" si="278"/>
        <v>0</v>
      </c>
      <c r="AP687" t="s">
        <v>2867</v>
      </c>
      <c r="AQ687" t="s">
        <v>1257</v>
      </c>
      <c r="AT687" s="92">
        <v>29</v>
      </c>
      <c r="AU687" s="94">
        <v>211</v>
      </c>
      <c r="AV687" s="98">
        <f t="shared" si="269"/>
        <v>29211</v>
      </c>
      <c r="AX687" s="6" t="s">
        <v>1535</v>
      </c>
    </row>
    <row r="688" spans="1:50" hidden="1" outlineLevel="1">
      <c r="A688" t="s">
        <v>2118</v>
      </c>
      <c r="B688" t="s">
        <v>1257</v>
      </c>
      <c r="C688" s="1">
        <f t="shared" si="270"/>
        <v>10030</v>
      </c>
      <c r="D688" s="6">
        <f>IF(N688&gt;0, RANK(N688,(N688:P688,Q688:AE688)),0)</f>
        <v>2</v>
      </c>
      <c r="E688" s="6">
        <f>IF(O688&gt;0,RANK(O688,(N688:P688,Q688:AE688)),0)</f>
        <v>1</v>
      </c>
      <c r="F688" s="6">
        <f>IF(P688&gt;0,RANK(P688,(N688:P688,Q688:AE688)),0)</f>
        <v>0</v>
      </c>
      <c r="G688" s="1">
        <f t="shared" si="258"/>
        <v>4792</v>
      </c>
      <c r="H688" s="2">
        <f t="shared" si="259"/>
        <v>0.47776669990029913</v>
      </c>
      <c r="I688" s="2"/>
      <c r="J688" s="2">
        <f t="shared" si="271"/>
        <v>0.23499501495513458</v>
      </c>
      <c r="K688" s="2">
        <f t="shared" si="272"/>
        <v>0.71276171485543371</v>
      </c>
      <c r="L688" s="2">
        <f t="shared" si="273"/>
        <v>0</v>
      </c>
      <c r="M688" s="2">
        <f t="shared" si="274"/>
        <v>5.2243270189431756E-2</v>
      </c>
      <c r="N688" s="53">
        <v>2357</v>
      </c>
      <c r="O688" s="53">
        <v>7149</v>
      </c>
      <c r="Q688" s="53">
        <v>524</v>
      </c>
      <c r="Y688" s="107"/>
      <c r="Z688" s="107"/>
      <c r="AA688" s="107"/>
      <c r="AB688" s="107"/>
      <c r="AC688" s="107"/>
      <c r="AD688" s="107"/>
      <c r="AE688" s="107"/>
      <c r="AG688" s="6">
        <f>IF(Q688&gt;0,RANK(Q688,(N688:P688,Q688:AE688)),0)</f>
        <v>3</v>
      </c>
      <c r="AH688" s="6">
        <f>IF(R688&gt;0,RANK(R688,(N688:P688,Q688:AE688)),0)</f>
        <v>0</v>
      </c>
      <c r="AI688" s="6">
        <f>IF(T688&gt;0,RANK(T688,(N688:P688,Q688:AE688)),0)</f>
        <v>0</v>
      </c>
      <c r="AJ688" s="6">
        <f>IF(S688&gt;0,RANK(S688,(N688:P688,Q688:AE688)),0)</f>
        <v>0</v>
      </c>
      <c r="AK688" s="2">
        <f t="shared" si="275"/>
        <v>5.2243270189431708E-2</v>
      </c>
      <c r="AL688" s="2">
        <f t="shared" si="276"/>
        <v>0</v>
      </c>
      <c r="AM688" s="2">
        <f t="shared" si="277"/>
        <v>0</v>
      </c>
      <c r="AN688" s="2">
        <f t="shared" si="278"/>
        <v>0</v>
      </c>
      <c r="AP688" t="s">
        <v>2118</v>
      </c>
      <c r="AQ688" t="s">
        <v>1257</v>
      </c>
      <c r="AT688" s="92">
        <v>29</v>
      </c>
      <c r="AU688" s="94">
        <v>213</v>
      </c>
      <c r="AV688" s="98">
        <f t="shared" si="269"/>
        <v>29213</v>
      </c>
      <c r="AX688" s="6" t="s">
        <v>1535</v>
      </c>
    </row>
    <row r="689" spans="1:57" hidden="1" outlineLevel="1">
      <c r="A689" t="s">
        <v>1203</v>
      </c>
      <c r="B689" t="s">
        <v>1257</v>
      </c>
      <c r="C689" s="1">
        <f t="shared" si="270"/>
        <v>7473</v>
      </c>
      <c r="D689" s="6">
        <f>IF(N689&gt;0, RANK(N689,(N689:P689,Q689:AE689)),0)</f>
        <v>2</v>
      </c>
      <c r="E689" s="6">
        <f>IF(O689&gt;0,RANK(O689,(N689:P689,Q689:AE689)),0)</f>
        <v>1</v>
      </c>
      <c r="F689" s="6">
        <f>IF(P689&gt;0,RANK(P689,(N689:P689,Q689:AE689)),0)</f>
        <v>0</v>
      </c>
      <c r="G689" s="1">
        <f t="shared" si="258"/>
        <v>2677</v>
      </c>
      <c r="H689" s="2">
        <f t="shared" si="259"/>
        <v>0.35822293590258264</v>
      </c>
      <c r="I689" s="2"/>
      <c r="J689" s="2">
        <f t="shared" si="271"/>
        <v>0.28984343637093535</v>
      </c>
      <c r="K689" s="2">
        <f t="shared" si="272"/>
        <v>0.64806637227351804</v>
      </c>
      <c r="L689" s="2">
        <f t="shared" si="273"/>
        <v>0</v>
      </c>
      <c r="M689" s="2">
        <f t="shared" si="274"/>
        <v>6.2090191355546609E-2</v>
      </c>
      <c r="N689" s="53">
        <v>2166</v>
      </c>
      <c r="O689" s="53">
        <v>4843</v>
      </c>
      <c r="Q689" s="53">
        <v>464</v>
      </c>
      <c r="Y689" s="107"/>
      <c r="Z689" s="107"/>
      <c r="AA689" s="107"/>
      <c r="AB689" s="107"/>
      <c r="AC689" s="107"/>
      <c r="AD689" s="107"/>
      <c r="AE689" s="107"/>
      <c r="AG689" s="6">
        <f>IF(Q689&gt;0,RANK(Q689,(N689:P689,Q689:AE689)),0)</f>
        <v>3</v>
      </c>
      <c r="AH689" s="6">
        <f>IF(R689&gt;0,RANK(R689,(N689:P689,Q689:AE689)),0)</f>
        <v>0</v>
      </c>
      <c r="AI689" s="6">
        <f>IF(T689&gt;0,RANK(T689,(N689:P689,Q689:AE689)),0)</f>
        <v>0</v>
      </c>
      <c r="AJ689" s="6">
        <f>IF(S689&gt;0,RANK(S689,(N689:P689,Q689:AE689)),0)</f>
        <v>0</v>
      </c>
      <c r="AK689" s="2">
        <f t="shared" si="275"/>
        <v>6.2090191355546637E-2</v>
      </c>
      <c r="AL689" s="2">
        <f t="shared" si="276"/>
        <v>0</v>
      </c>
      <c r="AM689" s="2">
        <f t="shared" si="277"/>
        <v>0</v>
      </c>
      <c r="AN689" s="2">
        <f t="shared" si="278"/>
        <v>0</v>
      </c>
      <c r="AP689" t="s">
        <v>1203</v>
      </c>
      <c r="AQ689" t="s">
        <v>1257</v>
      </c>
      <c r="AT689" s="92">
        <v>29</v>
      </c>
      <c r="AU689" s="94">
        <v>215</v>
      </c>
      <c r="AV689" s="98">
        <f t="shared" si="269"/>
        <v>29215</v>
      </c>
      <c r="AX689" s="6" t="s">
        <v>1535</v>
      </c>
    </row>
    <row r="690" spans="1:57" hidden="1" outlineLevel="1">
      <c r="A690" t="s">
        <v>2755</v>
      </c>
      <c r="B690" t="s">
        <v>1257</v>
      </c>
      <c r="C690" s="1">
        <f t="shared" si="270"/>
        <v>6374</v>
      </c>
      <c r="D690" s="6">
        <f>IF(N690&gt;0, RANK(N690,(N690:P690,Q690:AE690)),0)</f>
        <v>2</v>
      </c>
      <c r="E690" s="6">
        <f>IF(O690&gt;0,RANK(O690,(N690:P690,Q690:AE690)),0)</f>
        <v>1</v>
      </c>
      <c r="F690" s="6">
        <f>IF(P690&gt;0,RANK(P690,(N690:P690,Q690:AE690)),0)</f>
        <v>0</v>
      </c>
      <c r="G690" s="1">
        <f t="shared" si="258"/>
        <v>2155</v>
      </c>
      <c r="H690" s="2">
        <f t="shared" si="259"/>
        <v>0.33809224976466895</v>
      </c>
      <c r="I690" s="2"/>
      <c r="J690" s="2">
        <f t="shared" si="271"/>
        <v>0.3015374960778161</v>
      </c>
      <c r="K690" s="2">
        <f t="shared" si="272"/>
        <v>0.63962974584248511</v>
      </c>
      <c r="L690" s="2">
        <f t="shared" si="273"/>
        <v>0</v>
      </c>
      <c r="M690" s="2">
        <f t="shared" si="274"/>
        <v>5.8832758079698788E-2</v>
      </c>
      <c r="N690" s="53">
        <v>1922</v>
      </c>
      <c r="O690" s="53">
        <v>4077</v>
      </c>
      <c r="Q690" s="53">
        <v>375</v>
      </c>
      <c r="Y690" s="107"/>
      <c r="Z690" s="107"/>
      <c r="AA690" s="107"/>
      <c r="AB690" s="107"/>
      <c r="AC690" s="107"/>
      <c r="AD690" s="107"/>
      <c r="AE690" s="107"/>
      <c r="AG690" s="6">
        <f>IF(Q690&gt;0,RANK(Q690,(N690:P690,Q690:AE690)),0)</f>
        <v>3</v>
      </c>
      <c r="AH690" s="6">
        <f>IF(R690&gt;0,RANK(R690,(N690:P690,Q690:AE690)),0)</f>
        <v>0</v>
      </c>
      <c r="AI690" s="6">
        <f>IF(T690&gt;0,RANK(T690,(N690:P690,Q690:AE690)),0)</f>
        <v>0</v>
      </c>
      <c r="AJ690" s="6">
        <f>IF(S690&gt;0,RANK(S690,(N690:P690,Q690:AE690)),0)</f>
        <v>0</v>
      </c>
      <c r="AK690" s="2">
        <f t="shared" si="275"/>
        <v>5.8832758079698774E-2</v>
      </c>
      <c r="AL690" s="2">
        <f t="shared" si="276"/>
        <v>0</v>
      </c>
      <c r="AM690" s="2">
        <f t="shared" si="277"/>
        <v>0</v>
      </c>
      <c r="AN690" s="2">
        <f t="shared" si="278"/>
        <v>0</v>
      </c>
      <c r="AP690" t="s">
        <v>2755</v>
      </c>
      <c r="AQ690" t="s">
        <v>1257</v>
      </c>
      <c r="AT690" s="92">
        <v>29</v>
      </c>
      <c r="AU690" s="94">
        <v>217</v>
      </c>
      <c r="AV690" s="98">
        <f t="shared" si="269"/>
        <v>29217</v>
      </c>
      <c r="AX690" s="6" t="s">
        <v>1535</v>
      </c>
    </row>
    <row r="691" spans="1:57" hidden="1" outlineLevel="1">
      <c r="A691" t="s">
        <v>1529</v>
      </c>
      <c r="B691" t="s">
        <v>1257</v>
      </c>
      <c r="C691" s="1">
        <f t="shared" si="270"/>
        <v>7233</v>
      </c>
      <c r="D691" s="6">
        <f>IF(N691&gt;0, RANK(N691,(N691:P691,Q691:AE691)),0)</f>
        <v>2</v>
      </c>
      <c r="E691" s="6">
        <f>IF(O691&gt;0,RANK(O691,(N691:P691,Q691:AE691)),0)</f>
        <v>1</v>
      </c>
      <c r="F691" s="6">
        <f>IF(P691&gt;0,RANK(P691,(N691:P691,Q691:AE691)),0)</f>
        <v>0</v>
      </c>
      <c r="G691" s="1">
        <f t="shared" si="258"/>
        <v>2691</v>
      </c>
      <c r="H691" s="2">
        <f t="shared" si="259"/>
        <v>0.3720447946909996</v>
      </c>
      <c r="I691" s="2"/>
      <c r="J691" s="2">
        <f t="shared" si="271"/>
        <v>0.29005944974422787</v>
      </c>
      <c r="K691" s="2">
        <f t="shared" si="272"/>
        <v>0.66210424443522742</v>
      </c>
      <c r="L691" s="2">
        <f t="shared" si="273"/>
        <v>0</v>
      </c>
      <c r="M691" s="2">
        <f t="shared" si="274"/>
        <v>4.7836305820544656E-2</v>
      </c>
      <c r="N691" s="53">
        <v>2098</v>
      </c>
      <c r="O691" s="53">
        <v>4789</v>
      </c>
      <c r="Q691" s="53">
        <v>346</v>
      </c>
      <c r="Y691" s="107"/>
      <c r="Z691" s="107"/>
      <c r="AA691" s="107"/>
      <c r="AB691" s="107"/>
      <c r="AC691" s="107"/>
      <c r="AD691" s="107"/>
      <c r="AE691" s="107"/>
      <c r="AG691" s="6">
        <f>IF(Q691&gt;0,RANK(Q691,(N691:P691,Q691:AE691)),0)</f>
        <v>3</v>
      </c>
      <c r="AH691" s="6">
        <f>IF(R691&gt;0,RANK(R691,(N691:P691,Q691:AE691)),0)</f>
        <v>0</v>
      </c>
      <c r="AI691" s="6">
        <f>IF(T691&gt;0,RANK(T691,(N691:P691,Q691:AE691)),0)</f>
        <v>0</v>
      </c>
      <c r="AJ691" s="6">
        <f>IF(S691&gt;0,RANK(S691,(N691:P691,Q691:AE691)),0)</f>
        <v>0</v>
      </c>
      <c r="AK691" s="2">
        <f t="shared" si="275"/>
        <v>4.7836305820544725E-2</v>
      </c>
      <c r="AL691" s="2">
        <f t="shared" si="276"/>
        <v>0</v>
      </c>
      <c r="AM691" s="2">
        <f t="shared" si="277"/>
        <v>0</v>
      </c>
      <c r="AN691" s="2">
        <f t="shared" si="278"/>
        <v>0</v>
      </c>
      <c r="AP691" t="s">
        <v>1529</v>
      </c>
      <c r="AQ691" t="s">
        <v>1257</v>
      </c>
      <c r="AT691" s="92">
        <v>29</v>
      </c>
      <c r="AU691" s="94">
        <v>219</v>
      </c>
      <c r="AV691" s="98">
        <f t="shared" si="269"/>
        <v>29219</v>
      </c>
      <c r="AX691" s="6" t="s">
        <v>1535</v>
      </c>
    </row>
    <row r="692" spans="1:57" hidden="1" outlineLevel="1">
      <c r="A692" t="s">
        <v>2757</v>
      </c>
      <c r="B692" t="s">
        <v>1257</v>
      </c>
      <c r="C692" s="1">
        <f t="shared" si="270"/>
        <v>6297</v>
      </c>
      <c r="D692" s="6">
        <f>IF(N692&gt;0, RANK(N692,(N692:P692,Q692:AE692)),0)</f>
        <v>2</v>
      </c>
      <c r="E692" s="6">
        <f>IF(O692&gt;0,RANK(O692,(N692:P692,Q692:AE692)),0)</f>
        <v>1</v>
      </c>
      <c r="F692" s="6">
        <f>IF(P692&gt;0,RANK(P692,(N692:P692,Q692:AE692)),0)</f>
        <v>0</v>
      </c>
      <c r="G692" s="1">
        <f t="shared" si="258"/>
        <v>1436</v>
      </c>
      <c r="H692" s="2">
        <f t="shared" si="259"/>
        <v>0.22804510084167065</v>
      </c>
      <c r="I692" s="2"/>
      <c r="J692" s="2">
        <f t="shared" si="271"/>
        <v>0.35683658885183422</v>
      </c>
      <c r="K692" s="2">
        <f t="shared" si="272"/>
        <v>0.58488168969350485</v>
      </c>
      <c r="L692" s="2">
        <f t="shared" si="273"/>
        <v>0</v>
      </c>
      <c r="M692" s="2">
        <f t="shared" si="274"/>
        <v>5.8281721454660929E-2</v>
      </c>
      <c r="N692" s="53">
        <v>2247</v>
      </c>
      <c r="O692" s="53">
        <v>3683</v>
      </c>
      <c r="Q692" s="53">
        <v>367</v>
      </c>
      <c r="Y692" s="107"/>
      <c r="Z692" s="107"/>
      <c r="AA692" s="107"/>
      <c r="AB692" s="107"/>
      <c r="AC692" s="107"/>
      <c r="AD692" s="107"/>
      <c r="AE692" s="107"/>
      <c r="AG692" s="6">
        <f>IF(Q692&gt;0,RANK(Q692,(N692:P692,Q692:AE692)),0)</f>
        <v>3</v>
      </c>
      <c r="AH692" s="6">
        <f>IF(R692&gt;0,RANK(R692,(N692:P692,Q692:AE692)),0)</f>
        <v>0</v>
      </c>
      <c r="AI692" s="6">
        <f>IF(T692&gt;0,RANK(T692,(N692:P692,Q692:AE692)),0)</f>
        <v>0</v>
      </c>
      <c r="AJ692" s="6">
        <f>IF(S692&gt;0,RANK(S692,(N692:P692,Q692:AE692)),0)</f>
        <v>0</v>
      </c>
      <c r="AK692" s="2">
        <f t="shared" si="275"/>
        <v>5.8281721454660949E-2</v>
      </c>
      <c r="AL692" s="2">
        <f t="shared" si="276"/>
        <v>0</v>
      </c>
      <c r="AM692" s="2">
        <f t="shared" si="277"/>
        <v>0</v>
      </c>
      <c r="AN692" s="2">
        <f t="shared" si="278"/>
        <v>0</v>
      </c>
      <c r="AP692" t="s">
        <v>2757</v>
      </c>
      <c r="AQ692" t="s">
        <v>1257</v>
      </c>
      <c r="AT692" s="92">
        <v>29</v>
      </c>
      <c r="AU692" s="94">
        <v>221</v>
      </c>
      <c r="AV692" s="98">
        <f t="shared" si="269"/>
        <v>29221</v>
      </c>
      <c r="AX692" s="6" t="s">
        <v>1535</v>
      </c>
    </row>
    <row r="693" spans="1:57" hidden="1" outlineLevel="1">
      <c r="A693" t="s">
        <v>2584</v>
      </c>
      <c r="B693" t="s">
        <v>1257</v>
      </c>
      <c r="C693" s="1">
        <f t="shared" si="270"/>
        <v>4687</v>
      </c>
      <c r="D693" s="6">
        <f>IF(N693&gt;0, RANK(N693,(N693:P693,Q693:AE693)),0)</f>
        <v>2</v>
      </c>
      <c r="E693" s="6">
        <f>IF(O693&gt;0,RANK(O693,(N693:P693,Q693:AE693)),0)</f>
        <v>1</v>
      </c>
      <c r="F693" s="6">
        <f>IF(P693&gt;0,RANK(P693,(N693:P693,Q693:AE693)),0)</f>
        <v>0</v>
      </c>
      <c r="G693" s="1">
        <f t="shared" si="258"/>
        <v>1722</v>
      </c>
      <c r="H693" s="2">
        <f t="shared" si="259"/>
        <v>0.367399189246853</v>
      </c>
      <c r="I693" s="2"/>
      <c r="J693" s="2">
        <f t="shared" si="271"/>
        <v>0.29699167911243868</v>
      </c>
      <c r="K693" s="2">
        <f t="shared" si="272"/>
        <v>0.66439086835929162</v>
      </c>
      <c r="L693" s="2">
        <f t="shared" si="273"/>
        <v>0</v>
      </c>
      <c r="M693" s="2">
        <f t="shared" si="274"/>
        <v>3.8617452528269647E-2</v>
      </c>
      <c r="N693" s="53">
        <v>1392</v>
      </c>
      <c r="O693" s="53">
        <v>3114</v>
      </c>
      <c r="Q693" s="53">
        <v>181</v>
      </c>
      <c r="Y693" s="107"/>
      <c r="Z693" s="107"/>
      <c r="AA693" s="107"/>
      <c r="AB693" s="107"/>
      <c r="AC693" s="107"/>
      <c r="AD693" s="107"/>
      <c r="AE693" s="107"/>
      <c r="AG693" s="6">
        <f>IF(Q693&gt;0,RANK(Q693,(N693:P693,Q693:AE693)),0)</f>
        <v>3</v>
      </c>
      <c r="AH693" s="6">
        <f>IF(R693&gt;0,RANK(R693,(N693:P693,Q693:AE693)),0)</f>
        <v>0</v>
      </c>
      <c r="AI693" s="6">
        <f>IF(T693&gt;0,RANK(T693,(N693:P693,Q693:AE693)),0)</f>
        <v>0</v>
      </c>
      <c r="AJ693" s="6">
        <f>IF(S693&gt;0,RANK(S693,(N693:P693,Q693:AE693)),0)</f>
        <v>0</v>
      </c>
      <c r="AK693" s="2">
        <f t="shared" si="275"/>
        <v>3.8617452528269681E-2</v>
      </c>
      <c r="AL693" s="2">
        <f t="shared" si="276"/>
        <v>0</v>
      </c>
      <c r="AM693" s="2">
        <f t="shared" si="277"/>
        <v>0</v>
      </c>
      <c r="AN693" s="2">
        <f t="shared" si="278"/>
        <v>0</v>
      </c>
      <c r="AP693" t="s">
        <v>2584</v>
      </c>
      <c r="AQ693" t="s">
        <v>1257</v>
      </c>
      <c r="AT693" s="92">
        <v>29</v>
      </c>
      <c r="AU693" s="94">
        <v>223</v>
      </c>
      <c r="AV693" s="98">
        <f t="shared" si="269"/>
        <v>29223</v>
      </c>
      <c r="AX693" s="6" t="s">
        <v>1535</v>
      </c>
    </row>
    <row r="694" spans="1:57" hidden="1" outlineLevel="1">
      <c r="A694" t="s">
        <v>1888</v>
      </c>
      <c r="B694" t="s">
        <v>1257</v>
      </c>
      <c r="C694" s="1">
        <f t="shared" si="270"/>
        <v>8014</v>
      </c>
      <c r="D694" s="6">
        <f>IF(N694&gt;0, RANK(N694,(N694:P694,Q694:AE694)),0)</f>
        <v>2</v>
      </c>
      <c r="E694" s="6">
        <f>IF(O694&gt;0,RANK(O694,(N694:P694,Q694:AE694)),0)</f>
        <v>1</v>
      </c>
      <c r="F694" s="6">
        <f>IF(P694&gt;0,RANK(P694,(N694:P694,Q694:AE694)),0)</f>
        <v>0</v>
      </c>
      <c r="G694" s="1">
        <f t="shared" si="258"/>
        <v>3312</v>
      </c>
      <c r="H694" s="2">
        <f t="shared" si="259"/>
        <v>0.41327676566009486</v>
      </c>
      <c r="I694" s="2"/>
      <c r="J694" s="2">
        <f t="shared" si="271"/>
        <v>0.26116795607686549</v>
      </c>
      <c r="K694" s="2">
        <f t="shared" si="272"/>
        <v>0.67444472173696035</v>
      </c>
      <c r="L694" s="2">
        <f t="shared" si="273"/>
        <v>0</v>
      </c>
      <c r="M694" s="2">
        <f t="shared" si="274"/>
        <v>6.4387322186174156E-2</v>
      </c>
      <c r="N694" s="53">
        <v>2093</v>
      </c>
      <c r="O694" s="53">
        <v>5405</v>
      </c>
      <c r="Q694" s="53">
        <v>516</v>
      </c>
      <c r="Y694" s="107"/>
      <c r="Z694" s="107"/>
      <c r="AA694" s="107"/>
      <c r="AB694" s="107"/>
      <c r="AC694" s="107"/>
      <c r="AD694" s="107"/>
      <c r="AE694" s="107"/>
      <c r="AG694" s="6">
        <f>IF(Q694&gt;0,RANK(Q694,(N694:P694,Q694:AE694)),0)</f>
        <v>3</v>
      </c>
      <c r="AH694" s="6">
        <f>IF(R694&gt;0,RANK(R694,(N694:P694,Q694:AE694)),0)</f>
        <v>0</v>
      </c>
      <c r="AI694" s="6">
        <f>IF(T694&gt;0,RANK(T694,(N694:P694,Q694:AE694)),0)</f>
        <v>0</v>
      </c>
      <c r="AJ694" s="6">
        <f>IF(S694&gt;0,RANK(S694,(N694:P694,Q694:AE694)),0)</f>
        <v>0</v>
      </c>
      <c r="AK694" s="2">
        <f t="shared" si="275"/>
        <v>6.4387322186174198E-2</v>
      </c>
      <c r="AL694" s="2">
        <f t="shared" si="276"/>
        <v>0</v>
      </c>
      <c r="AM694" s="2">
        <f t="shared" si="277"/>
        <v>0</v>
      </c>
      <c r="AN694" s="2">
        <f t="shared" si="278"/>
        <v>0</v>
      </c>
      <c r="AP694" t="s">
        <v>1888</v>
      </c>
      <c r="AQ694" t="s">
        <v>1257</v>
      </c>
      <c r="AT694" s="92">
        <v>29</v>
      </c>
      <c r="AU694" s="94">
        <v>225</v>
      </c>
      <c r="AV694" s="98">
        <f t="shared" si="269"/>
        <v>29225</v>
      </c>
      <c r="AX694" s="6" t="s">
        <v>1535</v>
      </c>
    </row>
    <row r="695" spans="1:57" hidden="1" outlineLevel="1">
      <c r="A695" t="s">
        <v>2588</v>
      </c>
      <c r="B695" t="s">
        <v>1257</v>
      </c>
      <c r="C695" s="1">
        <f t="shared" si="270"/>
        <v>1272</v>
      </c>
      <c r="D695" s="6">
        <f>IF(N695&gt;0, RANK(N695,(N695:P695,Q695:AE695)),0)</f>
        <v>2</v>
      </c>
      <c r="E695" s="6">
        <f>IF(O695&gt;0,RANK(O695,(N695:P695,Q695:AE695)),0)</f>
        <v>1</v>
      </c>
      <c r="F695" s="6">
        <f>IF(P695&gt;0,RANK(P695,(N695:P695,Q695:AE695)),0)</f>
        <v>0</v>
      </c>
      <c r="G695" s="1">
        <f t="shared" si="258"/>
        <v>384</v>
      </c>
      <c r="H695" s="2">
        <f t="shared" si="259"/>
        <v>0.30188679245283018</v>
      </c>
      <c r="I695" s="2"/>
      <c r="J695" s="2">
        <f t="shared" si="271"/>
        <v>0.34040880503144655</v>
      </c>
      <c r="K695" s="2">
        <f t="shared" si="272"/>
        <v>0.64229559748427678</v>
      </c>
      <c r="L695" s="2">
        <f t="shared" si="273"/>
        <v>0</v>
      </c>
      <c r="M695" s="2">
        <f t="shared" si="274"/>
        <v>1.729559748427667E-2</v>
      </c>
      <c r="N695" s="53">
        <v>433</v>
      </c>
      <c r="O695" s="53">
        <v>817</v>
      </c>
      <c r="Q695" s="53">
        <v>22</v>
      </c>
      <c r="Y695" s="107"/>
      <c r="Z695" s="107"/>
      <c r="AA695" s="107"/>
      <c r="AB695" s="107"/>
      <c r="AC695" s="107"/>
      <c r="AD695" s="107"/>
      <c r="AE695" s="107"/>
      <c r="AG695" s="6">
        <f>IF(Q695&gt;0,RANK(Q695,(N695:P695,Q695:AE695)),0)</f>
        <v>3</v>
      </c>
      <c r="AH695" s="6">
        <f>IF(R695&gt;0,RANK(R695,(N695:P695,Q695:AE695)),0)</f>
        <v>0</v>
      </c>
      <c r="AI695" s="6">
        <f>IF(T695&gt;0,RANK(T695,(N695:P695,Q695:AE695)),0)</f>
        <v>0</v>
      </c>
      <c r="AJ695" s="6">
        <f>IF(S695&gt;0,RANK(S695,(N695:P695,Q695:AE695)),0)</f>
        <v>0</v>
      </c>
      <c r="AK695" s="2">
        <f t="shared" si="275"/>
        <v>1.7295597484276729E-2</v>
      </c>
      <c r="AL695" s="2">
        <f t="shared" si="276"/>
        <v>0</v>
      </c>
      <c r="AM695" s="2">
        <f t="shared" si="277"/>
        <v>0</v>
      </c>
      <c r="AN695" s="2">
        <f t="shared" si="278"/>
        <v>0</v>
      </c>
      <c r="AP695" t="s">
        <v>2588</v>
      </c>
      <c r="AQ695" t="s">
        <v>1257</v>
      </c>
      <c r="AT695" s="92">
        <v>29</v>
      </c>
      <c r="AU695" s="94">
        <v>227</v>
      </c>
      <c r="AV695" s="98">
        <f t="shared" si="269"/>
        <v>29227</v>
      </c>
      <c r="AX695" s="6" t="s">
        <v>1535</v>
      </c>
    </row>
    <row r="696" spans="1:57" hidden="1" outlineLevel="1">
      <c r="A696" t="s">
        <v>1804</v>
      </c>
      <c r="B696" t="s">
        <v>1257</v>
      </c>
      <c r="C696" s="1">
        <f t="shared" si="270"/>
        <v>5326</v>
      </c>
      <c r="D696" s="6">
        <f>IF(N696&gt;0, RANK(N696,(N696:P696,Q696:AE696)),0)</f>
        <v>2</v>
      </c>
      <c r="E696" s="6">
        <f>IF(O696&gt;0,RANK(O696,(N696:P696,Q696:AE696)),0)</f>
        <v>1</v>
      </c>
      <c r="F696" s="6">
        <f>IF(P696&gt;0,RANK(P696,(N696:P696,Q696:AE696)),0)</f>
        <v>0</v>
      </c>
      <c r="G696" s="1">
        <f t="shared" si="258"/>
        <v>2670</v>
      </c>
      <c r="H696" s="2">
        <f t="shared" si="259"/>
        <v>0.50131430717236203</v>
      </c>
      <c r="I696" s="2"/>
      <c r="J696" s="2">
        <f t="shared" si="271"/>
        <v>0.22061584678933532</v>
      </c>
      <c r="K696" s="2">
        <f t="shared" si="272"/>
        <v>0.72193015396169735</v>
      </c>
      <c r="L696" s="2">
        <f t="shared" si="273"/>
        <v>0</v>
      </c>
      <c r="M696" s="2">
        <f t="shared" si="274"/>
        <v>5.7453999248967325E-2</v>
      </c>
      <c r="N696" s="53">
        <v>1175</v>
      </c>
      <c r="O696" s="53">
        <v>3845</v>
      </c>
      <c r="Q696" s="53">
        <v>306</v>
      </c>
      <c r="Y696" s="107"/>
      <c r="Z696" s="107"/>
      <c r="AA696" s="107"/>
      <c r="AB696" s="107"/>
      <c r="AC696" s="107"/>
      <c r="AD696" s="107"/>
      <c r="AE696" s="107"/>
      <c r="AG696" s="6">
        <f>IF(Q696&gt;0,RANK(Q696,(N696:P696,Q696:AE696)),0)</f>
        <v>3</v>
      </c>
      <c r="AH696" s="6">
        <f>IF(R696&gt;0,RANK(R696,(N696:P696,Q696:AE696)),0)</f>
        <v>0</v>
      </c>
      <c r="AI696" s="6">
        <f>IF(T696&gt;0,RANK(T696,(N696:P696,Q696:AE696)),0)</f>
        <v>0</v>
      </c>
      <c r="AJ696" s="6">
        <f>IF(S696&gt;0,RANK(S696,(N696:P696,Q696:AE696)),0)</f>
        <v>0</v>
      </c>
      <c r="AK696" s="2">
        <f t="shared" si="275"/>
        <v>5.7453999248967332E-2</v>
      </c>
      <c r="AL696" s="2">
        <f t="shared" si="276"/>
        <v>0</v>
      </c>
      <c r="AM696" s="2">
        <f t="shared" si="277"/>
        <v>0</v>
      </c>
      <c r="AN696" s="2">
        <f t="shared" si="278"/>
        <v>0</v>
      </c>
      <c r="AP696" t="s">
        <v>1804</v>
      </c>
      <c r="AQ696" t="s">
        <v>1257</v>
      </c>
      <c r="AT696" s="92">
        <v>29</v>
      </c>
      <c r="AU696" s="94">
        <v>229</v>
      </c>
      <c r="AV696" s="98">
        <f t="shared" si="269"/>
        <v>29229</v>
      </c>
      <c r="AX696" s="6" t="s">
        <v>1535</v>
      </c>
    </row>
    <row r="697" spans="1:57" hidden="1" outlineLevel="1">
      <c r="A697" t="s">
        <v>2590</v>
      </c>
      <c r="B697" t="s">
        <v>1257</v>
      </c>
      <c r="C697" s="1">
        <f t="shared" si="270"/>
        <v>97569</v>
      </c>
      <c r="D697" s="6">
        <f>IF(N697&gt;0, RANK(N697,(N697:P697,Q697:AE697)),0)</f>
        <v>1</v>
      </c>
      <c r="E697" s="6">
        <f>IF(O697&gt;0,RANK(O697,(N697:P697,Q697:AE697)),0)</f>
        <v>2</v>
      </c>
      <c r="F697" s="6" t="e">
        <f>IF(C697&gt;0,RANK(P697,(N697:P697,Q697:AE697)),0)</f>
        <v>#N/A</v>
      </c>
      <c r="G697" s="1">
        <f t="shared" si="258"/>
        <v>28675</v>
      </c>
      <c r="H697" s="2">
        <f t="shared" si="259"/>
        <v>0.29389457717102768</v>
      </c>
      <c r="I697" s="2"/>
      <c r="J697" s="2">
        <f t="shared" si="271"/>
        <v>0.63242423310682694</v>
      </c>
      <c r="K697" s="2">
        <f t="shared" si="272"/>
        <v>0.33852965593579926</v>
      </c>
      <c r="L697" s="2">
        <f t="shared" si="273"/>
        <v>0</v>
      </c>
      <c r="M697" s="2">
        <f t="shared" si="274"/>
        <v>2.9046110957373805E-2</v>
      </c>
      <c r="N697" s="53">
        <v>61705</v>
      </c>
      <c r="O697" s="53">
        <v>33030</v>
      </c>
      <c r="Q697" s="53">
        <v>2834</v>
      </c>
      <c r="Y697" s="107"/>
      <c r="Z697" s="107"/>
      <c r="AA697" s="107"/>
      <c r="AB697" s="107"/>
      <c r="AC697" s="107"/>
      <c r="AD697" s="107"/>
      <c r="AE697" s="107"/>
      <c r="AG697" s="6">
        <f>IF(Q697&gt;0,RANK(Q697,(N697:P697,Q697:AE697)),0)</f>
        <v>3</v>
      </c>
      <c r="AH697" s="6">
        <f>IF(R697&gt;0,RANK(R697,(N697:P697,Q697:AE697)),0)</f>
        <v>0</v>
      </c>
      <c r="AI697" s="6">
        <f>IF(T697&gt;0,RANK(T697,(N697:P697,Q697:AE697)),0)</f>
        <v>0</v>
      </c>
      <c r="AJ697" s="6">
        <f>IF(S697&gt;0,RANK(S697,(N697:P697,Q697:AE697)),0)</f>
        <v>0</v>
      </c>
      <c r="AK697" s="2">
        <f t="shared" si="275"/>
        <v>2.9046110957373757E-2</v>
      </c>
      <c r="AL697" s="2">
        <f t="shared" si="276"/>
        <v>0</v>
      </c>
      <c r="AM697" s="2">
        <f t="shared" si="277"/>
        <v>0</v>
      </c>
      <c r="AN697" s="2">
        <f t="shared" si="278"/>
        <v>0</v>
      </c>
      <c r="AP697" t="s">
        <v>2590</v>
      </c>
      <c r="AQ697" t="s">
        <v>1257</v>
      </c>
      <c r="AT697" s="92">
        <v>29</v>
      </c>
      <c r="AU697" s="94">
        <v>510</v>
      </c>
      <c r="AV697" s="98">
        <f t="shared" si="269"/>
        <v>29510</v>
      </c>
      <c r="AX697" s="6" t="s">
        <v>2485</v>
      </c>
    </row>
    <row r="698" spans="1:57" collapsed="1">
      <c r="A698" t="s">
        <v>348</v>
      </c>
      <c r="B698" t="s">
        <v>2672</v>
      </c>
      <c r="C698" s="1">
        <f t="shared" si="270"/>
        <v>1775116</v>
      </c>
      <c r="D698" s="6">
        <f>IF(N698&gt;0, RANK(N698,(N698:P698,Q698:AE698)),0)</f>
        <v>2</v>
      </c>
      <c r="E698" s="6">
        <f>IF(O698&gt;0,RANK(O698,(N698:P698,Q698:AE698)),0)</f>
        <v>1</v>
      </c>
      <c r="F698" s="6">
        <f>IF(C698&gt;0,RANK(P698,(N698:P698,Q698:AE698)),0)</f>
        <v>5</v>
      </c>
      <c r="G698" s="1">
        <f t="shared" si="258"/>
        <v>426452</v>
      </c>
      <c r="H698" s="2">
        <f t="shared" si="259"/>
        <v>0.24023894776454047</v>
      </c>
      <c r="I698" s="2"/>
      <c r="J698" s="2">
        <f t="shared" si="271"/>
        <v>0.35698906437663791</v>
      </c>
      <c r="K698" s="2">
        <f t="shared" si="272"/>
        <v>0.59722801214117838</v>
      </c>
      <c r="L698" s="2">
        <f t="shared" si="273"/>
        <v>0</v>
      </c>
      <c r="M698" s="2">
        <f t="shared" si="274"/>
        <v>4.5782923482183713E-2</v>
      </c>
      <c r="N698" s="53">
        <f>SUM(N583:N697)</f>
        <v>633697</v>
      </c>
      <c r="O698" s="53">
        <f>SUM(O583:O697)</f>
        <v>1060149</v>
      </c>
      <c r="Q698" s="53">
        <f>SUM(Q583:Q697)</f>
        <v>81264</v>
      </c>
      <c r="X698" s="139">
        <v>6</v>
      </c>
      <c r="Y698" s="107"/>
      <c r="Z698" s="107"/>
      <c r="AA698" s="107"/>
      <c r="AB698" s="107"/>
      <c r="AC698" s="107"/>
      <c r="AD698" s="107"/>
      <c r="AE698" s="107">
        <f>SUM(AE583:AE697)</f>
        <v>0</v>
      </c>
      <c r="AG698" s="6">
        <f>IF(Q698&gt;0,RANK(Q698,(N698:P698,Q698:AE698)),0)</f>
        <v>3</v>
      </c>
      <c r="AH698" s="6">
        <f>IF(R698&gt;0,RANK(R698,(N698:P698,Q698:AE698)),0)</f>
        <v>0</v>
      </c>
      <c r="AI698" s="6">
        <f>IF(T698&gt;0,RANK(T698,(N698:P698,Q698:AE698)),0)</f>
        <v>0</v>
      </c>
      <c r="AJ698" s="6">
        <f>IF(S698&gt;0,RANK(S698,(N698:P698,Q698:AE698)),0)</f>
        <v>0</v>
      </c>
      <c r="AK698" s="2">
        <f t="shared" si="275"/>
        <v>4.5779543421387674E-2</v>
      </c>
      <c r="AL698" s="2">
        <f t="shared" si="276"/>
        <v>0</v>
      </c>
      <c r="AM698" s="2">
        <f t="shared" si="277"/>
        <v>0</v>
      </c>
      <c r="AN698" s="2">
        <f t="shared" si="278"/>
        <v>0</v>
      </c>
      <c r="AP698" t="s">
        <v>348</v>
      </c>
      <c r="AQ698" t="s">
        <v>2672</v>
      </c>
      <c r="AT698" s="92">
        <v>29</v>
      </c>
      <c r="AU698" s="94"/>
      <c r="AV698" s="92">
        <v>29</v>
      </c>
      <c r="AX698" s="6" t="s">
        <v>2158</v>
      </c>
    </row>
    <row r="699" spans="1:57">
      <c r="C699" s="1"/>
      <c r="E699" s="6"/>
      <c r="F699" s="6"/>
      <c r="I699" s="2"/>
      <c r="N699" s="107"/>
      <c r="O699" s="107"/>
      <c r="P699" s="107"/>
      <c r="Q699" s="107"/>
      <c r="R699" s="107"/>
      <c r="S699" s="107"/>
      <c r="T699" s="107"/>
      <c r="U699" s="107"/>
      <c r="V699" s="107"/>
      <c r="W699" s="107"/>
      <c r="X699" s="107"/>
      <c r="Y699" s="107"/>
      <c r="Z699" s="107"/>
      <c r="AA699" s="107"/>
      <c r="AB699" s="107"/>
      <c r="AC699" s="107"/>
      <c r="AD699" s="107"/>
      <c r="AE699" s="107"/>
      <c r="AG699" s="6"/>
      <c r="AH699" s="6"/>
      <c r="AI699" s="6"/>
      <c r="AJ699" s="6"/>
      <c r="AT699" s="92"/>
      <c r="AU699" s="94"/>
      <c r="AV699" s="98"/>
    </row>
    <row r="700" spans="1:57" hidden="1" outlineLevel="1">
      <c r="A700" t="s">
        <v>364</v>
      </c>
      <c r="B700" t="s">
        <v>840</v>
      </c>
      <c r="C700" s="1">
        <f t="shared" ref="C700:C731" si="279">SUM(N700:AE700)</f>
        <v>3495</v>
      </c>
      <c r="D700" s="6">
        <f>IF(N700&gt;0, RANK(N700,(N700:P700,Q700:AE700)),0)</f>
        <v>2</v>
      </c>
      <c r="E700" s="6">
        <f>IF(O700&gt;0,RANK(O700,(N700:P700,Q700:AE700)),0)</f>
        <v>1</v>
      </c>
      <c r="F700" s="6">
        <f>IF(P700&gt;0,RANK(P700,(N700:P700,Q700:AE700)),0)</f>
        <v>0</v>
      </c>
      <c r="G700" s="1">
        <f t="shared" si="258"/>
        <v>1905</v>
      </c>
      <c r="H700" s="2">
        <f t="shared" si="259"/>
        <v>0.54506437768240346</v>
      </c>
      <c r="I700" s="2"/>
      <c r="J700" s="2">
        <f t="shared" ref="J700:J731" si="280">IF($C700=0,"-",N700/$C700)</f>
        <v>0.22746781115879827</v>
      </c>
      <c r="K700" s="2">
        <f t="shared" ref="K700:K731" si="281">IF($C700=0,"-",O700/$C700)</f>
        <v>0.77253218884120167</v>
      </c>
      <c r="L700" s="2">
        <f t="shared" ref="L700:L731" si="282">IF($C700=0,"-",P700/$C700)</f>
        <v>0</v>
      </c>
      <c r="M700" s="2">
        <f t="shared" ref="M700:M731" si="283">IF(C700=0,"-",(1-J700-K700-L700))</f>
        <v>1.1102230246251565E-16</v>
      </c>
      <c r="N700" s="107">
        <v>795</v>
      </c>
      <c r="O700" s="107">
        <v>2700</v>
      </c>
      <c r="P700" s="107"/>
      <c r="Q700" s="107"/>
      <c r="R700" s="107"/>
      <c r="S700" s="107"/>
      <c r="T700" s="107"/>
      <c r="U700" s="107"/>
      <c r="V700" s="107"/>
      <c r="W700" s="107"/>
      <c r="X700" s="107"/>
      <c r="Y700" s="107"/>
      <c r="Z700" s="107"/>
      <c r="AA700" s="107"/>
      <c r="AB700" s="107"/>
      <c r="AC700" s="107"/>
      <c r="AD700" s="107"/>
      <c r="AE700" s="107"/>
      <c r="AG700" s="6">
        <f>IF(Q700&gt;0,RANK(Q700,(N700:P700,Q700:AE700)),0)</f>
        <v>0</v>
      </c>
      <c r="AH700" s="6">
        <f>IF(R700&gt;0,RANK(R700,(N700:P700,Q700:AE700)),0)</f>
        <v>0</v>
      </c>
      <c r="AI700" s="6">
        <f>IF(T700&gt;0,RANK(T700,(N700:P700,Q700:AE700)),0)</f>
        <v>0</v>
      </c>
      <c r="AJ700" s="6">
        <f>IF(S700&gt;0,RANK(S700,(N700:P700,Q700:AE700)),0)</f>
        <v>0</v>
      </c>
      <c r="AK700" s="2">
        <f t="shared" ref="AK700:AK731" si="284">IF($C700=0,"-",Q700/$C700)</f>
        <v>0</v>
      </c>
      <c r="AL700" s="2">
        <f t="shared" ref="AL700:AL731" si="285">IF($C700=0,"-",R700/$C700)</f>
        <v>0</v>
      </c>
      <c r="AM700" s="2">
        <f t="shared" ref="AM700:AM731" si="286">IF($C700=0,"-",T700/$C700)</f>
        <v>0</v>
      </c>
      <c r="AN700" s="2">
        <f t="shared" ref="AN700:AN731" si="287">IF($C700=0,"-",S700/$C700)</f>
        <v>0</v>
      </c>
      <c r="AP700" t="s">
        <v>364</v>
      </c>
      <c r="AQ700" t="s">
        <v>840</v>
      </c>
      <c r="AT700" s="92">
        <v>30</v>
      </c>
      <c r="AU700" s="94">
        <v>1</v>
      </c>
      <c r="AV700" s="98">
        <f t="shared" si="269"/>
        <v>30001</v>
      </c>
      <c r="AX700" s="6" t="s">
        <v>1535</v>
      </c>
    </row>
    <row r="701" spans="1:57" hidden="1" outlineLevel="1">
      <c r="A701" t="s">
        <v>1245</v>
      </c>
      <c r="B701" t="s">
        <v>840</v>
      </c>
      <c r="C701" s="1">
        <f t="shared" si="279"/>
        <v>3875</v>
      </c>
      <c r="D701" s="6">
        <f>IF(N701&gt;0, RANK(N701,(N701:P701,Q701:AE701)),0)</f>
        <v>2</v>
      </c>
      <c r="E701" s="6">
        <f>IF(O701&gt;0,RANK(O701,(N701:P701,Q701:AE701)),0)</f>
        <v>1</v>
      </c>
      <c r="F701" s="6">
        <f>IF(P701&gt;0,RANK(P701,(N701:P701,Q701:AE701)),0)</f>
        <v>0</v>
      </c>
      <c r="G701" s="1">
        <f t="shared" si="258"/>
        <v>517</v>
      </c>
      <c r="H701" s="2">
        <f t="shared" si="259"/>
        <v>0.13341935483870968</v>
      </c>
      <c r="I701" s="2"/>
      <c r="J701" s="2">
        <f t="shared" si="280"/>
        <v>0.43329032258064515</v>
      </c>
      <c r="K701" s="2">
        <f t="shared" si="281"/>
        <v>0.56670967741935485</v>
      </c>
      <c r="L701" s="2">
        <f t="shared" si="282"/>
        <v>0</v>
      </c>
      <c r="M701" s="2">
        <f t="shared" si="283"/>
        <v>0</v>
      </c>
      <c r="N701" s="107">
        <v>1679</v>
      </c>
      <c r="O701" s="107">
        <v>2196</v>
      </c>
      <c r="P701" s="107"/>
      <c r="Q701" s="107"/>
      <c r="R701" s="107"/>
      <c r="S701" s="107"/>
      <c r="T701" s="107"/>
      <c r="U701" s="107"/>
      <c r="V701" s="107"/>
      <c r="W701" s="107"/>
      <c r="X701" s="107"/>
      <c r="Y701" s="107"/>
      <c r="Z701" s="107"/>
      <c r="AA701" s="107"/>
      <c r="AB701" s="107"/>
      <c r="AC701" s="107"/>
      <c r="AD701" s="107"/>
      <c r="AE701" s="107"/>
      <c r="AG701" s="6">
        <f>IF(Q701&gt;0,RANK(Q701,(N701:P701,Q701:AE701)),0)</f>
        <v>0</v>
      </c>
      <c r="AH701" s="6">
        <f>IF(R701&gt;0,RANK(R701,(N701:P701,Q701:AE701)),0)</f>
        <v>0</v>
      </c>
      <c r="AI701" s="6">
        <f>IF(T701&gt;0,RANK(T701,(N701:P701,Q701:AE701)),0)</f>
        <v>0</v>
      </c>
      <c r="AJ701" s="6">
        <f>IF(S701&gt;0,RANK(S701,(N701:P701,Q701:AE701)),0)</f>
        <v>0</v>
      </c>
      <c r="AK701" s="2">
        <f t="shared" si="284"/>
        <v>0</v>
      </c>
      <c r="AL701" s="2">
        <f t="shared" si="285"/>
        <v>0</v>
      </c>
      <c r="AM701" s="2">
        <f t="shared" si="286"/>
        <v>0</v>
      </c>
      <c r="AN701" s="2">
        <f t="shared" si="287"/>
        <v>0</v>
      </c>
      <c r="AP701" t="s">
        <v>1245</v>
      </c>
      <c r="AQ701" t="s">
        <v>840</v>
      </c>
      <c r="AT701" s="92">
        <v>30</v>
      </c>
      <c r="AU701" s="94">
        <v>3</v>
      </c>
      <c r="AV701" s="98">
        <f t="shared" si="269"/>
        <v>30003</v>
      </c>
      <c r="AX701" s="6" t="s">
        <v>1535</v>
      </c>
      <c r="BE701" t="s">
        <v>2349</v>
      </c>
    </row>
    <row r="702" spans="1:57" hidden="1" outlineLevel="1">
      <c r="A702" t="s">
        <v>1509</v>
      </c>
      <c r="B702" t="s">
        <v>840</v>
      </c>
      <c r="C702" s="1">
        <f t="shared" si="279"/>
        <v>2608</v>
      </c>
      <c r="D702" s="6">
        <f>IF(N702&gt;0, RANK(N702,(N702:P702,Q702:AE702)),0)</f>
        <v>2</v>
      </c>
      <c r="E702" s="6">
        <f>IF(O702&gt;0,RANK(O702,(N702:P702,Q702:AE702)),0)</f>
        <v>1</v>
      </c>
      <c r="F702" s="6">
        <f>IF(P702&gt;0,RANK(P702,(N702:P702,Q702:AE702)),0)</f>
        <v>0</v>
      </c>
      <c r="G702" s="1">
        <f t="shared" si="258"/>
        <v>716</v>
      </c>
      <c r="H702" s="2">
        <f t="shared" si="259"/>
        <v>0.27453987730061352</v>
      </c>
      <c r="I702" s="2"/>
      <c r="J702" s="2">
        <f t="shared" si="280"/>
        <v>0.36273006134969327</v>
      </c>
      <c r="K702" s="2">
        <f t="shared" si="281"/>
        <v>0.63726993865030679</v>
      </c>
      <c r="L702" s="2">
        <f t="shared" si="282"/>
        <v>0</v>
      </c>
      <c r="M702" s="2">
        <f t="shared" si="283"/>
        <v>-1.1102230246251565E-16</v>
      </c>
      <c r="N702" s="107">
        <v>946</v>
      </c>
      <c r="O702" s="107">
        <v>1662</v>
      </c>
      <c r="P702" s="107"/>
      <c r="Q702" s="107"/>
      <c r="R702" s="107"/>
      <c r="S702" s="107"/>
      <c r="T702" s="107"/>
      <c r="U702" s="107"/>
      <c r="V702" s="107"/>
      <c r="W702" s="107"/>
      <c r="X702" s="107"/>
      <c r="Y702" s="107"/>
      <c r="Z702" s="107"/>
      <c r="AA702" s="107"/>
      <c r="AB702" s="107"/>
      <c r="AC702" s="107"/>
      <c r="AD702" s="107"/>
      <c r="AE702" s="107"/>
      <c r="AG702" s="6">
        <f>IF(Q702&gt;0,RANK(Q702,(N702:P702,Q702:AE702)),0)</f>
        <v>0</v>
      </c>
      <c r="AH702" s="6">
        <f>IF(R702&gt;0,RANK(R702,(N702:P702,Q702:AE702)),0)</f>
        <v>0</v>
      </c>
      <c r="AI702" s="6">
        <f>IF(T702&gt;0,RANK(T702,(N702:P702,Q702:AE702)),0)</f>
        <v>0</v>
      </c>
      <c r="AJ702" s="6">
        <f>IF(S702&gt;0,RANK(S702,(N702:P702,Q702:AE702)),0)</f>
        <v>0</v>
      </c>
      <c r="AK702" s="2">
        <f t="shared" si="284"/>
        <v>0</v>
      </c>
      <c r="AL702" s="2">
        <f t="shared" si="285"/>
        <v>0</v>
      </c>
      <c r="AM702" s="2">
        <f t="shared" si="286"/>
        <v>0</v>
      </c>
      <c r="AN702" s="2">
        <f t="shared" si="287"/>
        <v>0</v>
      </c>
      <c r="AP702" t="s">
        <v>1509</v>
      </c>
      <c r="AQ702" t="s">
        <v>840</v>
      </c>
      <c r="AT702" s="92">
        <v>30</v>
      </c>
      <c r="AU702" s="94">
        <v>5</v>
      </c>
      <c r="AV702" s="98">
        <f t="shared" si="269"/>
        <v>30005</v>
      </c>
      <c r="AX702" s="6" t="s">
        <v>1535</v>
      </c>
    </row>
    <row r="703" spans="1:57" hidden="1" outlineLevel="1">
      <c r="A703" t="s">
        <v>869</v>
      </c>
      <c r="B703" t="s">
        <v>840</v>
      </c>
      <c r="C703" s="1">
        <f t="shared" si="279"/>
        <v>1724</v>
      </c>
      <c r="D703" s="6">
        <f>IF(N703&gt;0, RANK(N703,(N703:P703,Q703:AE703)),0)</f>
        <v>2</v>
      </c>
      <c r="E703" s="6">
        <f>IF(O703&gt;0,RANK(O703,(N703:P703,Q703:AE703)),0)</f>
        <v>1</v>
      </c>
      <c r="F703" s="6">
        <f>IF(P703&gt;0,RANK(P703,(N703:P703,Q703:AE703)),0)</f>
        <v>0</v>
      </c>
      <c r="G703" s="1">
        <f t="shared" si="258"/>
        <v>804</v>
      </c>
      <c r="H703" s="2">
        <f t="shared" si="259"/>
        <v>0.46635730858468677</v>
      </c>
      <c r="I703" s="2"/>
      <c r="J703" s="2">
        <f t="shared" si="280"/>
        <v>0.26682134570765659</v>
      </c>
      <c r="K703" s="2">
        <f t="shared" si="281"/>
        <v>0.73317865429234341</v>
      </c>
      <c r="L703" s="2">
        <f t="shared" si="282"/>
        <v>0</v>
      </c>
      <c r="M703" s="2">
        <f t="shared" si="283"/>
        <v>0</v>
      </c>
      <c r="N703" s="107">
        <v>460</v>
      </c>
      <c r="O703" s="107">
        <v>1264</v>
      </c>
      <c r="P703" s="107"/>
      <c r="Q703" s="107"/>
      <c r="R703" s="107"/>
      <c r="S703" s="107"/>
      <c r="T703" s="107"/>
      <c r="U703" s="107"/>
      <c r="V703" s="107"/>
      <c r="W703" s="107"/>
      <c r="X703" s="107"/>
      <c r="Y703" s="107"/>
      <c r="Z703" s="107"/>
      <c r="AA703" s="107"/>
      <c r="AB703" s="107"/>
      <c r="AC703" s="107"/>
      <c r="AD703" s="107"/>
      <c r="AE703" s="107"/>
      <c r="AG703" s="6">
        <f>IF(Q703&gt;0,RANK(Q703,(N703:P703,Q703:AE703)),0)</f>
        <v>0</v>
      </c>
      <c r="AH703" s="6">
        <f>IF(R703&gt;0,RANK(R703,(N703:P703,Q703:AE703)),0)</f>
        <v>0</v>
      </c>
      <c r="AI703" s="6">
        <f>IF(T703&gt;0,RANK(T703,(N703:P703,Q703:AE703)),0)</f>
        <v>0</v>
      </c>
      <c r="AJ703" s="6">
        <f>IF(S703&gt;0,RANK(S703,(N703:P703,Q703:AE703)),0)</f>
        <v>0</v>
      </c>
      <c r="AK703" s="2">
        <f t="shared" si="284"/>
        <v>0</v>
      </c>
      <c r="AL703" s="2">
        <f t="shared" si="285"/>
        <v>0</v>
      </c>
      <c r="AM703" s="2">
        <f t="shared" si="286"/>
        <v>0</v>
      </c>
      <c r="AN703" s="2">
        <f t="shared" si="287"/>
        <v>0</v>
      </c>
      <c r="AP703" t="s">
        <v>869</v>
      </c>
      <c r="AQ703" t="s">
        <v>840</v>
      </c>
      <c r="AT703" s="92">
        <v>30</v>
      </c>
      <c r="AU703" s="94">
        <v>7</v>
      </c>
      <c r="AV703" s="98">
        <f t="shared" si="269"/>
        <v>30007</v>
      </c>
      <c r="AX703" s="6" t="s">
        <v>1535</v>
      </c>
      <c r="BE703" t="s">
        <v>738</v>
      </c>
    </row>
    <row r="704" spans="1:57" hidden="1" outlineLevel="1">
      <c r="A704" t="s">
        <v>345</v>
      </c>
      <c r="B704" t="s">
        <v>840</v>
      </c>
      <c r="C704" s="1">
        <f t="shared" si="279"/>
        <v>4266</v>
      </c>
      <c r="D704" s="6">
        <f>IF(N704&gt;0, RANK(N704,(N704:P704,Q704:AE704)),0)</f>
        <v>2</v>
      </c>
      <c r="E704" s="6">
        <f>IF(O704&gt;0,RANK(O704,(N704:P704,Q704:AE704)),0)</f>
        <v>1</v>
      </c>
      <c r="F704" s="6">
        <f>IF(P704&gt;0,RANK(P704,(N704:P704,Q704:AE704)),0)</f>
        <v>0</v>
      </c>
      <c r="G704" s="1">
        <f t="shared" si="258"/>
        <v>1612</v>
      </c>
      <c r="H704" s="2">
        <f t="shared" si="259"/>
        <v>0.37787154242850446</v>
      </c>
      <c r="I704" s="2"/>
      <c r="J704" s="2">
        <f t="shared" si="280"/>
        <v>0.3110642287857478</v>
      </c>
      <c r="K704" s="2">
        <f t="shared" si="281"/>
        <v>0.6889357712142522</v>
      </c>
      <c r="L704" s="2">
        <f t="shared" si="282"/>
        <v>0</v>
      </c>
      <c r="M704" s="2">
        <f t="shared" si="283"/>
        <v>0</v>
      </c>
      <c r="N704" s="107">
        <v>1327</v>
      </c>
      <c r="O704" s="107">
        <v>2939</v>
      </c>
      <c r="P704" s="107"/>
      <c r="Q704" s="107"/>
      <c r="R704" s="107"/>
      <c r="S704" s="107"/>
      <c r="T704" s="107"/>
      <c r="U704" s="107"/>
      <c r="V704" s="107"/>
      <c r="W704" s="107"/>
      <c r="X704" s="107"/>
      <c r="Y704" s="107"/>
      <c r="Z704" s="107"/>
      <c r="AA704" s="107"/>
      <c r="AB704" s="107"/>
      <c r="AC704" s="107"/>
      <c r="AD704" s="107"/>
      <c r="AE704" s="107"/>
      <c r="AG704" s="6">
        <f>IF(Q704&gt;0,RANK(Q704,(N704:P704,Q704:AE704)),0)</f>
        <v>0</v>
      </c>
      <c r="AH704" s="6">
        <f>IF(R704&gt;0,RANK(R704,(N704:P704,Q704:AE704)),0)</f>
        <v>0</v>
      </c>
      <c r="AI704" s="6">
        <f>IF(T704&gt;0,RANK(T704,(N704:P704,Q704:AE704)),0)</f>
        <v>0</v>
      </c>
      <c r="AJ704" s="6">
        <f>IF(S704&gt;0,RANK(S704,(N704:P704,Q704:AE704)),0)</f>
        <v>0</v>
      </c>
      <c r="AK704" s="2">
        <f t="shared" si="284"/>
        <v>0</v>
      </c>
      <c r="AL704" s="2">
        <f t="shared" si="285"/>
        <v>0</v>
      </c>
      <c r="AM704" s="2">
        <f t="shared" si="286"/>
        <v>0</v>
      </c>
      <c r="AN704" s="2">
        <f t="shared" si="287"/>
        <v>0</v>
      </c>
      <c r="AP704" t="s">
        <v>345</v>
      </c>
      <c r="AQ704" t="s">
        <v>840</v>
      </c>
      <c r="AT704" s="92">
        <v>30</v>
      </c>
      <c r="AU704" s="94">
        <v>9</v>
      </c>
      <c r="AV704" s="98">
        <f t="shared" si="269"/>
        <v>30009</v>
      </c>
      <c r="AX704" s="6" t="s">
        <v>1535</v>
      </c>
      <c r="BE704" t="s">
        <v>2349</v>
      </c>
    </row>
    <row r="705" spans="1:57" hidden="1" outlineLevel="1">
      <c r="A705" t="s">
        <v>2902</v>
      </c>
      <c r="B705" t="s">
        <v>840</v>
      </c>
      <c r="C705" s="1">
        <f t="shared" si="279"/>
        <v>804</v>
      </c>
      <c r="D705" s="6">
        <f>IF(N705&gt;0, RANK(N705,(N705:P705,Q705:AE705)),0)</f>
        <v>2</v>
      </c>
      <c r="E705" s="6">
        <f>IF(O705&gt;0,RANK(O705,(N705:P705,Q705:AE705)),0)</f>
        <v>1</v>
      </c>
      <c r="F705" s="6">
        <f>IF(P705&gt;0,RANK(P705,(N705:P705,Q705:AE705)),0)</f>
        <v>0</v>
      </c>
      <c r="G705" s="1">
        <f t="shared" si="258"/>
        <v>630</v>
      </c>
      <c r="H705" s="2">
        <f t="shared" si="259"/>
        <v>0.78358208955223885</v>
      </c>
      <c r="I705" s="2"/>
      <c r="J705" s="2">
        <f t="shared" si="280"/>
        <v>0.10820895522388059</v>
      </c>
      <c r="K705" s="2">
        <f t="shared" si="281"/>
        <v>0.89179104477611937</v>
      </c>
      <c r="L705" s="2">
        <f t="shared" si="282"/>
        <v>0</v>
      </c>
      <c r="M705" s="2">
        <f t="shared" si="283"/>
        <v>0</v>
      </c>
      <c r="N705" s="107">
        <v>87</v>
      </c>
      <c r="O705" s="107">
        <v>717</v>
      </c>
      <c r="P705" s="107"/>
      <c r="Q705" s="107"/>
      <c r="R705" s="107"/>
      <c r="S705" s="107"/>
      <c r="T705" s="107"/>
      <c r="U705" s="107"/>
      <c r="V705" s="107"/>
      <c r="W705" s="107"/>
      <c r="X705" s="107"/>
      <c r="Y705" s="107"/>
      <c r="Z705" s="107"/>
      <c r="AA705" s="107"/>
      <c r="AB705" s="107"/>
      <c r="AC705" s="107"/>
      <c r="AD705" s="107"/>
      <c r="AE705" s="107"/>
      <c r="AG705" s="6">
        <f>IF(Q705&gt;0,RANK(Q705,(N705:P705,Q705:AE705)),0)</f>
        <v>0</v>
      </c>
      <c r="AH705" s="6">
        <f>IF(R705&gt;0,RANK(R705,(N705:P705,Q705:AE705)),0)</f>
        <v>0</v>
      </c>
      <c r="AI705" s="6">
        <f>IF(T705&gt;0,RANK(T705,(N705:P705,Q705:AE705)),0)</f>
        <v>0</v>
      </c>
      <c r="AJ705" s="6">
        <f>IF(S705&gt;0,RANK(S705,(N705:P705,Q705:AE705)),0)</f>
        <v>0</v>
      </c>
      <c r="AK705" s="2">
        <f t="shared" si="284"/>
        <v>0</v>
      </c>
      <c r="AL705" s="2">
        <f t="shared" si="285"/>
        <v>0</v>
      </c>
      <c r="AM705" s="2">
        <f t="shared" si="286"/>
        <v>0</v>
      </c>
      <c r="AN705" s="2">
        <f t="shared" si="287"/>
        <v>0</v>
      </c>
      <c r="AP705" t="s">
        <v>2902</v>
      </c>
      <c r="AQ705" t="s">
        <v>840</v>
      </c>
      <c r="AT705" s="92">
        <v>30</v>
      </c>
      <c r="AU705" s="94">
        <v>11</v>
      </c>
      <c r="AV705" s="98">
        <f t="shared" si="269"/>
        <v>30011</v>
      </c>
      <c r="AX705" s="6" t="s">
        <v>1535</v>
      </c>
    </row>
    <row r="706" spans="1:57" hidden="1" outlineLevel="1">
      <c r="A706" t="s">
        <v>1591</v>
      </c>
      <c r="B706" t="s">
        <v>840</v>
      </c>
      <c r="C706" s="1">
        <f t="shared" si="279"/>
        <v>30240</v>
      </c>
      <c r="D706" s="6">
        <f>IF(N706&gt;0, RANK(N706,(N706:P706,Q706:AE706)),0)</f>
        <v>2</v>
      </c>
      <c r="E706" s="6">
        <f>IF(O706&gt;0,RANK(O706,(N706:P706,Q706:AE706)),0)</f>
        <v>1</v>
      </c>
      <c r="F706" s="6">
        <f>IF(P706&gt;0,RANK(P706,(N706:P706,Q706:AE706)),0)</f>
        <v>0</v>
      </c>
      <c r="G706" s="1">
        <f t="shared" si="258"/>
        <v>4336</v>
      </c>
      <c r="H706" s="2">
        <f t="shared" si="259"/>
        <v>0.14338624338624339</v>
      </c>
      <c r="I706" s="2"/>
      <c r="J706" s="2">
        <f t="shared" si="280"/>
        <v>0.4283068783068783</v>
      </c>
      <c r="K706" s="2">
        <f t="shared" si="281"/>
        <v>0.5716931216931217</v>
      </c>
      <c r="L706" s="2">
        <f t="shared" si="282"/>
        <v>0</v>
      </c>
      <c r="M706" s="2">
        <f t="shared" si="283"/>
        <v>0</v>
      </c>
      <c r="N706" s="107">
        <v>12952</v>
      </c>
      <c r="O706" s="107">
        <v>17288</v>
      </c>
      <c r="P706" s="107"/>
      <c r="Q706" s="107"/>
      <c r="R706" s="107"/>
      <c r="S706" s="107"/>
      <c r="T706" s="107"/>
      <c r="U706" s="107"/>
      <c r="V706" s="107"/>
      <c r="W706" s="107"/>
      <c r="X706" s="107"/>
      <c r="Y706" s="107"/>
      <c r="Z706" s="107"/>
      <c r="AA706" s="107"/>
      <c r="AB706" s="107"/>
      <c r="AC706" s="107"/>
      <c r="AD706" s="107"/>
      <c r="AE706" s="107"/>
      <c r="AG706" s="6">
        <f>IF(Q706&gt;0,RANK(Q706,(N706:P706,Q706:AE706)),0)</f>
        <v>0</v>
      </c>
      <c r="AH706" s="6">
        <f>IF(R706&gt;0,RANK(R706,(N706:P706,Q706:AE706)),0)</f>
        <v>0</v>
      </c>
      <c r="AI706" s="6">
        <f>IF(T706&gt;0,RANK(T706,(N706:P706,Q706:AE706)),0)</f>
        <v>0</v>
      </c>
      <c r="AJ706" s="6">
        <f>IF(S706&gt;0,RANK(S706,(N706:P706,Q706:AE706)),0)</f>
        <v>0</v>
      </c>
      <c r="AK706" s="2">
        <f t="shared" si="284"/>
        <v>0</v>
      </c>
      <c r="AL706" s="2">
        <f t="shared" si="285"/>
        <v>0</v>
      </c>
      <c r="AM706" s="2">
        <f t="shared" si="286"/>
        <v>0</v>
      </c>
      <c r="AN706" s="2">
        <f t="shared" si="287"/>
        <v>0</v>
      </c>
      <c r="AP706" t="s">
        <v>1591</v>
      </c>
      <c r="AQ706" t="s">
        <v>840</v>
      </c>
      <c r="AT706" s="92">
        <v>30</v>
      </c>
      <c r="AU706" s="94">
        <v>13</v>
      </c>
      <c r="AV706" s="98">
        <f t="shared" si="269"/>
        <v>30013</v>
      </c>
      <c r="AX706" s="6" t="s">
        <v>1535</v>
      </c>
      <c r="BE706" t="s">
        <v>449</v>
      </c>
    </row>
    <row r="707" spans="1:57" hidden="1" outlineLevel="1">
      <c r="A707" t="s">
        <v>1179</v>
      </c>
      <c r="B707" t="s">
        <v>840</v>
      </c>
      <c r="C707" s="1">
        <f t="shared" si="279"/>
        <v>2889</v>
      </c>
      <c r="D707" s="6">
        <f>IF(N707&gt;0, RANK(N707,(N707:P707,Q707:AE707)),0)</f>
        <v>2</v>
      </c>
      <c r="E707" s="6">
        <f>IF(O707&gt;0,RANK(O707,(N707:P707,Q707:AE707)),0)</f>
        <v>1</v>
      </c>
      <c r="F707" s="6">
        <f>IF(P707&gt;0,RANK(P707,(N707:P707,Q707:AE707)),0)</f>
        <v>0</v>
      </c>
      <c r="G707" s="1">
        <f t="shared" ref="G707:G770" si="288">IF(C707&gt;0,MAX(N707:P707)-LARGE(N707:P707,2),0)</f>
        <v>1441</v>
      </c>
      <c r="H707" s="2">
        <f t="shared" ref="H707:H770" si="289">IF(C707&gt;0,G707/C707,0)</f>
        <v>0.49878850813430253</v>
      </c>
      <c r="I707" s="2"/>
      <c r="J707" s="2">
        <f t="shared" si="280"/>
        <v>0.25060574593284873</v>
      </c>
      <c r="K707" s="2">
        <f t="shared" si="281"/>
        <v>0.74939425406715121</v>
      </c>
      <c r="L707" s="2">
        <f t="shared" si="282"/>
        <v>0</v>
      </c>
      <c r="M707" s="2">
        <f t="shared" si="283"/>
        <v>0</v>
      </c>
      <c r="N707" s="107">
        <v>724</v>
      </c>
      <c r="O707" s="107">
        <v>2165</v>
      </c>
      <c r="P707" s="107"/>
      <c r="Q707" s="107"/>
      <c r="R707" s="107"/>
      <c r="S707" s="107"/>
      <c r="T707" s="107"/>
      <c r="U707" s="107"/>
      <c r="V707" s="107"/>
      <c r="W707" s="107"/>
      <c r="X707" s="107"/>
      <c r="Y707" s="107"/>
      <c r="Z707" s="107"/>
      <c r="AA707" s="107"/>
      <c r="AB707" s="107"/>
      <c r="AC707" s="107"/>
      <c r="AD707" s="107"/>
      <c r="AE707" s="107"/>
      <c r="AG707" s="6">
        <f>IF(Q707&gt;0,RANK(Q707,(N707:P707,Q707:AE707)),0)</f>
        <v>0</v>
      </c>
      <c r="AH707" s="6">
        <f>IF(R707&gt;0,RANK(R707,(N707:P707,Q707:AE707)),0)</f>
        <v>0</v>
      </c>
      <c r="AI707" s="6">
        <f>IF(T707&gt;0,RANK(T707,(N707:P707,Q707:AE707)),0)</f>
        <v>0</v>
      </c>
      <c r="AJ707" s="6">
        <f>IF(S707&gt;0,RANK(S707,(N707:P707,Q707:AE707)),0)</f>
        <v>0</v>
      </c>
      <c r="AK707" s="2">
        <f t="shared" si="284"/>
        <v>0</v>
      </c>
      <c r="AL707" s="2">
        <f t="shared" si="285"/>
        <v>0</v>
      </c>
      <c r="AM707" s="2">
        <f t="shared" si="286"/>
        <v>0</v>
      </c>
      <c r="AN707" s="2">
        <f t="shared" si="287"/>
        <v>0</v>
      </c>
      <c r="AP707" t="s">
        <v>1179</v>
      </c>
      <c r="AQ707" t="s">
        <v>840</v>
      </c>
      <c r="AT707" s="92">
        <v>30</v>
      </c>
      <c r="AU707" s="94">
        <v>15</v>
      </c>
      <c r="AV707" s="98">
        <f t="shared" si="269"/>
        <v>30015</v>
      </c>
      <c r="AX707" s="6" t="s">
        <v>1535</v>
      </c>
    </row>
    <row r="708" spans="1:57" hidden="1" outlineLevel="1">
      <c r="A708" t="s">
        <v>1269</v>
      </c>
      <c r="B708" t="s">
        <v>840</v>
      </c>
      <c r="C708" s="1">
        <f t="shared" si="279"/>
        <v>4699</v>
      </c>
      <c r="D708" s="6">
        <f>IF(N708&gt;0, RANK(N708,(N708:P708,Q708:AE708)),0)</f>
        <v>2</v>
      </c>
      <c r="E708" s="6">
        <f>IF(O708&gt;0,RANK(O708,(N708:P708,Q708:AE708)),0)</f>
        <v>1</v>
      </c>
      <c r="F708" s="6">
        <f>IF(P708&gt;0,RANK(P708,(N708:P708,Q708:AE708)),0)</f>
        <v>0</v>
      </c>
      <c r="G708" s="1">
        <f t="shared" si="288"/>
        <v>1739</v>
      </c>
      <c r="H708" s="2">
        <f t="shared" si="289"/>
        <v>0.37007874015748032</v>
      </c>
      <c r="I708" s="2"/>
      <c r="J708" s="2">
        <f t="shared" si="280"/>
        <v>0.31496062992125984</v>
      </c>
      <c r="K708" s="2">
        <f t="shared" si="281"/>
        <v>0.68503937007874016</v>
      </c>
      <c r="L708" s="2">
        <f t="shared" si="282"/>
        <v>0</v>
      </c>
      <c r="M708" s="2">
        <f t="shared" si="283"/>
        <v>0</v>
      </c>
      <c r="N708" s="107">
        <v>1480</v>
      </c>
      <c r="O708" s="107">
        <v>3219</v>
      </c>
      <c r="P708" s="107"/>
      <c r="Q708" s="107"/>
      <c r="R708" s="107"/>
      <c r="S708" s="107"/>
      <c r="T708" s="107"/>
      <c r="U708" s="107"/>
      <c r="V708" s="107"/>
      <c r="W708" s="107"/>
      <c r="X708" s="107"/>
      <c r="Y708" s="107"/>
      <c r="Z708" s="107"/>
      <c r="AA708" s="107"/>
      <c r="AB708" s="107"/>
      <c r="AC708" s="107"/>
      <c r="AD708" s="107"/>
      <c r="AE708" s="107"/>
      <c r="AG708" s="6">
        <f>IF(Q708&gt;0,RANK(Q708,(N708:P708,Q708:AE708)),0)</f>
        <v>0</v>
      </c>
      <c r="AH708" s="6">
        <f>IF(R708&gt;0,RANK(R708,(N708:P708,Q708:AE708)),0)</f>
        <v>0</v>
      </c>
      <c r="AI708" s="6">
        <f>IF(T708&gt;0,RANK(T708,(N708:P708,Q708:AE708)),0)</f>
        <v>0</v>
      </c>
      <c r="AJ708" s="6">
        <f>IF(S708&gt;0,RANK(S708,(N708:P708,Q708:AE708)),0)</f>
        <v>0</v>
      </c>
      <c r="AK708" s="2">
        <f t="shared" si="284"/>
        <v>0</v>
      </c>
      <c r="AL708" s="2">
        <f t="shared" si="285"/>
        <v>0</v>
      </c>
      <c r="AM708" s="2">
        <f t="shared" si="286"/>
        <v>0</v>
      </c>
      <c r="AN708" s="2">
        <f t="shared" si="287"/>
        <v>0</v>
      </c>
      <c r="AP708" t="s">
        <v>1269</v>
      </c>
      <c r="AQ708" t="s">
        <v>840</v>
      </c>
      <c r="AT708" s="92">
        <v>30</v>
      </c>
      <c r="AU708" s="94">
        <v>17</v>
      </c>
      <c r="AV708" s="98">
        <f t="shared" si="269"/>
        <v>30017</v>
      </c>
      <c r="AX708" s="6" t="s">
        <v>1535</v>
      </c>
      <c r="BE708" t="s">
        <v>2349</v>
      </c>
    </row>
    <row r="709" spans="1:57" hidden="1" outlineLevel="1">
      <c r="A709" t="s">
        <v>362</v>
      </c>
      <c r="B709" t="s">
        <v>840</v>
      </c>
      <c r="C709" s="1">
        <f t="shared" si="279"/>
        <v>1114</v>
      </c>
      <c r="D709" s="6">
        <f>IF(N709&gt;0, RANK(N709,(N709:P709,Q709:AE709)),0)</f>
        <v>2</v>
      </c>
      <c r="E709" s="6">
        <f>IF(O709&gt;0,RANK(O709,(N709:P709,Q709:AE709)),0)</f>
        <v>1</v>
      </c>
      <c r="F709" s="6">
        <f>IF(P709&gt;0,RANK(P709,(N709:P709,Q709:AE709)),0)</f>
        <v>0</v>
      </c>
      <c r="G709" s="1">
        <f t="shared" si="288"/>
        <v>492</v>
      </c>
      <c r="H709" s="2">
        <f t="shared" si="289"/>
        <v>0.44165170556552963</v>
      </c>
      <c r="I709" s="2"/>
      <c r="J709" s="2">
        <f t="shared" si="280"/>
        <v>0.27917414721723521</v>
      </c>
      <c r="K709" s="2">
        <f t="shared" si="281"/>
        <v>0.72082585278276479</v>
      </c>
      <c r="L709" s="2">
        <f t="shared" si="282"/>
        <v>0</v>
      </c>
      <c r="M709" s="2">
        <f t="shared" si="283"/>
        <v>0</v>
      </c>
      <c r="N709" s="107">
        <v>311</v>
      </c>
      <c r="O709" s="107">
        <v>803</v>
      </c>
      <c r="P709" s="107"/>
      <c r="Q709" s="107"/>
      <c r="R709" s="107"/>
      <c r="S709" s="107"/>
      <c r="T709" s="107"/>
      <c r="U709" s="107"/>
      <c r="V709" s="107"/>
      <c r="W709" s="107"/>
      <c r="X709" s="107"/>
      <c r="Y709" s="107"/>
      <c r="Z709" s="107"/>
      <c r="AA709" s="107"/>
      <c r="AB709" s="107"/>
      <c r="AC709" s="107"/>
      <c r="AD709" s="107"/>
      <c r="AE709" s="107"/>
      <c r="AG709" s="6">
        <f>IF(Q709&gt;0,RANK(Q709,(N709:P709,Q709:AE709)),0)</f>
        <v>0</v>
      </c>
      <c r="AH709" s="6">
        <f>IF(R709&gt;0,RANK(R709,(N709:P709,Q709:AE709)),0)</f>
        <v>0</v>
      </c>
      <c r="AI709" s="6">
        <f>IF(T709&gt;0,RANK(T709,(N709:P709,Q709:AE709)),0)</f>
        <v>0</v>
      </c>
      <c r="AJ709" s="6">
        <f>IF(S709&gt;0,RANK(S709,(N709:P709,Q709:AE709)),0)</f>
        <v>0</v>
      </c>
      <c r="AK709" s="2">
        <f t="shared" si="284"/>
        <v>0</v>
      </c>
      <c r="AL709" s="2">
        <f t="shared" si="285"/>
        <v>0</v>
      </c>
      <c r="AM709" s="2">
        <f t="shared" si="286"/>
        <v>0</v>
      </c>
      <c r="AN709" s="2">
        <f t="shared" si="287"/>
        <v>0</v>
      </c>
      <c r="AP709" t="s">
        <v>362</v>
      </c>
      <c r="AQ709" t="s">
        <v>840</v>
      </c>
      <c r="AT709" s="92">
        <v>30</v>
      </c>
      <c r="AU709" s="94">
        <v>19</v>
      </c>
      <c r="AV709" s="98">
        <f t="shared" si="269"/>
        <v>30019</v>
      </c>
      <c r="AX709" s="6" t="s">
        <v>1535</v>
      </c>
    </row>
    <row r="710" spans="1:57" hidden="1" outlineLevel="1">
      <c r="A710" t="s">
        <v>621</v>
      </c>
      <c r="B710" t="s">
        <v>840</v>
      </c>
      <c r="C710" s="1">
        <f t="shared" si="279"/>
        <v>4341</v>
      </c>
      <c r="D710" s="6">
        <f>IF(N710&gt;0, RANK(N710,(N710:P710,Q710:AE710)),0)</f>
        <v>2</v>
      </c>
      <c r="E710" s="6">
        <f>IF(O710&gt;0,RANK(O710,(N710:P710,Q710:AE710)),0)</f>
        <v>1</v>
      </c>
      <c r="F710" s="6">
        <f>IF(P710&gt;0,RANK(P710,(N710:P710,Q710:AE710)),0)</f>
        <v>0</v>
      </c>
      <c r="G710" s="1">
        <f t="shared" si="288"/>
        <v>1459</v>
      </c>
      <c r="H710" s="2">
        <f t="shared" si="289"/>
        <v>0.33609767334715501</v>
      </c>
      <c r="I710" s="2"/>
      <c r="J710" s="2">
        <f t="shared" si="280"/>
        <v>0.33195116332642249</v>
      </c>
      <c r="K710" s="2">
        <f t="shared" si="281"/>
        <v>0.66804883667357751</v>
      </c>
      <c r="L710" s="2">
        <f t="shared" si="282"/>
        <v>0</v>
      </c>
      <c r="M710" s="2">
        <f t="shared" si="283"/>
        <v>0</v>
      </c>
      <c r="N710" s="107">
        <v>1441</v>
      </c>
      <c r="O710" s="107">
        <v>2900</v>
      </c>
      <c r="P710" s="107"/>
      <c r="Q710" s="107"/>
      <c r="R710" s="107"/>
      <c r="S710" s="107"/>
      <c r="T710" s="107"/>
      <c r="U710" s="107"/>
      <c r="V710" s="107"/>
      <c r="W710" s="107"/>
      <c r="X710" s="107"/>
      <c r="Y710" s="107"/>
      <c r="Z710" s="107"/>
      <c r="AA710" s="107"/>
      <c r="AB710" s="107"/>
      <c r="AC710" s="107"/>
      <c r="AD710" s="107"/>
      <c r="AE710" s="107"/>
      <c r="AG710" s="6">
        <f>IF(Q710&gt;0,RANK(Q710,(N710:P710,Q710:AE710)),0)</f>
        <v>0</v>
      </c>
      <c r="AH710" s="6">
        <f>IF(R710&gt;0,RANK(R710,(N710:P710,Q710:AE710)),0)</f>
        <v>0</v>
      </c>
      <c r="AI710" s="6">
        <f>IF(T710&gt;0,RANK(T710,(N710:P710,Q710:AE710)),0)</f>
        <v>0</v>
      </c>
      <c r="AJ710" s="6">
        <f>IF(S710&gt;0,RANK(S710,(N710:P710,Q710:AE710)),0)</f>
        <v>0</v>
      </c>
      <c r="AK710" s="2">
        <f t="shared" si="284"/>
        <v>0</v>
      </c>
      <c r="AL710" s="2">
        <f t="shared" si="285"/>
        <v>0</v>
      </c>
      <c r="AM710" s="2">
        <f t="shared" si="286"/>
        <v>0</v>
      </c>
      <c r="AN710" s="2">
        <f t="shared" si="287"/>
        <v>0</v>
      </c>
      <c r="AP710" t="s">
        <v>621</v>
      </c>
      <c r="AQ710" t="s">
        <v>840</v>
      </c>
      <c r="AT710" s="92">
        <v>30</v>
      </c>
      <c r="AU710" s="94">
        <v>21</v>
      </c>
      <c r="AV710" s="98">
        <f t="shared" si="269"/>
        <v>30021</v>
      </c>
      <c r="AX710" s="6" t="s">
        <v>1535</v>
      </c>
      <c r="BE710" t="s">
        <v>450</v>
      </c>
    </row>
    <row r="711" spans="1:57" hidden="1" outlineLevel="1">
      <c r="A711" t="s">
        <v>363</v>
      </c>
      <c r="B711" t="s">
        <v>840</v>
      </c>
      <c r="C711" s="1">
        <f t="shared" si="279"/>
        <v>4313</v>
      </c>
      <c r="D711" s="6">
        <f>IF(N711&gt;0, RANK(N711,(N711:P711,Q711:AE711)),0)</f>
        <v>1</v>
      </c>
      <c r="E711" s="6">
        <f>IF(O711&gt;0,RANK(O711,(N711:P711,Q711:AE711)),0)</f>
        <v>2</v>
      </c>
      <c r="F711" s="6">
        <f>IF(P711&gt;0,RANK(P711,(N711:P711,Q711:AE711)),0)</f>
        <v>0</v>
      </c>
      <c r="G711" s="1">
        <f t="shared" si="288"/>
        <v>837</v>
      </c>
      <c r="H711" s="2">
        <f t="shared" si="289"/>
        <v>0.19406445629492233</v>
      </c>
      <c r="I711" s="2"/>
      <c r="J711" s="2">
        <f t="shared" si="280"/>
        <v>0.59703222814746115</v>
      </c>
      <c r="K711" s="2">
        <f t="shared" si="281"/>
        <v>0.40296777185253885</v>
      </c>
      <c r="L711" s="2">
        <f t="shared" si="282"/>
        <v>0</v>
      </c>
      <c r="M711" s="2">
        <f t="shared" si="283"/>
        <v>0</v>
      </c>
      <c r="N711" s="107">
        <v>2575</v>
      </c>
      <c r="O711" s="107">
        <v>1738</v>
      </c>
      <c r="P711" s="107"/>
      <c r="Q711" s="107"/>
      <c r="R711" s="107"/>
      <c r="S711" s="107"/>
      <c r="T711" s="107"/>
      <c r="U711" s="107"/>
      <c r="V711" s="107"/>
      <c r="W711" s="107"/>
      <c r="X711" s="107"/>
      <c r="Y711" s="107"/>
      <c r="Z711" s="107"/>
      <c r="AA711" s="107"/>
      <c r="AB711" s="107"/>
      <c r="AC711" s="107"/>
      <c r="AD711" s="107"/>
      <c r="AE711" s="107"/>
      <c r="AG711" s="6">
        <f>IF(Q711&gt;0,RANK(Q711,(N711:P711,Q711:AE711)),0)</f>
        <v>0</v>
      </c>
      <c r="AH711" s="6">
        <f>IF(R711&gt;0,RANK(R711,(N711:P711,Q711:AE711)),0)</f>
        <v>0</v>
      </c>
      <c r="AI711" s="6">
        <f>IF(T711&gt;0,RANK(T711,(N711:P711,Q711:AE711)),0)</f>
        <v>0</v>
      </c>
      <c r="AJ711" s="6">
        <f>IF(S711&gt;0,RANK(S711,(N711:P711,Q711:AE711)),0)</f>
        <v>0</v>
      </c>
      <c r="AK711" s="2">
        <f t="shared" si="284"/>
        <v>0</v>
      </c>
      <c r="AL711" s="2">
        <f t="shared" si="285"/>
        <v>0</v>
      </c>
      <c r="AM711" s="2">
        <f t="shared" si="286"/>
        <v>0</v>
      </c>
      <c r="AN711" s="2">
        <f t="shared" si="287"/>
        <v>0</v>
      </c>
      <c r="AP711" t="s">
        <v>363</v>
      </c>
      <c r="AQ711" t="s">
        <v>840</v>
      </c>
      <c r="AT711" s="92">
        <v>30</v>
      </c>
      <c r="AU711" s="94">
        <v>23</v>
      </c>
      <c r="AV711" s="98">
        <f t="shared" si="269"/>
        <v>30023</v>
      </c>
      <c r="AX711" s="6" t="s">
        <v>1535</v>
      </c>
      <c r="BE711" t="s">
        <v>449</v>
      </c>
    </row>
    <row r="712" spans="1:57" hidden="1" outlineLevel="1">
      <c r="A712" t="s">
        <v>698</v>
      </c>
      <c r="B712" t="s">
        <v>840</v>
      </c>
      <c r="C712" s="1">
        <f t="shared" si="279"/>
        <v>1560</v>
      </c>
      <c r="D712" s="6">
        <f>IF(N712&gt;0, RANK(N712,(N712:P712,Q712:AE712)),0)</f>
        <v>2</v>
      </c>
      <c r="E712" s="6">
        <f>IF(O712&gt;0,RANK(O712,(N712:P712,Q712:AE712)),0)</f>
        <v>1</v>
      </c>
      <c r="F712" s="6">
        <f>IF(P712&gt;0,RANK(P712,(N712:P712,Q712:AE712)),0)</f>
        <v>0</v>
      </c>
      <c r="G712" s="1">
        <f t="shared" si="288"/>
        <v>866</v>
      </c>
      <c r="H712" s="2">
        <f t="shared" si="289"/>
        <v>0.55512820512820515</v>
      </c>
      <c r="I712" s="2"/>
      <c r="J712" s="2">
        <f t="shared" si="280"/>
        <v>0.22243589743589742</v>
      </c>
      <c r="K712" s="2">
        <f t="shared" si="281"/>
        <v>0.77756410256410258</v>
      </c>
      <c r="L712" s="2">
        <f t="shared" si="282"/>
        <v>0</v>
      </c>
      <c r="M712" s="2">
        <f t="shared" si="283"/>
        <v>0</v>
      </c>
      <c r="N712" s="107">
        <v>347</v>
      </c>
      <c r="O712" s="107">
        <v>1213</v>
      </c>
      <c r="P712" s="107"/>
      <c r="Q712" s="107"/>
      <c r="R712" s="107"/>
      <c r="S712" s="107"/>
      <c r="T712" s="107"/>
      <c r="U712" s="107"/>
      <c r="V712" s="107"/>
      <c r="W712" s="107"/>
      <c r="X712" s="107"/>
      <c r="Y712" s="107"/>
      <c r="Z712" s="107"/>
      <c r="AA712" s="107"/>
      <c r="AB712" s="107"/>
      <c r="AC712" s="107"/>
      <c r="AD712" s="107"/>
      <c r="AE712" s="107"/>
      <c r="AG712" s="6">
        <f>IF(Q712&gt;0,RANK(Q712,(N712:P712,Q712:AE712)),0)</f>
        <v>0</v>
      </c>
      <c r="AH712" s="6">
        <f>IF(R712&gt;0,RANK(R712,(N712:P712,Q712:AE712)),0)</f>
        <v>0</v>
      </c>
      <c r="AI712" s="6">
        <f>IF(T712&gt;0,RANK(T712,(N712:P712,Q712:AE712)),0)</f>
        <v>0</v>
      </c>
      <c r="AJ712" s="6">
        <f>IF(S712&gt;0,RANK(S712,(N712:P712,Q712:AE712)),0)</f>
        <v>0</v>
      </c>
      <c r="AK712" s="2">
        <f t="shared" si="284"/>
        <v>0</v>
      </c>
      <c r="AL712" s="2">
        <f t="shared" si="285"/>
        <v>0</v>
      </c>
      <c r="AM712" s="2">
        <f t="shared" si="286"/>
        <v>0</v>
      </c>
      <c r="AN712" s="2">
        <f t="shared" si="287"/>
        <v>0</v>
      </c>
      <c r="AP712" t="s">
        <v>698</v>
      </c>
      <c r="AQ712" t="s">
        <v>840</v>
      </c>
      <c r="AT712" s="92">
        <v>30</v>
      </c>
      <c r="AU712" s="94">
        <v>25</v>
      </c>
      <c r="AV712" s="98">
        <f t="shared" si="269"/>
        <v>30025</v>
      </c>
      <c r="AX712" s="6" t="s">
        <v>1535</v>
      </c>
      <c r="BE712" t="s">
        <v>451</v>
      </c>
    </row>
    <row r="713" spans="1:57" hidden="1" outlineLevel="1">
      <c r="A713" t="s">
        <v>38</v>
      </c>
      <c r="B713" t="s">
        <v>840</v>
      </c>
      <c r="C713" s="1">
        <f t="shared" si="279"/>
        <v>5862</v>
      </c>
      <c r="D713" s="6">
        <f>IF(N713&gt;0, RANK(N713,(N713:P713,Q713:AE713)),0)</f>
        <v>2</v>
      </c>
      <c r="E713" s="6">
        <f>IF(O713&gt;0,RANK(O713,(N713:P713,Q713:AE713)),0)</f>
        <v>1</v>
      </c>
      <c r="F713" s="6">
        <f>IF(P713&gt;0,RANK(P713,(N713:P713,Q713:AE713)),0)</f>
        <v>0</v>
      </c>
      <c r="G713" s="1">
        <f t="shared" si="288"/>
        <v>3090</v>
      </c>
      <c r="H713" s="2">
        <f t="shared" si="289"/>
        <v>0.52712384851586491</v>
      </c>
      <c r="I713" s="2"/>
      <c r="J713" s="2">
        <f t="shared" si="280"/>
        <v>0.23643807574206754</v>
      </c>
      <c r="K713" s="2">
        <f t="shared" si="281"/>
        <v>0.76356192425793246</v>
      </c>
      <c r="L713" s="2">
        <f t="shared" si="282"/>
        <v>0</v>
      </c>
      <c r="M713" s="2">
        <f t="shared" si="283"/>
        <v>0</v>
      </c>
      <c r="N713" s="107">
        <v>1386</v>
      </c>
      <c r="O713" s="107">
        <v>4476</v>
      </c>
      <c r="P713" s="107"/>
      <c r="Q713" s="107"/>
      <c r="R713" s="107"/>
      <c r="S713" s="107"/>
      <c r="T713" s="107"/>
      <c r="U713" s="107"/>
      <c r="V713" s="107"/>
      <c r="W713" s="107"/>
      <c r="X713" s="107"/>
      <c r="Y713" s="107"/>
      <c r="Z713" s="107"/>
      <c r="AA713" s="107"/>
      <c r="AB713" s="107"/>
      <c r="AC713" s="107"/>
      <c r="AD713" s="107"/>
      <c r="AE713" s="107"/>
      <c r="AG713" s="6">
        <f>IF(Q713&gt;0,RANK(Q713,(N713:P713,Q713:AE713)),0)</f>
        <v>0</v>
      </c>
      <c r="AH713" s="6">
        <f>IF(R713&gt;0,RANK(R713,(N713:P713,Q713:AE713)),0)</f>
        <v>0</v>
      </c>
      <c r="AI713" s="6">
        <f>IF(T713&gt;0,RANK(T713,(N713:P713,Q713:AE713)),0)</f>
        <v>0</v>
      </c>
      <c r="AJ713" s="6">
        <f>IF(S713&gt;0,RANK(S713,(N713:P713,Q713:AE713)),0)</f>
        <v>0</v>
      </c>
      <c r="AK713" s="2">
        <f t="shared" si="284"/>
        <v>0</v>
      </c>
      <c r="AL713" s="2">
        <f t="shared" si="285"/>
        <v>0</v>
      </c>
      <c r="AM713" s="2">
        <f t="shared" si="286"/>
        <v>0</v>
      </c>
      <c r="AN713" s="2">
        <f t="shared" si="287"/>
        <v>0</v>
      </c>
      <c r="AP713" t="s">
        <v>38</v>
      </c>
      <c r="AQ713" t="s">
        <v>840</v>
      </c>
      <c r="AT713" s="92">
        <v>30</v>
      </c>
      <c r="AU713" s="94">
        <v>27</v>
      </c>
      <c r="AV713" s="98">
        <f t="shared" si="269"/>
        <v>30027</v>
      </c>
      <c r="AX713" s="6" t="s">
        <v>1535</v>
      </c>
      <c r="BE713" t="s">
        <v>451</v>
      </c>
    </row>
    <row r="714" spans="1:57" hidden="1" outlineLevel="1">
      <c r="A714" t="s">
        <v>1621</v>
      </c>
      <c r="B714" t="s">
        <v>840</v>
      </c>
      <c r="C714" s="1">
        <f t="shared" si="279"/>
        <v>27384</v>
      </c>
      <c r="D714" s="6">
        <f>IF(N714&gt;0, RANK(N714,(N714:P714,Q714:AE714)),0)</f>
        <v>2</v>
      </c>
      <c r="E714" s="6">
        <f>IF(O714&gt;0,RANK(O714,(N714:P714,Q714:AE714)),0)</f>
        <v>1</v>
      </c>
      <c r="F714" s="6">
        <f>IF(P714&gt;0,RANK(P714,(N714:P714,Q714:AE714)),0)</f>
        <v>0</v>
      </c>
      <c r="G714" s="1">
        <f t="shared" si="288"/>
        <v>10400</v>
      </c>
      <c r="H714" s="2">
        <f t="shared" si="289"/>
        <v>0.37978381536663747</v>
      </c>
      <c r="I714" s="2"/>
      <c r="J714" s="2">
        <f t="shared" si="280"/>
        <v>0.31010809231668129</v>
      </c>
      <c r="K714" s="2">
        <f t="shared" si="281"/>
        <v>0.68989190768331876</v>
      </c>
      <c r="L714" s="2">
        <f t="shared" si="282"/>
        <v>0</v>
      </c>
      <c r="M714" s="2">
        <f t="shared" si="283"/>
        <v>0</v>
      </c>
      <c r="N714" s="107">
        <v>8492</v>
      </c>
      <c r="O714" s="107">
        <v>18892</v>
      </c>
      <c r="P714" s="107"/>
      <c r="Q714" s="107"/>
      <c r="R714" s="107"/>
      <c r="S714" s="107"/>
      <c r="T714" s="107"/>
      <c r="U714" s="107"/>
      <c r="V714" s="107"/>
      <c r="W714" s="107"/>
      <c r="X714" s="107"/>
      <c r="Y714" s="107"/>
      <c r="Z714" s="107"/>
      <c r="AA714" s="107"/>
      <c r="AB714" s="107"/>
      <c r="AC714" s="107"/>
      <c r="AD714" s="107"/>
      <c r="AE714" s="107"/>
      <c r="AG714" s="6">
        <f>IF(Q714&gt;0,RANK(Q714,(N714:P714,Q714:AE714)),0)</f>
        <v>0</v>
      </c>
      <c r="AH714" s="6">
        <f>IF(R714&gt;0,RANK(R714,(N714:P714,Q714:AE714)),0)</f>
        <v>0</v>
      </c>
      <c r="AI714" s="6">
        <f>IF(T714&gt;0,RANK(T714,(N714:P714,Q714:AE714)),0)</f>
        <v>0</v>
      </c>
      <c r="AJ714" s="6">
        <f>IF(S714&gt;0,RANK(S714,(N714:P714,Q714:AE714)),0)</f>
        <v>0</v>
      </c>
      <c r="AK714" s="2">
        <f t="shared" si="284"/>
        <v>0</v>
      </c>
      <c r="AL714" s="2">
        <f t="shared" si="285"/>
        <v>0</v>
      </c>
      <c r="AM714" s="2">
        <f t="shared" si="286"/>
        <v>0</v>
      </c>
      <c r="AN714" s="2">
        <f t="shared" si="287"/>
        <v>0</v>
      </c>
      <c r="AP714" t="s">
        <v>1621</v>
      </c>
      <c r="AQ714" t="s">
        <v>840</v>
      </c>
      <c r="AT714" s="92">
        <v>30</v>
      </c>
      <c r="AU714" s="94">
        <v>29</v>
      </c>
      <c r="AV714" s="98">
        <f t="shared" si="269"/>
        <v>30029</v>
      </c>
      <c r="AX714" s="6" t="s">
        <v>1535</v>
      </c>
      <c r="BE714" t="s">
        <v>451</v>
      </c>
    </row>
    <row r="715" spans="1:57" hidden="1" outlineLevel="1">
      <c r="A715" t="s">
        <v>2000</v>
      </c>
      <c r="B715" t="s">
        <v>840</v>
      </c>
      <c r="C715" s="1">
        <f t="shared" si="279"/>
        <v>22737</v>
      </c>
      <c r="D715" s="6">
        <f>IF(N715&gt;0, RANK(N715,(N715:P715,Q715:AE715)),0)</f>
        <v>2</v>
      </c>
      <c r="E715" s="6">
        <f>IF(O715&gt;0,RANK(O715,(N715:P715,Q715:AE715)),0)</f>
        <v>1</v>
      </c>
      <c r="F715" s="6">
        <f>IF(P715&gt;0,RANK(P715,(N715:P715,Q715:AE715)),0)</f>
        <v>0</v>
      </c>
      <c r="G715" s="1">
        <f t="shared" si="288"/>
        <v>7099</v>
      </c>
      <c r="H715" s="2">
        <f t="shared" si="289"/>
        <v>0.3122223688261424</v>
      </c>
      <c r="I715" s="2"/>
      <c r="J715" s="2">
        <f t="shared" si="280"/>
        <v>0.3438888155869288</v>
      </c>
      <c r="K715" s="2">
        <f t="shared" si="281"/>
        <v>0.65611118441307126</v>
      </c>
      <c r="L715" s="2">
        <f t="shared" si="282"/>
        <v>0</v>
      </c>
      <c r="M715" s="2">
        <f t="shared" si="283"/>
        <v>-1.1102230246251565E-16</v>
      </c>
      <c r="N715" s="107">
        <v>7819</v>
      </c>
      <c r="O715" s="107">
        <v>14918</v>
      </c>
      <c r="P715" s="107"/>
      <c r="Q715" s="107"/>
      <c r="R715" s="107"/>
      <c r="S715" s="107"/>
      <c r="T715" s="107"/>
      <c r="U715" s="107"/>
      <c r="V715" s="107"/>
      <c r="W715" s="107"/>
      <c r="X715" s="107"/>
      <c r="Y715" s="107"/>
      <c r="Z715" s="107"/>
      <c r="AA715" s="107"/>
      <c r="AB715" s="107"/>
      <c r="AC715" s="107"/>
      <c r="AD715" s="107"/>
      <c r="AE715" s="107"/>
      <c r="AG715" s="6">
        <f>IF(Q715&gt;0,RANK(Q715,(N715:P715,Q715:AE715)),0)</f>
        <v>0</v>
      </c>
      <c r="AH715" s="6">
        <f>IF(R715&gt;0,RANK(R715,(N715:P715,Q715:AE715)),0)</f>
        <v>0</v>
      </c>
      <c r="AI715" s="6">
        <f>IF(T715&gt;0,RANK(T715,(N715:P715,Q715:AE715)),0)</f>
        <v>0</v>
      </c>
      <c r="AJ715" s="6">
        <f>IF(S715&gt;0,RANK(S715,(N715:P715,Q715:AE715)),0)</f>
        <v>0</v>
      </c>
      <c r="AK715" s="2">
        <f t="shared" si="284"/>
        <v>0</v>
      </c>
      <c r="AL715" s="2">
        <f t="shared" si="285"/>
        <v>0</v>
      </c>
      <c r="AM715" s="2">
        <f t="shared" si="286"/>
        <v>0</v>
      </c>
      <c r="AN715" s="2">
        <f t="shared" si="287"/>
        <v>0</v>
      </c>
      <c r="AP715" t="s">
        <v>2000</v>
      </c>
      <c r="AQ715" t="s">
        <v>840</v>
      </c>
      <c r="AT715" s="92">
        <v>30</v>
      </c>
      <c r="AU715" s="94">
        <v>31</v>
      </c>
      <c r="AV715" s="98">
        <f t="shared" si="269"/>
        <v>30031</v>
      </c>
      <c r="AX715" s="6" t="s">
        <v>1535</v>
      </c>
      <c r="BE715" t="s">
        <v>449</v>
      </c>
    </row>
    <row r="716" spans="1:57" hidden="1" outlineLevel="1">
      <c r="A716" t="s">
        <v>2088</v>
      </c>
      <c r="B716" t="s">
        <v>840</v>
      </c>
      <c r="C716" s="1">
        <f t="shared" si="279"/>
        <v>713</v>
      </c>
      <c r="D716" s="6">
        <f>IF(N716&gt;0, RANK(N716,(N716:P716,Q716:AE716)),0)</f>
        <v>2</v>
      </c>
      <c r="E716" s="6">
        <f>IF(O716&gt;0,RANK(O716,(N716:P716,Q716:AE716)),0)</f>
        <v>1</v>
      </c>
      <c r="F716" s="6">
        <f>IF(P716&gt;0,RANK(P716,(N716:P716,Q716:AE716)),0)</f>
        <v>0</v>
      </c>
      <c r="G716" s="1">
        <f t="shared" si="288"/>
        <v>591</v>
      </c>
      <c r="H716" s="2">
        <f t="shared" si="289"/>
        <v>0.82889200561009813</v>
      </c>
      <c r="I716" s="2"/>
      <c r="J716" s="2">
        <f t="shared" si="280"/>
        <v>8.5553997194950909E-2</v>
      </c>
      <c r="K716" s="2">
        <f t="shared" si="281"/>
        <v>0.91444600280504906</v>
      </c>
      <c r="L716" s="2">
        <f t="shared" si="282"/>
        <v>0</v>
      </c>
      <c r="M716" s="2">
        <f t="shared" si="283"/>
        <v>0</v>
      </c>
      <c r="N716" s="107">
        <v>61</v>
      </c>
      <c r="O716" s="107">
        <v>652</v>
      </c>
      <c r="P716" s="107"/>
      <c r="Q716" s="107"/>
      <c r="R716" s="107"/>
      <c r="S716" s="107"/>
      <c r="T716" s="107"/>
      <c r="U716" s="107"/>
      <c r="V716" s="107"/>
      <c r="W716" s="107"/>
      <c r="X716" s="107"/>
      <c r="Y716" s="107"/>
      <c r="Z716" s="107"/>
      <c r="AA716" s="107"/>
      <c r="AB716" s="107"/>
      <c r="AC716" s="107"/>
      <c r="AD716" s="107"/>
      <c r="AE716" s="107"/>
      <c r="AG716" s="6">
        <f>IF(Q716&gt;0,RANK(Q716,(N716:P716,Q716:AE716)),0)</f>
        <v>0</v>
      </c>
      <c r="AH716" s="6">
        <f>IF(R716&gt;0,RANK(R716,(N716:P716,Q716:AE716)),0)</f>
        <v>0</v>
      </c>
      <c r="AI716" s="6">
        <f>IF(T716&gt;0,RANK(T716,(N716:P716,Q716:AE716)),0)</f>
        <v>0</v>
      </c>
      <c r="AJ716" s="6">
        <f>IF(S716&gt;0,RANK(S716,(N716:P716,Q716:AE716)),0)</f>
        <v>0</v>
      </c>
      <c r="AK716" s="2">
        <f t="shared" si="284"/>
        <v>0</v>
      </c>
      <c r="AL716" s="2">
        <f t="shared" si="285"/>
        <v>0</v>
      </c>
      <c r="AM716" s="2">
        <f t="shared" si="286"/>
        <v>0</v>
      </c>
      <c r="AN716" s="2">
        <f t="shared" si="287"/>
        <v>0</v>
      </c>
      <c r="AP716" t="s">
        <v>2088</v>
      </c>
      <c r="AQ716" t="s">
        <v>840</v>
      </c>
      <c r="AT716" s="92">
        <v>30</v>
      </c>
      <c r="AU716" s="94">
        <v>33</v>
      </c>
      <c r="AV716" s="98">
        <f t="shared" si="269"/>
        <v>30033</v>
      </c>
      <c r="AX716" s="6" t="s">
        <v>1535</v>
      </c>
    </row>
    <row r="717" spans="1:57" hidden="1" outlineLevel="1">
      <c r="A717" t="s">
        <v>520</v>
      </c>
      <c r="B717" t="s">
        <v>840</v>
      </c>
      <c r="C717" s="1">
        <f t="shared" si="279"/>
        <v>4203</v>
      </c>
      <c r="D717" s="6">
        <f>IF(N717&gt;0, RANK(N717,(N717:P717,Q717:AE717)),0)</f>
        <v>2</v>
      </c>
      <c r="E717" s="6">
        <f>IF(O717&gt;0,RANK(O717,(N717:P717,Q717:AE717)),0)</f>
        <v>1</v>
      </c>
      <c r="F717" s="6">
        <f>IF(P717&gt;0,RANK(P717,(N717:P717,Q717:AE717)),0)</f>
        <v>0</v>
      </c>
      <c r="G717" s="1">
        <f t="shared" si="288"/>
        <v>23</v>
      </c>
      <c r="H717" s="2">
        <f t="shared" si="289"/>
        <v>5.4722817035450866E-3</v>
      </c>
      <c r="I717" s="2"/>
      <c r="J717" s="2">
        <f t="shared" si="280"/>
        <v>0.49726385914822746</v>
      </c>
      <c r="K717" s="2">
        <f t="shared" si="281"/>
        <v>0.50273614085177254</v>
      </c>
      <c r="L717" s="2">
        <f t="shared" si="282"/>
        <v>0</v>
      </c>
      <c r="M717" s="2">
        <f t="shared" si="283"/>
        <v>0</v>
      </c>
      <c r="N717" s="107">
        <v>2090</v>
      </c>
      <c r="O717" s="107">
        <v>2113</v>
      </c>
      <c r="P717" s="107"/>
      <c r="Q717" s="107"/>
      <c r="R717" s="107"/>
      <c r="S717" s="107"/>
      <c r="T717" s="107"/>
      <c r="U717" s="107"/>
      <c r="V717" s="107"/>
      <c r="W717" s="107"/>
      <c r="X717" s="107"/>
      <c r="Y717" s="107"/>
      <c r="Z717" s="107"/>
      <c r="AA717" s="107"/>
      <c r="AB717" s="107"/>
      <c r="AC717" s="107"/>
      <c r="AD717" s="107"/>
      <c r="AE717" s="107"/>
      <c r="AG717" s="6">
        <f>IF(Q717&gt;0,RANK(Q717,(N717:P717,Q717:AE717)),0)</f>
        <v>0</v>
      </c>
      <c r="AH717" s="6">
        <f>IF(R717&gt;0,RANK(R717,(N717:P717,Q717:AE717)),0)</f>
        <v>0</v>
      </c>
      <c r="AI717" s="6">
        <f>IF(T717&gt;0,RANK(T717,(N717:P717,Q717:AE717)),0)</f>
        <v>0</v>
      </c>
      <c r="AJ717" s="6">
        <f>IF(S717&gt;0,RANK(S717,(N717:P717,Q717:AE717)),0)</f>
        <v>0</v>
      </c>
      <c r="AK717" s="2">
        <f t="shared" si="284"/>
        <v>0</v>
      </c>
      <c r="AL717" s="2">
        <f t="shared" si="285"/>
        <v>0</v>
      </c>
      <c r="AM717" s="2">
        <f t="shared" si="286"/>
        <v>0</v>
      </c>
      <c r="AN717" s="2">
        <f t="shared" si="287"/>
        <v>0</v>
      </c>
      <c r="AP717" t="s">
        <v>520</v>
      </c>
      <c r="AQ717" t="s">
        <v>840</v>
      </c>
      <c r="AT717" s="92">
        <v>30</v>
      </c>
      <c r="AU717" s="94">
        <v>35</v>
      </c>
      <c r="AV717" s="98">
        <f t="shared" si="269"/>
        <v>30035</v>
      </c>
      <c r="AX717" s="6" t="s">
        <v>1535</v>
      </c>
      <c r="BE717" t="s">
        <v>451</v>
      </c>
    </row>
    <row r="718" spans="1:57" hidden="1" outlineLevel="1">
      <c r="A718" t="s">
        <v>1481</v>
      </c>
      <c r="B718" t="s">
        <v>840</v>
      </c>
      <c r="C718" s="1">
        <f t="shared" si="279"/>
        <v>461</v>
      </c>
      <c r="D718" s="6">
        <f>IF(N718&gt;0, RANK(N718,(N718:P718,Q718:AE718)),0)</f>
        <v>2</v>
      </c>
      <c r="E718" s="6">
        <f>IF(O718&gt;0,RANK(O718,(N718:P718,Q718:AE718)),0)</f>
        <v>1</v>
      </c>
      <c r="F718" s="6">
        <f>IF(P718&gt;0,RANK(P718,(N718:P718,Q718:AE718)),0)</f>
        <v>0</v>
      </c>
      <c r="G718" s="1">
        <f t="shared" si="288"/>
        <v>267</v>
      </c>
      <c r="H718" s="2">
        <f t="shared" si="289"/>
        <v>0.57917570498915405</v>
      </c>
      <c r="I718" s="2"/>
      <c r="J718" s="2">
        <f t="shared" si="280"/>
        <v>0.210412147505423</v>
      </c>
      <c r="K718" s="2">
        <f t="shared" si="281"/>
        <v>0.78958785249457697</v>
      </c>
      <c r="L718" s="2">
        <f t="shared" si="282"/>
        <v>0</v>
      </c>
      <c r="M718" s="2">
        <f t="shared" si="283"/>
        <v>0</v>
      </c>
      <c r="N718" s="107">
        <v>97</v>
      </c>
      <c r="O718" s="107">
        <v>364</v>
      </c>
      <c r="P718" s="107"/>
      <c r="Q718" s="107"/>
      <c r="R718" s="107"/>
      <c r="S718" s="107"/>
      <c r="T718" s="107"/>
      <c r="U718" s="107"/>
      <c r="V718" s="107"/>
      <c r="W718" s="107"/>
      <c r="X718" s="107"/>
      <c r="Y718" s="107"/>
      <c r="Z718" s="107"/>
      <c r="AA718" s="107"/>
      <c r="AB718" s="107"/>
      <c r="AC718" s="107"/>
      <c r="AD718" s="107"/>
      <c r="AE718" s="107"/>
      <c r="AG718" s="6">
        <f>IF(Q718&gt;0,RANK(Q718,(N718:P718,Q718:AE718)),0)</f>
        <v>0</v>
      </c>
      <c r="AH718" s="6">
        <f>IF(R718&gt;0,RANK(R718,(N718:P718,Q718:AE718)),0)</f>
        <v>0</v>
      </c>
      <c r="AI718" s="6">
        <f>IF(T718&gt;0,RANK(T718,(N718:P718,Q718:AE718)),0)</f>
        <v>0</v>
      </c>
      <c r="AJ718" s="6">
        <f>IF(S718&gt;0,RANK(S718,(N718:P718,Q718:AE718)),0)</f>
        <v>0</v>
      </c>
      <c r="AK718" s="2">
        <f t="shared" si="284"/>
        <v>0</v>
      </c>
      <c r="AL718" s="2">
        <f t="shared" si="285"/>
        <v>0</v>
      </c>
      <c r="AM718" s="2">
        <f t="shared" si="286"/>
        <v>0</v>
      </c>
      <c r="AN718" s="2">
        <f t="shared" si="287"/>
        <v>0</v>
      </c>
      <c r="AP718" t="s">
        <v>1481</v>
      </c>
      <c r="AQ718" t="s">
        <v>840</v>
      </c>
      <c r="AT718" s="92">
        <v>30</v>
      </c>
      <c r="AU718" s="94">
        <v>37</v>
      </c>
      <c r="AV718" s="98">
        <f t="shared" si="269"/>
        <v>30037</v>
      </c>
      <c r="AX718" s="6" t="s">
        <v>1535</v>
      </c>
    </row>
    <row r="719" spans="1:57" hidden="1" outlineLevel="1">
      <c r="A719" t="s">
        <v>998</v>
      </c>
      <c r="B719" t="s">
        <v>840</v>
      </c>
      <c r="C719" s="1">
        <f t="shared" si="279"/>
        <v>1302</v>
      </c>
      <c r="D719" s="6">
        <f>IF(N719&gt;0, RANK(N719,(N719:P719,Q719:AE719)),0)</f>
        <v>2</v>
      </c>
      <c r="E719" s="6">
        <f>IF(O719&gt;0,RANK(O719,(N719:P719,Q719:AE719)),0)</f>
        <v>1</v>
      </c>
      <c r="F719" s="6">
        <f>IF(P719&gt;0,RANK(P719,(N719:P719,Q719:AE719)),0)</f>
        <v>0</v>
      </c>
      <c r="G719" s="1">
        <f t="shared" si="288"/>
        <v>580</v>
      </c>
      <c r="H719" s="2">
        <f t="shared" si="289"/>
        <v>0.44546850998463899</v>
      </c>
      <c r="I719" s="2"/>
      <c r="J719" s="2">
        <f t="shared" si="280"/>
        <v>0.27726574500768048</v>
      </c>
      <c r="K719" s="2">
        <f t="shared" si="281"/>
        <v>0.72273425499231947</v>
      </c>
      <c r="L719" s="2">
        <f t="shared" si="282"/>
        <v>0</v>
      </c>
      <c r="M719" s="2">
        <f t="shared" si="283"/>
        <v>0</v>
      </c>
      <c r="N719" s="107">
        <v>361</v>
      </c>
      <c r="O719" s="107">
        <v>941</v>
      </c>
      <c r="P719" s="107"/>
      <c r="Q719" s="107"/>
      <c r="R719" s="107"/>
      <c r="S719" s="107"/>
      <c r="T719" s="107"/>
      <c r="U719" s="107"/>
      <c r="V719" s="107"/>
      <c r="W719" s="107"/>
      <c r="X719" s="107"/>
      <c r="Y719" s="107"/>
      <c r="Z719" s="107"/>
      <c r="AA719" s="107"/>
      <c r="AB719" s="107"/>
      <c r="AC719" s="107"/>
      <c r="AD719" s="107"/>
      <c r="AE719" s="107"/>
      <c r="AG719" s="6">
        <f>IF(Q719&gt;0,RANK(Q719,(N719:P719,Q719:AE719)),0)</f>
        <v>0</v>
      </c>
      <c r="AH719" s="6">
        <f>IF(R719&gt;0,RANK(R719,(N719:P719,Q719:AE719)),0)</f>
        <v>0</v>
      </c>
      <c r="AI719" s="6">
        <f>IF(T719&gt;0,RANK(T719,(N719:P719,Q719:AE719)),0)</f>
        <v>0</v>
      </c>
      <c r="AJ719" s="6">
        <f>IF(S719&gt;0,RANK(S719,(N719:P719,Q719:AE719)),0)</f>
        <v>0</v>
      </c>
      <c r="AK719" s="2">
        <f t="shared" si="284"/>
        <v>0</v>
      </c>
      <c r="AL719" s="2">
        <f t="shared" si="285"/>
        <v>0</v>
      </c>
      <c r="AM719" s="2">
        <f t="shared" si="286"/>
        <v>0</v>
      </c>
      <c r="AN719" s="2">
        <f t="shared" si="287"/>
        <v>0</v>
      </c>
      <c r="AP719" t="s">
        <v>998</v>
      </c>
      <c r="AQ719" t="s">
        <v>840</v>
      </c>
      <c r="AT719" s="92">
        <v>30</v>
      </c>
      <c r="AU719" s="94">
        <v>39</v>
      </c>
      <c r="AV719" s="98">
        <f t="shared" si="269"/>
        <v>30039</v>
      </c>
      <c r="AX719" s="6" t="s">
        <v>1535</v>
      </c>
    </row>
    <row r="720" spans="1:57" hidden="1" outlineLevel="1">
      <c r="A720" t="s">
        <v>636</v>
      </c>
      <c r="B720" t="s">
        <v>840</v>
      </c>
      <c r="C720" s="1">
        <f t="shared" si="279"/>
        <v>6662</v>
      </c>
      <c r="D720" s="6">
        <f>IF(N720&gt;0, RANK(N720,(N720:P720,Q720:AE720)),0)</f>
        <v>2</v>
      </c>
      <c r="E720" s="6">
        <f>IF(O720&gt;0,RANK(O720,(N720:P720,Q720:AE720)),0)</f>
        <v>1</v>
      </c>
      <c r="F720" s="6">
        <f>IF(P720&gt;0,RANK(P720,(N720:P720,Q720:AE720)),0)</f>
        <v>0</v>
      </c>
      <c r="G720" s="1">
        <f t="shared" si="288"/>
        <v>576</v>
      </c>
      <c r="H720" s="2">
        <f t="shared" si="289"/>
        <v>8.6460522365655962E-2</v>
      </c>
      <c r="I720" s="2"/>
      <c r="J720" s="2">
        <f t="shared" si="280"/>
        <v>0.45676973881717203</v>
      </c>
      <c r="K720" s="2">
        <f t="shared" si="281"/>
        <v>0.54323026118282802</v>
      </c>
      <c r="L720" s="2">
        <f t="shared" si="282"/>
        <v>0</v>
      </c>
      <c r="M720" s="2">
        <f t="shared" si="283"/>
        <v>-1.1102230246251565E-16</v>
      </c>
      <c r="N720" s="107">
        <v>3043</v>
      </c>
      <c r="O720" s="107">
        <v>3619</v>
      </c>
      <c r="P720" s="107"/>
      <c r="Q720" s="107"/>
      <c r="R720" s="107"/>
      <c r="S720" s="107"/>
      <c r="T720" s="107"/>
      <c r="U720" s="107"/>
      <c r="V720" s="107"/>
      <c r="W720" s="107"/>
      <c r="X720" s="107"/>
      <c r="Y720" s="107"/>
      <c r="Z720" s="107"/>
      <c r="AA720" s="107"/>
      <c r="AB720" s="107"/>
      <c r="AC720" s="107"/>
      <c r="AD720" s="107"/>
      <c r="AE720" s="107"/>
      <c r="AG720" s="6">
        <f>IF(Q720&gt;0,RANK(Q720,(N720:P720,Q720:AE720)),0)</f>
        <v>0</v>
      </c>
      <c r="AH720" s="6">
        <f>IF(R720&gt;0,RANK(R720,(N720:P720,Q720:AE720)),0)</f>
        <v>0</v>
      </c>
      <c r="AI720" s="6">
        <f>IF(T720&gt;0,RANK(T720,(N720:P720,Q720:AE720)),0)</f>
        <v>0</v>
      </c>
      <c r="AJ720" s="6">
        <f>IF(S720&gt;0,RANK(S720,(N720:P720,Q720:AE720)),0)</f>
        <v>0</v>
      </c>
      <c r="AK720" s="2">
        <f t="shared" si="284"/>
        <v>0</v>
      </c>
      <c r="AL720" s="2">
        <f t="shared" si="285"/>
        <v>0</v>
      </c>
      <c r="AM720" s="2">
        <f t="shared" si="286"/>
        <v>0</v>
      </c>
      <c r="AN720" s="2">
        <f t="shared" si="287"/>
        <v>0</v>
      </c>
      <c r="AP720" t="s">
        <v>636</v>
      </c>
      <c r="AQ720" t="s">
        <v>840</v>
      </c>
      <c r="AT720" s="92">
        <v>30</v>
      </c>
      <c r="AU720" s="94">
        <v>41</v>
      </c>
      <c r="AV720" s="98">
        <f t="shared" si="269"/>
        <v>30041</v>
      </c>
      <c r="AX720" s="6" t="s">
        <v>1535</v>
      </c>
      <c r="BE720" t="s">
        <v>584</v>
      </c>
    </row>
    <row r="721" spans="1:57" hidden="1" outlineLevel="1">
      <c r="A721" t="s">
        <v>1156</v>
      </c>
      <c r="B721" t="s">
        <v>840</v>
      </c>
      <c r="C721" s="1">
        <f t="shared" si="279"/>
        <v>4063</v>
      </c>
      <c r="D721" s="6">
        <f>IF(N721&gt;0, RANK(N721,(N721:P721,Q721:AE721)),0)</f>
        <v>2</v>
      </c>
      <c r="E721" s="6">
        <f>IF(O721&gt;0,RANK(O721,(N721:P721,Q721:AE721)),0)</f>
        <v>1</v>
      </c>
      <c r="F721" s="6">
        <f>IF(P721&gt;0,RANK(P721,(N721:P721,Q721:AE721)),0)</f>
        <v>0</v>
      </c>
      <c r="G721" s="1">
        <f t="shared" si="288"/>
        <v>1323</v>
      </c>
      <c r="H721" s="2">
        <f t="shared" si="289"/>
        <v>0.3256214619739109</v>
      </c>
      <c r="I721" s="2"/>
      <c r="J721" s="2">
        <f t="shared" si="280"/>
        <v>0.33718926901304452</v>
      </c>
      <c r="K721" s="2">
        <f t="shared" si="281"/>
        <v>0.66281073098695542</v>
      </c>
      <c r="L721" s="2">
        <f t="shared" si="282"/>
        <v>0</v>
      </c>
      <c r="M721" s="2">
        <f t="shared" si="283"/>
        <v>1.1102230246251565E-16</v>
      </c>
      <c r="N721" s="107">
        <v>1370</v>
      </c>
      <c r="O721" s="107">
        <v>2693</v>
      </c>
      <c r="P721" s="107"/>
      <c r="Q721" s="107"/>
      <c r="R721" s="107"/>
      <c r="S721" s="107"/>
      <c r="T721" s="107"/>
      <c r="U721" s="107"/>
      <c r="V721" s="107"/>
      <c r="W721" s="107"/>
      <c r="X721" s="107"/>
      <c r="Y721" s="107"/>
      <c r="Z721" s="107"/>
      <c r="AA721" s="107"/>
      <c r="AB721" s="107"/>
      <c r="AC721" s="107"/>
      <c r="AD721" s="107"/>
      <c r="AE721" s="107"/>
      <c r="AG721" s="6">
        <f>IF(Q721&gt;0,RANK(Q721,(N721:P721,Q721:AE721)),0)</f>
        <v>0</v>
      </c>
      <c r="AH721" s="6">
        <f>IF(R721&gt;0,RANK(R721,(N721:P721,Q721:AE721)),0)</f>
        <v>0</v>
      </c>
      <c r="AI721" s="6">
        <f>IF(T721&gt;0,RANK(T721,(N721:P721,Q721:AE721)),0)</f>
        <v>0</v>
      </c>
      <c r="AJ721" s="6">
        <f>IF(S721&gt;0,RANK(S721,(N721:P721,Q721:AE721)),0)</f>
        <v>0</v>
      </c>
      <c r="AK721" s="2">
        <f t="shared" si="284"/>
        <v>0</v>
      </c>
      <c r="AL721" s="2">
        <f t="shared" si="285"/>
        <v>0</v>
      </c>
      <c r="AM721" s="2">
        <f t="shared" si="286"/>
        <v>0</v>
      </c>
      <c r="AN721" s="2">
        <f t="shared" si="287"/>
        <v>0</v>
      </c>
      <c r="AP721" t="s">
        <v>1156</v>
      </c>
      <c r="AQ721" t="s">
        <v>840</v>
      </c>
      <c r="AT721" s="92">
        <v>30</v>
      </c>
      <c r="AU721" s="94">
        <v>43</v>
      </c>
      <c r="AV721" s="98">
        <f t="shared" si="269"/>
        <v>30043</v>
      </c>
      <c r="AX721" s="6" t="s">
        <v>1535</v>
      </c>
      <c r="BE721" t="s">
        <v>450</v>
      </c>
    </row>
    <row r="722" spans="1:57" hidden="1" outlineLevel="1">
      <c r="A722" t="s">
        <v>2369</v>
      </c>
      <c r="B722" t="s">
        <v>840</v>
      </c>
      <c r="C722" s="1">
        <f t="shared" si="279"/>
        <v>1411</v>
      </c>
      <c r="D722" s="6">
        <f>IF(N722&gt;0, RANK(N722,(N722:P722,Q722:AE722)),0)</f>
        <v>2</v>
      </c>
      <c r="E722" s="6">
        <f>IF(O722&gt;0,RANK(O722,(N722:P722,Q722:AE722)),0)</f>
        <v>1</v>
      </c>
      <c r="F722" s="6">
        <f>IF(P722&gt;0,RANK(P722,(N722:P722,Q722:AE722)),0)</f>
        <v>0</v>
      </c>
      <c r="G722" s="1">
        <f t="shared" si="288"/>
        <v>813</v>
      </c>
      <c r="H722" s="2">
        <f t="shared" si="289"/>
        <v>0.5761871013465627</v>
      </c>
      <c r="I722" s="2"/>
      <c r="J722" s="2">
        <f t="shared" si="280"/>
        <v>0.21190644932671865</v>
      </c>
      <c r="K722" s="2">
        <f t="shared" si="281"/>
        <v>0.78809355067328135</v>
      </c>
      <c r="L722" s="2">
        <f t="shared" si="282"/>
        <v>0</v>
      </c>
      <c r="M722" s="2">
        <f t="shared" si="283"/>
        <v>0</v>
      </c>
      <c r="N722" s="107">
        <v>299</v>
      </c>
      <c r="O722" s="107">
        <v>1112</v>
      </c>
      <c r="P722" s="107"/>
      <c r="Q722" s="107"/>
      <c r="R722" s="107"/>
      <c r="S722" s="107"/>
      <c r="T722" s="107"/>
      <c r="U722" s="107"/>
      <c r="V722" s="107"/>
      <c r="W722" s="107"/>
      <c r="X722" s="107"/>
      <c r="Y722" s="107"/>
      <c r="Z722" s="107"/>
      <c r="AA722" s="107"/>
      <c r="AB722" s="107"/>
      <c r="AC722" s="107"/>
      <c r="AD722" s="107"/>
      <c r="AE722" s="107"/>
      <c r="AG722" s="6">
        <f>IF(Q722&gt;0,RANK(Q722,(N722:P722,Q722:AE722)),0)</f>
        <v>0</v>
      </c>
      <c r="AH722" s="6">
        <f>IF(R722&gt;0,RANK(R722,(N722:P722,Q722:AE722)),0)</f>
        <v>0</v>
      </c>
      <c r="AI722" s="6">
        <f>IF(T722&gt;0,RANK(T722,(N722:P722,Q722:AE722)),0)</f>
        <v>0</v>
      </c>
      <c r="AJ722" s="6">
        <f>IF(S722&gt;0,RANK(S722,(N722:P722,Q722:AE722)),0)</f>
        <v>0</v>
      </c>
      <c r="AK722" s="2">
        <f t="shared" si="284"/>
        <v>0</v>
      </c>
      <c r="AL722" s="2">
        <f t="shared" si="285"/>
        <v>0</v>
      </c>
      <c r="AM722" s="2">
        <f t="shared" si="286"/>
        <v>0</v>
      </c>
      <c r="AN722" s="2">
        <f t="shared" si="287"/>
        <v>0</v>
      </c>
      <c r="AP722" t="s">
        <v>2369</v>
      </c>
      <c r="AQ722" t="s">
        <v>840</v>
      </c>
      <c r="AT722" s="92">
        <v>30</v>
      </c>
      <c r="AU722" s="94">
        <v>45</v>
      </c>
      <c r="AV722" s="98">
        <f t="shared" si="269"/>
        <v>30045</v>
      </c>
      <c r="AX722" s="6" t="s">
        <v>1535</v>
      </c>
    </row>
    <row r="723" spans="1:57" hidden="1" outlineLevel="1">
      <c r="A723" t="s">
        <v>659</v>
      </c>
      <c r="B723" t="s">
        <v>840</v>
      </c>
      <c r="C723" s="1">
        <f t="shared" si="279"/>
        <v>9459</v>
      </c>
      <c r="D723" s="6">
        <f>IF(N723&gt;0, RANK(N723,(N723:P723,Q723:AE723)),0)</f>
        <v>2</v>
      </c>
      <c r="E723" s="6">
        <f>IF(O723&gt;0,RANK(O723,(N723:P723,Q723:AE723)),0)</f>
        <v>1</v>
      </c>
      <c r="F723" s="6">
        <f>IF(P723&gt;0,RANK(P723,(N723:P723,Q723:AE723)),0)</f>
        <v>0</v>
      </c>
      <c r="G723" s="1">
        <f t="shared" si="288"/>
        <v>2539</v>
      </c>
      <c r="H723" s="2">
        <f t="shared" si="289"/>
        <v>0.2684216090495824</v>
      </c>
      <c r="I723" s="2"/>
      <c r="J723" s="2">
        <f t="shared" si="280"/>
        <v>0.36578919547520877</v>
      </c>
      <c r="K723" s="2">
        <f t="shared" si="281"/>
        <v>0.63421080452479117</v>
      </c>
      <c r="L723" s="2">
        <f t="shared" si="282"/>
        <v>0</v>
      </c>
      <c r="M723" s="2">
        <f t="shared" si="283"/>
        <v>0</v>
      </c>
      <c r="N723" s="107">
        <v>3460</v>
      </c>
      <c r="O723" s="107">
        <v>5999</v>
      </c>
      <c r="P723" s="107"/>
      <c r="Q723" s="107"/>
      <c r="R723" s="107"/>
      <c r="S723" s="107"/>
      <c r="T723" s="107"/>
      <c r="U723" s="107"/>
      <c r="V723" s="107"/>
      <c r="W723" s="107"/>
      <c r="X723" s="107"/>
      <c r="Y723" s="107"/>
      <c r="Z723" s="107"/>
      <c r="AA723" s="107"/>
      <c r="AB723" s="107"/>
      <c r="AC723" s="107"/>
      <c r="AD723" s="107"/>
      <c r="AE723" s="107"/>
      <c r="AG723" s="6">
        <f>IF(Q723&gt;0,RANK(Q723,(N723:P723,Q723:AE723)),0)</f>
        <v>0</v>
      </c>
      <c r="AH723" s="6">
        <f>IF(R723&gt;0,RANK(R723,(N723:P723,Q723:AE723)),0)</f>
        <v>0</v>
      </c>
      <c r="AI723" s="6">
        <f>IF(T723&gt;0,RANK(T723,(N723:P723,Q723:AE723)),0)</f>
        <v>0</v>
      </c>
      <c r="AJ723" s="6">
        <f>IF(S723&gt;0,RANK(S723,(N723:P723,Q723:AE723)),0)</f>
        <v>0</v>
      </c>
      <c r="AK723" s="2">
        <f t="shared" si="284"/>
        <v>0</v>
      </c>
      <c r="AL723" s="2">
        <f t="shared" si="285"/>
        <v>0</v>
      </c>
      <c r="AM723" s="2">
        <f t="shared" si="286"/>
        <v>0</v>
      </c>
      <c r="AN723" s="2">
        <f t="shared" si="287"/>
        <v>0</v>
      </c>
      <c r="AP723" t="s">
        <v>659</v>
      </c>
      <c r="AQ723" t="s">
        <v>840</v>
      </c>
      <c r="AT723" s="92">
        <v>30</v>
      </c>
      <c r="AU723" s="94">
        <v>47</v>
      </c>
      <c r="AV723" s="98">
        <f t="shared" si="269"/>
        <v>30047</v>
      </c>
      <c r="AX723" s="6" t="s">
        <v>1535</v>
      </c>
      <c r="BE723" t="s">
        <v>449</v>
      </c>
    </row>
    <row r="724" spans="1:57" hidden="1" outlineLevel="1">
      <c r="A724" t="s">
        <v>1455</v>
      </c>
      <c r="B724" t="s">
        <v>840</v>
      </c>
      <c r="C724" s="1">
        <f t="shared" si="279"/>
        <v>22609</v>
      </c>
      <c r="D724" s="6">
        <f>IF(N724&gt;0, RANK(N724,(N724:P724,Q724:AE724)),0)</f>
        <v>2</v>
      </c>
      <c r="E724" s="6">
        <f>IF(O724&gt;0,RANK(O724,(N724:P724,Q724:AE724)),0)</f>
        <v>1</v>
      </c>
      <c r="F724" s="6">
        <f>IF(P724&gt;0,RANK(P724,(N724:P724,Q724:AE724)),0)</f>
        <v>0</v>
      </c>
      <c r="G724" s="1">
        <f t="shared" si="288"/>
        <v>2217</v>
      </c>
      <c r="H724" s="2">
        <f t="shared" si="289"/>
        <v>9.8058295369100795E-2</v>
      </c>
      <c r="I724" s="2"/>
      <c r="J724" s="2">
        <f t="shared" si="280"/>
        <v>0.45097085231544959</v>
      </c>
      <c r="K724" s="2">
        <f t="shared" si="281"/>
        <v>0.54902914768455036</v>
      </c>
      <c r="L724" s="2">
        <f t="shared" si="282"/>
        <v>0</v>
      </c>
      <c r="M724" s="2">
        <f t="shared" si="283"/>
        <v>0</v>
      </c>
      <c r="N724" s="107">
        <v>10196</v>
      </c>
      <c r="O724" s="107">
        <v>12413</v>
      </c>
      <c r="P724" s="107"/>
      <c r="Q724" s="107"/>
      <c r="R724" s="107"/>
      <c r="S724" s="107"/>
      <c r="T724" s="107"/>
      <c r="U724" s="107"/>
      <c r="V724" s="107"/>
      <c r="W724" s="107"/>
      <c r="X724" s="107"/>
      <c r="Y724" s="107"/>
      <c r="Z724" s="107"/>
      <c r="AA724" s="107"/>
      <c r="AB724" s="107"/>
      <c r="AC724" s="107"/>
      <c r="AD724" s="107"/>
      <c r="AE724" s="107"/>
      <c r="AG724" s="6">
        <f>IF(Q724&gt;0,RANK(Q724,(N724:P724,Q724:AE724)),0)</f>
        <v>0</v>
      </c>
      <c r="AH724" s="6">
        <f>IF(R724&gt;0,RANK(R724,(N724:P724,Q724:AE724)),0)</f>
        <v>0</v>
      </c>
      <c r="AI724" s="6">
        <f>IF(T724&gt;0,RANK(T724,(N724:P724,Q724:AE724)),0)</f>
        <v>0</v>
      </c>
      <c r="AJ724" s="6">
        <f>IF(S724&gt;0,RANK(S724,(N724:P724,Q724:AE724)),0)</f>
        <v>0</v>
      </c>
      <c r="AK724" s="2">
        <f t="shared" si="284"/>
        <v>0</v>
      </c>
      <c r="AL724" s="2">
        <f t="shared" si="285"/>
        <v>0</v>
      </c>
      <c r="AM724" s="2">
        <f t="shared" si="286"/>
        <v>0</v>
      </c>
      <c r="AN724" s="2">
        <f t="shared" si="287"/>
        <v>0</v>
      </c>
      <c r="AP724" t="s">
        <v>1455</v>
      </c>
      <c r="AQ724" t="s">
        <v>840</v>
      </c>
      <c r="AT724" s="92">
        <v>30</v>
      </c>
      <c r="AU724" s="94">
        <v>49</v>
      </c>
      <c r="AV724" s="98">
        <f t="shared" si="269"/>
        <v>30049</v>
      </c>
      <c r="AX724" s="6" t="s">
        <v>1535</v>
      </c>
      <c r="BE724" t="s">
        <v>872</v>
      </c>
    </row>
    <row r="725" spans="1:57" hidden="1" outlineLevel="1">
      <c r="A725" t="s">
        <v>1887</v>
      </c>
      <c r="B725" t="s">
        <v>840</v>
      </c>
      <c r="C725" s="1">
        <f t="shared" si="279"/>
        <v>1097</v>
      </c>
      <c r="D725" s="6">
        <f>IF(N725&gt;0, RANK(N725,(N725:P725,Q725:AE725)),0)</f>
        <v>2</v>
      </c>
      <c r="E725" s="6">
        <f>IF(O725&gt;0,RANK(O725,(N725:P725,Q725:AE725)),0)</f>
        <v>1</v>
      </c>
      <c r="F725" s="6">
        <f>IF(P725&gt;0,RANK(P725,(N725:P725,Q725:AE725)),0)</f>
        <v>0</v>
      </c>
      <c r="G725" s="1">
        <f t="shared" si="288"/>
        <v>635</v>
      </c>
      <c r="H725" s="2">
        <f t="shared" si="289"/>
        <v>0.5788514129443938</v>
      </c>
      <c r="I725" s="2"/>
      <c r="J725" s="2">
        <f t="shared" si="280"/>
        <v>0.2105742935278031</v>
      </c>
      <c r="K725" s="2">
        <f t="shared" si="281"/>
        <v>0.7894257064721969</v>
      </c>
      <c r="L725" s="2">
        <f t="shared" si="282"/>
        <v>0</v>
      </c>
      <c r="M725" s="2">
        <f t="shared" si="283"/>
        <v>0</v>
      </c>
      <c r="N725" s="107">
        <v>231</v>
      </c>
      <c r="O725" s="107">
        <v>866</v>
      </c>
      <c r="P725" s="107"/>
      <c r="Q725" s="107"/>
      <c r="R725" s="107"/>
      <c r="S725" s="107"/>
      <c r="T725" s="107"/>
      <c r="U725" s="107"/>
      <c r="V725" s="107"/>
      <c r="W725" s="107"/>
      <c r="X725" s="107"/>
      <c r="Y725" s="107"/>
      <c r="Z725" s="107"/>
      <c r="AA725" s="107"/>
      <c r="AB725" s="107"/>
      <c r="AC725" s="107"/>
      <c r="AD725" s="107"/>
      <c r="AE725" s="107"/>
      <c r="AG725" s="6">
        <f>IF(Q725&gt;0,RANK(Q725,(N725:P725,Q725:AE725)),0)</f>
        <v>0</v>
      </c>
      <c r="AH725" s="6">
        <f>IF(R725&gt;0,RANK(R725,(N725:P725,Q725:AE725)),0)</f>
        <v>0</v>
      </c>
      <c r="AI725" s="6">
        <f>IF(T725&gt;0,RANK(T725,(N725:P725,Q725:AE725)),0)</f>
        <v>0</v>
      </c>
      <c r="AJ725" s="6">
        <f>IF(S725&gt;0,RANK(S725,(N725:P725,Q725:AE725)),0)</f>
        <v>0</v>
      </c>
      <c r="AK725" s="2">
        <f t="shared" si="284"/>
        <v>0</v>
      </c>
      <c r="AL725" s="2">
        <f t="shared" si="285"/>
        <v>0</v>
      </c>
      <c r="AM725" s="2">
        <f t="shared" si="286"/>
        <v>0</v>
      </c>
      <c r="AN725" s="2">
        <f t="shared" si="287"/>
        <v>0</v>
      </c>
      <c r="AP725" t="s">
        <v>1887</v>
      </c>
      <c r="AQ725" t="s">
        <v>840</v>
      </c>
      <c r="AT725" s="92">
        <v>30</v>
      </c>
      <c r="AU725" s="94">
        <v>51</v>
      </c>
      <c r="AV725" s="98">
        <f t="shared" si="269"/>
        <v>30051</v>
      </c>
      <c r="AX725" s="6" t="s">
        <v>1535</v>
      </c>
      <c r="BE725" t="s">
        <v>1163</v>
      </c>
    </row>
    <row r="726" spans="1:57" hidden="1" outlineLevel="1">
      <c r="A726" t="s">
        <v>1001</v>
      </c>
      <c r="B726" t="s">
        <v>840</v>
      </c>
      <c r="C726" s="1">
        <f t="shared" si="279"/>
        <v>7356</v>
      </c>
      <c r="D726" s="6">
        <f>IF(N726&gt;0, RANK(N726,(N726:P726,Q726:AE726)),0)</f>
        <v>2</v>
      </c>
      <c r="E726" s="6">
        <f>IF(O726&gt;0,RANK(O726,(N726:P726,Q726:AE726)),0)</f>
        <v>1</v>
      </c>
      <c r="F726" s="6">
        <f>IF(P726&gt;0,RANK(P726,(N726:P726,Q726:AE726)),0)</f>
        <v>0</v>
      </c>
      <c r="G726" s="1">
        <f t="shared" si="288"/>
        <v>2322</v>
      </c>
      <c r="H726" s="2">
        <f t="shared" si="289"/>
        <v>0.31566068515497553</v>
      </c>
      <c r="I726" s="2"/>
      <c r="J726" s="2">
        <f t="shared" si="280"/>
        <v>0.34216965742251221</v>
      </c>
      <c r="K726" s="2">
        <f t="shared" si="281"/>
        <v>0.65783034257748774</v>
      </c>
      <c r="L726" s="2">
        <f t="shared" si="282"/>
        <v>0</v>
      </c>
      <c r="M726" s="2">
        <f t="shared" si="283"/>
        <v>1.1102230246251565E-16</v>
      </c>
      <c r="N726" s="107">
        <v>2517</v>
      </c>
      <c r="O726" s="107">
        <v>4839</v>
      </c>
      <c r="P726" s="107"/>
      <c r="Q726" s="107"/>
      <c r="R726" s="107"/>
      <c r="S726" s="107"/>
      <c r="T726" s="107"/>
      <c r="U726" s="107"/>
      <c r="V726" s="107"/>
      <c r="W726" s="107"/>
      <c r="X726" s="107"/>
      <c r="Y726" s="107"/>
      <c r="Z726" s="107"/>
      <c r="AA726" s="107"/>
      <c r="AB726" s="107"/>
      <c r="AC726" s="107"/>
      <c r="AD726" s="107"/>
      <c r="AE726" s="107"/>
      <c r="AG726" s="6">
        <f>IF(Q726&gt;0,RANK(Q726,(N726:P726,Q726:AE726)),0)</f>
        <v>0</v>
      </c>
      <c r="AH726" s="6">
        <f>IF(R726&gt;0,RANK(R726,(N726:P726,Q726:AE726)),0)</f>
        <v>0</v>
      </c>
      <c r="AI726" s="6">
        <f>IF(T726&gt;0,RANK(T726,(N726:P726,Q726:AE726)),0)</f>
        <v>0</v>
      </c>
      <c r="AJ726" s="6">
        <f>IF(S726&gt;0,RANK(S726,(N726:P726,Q726:AE726)),0)</f>
        <v>0</v>
      </c>
      <c r="AK726" s="2">
        <f t="shared" si="284"/>
        <v>0</v>
      </c>
      <c r="AL726" s="2">
        <f t="shared" si="285"/>
        <v>0</v>
      </c>
      <c r="AM726" s="2">
        <f t="shared" si="286"/>
        <v>0</v>
      </c>
      <c r="AN726" s="2">
        <f t="shared" si="287"/>
        <v>0</v>
      </c>
      <c r="AP726" t="s">
        <v>1001</v>
      </c>
      <c r="AQ726" t="s">
        <v>840</v>
      </c>
      <c r="AT726" s="92">
        <v>30</v>
      </c>
      <c r="AU726" s="94">
        <v>53</v>
      </c>
      <c r="AV726" s="98">
        <f t="shared" si="269"/>
        <v>30053</v>
      </c>
      <c r="AX726" s="6" t="s">
        <v>1535</v>
      </c>
      <c r="BE726" t="s">
        <v>2349</v>
      </c>
    </row>
    <row r="727" spans="1:57" hidden="1" outlineLevel="1">
      <c r="A727" t="s">
        <v>1814</v>
      </c>
      <c r="B727" t="s">
        <v>840</v>
      </c>
      <c r="C727" s="1">
        <f t="shared" si="279"/>
        <v>1232</v>
      </c>
      <c r="D727" s="6">
        <f>IF(N727&gt;0, RANK(N727,(N727:P727,Q727:AE727)),0)</f>
        <v>2</v>
      </c>
      <c r="E727" s="6">
        <f>IF(O727&gt;0,RANK(O727,(N727:P727,Q727:AE727)),0)</f>
        <v>1</v>
      </c>
      <c r="F727" s="6">
        <f>IF(P727&gt;0,RANK(P727,(N727:P727,Q727:AE727)),0)</f>
        <v>0</v>
      </c>
      <c r="G727" s="1">
        <f t="shared" si="288"/>
        <v>604</v>
      </c>
      <c r="H727" s="2">
        <f t="shared" si="289"/>
        <v>0.49025974025974028</v>
      </c>
      <c r="I727" s="2"/>
      <c r="J727" s="2">
        <f t="shared" si="280"/>
        <v>0.25487012987012986</v>
      </c>
      <c r="K727" s="2">
        <f t="shared" si="281"/>
        <v>0.74512987012987009</v>
      </c>
      <c r="L727" s="2">
        <f t="shared" si="282"/>
        <v>0</v>
      </c>
      <c r="M727" s="2">
        <f t="shared" si="283"/>
        <v>0</v>
      </c>
      <c r="N727" s="107">
        <v>314</v>
      </c>
      <c r="O727" s="107">
        <v>918</v>
      </c>
      <c r="P727" s="107"/>
      <c r="Q727" s="107"/>
      <c r="R727" s="107"/>
      <c r="S727" s="107"/>
      <c r="T727" s="107"/>
      <c r="U727" s="107"/>
      <c r="V727" s="107"/>
      <c r="W727" s="107"/>
      <c r="X727" s="107"/>
      <c r="Y727" s="107"/>
      <c r="Z727" s="107"/>
      <c r="AA727" s="107"/>
      <c r="AB727" s="107"/>
      <c r="AC727" s="107"/>
      <c r="AD727" s="107"/>
      <c r="AE727" s="107"/>
      <c r="AG727" s="6">
        <f>IF(Q727&gt;0,RANK(Q727,(N727:P727,Q727:AE727)),0)</f>
        <v>0</v>
      </c>
      <c r="AH727" s="6">
        <f>IF(R727&gt;0,RANK(R727,(N727:P727,Q727:AE727)),0)</f>
        <v>0</v>
      </c>
      <c r="AI727" s="6">
        <f>IF(T727&gt;0,RANK(T727,(N727:P727,Q727:AE727)),0)</f>
        <v>0</v>
      </c>
      <c r="AJ727" s="6">
        <f>IF(S727&gt;0,RANK(S727,(N727:P727,Q727:AE727)),0)</f>
        <v>0</v>
      </c>
      <c r="AK727" s="2">
        <f t="shared" si="284"/>
        <v>0</v>
      </c>
      <c r="AL727" s="2">
        <f t="shared" si="285"/>
        <v>0</v>
      </c>
      <c r="AM727" s="2">
        <f t="shared" si="286"/>
        <v>0</v>
      </c>
      <c r="AN727" s="2">
        <f t="shared" si="287"/>
        <v>0</v>
      </c>
      <c r="AP727" t="s">
        <v>1814</v>
      </c>
      <c r="AQ727" t="s">
        <v>840</v>
      </c>
      <c r="AT727" s="92">
        <v>30</v>
      </c>
      <c r="AU727" s="94">
        <v>55</v>
      </c>
      <c r="AV727" s="98">
        <f t="shared" si="269"/>
        <v>30055</v>
      </c>
      <c r="AX727" s="6" t="s">
        <v>1535</v>
      </c>
    </row>
    <row r="728" spans="1:57" hidden="1" outlineLevel="1">
      <c r="A728" t="s">
        <v>1212</v>
      </c>
      <c r="B728" t="s">
        <v>840</v>
      </c>
      <c r="C728" s="1">
        <f t="shared" si="279"/>
        <v>3010</v>
      </c>
      <c r="D728" s="6">
        <f>IF(N728&gt;0, RANK(N728,(N728:P728,Q728:AE728)),0)</f>
        <v>2</v>
      </c>
      <c r="E728" s="6">
        <f>IF(O728&gt;0,RANK(O728,(N728:P728,Q728:AE728)),0)</f>
        <v>1</v>
      </c>
      <c r="F728" s="6">
        <f>IF(P728&gt;0,RANK(P728,(N728:P728,Q728:AE728)),0)</f>
        <v>0</v>
      </c>
      <c r="G728" s="1">
        <f t="shared" si="288"/>
        <v>1808</v>
      </c>
      <c r="H728" s="2">
        <f t="shared" si="289"/>
        <v>0.60066445182724248</v>
      </c>
      <c r="I728" s="2"/>
      <c r="J728" s="2">
        <f t="shared" si="280"/>
        <v>0.19966777408637873</v>
      </c>
      <c r="K728" s="2">
        <f t="shared" si="281"/>
        <v>0.8003322259136213</v>
      </c>
      <c r="L728" s="2">
        <f t="shared" si="282"/>
        <v>0</v>
      </c>
      <c r="M728" s="2">
        <f t="shared" si="283"/>
        <v>0</v>
      </c>
      <c r="N728" s="107">
        <v>601</v>
      </c>
      <c r="O728" s="107">
        <v>2409</v>
      </c>
      <c r="P728" s="107"/>
      <c r="Q728" s="107"/>
      <c r="R728" s="107"/>
      <c r="S728" s="107"/>
      <c r="T728" s="107"/>
      <c r="U728" s="107"/>
      <c r="V728" s="107"/>
      <c r="W728" s="107"/>
      <c r="X728" s="107"/>
      <c r="Y728" s="107"/>
      <c r="Z728" s="107"/>
      <c r="AA728" s="107"/>
      <c r="AB728" s="107"/>
      <c r="AC728" s="107"/>
      <c r="AD728" s="107"/>
      <c r="AE728" s="107"/>
      <c r="AG728" s="6">
        <f>IF(Q728&gt;0,RANK(Q728,(N728:P728,Q728:AE728)),0)</f>
        <v>0</v>
      </c>
      <c r="AH728" s="6">
        <f>IF(R728&gt;0,RANK(R728,(N728:P728,Q728:AE728)),0)</f>
        <v>0</v>
      </c>
      <c r="AI728" s="6">
        <f>IF(T728&gt;0,RANK(T728,(N728:P728,Q728:AE728)),0)</f>
        <v>0</v>
      </c>
      <c r="AJ728" s="6">
        <f>IF(S728&gt;0,RANK(S728,(N728:P728,Q728:AE728)),0)</f>
        <v>0</v>
      </c>
      <c r="AK728" s="2">
        <f t="shared" si="284"/>
        <v>0</v>
      </c>
      <c r="AL728" s="2">
        <f t="shared" si="285"/>
        <v>0</v>
      </c>
      <c r="AM728" s="2">
        <f t="shared" si="286"/>
        <v>0</v>
      </c>
      <c r="AN728" s="2">
        <f t="shared" si="287"/>
        <v>0</v>
      </c>
      <c r="AP728" t="s">
        <v>1212</v>
      </c>
      <c r="AQ728" t="s">
        <v>840</v>
      </c>
      <c r="AT728" s="92">
        <v>30</v>
      </c>
      <c r="AU728" s="94">
        <v>57</v>
      </c>
      <c r="AV728" s="98">
        <f t="shared" si="269"/>
        <v>30057</v>
      </c>
      <c r="AX728" s="6" t="s">
        <v>1535</v>
      </c>
      <c r="BE728" t="s">
        <v>2349</v>
      </c>
    </row>
    <row r="729" spans="1:57" hidden="1" outlineLevel="1">
      <c r="A729" t="s">
        <v>2156</v>
      </c>
      <c r="B729" t="s">
        <v>840</v>
      </c>
      <c r="C729" s="1">
        <f t="shared" si="279"/>
        <v>822</v>
      </c>
      <c r="D729" s="6">
        <f>IF(N729&gt;0, RANK(N729,(N729:P729,Q729:AE729)),0)</f>
        <v>2</v>
      </c>
      <c r="E729" s="6">
        <f>IF(O729&gt;0,RANK(O729,(N729:P729,Q729:AE729)),0)</f>
        <v>1</v>
      </c>
      <c r="F729" s="6">
        <f>IF(P729&gt;0,RANK(P729,(N729:P729,Q729:AE729)),0)</f>
        <v>0</v>
      </c>
      <c r="G729" s="1">
        <f t="shared" si="288"/>
        <v>454</v>
      </c>
      <c r="H729" s="2">
        <f t="shared" si="289"/>
        <v>0.55231143552311435</v>
      </c>
      <c r="I729" s="2"/>
      <c r="J729" s="2">
        <f t="shared" si="280"/>
        <v>0.22384428223844283</v>
      </c>
      <c r="K729" s="2">
        <f t="shared" si="281"/>
        <v>0.77615571776155723</v>
      </c>
      <c r="L729" s="2">
        <f t="shared" si="282"/>
        <v>0</v>
      </c>
      <c r="M729" s="2">
        <f t="shared" si="283"/>
        <v>0</v>
      </c>
      <c r="N729" s="107">
        <v>184</v>
      </c>
      <c r="O729" s="107">
        <v>638</v>
      </c>
      <c r="P729" s="107"/>
      <c r="Q729" s="107"/>
      <c r="R729" s="107"/>
      <c r="S729" s="107"/>
      <c r="T729" s="107"/>
      <c r="U729" s="107"/>
      <c r="V729" s="107"/>
      <c r="W729" s="107"/>
      <c r="X729" s="107"/>
      <c r="Y729" s="107"/>
      <c r="Z729" s="107"/>
      <c r="AA729" s="107"/>
      <c r="AB729" s="107"/>
      <c r="AC729" s="107"/>
      <c r="AD729" s="107"/>
      <c r="AE729" s="107"/>
      <c r="AG729" s="6">
        <f>IF(Q729&gt;0,RANK(Q729,(N729:P729,Q729:AE729)),0)</f>
        <v>0</v>
      </c>
      <c r="AH729" s="6">
        <f>IF(R729&gt;0,RANK(R729,(N729:P729,Q729:AE729)),0)</f>
        <v>0</v>
      </c>
      <c r="AI729" s="6">
        <f>IF(T729&gt;0,RANK(T729,(N729:P729,Q729:AE729)),0)</f>
        <v>0</v>
      </c>
      <c r="AJ729" s="6">
        <f>IF(S729&gt;0,RANK(S729,(N729:P729,Q729:AE729)),0)</f>
        <v>0</v>
      </c>
      <c r="AK729" s="2">
        <f t="shared" si="284"/>
        <v>0</v>
      </c>
      <c r="AL729" s="2">
        <f t="shared" si="285"/>
        <v>0</v>
      </c>
      <c r="AM729" s="2">
        <f t="shared" si="286"/>
        <v>0</v>
      </c>
      <c r="AN729" s="2">
        <f t="shared" si="287"/>
        <v>0</v>
      </c>
      <c r="AP729" t="s">
        <v>2156</v>
      </c>
      <c r="AQ729" t="s">
        <v>840</v>
      </c>
      <c r="AT729" s="92">
        <v>30</v>
      </c>
      <c r="AU729" s="94">
        <v>59</v>
      </c>
      <c r="AV729" s="98">
        <f t="shared" si="269"/>
        <v>30059</v>
      </c>
      <c r="AX729" s="6" t="s">
        <v>1535</v>
      </c>
    </row>
    <row r="730" spans="1:57" hidden="1" outlineLevel="1">
      <c r="A730" t="s">
        <v>90</v>
      </c>
      <c r="B730" t="s">
        <v>840</v>
      </c>
      <c r="C730" s="1">
        <f t="shared" si="279"/>
        <v>1400</v>
      </c>
      <c r="D730" s="6">
        <f>IF(N730&gt;0, RANK(N730,(N730:P730,Q730:AE730)),0)</f>
        <v>2</v>
      </c>
      <c r="E730" s="6">
        <f>IF(O730&gt;0,RANK(O730,(N730:P730,Q730:AE730)),0)</f>
        <v>1</v>
      </c>
      <c r="F730" s="6">
        <f>IF(P730&gt;0,RANK(P730,(N730:P730,Q730:AE730)),0)</f>
        <v>0</v>
      </c>
      <c r="G730" s="1">
        <f t="shared" si="288"/>
        <v>284</v>
      </c>
      <c r="H730" s="2">
        <f t="shared" si="289"/>
        <v>0.20285714285714285</v>
      </c>
      <c r="I730" s="2"/>
      <c r="J730" s="2">
        <f t="shared" si="280"/>
        <v>0.39857142857142858</v>
      </c>
      <c r="K730" s="2">
        <f t="shared" si="281"/>
        <v>0.60142857142857142</v>
      </c>
      <c r="L730" s="2">
        <f t="shared" si="282"/>
        <v>0</v>
      </c>
      <c r="M730" s="2">
        <f t="shared" si="283"/>
        <v>0</v>
      </c>
      <c r="N730" s="107">
        <v>558</v>
      </c>
      <c r="O730" s="107">
        <v>842</v>
      </c>
      <c r="P730" s="107"/>
      <c r="Q730" s="107"/>
      <c r="R730" s="107"/>
      <c r="S730" s="107"/>
      <c r="T730" s="107"/>
      <c r="U730" s="107"/>
      <c r="V730" s="107"/>
      <c r="W730" s="107"/>
      <c r="X730" s="107"/>
      <c r="Y730" s="107"/>
      <c r="Z730" s="107"/>
      <c r="AA730" s="107"/>
      <c r="AB730" s="107"/>
      <c r="AC730" s="107"/>
      <c r="AD730" s="107"/>
      <c r="AE730" s="107"/>
      <c r="AG730" s="6">
        <f>IF(Q730&gt;0,RANK(Q730,(N730:P730,Q730:AE730)),0)</f>
        <v>0</v>
      </c>
      <c r="AH730" s="6">
        <f>IF(R730&gt;0,RANK(R730,(N730:P730,Q730:AE730)),0)</f>
        <v>0</v>
      </c>
      <c r="AI730" s="6">
        <f>IF(T730&gt;0,RANK(T730,(N730:P730,Q730:AE730)),0)</f>
        <v>0</v>
      </c>
      <c r="AJ730" s="6">
        <f>IF(S730&gt;0,RANK(S730,(N730:P730,Q730:AE730)),0)</f>
        <v>0</v>
      </c>
      <c r="AK730" s="2">
        <f t="shared" si="284"/>
        <v>0</v>
      </c>
      <c r="AL730" s="2">
        <f t="shared" si="285"/>
        <v>0</v>
      </c>
      <c r="AM730" s="2">
        <f t="shared" si="286"/>
        <v>0</v>
      </c>
      <c r="AN730" s="2">
        <f t="shared" si="287"/>
        <v>0</v>
      </c>
      <c r="AP730" t="s">
        <v>90</v>
      </c>
      <c r="AQ730" t="s">
        <v>840</v>
      </c>
      <c r="AT730" s="92">
        <v>30</v>
      </c>
      <c r="AU730" s="94">
        <v>61</v>
      </c>
      <c r="AV730" s="98">
        <f t="shared" si="269"/>
        <v>30061</v>
      </c>
      <c r="AX730" s="6" t="s">
        <v>1535</v>
      </c>
      <c r="BE730" t="s">
        <v>451</v>
      </c>
    </row>
    <row r="731" spans="1:57" hidden="1" outlineLevel="1">
      <c r="A731" t="s">
        <v>2111</v>
      </c>
      <c r="B731" t="s">
        <v>840</v>
      </c>
      <c r="C731" s="1">
        <f t="shared" si="279"/>
        <v>35166</v>
      </c>
      <c r="D731" s="6">
        <f>IF(N731&gt;0, RANK(N731,(N731:P731,Q731:AE731)),0)</f>
        <v>1</v>
      </c>
      <c r="E731" s="6">
        <f>IF(O731&gt;0,RANK(O731,(N731:P731,Q731:AE731)),0)</f>
        <v>2</v>
      </c>
      <c r="F731" s="6">
        <f>IF(P731&gt;0,RANK(P731,(N731:P731,Q731:AE731)),0)</f>
        <v>0</v>
      </c>
      <c r="G731" s="1">
        <f t="shared" si="288"/>
        <v>1880</v>
      </c>
      <c r="H731" s="2">
        <f t="shared" si="289"/>
        <v>5.3460729113348121E-2</v>
      </c>
      <c r="I731" s="2"/>
      <c r="J731" s="2">
        <f t="shared" si="280"/>
        <v>0.5267303645566741</v>
      </c>
      <c r="K731" s="2">
        <f t="shared" si="281"/>
        <v>0.47326963544332595</v>
      </c>
      <c r="L731" s="2">
        <f t="shared" si="282"/>
        <v>0</v>
      </c>
      <c r="M731" s="2">
        <f t="shared" si="283"/>
        <v>-5.5511151231257827E-17</v>
      </c>
      <c r="N731" s="107">
        <v>18523</v>
      </c>
      <c r="O731" s="107">
        <v>16643</v>
      </c>
      <c r="P731" s="107"/>
      <c r="Q731" s="107"/>
      <c r="R731" s="107"/>
      <c r="S731" s="107"/>
      <c r="T731" s="107"/>
      <c r="U731" s="107"/>
      <c r="V731" s="107"/>
      <c r="W731" s="107"/>
      <c r="X731" s="107"/>
      <c r="Y731" s="107"/>
      <c r="Z731" s="107"/>
      <c r="AA731" s="107"/>
      <c r="AB731" s="107"/>
      <c r="AC731" s="107"/>
      <c r="AD731" s="107"/>
      <c r="AE731" s="107"/>
      <c r="AG731" s="6">
        <f>IF(Q731&gt;0,RANK(Q731,(N731:P731,Q731:AE731)),0)</f>
        <v>0</v>
      </c>
      <c r="AH731" s="6">
        <f>IF(R731&gt;0,RANK(R731,(N731:P731,Q731:AE731)),0)</f>
        <v>0</v>
      </c>
      <c r="AI731" s="6">
        <f>IF(T731&gt;0,RANK(T731,(N731:P731,Q731:AE731)),0)</f>
        <v>0</v>
      </c>
      <c r="AJ731" s="6">
        <f>IF(S731&gt;0,RANK(S731,(N731:P731,Q731:AE731)),0)</f>
        <v>0</v>
      </c>
      <c r="AK731" s="2">
        <f t="shared" si="284"/>
        <v>0</v>
      </c>
      <c r="AL731" s="2">
        <f t="shared" si="285"/>
        <v>0</v>
      </c>
      <c r="AM731" s="2">
        <f t="shared" si="286"/>
        <v>0</v>
      </c>
      <c r="AN731" s="2">
        <f t="shared" si="287"/>
        <v>0</v>
      </c>
      <c r="AP731" t="s">
        <v>2111</v>
      </c>
      <c r="AQ731" t="s">
        <v>840</v>
      </c>
      <c r="AT731" s="92">
        <v>30</v>
      </c>
      <c r="AU731" s="94">
        <v>63</v>
      </c>
      <c r="AV731" s="98">
        <f t="shared" si="269"/>
        <v>30063</v>
      </c>
      <c r="AX731" s="6" t="s">
        <v>1535</v>
      </c>
      <c r="BE731" t="s">
        <v>449</v>
      </c>
    </row>
    <row r="732" spans="1:57" hidden="1" outlineLevel="1">
      <c r="A732" t="s">
        <v>2363</v>
      </c>
      <c r="B732" t="s">
        <v>840</v>
      </c>
      <c r="C732" s="1">
        <f t="shared" ref="C732:C756" si="290">SUM(N732:AE732)</f>
        <v>1909</v>
      </c>
      <c r="D732" s="6">
        <f>IF(N732&gt;0, RANK(N732,(N732:P732,Q732:AE732)),0)</f>
        <v>2</v>
      </c>
      <c r="E732" s="6">
        <f>IF(O732&gt;0,RANK(O732,(N732:P732,Q732:AE732)),0)</f>
        <v>1</v>
      </c>
      <c r="F732" s="6">
        <f>IF(P732&gt;0,RANK(P732,(N732:P732,Q732:AE732)),0)</f>
        <v>0</v>
      </c>
      <c r="G732" s="1">
        <f t="shared" si="288"/>
        <v>987</v>
      </c>
      <c r="H732" s="2">
        <f t="shared" si="289"/>
        <v>0.5170246202200105</v>
      </c>
      <c r="I732" s="2"/>
      <c r="J732" s="2">
        <f t="shared" ref="J732:J756" si="291">IF($C732=0,"-",N732/$C732)</f>
        <v>0.24148768988999475</v>
      </c>
      <c r="K732" s="2">
        <f t="shared" ref="K732:K756" si="292">IF($C732=0,"-",O732/$C732)</f>
        <v>0.75851231011000519</v>
      </c>
      <c r="L732" s="2">
        <f t="shared" ref="L732:L756" si="293">IF($C732=0,"-",P732/$C732)</f>
        <v>0</v>
      </c>
      <c r="M732" s="2">
        <f t="shared" ref="M732:M756" si="294">IF(C732=0,"-",(1-J732-K732-L732))</f>
        <v>1.1102230246251565E-16</v>
      </c>
      <c r="N732" s="107">
        <v>461</v>
      </c>
      <c r="O732" s="107">
        <v>1448</v>
      </c>
      <c r="P732" s="107"/>
      <c r="Q732" s="107"/>
      <c r="R732" s="107"/>
      <c r="S732" s="107"/>
      <c r="T732" s="107"/>
      <c r="U732" s="107"/>
      <c r="V732" s="107"/>
      <c r="W732" s="107"/>
      <c r="X732" s="107"/>
      <c r="Y732" s="107"/>
      <c r="Z732" s="107"/>
      <c r="AA732" s="107"/>
      <c r="AB732" s="107"/>
      <c r="AC732" s="107"/>
      <c r="AD732" s="107"/>
      <c r="AE732" s="107"/>
      <c r="AG732" s="6">
        <f>IF(Q732&gt;0,RANK(Q732,(N732:P732,Q732:AE732)),0)</f>
        <v>0</v>
      </c>
      <c r="AH732" s="6">
        <f>IF(R732&gt;0,RANK(R732,(N732:P732,Q732:AE732)),0)</f>
        <v>0</v>
      </c>
      <c r="AI732" s="6">
        <f>IF(T732&gt;0,RANK(T732,(N732:P732,Q732:AE732)),0)</f>
        <v>0</v>
      </c>
      <c r="AJ732" s="6">
        <f>IF(S732&gt;0,RANK(S732,(N732:P732,Q732:AE732)),0)</f>
        <v>0</v>
      </c>
      <c r="AK732" s="2">
        <f t="shared" ref="AK732:AK756" si="295">IF($C732=0,"-",Q732/$C732)</f>
        <v>0</v>
      </c>
      <c r="AL732" s="2">
        <f t="shared" ref="AL732:AL756" si="296">IF($C732=0,"-",R732/$C732)</f>
        <v>0</v>
      </c>
      <c r="AM732" s="2">
        <f t="shared" ref="AM732:AM756" si="297">IF($C732=0,"-",T732/$C732)</f>
        <v>0</v>
      </c>
      <c r="AN732" s="2">
        <f t="shared" ref="AN732:AN756" si="298">IF($C732=0,"-",S732/$C732)</f>
        <v>0</v>
      </c>
      <c r="AP732" t="s">
        <v>2363</v>
      </c>
      <c r="AQ732" t="s">
        <v>840</v>
      </c>
      <c r="AT732" s="92">
        <v>30</v>
      </c>
      <c r="AU732" s="94">
        <v>65</v>
      </c>
      <c r="AV732" s="98">
        <f t="shared" si="269"/>
        <v>30065</v>
      </c>
      <c r="AX732" s="6" t="s">
        <v>1535</v>
      </c>
      <c r="BE732" t="s">
        <v>1163</v>
      </c>
    </row>
    <row r="733" spans="1:57" hidden="1" outlineLevel="1">
      <c r="A733" t="s">
        <v>1441</v>
      </c>
      <c r="B733" t="s">
        <v>840</v>
      </c>
      <c r="C733" s="1">
        <f t="shared" si="290"/>
        <v>6574</v>
      </c>
      <c r="D733" s="6">
        <f>IF(N733&gt;0, RANK(N733,(N733:P733,Q733:AE733)),0)</f>
        <v>2</v>
      </c>
      <c r="E733" s="6">
        <f>IF(O733&gt;0,RANK(O733,(N733:P733,Q733:AE733)),0)</f>
        <v>1</v>
      </c>
      <c r="F733" s="6">
        <f>IF(P733&gt;0,RANK(P733,(N733:P733,Q733:AE733)),0)</f>
        <v>0</v>
      </c>
      <c r="G733" s="1">
        <f t="shared" si="288"/>
        <v>2518</v>
      </c>
      <c r="H733" s="2">
        <f t="shared" si="289"/>
        <v>0.38302403407362334</v>
      </c>
      <c r="I733" s="2"/>
      <c r="J733" s="2">
        <f t="shared" si="291"/>
        <v>0.3084879829631883</v>
      </c>
      <c r="K733" s="2">
        <f t="shared" si="292"/>
        <v>0.69151201703681164</v>
      </c>
      <c r="L733" s="2">
        <f t="shared" si="293"/>
        <v>0</v>
      </c>
      <c r="M733" s="2">
        <f t="shared" si="294"/>
        <v>0</v>
      </c>
      <c r="N733" s="107">
        <v>2028</v>
      </c>
      <c r="O733" s="107">
        <v>4546</v>
      </c>
      <c r="P733" s="107"/>
      <c r="Q733" s="107"/>
      <c r="R733" s="107"/>
      <c r="S733" s="107"/>
      <c r="T733" s="107"/>
      <c r="U733" s="107"/>
      <c r="V733" s="107"/>
      <c r="W733" s="107"/>
      <c r="X733" s="107"/>
      <c r="Y733" s="107"/>
      <c r="Z733" s="107"/>
      <c r="AA733" s="107"/>
      <c r="AB733" s="107"/>
      <c r="AC733" s="107"/>
      <c r="AD733" s="107"/>
      <c r="AE733" s="107"/>
      <c r="AG733" s="6">
        <f>IF(Q733&gt;0,RANK(Q733,(N733:P733,Q733:AE733)),0)</f>
        <v>0</v>
      </c>
      <c r="AH733" s="6">
        <f>IF(R733&gt;0,RANK(R733,(N733:P733,Q733:AE733)),0)</f>
        <v>0</v>
      </c>
      <c r="AI733" s="6">
        <f>IF(T733&gt;0,RANK(T733,(N733:P733,Q733:AE733)),0)</f>
        <v>0</v>
      </c>
      <c r="AJ733" s="6">
        <f>IF(S733&gt;0,RANK(S733,(N733:P733,Q733:AE733)),0)</f>
        <v>0</v>
      </c>
      <c r="AK733" s="2">
        <f t="shared" si="295"/>
        <v>0</v>
      </c>
      <c r="AL733" s="2">
        <f t="shared" si="296"/>
        <v>0</v>
      </c>
      <c r="AM733" s="2">
        <f t="shared" si="297"/>
        <v>0</v>
      </c>
      <c r="AN733" s="2">
        <f t="shared" si="298"/>
        <v>0</v>
      </c>
      <c r="AP733" t="s">
        <v>1441</v>
      </c>
      <c r="AQ733" t="s">
        <v>840</v>
      </c>
      <c r="AT733" s="92">
        <v>30</v>
      </c>
      <c r="AU733" s="94">
        <v>67</v>
      </c>
      <c r="AV733" s="98">
        <f t="shared" si="269"/>
        <v>30067</v>
      </c>
      <c r="AX733" s="6" t="s">
        <v>1535</v>
      </c>
      <c r="BE733" t="s">
        <v>450</v>
      </c>
    </row>
    <row r="734" spans="1:57" hidden="1" outlineLevel="1">
      <c r="A734" t="s">
        <v>1186</v>
      </c>
      <c r="B734" t="s">
        <v>840</v>
      </c>
      <c r="C734" s="1">
        <f t="shared" si="290"/>
        <v>295</v>
      </c>
      <c r="D734" s="6">
        <f>IF(N734&gt;0, RANK(N734,(N734:P734,Q734:AE734)),0)</f>
        <v>2</v>
      </c>
      <c r="E734" s="6">
        <f>IF(O734&gt;0,RANK(O734,(N734:P734,Q734:AE734)),0)</f>
        <v>1</v>
      </c>
      <c r="F734" s="6">
        <f>IF(P734&gt;0,RANK(P734,(N734:P734,Q734:AE734)),0)</f>
        <v>0</v>
      </c>
      <c r="G734" s="1">
        <f t="shared" si="288"/>
        <v>199</v>
      </c>
      <c r="H734" s="2">
        <f t="shared" si="289"/>
        <v>0.6745762711864407</v>
      </c>
      <c r="I734" s="2"/>
      <c r="J734" s="2">
        <f t="shared" si="291"/>
        <v>0.16271186440677965</v>
      </c>
      <c r="K734" s="2">
        <f t="shared" si="292"/>
        <v>0.83728813559322035</v>
      </c>
      <c r="L734" s="2">
        <f t="shared" si="293"/>
        <v>0</v>
      </c>
      <c r="M734" s="2">
        <f t="shared" si="294"/>
        <v>0</v>
      </c>
      <c r="N734" s="107">
        <v>48</v>
      </c>
      <c r="O734" s="107">
        <v>247</v>
      </c>
      <c r="P734" s="107"/>
      <c r="Q734" s="107"/>
      <c r="R734" s="107"/>
      <c r="S734" s="107"/>
      <c r="T734" s="107"/>
      <c r="U734" s="107"/>
      <c r="V734" s="107"/>
      <c r="W734" s="107"/>
      <c r="X734" s="107"/>
      <c r="Y734" s="107"/>
      <c r="Z734" s="107"/>
      <c r="AA734" s="107"/>
      <c r="AB734" s="107"/>
      <c r="AC734" s="107"/>
      <c r="AD734" s="107"/>
      <c r="AE734" s="107"/>
      <c r="AG734" s="6">
        <f>IF(Q734&gt;0,RANK(Q734,(N734:P734,Q734:AE734)),0)</f>
        <v>0</v>
      </c>
      <c r="AH734" s="6">
        <f>IF(R734&gt;0,RANK(R734,(N734:P734,Q734:AE734)),0)</f>
        <v>0</v>
      </c>
      <c r="AI734" s="6">
        <f>IF(T734&gt;0,RANK(T734,(N734:P734,Q734:AE734)),0)</f>
        <v>0</v>
      </c>
      <c r="AJ734" s="6">
        <f>IF(S734&gt;0,RANK(S734,(N734:P734,Q734:AE734)),0)</f>
        <v>0</v>
      </c>
      <c r="AK734" s="2">
        <f t="shared" si="295"/>
        <v>0</v>
      </c>
      <c r="AL734" s="2">
        <f t="shared" si="296"/>
        <v>0</v>
      </c>
      <c r="AM734" s="2">
        <f t="shared" si="297"/>
        <v>0</v>
      </c>
      <c r="AN734" s="2">
        <f t="shared" si="298"/>
        <v>0</v>
      </c>
      <c r="AP734" t="s">
        <v>1186</v>
      </c>
      <c r="AQ734" t="s">
        <v>840</v>
      </c>
      <c r="AT734" s="92">
        <v>30</v>
      </c>
      <c r="AU734" s="94">
        <v>69</v>
      </c>
      <c r="AV734" s="98">
        <f t="shared" si="269"/>
        <v>30069</v>
      </c>
      <c r="AX734" s="6" t="s">
        <v>1535</v>
      </c>
    </row>
    <row r="735" spans="1:57" hidden="1" outlineLevel="1">
      <c r="A735" t="s">
        <v>771</v>
      </c>
      <c r="B735" t="s">
        <v>840</v>
      </c>
      <c r="C735" s="1">
        <f t="shared" si="290"/>
        <v>2305</v>
      </c>
      <c r="D735" s="6">
        <f>IF(N735&gt;0, RANK(N735,(N735:P735,Q735:AE735)),0)</f>
        <v>2</v>
      </c>
      <c r="E735" s="6">
        <f>IF(O735&gt;0,RANK(O735,(N735:P735,Q735:AE735)),0)</f>
        <v>1</v>
      </c>
      <c r="F735" s="6">
        <f>IF(P735&gt;0,RANK(P735,(N735:P735,Q735:AE735)),0)</f>
        <v>0</v>
      </c>
      <c r="G735" s="1">
        <f t="shared" si="288"/>
        <v>1513</v>
      </c>
      <c r="H735" s="2">
        <f t="shared" si="289"/>
        <v>0.65639913232104119</v>
      </c>
      <c r="I735" s="2"/>
      <c r="J735" s="2">
        <f t="shared" si="291"/>
        <v>0.17180043383947941</v>
      </c>
      <c r="K735" s="2">
        <f t="shared" si="292"/>
        <v>0.82819956616052059</v>
      </c>
      <c r="L735" s="2">
        <f t="shared" si="293"/>
        <v>0</v>
      </c>
      <c r="M735" s="2">
        <f t="shared" si="294"/>
        <v>0</v>
      </c>
      <c r="N735" s="107">
        <v>396</v>
      </c>
      <c r="O735" s="107">
        <v>1909</v>
      </c>
      <c r="P735" s="107"/>
      <c r="Q735" s="107"/>
      <c r="R735" s="107"/>
      <c r="S735" s="107"/>
      <c r="T735" s="107"/>
      <c r="U735" s="107"/>
      <c r="V735" s="107"/>
      <c r="W735" s="107"/>
      <c r="X735" s="107"/>
      <c r="Y735" s="107"/>
      <c r="Z735" s="107"/>
      <c r="AA735" s="107"/>
      <c r="AB735" s="107"/>
      <c r="AC735" s="107"/>
      <c r="AD735" s="107"/>
      <c r="AE735" s="107"/>
      <c r="AG735" s="6">
        <f>IF(Q735&gt;0,RANK(Q735,(N735:P735,Q735:AE735)),0)</f>
        <v>0</v>
      </c>
      <c r="AH735" s="6">
        <f>IF(R735&gt;0,RANK(R735,(N735:P735,Q735:AE735)),0)</f>
        <v>0</v>
      </c>
      <c r="AI735" s="6">
        <f>IF(T735&gt;0,RANK(T735,(N735:P735,Q735:AE735)),0)</f>
        <v>0</v>
      </c>
      <c r="AJ735" s="6">
        <f>IF(S735&gt;0,RANK(S735,(N735:P735,Q735:AE735)),0)</f>
        <v>0</v>
      </c>
      <c r="AK735" s="2">
        <f t="shared" si="295"/>
        <v>0</v>
      </c>
      <c r="AL735" s="2">
        <f t="shared" si="296"/>
        <v>0</v>
      </c>
      <c r="AM735" s="2">
        <f t="shared" si="297"/>
        <v>0</v>
      </c>
      <c r="AN735" s="2">
        <f t="shared" si="298"/>
        <v>0</v>
      </c>
      <c r="AP735" t="s">
        <v>771</v>
      </c>
      <c r="AQ735" t="s">
        <v>840</v>
      </c>
      <c r="AT735" s="92">
        <v>30</v>
      </c>
      <c r="AU735" s="94">
        <v>71</v>
      </c>
      <c r="AV735" s="98">
        <f t="shared" si="269"/>
        <v>30071</v>
      </c>
      <c r="AX735" s="6" t="s">
        <v>1535</v>
      </c>
    </row>
    <row r="736" spans="1:57" hidden="1" outlineLevel="1">
      <c r="A736" t="s">
        <v>2149</v>
      </c>
      <c r="B736" t="s">
        <v>840</v>
      </c>
      <c r="C736" s="1">
        <f t="shared" si="290"/>
        <v>2886</v>
      </c>
      <c r="D736" s="6">
        <f>IF(N736&gt;0, RANK(N736,(N736:P736,Q736:AE736)),0)</f>
        <v>2</v>
      </c>
      <c r="E736" s="6">
        <f>IF(O736&gt;0,RANK(O736,(N736:P736,Q736:AE736)),0)</f>
        <v>1</v>
      </c>
      <c r="F736" s="6">
        <f>IF(P736&gt;0,RANK(P736,(N736:P736,Q736:AE736)),0)</f>
        <v>0</v>
      </c>
      <c r="G736" s="1">
        <f t="shared" si="288"/>
        <v>1242</v>
      </c>
      <c r="H736" s="2">
        <f t="shared" si="289"/>
        <v>0.43035343035343038</v>
      </c>
      <c r="I736" s="2"/>
      <c r="J736" s="2">
        <f t="shared" si="291"/>
        <v>0.28482328482328484</v>
      </c>
      <c r="K736" s="2">
        <f t="shared" si="292"/>
        <v>0.71517671517671522</v>
      </c>
      <c r="L736" s="2">
        <f t="shared" si="293"/>
        <v>0</v>
      </c>
      <c r="M736" s="2">
        <f t="shared" si="294"/>
        <v>0</v>
      </c>
      <c r="N736" s="107">
        <v>822</v>
      </c>
      <c r="O736" s="107">
        <v>2064</v>
      </c>
      <c r="P736" s="107"/>
      <c r="Q736" s="107"/>
      <c r="R736" s="107"/>
      <c r="S736" s="107"/>
      <c r="T736" s="107"/>
      <c r="U736" s="107"/>
      <c r="V736" s="107"/>
      <c r="W736" s="107"/>
      <c r="X736" s="107"/>
      <c r="Y736" s="107"/>
      <c r="Z736" s="107"/>
      <c r="AA736" s="107"/>
      <c r="AB736" s="107"/>
      <c r="AC736" s="107"/>
      <c r="AD736" s="107"/>
      <c r="AE736" s="107"/>
      <c r="AG736" s="6">
        <f>IF(Q736&gt;0,RANK(Q736,(N736:P736,Q736:AE736)),0)</f>
        <v>0</v>
      </c>
      <c r="AH736" s="6">
        <f>IF(R736&gt;0,RANK(R736,(N736:P736,Q736:AE736)),0)</f>
        <v>0</v>
      </c>
      <c r="AI736" s="6">
        <f>IF(T736&gt;0,RANK(T736,(N736:P736,Q736:AE736)),0)</f>
        <v>0</v>
      </c>
      <c r="AJ736" s="6">
        <f>IF(S736&gt;0,RANK(S736,(N736:P736,Q736:AE736)),0)</f>
        <v>0</v>
      </c>
      <c r="AK736" s="2">
        <f t="shared" si="295"/>
        <v>0</v>
      </c>
      <c r="AL736" s="2">
        <f t="shared" si="296"/>
        <v>0</v>
      </c>
      <c r="AM736" s="2">
        <f t="shared" si="297"/>
        <v>0</v>
      </c>
      <c r="AN736" s="2">
        <f t="shared" si="298"/>
        <v>0</v>
      </c>
      <c r="AP736" t="s">
        <v>2149</v>
      </c>
      <c r="AQ736" t="s">
        <v>840</v>
      </c>
      <c r="AT736" s="92">
        <v>30</v>
      </c>
      <c r="AU736" s="94">
        <v>73</v>
      </c>
      <c r="AV736" s="98">
        <f t="shared" si="269"/>
        <v>30073</v>
      </c>
      <c r="AX736" s="6" t="s">
        <v>1535</v>
      </c>
      <c r="BE736" t="s">
        <v>2349</v>
      </c>
    </row>
    <row r="737" spans="1:57" hidden="1" outlineLevel="1">
      <c r="A737" t="s">
        <v>2259</v>
      </c>
      <c r="B737" t="s">
        <v>840</v>
      </c>
      <c r="C737" s="1">
        <f t="shared" si="290"/>
        <v>940</v>
      </c>
      <c r="D737" s="6">
        <f>IF(N737&gt;0, RANK(N737,(N737:P737,Q737:AE737)),0)</f>
        <v>2</v>
      </c>
      <c r="E737" s="6">
        <f>IF(O737&gt;0,RANK(O737,(N737:P737,Q737:AE737)),0)</f>
        <v>1</v>
      </c>
      <c r="F737" s="6">
        <f>IF(P737&gt;0,RANK(P737,(N737:P737,Q737:AE737)),0)</f>
        <v>0</v>
      </c>
      <c r="G737" s="1">
        <f t="shared" si="288"/>
        <v>618</v>
      </c>
      <c r="H737" s="2">
        <f t="shared" si="289"/>
        <v>0.6574468085106383</v>
      </c>
      <c r="I737" s="2"/>
      <c r="J737" s="2">
        <f t="shared" si="291"/>
        <v>0.17127659574468085</v>
      </c>
      <c r="K737" s="2">
        <f t="shared" si="292"/>
        <v>0.8287234042553191</v>
      </c>
      <c r="L737" s="2">
        <f t="shared" si="293"/>
        <v>0</v>
      </c>
      <c r="M737" s="2">
        <f t="shared" si="294"/>
        <v>0</v>
      </c>
      <c r="N737" s="107">
        <v>161</v>
      </c>
      <c r="O737" s="107">
        <v>779</v>
      </c>
      <c r="P737" s="107"/>
      <c r="Q737" s="107"/>
      <c r="R737" s="107"/>
      <c r="S737" s="107"/>
      <c r="T737" s="107"/>
      <c r="U737" s="107"/>
      <c r="V737" s="107"/>
      <c r="W737" s="107"/>
      <c r="X737" s="107"/>
      <c r="Y737" s="107"/>
      <c r="Z737" s="107"/>
      <c r="AA737" s="107"/>
      <c r="AB737" s="107"/>
      <c r="AC737" s="107"/>
      <c r="AD737" s="107"/>
      <c r="AE737" s="107"/>
      <c r="AG737" s="6">
        <f>IF(Q737&gt;0,RANK(Q737,(N737:P737,Q737:AE737)),0)</f>
        <v>0</v>
      </c>
      <c r="AH737" s="6">
        <f>IF(R737&gt;0,RANK(R737,(N737:P737,Q737:AE737)),0)</f>
        <v>0</v>
      </c>
      <c r="AI737" s="6">
        <f>IF(T737&gt;0,RANK(T737,(N737:P737,Q737:AE737)),0)</f>
        <v>0</v>
      </c>
      <c r="AJ737" s="6">
        <f>IF(S737&gt;0,RANK(S737,(N737:P737,Q737:AE737)),0)</f>
        <v>0</v>
      </c>
      <c r="AK737" s="2">
        <f t="shared" si="295"/>
        <v>0</v>
      </c>
      <c r="AL737" s="2">
        <f t="shared" si="296"/>
        <v>0</v>
      </c>
      <c r="AM737" s="2">
        <f t="shared" si="297"/>
        <v>0</v>
      </c>
      <c r="AN737" s="2">
        <f t="shared" si="298"/>
        <v>0</v>
      </c>
      <c r="AP737" t="s">
        <v>2259</v>
      </c>
      <c r="AQ737" t="s">
        <v>840</v>
      </c>
      <c r="AT737" s="92">
        <v>30</v>
      </c>
      <c r="AU737" s="94">
        <v>75</v>
      </c>
      <c r="AV737" s="98">
        <f t="shared" si="269"/>
        <v>30075</v>
      </c>
      <c r="AX737" s="6" t="s">
        <v>1535</v>
      </c>
    </row>
    <row r="738" spans="1:57" hidden="1" outlineLevel="1">
      <c r="A738" t="s">
        <v>1993</v>
      </c>
      <c r="B738" t="s">
        <v>840</v>
      </c>
      <c r="C738" s="1">
        <f t="shared" si="290"/>
        <v>2728</v>
      </c>
      <c r="D738" s="6">
        <f>IF(N738&gt;0, RANK(N738,(N738:P738,Q738:AE738)),0)</f>
        <v>2</v>
      </c>
      <c r="E738" s="6">
        <f>IF(O738&gt;0,RANK(O738,(N738:P738,Q738:AE738)),0)</f>
        <v>1</v>
      </c>
      <c r="F738" s="6">
        <f>IF(P738&gt;0,RANK(P738,(N738:P738,Q738:AE738)),0)</f>
        <v>0</v>
      </c>
      <c r="G738" s="1">
        <f t="shared" si="288"/>
        <v>1228</v>
      </c>
      <c r="H738" s="2">
        <f t="shared" si="289"/>
        <v>0.45014662756598239</v>
      </c>
      <c r="I738" s="2"/>
      <c r="J738" s="2">
        <f t="shared" si="291"/>
        <v>0.27492668621700878</v>
      </c>
      <c r="K738" s="2">
        <f t="shared" si="292"/>
        <v>0.72507331378299122</v>
      </c>
      <c r="L738" s="2">
        <f t="shared" si="293"/>
        <v>0</v>
      </c>
      <c r="M738" s="2">
        <f t="shared" si="294"/>
        <v>0</v>
      </c>
      <c r="N738" s="107">
        <v>750</v>
      </c>
      <c r="O738" s="107">
        <v>1978</v>
      </c>
      <c r="P738" s="107"/>
      <c r="Q738" s="107"/>
      <c r="R738" s="107"/>
      <c r="S738" s="107"/>
      <c r="T738" s="107"/>
      <c r="U738" s="107"/>
      <c r="V738" s="107"/>
      <c r="W738" s="107"/>
      <c r="X738" s="107"/>
      <c r="Y738" s="107"/>
      <c r="Z738" s="107"/>
      <c r="AA738" s="107"/>
      <c r="AB738" s="107"/>
      <c r="AC738" s="107"/>
      <c r="AD738" s="107"/>
      <c r="AE738" s="107"/>
      <c r="AG738" s="6">
        <f>IF(Q738&gt;0,RANK(Q738,(N738:P738,Q738:AE738)),0)</f>
        <v>0</v>
      </c>
      <c r="AH738" s="6">
        <f>IF(R738&gt;0,RANK(R738,(N738:P738,Q738:AE738)),0)</f>
        <v>0</v>
      </c>
      <c r="AI738" s="6">
        <f>IF(T738&gt;0,RANK(T738,(N738:P738,Q738:AE738)),0)</f>
        <v>0</v>
      </c>
      <c r="AJ738" s="6">
        <f>IF(S738&gt;0,RANK(S738,(N738:P738,Q738:AE738)),0)</f>
        <v>0</v>
      </c>
      <c r="AK738" s="2">
        <f t="shared" si="295"/>
        <v>0</v>
      </c>
      <c r="AL738" s="2">
        <f t="shared" si="296"/>
        <v>0</v>
      </c>
      <c r="AM738" s="2">
        <f t="shared" si="297"/>
        <v>0</v>
      </c>
      <c r="AN738" s="2">
        <f t="shared" si="298"/>
        <v>0</v>
      </c>
      <c r="AP738" t="s">
        <v>1993</v>
      </c>
      <c r="AQ738" t="s">
        <v>840</v>
      </c>
      <c r="AT738" s="92">
        <v>30</v>
      </c>
      <c r="AU738" s="94">
        <v>77</v>
      </c>
      <c r="AV738" s="98">
        <f t="shared" si="269"/>
        <v>30077</v>
      </c>
      <c r="AX738" s="6" t="s">
        <v>1535</v>
      </c>
      <c r="BE738" t="s">
        <v>450</v>
      </c>
    </row>
    <row r="739" spans="1:57" hidden="1" outlineLevel="1">
      <c r="A739" t="s">
        <v>1566</v>
      </c>
      <c r="B739" t="s">
        <v>840</v>
      </c>
      <c r="C739" s="1">
        <f t="shared" si="290"/>
        <v>755</v>
      </c>
      <c r="D739" s="6">
        <f>IF(N739&gt;0, RANK(N739,(N739:P739,Q739:AE739)),0)</f>
        <v>2</v>
      </c>
      <c r="E739" s="6">
        <f>IF(O739&gt;0,RANK(O739,(N739:P739,Q739:AE739)),0)</f>
        <v>1</v>
      </c>
      <c r="F739" s="6">
        <f>IF(P739&gt;0,RANK(P739,(N739:P739,Q739:AE739)),0)</f>
        <v>0</v>
      </c>
      <c r="G739" s="1">
        <f t="shared" si="288"/>
        <v>417</v>
      </c>
      <c r="H739" s="2">
        <f t="shared" si="289"/>
        <v>0.55231788079470201</v>
      </c>
      <c r="I739" s="2"/>
      <c r="J739" s="2">
        <f t="shared" si="291"/>
        <v>0.223841059602649</v>
      </c>
      <c r="K739" s="2">
        <f t="shared" si="292"/>
        <v>0.776158940397351</v>
      </c>
      <c r="L739" s="2">
        <f t="shared" si="293"/>
        <v>0</v>
      </c>
      <c r="M739" s="2">
        <f t="shared" si="294"/>
        <v>0</v>
      </c>
      <c r="N739" s="107">
        <v>169</v>
      </c>
      <c r="O739" s="107">
        <v>586</v>
      </c>
      <c r="P739" s="107"/>
      <c r="Q739" s="107"/>
      <c r="R739" s="107"/>
      <c r="S739" s="107"/>
      <c r="T739" s="107"/>
      <c r="U739" s="107"/>
      <c r="V739" s="107"/>
      <c r="W739" s="107"/>
      <c r="X739" s="107"/>
      <c r="Y739" s="107"/>
      <c r="Z739" s="107"/>
      <c r="AA739" s="107"/>
      <c r="AB739" s="107"/>
      <c r="AC739" s="107"/>
      <c r="AD739" s="107"/>
      <c r="AE739" s="107"/>
      <c r="AG739" s="6">
        <f>IF(Q739&gt;0,RANK(Q739,(N739:P739,Q739:AE739)),0)</f>
        <v>0</v>
      </c>
      <c r="AH739" s="6">
        <f>IF(R739&gt;0,RANK(R739,(N739:P739,Q739:AE739)),0)</f>
        <v>0</v>
      </c>
      <c r="AI739" s="6">
        <f>IF(T739&gt;0,RANK(T739,(N739:P739,Q739:AE739)),0)</f>
        <v>0</v>
      </c>
      <c r="AJ739" s="6">
        <f>IF(S739&gt;0,RANK(S739,(N739:P739,Q739:AE739)),0)</f>
        <v>0</v>
      </c>
      <c r="AK739" s="2">
        <f t="shared" si="295"/>
        <v>0</v>
      </c>
      <c r="AL739" s="2">
        <f t="shared" si="296"/>
        <v>0</v>
      </c>
      <c r="AM739" s="2">
        <f t="shared" si="297"/>
        <v>0</v>
      </c>
      <c r="AN739" s="2">
        <f t="shared" si="298"/>
        <v>0</v>
      </c>
      <c r="AP739" t="s">
        <v>1566</v>
      </c>
      <c r="AQ739" t="s">
        <v>840</v>
      </c>
      <c r="AT739" s="92">
        <v>30</v>
      </c>
      <c r="AU739" s="94">
        <v>79</v>
      </c>
      <c r="AV739" s="98">
        <f t="shared" si="269"/>
        <v>30079</v>
      </c>
      <c r="AX739" s="6" t="s">
        <v>1535</v>
      </c>
    </row>
    <row r="740" spans="1:57" hidden="1" outlineLevel="1">
      <c r="A740" t="s">
        <v>1295</v>
      </c>
      <c r="B740" t="s">
        <v>840</v>
      </c>
      <c r="C740" s="1">
        <f t="shared" si="290"/>
        <v>12897</v>
      </c>
      <c r="D740" s="6">
        <f>IF(N740&gt;0, RANK(N740,(N740:P740,Q740:AE740)),0)</f>
        <v>2</v>
      </c>
      <c r="E740" s="6">
        <f>IF(O740&gt;0,RANK(O740,(N740:P740,Q740:AE740)),0)</f>
        <v>1</v>
      </c>
      <c r="F740" s="6">
        <f>IF(P740&gt;0,RANK(P740,(N740:P740,Q740:AE740)),0)</f>
        <v>0</v>
      </c>
      <c r="G740" s="1">
        <f t="shared" si="288"/>
        <v>4595</v>
      </c>
      <c r="H740" s="2">
        <f t="shared" si="289"/>
        <v>0.3562844072264868</v>
      </c>
      <c r="I740" s="2"/>
      <c r="J740" s="2">
        <f t="shared" si="291"/>
        <v>0.3218577963867566</v>
      </c>
      <c r="K740" s="2">
        <f t="shared" si="292"/>
        <v>0.6781422036132434</v>
      </c>
      <c r="L740" s="2">
        <f t="shared" si="293"/>
        <v>0</v>
      </c>
      <c r="M740" s="2">
        <f t="shared" si="294"/>
        <v>0</v>
      </c>
      <c r="N740" s="107">
        <v>4151</v>
      </c>
      <c r="O740" s="107">
        <v>8746</v>
      </c>
      <c r="P740" s="107"/>
      <c r="Q740" s="107"/>
      <c r="R740" s="107"/>
      <c r="S740" s="107"/>
      <c r="T740" s="107"/>
      <c r="U740" s="107"/>
      <c r="V740" s="107"/>
      <c r="W740" s="107"/>
      <c r="X740" s="107"/>
      <c r="Y740" s="107"/>
      <c r="Z740" s="107"/>
      <c r="AA740" s="107"/>
      <c r="AB740" s="107"/>
      <c r="AC740" s="107"/>
      <c r="AD740" s="107"/>
      <c r="AE740" s="107"/>
      <c r="AG740" s="6">
        <f>IF(Q740&gt;0,RANK(Q740,(N740:P740,Q740:AE740)),0)</f>
        <v>0</v>
      </c>
      <c r="AH740" s="6">
        <f>IF(R740&gt;0,RANK(R740,(N740:P740,Q740:AE740)),0)</f>
        <v>0</v>
      </c>
      <c r="AI740" s="6">
        <f>IF(T740&gt;0,RANK(T740,(N740:P740,Q740:AE740)),0)</f>
        <v>0</v>
      </c>
      <c r="AJ740" s="6">
        <f>IF(S740&gt;0,RANK(S740,(N740:P740,Q740:AE740)),0)</f>
        <v>0</v>
      </c>
      <c r="AK740" s="2">
        <f t="shared" si="295"/>
        <v>0</v>
      </c>
      <c r="AL740" s="2">
        <f t="shared" si="296"/>
        <v>0</v>
      </c>
      <c r="AM740" s="2">
        <f t="shared" si="297"/>
        <v>0</v>
      </c>
      <c r="AN740" s="2">
        <f t="shared" si="298"/>
        <v>0</v>
      </c>
      <c r="AP740" t="s">
        <v>1295</v>
      </c>
      <c r="AQ740" t="s">
        <v>840</v>
      </c>
      <c r="AT740" s="92">
        <v>30</v>
      </c>
      <c r="AU740" s="94">
        <v>81</v>
      </c>
      <c r="AV740" s="98">
        <f t="shared" ref="AV740:AV803" si="299">1000*AT740+AU740</f>
        <v>30081</v>
      </c>
      <c r="AX740" s="6" t="s">
        <v>1535</v>
      </c>
      <c r="BE740" t="s">
        <v>449</v>
      </c>
    </row>
    <row r="741" spans="1:57" hidden="1" outlineLevel="1">
      <c r="A741" t="s">
        <v>2133</v>
      </c>
      <c r="B741" t="s">
        <v>840</v>
      </c>
      <c r="C741" s="1">
        <f t="shared" si="290"/>
        <v>4042</v>
      </c>
      <c r="D741" s="6">
        <f>IF(N741&gt;0, RANK(N741,(N741:P741,Q741:AE741)),0)</f>
        <v>2</v>
      </c>
      <c r="E741" s="6">
        <f>IF(O741&gt;0,RANK(O741,(N741:P741,Q741:AE741)),0)</f>
        <v>1</v>
      </c>
      <c r="F741" s="6">
        <f>IF(P741&gt;0,RANK(P741,(N741:P741,Q741:AE741)),0)</f>
        <v>0</v>
      </c>
      <c r="G741" s="1">
        <f t="shared" si="288"/>
        <v>2068</v>
      </c>
      <c r="H741" s="2">
        <f t="shared" si="289"/>
        <v>0.51162790697674421</v>
      </c>
      <c r="I741" s="2"/>
      <c r="J741" s="2">
        <f t="shared" si="291"/>
        <v>0.2441860465116279</v>
      </c>
      <c r="K741" s="2">
        <f t="shared" si="292"/>
        <v>0.7558139534883721</v>
      </c>
      <c r="L741" s="2">
        <f t="shared" si="293"/>
        <v>0</v>
      </c>
      <c r="M741" s="2">
        <f t="shared" si="294"/>
        <v>0</v>
      </c>
      <c r="N741" s="107">
        <v>987</v>
      </c>
      <c r="O741" s="107">
        <v>3055</v>
      </c>
      <c r="P741" s="107"/>
      <c r="Q741" s="107"/>
      <c r="R741" s="107"/>
      <c r="S741" s="107"/>
      <c r="T741" s="107"/>
      <c r="U741" s="107"/>
      <c r="V741" s="107"/>
      <c r="W741" s="107"/>
      <c r="X741" s="107"/>
      <c r="Y741" s="107"/>
      <c r="Z741" s="107"/>
      <c r="AA741" s="107"/>
      <c r="AB741" s="107"/>
      <c r="AC741" s="107"/>
      <c r="AD741" s="107"/>
      <c r="AE741" s="107"/>
      <c r="AG741" s="6">
        <f>IF(Q741&gt;0,RANK(Q741,(N741:P741,Q741:AE741)),0)</f>
        <v>0</v>
      </c>
      <c r="AH741" s="6">
        <f>IF(R741&gt;0,RANK(R741,(N741:P741,Q741:AE741)),0)</f>
        <v>0</v>
      </c>
      <c r="AI741" s="6">
        <f>IF(T741&gt;0,RANK(T741,(N741:P741,Q741:AE741)),0)</f>
        <v>0</v>
      </c>
      <c r="AJ741" s="6">
        <f>IF(S741&gt;0,RANK(S741,(N741:P741,Q741:AE741)),0)</f>
        <v>0</v>
      </c>
      <c r="AK741" s="2">
        <f t="shared" si="295"/>
        <v>0</v>
      </c>
      <c r="AL741" s="2">
        <f t="shared" si="296"/>
        <v>0</v>
      </c>
      <c r="AM741" s="2">
        <f t="shared" si="297"/>
        <v>0</v>
      </c>
      <c r="AN741" s="2">
        <f t="shared" si="298"/>
        <v>0</v>
      </c>
      <c r="AP741" t="s">
        <v>2133</v>
      </c>
      <c r="AQ741" t="s">
        <v>840</v>
      </c>
      <c r="AT741" s="92">
        <v>30</v>
      </c>
      <c r="AU741" s="94">
        <v>83</v>
      </c>
      <c r="AV741" s="98">
        <f t="shared" si="299"/>
        <v>30083</v>
      </c>
      <c r="AX741" s="6" t="s">
        <v>1535</v>
      </c>
      <c r="BE741" t="s">
        <v>2349</v>
      </c>
    </row>
    <row r="742" spans="1:57" hidden="1" outlineLevel="1">
      <c r="A742" t="s">
        <v>988</v>
      </c>
      <c r="B742" t="s">
        <v>840</v>
      </c>
      <c r="C742" s="1">
        <f t="shared" si="290"/>
        <v>3520</v>
      </c>
      <c r="D742" s="6">
        <f>IF(N742&gt;0, RANK(N742,(N742:P742,Q742:AE742)),0)</f>
        <v>2</v>
      </c>
      <c r="E742" s="6">
        <f>IF(O742&gt;0,RANK(O742,(N742:P742,Q742:AE742)),0)</f>
        <v>1</v>
      </c>
      <c r="F742" s="6">
        <f>IF(P742&gt;0,RANK(P742,(N742:P742,Q742:AE742)),0)</f>
        <v>0</v>
      </c>
      <c r="G742" s="1">
        <f t="shared" si="288"/>
        <v>736</v>
      </c>
      <c r="H742" s="2">
        <f t="shared" si="289"/>
        <v>0.20909090909090908</v>
      </c>
      <c r="I742" s="2"/>
      <c r="J742" s="2">
        <f t="shared" si="291"/>
        <v>0.39545454545454545</v>
      </c>
      <c r="K742" s="2">
        <f t="shared" si="292"/>
        <v>0.6045454545454545</v>
      </c>
      <c r="L742" s="2">
        <f t="shared" si="293"/>
        <v>0</v>
      </c>
      <c r="M742" s="2">
        <f t="shared" si="294"/>
        <v>0</v>
      </c>
      <c r="N742" s="107">
        <v>1392</v>
      </c>
      <c r="O742" s="107">
        <v>2128</v>
      </c>
      <c r="P742" s="107"/>
      <c r="Q742" s="107"/>
      <c r="R742" s="107"/>
      <c r="S742" s="107"/>
      <c r="T742" s="107"/>
      <c r="U742" s="107"/>
      <c r="V742" s="107"/>
      <c r="W742" s="107"/>
      <c r="X742" s="107"/>
      <c r="Y742" s="107"/>
      <c r="Z742" s="107"/>
      <c r="AA742" s="107"/>
      <c r="AB742" s="107"/>
      <c r="AC742" s="107"/>
      <c r="AD742" s="107"/>
      <c r="AE742" s="107"/>
      <c r="AG742" s="6">
        <f>IF(Q742&gt;0,RANK(Q742,(N742:P742,Q742:AE742)),0)</f>
        <v>0</v>
      </c>
      <c r="AH742" s="6">
        <f>IF(R742&gt;0,RANK(R742,(N742:P742,Q742:AE742)),0)</f>
        <v>0</v>
      </c>
      <c r="AI742" s="6">
        <f>IF(T742&gt;0,RANK(T742,(N742:P742,Q742:AE742)),0)</f>
        <v>0</v>
      </c>
      <c r="AJ742" s="6">
        <f>IF(S742&gt;0,RANK(S742,(N742:P742,Q742:AE742)),0)</f>
        <v>0</v>
      </c>
      <c r="AK742" s="2">
        <f t="shared" si="295"/>
        <v>0</v>
      </c>
      <c r="AL742" s="2">
        <f t="shared" si="296"/>
        <v>0</v>
      </c>
      <c r="AM742" s="2">
        <f t="shared" si="297"/>
        <v>0</v>
      </c>
      <c r="AN742" s="2">
        <f t="shared" si="298"/>
        <v>0</v>
      </c>
      <c r="AP742" t="s">
        <v>988</v>
      </c>
      <c r="AQ742" t="s">
        <v>840</v>
      </c>
      <c r="AT742" s="92">
        <v>30</v>
      </c>
      <c r="AU742" s="94">
        <v>85</v>
      </c>
      <c r="AV742" s="98">
        <f t="shared" si="299"/>
        <v>30085</v>
      </c>
      <c r="AX742" s="6" t="s">
        <v>1535</v>
      </c>
      <c r="BE742" t="s">
        <v>2349</v>
      </c>
    </row>
    <row r="743" spans="1:57" hidden="1" outlineLevel="1">
      <c r="A743" t="s">
        <v>2569</v>
      </c>
      <c r="B743" t="s">
        <v>840</v>
      </c>
      <c r="C743" s="1">
        <f t="shared" si="290"/>
        <v>3448</v>
      </c>
      <c r="D743" s="6">
        <f>IF(N743&gt;0, RANK(N743,(N743:P743,Q743:AE743)),0)</f>
        <v>2</v>
      </c>
      <c r="E743" s="6">
        <f>IF(O743&gt;0,RANK(O743,(N743:P743,Q743:AE743)),0)</f>
        <v>1</v>
      </c>
      <c r="F743" s="6">
        <f>IF(P743&gt;0,RANK(P743,(N743:P743,Q743:AE743)),0)</f>
        <v>0</v>
      </c>
      <c r="G743" s="1">
        <f t="shared" si="288"/>
        <v>638</v>
      </c>
      <c r="H743" s="2">
        <f t="shared" si="289"/>
        <v>0.18503480278422274</v>
      </c>
      <c r="I743" s="2"/>
      <c r="J743" s="2">
        <f t="shared" si="291"/>
        <v>0.40748259860788866</v>
      </c>
      <c r="K743" s="2">
        <f t="shared" si="292"/>
        <v>0.5925174013921114</v>
      </c>
      <c r="L743" s="2">
        <f t="shared" si="293"/>
        <v>0</v>
      </c>
      <c r="M743" s="2">
        <f t="shared" si="294"/>
        <v>-1.1102230246251565E-16</v>
      </c>
      <c r="N743" s="107">
        <v>1405</v>
      </c>
      <c r="O743" s="107">
        <v>2043</v>
      </c>
      <c r="P743" s="107"/>
      <c r="Q743" s="107"/>
      <c r="R743" s="107"/>
      <c r="S743" s="107"/>
      <c r="T743" s="107"/>
      <c r="U743" s="107"/>
      <c r="V743" s="107"/>
      <c r="W743" s="107"/>
      <c r="X743" s="107"/>
      <c r="Y743" s="107"/>
      <c r="Z743" s="107"/>
      <c r="AA743" s="107"/>
      <c r="AB743" s="107"/>
      <c r="AC743" s="107"/>
      <c r="AD743" s="107"/>
      <c r="AE743" s="107"/>
      <c r="AG743" s="6">
        <f>IF(Q743&gt;0,RANK(Q743,(N743:P743,Q743:AE743)),0)</f>
        <v>0</v>
      </c>
      <c r="AH743" s="6">
        <f>IF(R743&gt;0,RANK(R743,(N743:P743,Q743:AE743)),0)</f>
        <v>0</v>
      </c>
      <c r="AI743" s="6">
        <f>IF(T743&gt;0,RANK(T743,(N743:P743,Q743:AE743)),0)</f>
        <v>0</v>
      </c>
      <c r="AJ743" s="6">
        <f>IF(S743&gt;0,RANK(S743,(N743:P743,Q743:AE743)),0)</f>
        <v>0</v>
      </c>
      <c r="AK743" s="2">
        <f t="shared" si="295"/>
        <v>0</v>
      </c>
      <c r="AL743" s="2">
        <f t="shared" si="296"/>
        <v>0</v>
      </c>
      <c r="AM743" s="2">
        <f t="shared" si="297"/>
        <v>0</v>
      </c>
      <c r="AN743" s="2">
        <f t="shared" si="298"/>
        <v>0</v>
      </c>
      <c r="AP743" t="s">
        <v>2569</v>
      </c>
      <c r="AQ743" t="s">
        <v>840</v>
      </c>
      <c r="AT743" s="92">
        <v>30</v>
      </c>
      <c r="AU743" s="94">
        <v>87</v>
      </c>
      <c r="AV743" s="98">
        <f t="shared" si="299"/>
        <v>30087</v>
      </c>
      <c r="AX743" s="6" t="s">
        <v>1535</v>
      </c>
      <c r="BE743" t="s">
        <v>450</v>
      </c>
    </row>
    <row r="744" spans="1:57" hidden="1" outlineLevel="1">
      <c r="A744" t="s">
        <v>2770</v>
      </c>
      <c r="B744" t="s">
        <v>840</v>
      </c>
      <c r="C744" s="1">
        <f t="shared" si="290"/>
        <v>4253</v>
      </c>
      <c r="D744" s="6">
        <f>IF(N744&gt;0, RANK(N744,(N744:P744,Q744:AE744)),0)</f>
        <v>2</v>
      </c>
      <c r="E744" s="6">
        <f>IF(O744&gt;0,RANK(O744,(N744:P744,Q744:AE744)),0)</f>
        <v>1</v>
      </c>
      <c r="F744" s="6">
        <f>IF(P744&gt;0,RANK(P744,(N744:P744,Q744:AE744)),0)</f>
        <v>0</v>
      </c>
      <c r="G744" s="1">
        <f t="shared" si="288"/>
        <v>1059</v>
      </c>
      <c r="H744" s="2">
        <f t="shared" si="289"/>
        <v>0.24900070538443453</v>
      </c>
      <c r="I744" s="2"/>
      <c r="J744" s="2">
        <f t="shared" si="291"/>
        <v>0.37549964730778274</v>
      </c>
      <c r="K744" s="2">
        <f t="shared" si="292"/>
        <v>0.62450035269221726</v>
      </c>
      <c r="L744" s="2">
        <f t="shared" si="293"/>
        <v>0</v>
      </c>
      <c r="M744" s="2">
        <f t="shared" si="294"/>
        <v>0</v>
      </c>
      <c r="N744" s="107">
        <v>1597</v>
      </c>
      <c r="O744" s="107">
        <v>2656</v>
      </c>
      <c r="P744" s="107"/>
      <c r="Q744" s="107"/>
      <c r="R744" s="107"/>
      <c r="S744" s="107"/>
      <c r="T744" s="107"/>
      <c r="U744" s="107"/>
      <c r="V744" s="107"/>
      <c r="W744" s="107"/>
      <c r="X744" s="107"/>
      <c r="Y744" s="107"/>
      <c r="Z744" s="107"/>
      <c r="AA744" s="107"/>
      <c r="AB744" s="107"/>
      <c r="AC744" s="107"/>
      <c r="AD744" s="107"/>
      <c r="AE744" s="107"/>
      <c r="AG744" s="6">
        <f>IF(Q744&gt;0,RANK(Q744,(N744:P744,Q744:AE744)),0)</f>
        <v>0</v>
      </c>
      <c r="AH744" s="6">
        <f>IF(R744&gt;0,RANK(R744,(N744:P744,Q744:AE744)),0)</f>
        <v>0</v>
      </c>
      <c r="AI744" s="6">
        <f>IF(T744&gt;0,RANK(T744,(N744:P744,Q744:AE744)),0)</f>
        <v>0</v>
      </c>
      <c r="AJ744" s="6">
        <f>IF(S744&gt;0,RANK(S744,(N744:P744,Q744:AE744)),0)</f>
        <v>0</v>
      </c>
      <c r="AK744" s="2">
        <f t="shared" si="295"/>
        <v>0</v>
      </c>
      <c r="AL744" s="2">
        <f t="shared" si="296"/>
        <v>0</v>
      </c>
      <c r="AM744" s="2">
        <f t="shared" si="297"/>
        <v>0</v>
      </c>
      <c r="AN744" s="2">
        <f t="shared" si="298"/>
        <v>0</v>
      </c>
      <c r="AP744" t="s">
        <v>2770</v>
      </c>
      <c r="AQ744" t="s">
        <v>840</v>
      </c>
      <c r="AT744" s="92">
        <v>30</v>
      </c>
      <c r="AU744" s="94">
        <v>89</v>
      </c>
      <c r="AV744" s="98">
        <f t="shared" si="299"/>
        <v>30089</v>
      </c>
      <c r="AX744" s="6" t="s">
        <v>1535</v>
      </c>
      <c r="BE744" t="s">
        <v>450</v>
      </c>
    </row>
    <row r="745" spans="1:57" hidden="1" outlineLevel="1">
      <c r="A745" t="s">
        <v>1287</v>
      </c>
      <c r="B745" t="s">
        <v>840</v>
      </c>
      <c r="C745" s="1">
        <f t="shared" si="290"/>
        <v>2491</v>
      </c>
      <c r="D745" s="6">
        <f>IF(N745&gt;0, RANK(N745,(N745:P745,Q745:AE745)),0)</f>
        <v>2</v>
      </c>
      <c r="E745" s="6">
        <f>IF(O745&gt;0,RANK(O745,(N745:P745,Q745:AE745)),0)</f>
        <v>1</v>
      </c>
      <c r="F745" s="6">
        <f>IF(P745&gt;0,RANK(P745,(N745:P745,Q745:AE745)),0)</f>
        <v>0</v>
      </c>
      <c r="G745" s="1">
        <f t="shared" si="288"/>
        <v>961</v>
      </c>
      <c r="H745" s="2">
        <f t="shared" si="289"/>
        <v>0.38578883982336409</v>
      </c>
      <c r="I745" s="2"/>
      <c r="J745" s="2">
        <f t="shared" si="291"/>
        <v>0.30710558008831795</v>
      </c>
      <c r="K745" s="2">
        <f t="shared" si="292"/>
        <v>0.6928944199116821</v>
      </c>
      <c r="L745" s="2">
        <f t="shared" si="293"/>
        <v>0</v>
      </c>
      <c r="M745" s="2">
        <f t="shared" si="294"/>
        <v>-1.1102230246251565E-16</v>
      </c>
      <c r="N745" s="107">
        <v>765</v>
      </c>
      <c r="O745" s="107">
        <v>1726</v>
      </c>
      <c r="P745" s="107"/>
      <c r="Q745" s="107"/>
      <c r="R745" s="107"/>
      <c r="S745" s="107"/>
      <c r="T745" s="107"/>
      <c r="U745" s="107"/>
      <c r="V745" s="107"/>
      <c r="W745" s="107"/>
      <c r="X745" s="107"/>
      <c r="Y745" s="107"/>
      <c r="Z745" s="107"/>
      <c r="AA745" s="107"/>
      <c r="AB745" s="107"/>
      <c r="AC745" s="107"/>
      <c r="AD745" s="107"/>
      <c r="AE745" s="107"/>
      <c r="AG745" s="6">
        <f>IF(Q745&gt;0,RANK(Q745,(N745:P745,Q745:AE745)),0)</f>
        <v>0</v>
      </c>
      <c r="AH745" s="6">
        <f>IF(R745&gt;0,RANK(R745,(N745:P745,Q745:AE745)),0)</f>
        <v>0</v>
      </c>
      <c r="AI745" s="6">
        <f>IF(T745&gt;0,RANK(T745,(N745:P745,Q745:AE745)),0)</f>
        <v>0</v>
      </c>
      <c r="AJ745" s="6">
        <f>IF(S745&gt;0,RANK(S745,(N745:P745,Q745:AE745)),0)</f>
        <v>0</v>
      </c>
      <c r="AK745" s="2">
        <f t="shared" si="295"/>
        <v>0</v>
      </c>
      <c r="AL745" s="2">
        <f t="shared" si="296"/>
        <v>0</v>
      </c>
      <c r="AM745" s="2">
        <f t="shared" si="297"/>
        <v>0</v>
      </c>
      <c r="AN745" s="2">
        <f t="shared" si="298"/>
        <v>0</v>
      </c>
      <c r="AP745" t="s">
        <v>1287</v>
      </c>
      <c r="AQ745" t="s">
        <v>840</v>
      </c>
      <c r="AT745" s="92">
        <v>30</v>
      </c>
      <c r="AU745" s="94">
        <v>91</v>
      </c>
      <c r="AV745" s="98">
        <f t="shared" si="299"/>
        <v>30091</v>
      </c>
      <c r="AX745" s="6" t="s">
        <v>1535</v>
      </c>
      <c r="BE745" t="s">
        <v>2349</v>
      </c>
    </row>
    <row r="746" spans="1:57" hidden="1" outlineLevel="1">
      <c r="A746" t="s">
        <v>408</v>
      </c>
      <c r="B746" t="s">
        <v>840</v>
      </c>
      <c r="C746" s="1">
        <f t="shared" si="290"/>
        <v>15002</v>
      </c>
      <c r="D746" s="6">
        <f>IF(N746&gt;0, RANK(N746,(N746:P746,Q746:AE746)),0)</f>
        <v>1</v>
      </c>
      <c r="E746" s="6">
        <f>IF(O746&gt;0,RANK(O746,(N746:P746,Q746:AE746)),0)</f>
        <v>2</v>
      </c>
      <c r="F746" s="6">
        <f>IF(P746&gt;0,RANK(P746,(N746:P746,Q746:AE746)),0)</f>
        <v>0</v>
      </c>
      <c r="G746" s="1">
        <f t="shared" si="288"/>
        <v>1736</v>
      </c>
      <c r="H746" s="2">
        <f t="shared" si="289"/>
        <v>0.11571790427942941</v>
      </c>
      <c r="I746" s="2"/>
      <c r="J746" s="2">
        <f t="shared" si="291"/>
        <v>0.5578589521397147</v>
      </c>
      <c r="K746" s="2">
        <f t="shared" si="292"/>
        <v>0.4421410478602853</v>
      </c>
      <c r="L746" s="2">
        <f t="shared" si="293"/>
        <v>0</v>
      </c>
      <c r="M746" s="2">
        <f t="shared" si="294"/>
        <v>0</v>
      </c>
      <c r="N746" s="107">
        <v>8369</v>
      </c>
      <c r="O746" s="107">
        <v>6633</v>
      </c>
      <c r="P746" s="107"/>
      <c r="Q746" s="107"/>
      <c r="R746" s="107"/>
      <c r="S746" s="107"/>
      <c r="T746" s="107"/>
      <c r="U746" s="107"/>
      <c r="V746" s="107"/>
      <c r="W746" s="107"/>
      <c r="X746" s="107"/>
      <c r="Y746" s="107"/>
      <c r="Z746" s="107"/>
      <c r="AA746" s="107"/>
      <c r="AB746" s="107"/>
      <c r="AC746" s="107"/>
      <c r="AD746" s="107"/>
      <c r="AE746" s="107"/>
      <c r="AG746" s="6">
        <f>IF(Q746&gt;0,RANK(Q746,(N746:P746,Q746:AE746)),0)</f>
        <v>0</v>
      </c>
      <c r="AH746" s="6">
        <f>IF(R746&gt;0,RANK(R746,(N746:P746,Q746:AE746)),0)</f>
        <v>0</v>
      </c>
      <c r="AI746" s="6">
        <f>IF(T746&gt;0,RANK(T746,(N746:P746,Q746:AE746)),0)</f>
        <v>0</v>
      </c>
      <c r="AJ746" s="6">
        <f>IF(S746&gt;0,RANK(S746,(N746:P746,Q746:AE746)),0)</f>
        <v>0</v>
      </c>
      <c r="AK746" s="2">
        <f t="shared" si="295"/>
        <v>0</v>
      </c>
      <c r="AL746" s="2">
        <f t="shared" si="296"/>
        <v>0</v>
      </c>
      <c r="AM746" s="2">
        <f t="shared" si="297"/>
        <v>0</v>
      </c>
      <c r="AN746" s="2">
        <f t="shared" si="298"/>
        <v>0</v>
      </c>
      <c r="AP746" t="s">
        <v>408</v>
      </c>
      <c r="AQ746" t="s">
        <v>840</v>
      </c>
      <c r="AT746" s="92">
        <v>30</v>
      </c>
      <c r="AU746" s="94">
        <v>93</v>
      </c>
      <c r="AV746" s="98">
        <f t="shared" si="299"/>
        <v>30093</v>
      </c>
      <c r="AX746" s="6" t="s">
        <v>1535</v>
      </c>
      <c r="BE746" t="s">
        <v>584</v>
      </c>
    </row>
    <row r="747" spans="1:57" hidden="1" outlineLevel="1">
      <c r="A747" t="s">
        <v>1278</v>
      </c>
      <c r="B747" t="s">
        <v>840</v>
      </c>
      <c r="C747" s="1">
        <f t="shared" si="290"/>
        <v>3373</v>
      </c>
      <c r="D747" s="6">
        <f>IF(N747&gt;0, RANK(N747,(N747:P747,Q747:AE747)),0)</f>
        <v>2</v>
      </c>
      <c r="E747" s="6">
        <f>IF(O747&gt;0,RANK(O747,(N747:P747,Q747:AE747)),0)</f>
        <v>1</v>
      </c>
      <c r="F747" s="6">
        <f>IF(P747&gt;0,RANK(P747,(N747:P747,Q747:AE747)),0)</f>
        <v>0</v>
      </c>
      <c r="G747" s="1">
        <f t="shared" si="288"/>
        <v>1525</v>
      </c>
      <c r="H747" s="2">
        <f t="shared" si="289"/>
        <v>0.45211977468129261</v>
      </c>
      <c r="I747" s="2"/>
      <c r="J747" s="2">
        <f t="shared" si="291"/>
        <v>0.2739401126593537</v>
      </c>
      <c r="K747" s="2">
        <f t="shared" si="292"/>
        <v>0.7260598873406463</v>
      </c>
      <c r="L747" s="2">
        <f t="shared" si="293"/>
        <v>0</v>
      </c>
      <c r="M747" s="2">
        <f t="shared" si="294"/>
        <v>0</v>
      </c>
      <c r="N747" s="107">
        <v>924</v>
      </c>
      <c r="O747" s="107">
        <v>2449</v>
      </c>
      <c r="P747" s="107"/>
      <c r="Q747" s="107"/>
      <c r="R747" s="107"/>
      <c r="S747" s="107"/>
      <c r="T747" s="107"/>
      <c r="U747" s="107"/>
      <c r="V747" s="107"/>
      <c r="W747" s="107"/>
      <c r="X747" s="107"/>
      <c r="Y747" s="107"/>
      <c r="Z747" s="107"/>
      <c r="AA747" s="107"/>
      <c r="AB747" s="107"/>
      <c r="AC747" s="107"/>
      <c r="AD747" s="107"/>
      <c r="AE747" s="107"/>
      <c r="AG747" s="6">
        <f>IF(Q747&gt;0,RANK(Q747,(N747:P747,Q747:AE747)),0)</f>
        <v>0</v>
      </c>
      <c r="AH747" s="6">
        <f>IF(R747&gt;0,RANK(R747,(N747:P747,Q747:AE747)),0)</f>
        <v>0</v>
      </c>
      <c r="AI747" s="6">
        <f>IF(T747&gt;0,RANK(T747,(N747:P747,Q747:AE747)),0)</f>
        <v>0</v>
      </c>
      <c r="AJ747" s="6">
        <f>IF(S747&gt;0,RANK(S747,(N747:P747,Q747:AE747)),0)</f>
        <v>0</v>
      </c>
      <c r="AK747" s="2">
        <f t="shared" si="295"/>
        <v>0</v>
      </c>
      <c r="AL747" s="2">
        <f t="shared" si="296"/>
        <v>0</v>
      </c>
      <c r="AM747" s="2">
        <f t="shared" si="297"/>
        <v>0</v>
      </c>
      <c r="AN747" s="2">
        <f t="shared" si="298"/>
        <v>0</v>
      </c>
      <c r="AP747" t="s">
        <v>1278</v>
      </c>
      <c r="AQ747" t="s">
        <v>840</v>
      </c>
      <c r="AT747" s="92">
        <v>30</v>
      </c>
      <c r="AU747" s="94">
        <v>95</v>
      </c>
      <c r="AV747" s="98">
        <f t="shared" si="299"/>
        <v>30095</v>
      </c>
      <c r="AX747" s="6" t="s">
        <v>1535</v>
      </c>
      <c r="BE747" t="s">
        <v>450</v>
      </c>
    </row>
    <row r="748" spans="1:57" hidden="1" outlineLevel="1">
      <c r="A748" t="s">
        <v>966</v>
      </c>
      <c r="B748" t="s">
        <v>840</v>
      </c>
      <c r="C748" s="1">
        <f t="shared" si="290"/>
        <v>1589</v>
      </c>
      <c r="D748" s="6">
        <f>IF(N748&gt;0, RANK(N748,(N748:P748,Q748:AE748)),0)</f>
        <v>2</v>
      </c>
      <c r="E748" s="6">
        <f>IF(O748&gt;0,RANK(O748,(N748:P748,Q748:AE748)),0)</f>
        <v>1</v>
      </c>
      <c r="F748" s="6">
        <f>IF(P748&gt;0,RANK(P748,(N748:P748,Q748:AE748)),0)</f>
        <v>0</v>
      </c>
      <c r="G748" s="1">
        <f t="shared" si="288"/>
        <v>943</v>
      </c>
      <c r="H748" s="2">
        <f t="shared" si="289"/>
        <v>0.59345500314663313</v>
      </c>
      <c r="I748" s="2"/>
      <c r="J748" s="2">
        <f t="shared" si="291"/>
        <v>0.20327249842668346</v>
      </c>
      <c r="K748" s="2">
        <f t="shared" si="292"/>
        <v>0.79672750157331651</v>
      </c>
      <c r="L748" s="2">
        <f t="shared" si="293"/>
        <v>0</v>
      </c>
      <c r="M748" s="2">
        <f t="shared" si="294"/>
        <v>0</v>
      </c>
      <c r="N748" s="107">
        <v>323</v>
      </c>
      <c r="O748" s="107">
        <v>1266</v>
      </c>
      <c r="P748" s="107"/>
      <c r="Q748" s="107"/>
      <c r="R748" s="107"/>
      <c r="S748" s="107"/>
      <c r="T748" s="107"/>
      <c r="U748" s="107"/>
      <c r="V748" s="107"/>
      <c r="W748" s="107"/>
      <c r="X748" s="107"/>
      <c r="Y748" s="107"/>
      <c r="Z748" s="107"/>
      <c r="AA748" s="107"/>
      <c r="AB748" s="107"/>
      <c r="AC748" s="107"/>
      <c r="AD748" s="107"/>
      <c r="AE748" s="107"/>
      <c r="AG748" s="6">
        <f>IF(Q748&gt;0,RANK(Q748,(N748:P748,Q748:AE748)),0)</f>
        <v>0</v>
      </c>
      <c r="AH748" s="6">
        <f>IF(R748&gt;0,RANK(R748,(N748:P748,Q748:AE748)),0)</f>
        <v>0</v>
      </c>
      <c r="AI748" s="6">
        <f>IF(T748&gt;0,RANK(T748,(N748:P748,Q748:AE748)),0)</f>
        <v>0</v>
      </c>
      <c r="AJ748" s="6">
        <f>IF(S748&gt;0,RANK(S748,(N748:P748,Q748:AE748)),0)</f>
        <v>0</v>
      </c>
      <c r="AK748" s="2">
        <f t="shared" si="295"/>
        <v>0</v>
      </c>
      <c r="AL748" s="2">
        <f t="shared" si="296"/>
        <v>0</v>
      </c>
      <c r="AM748" s="2">
        <f t="shared" si="297"/>
        <v>0</v>
      </c>
      <c r="AN748" s="2">
        <f t="shared" si="298"/>
        <v>0</v>
      </c>
      <c r="AP748" t="s">
        <v>966</v>
      </c>
      <c r="AQ748" t="s">
        <v>840</v>
      </c>
      <c r="AT748" s="92">
        <v>30</v>
      </c>
      <c r="AU748" s="94">
        <v>97</v>
      </c>
      <c r="AV748" s="98">
        <f t="shared" si="299"/>
        <v>30097</v>
      </c>
      <c r="AX748" s="6" t="s">
        <v>1535</v>
      </c>
    </row>
    <row r="749" spans="1:57" hidden="1" outlineLevel="1">
      <c r="A749" t="s">
        <v>1091</v>
      </c>
      <c r="B749" t="s">
        <v>840</v>
      </c>
      <c r="C749" s="1">
        <f t="shared" si="290"/>
        <v>3093</v>
      </c>
      <c r="D749" s="6">
        <f>IF(N749&gt;0, RANK(N749,(N749:P749,Q749:AE749)),0)</f>
        <v>2</v>
      </c>
      <c r="E749" s="6">
        <f>IF(O749&gt;0,RANK(O749,(N749:P749,Q749:AE749)),0)</f>
        <v>1</v>
      </c>
      <c r="F749" s="6">
        <f>IF(P749&gt;0,RANK(P749,(N749:P749,Q749:AE749)),0)</f>
        <v>0</v>
      </c>
      <c r="G749" s="1">
        <f t="shared" si="288"/>
        <v>1477</v>
      </c>
      <c r="H749" s="2">
        <f t="shared" si="289"/>
        <v>0.47752990623989655</v>
      </c>
      <c r="I749" s="2"/>
      <c r="J749" s="2">
        <f t="shared" si="291"/>
        <v>0.26123504688005172</v>
      </c>
      <c r="K749" s="2">
        <f t="shared" si="292"/>
        <v>0.73876495311994828</v>
      </c>
      <c r="L749" s="2">
        <f t="shared" si="293"/>
        <v>0</v>
      </c>
      <c r="M749" s="2">
        <f t="shared" si="294"/>
        <v>0</v>
      </c>
      <c r="N749" s="107">
        <v>808</v>
      </c>
      <c r="O749" s="107">
        <v>2285</v>
      </c>
      <c r="P749" s="107"/>
      <c r="Q749" s="107"/>
      <c r="R749" s="107"/>
      <c r="S749" s="107"/>
      <c r="T749" s="107"/>
      <c r="U749" s="107"/>
      <c r="V749" s="107"/>
      <c r="W749" s="107"/>
      <c r="X749" s="107"/>
      <c r="Y749" s="107"/>
      <c r="Z749" s="107"/>
      <c r="AA749" s="107"/>
      <c r="AB749" s="107"/>
      <c r="AC749" s="107"/>
      <c r="AD749" s="107"/>
      <c r="AE749" s="107"/>
      <c r="AG749" s="6">
        <f>IF(Q749&gt;0,RANK(Q749,(N749:P749,Q749:AE749)),0)</f>
        <v>0</v>
      </c>
      <c r="AH749" s="6">
        <f>IF(R749&gt;0,RANK(R749,(N749:P749,Q749:AE749)),0)</f>
        <v>0</v>
      </c>
      <c r="AI749" s="6">
        <f>IF(T749&gt;0,RANK(T749,(N749:P749,Q749:AE749)),0)</f>
        <v>0</v>
      </c>
      <c r="AJ749" s="6">
        <f>IF(S749&gt;0,RANK(S749,(N749:P749,Q749:AE749)),0)</f>
        <v>0</v>
      </c>
      <c r="AK749" s="2">
        <f t="shared" si="295"/>
        <v>0</v>
      </c>
      <c r="AL749" s="2">
        <f t="shared" si="296"/>
        <v>0</v>
      </c>
      <c r="AM749" s="2">
        <f t="shared" si="297"/>
        <v>0</v>
      </c>
      <c r="AN749" s="2">
        <f t="shared" si="298"/>
        <v>0</v>
      </c>
      <c r="AP749" t="s">
        <v>1091</v>
      </c>
      <c r="AQ749" t="s">
        <v>840</v>
      </c>
      <c r="AT749" s="92">
        <v>30</v>
      </c>
      <c r="AU749" s="94">
        <v>99</v>
      </c>
      <c r="AV749" s="98">
        <f t="shared" si="299"/>
        <v>30099</v>
      </c>
      <c r="AX749" s="6" t="s">
        <v>1535</v>
      </c>
    </row>
    <row r="750" spans="1:57" hidden="1" outlineLevel="1">
      <c r="A750" t="s">
        <v>940</v>
      </c>
      <c r="B750" t="s">
        <v>840</v>
      </c>
      <c r="C750" s="1">
        <f t="shared" si="290"/>
        <v>2447</v>
      </c>
      <c r="D750" s="6">
        <f>IF(N750&gt;0, RANK(N750,(N750:P750,Q750:AE750)),0)</f>
        <v>2</v>
      </c>
      <c r="E750" s="6">
        <f>IF(O750&gt;0,RANK(O750,(N750:P750,Q750:AE750)),0)</f>
        <v>1</v>
      </c>
      <c r="F750" s="6">
        <f>IF(P750&gt;0,RANK(P750,(N750:P750,Q750:AE750)),0)</f>
        <v>0</v>
      </c>
      <c r="G750" s="1">
        <f t="shared" si="288"/>
        <v>1033</v>
      </c>
      <c r="H750" s="2">
        <f t="shared" si="289"/>
        <v>0.4221495709031467</v>
      </c>
      <c r="I750" s="2"/>
      <c r="J750" s="2">
        <f t="shared" si="291"/>
        <v>0.28892521454842662</v>
      </c>
      <c r="K750" s="2">
        <f t="shared" si="292"/>
        <v>0.71107478545157332</v>
      </c>
      <c r="L750" s="2">
        <f t="shared" si="293"/>
        <v>0</v>
      </c>
      <c r="M750" s="2">
        <f t="shared" si="294"/>
        <v>0</v>
      </c>
      <c r="N750" s="107">
        <v>707</v>
      </c>
      <c r="O750" s="107">
        <v>1740</v>
      </c>
      <c r="P750" s="107"/>
      <c r="Q750" s="107"/>
      <c r="R750" s="107"/>
      <c r="S750" s="107"/>
      <c r="T750" s="107"/>
      <c r="U750" s="107"/>
      <c r="V750" s="107"/>
      <c r="W750" s="107"/>
      <c r="X750" s="107"/>
      <c r="Y750" s="107"/>
      <c r="Z750" s="107"/>
      <c r="AA750" s="107"/>
      <c r="AB750" s="107"/>
      <c r="AC750" s="107"/>
      <c r="AD750" s="107"/>
      <c r="AE750" s="107"/>
      <c r="AG750" s="6">
        <f>IF(Q750&gt;0,RANK(Q750,(N750:P750,Q750:AE750)),0)</f>
        <v>0</v>
      </c>
      <c r="AH750" s="6">
        <f>IF(R750&gt;0,RANK(R750,(N750:P750,Q750:AE750)),0)</f>
        <v>0</v>
      </c>
      <c r="AI750" s="6">
        <f>IF(T750&gt;0,RANK(T750,(N750:P750,Q750:AE750)),0)</f>
        <v>0</v>
      </c>
      <c r="AJ750" s="6">
        <f>IF(S750&gt;0,RANK(S750,(N750:P750,Q750:AE750)),0)</f>
        <v>0</v>
      </c>
      <c r="AK750" s="2">
        <f t="shared" si="295"/>
        <v>0</v>
      </c>
      <c r="AL750" s="2">
        <f t="shared" si="296"/>
        <v>0</v>
      </c>
      <c r="AM750" s="2">
        <f t="shared" si="297"/>
        <v>0</v>
      </c>
      <c r="AN750" s="2">
        <f t="shared" si="298"/>
        <v>0</v>
      </c>
      <c r="AP750" t="s">
        <v>940</v>
      </c>
      <c r="AQ750" t="s">
        <v>840</v>
      </c>
      <c r="AT750" s="92">
        <v>30</v>
      </c>
      <c r="AU750" s="94">
        <v>101</v>
      </c>
      <c r="AV750" s="98">
        <f t="shared" si="299"/>
        <v>30101</v>
      </c>
      <c r="AX750" s="6" t="s">
        <v>1535</v>
      </c>
      <c r="BE750" t="s">
        <v>2349</v>
      </c>
    </row>
    <row r="751" spans="1:57" hidden="1" outlineLevel="1">
      <c r="A751" t="s">
        <v>2347</v>
      </c>
      <c r="B751" t="s">
        <v>840</v>
      </c>
      <c r="C751" s="1">
        <f t="shared" si="290"/>
        <v>526</v>
      </c>
      <c r="D751" s="6">
        <f>IF(N751&gt;0, RANK(N751,(N751:P751,Q751:AE751)),0)</f>
        <v>2</v>
      </c>
      <c r="E751" s="6">
        <f>IF(O751&gt;0,RANK(O751,(N751:P751,Q751:AE751)),0)</f>
        <v>1</v>
      </c>
      <c r="F751" s="6">
        <f>IF(P751&gt;0,RANK(P751,(N751:P751,Q751:AE751)),0)</f>
        <v>0</v>
      </c>
      <c r="G751" s="1">
        <f t="shared" si="288"/>
        <v>298</v>
      </c>
      <c r="H751" s="2">
        <f t="shared" si="289"/>
        <v>0.56653992395437258</v>
      </c>
      <c r="I751" s="2"/>
      <c r="J751" s="2">
        <f t="shared" si="291"/>
        <v>0.21673003802281368</v>
      </c>
      <c r="K751" s="2">
        <f t="shared" si="292"/>
        <v>0.78326996197718635</v>
      </c>
      <c r="L751" s="2">
        <f t="shared" si="293"/>
        <v>0</v>
      </c>
      <c r="M751" s="2">
        <f t="shared" si="294"/>
        <v>0</v>
      </c>
      <c r="N751" s="107">
        <v>114</v>
      </c>
      <c r="O751" s="107">
        <v>412</v>
      </c>
      <c r="P751" s="107"/>
      <c r="Q751" s="107"/>
      <c r="R751" s="107"/>
      <c r="S751" s="107"/>
      <c r="T751" s="107"/>
      <c r="U751" s="107"/>
      <c r="V751" s="107"/>
      <c r="W751" s="107"/>
      <c r="X751" s="107"/>
      <c r="Y751" s="107"/>
      <c r="Z751" s="107"/>
      <c r="AA751" s="107"/>
      <c r="AB751" s="107"/>
      <c r="AC751" s="107"/>
      <c r="AD751" s="107"/>
      <c r="AE751" s="107"/>
      <c r="AG751" s="6">
        <f>IF(Q751&gt;0,RANK(Q751,(N751:P751,Q751:AE751)),0)</f>
        <v>0</v>
      </c>
      <c r="AH751" s="6">
        <f>IF(R751&gt;0,RANK(R751,(N751:P751,Q751:AE751)),0)</f>
        <v>0</v>
      </c>
      <c r="AI751" s="6">
        <f>IF(T751&gt;0,RANK(T751,(N751:P751,Q751:AE751)),0)</f>
        <v>0</v>
      </c>
      <c r="AJ751" s="6">
        <f>IF(S751&gt;0,RANK(S751,(N751:P751,Q751:AE751)),0)</f>
        <v>0</v>
      </c>
      <c r="AK751" s="2">
        <f t="shared" si="295"/>
        <v>0</v>
      </c>
      <c r="AL751" s="2">
        <f t="shared" si="296"/>
        <v>0</v>
      </c>
      <c r="AM751" s="2">
        <f t="shared" si="297"/>
        <v>0</v>
      </c>
      <c r="AN751" s="2">
        <f t="shared" si="298"/>
        <v>0</v>
      </c>
      <c r="AP751" t="s">
        <v>2347</v>
      </c>
      <c r="AQ751" t="s">
        <v>840</v>
      </c>
      <c r="AT751" s="92">
        <v>30</v>
      </c>
      <c r="AU751" s="94">
        <v>103</v>
      </c>
      <c r="AV751" s="98">
        <f t="shared" si="299"/>
        <v>30103</v>
      </c>
      <c r="AX751" s="6" t="s">
        <v>1535</v>
      </c>
    </row>
    <row r="752" spans="1:57" hidden="1" outlineLevel="1">
      <c r="A752" t="s">
        <v>987</v>
      </c>
      <c r="B752" t="s">
        <v>840</v>
      </c>
      <c r="C752" s="1">
        <f t="shared" si="290"/>
        <v>4057</v>
      </c>
      <c r="D752" s="6">
        <f>IF(N752&gt;0, RANK(N752,(N752:P752,Q752:AE752)),0)</f>
        <v>2</v>
      </c>
      <c r="E752" s="6">
        <f>IF(O752&gt;0,RANK(O752,(N752:P752,Q752:AE752)),0)</f>
        <v>1</v>
      </c>
      <c r="F752" s="6">
        <f>IF(P752&gt;0,RANK(P752,(N752:P752,Q752:AE752)),0)</f>
        <v>0</v>
      </c>
      <c r="G752" s="1">
        <f t="shared" si="288"/>
        <v>1397</v>
      </c>
      <c r="H752" s="2">
        <f t="shared" si="289"/>
        <v>0.34434311067291101</v>
      </c>
      <c r="I752" s="2"/>
      <c r="J752" s="2">
        <f t="shared" si="291"/>
        <v>0.32782844466354449</v>
      </c>
      <c r="K752" s="2">
        <f t="shared" si="292"/>
        <v>0.67217155533645556</v>
      </c>
      <c r="L752" s="2">
        <f t="shared" si="293"/>
        <v>0</v>
      </c>
      <c r="M752" s="2">
        <f t="shared" si="294"/>
        <v>0</v>
      </c>
      <c r="N752" s="107">
        <v>1330</v>
      </c>
      <c r="O752" s="107">
        <v>2727</v>
      </c>
      <c r="P752" s="107"/>
      <c r="Q752" s="107"/>
      <c r="R752" s="107"/>
      <c r="S752" s="107"/>
      <c r="T752" s="107"/>
      <c r="U752" s="107"/>
      <c r="V752" s="107"/>
      <c r="W752" s="107"/>
      <c r="X752" s="107"/>
      <c r="Y752" s="107"/>
      <c r="Z752" s="107"/>
      <c r="AA752" s="107"/>
      <c r="AB752" s="107"/>
      <c r="AC752" s="107"/>
      <c r="AD752" s="107"/>
      <c r="AE752" s="107"/>
      <c r="AG752" s="6">
        <f>IF(Q752&gt;0,RANK(Q752,(N752:P752,Q752:AE752)),0)</f>
        <v>0</v>
      </c>
      <c r="AH752" s="6">
        <f>IF(R752&gt;0,RANK(R752,(N752:P752,Q752:AE752)),0)</f>
        <v>0</v>
      </c>
      <c r="AI752" s="6">
        <f>IF(T752&gt;0,RANK(T752,(N752:P752,Q752:AE752)),0)</f>
        <v>0</v>
      </c>
      <c r="AJ752" s="6">
        <f>IF(S752&gt;0,RANK(S752,(N752:P752,Q752:AE752)),0)</f>
        <v>0</v>
      </c>
      <c r="AK752" s="2">
        <f t="shared" si="295"/>
        <v>0</v>
      </c>
      <c r="AL752" s="2">
        <f t="shared" si="296"/>
        <v>0</v>
      </c>
      <c r="AM752" s="2">
        <f t="shared" si="297"/>
        <v>0</v>
      </c>
      <c r="AN752" s="2">
        <f t="shared" si="298"/>
        <v>0</v>
      </c>
      <c r="AP752" t="s">
        <v>987</v>
      </c>
      <c r="AQ752" t="s">
        <v>840</v>
      </c>
      <c r="AT752" s="92">
        <v>30</v>
      </c>
      <c r="AU752" s="94">
        <v>105</v>
      </c>
      <c r="AV752" s="98">
        <f t="shared" si="299"/>
        <v>30105</v>
      </c>
      <c r="AX752" s="6" t="s">
        <v>1535</v>
      </c>
      <c r="BE752" t="s">
        <v>2349</v>
      </c>
    </row>
    <row r="753" spans="1:57" hidden="1" outlineLevel="1">
      <c r="A753" t="s">
        <v>1997</v>
      </c>
      <c r="B753" t="s">
        <v>840</v>
      </c>
      <c r="C753" s="1">
        <f t="shared" si="290"/>
        <v>1021</v>
      </c>
      <c r="D753" s="6">
        <f>IF(N753&gt;0, RANK(N753,(N753:P753,Q753:AE753)),0)</f>
        <v>2</v>
      </c>
      <c r="E753" s="6">
        <f>IF(O753&gt;0,RANK(O753,(N753:P753,Q753:AE753)),0)</f>
        <v>1</v>
      </c>
      <c r="F753" s="6">
        <f>IF(P753&gt;0,RANK(P753,(N753:P753,Q753:AE753)),0)</f>
        <v>0</v>
      </c>
      <c r="G753" s="1">
        <f t="shared" si="288"/>
        <v>525</v>
      </c>
      <c r="H753" s="2">
        <f t="shared" si="289"/>
        <v>0.51420176297747311</v>
      </c>
      <c r="I753" s="2"/>
      <c r="J753" s="2">
        <f t="shared" si="291"/>
        <v>0.24289911851126347</v>
      </c>
      <c r="K753" s="2">
        <f t="shared" si="292"/>
        <v>0.75710088148873655</v>
      </c>
      <c r="L753" s="2">
        <f t="shared" si="293"/>
        <v>0</v>
      </c>
      <c r="M753" s="2">
        <f t="shared" si="294"/>
        <v>0</v>
      </c>
      <c r="N753" s="107">
        <v>248</v>
      </c>
      <c r="O753" s="107">
        <v>773</v>
      </c>
      <c r="P753" s="107"/>
      <c r="Q753" s="107"/>
      <c r="R753" s="107"/>
      <c r="S753" s="107"/>
      <c r="T753" s="107"/>
      <c r="U753" s="107"/>
      <c r="V753" s="107"/>
      <c r="W753" s="107"/>
      <c r="X753" s="107"/>
      <c r="Y753" s="107"/>
      <c r="Z753" s="107"/>
      <c r="AA753" s="107"/>
      <c r="AB753" s="107"/>
      <c r="AC753" s="107"/>
      <c r="AD753" s="107"/>
      <c r="AE753" s="107"/>
      <c r="AG753" s="6">
        <f>IF(Q753&gt;0,RANK(Q753,(N753:P753,Q753:AE753)),0)</f>
        <v>0</v>
      </c>
      <c r="AH753" s="6">
        <f>IF(R753&gt;0,RANK(R753,(N753:P753,Q753:AE753)),0)</f>
        <v>0</v>
      </c>
      <c r="AI753" s="6">
        <f>IF(T753&gt;0,RANK(T753,(N753:P753,Q753:AE753)),0)</f>
        <v>0</v>
      </c>
      <c r="AJ753" s="6">
        <f>IF(S753&gt;0,RANK(S753,(N753:P753,Q753:AE753)),0)</f>
        <v>0</v>
      </c>
      <c r="AK753" s="2">
        <f t="shared" si="295"/>
        <v>0</v>
      </c>
      <c r="AL753" s="2">
        <f t="shared" si="296"/>
        <v>0</v>
      </c>
      <c r="AM753" s="2">
        <f t="shared" si="297"/>
        <v>0</v>
      </c>
      <c r="AN753" s="2">
        <f t="shared" si="298"/>
        <v>0</v>
      </c>
      <c r="AP753" t="s">
        <v>1997</v>
      </c>
      <c r="AQ753" t="s">
        <v>840</v>
      </c>
      <c r="AT753" s="92">
        <v>30</v>
      </c>
      <c r="AU753" s="94">
        <v>107</v>
      </c>
      <c r="AV753" s="98">
        <f t="shared" si="299"/>
        <v>30107</v>
      </c>
      <c r="AX753" s="6" t="s">
        <v>1535</v>
      </c>
    </row>
    <row r="754" spans="1:57" hidden="1" outlineLevel="1">
      <c r="A754" t="s">
        <v>1527</v>
      </c>
      <c r="B754" t="s">
        <v>840</v>
      </c>
      <c r="C754" s="1">
        <f t="shared" si="290"/>
        <v>542</v>
      </c>
      <c r="D754" s="6">
        <f>IF(N754&gt;0, RANK(N754,(N754:P754,Q754:AE754)),0)</f>
        <v>2</v>
      </c>
      <c r="E754" s="6">
        <f>IF(O754&gt;0,RANK(O754,(N754:P754,Q754:AE754)),0)</f>
        <v>1</v>
      </c>
      <c r="F754" s="6">
        <f>IF(P754&gt;0,RANK(P754,(N754:P754,Q754:AE754)),0)</f>
        <v>0</v>
      </c>
      <c r="G754" s="1">
        <f t="shared" si="288"/>
        <v>276</v>
      </c>
      <c r="H754" s="2">
        <f t="shared" si="289"/>
        <v>0.5092250922509225</v>
      </c>
      <c r="I754" s="2"/>
      <c r="J754" s="2">
        <f t="shared" si="291"/>
        <v>0.24538745387453875</v>
      </c>
      <c r="K754" s="2">
        <f t="shared" si="292"/>
        <v>0.75461254612546125</v>
      </c>
      <c r="L754" s="2">
        <f t="shared" si="293"/>
        <v>0</v>
      </c>
      <c r="M754" s="2">
        <f t="shared" si="294"/>
        <v>0</v>
      </c>
      <c r="N754" s="107">
        <v>133</v>
      </c>
      <c r="O754" s="107">
        <v>409</v>
      </c>
      <c r="P754" s="107"/>
      <c r="Q754" s="107"/>
      <c r="R754" s="107"/>
      <c r="S754" s="107"/>
      <c r="T754" s="107"/>
      <c r="U754" s="107"/>
      <c r="V754" s="107"/>
      <c r="W754" s="107"/>
      <c r="X754" s="107"/>
      <c r="Y754" s="107"/>
      <c r="Z754" s="107"/>
      <c r="AA754" s="107"/>
      <c r="AB754" s="107"/>
      <c r="AC754" s="107"/>
      <c r="AD754" s="107"/>
      <c r="AE754" s="107"/>
      <c r="AG754" s="6">
        <f>IF(Q754&gt;0,RANK(Q754,(N754:P754,Q754:AE754)),0)</f>
        <v>0</v>
      </c>
      <c r="AH754" s="6">
        <f>IF(R754&gt;0,RANK(R754,(N754:P754,Q754:AE754)),0)</f>
        <v>0</v>
      </c>
      <c r="AI754" s="6">
        <f>IF(T754&gt;0,RANK(T754,(N754:P754,Q754:AE754)),0)</f>
        <v>0</v>
      </c>
      <c r="AJ754" s="6">
        <f>IF(S754&gt;0,RANK(S754,(N754:P754,Q754:AE754)),0)</f>
        <v>0</v>
      </c>
      <c r="AK754" s="2">
        <f t="shared" si="295"/>
        <v>0</v>
      </c>
      <c r="AL754" s="2">
        <f t="shared" si="296"/>
        <v>0</v>
      </c>
      <c r="AM754" s="2">
        <f t="shared" si="297"/>
        <v>0</v>
      </c>
      <c r="AN754" s="2">
        <f t="shared" si="298"/>
        <v>0</v>
      </c>
      <c r="AP754" t="s">
        <v>1527</v>
      </c>
      <c r="AQ754" t="s">
        <v>840</v>
      </c>
      <c r="AT754" s="92">
        <v>30</v>
      </c>
      <c r="AU754" s="94">
        <v>109</v>
      </c>
      <c r="AV754" s="98">
        <f t="shared" si="299"/>
        <v>30109</v>
      </c>
      <c r="AX754" s="6" t="s">
        <v>1535</v>
      </c>
    </row>
    <row r="755" spans="1:57" hidden="1" outlineLevel="1">
      <c r="A755" t="s">
        <v>1890</v>
      </c>
      <c r="B755" t="s">
        <v>840</v>
      </c>
      <c r="C755" s="1">
        <f t="shared" si="290"/>
        <v>46817</v>
      </c>
      <c r="D755" s="6">
        <f>IF(N755&gt;0, RANK(N755,(N755:P755,Q755:AE755)),0)</f>
        <v>2</v>
      </c>
      <c r="E755" s="6">
        <f>IF(O755&gt;0,RANK(O755,(N755:P755,Q755:AE755)),0)</f>
        <v>1</v>
      </c>
      <c r="F755" s="6">
        <f>IF(P755&gt;0,RANK(P755,(N755:P755,Q755:AE755)),0)</f>
        <v>0</v>
      </c>
      <c r="G755" s="1">
        <f t="shared" si="288"/>
        <v>12755</v>
      </c>
      <c r="H755" s="2">
        <f t="shared" si="289"/>
        <v>0.27244377042527285</v>
      </c>
      <c r="I755" s="2"/>
      <c r="J755" s="2">
        <f t="shared" si="291"/>
        <v>0.36377811478736355</v>
      </c>
      <c r="K755" s="2">
        <f t="shared" si="292"/>
        <v>0.63622188521263645</v>
      </c>
      <c r="L755" s="2">
        <f t="shared" si="293"/>
        <v>0</v>
      </c>
      <c r="M755" s="2">
        <f t="shared" si="294"/>
        <v>0</v>
      </c>
      <c r="N755" s="107">
        <v>17031</v>
      </c>
      <c r="O755" s="107">
        <v>29786</v>
      </c>
      <c r="P755" s="107"/>
      <c r="Q755" s="107"/>
      <c r="R755" s="107"/>
      <c r="S755" s="107"/>
      <c r="T755" s="107"/>
      <c r="U755" s="107"/>
      <c r="V755" s="107"/>
      <c r="W755" s="107"/>
      <c r="X755" s="107"/>
      <c r="Y755" s="107"/>
      <c r="Z755" s="107"/>
      <c r="AA755" s="107"/>
      <c r="AB755" s="107"/>
      <c r="AC755" s="107"/>
      <c r="AD755" s="107"/>
      <c r="AE755" s="107"/>
      <c r="AG755" s="6">
        <f>IF(Q755&gt;0,RANK(Q755,(N755:P755,Q755:AE755)),0)</f>
        <v>0</v>
      </c>
      <c r="AH755" s="6">
        <f>IF(R755&gt;0,RANK(R755,(N755:P755,Q755:AE755)),0)</f>
        <v>0</v>
      </c>
      <c r="AI755" s="6">
        <f>IF(T755&gt;0,RANK(T755,(N755:P755,Q755:AE755)),0)</f>
        <v>0</v>
      </c>
      <c r="AJ755" s="6">
        <f>IF(S755&gt;0,RANK(S755,(N755:P755,Q755:AE755)),0)</f>
        <v>0</v>
      </c>
      <c r="AK755" s="2">
        <f t="shared" si="295"/>
        <v>0</v>
      </c>
      <c r="AL755" s="2">
        <f t="shared" si="296"/>
        <v>0</v>
      </c>
      <c r="AM755" s="2">
        <f t="shared" si="297"/>
        <v>0</v>
      </c>
      <c r="AN755" s="2">
        <f t="shared" si="298"/>
        <v>0</v>
      </c>
      <c r="AP755" t="s">
        <v>1890</v>
      </c>
      <c r="AQ755" t="s">
        <v>840</v>
      </c>
      <c r="AT755" s="92">
        <v>30</v>
      </c>
      <c r="AU755" s="94">
        <v>111</v>
      </c>
      <c r="AV755" s="98">
        <f t="shared" si="299"/>
        <v>30111</v>
      </c>
      <c r="AX755" s="6" t="s">
        <v>1535</v>
      </c>
      <c r="BE755" t="s">
        <v>2349</v>
      </c>
    </row>
    <row r="756" spans="1:57" collapsed="1">
      <c r="A756" t="s">
        <v>1615</v>
      </c>
      <c r="B756" t="s">
        <v>2672</v>
      </c>
      <c r="C756" s="1">
        <f t="shared" si="290"/>
        <v>350387</v>
      </c>
      <c r="D756" s="6">
        <f>IF(N756&gt;0, RANK(N756,(N756:P756,Q756:AE756)),0)</f>
        <v>2</v>
      </c>
      <c r="E756" s="6">
        <f>IF(O756&gt;0,RANK(O756,(N756:P756,Q756:AE756)),0)</f>
        <v>1</v>
      </c>
      <c r="F756" s="6">
        <f>IF(P756&gt;0,RANK(P756,(N756:P756,Q756:AE756)),0)</f>
        <v>0</v>
      </c>
      <c r="G756" s="1">
        <f t="shared" si="288"/>
        <v>86697</v>
      </c>
      <c r="H756" s="2">
        <f t="shared" si="289"/>
        <v>0.24743212505030152</v>
      </c>
      <c r="I756" s="2"/>
      <c r="J756" s="2">
        <f t="shared" si="291"/>
        <v>0.37628393747484923</v>
      </c>
      <c r="K756" s="2">
        <f t="shared" si="292"/>
        <v>0.62371606252515077</v>
      </c>
      <c r="L756" s="2">
        <f t="shared" si="293"/>
        <v>0</v>
      </c>
      <c r="M756" s="2">
        <f t="shared" si="294"/>
        <v>0</v>
      </c>
      <c r="N756" s="107">
        <f>SUM(N700:N755)</f>
        <v>131845</v>
      </c>
      <c r="O756" s="107">
        <f>SUM(O700:O755)</f>
        <v>218542</v>
      </c>
      <c r="P756" s="107"/>
      <c r="Q756" s="107"/>
      <c r="R756" s="107"/>
      <c r="S756" s="107"/>
      <c r="T756" s="107"/>
      <c r="U756" s="107"/>
      <c r="V756" s="107"/>
      <c r="W756" s="107"/>
      <c r="X756" s="107"/>
      <c r="Y756" s="107"/>
      <c r="Z756" s="107"/>
      <c r="AA756" s="107"/>
      <c r="AB756" s="107"/>
      <c r="AC756" s="107"/>
      <c r="AD756" s="107"/>
      <c r="AE756" s="107">
        <f>SUM(AE700:AE755)</f>
        <v>0</v>
      </c>
      <c r="AG756" s="6">
        <f>IF(Q756&gt;0,RANK(Q756,(N756:P756,Q756:AE756)),0)</f>
        <v>0</v>
      </c>
      <c r="AH756" s="6">
        <f>IF(R756&gt;0,RANK(R756,(N756:P756,Q756:AE756)),0)</f>
        <v>0</v>
      </c>
      <c r="AI756" s="6">
        <f>IF(T756&gt;0,RANK(T756,(N756:P756,Q756:AE756)),0)</f>
        <v>0</v>
      </c>
      <c r="AJ756" s="6">
        <f>IF(S756&gt;0,RANK(S756,(N756:P756,Q756:AE756)),0)</f>
        <v>0</v>
      </c>
      <c r="AK756" s="2">
        <f t="shared" si="295"/>
        <v>0</v>
      </c>
      <c r="AL756" s="2">
        <f t="shared" si="296"/>
        <v>0</v>
      </c>
      <c r="AM756" s="2">
        <f t="shared" si="297"/>
        <v>0</v>
      </c>
      <c r="AN756" s="2">
        <f t="shared" si="298"/>
        <v>0</v>
      </c>
      <c r="AP756" t="s">
        <v>1615</v>
      </c>
      <c r="AQ756" t="s">
        <v>2672</v>
      </c>
      <c r="AT756" s="92">
        <v>30</v>
      </c>
      <c r="AU756" s="94"/>
      <c r="AV756" s="92">
        <v>30</v>
      </c>
      <c r="AX756" s="6" t="s">
        <v>2158</v>
      </c>
    </row>
    <row r="757" spans="1:57">
      <c r="C757" s="1"/>
      <c r="E757" s="6"/>
      <c r="F757" s="6"/>
      <c r="I757" s="2"/>
      <c r="N757" s="107"/>
      <c r="O757" s="107"/>
      <c r="P757" s="107"/>
      <c r="Q757" s="107"/>
      <c r="R757" s="107"/>
      <c r="S757" s="107"/>
      <c r="T757" s="107"/>
      <c r="U757" s="107"/>
      <c r="V757" s="107"/>
      <c r="W757" s="107"/>
      <c r="X757" s="107"/>
      <c r="Y757" s="107"/>
      <c r="Z757" s="107"/>
      <c r="AA757" s="107"/>
      <c r="AB757" s="107"/>
      <c r="AC757" s="107"/>
      <c r="AD757" s="107"/>
      <c r="AE757" s="107"/>
      <c r="AG757" s="6"/>
      <c r="AH757" s="6"/>
      <c r="AI757" s="6"/>
      <c r="AJ757" s="6"/>
      <c r="AT757" s="92"/>
      <c r="AU757" s="94"/>
      <c r="AV757" s="98"/>
    </row>
    <row r="758" spans="1:57" hidden="1" outlineLevel="1">
      <c r="A758" t="s">
        <v>136</v>
      </c>
      <c r="B758" t="s">
        <v>1037</v>
      </c>
      <c r="C758" s="1">
        <f t="shared" ref="C758:C789" si="300">SUM(N758:AE758)</f>
        <v>10095</v>
      </c>
      <c r="D758" s="6">
        <f>IF(N758&gt;0, RANK(N758,(N758:P758,Q758:AE758)),0)</f>
        <v>1</v>
      </c>
      <c r="E758" s="6">
        <f>IF(O758&gt;0,RANK(O758,(N758:P758,Q758:AE758)),0)</f>
        <v>2</v>
      </c>
      <c r="F758" s="6">
        <f>IF(P758&gt;0,RANK(P758,(N758:P758,Q758:AE758)),0)</f>
        <v>0</v>
      </c>
      <c r="G758" s="1">
        <f t="shared" si="288"/>
        <v>239</v>
      </c>
      <c r="H758" s="2">
        <f t="shared" si="289"/>
        <v>2.367508667657256E-2</v>
      </c>
      <c r="I758" s="2"/>
      <c r="J758" s="2">
        <f t="shared" ref="J758:J789" si="301">IF($C758=0,"-",N758/$C758)</f>
        <v>0.51035165923724612</v>
      </c>
      <c r="K758" s="2">
        <f t="shared" ref="K758:K789" si="302">IF($C758=0,"-",O758/$C758)</f>
        <v>0.48667657256067359</v>
      </c>
      <c r="L758" s="2">
        <f t="shared" ref="L758:L789" si="303">IF($C758=0,"-",P758/$C758)</f>
        <v>0</v>
      </c>
      <c r="M758" s="2">
        <f t="shared" ref="M758:M789" si="304">IF(C758=0,"-",(1-J758-K758-L758))</f>
        <v>2.9717682020802827E-3</v>
      </c>
      <c r="N758" s="107">
        <v>5152</v>
      </c>
      <c r="O758" s="107">
        <v>4913</v>
      </c>
      <c r="P758" s="107"/>
      <c r="Q758" s="107"/>
      <c r="R758" s="107"/>
      <c r="S758" s="107"/>
      <c r="T758" s="107"/>
      <c r="U758" s="107"/>
      <c r="V758" s="107"/>
      <c r="W758" s="107"/>
      <c r="X758" s="107">
        <v>30</v>
      </c>
      <c r="Y758" s="107"/>
      <c r="Z758" s="107"/>
      <c r="AA758" s="107"/>
      <c r="AB758" s="107"/>
      <c r="AC758" s="107"/>
      <c r="AD758" s="107"/>
      <c r="AE758" s="107"/>
      <c r="AG758" s="6">
        <f>IF(Q758&gt;0,RANK(Q758,(N758:P758,Q758:AE758)),0)</f>
        <v>0</v>
      </c>
      <c r="AH758" s="6">
        <f>IF(R758&gt;0,RANK(R758,(N758:P758,Q758:AE758)),0)</f>
        <v>0</v>
      </c>
      <c r="AI758" s="6">
        <f>IF(T758&gt;0,RANK(T758,(N758:P758,Q758:AE758)),0)</f>
        <v>0</v>
      </c>
      <c r="AJ758" s="6">
        <f>IF(S758&gt;0,RANK(S758,(N758:P758,Q758:AE758)),0)</f>
        <v>0</v>
      </c>
      <c r="AK758" s="2">
        <f t="shared" ref="AK758:AK789" si="305">IF($C758=0,"-",Q758/$C758)</f>
        <v>0</v>
      </c>
      <c r="AL758" s="2">
        <f t="shared" ref="AL758:AL789" si="306">IF($C758=0,"-",R758/$C758)</f>
        <v>0</v>
      </c>
      <c r="AM758" s="2">
        <f t="shared" ref="AM758:AM789" si="307">IF($C758=0,"-",T758/$C758)</f>
        <v>0</v>
      </c>
      <c r="AN758" s="2">
        <f t="shared" ref="AN758:AN789" si="308">IF($C758=0,"-",S758/$C758)</f>
        <v>0</v>
      </c>
      <c r="AP758" t="s">
        <v>136</v>
      </c>
      <c r="AQ758" t="s">
        <v>1037</v>
      </c>
      <c r="AT758" s="92">
        <v>31</v>
      </c>
      <c r="AU758" s="94">
        <v>1</v>
      </c>
      <c r="AV758" s="98">
        <f t="shared" si="299"/>
        <v>31001</v>
      </c>
      <c r="AX758" s="6" t="s">
        <v>1535</v>
      </c>
    </row>
    <row r="759" spans="1:57" hidden="1" outlineLevel="1">
      <c r="A759" t="s">
        <v>1966</v>
      </c>
      <c r="B759" t="s">
        <v>1037</v>
      </c>
      <c r="C759" s="1">
        <f t="shared" si="300"/>
        <v>3068</v>
      </c>
      <c r="D759" s="6">
        <f>IF(N759&gt;0, RANK(N759,(N759:P759,Q759:AE759)),0)</f>
        <v>2</v>
      </c>
      <c r="E759" s="6">
        <f>IF(O759&gt;0,RANK(O759,(N759:P759,Q759:AE759)),0)</f>
        <v>1</v>
      </c>
      <c r="F759" s="6">
        <f>IF(P759&gt;0,RANK(P759,(N759:P759,Q759:AE759)),0)</f>
        <v>0</v>
      </c>
      <c r="G759" s="1">
        <f t="shared" si="288"/>
        <v>240</v>
      </c>
      <c r="H759" s="2">
        <f t="shared" si="289"/>
        <v>7.822685788787484E-2</v>
      </c>
      <c r="I759" s="2"/>
      <c r="J759" s="2">
        <f t="shared" si="301"/>
        <v>0.46088657105606257</v>
      </c>
      <c r="K759" s="2">
        <f t="shared" si="302"/>
        <v>0.53911342894393743</v>
      </c>
      <c r="L759" s="2">
        <f t="shared" si="303"/>
        <v>0</v>
      </c>
      <c r="M759" s="2">
        <f t="shared" si="304"/>
        <v>0</v>
      </c>
      <c r="N759" s="107">
        <v>1414</v>
      </c>
      <c r="O759" s="107">
        <v>1654</v>
      </c>
      <c r="P759" s="107"/>
      <c r="Q759" s="107"/>
      <c r="R759" s="107"/>
      <c r="S759" s="107"/>
      <c r="T759" s="107"/>
      <c r="U759" s="107"/>
      <c r="V759" s="107"/>
      <c r="W759" s="107"/>
      <c r="X759" s="107">
        <v>0</v>
      </c>
      <c r="Y759" s="107"/>
      <c r="Z759" s="107"/>
      <c r="AA759" s="107"/>
      <c r="AB759" s="107"/>
      <c r="AC759" s="107"/>
      <c r="AD759" s="107"/>
      <c r="AE759" s="107"/>
      <c r="AG759" s="6">
        <f>IF(Q759&gt;0,RANK(Q759,(N759:P759,Q759:AE759)),0)</f>
        <v>0</v>
      </c>
      <c r="AH759" s="6">
        <f>IF(R759&gt;0,RANK(R759,(N759:P759,Q759:AE759)),0)</f>
        <v>0</v>
      </c>
      <c r="AI759" s="6">
        <f>IF(T759&gt;0,RANK(T759,(N759:P759,Q759:AE759)),0)</f>
        <v>0</v>
      </c>
      <c r="AJ759" s="6">
        <f>IF(S759&gt;0,RANK(S759,(N759:P759,Q759:AE759)),0)</f>
        <v>0</v>
      </c>
      <c r="AK759" s="2">
        <f t="shared" si="305"/>
        <v>0</v>
      </c>
      <c r="AL759" s="2">
        <f t="shared" si="306"/>
        <v>0</v>
      </c>
      <c r="AM759" s="2">
        <f t="shared" si="307"/>
        <v>0</v>
      </c>
      <c r="AN759" s="2">
        <f t="shared" si="308"/>
        <v>0</v>
      </c>
      <c r="AP759" t="s">
        <v>1966</v>
      </c>
      <c r="AQ759" t="s">
        <v>1037</v>
      </c>
      <c r="AT759" s="92">
        <v>31</v>
      </c>
      <c r="AU759" s="94">
        <v>3</v>
      </c>
      <c r="AV759" s="98">
        <f t="shared" si="299"/>
        <v>31003</v>
      </c>
      <c r="AX759" s="6" t="s">
        <v>1535</v>
      </c>
    </row>
    <row r="760" spans="1:57" hidden="1" outlineLevel="1">
      <c r="A760" t="s">
        <v>331</v>
      </c>
      <c r="B760" t="s">
        <v>1037</v>
      </c>
      <c r="C760" s="1">
        <f t="shared" si="300"/>
        <v>287</v>
      </c>
      <c r="D760" s="6">
        <f>IF(N760&gt;0, RANK(N760,(N760:P760,Q760:AE760)),0)</f>
        <v>2</v>
      </c>
      <c r="E760" s="6">
        <f>IF(O760&gt;0,RANK(O760,(N760:P760,Q760:AE760)),0)</f>
        <v>1</v>
      </c>
      <c r="F760" s="6">
        <f>IF(P760&gt;0,RANK(P760,(N760:P760,Q760:AE760)),0)</f>
        <v>0</v>
      </c>
      <c r="G760" s="1">
        <f t="shared" si="288"/>
        <v>149</v>
      </c>
      <c r="H760" s="2">
        <f t="shared" si="289"/>
        <v>0.51916376306620204</v>
      </c>
      <c r="I760" s="2"/>
      <c r="J760" s="2">
        <f t="shared" si="301"/>
        <v>0.24041811846689895</v>
      </c>
      <c r="K760" s="2">
        <f t="shared" si="302"/>
        <v>0.75958188153310102</v>
      </c>
      <c r="L760" s="2">
        <f t="shared" si="303"/>
        <v>0</v>
      </c>
      <c r="M760" s="2">
        <f t="shared" si="304"/>
        <v>0</v>
      </c>
      <c r="N760" s="107">
        <v>69</v>
      </c>
      <c r="O760" s="107">
        <v>218</v>
      </c>
      <c r="P760" s="107"/>
      <c r="Q760" s="107"/>
      <c r="R760" s="107"/>
      <c r="S760" s="107"/>
      <c r="T760" s="107"/>
      <c r="U760" s="107"/>
      <c r="V760" s="107"/>
      <c r="W760" s="107"/>
      <c r="X760" s="107">
        <v>0</v>
      </c>
      <c r="Y760" s="107"/>
      <c r="Z760" s="107"/>
      <c r="AA760" s="107"/>
      <c r="AB760" s="107"/>
      <c r="AC760" s="107"/>
      <c r="AD760" s="107"/>
      <c r="AE760" s="107"/>
      <c r="AG760" s="6">
        <f>IF(Q760&gt;0,RANK(Q760,(N760:P760,Q760:AE760)),0)</f>
        <v>0</v>
      </c>
      <c r="AH760" s="6">
        <f>IF(R760&gt;0,RANK(R760,(N760:P760,Q760:AE760)),0)</f>
        <v>0</v>
      </c>
      <c r="AI760" s="6">
        <f>IF(T760&gt;0,RANK(T760,(N760:P760,Q760:AE760)),0)</f>
        <v>0</v>
      </c>
      <c r="AJ760" s="6">
        <f>IF(S760&gt;0,RANK(S760,(N760:P760,Q760:AE760)),0)</f>
        <v>0</v>
      </c>
      <c r="AK760" s="2">
        <f t="shared" si="305"/>
        <v>0</v>
      </c>
      <c r="AL760" s="2">
        <f t="shared" si="306"/>
        <v>0</v>
      </c>
      <c r="AM760" s="2">
        <f t="shared" si="307"/>
        <v>0</v>
      </c>
      <c r="AN760" s="2">
        <f t="shared" si="308"/>
        <v>0</v>
      </c>
      <c r="AP760" t="s">
        <v>331</v>
      </c>
      <c r="AQ760" t="s">
        <v>1037</v>
      </c>
      <c r="AT760" s="92">
        <v>31</v>
      </c>
      <c r="AU760" s="94">
        <v>5</v>
      </c>
      <c r="AV760" s="98">
        <f t="shared" si="299"/>
        <v>31005</v>
      </c>
      <c r="AX760" s="6" t="s">
        <v>1535</v>
      </c>
    </row>
    <row r="761" spans="1:57" hidden="1" outlineLevel="1">
      <c r="A761" t="s">
        <v>332</v>
      </c>
      <c r="B761" t="s">
        <v>1037</v>
      </c>
      <c r="C761" s="1">
        <f t="shared" si="300"/>
        <v>473</v>
      </c>
      <c r="D761" s="6">
        <f>IF(N761&gt;0, RANK(N761,(N761:P761,Q761:AE761)),0)</f>
        <v>2</v>
      </c>
      <c r="E761" s="6">
        <f>IF(O761&gt;0,RANK(O761,(N761:P761,Q761:AE761)),0)</f>
        <v>1</v>
      </c>
      <c r="F761" s="6">
        <f>IF(P761&gt;0,RANK(P761,(N761:P761,Q761:AE761)),0)</f>
        <v>0</v>
      </c>
      <c r="G761" s="1">
        <f t="shared" si="288"/>
        <v>103</v>
      </c>
      <c r="H761" s="2">
        <f t="shared" si="289"/>
        <v>0.21775898520084566</v>
      </c>
      <c r="I761" s="2"/>
      <c r="J761" s="2">
        <f t="shared" si="301"/>
        <v>0.39112050739957716</v>
      </c>
      <c r="K761" s="2">
        <f t="shared" si="302"/>
        <v>0.60887949260042284</v>
      </c>
      <c r="L761" s="2">
        <f t="shared" si="303"/>
        <v>0</v>
      </c>
      <c r="M761" s="2">
        <f t="shared" si="304"/>
        <v>0</v>
      </c>
      <c r="N761" s="107">
        <v>185</v>
      </c>
      <c r="O761" s="107">
        <v>288</v>
      </c>
      <c r="P761" s="107"/>
      <c r="Q761" s="107"/>
      <c r="R761" s="107"/>
      <c r="S761" s="107"/>
      <c r="T761" s="107"/>
      <c r="U761" s="107"/>
      <c r="V761" s="107"/>
      <c r="W761" s="107"/>
      <c r="X761" s="107">
        <v>0</v>
      </c>
      <c r="Y761" s="107"/>
      <c r="Z761" s="107"/>
      <c r="AA761" s="107"/>
      <c r="AB761" s="107"/>
      <c r="AC761" s="107"/>
      <c r="AD761" s="107"/>
      <c r="AE761" s="107"/>
      <c r="AG761" s="6">
        <f>IF(Q761&gt;0,RANK(Q761,(N761:P761,Q761:AE761)),0)</f>
        <v>0</v>
      </c>
      <c r="AH761" s="6">
        <f>IF(R761&gt;0,RANK(R761,(N761:P761,Q761:AE761)),0)</f>
        <v>0</v>
      </c>
      <c r="AI761" s="6">
        <f>IF(T761&gt;0,RANK(T761,(N761:P761,Q761:AE761)),0)</f>
        <v>0</v>
      </c>
      <c r="AJ761" s="6">
        <f>IF(S761&gt;0,RANK(S761,(N761:P761,Q761:AE761)),0)</f>
        <v>0</v>
      </c>
      <c r="AK761" s="2">
        <f t="shared" si="305"/>
        <v>0</v>
      </c>
      <c r="AL761" s="2">
        <f t="shared" si="306"/>
        <v>0</v>
      </c>
      <c r="AM761" s="2">
        <f t="shared" si="307"/>
        <v>0</v>
      </c>
      <c r="AN761" s="2">
        <f t="shared" si="308"/>
        <v>0</v>
      </c>
      <c r="AP761" t="s">
        <v>332</v>
      </c>
      <c r="AQ761" t="s">
        <v>1037</v>
      </c>
      <c r="AT761" s="92">
        <v>31</v>
      </c>
      <c r="AU761" s="94">
        <v>7</v>
      </c>
      <c r="AV761" s="98">
        <f t="shared" si="299"/>
        <v>31007</v>
      </c>
      <c r="AX761" s="6" t="s">
        <v>1535</v>
      </c>
    </row>
    <row r="762" spans="1:57" hidden="1" outlineLevel="1">
      <c r="A762" t="s">
        <v>1509</v>
      </c>
      <c r="B762" t="s">
        <v>1037</v>
      </c>
      <c r="C762" s="1">
        <f t="shared" si="300"/>
        <v>434</v>
      </c>
      <c r="D762" s="6">
        <f>IF(N762&gt;0, RANK(N762,(N762:P762,Q762:AE762)),0)</f>
        <v>2</v>
      </c>
      <c r="E762" s="6">
        <f>IF(O762&gt;0,RANK(O762,(N762:P762,Q762:AE762)),0)</f>
        <v>1</v>
      </c>
      <c r="F762" s="6">
        <f>IF(P762&gt;0,RANK(P762,(N762:P762,Q762:AE762)),0)</f>
        <v>0</v>
      </c>
      <c r="G762" s="1">
        <f t="shared" si="288"/>
        <v>144</v>
      </c>
      <c r="H762" s="2">
        <f t="shared" si="289"/>
        <v>0.33179723502304148</v>
      </c>
      <c r="I762" s="2"/>
      <c r="J762" s="2">
        <f t="shared" si="301"/>
        <v>0.33410138248847926</v>
      </c>
      <c r="K762" s="2">
        <f t="shared" si="302"/>
        <v>0.66589861751152069</v>
      </c>
      <c r="L762" s="2">
        <f t="shared" si="303"/>
        <v>0</v>
      </c>
      <c r="M762" s="2">
        <f t="shared" si="304"/>
        <v>0</v>
      </c>
      <c r="N762" s="107">
        <v>145</v>
      </c>
      <c r="O762" s="107">
        <v>289</v>
      </c>
      <c r="P762" s="107"/>
      <c r="Q762" s="107"/>
      <c r="R762" s="107"/>
      <c r="S762" s="107"/>
      <c r="T762" s="107"/>
      <c r="U762" s="107"/>
      <c r="V762" s="107"/>
      <c r="W762" s="107"/>
      <c r="X762" s="107">
        <v>0</v>
      </c>
      <c r="Y762" s="107"/>
      <c r="Z762" s="107"/>
      <c r="AA762" s="107"/>
      <c r="AB762" s="107"/>
      <c r="AC762" s="107"/>
      <c r="AD762" s="107"/>
      <c r="AE762" s="107"/>
      <c r="AG762" s="6">
        <f>IF(Q762&gt;0,RANK(Q762,(N762:P762,Q762:AE762)),0)</f>
        <v>0</v>
      </c>
      <c r="AH762" s="6">
        <f>IF(R762&gt;0,RANK(R762,(N762:P762,Q762:AE762)),0)</f>
        <v>0</v>
      </c>
      <c r="AI762" s="6">
        <f>IF(T762&gt;0,RANK(T762,(N762:P762,Q762:AE762)),0)</f>
        <v>0</v>
      </c>
      <c r="AJ762" s="6">
        <f>IF(S762&gt;0,RANK(S762,(N762:P762,Q762:AE762)),0)</f>
        <v>0</v>
      </c>
      <c r="AK762" s="2">
        <f t="shared" si="305"/>
        <v>0</v>
      </c>
      <c r="AL762" s="2">
        <f t="shared" si="306"/>
        <v>0</v>
      </c>
      <c r="AM762" s="2">
        <f t="shared" si="307"/>
        <v>0</v>
      </c>
      <c r="AN762" s="2">
        <f t="shared" si="308"/>
        <v>0</v>
      </c>
      <c r="AP762" t="s">
        <v>1509</v>
      </c>
      <c r="AQ762" t="s">
        <v>1037</v>
      </c>
      <c r="AT762" s="92">
        <v>31</v>
      </c>
      <c r="AU762" s="94">
        <v>9</v>
      </c>
      <c r="AV762" s="98">
        <f t="shared" si="299"/>
        <v>31009</v>
      </c>
      <c r="AX762" s="6" t="s">
        <v>1535</v>
      </c>
    </row>
    <row r="763" spans="1:57" hidden="1" outlineLevel="1">
      <c r="A763" t="s">
        <v>1875</v>
      </c>
      <c r="B763" t="s">
        <v>1037</v>
      </c>
      <c r="C763" s="1">
        <f t="shared" si="300"/>
        <v>2839</v>
      </c>
      <c r="D763" s="6">
        <f>IF(N763&gt;0, RANK(N763,(N763:P763,Q763:AE763)),0)</f>
        <v>1</v>
      </c>
      <c r="E763" s="6">
        <f>IF(O763&gt;0,RANK(O763,(N763:P763,Q763:AE763)),0)</f>
        <v>2</v>
      </c>
      <c r="F763" s="6">
        <f>IF(P763&gt;0,RANK(P763,(N763:P763,Q763:AE763)),0)</f>
        <v>0</v>
      </c>
      <c r="G763" s="1">
        <f t="shared" si="288"/>
        <v>159</v>
      </c>
      <c r="H763" s="2">
        <f t="shared" si="289"/>
        <v>5.6005635787249028E-2</v>
      </c>
      <c r="I763" s="2"/>
      <c r="J763" s="2">
        <f t="shared" si="301"/>
        <v>0.52800281789362447</v>
      </c>
      <c r="K763" s="2">
        <f t="shared" si="302"/>
        <v>0.47199718210637548</v>
      </c>
      <c r="L763" s="2">
        <f t="shared" si="303"/>
        <v>0</v>
      </c>
      <c r="M763" s="2">
        <f t="shared" si="304"/>
        <v>5.5511151231257827E-17</v>
      </c>
      <c r="N763" s="107">
        <v>1499</v>
      </c>
      <c r="O763" s="107">
        <v>1340</v>
      </c>
      <c r="P763" s="107"/>
      <c r="Q763" s="107"/>
      <c r="R763" s="107"/>
      <c r="S763" s="107"/>
      <c r="T763" s="107"/>
      <c r="U763" s="107"/>
      <c r="V763" s="107"/>
      <c r="W763" s="107"/>
      <c r="X763" s="107">
        <v>0</v>
      </c>
      <c r="Y763" s="107"/>
      <c r="Z763" s="107"/>
      <c r="AA763" s="107"/>
      <c r="AB763" s="107"/>
      <c r="AC763" s="107"/>
      <c r="AD763" s="107"/>
      <c r="AE763" s="107"/>
      <c r="AG763" s="6">
        <f>IF(Q763&gt;0,RANK(Q763,(N763:P763,Q763:AE763)),0)</f>
        <v>0</v>
      </c>
      <c r="AH763" s="6">
        <f>IF(R763&gt;0,RANK(R763,(N763:P763,Q763:AE763)),0)</f>
        <v>0</v>
      </c>
      <c r="AI763" s="6">
        <f>IF(T763&gt;0,RANK(T763,(N763:P763,Q763:AE763)),0)</f>
        <v>0</v>
      </c>
      <c r="AJ763" s="6">
        <f>IF(S763&gt;0,RANK(S763,(N763:P763,Q763:AE763)),0)</f>
        <v>0</v>
      </c>
      <c r="AK763" s="2">
        <f t="shared" si="305"/>
        <v>0</v>
      </c>
      <c r="AL763" s="2">
        <f t="shared" si="306"/>
        <v>0</v>
      </c>
      <c r="AM763" s="2">
        <f t="shared" si="307"/>
        <v>0</v>
      </c>
      <c r="AN763" s="2">
        <f t="shared" si="308"/>
        <v>0</v>
      </c>
      <c r="AP763" t="s">
        <v>1875</v>
      </c>
      <c r="AQ763" t="s">
        <v>1037</v>
      </c>
      <c r="AT763" s="92">
        <v>31</v>
      </c>
      <c r="AU763" s="94">
        <v>11</v>
      </c>
      <c r="AV763" s="98">
        <f t="shared" si="299"/>
        <v>31011</v>
      </c>
      <c r="AX763" s="6" t="s">
        <v>1535</v>
      </c>
    </row>
    <row r="764" spans="1:57" hidden="1" outlineLevel="1">
      <c r="A764" t="s">
        <v>176</v>
      </c>
      <c r="B764" t="s">
        <v>1037</v>
      </c>
      <c r="C764" s="1">
        <f t="shared" si="300"/>
        <v>4297</v>
      </c>
      <c r="D764" s="6">
        <f>IF(N764&gt;0, RANK(N764,(N764:P764,Q764:AE764)),0)</f>
        <v>1</v>
      </c>
      <c r="E764" s="6">
        <f>IF(O764&gt;0,RANK(O764,(N764:P764,Q764:AE764)),0)</f>
        <v>2</v>
      </c>
      <c r="F764" s="6">
        <f>IF(P764&gt;0,RANK(P764,(N764:P764,Q764:AE764)),0)</f>
        <v>0</v>
      </c>
      <c r="G764" s="1">
        <f t="shared" si="288"/>
        <v>256</v>
      </c>
      <c r="H764" s="2">
        <f t="shared" si="289"/>
        <v>5.9576448685129159E-2</v>
      </c>
      <c r="I764" s="2"/>
      <c r="J764" s="2">
        <f t="shared" si="301"/>
        <v>0.52943914358855015</v>
      </c>
      <c r="K764" s="2">
        <f t="shared" si="302"/>
        <v>0.46986269490342097</v>
      </c>
      <c r="L764" s="2">
        <f t="shared" si="303"/>
        <v>0</v>
      </c>
      <c r="M764" s="2">
        <f t="shared" si="304"/>
        <v>6.9816150802887167E-4</v>
      </c>
      <c r="N764" s="107">
        <v>2275</v>
      </c>
      <c r="O764" s="107">
        <v>2019</v>
      </c>
      <c r="P764" s="107"/>
      <c r="Q764" s="107"/>
      <c r="R764" s="107"/>
      <c r="S764" s="107"/>
      <c r="T764" s="107"/>
      <c r="U764" s="107"/>
      <c r="V764" s="107"/>
      <c r="W764" s="107"/>
      <c r="X764" s="107">
        <v>3</v>
      </c>
      <c r="Y764" s="107"/>
      <c r="Z764" s="107"/>
      <c r="AA764" s="107"/>
      <c r="AB764" s="107"/>
      <c r="AC764" s="107"/>
      <c r="AD764" s="107"/>
      <c r="AE764" s="107"/>
      <c r="AG764" s="6">
        <f>IF(Q764&gt;0,RANK(Q764,(N764:P764,Q764:AE764)),0)</f>
        <v>0</v>
      </c>
      <c r="AH764" s="6">
        <f>IF(R764&gt;0,RANK(R764,(N764:P764,Q764:AE764)),0)</f>
        <v>0</v>
      </c>
      <c r="AI764" s="6">
        <f>IF(T764&gt;0,RANK(T764,(N764:P764,Q764:AE764)),0)</f>
        <v>0</v>
      </c>
      <c r="AJ764" s="6">
        <f>IF(S764&gt;0,RANK(S764,(N764:P764,Q764:AE764)),0)</f>
        <v>0</v>
      </c>
      <c r="AK764" s="2">
        <f t="shared" si="305"/>
        <v>0</v>
      </c>
      <c r="AL764" s="2">
        <f t="shared" si="306"/>
        <v>0</v>
      </c>
      <c r="AM764" s="2">
        <f t="shared" si="307"/>
        <v>0</v>
      </c>
      <c r="AN764" s="2">
        <f t="shared" si="308"/>
        <v>0</v>
      </c>
      <c r="AP764" t="s">
        <v>176</v>
      </c>
      <c r="AQ764" t="s">
        <v>1037</v>
      </c>
      <c r="AT764" s="92">
        <v>31</v>
      </c>
      <c r="AU764" s="94">
        <v>13</v>
      </c>
      <c r="AV764" s="98">
        <f t="shared" si="299"/>
        <v>31013</v>
      </c>
      <c r="AX764" s="6" t="s">
        <v>1535</v>
      </c>
    </row>
    <row r="765" spans="1:57" hidden="1" outlineLevel="1">
      <c r="A765" t="s">
        <v>14</v>
      </c>
      <c r="B765" t="s">
        <v>1037</v>
      </c>
      <c r="C765" s="1">
        <f t="shared" si="300"/>
        <v>1330</v>
      </c>
      <c r="D765" s="6">
        <f>IF(N765&gt;0, RANK(N765,(N765:P765,Q765:AE765)),0)</f>
        <v>2</v>
      </c>
      <c r="E765" s="6">
        <f>IF(O765&gt;0,RANK(O765,(N765:P765,Q765:AE765)),0)</f>
        <v>1</v>
      </c>
      <c r="F765" s="6">
        <f>IF(P765&gt;0,RANK(P765,(N765:P765,Q765:AE765)),0)</f>
        <v>0</v>
      </c>
      <c r="G765" s="1">
        <f t="shared" si="288"/>
        <v>6</v>
      </c>
      <c r="H765" s="2">
        <f t="shared" si="289"/>
        <v>4.5112781954887221E-3</v>
      </c>
      <c r="I765" s="2"/>
      <c r="J765" s="2">
        <f t="shared" si="301"/>
        <v>0.49774436090225566</v>
      </c>
      <c r="K765" s="2">
        <f t="shared" si="302"/>
        <v>0.5022556390977444</v>
      </c>
      <c r="L765" s="2">
        <f t="shared" si="303"/>
        <v>0</v>
      </c>
      <c r="M765" s="2">
        <f t="shared" si="304"/>
        <v>0</v>
      </c>
      <c r="N765" s="107">
        <v>662</v>
      </c>
      <c r="O765" s="107">
        <v>668</v>
      </c>
      <c r="P765" s="107"/>
      <c r="Q765" s="107"/>
      <c r="R765" s="107"/>
      <c r="S765" s="107"/>
      <c r="T765" s="107"/>
      <c r="U765" s="107"/>
      <c r="V765" s="107"/>
      <c r="W765" s="107"/>
      <c r="X765" s="107">
        <v>0</v>
      </c>
      <c r="Y765" s="107"/>
      <c r="Z765" s="107"/>
      <c r="AA765" s="107"/>
      <c r="AB765" s="107"/>
      <c r="AC765" s="107"/>
      <c r="AD765" s="107"/>
      <c r="AE765" s="107"/>
      <c r="AG765" s="6">
        <f>IF(Q765&gt;0,RANK(Q765,(N765:P765,Q765:AE765)),0)</f>
        <v>0</v>
      </c>
      <c r="AH765" s="6">
        <f>IF(R765&gt;0,RANK(R765,(N765:P765,Q765:AE765)),0)</f>
        <v>0</v>
      </c>
      <c r="AI765" s="6">
        <f>IF(T765&gt;0,RANK(T765,(N765:P765,Q765:AE765)),0)</f>
        <v>0</v>
      </c>
      <c r="AJ765" s="6">
        <f>IF(S765&gt;0,RANK(S765,(N765:P765,Q765:AE765)),0)</f>
        <v>0</v>
      </c>
      <c r="AK765" s="2">
        <f t="shared" si="305"/>
        <v>0</v>
      </c>
      <c r="AL765" s="2">
        <f t="shared" si="306"/>
        <v>0</v>
      </c>
      <c r="AM765" s="2">
        <f t="shared" si="307"/>
        <v>0</v>
      </c>
      <c r="AN765" s="2">
        <f t="shared" si="308"/>
        <v>0</v>
      </c>
      <c r="AP765" t="s">
        <v>14</v>
      </c>
      <c r="AQ765" t="s">
        <v>1037</v>
      </c>
      <c r="AT765" s="92">
        <v>31</v>
      </c>
      <c r="AU765" s="94">
        <v>15</v>
      </c>
      <c r="AV765" s="98">
        <f t="shared" si="299"/>
        <v>31015</v>
      </c>
      <c r="AX765" s="6" t="s">
        <v>1535</v>
      </c>
    </row>
    <row r="766" spans="1:57" hidden="1" outlineLevel="1">
      <c r="A766" t="s">
        <v>838</v>
      </c>
      <c r="B766" t="s">
        <v>1037</v>
      </c>
      <c r="C766" s="1">
        <f t="shared" si="300"/>
        <v>1744</v>
      </c>
      <c r="D766" s="6">
        <f>IF(N766&gt;0, RANK(N766,(N766:P766,Q766:AE766)),0)</f>
        <v>2</v>
      </c>
      <c r="E766" s="6">
        <f>IF(O766&gt;0,RANK(O766,(N766:P766,Q766:AE766)),0)</f>
        <v>1</v>
      </c>
      <c r="F766" s="6">
        <f>IF(P766&gt;0,RANK(P766,(N766:P766,Q766:AE766)),0)</f>
        <v>0</v>
      </c>
      <c r="G766" s="1">
        <f t="shared" si="288"/>
        <v>538</v>
      </c>
      <c r="H766" s="2">
        <f t="shared" si="289"/>
        <v>0.3084862385321101</v>
      </c>
      <c r="I766" s="2"/>
      <c r="J766" s="2">
        <f t="shared" si="301"/>
        <v>0.34575688073394495</v>
      </c>
      <c r="K766" s="2">
        <f t="shared" si="302"/>
        <v>0.65424311926605505</v>
      </c>
      <c r="L766" s="2">
        <f t="shared" si="303"/>
        <v>0</v>
      </c>
      <c r="M766" s="2">
        <f t="shared" si="304"/>
        <v>0</v>
      </c>
      <c r="N766" s="107">
        <v>603</v>
      </c>
      <c r="O766" s="107">
        <v>1141</v>
      </c>
      <c r="P766" s="107"/>
      <c r="Q766" s="107"/>
      <c r="R766" s="107"/>
      <c r="S766" s="107"/>
      <c r="T766" s="107"/>
      <c r="U766" s="107"/>
      <c r="V766" s="107"/>
      <c r="W766" s="107"/>
      <c r="X766" s="107">
        <v>0</v>
      </c>
      <c r="Y766" s="107"/>
      <c r="Z766" s="107"/>
      <c r="AA766" s="107"/>
      <c r="AB766" s="107"/>
      <c r="AC766" s="107"/>
      <c r="AD766" s="107"/>
      <c r="AE766" s="107"/>
      <c r="AG766" s="6">
        <f>IF(Q766&gt;0,RANK(Q766,(N766:P766,Q766:AE766)),0)</f>
        <v>0</v>
      </c>
      <c r="AH766" s="6">
        <f>IF(R766&gt;0,RANK(R766,(N766:P766,Q766:AE766)),0)</f>
        <v>0</v>
      </c>
      <c r="AI766" s="6">
        <f>IF(T766&gt;0,RANK(T766,(N766:P766,Q766:AE766)),0)</f>
        <v>0</v>
      </c>
      <c r="AJ766" s="6">
        <f>IF(S766&gt;0,RANK(S766,(N766:P766,Q766:AE766)),0)</f>
        <v>0</v>
      </c>
      <c r="AK766" s="2">
        <f t="shared" si="305"/>
        <v>0</v>
      </c>
      <c r="AL766" s="2">
        <f t="shared" si="306"/>
        <v>0</v>
      </c>
      <c r="AM766" s="2">
        <f t="shared" si="307"/>
        <v>0</v>
      </c>
      <c r="AN766" s="2">
        <f t="shared" si="308"/>
        <v>0</v>
      </c>
      <c r="AP766" t="s">
        <v>838</v>
      </c>
      <c r="AQ766" t="s">
        <v>1037</v>
      </c>
      <c r="AT766" s="92">
        <v>31</v>
      </c>
      <c r="AU766" s="94">
        <v>17</v>
      </c>
      <c r="AV766" s="98">
        <f t="shared" si="299"/>
        <v>31017</v>
      </c>
      <c r="AX766" s="6" t="s">
        <v>1535</v>
      </c>
    </row>
    <row r="767" spans="1:57" hidden="1" outlineLevel="1">
      <c r="A767" t="s">
        <v>1301</v>
      </c>
      <c r="B767" t="s">
        <v>1037</v>
      </c>
      <c r="C767" s="1">
        <f t="shared" si="300"/>
        <v>12876</v>
      </c>
      <c r="D767" s="6">
        <f>IF(N767&gt;0, RANK(N767,(N767:P767,Q767:AE767)),0)</f>
        <v>2</v>
      </c>
      <c r="E767" s="6">
        <f>IF(O767&gt;0,RANK(O767,(N767:P767,Q767:AE767)),0)</f>
        <v>1</v>
      </c>
      <c r="F767" s="6">
        <f>IF(P767&gt;0,RANK(P767,(N767:P767,Q767:AE767)),0)</f>
        <v>0</v>
      </c>
      <c r="G767" s="1">
        <f t="shared" si="288"/>
        <v>88</v>
      </c>
      <c r="H767" s="2">
        <f t="shared" si="289"/>
        <v>6.834420627524076E-3</v>
      </c>
      <c r="I767" s="2"/>
      <c r="J767" s="2">
        <f t="shared" si="301"/>
        <v>0.49658278968623798</v>
      </c>
      <c r="K767" s="2">
        <f t="shared" si="302"/>
        <v>0.50341721031376208</v>
      </c>
      <c r="L767" s="2">
        <f t="shared" si="303"/>
        <v>0</v>
      </c>
      <c r="M767" s="2">
        <f t="shared" si="304"/>
        <v>-1.1102230246251565E-16</v>
      </c>
      <c r="N767" s="107">
        <v>6394</v>
      </c>
      <c r="O767" s="107">
        <v>6482</v>
      </c>
      <c r="P767" s="107"/>
      <c r="Q767" s="107"/>
      <c r="R767" s="107"/>
      <c r="S767" s="107"/>
      <c r="T767" s="107"/>
      <c r="U767" s="107"/>
      <c r="V767" s="107"/>
      <c r="W767" s="107"/>
      <c r="X767" s="107">
        <v>0</v>
      </c>
      <c r="Y767" s="107"/>
      <c r="Z767" s="107"/>
      <c r="AA767" s="107"/>
      <c r="AB767" s="107"/>
      <c r="AC767" s="107"/>
      <c r="AD767" s="107"/>
      <c r="AE767" s="107"/>
      <c r="AG767" s="6">
        <f>IF(Q767&gt;0,RANK(Q767,(N767:P767,Q767:AE767)),0)</f>
        <v>0</v>
      </c>
      <c r="AH767" s="6">
        <f>IF(R767&gt;0,RANK(R767,(N767:P767,Q767:AE767)),0)</f>
        <v>0</v>
      </c>
      <c r="AI767" s="6">
        <f>IF(T767&gt;0,RANK(T767,(N767:P767,Q767:AE767)),0)</f>
        <v>0</v>
      </c>
      <c r="AJ767" s="6">
        <f>IF(S767&gt;0,RANK(S767,(N767:P767,Q767:AE767)),0)</f>
        <v>0</v>
      </c>
      <c r="AK767" s="2">
        <f t="shared" si="305"/>
        <v>0</v>
      </c>
      <c r="AL767" s="2">
        <f t="shared" si="306"/>
        <v>0</v>
      </c>
      <c r="AM767" s="2">
        <f t="shared" si="307"/>
        <v>0</v>
      </c>
      <c r="AN767" s="2">
        <f t="shared" si="308"/>
        <v>0</v>
      </c>
      <c r="AP767" t="s">
        <v>1301</v>
      </c>
      <c r="AQ767" t="s">
        <v>1037</v>
      </c>
      <c r="AT767" s="92">
        <v>31</v>
      </c>
      <c r="AU767" s="94">
        <v>19</v>
      </c>
      <c r="AV767" s="98">
        <f t="shared" si="299"/>
        <v>31019</v>
      </c>
      <c r="AX767" s="6" t="s">
        <v>1535</v>
      </c>
    </row>
    <row r="768" spans="1:57" hidden="1" outlineLevel="1">
      <c r="A768" t="s">
        <v>2876</v>
      </c>
      <c r="B768" t="s">
        <v>1037</v>
      </c>
      <c r="C768" s="1">
        <f t="shared" si="300"/>
        <v>3351</v>
      </c>
      <c r="D768" s="6">
        <f>IF(N768&gt;0, RANK(N768,(N768:P768,Q768:AE768)),0)</f>
        <v>1</v>
      </c>
      <c r="E768" s="6">
        <f>IF(O768&gt;0,RANK(O768,(N768:P768,Q768:AE768)),0)</f>
        <v>2</v>
      </c>
      <c r="F768" s="6">
        <f>IF(P768&gt;0,RANK(P768,(N768:P768,Q768:AE768)),0)</f>
        <v>0</v>
      </c>
      <c r="G768" s="1">
        <f t="shared" si="288"/>
        <v>877</v>
      </c>
      <c r="H768" s="2">
        <f t="shared" si="289"/>
        <v>0.26171292151596537</v>
      </c>
      <c r="I768" s="2"/>
      <c r="J768" s="2">
        <f t="shared" si="301"/>
        <v>0.63085646075798274</v>
      </c>
      <c r="K768" s="2">
        <f t="shared" si="302"/>
        <v>0.36914353924201732</v>
      </c>
      <c r="L768" s="2">
        <f t="shared" si="303"/>
        <v>0</v>
      </c>
      <c r="M768" s="2">
        <f t="shared" si="304"/>
        <v>-5.5511151231257827E-17</v>
      </c>
      <c r="N768" s="107">
        <v>2114</v>
      </c>
      <c r="O768" s="107">
        <v>1237</v>
      </c>
      <c r="P768" s="107"/>
      <c r="Q768" s="107"/>
      <c r="R768" s="107"/>
      <c r="S768" s="107"/>
      <c r="T768" s="107"/>
      <c r="U768" s="107"/>
      <c r="V768" s="107"/>
      <c r="W768" s="107"/>
      <c r="X768" s="107">
        <v>0</v>
      </c>
      <c r="Y768" s="107"/>
      <c r="Z768" s="107"/>
      <c r="AA768" s="107"/>
      <c r="AB768" s="107"/>
      <c r="AC768" s="107"/>
      <c r="AD768" s="107"/>
      <c r="AE768" s="107"/>
      <c r="AG768" s="6">
        <f>IF(Q768&gt;0,RANK(Q768,(N768:P768,Q768:AE768)),0)</f>
        <v>0</v>
      </c>
      <c r="AH768" s="6">
        <f>IF(R768&gt;0,RANK(R768,(N768:P768,Q768:AE768)),0)</f>
        <v>0</v>
      </c>
      <c r="AI768" s="6">
        <f>IF(T768&gt;0,RANK(T768,(N768:P768,Q768:AE768)),0)</f>
        <v>0</v>
      </c>
      <c r="AJ768" s="6">
        <f>IF(S768&gt;0,RANK(S768,(N768:P768,Q768:AE768)),0)</f>
        <v>0</v>
      </c>
      <c r="AK768" s="2">
        <f t="shared" si="305"/>
        <v>0</v>
      </c>
      <c r="AL768" s="2">
        <f t="shared" si="306"/>
        <v>0</v>
      </c>
      <c r="AM768" s="2">
        <f t="shared" si="307"/>
        <v>0</v>
      </c>
      <c r="AN768" s="2">
        <f t="shared" si="308"/>
        <v>0</v>
      </c>
      <c r="AP768" t="s">
        <v>2876</v>
      </c>
      <c r="AQ768" t="s">
        <v>1037</v>
      </c>
      <c r="AT768" s="92">
        <v>31</v>
      </c>
      <c r="AU768" s="94">
        <v>21</v>
      </c>
      <c r="AV768" s="98">
        <f t="shared" si="299"/>
        <v>31021</v>
      </c>
      <c r="AX768" s="6" t="s">
        <v>1535</v>
      </c>
    </row>
    <row r="769" spans="1:50" hidden="1" outlineLevel="1">
      <c r="A769" t="s">
        <v>1135</v>
      </c>
      <c r="B769" t="s">
        <v>1037</v>
      </c>
      <c r="C769" s="1">
        <f t="shared" si="300"/>
        <v>3125</v>
      </c>
      <c r="D769" s="6">
        <f>IF(N769&gt;0, RANK(N769,(N769:P769,Q769:AE769)),0)</f>
        <v>1</v>
      </c>
      <c r="E769" s="6">
        <f>IF(O769&gt;0,RANK(O769,(N769:P769,Q769:AE769)),0)</f>
        <v>2</v>
      </c>
      <c r="F769" s="6">
        <f>IF(P769&gt;0,RANK(P769,(N769:P769,Q769:AE769)),0)</f>
        <v>0</v>
      </c>
      <c r="G769" s="1">
        <f t="shared" si="288"/>
        <v>523</v>
      </c>
      <c r="H769" s="2">
        <f t="shared" si="289"/>
        <v>0.16736000000000001</v>
      </c>
      <c r="I769" s="2"/>
      <c r="J769" s="2">
        <f t="shared" si="301"/>
        <v>0.58367999999999998</v>
      </c>
      <c r="K769" s="2">
        <f t="shared" si="302"/>
        <v>0.41632000000000002</v>
      </c>
      <c r="L769" s="2">
        <f t="shared" si="303"/>
        <v>0</v>
      </c>
      <c r="M769" s="2">
        <f t="shared" si="304"/>
        <v>0</v>
      </c>
      <c r="N769" s="107">
        <v>1824</v>
      </c>
      <c r="O769" s="107">
        <v>1301</v>
      </c>
      <c r="P769" s="107"/>
      <c r="Q769" s="107"/>
      <c r="R769" s="107"/>
      <c r="S769" s="107"/>
      <c r="T769" s="107"/>
      <c r="U769" s="107"/>
      <c r="V769" s="107"/>
      <c r="W769" s="107"/>
      <c r="X769" s="107">
        <v>0</v>
      </c>
      <c r="Y769" s="107"/>
      <c r="Z769" s="107"/>
      <c r="AA769" s="107"/>
      <c r="AB769" s="107"/>
      <c r="AC769" s="107"/>
      <c r="AD769" s="107"/>
      <c r="AE769" s="107"/>
      <c r="AG769" s="6">
        <f>IF(Q769&gt;0,RANK(Q769,(N769:P769,Q769:AE769)),0)</f>
        <v>0</v>
      </c>
      <c r="AH769" s="6">
        <f>IF(R769&gt;0,RANK(R769,(N769:P769,Q769:AE769)),0)</f>
        <v>0</v>
      </c>
      <c r="AI769" s="6">
        <f>IF(T769&gt;0,RANK(T769,(N769:P769,Q769:AE769)),0)</f>
        <v>0</v>
      </c>
      <c r="AJ769" s="6">
        <f>IF(S769&gt;0,RANK(S769,(N769:P769,Q769:AE769)),0)</f>
        <v>0</v>
      </c>
      <c r="AK769" s="2">
        <f t="shared" si="305"/>
        <v>0</v>
      </c>
      <c r="AL769" s="2">
        <f t="shared" si="306"/>
        <v>0</v>
      </c>
      <c r="AM769" s="2">
        <f t="shared" si="307"/>
        <v>0</v>
      </c>
      <c r="AN769" s="2">
        <f t="shared" si="308"/>
        <v>0</v>
      </c>
      <c r="AP769" t="s">
        <v>1135</v>
      </c>
      <c r="AQ769" t="s">
        <v>1037</v>
      </c>
      <c r="AT769" s="92">
        <v>31</v>
      </c>
      <c r="AU769" s="94">
        <v>23</v>
      </c>
      <c r="AV769" s="98">
        <f t="shared" si="299"/>
        <v>31023</v>
      </c>
      <c r="AX769" s="6" t="s">
        <v>1535</v>
      </c>
    </row>
    <row r="770" spans="1:50" hidden="1" outlineLevel="1">
      <c r="A770" t="s">
        <v>2344</v>
      </c>
      <c r="B770" t="s">
        <v>1037</v>
      </c>
      <c r="C770" s="1">
        <f t="shared" si="300"/>
        <v>7778</v>
      </c>
      <c r="D770" s="6">
        <f>IF(N770&gt;0, RANK(N770,(N770:P770,Q770:AE770)),0)</f>
        <v>1</v>
      </c>
      <c r="E770" s="6">
        <f>IF(O770&gt;0,RANK(O770,(N770:P770,Q770:AE770)),0)</f>
        <v>2</v>
      </c>
      <c r="F770" s="6">
        <f>IF(P770&gt;0,RANK(P770,(N770:P770,Q770:AE770)),0)</f>
        <v>0</v>
      </c>
      <c r="G770" s="1">
        <f t="shared" si="288"/>
        <v>1575</v>
      </c>
      <c r="H770" s="2">
        <f t="shared" si="289"/>
        <v>0.20249421445101567</v>
      </c>
      <c r="I770" s="2"/>
      <c r="J770" s="2">
        <f t="shared" si="301"/>
        <v>0.5993828747750064</v>
      </c>
      <c r="K770" s="2">
        <f t="shared" si="302"/>
        <v>0.39688866032399073</v>
      </c>
      <c r="L770" s="2">
        <f t="shared" si="303"/>
        <v>0</v>
      </c>
      <c r="M770" s="2">
        <f t="shared" si="304"/>
        <v>3.7284649010028703E-3</v>
      </c>
      <c r="N770" s="107">
        <v>4662</v>
      </c>
      <c r="O770" s="107">
        <v>3087</v>
      </c>
      <c r="P770" s="107"/>
      <c r="Q770" s="107"/>
      <c r="R770" s="107"/>
      <c r="S770" s="107"/>
      <c r="T770" s="107"/>
      <c r="U770" s="107"/>
      <c r="V770" s="107"/>
      <c r="W770" s="107"/>
      <c r="X770" s="107">
        <v>29</v>
      </c>
      <c r="Y770" s="107"/>
      <c r="Z770" s="107"/>
      <c r="AA770" s="107"/>
      <c r="AB770" s="107"/>
      <c r="AC770" s="107"/>
      <c r="AD770" s="107"/>
      <c r="AE770" s="107"/>
      <c r="AG770" s="6">
        <f>IF(Q770&gt;0,RANK(Q770,(N770:P770,Q770:AE770)),0)</f>
        <v>0</v>
      </c>
      <c r="AH770" s="6">
        <f>IF(R770&gt;0,RANK(R770,(N770:P770,Q770:AE770)),0)</f>
        <v>0</v>
      </c>
      <c r="AI770" s="6">
        <f>IF(T770&gt;0,RANK(T770,(N770:P770,Q770:AE770)),0)</f>
        <v>0</v>
      </c>
      <c r="AJ770" s="6">
        <f>IF(S770&gt;0,RANK(S770,(N770:P770,Q770:AE770)),0)</f>
        <v>0</v>
      </c>
      <c r="AK770" s="2">
        <f t="shared" si="305"/>
        <v>0</v>
      </c>
      <c r="AL770" s="2">
        <f t="shared" si="306"/>
        <v>0</v>
      </c>
      <c r="AM770" s="2">
        <f t="shared" si="307"/>
        <v>0</v>
      </c>
      <c r="AN770" s="2">
        <f t="shared" si="308"/>
        <v>0</v>
      </c>
      <c r="AP770" t="s">
        <v>2344</v>
      </c>
      <c r="AQ770" t="s">
        <v>1037</v>
      </c>
      <c r="AT770" s="92">
        <v>31</v>
      </c>
      <c r="AU770" s="94">
        <v>25</v>
      </c>
      <c r="AV770" s="98">
        <f t="shared" si="299"/>
        <v>31025</v>
      </c>
      <c r="AX770" s="6" t="s">
        <v>1535</v>
      </c>
    </row>
    <row r="771" spans="1:50" hidden="1" outlineLevel="1">
      <c r="A771" t="s">
        <v>2080</v>
      </c>
      <c r="B771" t="s">
        <v>1037</v>
      </c>
      <c r="C771" s="1">
        <f t="shared" si="300"/>
        <v>4383</v>
      </c>
      <c r="D771" s="6">
        <f>IF(N771&gt;0, RANK(N771,(N771:P771,Q771:AE771)),0)</f>
        <v>1</v>
      </c>
      <c r="E771" s="6">
        <f>IF(O771&gt;0,RANK(O771,(N771:P771,Q771:AE771)),0)</f>
        <v>2</v>
      </c>
      <c r="F771" s="6">
        <f>IF(P771&gt;0,RANK(P771,(N771:P771,Q771:AE771)),0)</f>
        <v>0</v>
      </c>
      <c r="G771" s="1">
        <f t="shared" ref="G771:G834" si="309">IF(C771&gt;0,MAX(N771:P771)-LARGE(N771:P771,2),0)</f>
        <v>955</v>
      </c>
      <c r="H771" s="2">
        <f t="shared" ref="H771:H834" si="310">IF(C771&gt;0,G771/C771,0)</f>
        <v>0.21788729180926306</v>
      </c>
      <c r="I771" s="2"/>
      <c r="J771" s="2">
        <f t="shared" si="301"/>
        <v>0.60894364590463157</v>
      </c>
      <c r="K771" s="2">
        <f t="shared" si="302"/>
        <v>0.39105635409536849</v>
      </c>
      <c r="L771" s="2">
        <f t="shared" si="303"/>
        <v>0</v>
      </c>
      <c r="M771" s="2">
        <f t="shared" si="304"/>
        <v>-5.5511151231257827E-17</v>
      </c>
      <c r="N771" s="107">
        <v>2669</v>
      </c>
      <c r="O771" s="107">
        <v>1714</v>
      </c>
      <c r="P771" s="107"/>
      <c r="Q771" s="107"/>
      <c r="R771" s="107"/>
      <c r="S771" s="107"/>
      <c r="T771" s="107"/>
      <c r="U771" s="107"/>
      <c r="V771" s="107"/>
      <c r="W771" s="107"/>
      <c r="X771" s="107">
        <v>0</v>
      </c>
      <c r="Y771" s="107"/>
      <c r="Z771" s="107"/>
      <c r="AA771" s="107"/>
      <c r="AB771" s="107"/>
      <c r="AC771" s="107"/>
      <c r="AD771" s="107"/>
      <c r="AE771" s="107"/>
      <c r="AG771" s="6">
        <f>IF(Q771&gt;0,RANK(Q771,(N771:P771,Q771:AE771)),0)</f>
        <v>0</v>
      </c>
      <c r="AH771" s="6">
        <f>IF(R771&gt;0,RANK(R771,(N771:P771,Q771:AE771)),0)</f>
        <v>0</v>
      </c>
      <c r="AI771" s="6">
        <f>IF(T771&gt;0,RANK(T771,(N771:P771,Q771:AE771)),0)</f>
        <v>0</v>
      </c>
      <c r="AJ771" s="6">
        <f>IF(S771&gt;0,RANK(S771,(N771:P771,Q771:AE771)),0)</f>
        <v>0</v>
      </c>
      <c r="AK771" s="2">
        <f t="shared" si="305"/>
        <v>0</v>
      </c>
      <c r="AL771" s="2">
        <f t="shared" si="306"/>
        <v>0</v>
      </c>
      <c r="AM771" s="2">
        <f t="shared" si="307"/>
        <v>0</v>
      </c>
      <c r="AN771" s="2">
        <f t="shared" si="308"/>
        <v>0</v>
      </c>
      <c r="AP771" t="s">
        <v>2080</v>
      </c>
      <c r="AQ771" t="s">
        <v>1037</v>
      </c>
      <c r="AT771" s="92">
        <v>31</v>
      </c>
      <c r="AU771" s="94">
        <v>27</v>
      </c>
      <c r="AV771" s="98">
        <f t="shared" si="299"/>
        <v>31027</v>
      </c>
      <c r="AX771" s="6" t="s">
        <v>1535</v>
      </c>
    </row>
    <row r="772" spans="1:50" hidden="1" outlineLevel="1">
      <c r="A772" t="s">
        <v>1427</v>
      </c>
      <c r="B772" t="s">
        <v>1037</v>
      </c>
      <c r="C772" s="1">
        <f t="shared" si="300"/>
        <v>1730</v>
      </c>
      <c r="D772" s="6">
        <f>IF(N772&gt;0, RANK(N772,(N772:P772,Q772:AE772)),0)</f>
        <v>2</v>
      </c>
      <c r="E772" s="6">
        <f>IF(O772&gt;0,RANK(O772,(N772:P772,Q772:AE772)),0)</f>
        <v>1</v>
      </c>
      <c r="F772" s="6">
        <f>IF(P772&gt;0,RANK(P772,(N772:P772,Q772:AE772)),0)</f>
        <v>0</v>
      </c>
      <c r="G772" s="1">
        <f t="shared" si="309"/>
        <v>254</v>
      </c>
      <c r="H772" s="2">
        <f t="shared" si="310"/>
        <v>0.14682080924855492</v>
      </c>
      <c r="I772" s="2"/>
      <c r="J772" s="2">
        <f t="shared" si="301"/>
        <v>0.42658959537572255</v>
      </c>
      <c r="K772" s="2">
        <f t="shared" si="302"/>
        <v>0.5734104046242775</v>
      </c>
      <c r="L772" s="2">
        <f t="shared" si="303"/>
        <v>0</v>
      </c>
      <c r="M772" s="2">
        <f t="shared" si="304"/>
        <v>-1.1102230246251565E-16</v>
      </c>
      <c r="N772" s="107">
        <v>738</v>
      </c>
      <c r="O772" s="107">
        <v>992</v>
      </c>
      <c r="P772" s="107"/>
      <c r="Q772" s="107"/>
      <c r="R772" s="107"/>
      <c r="S772" s="107"/>
      <c r="T772" s="107"/>
      <c r="U772" s="107"/>
      <c r="V772" s="107"/>
      <c r="W772" s="107"/>
      <c r="X772" s="107">
        <v>0</v>
      </c>
      <c r="Y772" s="107"/>
      <c r="Z772" s="107"/>
      <c r="AA772" s="107"/>
      <c r="AB772" s="107"/>
      <c r="AC772" s="107"/>
      <c r="AD772" s="107"/>
      <c r="AE772" s="107"/>
      <c r="AG772" s="6">
        <f>IF(Q772&gt;0,RANK(Q772,(N772:P772,Q772:AE772)),0)</f>
        <v>0</v>
      </c>
      <c r="AH772" s="6">
        <f>IF(R772&gt;0,RANK(R772,(N772:P772,Q772:AE772)),0)</f>
        <v>0</v>
      </c>
      <c r="AI772" s="6">
        <f>IF(T772&gt;0,RANK(T772,(N772:P772,Q772:AE772)),0)</f>
        <v>0</v>
      </c>
      <c r="AJ772" s="6">
        <f>IF(S772&gt;0,RANK(S772,(N772:P772,Q772:AE772)),0)</f>
        <v>0</v>
      </c>
      <c r="AK772" s="2">
        <f t="shared" si="305"/>
        <v>0</v>
      </c>
      <c r="AL772" s="2">
        <f t="shared" si="306"/>
        <v>0</v>
      </c>
      <c r="AM772" s="2">
        <f t="shared" si="307"/>
        <v>0</v>
      </c>
      <c r="AN772" s="2">
        <f t="shared" si="308"/>
        <v>0</v>
      </c>
      <c r="AP772" t="s">
        <v>1427</v>
      </c>
      <c r="AQ772" t="s">
        <v>1037</v>
      </c>
      <c r="AT772" s="92">
        <v>31</v>
      </c>
      <c r="AU772" s="94">
        <v>29</v>
      </c>
      <c r="AV772" s="98">
        <f t="shared" si="299"/>
        <v>31029</v>
      </c>
      <c r="AX772" s="6" t="s">
        <v>1535</v>
      </c>
    </row>
    <row r="773" spans="1:50" hidden="1" outlineLevel="1">
      <c r="A773" t="s">
        <v>1128</v>
      </c>
      <c r="B773" t="s">
        <v>1037</v>
      </c>
      <c r="C773" s="1">
        <f t="shared" si="300"/>
        <v>2519</v>
      </c>
      <c r="D773" s="6">
        <f>IF(N773&gt;0, RANK(N773,(N773:P773,Q773:AE773)),0)</f>
        <v>2</v>
      </c>
      <c r="E773" s="6">
        <f>IF(O773&gt;0,RANK(O773,(N773:P773,Q773:AE773)),0)</f>
        <v>1</v>
      </c>
      <c r="F773" s="6">
        <f>IF(P773&gt;0,RANK(P773,(N773:P773,Q773:AE773)),0)</f>
        <v>0</v>
      </c>
      <c r="G773" s="1">
        <f t="shared" si="309"/>
        <v>965</v>
      </c>
      <c r="H773" s="2">
        <f t="shared" si="310"/>
        <v>0.3830885271933307</v>
      </c>
      <c r="I773" s="2"/>
      <c r="J773" s="2">
        <f t="shared" si="301"/>
        <v>0.30845573640333468</v>
      </c>
      <c r="K773" s="2">
        <f t="shared" si="302"/>
        <v>0.69154426359666532</v>
      </c>
      <c r="L773" s="2">
        <f t="shared" si="303"/>
        <v>0</v>
      </c>
      <c r="M773" s="2">
        <f t="shared" si="304"/>
        <v>0</v>
      </c>
      <c r="N773" s="107">
        <v>777</v>
      </c>
      <c r="O773" s="107">
        <v>1742</v>
      </c>
      <c r="P773" s="107"/>
      <c r="Q773" s="107"/>
      <c r="R773" s="107"/>
      <c r="S773" s="107"/>
      <c r="T773" s="107"/>
      <c r="U773" s="107"/>
      <c r="V773" s="107"/>
      <c r="W773" s="107"/>
      <c r="X773" s="107">
        <v>0</v>
      </c>
      <c r="Y773" s="107"/>
      <c r="Z773" s="107"/>
      <c r="AA773" s="107"/>
      <c r="AB773" s="107"/>
      <c r="AC773" s="107"/>
      <c r="AD773" s="107"/>
      <c r="AE773" s="107"/>
      <c r="AG773" s="6">
        <f>IF(Q773&gt;0,RANK(Q773,(N773:P773,Q773:AE773)),0)</f>
        <v>0</v>
      </c>
      <c r="AH773" s="6">
        <f>IF(R773&gt;0,RANK(R773,(N773:P773,Q773:AE773)),0)</f>
        <v>0</v>
      </c>
      <c r="AI773" s="6">
        <f>IF(T773&gt;0,RANK(T773,(N773:P773,Q773:AE773)),0)</f>
        <v>0</v>
      </c>
      <c r="AJ773" s="6">
        <f>IF(S773&gt;0,RANK(S773,(N773:P773,Q773:AE773)),0)</f>
        <v>0</v>
      </c>
      <c r="AK773" s="2">
        <f t="shared" si="305"/>
        <v>0</v>
      </c>
      <c r="AL773" s="2">
        <f t="shared" si="306"/>
        <v>0</v>
      </c>
      <c r="AM773" s="2">
        <f t="shared" si="307"/>
        <v>0</v>
      </c>
      <c r="AN773" s="2">
        <f t="shared" si="308"/>
        <v>0</v>
      </c>
      <c r="AP773" t="s">
        <v>1128</v>
      </c>
      <c r="AQ773" t="s">
        <v>1037</v>
      </c>
      <c r="AT773" s="92">
        <v>31</v>
      </c>
      <c r="AU773" s="94">
        <v>31</v>
      </c>
      <c r="AV773" s="98">
        <f t="shared" si="299"/>
        <v>31031</v>
      </c>
      <c r="AX773" s="6" t="s">
        <v>1535</v>
      </c>
    </row>
    <row r="774" spans="1:50" hidden="1" outlineLevel="1">
      <c r="A774" t="s">
        <v>1047</v>
      </c>
      <c r="B774" t="s">
        <v>1037</v>
      </c>
      <c r="C774" s="1">
        <f t="shared" si="300"/>
        <v>3366</v>
      </c>
      <c r="D774" s="6">
        <f>IF(N774&gt;0, RANK(N774,(N774:P774,Q774:AE774)),0)</f>
        <v>2</v>
      </c>
      <c r="E774" s="6">
        <f>IF(O774&gt;0,RANK(O774,(N774:P774,Q774:AE774)),0)</f>
        <v>1</v>
      </c>
      <c r="F774" s="6">
        <f>IF(P774&gt;0,RANK(P774,(N774:P774,Q774:AE774)),0)</f>
        <v>0</v>
      </c>
      <c r="G774" s="1">
        <f t="shared" si="309"/>
        <v>596</v>
      </c>
      <c r="H774" s="2">
        <f t="shared" si="310"/>
        <v>0.17706476530005941</v>
      </c>
      <c r="I774" s="2"/>
      <c r="J774" s="2">
        <f t="shared" si="301"/>
        <v>0.41146761734997028</v>
      </c>
      <c r="K774" s="2">
        <f t="shared" si="302"/>
        <v>0.58853238265002972</v>
      </c>
      <c r="L774" s="2">
        <f t="shared" si="303"/>
        <v>0</v>
      </c>
      <c r="M774" s="2">
        <f t="shared" si="304"/>
        <v>0</v>
      </c>
      <c r="N774" s="107">
        <v>1385</v>
      </c>
      <c r="O774" s="107">
        <v>1981</v>
      </c>
      <c r="P774" s="107"/>
      <c r="Q774" s="107"/>
      <c r="R774" s="107"/>
      <c r="S774" s="107"/>
      <c r="T774" s="107"/>
      <c r="U774" s="107"/>
      <c r="V774" s="107"/>
      <c r="W774" s="107"/>
      <c r="X774" s="107">
        <v>0</v>
      </c>
      <c r="Y774" s="107"/>
      <c r="Z774" s="107"/>
      <c r="AA774" s="107"/>
      <c r="AB774" s="107"/>
      <c r="AC774" s="107"/>
      <c r="AD774" s="107"/>
      <c r="AE774" s="107"/>
      <c r="AG774" s="6">
        <f>IF(Q774&gt;0,RANK(Q774,(N774:P774,Q774:AE774)),0)</f>
        <v>0</v>
      </c>
      <c r="AH774" s="6">
        <f>IF(R774&gt;0,RANK(R774,(N774:P774,Q774:AE774)),0)</f>
        <v>0</v>
      </c>
      <c r="AI774" s="6">
        <f>IF(T774&gt;0,RANK(T774,(N774:P774,Q774:AE774)),0)</f>
        <v>0</v>
      </c>
      <c r="AJ774" s="6">
        <f>IF(S774&gt;0,RANK(S774,(N774:P774,Q774:AE774)),0)</f>
        <v>0</v>
      </c>
      <c r="AK774" s="2">
        <f t="shared" si="305"/>
        <v>0</v>
      </c>
      <c r="AL774" s="2">
        <f t="shared" si="306"/>
        <v>0</v>
      </c>
      <c r="AM774" s="2">
        <f t="shared" si="307"/>
        <v>0</v>
      </c>
      <c r="AN774" s="2">
        <f t="shared" si="308"/>
        <v>0</v>
      </c>
      <c r="AP774" t="s">
        <v>1047</v>
      </c>
      <c r="AQ774" t="s">
        <v>1037</v>
      </c>
      <c r="AT774" s="92">
        <v>31</v>
      </c>
      <c r="AU774" s="94">
        <v>33</v>
      </c>
      <c r="AV774" s="98">
        <f t="shared" si="299"/>
        <v>31033</v>
      </c>
      <c r="AX774" s="6" t="s">
        <v>1535</v>
      </c>
    </row>
    <row r="775" spans="1:50" hidden="1" outlineLevel="1">
      <c r="A775" t="s">
        <v>1251</v>
      </c>
      <c r="B775" t="s">
        <v>1037</v>
      </c>
      <c r="C775" s="1">
        <f t="shared" si="300"/>
        <v>2979</v>
      </c>
      <c r="D775" s="6">
        <f>IF(N775&gt;0, RANK(N775,(N775:P775,Q775:AE775)),0)</f>
        <v>1</v>
      </c>
      <c r="E775" s="6">
        <f>IF(O775&gt;0,RANK(O775,(N775:P775,Q775:AE775)),0)</f>
        <v>2</v>
      </c>
      <c r="F775" s="6">
        <f>IF(P775&gt;0,RANK(P775,(N775:P775,Q775:AE775)),0)</f>
        <v>0</v>
      </c>
      <c r="G775" s="1">
        <f t="shared" si="309"/>
        <v>242</v>
      </c>
      <c r="H775" s="2">
        <f t="shared" si="310"/>
        <v>8.123531386371266E-2</v>
      </c>
      <c r="I775" s="2"/>
      <c r="J775" s="2">
        <f t="shared" si="301"/>
        <v>0.53977844914400808</v>
      </c>
      <c r="K775" s="2">
        <f t="shared" si="302"/>
        <v>0.45854313528029539</v>
      </c>
      <c r="L775" s="2">
        <f t="shared" si="303"/>
        <v>0</v>
      </c>
      <c r="M775" s="2">
        <f t="shared" si="304"/>
        <v>1.6784155756965347E-3</v>
      </c>
      <c r="N775" s="107">
        <v>1608</v>
      </c>
      <c r="O775" s="107">
        <v>1366</v>
      </c>
      <c r="P775" s="107"/>
      <c r="Q775" s="107"/>
      <c r="R775" s="107"/>
      <c r="S775" s="107"/>
      <c r="T775" s="107"/>
      <c r="U775" s="107"/>
      <c r="V775" s="107"/>
      <c r="W775" s="107"/>
      <c r="X775" s="107">
        <v>5</v>
      </c>
      <c r="Y775" s="107"/>
      <c r="Z775" s="107"/>
      <c r="AA775" s="107"/>
      <c r="AB775" s="107"/>
      <c r="AC775" s="107"/>
      <c r="AD775" s="107"/>
      <c r="AE775" s="107"/>
      <c r="AG775" s="6">
        <f>IF(Q775&gt;0,RANK(Q775,(N775:P775,Q775:AE775)),0)</f>
        <v>0</v>
      </c>
      <c r="AH775" s="6">
        <f>IF(R775&gt;0,RANK(R775,(N775:P775,Q775:AE775)),0)</f>
        <v>0</v>
      </c>
      <c r="AI775" s="6">
        <f>IF(T775&gt;0,RANK(T775,(N775:P775,Q775:AE775)),0)</f>
        <v>0</v>
      </c>
      <c r="AJ775" s="6">
        <f>IF(S775&gt;0,RANK(S775,(N775:P775,Q775:AE775)),0)</f>
        <v>0</v>
      </c>
      <c r="AK775" s="2">
        <f t="shared" si="305"/>
        <v>0</v>
      </c>
      <c r="AL775" s="2">
        <f t="shared" si="306"/>
        <v>0</v>
      </c>
      <c r="AM775" s="2">
        <f t="shared" si="307"/>
        <v>0</v>
      </c>
      <c r="AN775" s="2">
        <f t="shared" si="308"/>
        <v>0</v>
      </c>
      <c r="AP775" t="s">
        <v>1251</v>
      </c>
      <c r="AQ775" t="s">
        <v>1037</v>
      </c>
      <c r="AT775" s="92">
        <v>31</v>
      </c>
      <c r="AU775" s="94">
        <v>35</v>
      </c>
      <c r="AV775" s="98">
        <f t="shared" si="299"/>
        <v>31035</v>
      </c>
      <c r="AX775" s="6" t="s">
        <v>1535</v>
      </c>
    </row>
    <row r="776" spans="1:50" hidden="1" outlineLevel="1">
      <c r="A776" t="s">
        <v>1206</v>
      </c>
      <c r="B776" t="s">
        <v>1037</v>
      </c>
      <c r="C776" s="1">
        <f t="shared" si="300"/>
        <v>3258</v>
      </c>
      <c r="D776" s="6">
        <f>IF(N776&gt;0, RANK(N776,(N776:P776,Q776:AE776)),0)</f>
        <v>1</v>
      </c>
      <c r="E776" s="6">
        <f>IF(O776&gt;0,RANK(O776,(N776:P776,Q776:AE776)),0)</f>
        <v>2</v>
      </c>
      <c r="F776" s="6">
        <f>IF(P776&gt;0,RANK(P776,(N776:P776,Q776:AE776)),0)</f>
        <v>0</v>
      </c>
      <c r="G776" s="1">
        <f t="shared" si="309"/>
        <v>623</v>
      </c>
      <c r="H776" s="2">
        <f t="shared" si="310"/>
        <v>0.19122160834868018</v>
      </c>
      <c r="I776" s="2"/>
      <c r="J776" s="2">
        <f t="shared" si="301"/>
        <v>0.59515039901780231</v>
      </c>
      <c r="K776" s="2">
        <f t="shared" si="302"/>
        <v>0.40392879066912218</v>
      </c>
      <c r="L776" s="2">
        <f t="shared" si="303"/>
        <v>0</v>
      </c>
      <c r="M776" s="2">
        <f t="shared" si="304"/>
        <v>9.2081031307550409E-4</v>
      </c>
      <c r="N776" s="107">
        <v>1939</v>
      </c>
      <c r="O776" s="107">
        <v>1316</v>
      </c>
      <c r="P776" s="107"/>
      <c r="Q776" s="107"/>
      <c r="R776" s="107"/>
      <c r="S776" s="107"/>
      <c r="T776" s="107"/>
      <c r="U776" s="107"/>
      <c r="V776" s="107"/>
      <c r="W776" s="107"/>
      <c r="X776" s="107">
        <v>3</v>
      </c>
      <c r="Y776" s="107"/>
      <c r="Z776" s="107"/>
      <c r="AA776" s="107"/>
      <c r="AB776" s="107"/>
      <c r="AC776" s="107"/>
      <c r="AD776" s="107"/>
      <c r="AE776" s="107"/>
      <c r="AG776" s="6">
        <f>IF(Q776&gt;0,RANK(Q776,(N776:P776,Q776:AE776)),0)</f>
        <v>0</v>
      </c>
      <c r="AH776" s="6">
        <f>IF(R776&gt;0,RANK(R776,(N776:P776,Q776:AE776)),0)</f>
        <v>0</v>
      </c>
      <c r="AI776" s="6">
        <f>IF(T776&gt;0,RANK(T776,(N776:P776,Q776:AE776)),0)</f>
        <v>0</v>
      </c>
      <c r="AJ776" s="6">
        <f>IF(S776&gt;0,RANK(S776,(N776:P776,Q776:AE776)),0)</f>
        <v>0</v>
      </c>
      <c r="AK776" s="2">
        <f t="shared" si="305"/>
        <v>0</v>
      </c>
      <c r="AL776" s="2">
        <f t="shared" si="306"/>
        <v>0</v>
      </c>
      <c r="AM776" s="2">
        <f t="shared" si="307"/>
        <v>0</v>
      </c>
      <c r="AN776" s="2">
        <f t="shared" si="308"/>
        <v>0</v>
      </c>
      <c r="AP776" t="s">
        <v>1206</v>
      </c>
      <c r="AQ776" t="s">
        <v>1037</v>
      </c>
      <c r="AT776" s="92">
        <v>31</v>
      </c>
      <c r="AU776" s="94">
        <v>37</v>
      </c>
      <c r="AV776" s="98">
        <f t="shared" si="299"/>
        <v>31037</v>
      </c>
      <c r="AX776" s="6" t="s">
        <v>1535</v>
      </c>
    </row>
    <row r="777" spans="1:50" hidden="1" outlineLevel="1">
      <c r="A777" t="s">
        <v>973</v>
      </c>
      <c r="B777" t="s">
        <v>1037</v>
      </c>
      <c r="C777" s="1">
        <f t="shared" si="300"/>
        <v>3867</v>
      </c>
      <c r="D777" s="6">
        <f>IF(N777&gt;0, RANK(N777,(N777:P777,Q777:AE777)),0)</f>
        <v>1</v>
      </c>
      <c r="E777" s="6">
        <f>IF(O777&gt;0,RANK(O777,(N777:P777,Q777:AE777)),0)</f>
        <v>2</v>
      </c>
      <c r="F777" s="6">
        <f>IF(P777&gt;0,RANK(P777,(N777:P777,Q777:AE777)),0)</f>
        <v>0</v>
      </c>
      <c r="G777" s="1">
        <f t="shared" si="309"/>
        <v>589</v>
      </c>
      <c r="H777" s="2">
        <f t="shared" si="310"/>
        <v>0.15231445565037496</v>
      </c>
      <c r="I777" s="2"/>
      <c r="J777" s="2">
        <f t="shared" si="301"/>
        <v>0.57460563744504789</v>
      </c>
      <c r="K777" s="2">
        <f t="shared" si="302"/>
        <v>0.4222911817946729</v>
      </c>
      <c r="L777" s="2">
        <f t="shared" si="303"/>
        <v>0</v>
      </c>
      <c r="M777" s="2">
        <f t="shared" si="304"/>
        <v>3.1031807602792116E-3</v>
      </c>
      <c r="N777" s="107">
        <v>2222</v>
      </c>
      <c r="O777" s="107">
        <v>1633</v>
      </c>
      <c r="P777" s="107"/>
      <c r="Q777" s="107"/>
      <c r="R777" s="107"/>
      <c r="S777" s="107"/>
      <c r="T777" s="107"/>
      <c r="U777" s="107"/>
      <c r="V777" s="107"/>
      <c r="W777" s="107"/>
      <c r="X777" s="107">
        <v>12</v>
      </c>
      <c r="Y777" s="107"/>
      <c r="Z777" s="107"/>
      <c r="AA777" s="107"/>
      <c r="AB777" s="107"/>
      <c r="AC777" s="107"/>
      <c r="AD777" s="107"/>
      <c r="AE777" s="107"/>
      <c r="AG777" s="6">
        <f>IF(Q777&gt;0,RANK(Q777,(N777:P777,Q777:AE777)),0)</f>
        <v>0</v>
      </c>
      <c r="AH777" s="6">
        <f>IF(R777&gt;0,RANK(R777,(N777:P777,Q777:AE777)),0)</f>
        <v>0</v>
      </c>
      <c r="AI777" s="6">
        <f>IF(T777&gt;0,RANK(T777,(N777:P777,Q777:AE777)),0)</f>
        <v>0</v>
      </c>
      <c r="AJ777" s="6">
        <f>IF(S777&gt;0,RANK(S777,(N777:P777,Q777:AE777)),0)</f>
        <v>0</v>
      </c>
      <c r="AK777" s="2">
        <f t="shared" si="305"/>
        <v>0</v>
      </c>
      <c r="AL777" s="2">
        <f t="shared" si="306"/>
        <v>0</v>
      </c>
      <c r="AM777" s="2">
        <f t="shared" si="307"/>
        <v>0</v>
      </c>
      <c r="AN777" s="2">
        <f t="shared" si="308"/>
        <v>0</v>
      </c>
      <c r="AP777" t="s">
        <v>973</v>
      </c>
      <c r="AQ777" t="s">
        <v>1037</v>
      </c>
      <c r="AT777" s="92">
        <v>31</v>
      </c>
      <c r="AU777" s="94">
        <v>39</v>
      </c>
      <c r="AV777" s="98">
        <f t="shared" si="299"/>
        <v>31039</v>
      </c>
      <c r="AX777" s="6" t="s">
        <v>1535</v>
      </c>
    </row>
    <row r="778" spans="1:50" hidden="1" outlineLevel="1">
      <c r="A778" t="s">
        <v>1269</v>
      </c>
      <c r="B778" t="s">
        <v>1037</v>
      </c>
      <c r="C778" s="1">
        <f t="shared" si="300"/>
        <v>4918</v>
      </c>
      <c r="D778" s="6">
        <f>IF(N778&gt;0, RANK(N778,(N778:P778,Q778:AE778)),0)</f>
        <v>2</v>
      </c>
      <c r="E778" s="6">
        <f>IF(O778&gt;0,RANK(O778,(N778:P778,Q778:AE778)),0)</f>
        <v>1</v>
      </c>
      <c r="F778" s="6">
        <f>IF(P778&gt;0,RANK(P778,(N778:P778,Q778:AE778)),0)</f>
        <v>0</v>
      </c>
      <c r="G778" s="1">
        <f t="shared" si="309"/>
        <v>687</v>
      </c>
      <c r="H778" s="2">
        <f t="shared" si="310"/>
        <v>0.13969093127287516</v>
      </c>
      <c r="I778" s="2"/>
      <c r="J778" s="2">
        <f t="shared" si="301"/>
        <v>0.42944286295241968</v>
      </c>
      <c r="K778" s="2">
        <f t="shared" si="302"/>
        <v>0.56913379422529486</v>
      </c>
      <c r="L778" s="2">
        <f t="shared" si="303"/>
        <v>0</v>
      </c>
      <c r="M778" s="2">
        <f t="shared" si="304"/>
        <v>1.4233428222855116E-3</v>
      </c>
      <c r="N778" s="107">
        <v>2112</v>
      </c>
      <c r="O778" s="107">
        <v>2799</v>
      </c>
      <c r="P778" s="107"/>
      <c r="Q778" s="107"/>
      <c r="R778" s="107"/>
      <c r="S778" s="107"/>
      <c r="T778" s="107"/>
      <c r="U778" s="107"/>
      <c r="V778" s="107"/>
      <c r="W778" s="107"/>
      <c r="X778" s="107">
        <v>7</v>
      </c>
      <c r="Y778" s="107"/>
      <c r="Z778" s="107"/>
      <c r="AA778" s="107"/>
      <c r="AB778" s="107"/>
      <c r="AC778" s="107"/>
      <c r="AD778" s="107"/>
      <c r="AE778" s="107"/>
      <c r="AG778" s="6">
        <f>IF(Q778&gt;0,RANK(Q778,(N778:P778,Q778:AE778)),0)</f>
        <v>0</v>
      </c>
      <c r="AH778" s="6">
        <f>IF(R778&gt;0,RANK(R778,(N778:P778,Q778:AE778)),0)</f>
        <v>0</v>
      </c>
      <c r="AI778" s="6">
        <f>IF(T778&gt;0,RANK(T778,(N778:P778,Q778:AE778)),0)</f>
        <v>0</v>
      </c>
      <c r="AJ778" s="6">
        <f>IF(S778&gt;0,RANK(S778,(N778:P778,Q778:AE778)),0)</f>
        <v>0</v>
      </c>
      <c r="AK778" s="2">
        <f t="shared" si="305"/>
        <v>0</v>
      </c>
      <c r="AL778" s="2">
        <f t="shared" si="306"/>
        <v>0</v>
      </c>
      <c r="AM778" s="2">
        <f t="shared" si="307"/>
        <v>0</v>
      </c>
      <c r="AN778" s="2">
        <f t="shared" si="308"/>
        <v>0</v>
      </c>
      <c r="AP778" t="s">
        <v>1269</v>
      </c>
      <c r="AQ778" t="s">
        <v>1037</v>
      </c>
      <c r="AT778" s="92">
        <v>31</v>
      </c>
      <c r="AU778" s="94">
        <v>41</v>
      </c>
      <c r="AV778" s="98">
        <f t="shared" si="299"/>
        <v>31041</v>
      </c>
      <c r="AX778" s="6" t="s">
        <v>1535</v>
      </c>
    </row>
    <row r="779" spans="1:50" hidden="1" outlineLevel="1">
      <c r="A779" t="s">
        <v>387</v>
      </c>
      <c r="B779" t="s">
        <v>1037</v>
      </c>
      <c r="C779" s="1">
        <f t="shared" si="300"/>
        <v>4802</v>
      </c>
      <c r="D779" s="6">
        <f>IF(N779&gt;0, RANK(N779,(N779:P779,Q779:AE779)),0)</f>
        <v>1</v>
      </c>
      <c r="E779" s="6">
        <f>IF(O779&gt;0,RANK(O779,(N779:P779,Q779:AE779)),0)</f>
        <v>2</v>
      </c>
      <c r="F779" s="6">
        <f>IF(P779&gt;0,RANK(P779,(N779:P779,Q779:AE779)),0)</f>
        <v>0</v>
      </c>
      <c r="G779" s="1">
        <f t="shared" si="309"/>
        <v>1345</v>
      </c>
      <c r="H779" s="2">
        <f t="shared" si="310"/>
        <v>0.28009162848812996</v>
      </c>
      <c r="I779" s="2"/>
      <c r="J779" s="2">
        <f t="shared" si="301"/>
        <v>0.63931695127030408</v>
      </c>
      <c r="K779" s="2">
        <f t="shared" si="302"/>
        <v>0.35922532278217412</v>
      </c>
      <c r="L779" s="2">
        <f t="shared" si="303"/>
        <v>0</v>
      </c>
      <c r="M779" s="2">
        <f t="shared" si="304"/>
        <v>1.4577259475218041E-3</v>
      </c>
      <c r="N779" s="107">
        <v>3070</v>
      </c>
      <c r="O779" s="107">
        <v>1725</v>
      </c>
      <c r="P779" s="107"/>
      <c r="Q779" s="107"/>
      <c r="R779" s="107"/>
      <c r="S779" s="107"/>
      <c r="T779" s="107"/>
      <c r="U779" s="107"/>
      <c r="V779" s="107"/>
      <c r="W779" s="107"/>
      <c r="X779" s="107">
        <v>7</v>
      </c>
      <c r="Y779" s="107"/>
      <c r="Z779" s="107"/>
      <c r="AA779" s="107"/>
      <c r="AB779" s="107"/>
      <c r="AC779" s="107"/>
      <c r="AD779" s="107"/>
      <c r="AE779" s="107"/>
      <c r="AG779" s="6">
        <f>IF(Q779&gt;0,RANK(Q779,(N779:P779,Q779:AE779)),0)</f>
        <v>0</v>
      </c>
      <c r="AH779" s="6">
        <f>IF(R779&gt;0,RANK(R779,(N779:P779,Q779:AE779)),0)</f>
        <v>0</v>
      </c>
      <c r="AI779" s="6">
        <f>IF(T779&gt;0,RANK(T779,(N779:P779,Q779:AE779)),0)</f>
        <v>0</v>
      </c>
      <c r="AJ779" s="6">
        <f>IF(S779&gt;0,RANK(S779,(N779:P779,Q779:AE779)),0)</f>
        <v>0</v>
      </c>
      <c r="AK779" s="2">
        <f t="shared" si="305"/>
        <v>0</v>
      </c>
      <c r="AL779" s="2">
        <f t="shared" si="306"/>
        <v>0</v>
      </c>
      <c r="AM779" s="2">
        <f t="shared" si="307"/>
        <v>0</v>
      </c>
      <c r="AN779" s="2">
        <f t="shared" si="308"/>
        <v>0</v>
      </c>
      <c r="AP779" t="s">
        <v>387</v>
      </c>
      <c r="AQ779" t="s">
        <v>1037</v>
      </c>
      <c r="AT779" s="92">
        <v>31</v>
      </c>
      <c r="AU779" s="94">
        <v>43</v>
      </c>
      <c r="AV779" s="98">
        <f t="shared" si="299"/>
        <v>31043</v>
      </c>
      <c r="AX779" s="6" t="s">
        <v>1535</v>
      </c>
    </row>
    <row r="780" spans="1:50" hidden="1" outlineLevel="1">
      <c r="A780" t="s">
        <v>1744</v>
      </c>
      <c r="B780" t="s">
        <v>1037</v>
      </c>
      <c r="C780" s="1">
        <f t="shared" si="300"/>
        <v>2778</v>
      </c>
      <c r="D780" s="6">
        <f>IF(N780&gt;0, RANK(N780,(N780:P780,Q780:AE780)),0)</f>
        <v>2</v>
      </c>
      <c r="E780" s="6">
        <f>IF(O780&gt;0,RANK(O780,(N780:P780,Q780:AE780)),0)</f>
        <v>1</v>
      </c>
      <c r="F780" s="6">
        <f>IF(P780&gt;0,RANK(P780,(N780:P780,Q780:AE780)),0)</f>
        <v>0</v>
      </c>
      <c r="G780" s="1">
        <f t="shared" si="309"/>
        <v>738</v>
      </c>
      <c r="H780" s="2">
        <f t="shared" si="310"/>
        <v>0.26565874730021599</v>
      </c>
      <c r="I780" s="2"/>
      <c r="J780" s="2">
        <f t="shared" si="301"/>
        <v>0.367170626349892</v>
      </c>
      <c r="K780" s="2">
        <f t="shared" si="302"/>
        <v>0.63282937365010794</v>
      </c>
      <c r="L780" s="2">
        <f t="shared" si="303"/>
        <v>0</v>
      </c>
      <c r="M780" s="2">
        <f t="shared" si="304"/>
        <v>1.1102230246251565E-16</v>
      </c>
      <c r="N780" s="107">
        <v>1020</v>
      </c>
      <c r="O780" s="107">
        <v>1758</v>
      </c>
      <c r="P780" s="107"/>
      <c r="Q780" s="107"/>
      <c r="R780" s="107"/>
      <c r="S780" s="107"/>
      <c r="T780" s="107"/>
      <c r="U780" s="107"/>
      <c r="V780" s="107"/>
      <c r="W780" s="107"/>
      <c r="X780" s="107">
        <v>0</v>
      </c>
      <c r="Y780" s="107"/>
      <c r="Z780" s="107"/>
      <c r="AA780" s="107"/>
      <c r="AB780" s="107"/>
      <c r="AC780" s="107"/>
      <c r="AD780" s="107"/>
      <c r="AE780" s="107"/>
      <c r="AG780" s="6">
        <f>IF(Q780&gt;0,RANK(Q780,(N780:P780,Q780:AE780)),0)</f>
        <v>0</v>
      </c>
      <c r="AH780" s="6">
        <f>IF(R780&gt;0,RANK(R780,(N780:P780,Q780:AE780)),0)</f>
        <v>0</v>
      </c>
      <c r="AI780" s="6">
        <f>IF(T780&gt;0,RANK(T780,(N780:P780,Q780:AE780)),0)</f>
        <v>0</v>
      </c>
      <c r="AJ780" s="6">
        <f>IF(S780&gt;0,RANK(S780,(N780:P780,Q780:AE780)),0)</f>
        <v>0</v>
      </c>
      <c r="AK780" s="2">
        <f t="shared" si="305"/>
        <v>0</v>
      </c>
      <c r="AL780" s="2">
        <f t="shared" si="306"/>
        <v>0</v>
      </c>
      <c r="AM780" s="2">
        <f t="shared" si="307"/>
        <v>0</v>
      </c>
      <c r="AN780" s="2">
        <f t="shared" si="308"/>
        <v>0</v>
      </c>
      <c r="AP780" t="s">
        <v>1744</v>
      </c>
      <c r="AQ780" t="s">
        <v>1037</v>
      </c>
      <c r="AT780" s="92">
        <v>31</v>
      </c>
      <c r="AU780" s="94">
        <v>45</v>
      </c>
      <c r="AV780" s="98">
        <f t="shared" si="299"/>
        <v>31045</v>
      </c>
      <c r="AX780" s="6" t="s">
        <v>1535</v>
      </c>
    </row>
    <row r="781" spans="1:50" hidden="1" outlineLevel="1">
      <c r="A781" t="s">
        <v>621</v>
      </c>
      <c r="B781" t="s">
        <v>1037</v>
      </c>
      <c r="C781" s="1">
        <f t="shared" si="300"/>
        <v>7199</v>
      </c>
      <c r="D781" s="6">
        <f>IF(N781&gt;0, RANK(N781,(N781:P781,Q781:AE781)),0)</f>
        <v>2</v>
      </c>
      <c r="E781" s="6">
        <f>IF(O781&gt;0,RANK(O781,(N781:P781,Q781:AE781)),0)</f>
        <v>1</v>
      </c>
      <c r="F781" s="6">
        <f>IF(P781&gt;0,RANK(P781,(N781:P781,Q781:AE781)),0)</f>
        <v>0</v>
      </c>
      <c r="G781" s="1">
        <f t="shared" si="309"/>
        <v>279</v>
      </c>
      <c r="H781" s="2">
        <f t="shared" si="310"/>
        <v>3.8755382692040562E-2</v>
      </c>
      <c r="I781" s="2"/>
      <c r="J781" s="2">
        <f t="shared" si="301"/>
        <v>0.4806223086539797</v>
      </c>
      <c r="K781" s="2">
        <f t="shared" si="302"/>
        <v>0.5193776913460203</v>
      </c>
      <c r="L781" s="2">
        <f t="shared" si="303"/>
        <v>0</v>
      </c>
      <c r="M781" s="2">
        <f t="shared" si="304"/>
        <v>0</v>
      </c>
      <c r="N781" s="107">
        <v>3460</v>
      </c>
      <c r="O781" s="107">
        <v>3739</v>
      </c>
      <c r="P781" s="107"/>
      <c r="Q781" s="107"/>
      <c r="R781" s="107"/>
      <c r="S781" s="107"/>
      <c r="T781" s="107"/>
      <c r="U781" s="107"/>
      <c r="V781" s="107"/>
      <c r="W781" s="107"/>
      <c r="X781" s="107">
        <v>0</v>
      </c>
      <c r="Y781" s="107"/>
      <c r="Z781" s="107"/>
      <c r="AA781" s="107"/>
      <c r="AB781" s="107"/>
      <c r="AC781" s="107"/>
      <c r="AD781" s="107"/>
      <c r="AE781" s="107"/>
      <c r="AG781" s="6">
        <f>IF(Q781&gt;0,RANK(Q781,(N781:P781,Q781:AE781)),0)</f>
        <v>0</v>
      </c>
      <c r="AH781" s="6">
        <f>IF(R781&gt;0,RANK(R781,(N781:P781,Q781:AE781)),0)</f>
        <v>0</v>
      </c>
      <c r="AI781" s="6">
        <f>IF(T781&gt;0,RANK(T781,(N781:P781,Q781:AE781)),0)</f>
        <v>0</v>
      </c>
      <c r="AJ781" s="6">
        <f>IF(S781&gt;0,RANK(S781,(N781:P781,Q781:AE781)),0)</f>
        <v>0</v>
      </c>
      <c r="AK781" s="2">
        <f t="shared" si="305"/>
        <v>0</v>
      </c>
      <c r="AL781" s="2">
        <f t="shared" si="306"/>
        <v>0</v>
      </c>
      <c r="AM781" s="2">
        <f t="shared" si="307"/>
        <v>0</v>
      </c>
      <c r="AN781" s="2">
        <f t="shared" si="308"/>
        <v>0</v>
      </c>
      <c r="AP781" t="s">
        <v>621</v>
      </c>
      <c r="AQ781" t="s">
        <v>1037</v>
      </c>
      <c r="AT781" s="92">
        <v>31</v>
      </c>
      <c r="AU781" s="94">
        <v>47</v>
      </c>
      <c r="AV781" s="98">
        <f t="shared" si="299"/>
        <v>31047</v>
      </c>
      <c r="AX781" s="6" t="s">
        <v>1535</v>
      </c>
    </row>
    <row r="782" spans="1:50" hidden="1" outlineLevel="1">
      <c r="A782" t="s">
        <v>1031</v>
      </c>
      <c r="B782" t="s">
        <v>1037</v>
      </c>
      <c r="C782" s="1">
        <f t="shared" si="300"/>
        <v>986</v>
      </c>
      <c r="D782" s="6">
        <f>IF(N782&gt;0, RANK(N782,(N782:P782,Q782:AE782)),0)</f>
        <v>2</v>
      </c>
      <c r="E782" s="6">
        <f>IF(O782&gt;0,RANK(O782,(N782:P782,Q782:AE782)),0)</f>
        <v>1</v>
      </c>
      <c r="F782" s="6">
        <f>IF(P782&gt;0,RANK(P782,(N782:P782,Q782:AE782)),0)</f>
        <v>0</v>
      </c>
      <c r="G782" s="1">
        <f t="shared" si="309"/>
        <v>212</v>
      </c>
      <c r="H782" s="2">
        <f t="shared" si="310"/>
        <v>0.21501014198782961</v>
      </c>
      <c r="I782" s="2"/>
      <c r="J782" s="2">
        <f t="shared" si="301"/>
        <v>0.39148073022312374</v>
      </c>
      <c r="K782" s="2">
        <f t="shared" si="302"/>
        <v>0.60649087221095332</v>
      </c>
      <c r="L782" s="2">
        <f t="shared" si="303"/>
        <v>0</v>
      </c>
      <c r="M782" s="2">
        <f t="shared" si="304"/>
        <v>2.0283975659228792E-3</v>
      </c>
      <c r="N782" s="107">
        <v>386</v>
      </c>
      <c r="O782" s="107">
        <v>598</v>
      </c>
      <c r="P782" s="107"/>
      <c r="Q782" s="107"/>
      <c r="R782" s="107"/>
      <c r="S782" s="107"/>
      <c r="T782" s="107"/>
      <c r="U782" s="107"/>
      <c r="V782" s="107"/>
      <c r="W782" s="107"/>
      <c r="X782" s="107">
        <v>2</v>
      </c>
      <c r="Y782" s="107"/>
      <c r="Z782" s="107"/>
      <c r="AA782" s="107"/>
      <c r="AB782" s="107"/>
      <c r="AC782" s="107"/>
      <c r="AD782" s="107"/>
      <c r="AE782" s="107"/>
      <c r="AG782" s="6">
        <f>IF(Q782&gt;0,RANK(Q782,(N782:P782,Q782:AE782)),0)</f>
        <v>0</v>
      </c>
      <c r="AH782" s="6">
        <f>IF(R782&gt;0,RANK(R782,(N782:P782,Q782:AE782)),0)</f>
        <v>0</v>
      </c>
      <c r="AI782" s="6">
        <f>IF(T782&gt;0,RANK(T782,(N782:P782,Q782:AE782)),0)</f>
        <v>0</v>
      </c>
      <c r="AJ782" s="6">
        <f>IF(S782&gt;0,RANK(S782,(N782:P782,Q782:AE782)),0)</f>
        <v>0</v>
      </c>
      <c r="AK782" s="2">
        <f t="shared" si="305"/>
        <v>0</v>
      </c>
      <c r="AL782" s="2">
        <f t="shared" si="306"/>
        <v>0</v>
      </c>
      <c r="AM782" s="2">
        <f t="shared" si="307"/>
        <v>0</v>
      </c>
      <c r="AN782" s="2">
        <f t="shared" si="308"/>
        <v>0</v>
      </c>
      <c r="AP782" t="s">
        <v>1031</v>
      </c>
      <c r="AQ782" t="s">
        <v>1037</v>
      </c>
      <c r="AT782" s="92">
        <v>31</v>
      </c>
      <c r="AU782" s="94">
        <v>49</v>
      </c>
      <c r="AV782" s="98">
        <f t="shared" si="299"/>
        <v>31049</v>
      </c>
      <c r="AX782" s="6" t="s">
        <v>1535</v>
      </c>
    </row>
    <row r="783" spans="1:50" hidden="1" outlineLevel="1">
      <c r="A783" t="s">
        <v>1032</v>
      </c>
      <c r="B783" t="s">
        <v>1037</v>
      </c>
      <c r="C783" s="1">
        <f t="shared" si="300"/>
        <v>2406</v>
      </c>
      <c r="D783" s="6">
        <f>IF(N783&gt;0, RANK(N783,(N783:P783,Q783:AE783)),0)</f>
        <v>1</v>
      </c>
      <c r="E783" s="6">
        <f>IF(O783&gt;0,RANK(O783,(N783:P783,Q783:AE783)),0)</f>
        <v>2</v>
      </c>
      <c r="F783" s="6">
        <f>IF(P783&gt;0,RANK(P783,(N783:P783,Q783:AE783)),0)</f>
        <v>0</v>
      </c>
      <c r="G783" s="1">
        <f t="shared" si="309"/>
        <v>220</v>
      </c>
      <c r="H783" s="2">
        <f t="shared" si="310"/>
        <v>9.1438071487946804E-2</v>
      </c>
      <c r="I783" s="2"/>
      <c r="J783" s="2">
        <f t="shared" si="301"/>
        <v>0.5457190357439734</v>
      </c>
      <c r="K783" s="2">
        <f t="shared" si="302"/>
        <v>0.4542809642560266</v>
      </c>
      <c r="L783" s="2">
        <f t="shared" si="303"/>
        <v>0</v>
      </c>
      <c r="M783" s="2">
        <f t="shared" si="304"/>
        <v>0</v>
      </c>
      <c r="N783" s="107">
        <v>1313</v>
      </c>
      <c r="O783" s="107">
        <v>1093</v>
      </c>
      <c r="P783" s="107"/>
      <c r="Q783" s="107"/>
      <c r="R783" s="107"/>
      <c r="S783" s="107"/>
      <c r="T783" s="107"/>
      <c r="U783" s="107"/>
      <c r="V783" s="107"/>
      <c r="W783" s="107"/>
      <c r="X783" s="107">
        <v>0</v>
      </c>
      <c r="Y783" s="107"/>
      <c r="Z783" s="107"/>
      <c r="AA783" s="107"/>
      <c r="AB783" s="107"/>
      <c r="AC783" s="107"/>
      <c r="AD783" s="107"/>
      <c r="AE783" s="107"/>
      <c r="AG783" s="6">
        <f>IF(Q783&gt;0,RANK(Q783,(N783:P783,Q783:AE783)),0)</f>
        <v>0</v>
      </c>
      <c r="AH783" s="6">
        <f>IF(R783&gt;0,RANK(R783,(N783:P783,Q783:AE783)),0)</f>
        <v>0</v>
      </c>
      <c r="AI783" s="6">
        <f>IF(T783&gt;0,RANK(T783,(N783:P783,Q783:AE783)),0)</f>
        <v>0</v>
      </c>
      <c r="AJ783" s="6">
        <f>IF(S783&gt;0,RANK(S783,(N783:P783,Q783:AE783)),0)</f>
        <v>0</v>
      </c>
      <c r="AK783" s="2">
        <f t="shared" si="305"/>
        <v>0</v>
      </c>
      <c r="AL783" s="2">
        <f t="shared" si="306"/>
        <v>0</v>
      </c>
      <c r="AM783" s="2">
        <f t="shared" si="307"/>
        <v>0</v>
      </c>
      <c r="AN783" s="2">
        <f t="shared" si="308"/>
        <v>0</v>
      </c>
      <c r="AP783" t="s">
        <v>1032</v>
      </c>
      <c r="AQ783" t="s">
        <v>1037</v>
      </c>
      <c r="AT783" s="92">
        <v>31</v>
      </c>
      <c r="AU783" s="94">
        <v>51</v>
      </c>
      <c r="AV783" s="98">
        <f t="shared" si="299"/>
        <v>31051</v>
      </c>
      <c r="AX783" s="6" t="s">
        <v>1535</v>
      </c>
    </row>
    <row r="784" spans="1:50" hidden="1" outlineLevel="1">
      <c r="A784" t="s">
        <v>896</v>
      </c>
      <c r="B784" t="s">
        <v>1037</v>
      </c>
      <c r="C784" s="1">
        <f t="shared" si="300"/>
        <v>12821</v>
      </c>
      <c r="D784" s="6">
        <f>IF(N784&gt;0, RANK(N784,(N784:P784,Q784:AE784)),0)</f>
        <v>1</v>
      </c>
      <c r="E784" s="6">
        <f>IF(O784&gt;0,RANK(O784,(N784:P784,Q784:AE784)),0)</f>
        <v>2</v>
      </c>
      <c r="F784" s="6">
        <f>IF(P784&gt;0,RANK(P784,(N784:P784,Q784:AE784)),0)</f>
        <v>0</v>
      </c>
      <c r="G784" s="1">
        <f t="shared" si="309"/>
        <v>3286</v>
      </c>
      <c r="H784" s="2">
        <f t="shared" si="310"/>
        <v>0.25629826066609468</v>
      </c>
      <c r="I784" s="2"/>
      <c r="J784" s="2">
        <f t="shared" si="301"/>
        <v>0.62709617034552689</v>
      </c>
      <c r="K784" s="2">
        <f t="shared" si="302"/>
        <v>0.37079790967943216</v>
      </c>
      <c r="L784" s="2">
        <f t="shared" si="303"/>
        <v>0</v>
      </c>
      <c r="M784" s="2">
        <f t="shared" si="304"/>
        <v>2.1059199750409485E-3</v>
      </c>
      <c r="N784" s="107">
        <v>8040</v>
      </c>
      <c r="O784" s="107">
        <v>4754</v>
      </c>
      <c r="P784" s="107"/>
      <c r="Q784" s="107"/>
      <c r="R784" s="107"/>
      <c r="S784" s="107"/>
      <c r="T784" s="107"/>
      <c r="U784" s="107"/>
      <c r="V784" s="107"/>
      <c r="W784" s="107"/>
      <c r="X784" s="107">
        <v>27</v>
      </c>
      <c r="Y784" s="107"/>
      <c r="Z784" s="107"/>
      <c r="AA784" s="107"/>
      <c r="AB784" s="107"/>
      <c r="AC784" s="107"/>
      <c r="AD784" s="107"/>
      <c r="AE784" s="107"/>
      <c r="AG784" s="6">
        <f>IF(Q784&gt;0,RANK(Q784,(N784:P784,Q784:AE784)),0)</f>
        <v>0</v>
      </c>
      <c r="AH784" s="6">
        <f>IF(R784&gt;0,RANK(R784,(N784:P784,Q784:AE784)),0)</f>
        <v>0</v>
      </c>
      <c r="AI784" s="6">
        <f>IF(T784&gt;0,RANK(T784,(N784:P784,Q784:AE784)),0)</f>
        <v>0</v>
      </c>
      <c r="AJ784" s="6">
        <f>IF(S784&gt;0,RANK(S784,(N784:P784,Q784:AE784)),0)</f>
        <v>0</v>
      </c>
      <c r="AK784" s="2">
        <f t="shared" si="305"/>
        <v>0</v>
      </c>
      <c r="AL784" s="2">
        <f t="shared" si="306"/>
        <v>0</v>
      </c>
      <c r="AM784" s="2">
        <f t="shared" si="307"/>
        <v>0</v>
      </c>
      <c r="AN784" s="2">
        <f t="shared" si="308"/>
        <v>0</v>
      </c>
      <c r="AP784" t="s">
        <v>896</v>
      </c>
      <c r="AQ784" t="s">
        <v>1037</v>
      </c>
      <c r="AT784" s="92">
        <v>31</v>
      </c>
      <c r="AU784" s="94">
        <v>53</v>
      </c>
      <c r="AV784" s="98">
        <f t="shared" si="299"/>
        <v>31053</v>
      </c>
      <c r="AX784" s="6" t="s">
        <v>1535</v>
      </c>
    </row>
    <row r="785" spans="1:50" hidden="1" outlineLevel="1">
      <c r="A785" t="s">
        <v>229</v>
      </c>
      <c r="B785" t="s">
        <v>1037</v>
      </c>
      <c r="C785" s="1">
        <f t="shared" si="300"/>
        <v>155675</v>
      </c>
      <c r="D785" s="6">
        <f>IF(N785&gt;0, RANK(N785,(N785:P785,Q785:AE785)),0)</f>
        <v>1</v>
      </c>
      <c r="E785" s="6">
        <f>IF(O785&gt;0,RANK(O785,(N785:P785,Q785:AE785)),0)</f>
        <v>2</v>
      </c>
      <c r="F785" s="6">
        <f>IF(P785&gt;0,RANK(P785,(N785:P785,Q785:AE785)),0)</f>
        <v>0</v>
      </c>
      <c r="G785" s="1">
        <f t="shared" si="309"/>
        <v>22371</v>
      </c>
      <c r="H785" s="2">
        <f t="shared" si="310"/>
        <v>0.14370322787859321</v>
      </c>
      <c r="I785" s="2"/>
      <c r="J785" s="2">
        <f t="shared" si="301"/>
        <v>0.57010438413361164</v>
      </c>
      <c r="K785" s="2">
        <f t="shared" si="302"/>
        <v>0.42640115625501845</v>
      </c>
      <c r="L785" s="2">
        <f t="shared" si="303"/>
        <v>0</v>
      </c>
      <c r="M785" s="2">
        <f t="shared" si="304"/>
        <v>3.4944596113699045E-3</v>
      </c>
      <c r="N785" s="107">
        <v>88751</v>
      </c>
      <c r="O785" s="107">
        <v>66380</v>
      </c>
      <c r="P785" s="107"/>
      <c r="Q785" s="107"/>
      <c r="R785" s="107"/>
      <c r="S785" s="107"/>
      <c r="T785" s="107"/>
      <c r="U785" s="107"/>
      <c r="V785" s="107"/>
      <c r="W785" s="107"/>
      <c r="X785" s="107">
        <v>544</v>
      </c>
      <c r="Y785" s="107"/>
      <c r="Z785" s="107"/>
      <c r="AA785" s="107"/>
      <c r="AB785" s="107"/>
      <c r="AC785" s="107"/>
      <c r="AD785" s="107"/>
      <c r="AE785" s="107"/>
      <c r="AG785" s="6">
        <f>IF(Q785&gt;0,RANK(Q785,(N785:P785,Q785:AE785)),0)</f>
        <v>0</v>
      </c>
      <c r="AH785" s="6">
        <f>IF(R785&gt;0,RANK(R785,(N785:P785,Q785:AE785)),0)</f>
        <v>0</v>
      </c>
      <c r="AI785" s="6">
        <f>IF(T785&gt;0,RANK(T785,(N785:P785,Q785:AE785)),0)</f>
        <v>0</v>
      </c>
      <c r="AJ785" s="6">
        <f>IF(S785&gt;0,RANK(S785,(N785:P785,Q785:AE785)),0)</f>
        <v>0</v>
      </c>
      <c r="AK785" s="2">
        <f t="shared" si="305"/>
        <v>0</v>
      </c>
      <c r="AL785" s="2">
        <f t="shared" si="306"/>
        <v>0</v>
      </c>
      <c r="AM785" s="2">
        <f t="shared" si="307"/>
        <v>0</v>
      </c>
      <c r="AN785" s="2">
        <f t="shared" si="308"/>
        <v>0</v>
      </c>
      <c r="AP785" t="s">
        <v>229</v>
      </c>
      <c r="AQ785" t="s">
        <v>1037</v>
      </c>
      <c r="AT785" s="92">
        <v>31</v>
      </c>
      <c r="AU785" s="94">
        <v>55</v>
      </c>
      <c r="AV785" s="98">
        <f t="shared" si="299"/>
        <v>31055</v>
      </c>
      <c r="AX785" s="6" t="s">
        <v>1535</v>
      </c>
    </row>
    <row r="786" spans="1:50" hidden="1" outlineLevel="1">
      <c r="A786" t="s">
        <v>1484</v>
      </c>
      <c r="B786" t="s">
        <v>1037</v>
      </c>
      <c r="C786" s="1">
        <f t="shared" si="300"/>
        <v>1033</v>
      </c>
      <c r="D786" s="6">
        <f>IF(N786&gt;0, RANK(N786,(N786:P786,Q786:AE786)),0)</f>
        <v>2</v>
      </c>
      <c r="E786" s="6">
        <f>IF(O786&gt;0,RANK(O786,(N786:P786,Q786:AE786)),0)</f>
        <v>1</v>
      </c>
      <c r="F786" s="6">
        <f>IF(P786&gt;0,RANK(P786,(N786:P786,Q786:AE786)),0)</f>
        <v>0</v>
      </c>
      <c r="G786" s="1">
        <f t="shared" si="309"/>
        <v>23</v>
      </c>
      <c r="H786" s="2">
        <f t="shared" si="310"/>
        <v>2.2265246853823813E-2</v>
      </c>
      <c r="I786" s="2"/>
      <c r="J786" s="2">
        <f t="shared" si="301"/>
        <v>0.4888673765730881</v>
      </c>
      <c r="K786" s="2">
        <f t="shared" si="302"/>
        <v>0.5111326234269119</v>
      </c>
      <c r="L786" s="2">
        <f t="shared" si="303"/>
        <v>0</v>
      </c>
      <c r="M786" s="2">
        <f t="shared" si="304"/>
        <v>0</v>
      </c>
      <c r="N786" s="107">
        <v>505</v>
      </c>
      <c r="O786" s="107">
        <v>528</v>
      </c>
      <c r="P786" s="107"/>
      <c r="Q786" s="107"/>
      <c r="R786" s="107"/>
      <c r="S786" s="107"/>
      <c r="T786" s="107"/>
      <c r="U786" s="107"/>
      <c r="V786" s="107"/>
      <c r="W786" s="107"/>
      <c r="X786" s="107">
        <v>0</v>
      </c>
      <c r="Y786" s="107"/>
      <c r="Z786" s="107"/>
      <c r="AA786" s="107"/>
      <c r="AB786" s="107"/>
      <c r="AC786" s="107"/>
      <c r="AD786" s="107"/>
      <c r="AE786" s="107"/>
      <c r="AG786" s="6">
        <f>IF(Q786&gt;0,RANK(Q786,(N786:P786,Q786:AE786)),0)</f>
        <v>0</v>
      </c>
      <c r="AH786" s="6">
        <f>IF(R786&gt;0,RANK(R786,(N786:P786,Q786:AE786)),0)</f>
        <v>0</v>
      </c>
      <c r="AI786" s="6">
        <f>IF(T786&gt;0,RANK(T786,(N786:P786,Q786:AE786)),0)</f>
        <v>0</v>
      </c>
      <c r="AJ786" s="6">
        <f>IF(S786&gt;0,RANK(S786,(N786:P786,Q786:AE786)),0)</f>
        <v>0</v>
      </c>
      <c r="AK786" s="2">
        <f t="shared" si="305"/>
        <v>0</v>
      </c>
      <c r="AL786" s="2">
        <f t="shared" si="306"/>
        <v>0</v>
      </c>
      <c r="AM786" s="2">
        <f t="shared" si="307"/>
        <v>0</v>
      </c>
      <c r="AN786" s="2">
        <f t="shared" si="308"/>
        <v>0</v>
      </c>
      <c r="AP786" t="s">
        <v>1484</v>
      </c>
      <c r="AQ786" t="s">
        <v>1037</v>
      </c>
      <c r="AT786" s="92">
        <v>31</v>
      </c>
      <c r="AU786" s="94">
        <v>57</v>
      </c>
      <c r="AV786" s="98">
        <f t="shared" si="299"/>
        <v>31057</v>
      </c>
      <c r="AX786" s="6" t="s">
        <v>1535</v>
      </c>
    </row>
    <row r="787" spans="1:50" hidden="1" outlineLevel="1">
      <c r="A787" t="s">
        <v>588</v>
      </c>
      <c r="B787" t="s">
        <v>1037</v>
      </c>
      <c r="C787" s="1">
        <f t="shared" si="300"/>
        <v>2880</v>
      </c>
      <c r="D787" s="6">
        <f>IF(N787&gt;0, RANK(N787,(N787:P787,Q787:AE787)),0)</f>
        <v>1</v>
      </c>
      <c r="E787" s="6">
        <f>IF(O787&gt;0,RANK(O787,(N787:P787,Q787:AE787)),0)</f>
        <v>2</v>
      </c>
      <c r="F787" s="6">
        <f>IF(P787&gt;0,RANK(P787,(N787:P787,Q787:AE787)),0)</f>
        <v>0</v>
      </c>
      <c r="G787" s="1">
        <f t="shared" si="309"/>
        <v>740</v>
      </c>
      <c r="H787" s="2">
        <f t="shared" si="310"/>
        <v>0.25694444444444442</v>
      </c>
      <c r="I787" s="2"/>
      <c r="J787" s="2">
        <f t="shared" si="301"/>
        <v>0.6274305555555556</v>
      </c>
      <c r="K787" s="2">
        <f t="shared" si="302"/>
        <v>0.37048611111111113</v>
      </c>
      <c r="L787" s="2">
        <f t="shared" si="303"/>
        <v>0</v>
      </c>
      <c r="M787" s="2">
        <f t="shared" si="304"/>
        <v>2.0833333333332704E-3</v>
      </c>
      <c r="N787" s="107">
        <v>1807</v>
      </c>
      <c r="O787" s="107">
        <v>1067</v>
      </c>
      <c r="P787" s="107"/>
      <c r="Q787" s="107"/>
      <c r="R787" s="107"/>
      <c r="S787" s="107"/>
      <c r="T787" s="107"/>
      <c r="U787" s="107"/>
      <c r="V787" s="107"/>
      <c r="W787" s="107"/>
      <c r="X787" s="107">
        <v>6</v>
      </c>
      <c r="Y787" s="107"/>
      <c r="Z787" s="107"/>
      <c r="AA787" s="107"/>
      <c r="AB787" s="107"/>
      <c r="AC787" s="107"/>
      <c r="AD787" s="107"/>
      <c r="AE787" s="107"/>
      <c r="AG787" s="6">
        <f>IF(Q787&gt;0,RANK(Q787,(N787:P787,Q787:AE787)),0)</f>
        <v>0</v>
      </c>
      <c r="AH787" s="6">
        <f>IF(R787&gt;0,RANK(R787,(N787:P787,Q787:AE787)),0)</f>
        <v>0</v>
      </c>
      <c r="AI787" s="6">
        <f>IF(T787&gt;0,RANK(T787,(N787:P787,Q787:AE787)),0)</f>
        <v>0</v>
      </c>
      <c r="AJ787" s="6">
        <f>IF(S787&gt;0,RANK(S787,(N787:P787,Q787:AE787)),0)</f>
        <v>0</v>
      </c>
      <c r="AK787" s="2">
        <f t="shared" si="305"/>
        <v>0</v>
      </c>
      <c r="AL787" s="2">
        <f t="shared" si="306"/>
        <v>0</v>
      </c>
      <c r="AM787" s="2">
        <f t="shared" si="307"/>
        <v>0</v>
      </c>
      <c r="AN787" s="2">
        <f t="shared" si="308"/>
        <v>0</v>
      </c>
      <c r="AP787" t="s">
        <v>588</v>
      </c>
      <c r="AQ787" t="s">
        <v>1037</v>
      </c>
      <c r="AT787" s="92">
        <v>31</v>
      </c>
      <c r="AU787" s="94">
        <v>59</v>
      </c>
      <c r="AV787" s="98">
        <f t="shared" si="299"/>
        <v>31059</v>
      </c>
      <c r="AX787" s="6" t="s">
        <v>1535</v>
      </c>
    </row>
    <row r="788" spans="1:50" hidden="1" outlineLevel="1">
      <c r="A788" t="s">
        <v>2924</v>
      </c>
      <c r="B788" t="s">
        <v>1037</v>
      </c>
      <c r="C788" s="1">
        <f t="shared" si="300"/>
        <v>1614</v>
      </c>
      <c r="D788" s="6">
        <f>IF(N788&gt;0, RANK(N788,(N788:P788,Q788:AE788)),0)</f>
        <v>1</v>
      </c>
      <c r="E788" s="6">
        <f>IF(O788&gt;0,RANK(O788,(N788:P788,Q788:AE788)),0)</f>
        <v>2</v>
      </c>
      <c r="F788" s="6">
        <f>IF(P788&gt;0,RANK(P788,(N788:P788,Q788:AE788)),0)</f>
        <v>0</v>
      </c>
      <c r="G788" s="1">
        <f t="shared" si="309"/>
        <v>148</v>
      </c>
      <c r="H788" s="2">
        <f t="shared" si="310"/>
        <v>9.169764560099132E-2</v>
      </c>
      <c r="I788" s="2"/>
      <c r="J788" s="2">
        <f t="shared" si="301"/>
        <v>0.54584882280049563</v>
      </c>
      <c r="K788" s="2">
        <f t="shared" si="302"/>
        <v>0.45415117719950432</v>
      </c>
      <c r="L788" s="2">
        <f t="shared" si="303"/>
        <v>0</v>
      </c>
      <c r="M788" s="2">
        <f t="shared" si="304"/>
        <v>5.5511151231257827E-17</v>
      </c>
      <c r="N788" s="107">
        <v>881</v>
      </c>
      <c r="O788" s="107">
        <v>733</v>
      </c>
      <c r="P788" s="107"/>
      <c r="Q788" s="107"/>
      <c r="R788" s="107"/>
      <c r="S788" s="107"/>
      <c r="T788" s="107"/>
      <c r="U788" s="107"/>
      <c r="V788" s="107"/>
      <c r="W788" s="107"/>
      <c r="X788" s="107">
        <v>0</v>
      </c>
      <c r="Y788" s="107"/>
      <c r="Z788" s="107"/>
      <c r="AA788" s="107"/>
      <c r="AB788" s="107"/>
      <c r="AC788" s="107"/>
      <c r="AD788" s="107"/>
      <c r="AE788" s="107"/>
      <c r="AG788" s="6">
        <f>IF(Q788&gt;0,RANK(Q788,(N788:P788,Q788:AE788)),0)</f>
        <v>0</v>
      </c>
      <c r="AH788" s="6">
        <f>IF(R788&gt;0,RANK(R788,(N788:P788,Q788:AE788)),0)</f>
        <v>0</v>
      </c>
      <c r="AI788" s="6">
        <f>IF(T788&gt;0,RANK(T788,(N788:P788,Q788:AE788)),0)</f>
        <v>0</v>
      </c>
      <c r="AJ788" s="6">
        <f>IF(S788&gt;0,RANK(S788,(N788:P788,Q788:AE788)),0)</f>
        <v>0</v>
      </c>
      <c r="AK788" s="2">
        <f t="shared" si="305"/>
        <v>0</v>
      </c>
      <c r="AL788" s="2">
        <f t="shared" si="306"/>
        <v>0</v>
      </c>
      <c r="AM788" s="2">
        <f t="shared" si="307"/>
        <v>0</v>
      </c>
      <c r="AN788" s="2">
        <f t="shared" si="308"/>
        <v>0</v>
      </c>
      <c r="AP788" t="s">
        <v>2924</v>
      </c>
      <c r="AQ788" t="s">
        <v>1037</v>
      </c>
      <c r="AT788" s="92">
        <v>31</v>
      </c>
      <c r="AU788" s="94">
        <v>61</v>
      </c>
      <c r="AV788" s="98">
        <f t="shared" si="299"/>
        <v>31061</v>
      </c>
      <c r="AX788" s="6" t="s">
        <v>1535</v>
      </c>
    </row>
    <row r="789" spans="1:50" hidden="1" outlineLevel="1">
      <c r="A789" t="s">
        <v>1603</v>
      </c>
      <c r="B789" t="s">
        <v>1037</v>
      </c>
      <c r="C789" s="1">
        <f t="shared" si="300"/>
        <v>1241</v>
      </c>
      <c r="D789" s="6">
        <f>IF(N789&gt;0, RANK(N789,(N789:P789,Q789:AE789)),0)</f>
        <v>2</v>
      </c>
      <c r="E789" s="6">
        <f>IF(O789&gt;0,RANK(O789,(N789:P789,Q789:AE789)),0)</f>
        <v>1</v>
      </c>
      <c r="F789" s="6">
        <f>IF(P789&gt;0,RANK(P789,(N789:P789,Q789:AE789)),0)</f>
        <v>0</v>
      </c>
      <c r="G789" s="1">
        <f t="shared" si="309"/>
        <v>78</v>
      </c>
      <c r="H789" s="2">
        <f t="shared" si="310"/>
        <v>6.2852538275584208E-2</v>
      </c>
      <c r="I789" s="2"/>
      <c r="J789" s="2">
        <f t="shared" si="301"/>
        <v>0.46817082997582593</v>
      </c>
      <c r="K789" s="2">
        <f t="shared" si="302"/>
        <v>0.53102336825141017</v>
      </c>
      <c r="L789" s="2">
        <f t="shared" si="303"/>
        <v>0</v>
      </c>
      <c r="M789" s="2">
        <f t="shared" si="304"/>
        <v>8.058017727639033E-4</v>
      </c>
      <c r="N789" s="107">
        <v>581</v>
      </c>
      <c r="O789" s="107">
        <v>659</v>
      </c>
      <c r="P789" s="107"/>
      <c r="Q789" s="107"/>
      <c r="R789" s="107"/>
      <c r="S789" s="107"/>
      <c r="T789" s="107"/>
      <c r="U789" s="107"/>
      <c r="V789" s="107"/>
      <c r="W789" s="107"/>
      <c r="X789" s="107">
        <v>1</v>
      </c>
      <c r="Y789" s="107"/>
      <c r="Z789" s="107"/>
      <c r="AA789" s="107"/>
      <c r="AB789" s="107"/>
      <c r="AC789" s="107"/>
      <c r="AD789" s="107"/>
      <c r="AE789" s="107"/>
      <c r="AG789" s="6">
        <f>IF(Q789&gt;0,RANK(Q789,(N789:P789,Q789:AE789)),0)</f>
        <v>0</v>
      </c>
      <c r="AH789" s="6">
        <f>IF(R789&gt;0,RANK(R789,(N789:P789,Q789:AE789)),0)</f>
        <v>0</v>
      </c>
      <c r="AI789" s="6">
        <f>IF(T789&gt;0,RANK(T789,(N789:P789,Q789:AE789)),0)</f>
        <v>0</v>
      </c>
      <c r="AJ789" s="6">
        <f>IF(S789&gt;0,RANK(S789,(N789:P789,Q789:AE789)),0)</f>
        <v>0</v>
      </c>
      <c r="AK789" s="2">
        <f t="shared" si="305"/>
        <v>0</v>
      </c>
      <c r="AL789" s="2">
        <f t="shared" si="306"/>
        <v>0</v>
      </c>
      <c r="AM789" s="2">
        <f t="shared" si="307"/>
        <v>0</v>
      </c>
      <c r="AN789" s="2">
        <f t="shared" si="308"/>
        <v>0</v>
      </c>
      <c r="AP789" t="s">
        <v>1603</v>
      </c>
      <c r="AQ789" t="s">
        <v>1037</v>
      </c>
      <c r="AT789" s="92">
        <v>31</v>
      </c>
      <c r="AU789" s="94">
        <v>63</v>
      </c>
      <c r="AV789" s="98">
        <f t="shared" si="299"/>
        <v>31063</v>
      </c>
      <c r="AX789" s="6" t="s">
        <v>1535</v>
      </c>
    </row>
    <row r="790" spans="1:50" hidden="1" outlineLevel="1">
      <c r="A790" t="s">
        <v>1605</v>
      </c>
      <c r="B790" t="s">
        <v>1037</v>
      </c>
      <c r="C790" s="1">
        <f t="shared" ref="C790:C821" si="311">SUM(N790:AE790)</f>
        <v>2327</v>
      </c>
      <c r="D790" s="6">
        <f>IF(N790&gt;0, RANK(N790,(N790:P790,Q790:AE790)),0)</f>
        <v>1</v>
      </c>
      <c r="E790" s="6">
        <f>IF(O790&gt;0,RANK(O790,(N790:P790,Q790:AE790)),0)</f>
        <v>2</v>
      </c>
      <c r="F790" s="6">
        <f>IF(P790&gt;0,RANK(P790,(N790:P790,Q790:AE790)),0)</f>
        <v>0</v>
      </c>
      <c r="G790" s="1">
        <f t="shared" si="309"/>
        <v>233</v>
      </c>
      <c r="H790" s="2">
        <f t="shared" si="310"/>
        <v>0.10012892135797163</v>
      </c>
      <c r="I790" s="2"/>
      <c r="J790" s="2">
        <f t="shared" ref="J790:J821" si="312">IF($C790=0,"-",N790/$C790)</f>
        <v>0.55006446067898584</v>
      </c>
      <c r="K790" s="2">
        <f t="shared" ref="K790:K821" si="313">IF($C790=0,"-",O790/$C790)</f>
        <v>0.44993553932101416</v>
      </c>
      <c r="L790" s="2">
        <f t="shared" ref="L790:L821" si="314">IF($C790=0,"-",P790/$C790)</f>
        <v>0</v>
      </c>
      <c r="M790" s="2">
        <f t="shared" ref="M790:M821" si="315">IF(C790=0,"-",(1-J790-K790-L790))</f>
        <v>0</v>
      </c>
      <c r="N790" s="107">
        <v>1280</v>
      </c>
      <c r="O790" s="107">
        <v>1047</v>
      </c>
      <c r="P790" s="107"/>
      <c r="Q790" s="107"/>
      <c r="R790" s="107"/>
      <c r="S790" s="107"/>
      <c r="T790" s="107"/>
      <c r="U790" s="107"/>
      <c r="V790" s="107"/>
      <c r="W790" s="107"/>
      <c r="X790" s="107">
        <v>0</v>
      </c>
      <c r="Y790" s="107"/>
      <c r="Z790" s="107"/>
      <c r="AA790" s="107"/>
      <c r="AB790" s="107"/>
      <c r="AC790" s="107"/>
      <c r="AD790" s="107"/>
      <c r="AE790" s="107"/>
      <c r="AG790" s="6">
        <f>IF(Q790&gt;0,RANK(Q790,(N790:P790,Q790:AE790)),0)</f>
        <v>0</v>
      </c>
      <c r="AH790" s="6">
        <f>IF(R790&gt;0,RANK(R790,(N790:P790,Q790:AE790)),0)</f>
        <v>0</v>
      </c>
      <c r="AI790" s="6">
        <f>IF(T790&gt;0,RANK(T790,(N790:P790,Q790:AE790)),0)</f>
        <v>0</v>
      </c>
      <c r="AJ790" s="6">
        <f>IF(S790&gt;0,RANK(S790,(N790:P790,Q790:AE790)),0)</f>
        <v>0</v>
      </c>
      <c r="AK790" s="2">
        <f t="shared" ref="AK790:AK821" si="316">IF($C790=0,"-",Q790/$C790)</f>
        <v>0</v>
      </c>
      <c r="AL790" s="2">
        <f t="shared" ref="AL790:AL821" si="317">IF($C790=0,"-",R790/$C790)</f>
        <v>0</v>
      </c>
      <c r="AM790" s="2">
        <f t="shared" ref="AM790:AM821" si="318">IF($C790=0,"-",T790/$C790)</f>
        <v>0</v>
      </c>
      <c r="AN790" s="2">
        <f t="shared" ref="AN790:AN821" si="319">IF($C790=0,"-",S790/$C790)</f>
        <v>0</v>
      </c>
      <c r="AP790" t="s">
        <v>1605</v>
      </c>
      <c r="AQ790" t="s">
        <v>1037</v>
      </c>
      <c r="AT790" s="92">
        <v>31</v>
      </c>
      <c r="AU790" s="94">
        <v>65</v>
      </c>
      <c r="AV790" s="98">
        <f t="shared" si="299"/>
        <v>31065</v>
      </c>
      <c r="AX790" s="6" t="s">
        <v>1535</v>
      </c>
    </row>
    <row r="791" spans="1:50" hidden="1" outlineLevel="1">
      <c r="A791" t="s">
        <v>1606</v>
      </c>
      <c r="B791" t="s">
        <v>1037</v>
      </c>
      <c r="C791" s="1">
        <f t="shared" si="311"/>
        <v>8946</v>
      </c>
      <c r="D791" s="6">
        <f>IF(N791&gt;0, RANK(N791,(N791:P791,Q791:AE791)),0)</f>
        <v>1</v>
      </c>
      <c r="E791" s="6">
        <f>IF(O791&gt;0,RANK(O791,(N791:P791,Q791:AE791)),0)</f>
        <v>2</v>
      </c>
      <c r="F791" s="6">
        <f>IF(P791&gt;0,RANK(P791,(N791:P791,Q791:AE791)),0)</f>
        <v>0</v>
      </c>
      <c r="G791" s="1">
        <f t="shared" si="309"/>
        <v>3588</v>
      </c>
      <c r="H791" s="2">
        <f t="shared" si="310"/>
        <v>0.40107310529845741</v>
      </c>
      <c r="I791" s="2"/>
      <c r="J791" s="2">
        <f t="shared" si="312"/>
        <v>0.70053655264922876</v>
      </c>
      <c r="K791" s="2">
        <f t="shared" si="313"/>
        <v>0.29946344735077129</v>
      </c>
      <c r="L791" s="2">
        <f t="shared" si="314"/>
        <v>0</v>
      </c>
      <c r="M791" s="2">
        <f t="shared" si="315"/>
        <v>-5.5511151231257827E-17</v>
      </c>
      <c r="N791" s="107">
        <v>6267</v>
      </c>
      <c r="O791" s="107">
        <v>2679</v>
      </c>
      <c r="P791" s="107"/>
      <c r="Q791" s="107"/>
      <c r="R791" s="107"/>
      <c r="S791" s="107"/>
      <c r="T791" s="107"/>
      <c r="U791" s="107"/>
      <c r="V791" s="107"/>
      <c r="W791" s="107"/>
      <c r="X791" s="107">
        <v>0</v>
      </c>
      <c r="Y791" s="107"/>
      <c r="Z791" s="107"/>
      <c r="AA791" s="107"/>
      <c r="AB791" s="107"/>
      <c r="AC791" s="107"/>
      <c r="AD791" s="107"/>
      <c r="AE791" s="107"/>
      <c r="AG791" s="6">
        <f>IF(Q791&gt;0,RANK(Q791,(N791:P791,Q791:AE791)),0)</f>
        <v>0</v>
      </c>
      <c r="AH791" s="6">
        <f>IF(R791&gt;0,RANK(R791,(N791:P791,Q791:AE791)),0)</f>
        <v>0</v>
      </c>
      <c r="AI791" s="6">
        <f>IF(T791&gt;0,RANK(T791,(N791:P791,Q791:AE791)),0)</f>
        <v>0</v>
      </c>
      <c r="AJ791" s="6">
        <f>IF(S791&gt;0,RANK(S791,(N791:P791,Q791:AE791)),0)</f>
        <v>0</v>
      </c>
      <c r="AK791" s="2">
        <f t="shared" si="316"/>
        <v>0</v>
      </c>
      <c r="AL791" s="2">
        <f t="shared" si="317"/>
        <v>0</v>
      </c>
      <c r="AM791" s="2">
        <f t="shared" si="318"/>
        <v>0</v>
      </c>
      <c r="AN791" s="2">
        <f t="shared" si="319"/>
        <v>0</v>
      </c>
      <c r="AP791" t="s">
        <v>1606</v>
      </c>
      <c r="AQ791" t="s">
        <v>1037</v>
      </c>
      <c r="AT791" s="92">
        <v>31</v>
      </c>
      <c r="AU791" s="94">
        <v>67</v>
      </c>
      <c r="AV791" s="98">
        <f t="shared" si="299"/>
        <v>31067</v>
      </c>
      <c r="AX791" s="6" t="s">
        <v>1535</v>
      </c>
    </row>
    <row r="792" spans="1:50" hidden="1" outlineLevel="1">
      <c r="A792" t="s">
        <v>1803</v>
      </c>
      <c r="B792" t="s">
        <v>1037</v>
      </c>
      <c r="C792" s="1">
        <f t="shared" si="311"/>
        <v>1286</v>
      </c>
      <c r="D792" s="6">
        <f>IF(N792&gt;0, RANK(N792,(N792:P792,Q792:AE792)),0)</f>
        <v>2</v>
      </c>
      <c r="E792" s="6">
        <f>IF(O792&gt;0,RANK(O792,(N792:P792,Q792:AE792)),0)</f>
        <v>1</v>
      </c>
      <c r="F792" s="6">
        <f>IF(P792&gt;0,RANK(P792,(N792:P792,Q792:AE792)),0)</f>
        <v>0</v>
      </c>
      <c r="G792" s="1">
        <f t="shared" si="309"/>
        <v>378</v>
      </c>
      <c r="H792" s="2">
        <f t="shared" si="310"/>
        <v>0.29393468118195959</v>
      </c>
      <c r="I792" s="2"/>
      <c r="J792" s="2">
        <f t="shared" si="312"/>
        <v>0.35303265940902023</v>
      </c>
      <c r="K792" s="2">
        <f t="shared" si="313"/>
        <v>0.64696734059097982</v>
      </c>
      <c r="L792" s="2">
        <f t="shared" si="314"/>
        <v>0</v>
      </c>
      <c r="M792" s="2">
        <f t="shared" si="315"/>
        <v>-1.1102230246251565E-16</v>
      </c>
      <c r="N792" s="107">
        <v>454</v>
      </c>
      <c r="O792" s="107">
        <v>832</v>
      </c>
      <c r="P792" s="107"/>
      <c r="Q792" s="107"/>
      <c r="R792" s="107"/>
      <c r="S792" s="107"/>
      <c r="T792" s="107"/>
      <c r="U792" s="107"/>
      <c r="V792" s="107"/>
      <c r="W792" s="107"/>
      <c r="X792" s="107">
        <v>0</v>
      </c>
      <c r="Y792" s="107"/>
      <c r="Z792" s="107"/>
      <c r="AA792" s="107"/>
      <c r="AB792" s="107"/>
      <c r="AC792" s="107"/>
      <c r="AD792" s="107"/>
      <c r="AE792" s="107"/>
      <c r="AG792" s="6">
        <f>IF(Q792&gt;0,RANK(Q792,(N792:P792,Q792:AE792)),0)</f>
        <v>0</v>
      </c>
      <c r="AH792" s="6">
        <f>IF(R792&gt;0,RANK(R792,(N792:P792,Q792:AE792)),0)</f>
        <v>0</v>
      </c>
      <c r="AI792" s="6">
        <f>IF(T792&gt;0,RANK(T792,(N792:P792,Q792:AE792)),0)</f>
        <v>0</v>
      </c>
      <c r="AJ792" s="6">
        <f>IF(S792&gt;0,RANK(S792,(N792:P792,Q792:AE792)),0)</f>
        <v>0</v>
      </c>
      <c r="AK792" s="2">
        <f t="shared" si="316"/>
        <v>0</v>
      </c>
      <c r="AL792" s="2">
        <f t="shared" si="317"/>
        <v>0</v>
      </c>
      <c r="AM792" s="2">
        <f t="shared" si="318"/>
        <v>0</v>
      </c>
      <c r="AN792" s="2">
        <f t="shared" si="319"/>
        <v>0</v>
      </c>
      <c r="AP792" t="s">
        <v>1803</v>
      </c>
      <c r="AQ792" t="s">
        <v>1037</v>
      </c>
      <c r="AT792" s="92">
        <v>31</v>
      </c>
      <c r="AU792" s="94">
        <v>69</v>
      </c>
      <c r="AV792" s="98">
        <f t="shared" si="299"/>
        <v>31069</v>
      </c>
      <c r="AX792" s="6" t="s">
        <v>1535</v>
      </c>
    </row>
    <row r="793" spans="1:50" hidden="1" outlineLevel="1">
      <c r="A793" t="s">
        <v>2088</v>
      </c>
      <c r="B793" t="s">
        <v>1037</v>
      </c>
      <c r="C793" s="1">
        <f t="shared" si="311"/>
        <v>978</v>
      </c>
      <c r="D793" s="6">
        <f>IF(N793&gt;0, RANK(N793,(N793:P793,Q793:AE793)),0)</f>
        <v>2</v>
      </c>
      <c r="E793" s="6">
        <f>IF(O793&gt;0,RANK(O793,(N793:P793,Q793:AE793)),0)</f>
        <v>1</v>
      </c>
      <c r="F793" s="6">
        <f>IF(P793&gt;0,RANK(P793,(N793:P793,Q793:AE793)),0)</f>
        <v>0</v>
      </c>
      <c r="G793" s="1">
        <f t="shared" si="309"/>
        <v>250</v>
      </c>
      <c r="H793" s="2">
        <f t="shared" si="310"/>
        <v>0.2556237218813906</v>
      </c>
      <c r="I793" s="2"/>
      <c r="J793" s="2">
        <f t="shared" si="312"/>
        <v>0.3721881390593047</v>
      </c>
      <c r="K793" s="2">
        <f t="shared" si="313"/>
        <v>0.6278118609406953</v>
      </c>
      <c r="L793" s="2">
        <f t="shared" si="314"/>
        <v>0</v>
      </c>
      <c r="M793" s="2">
        <f t="shared" si="315"/>
        <v>0</v>
      </c>
      <c r="N793" s="107">
        <v>364</v>
      </c>
      <c r="O793" s="107">
        <v>614</v>
      </c>
      <c r="P793" s="107"/>
      <c r="Q793" s="107"/>
      <c r="R793" s="107"/>
      <c r="S793" s="107"/>
      <c r="T793" s="107"/>
      <c r="U793" s="107"/>
      <c r="V793" s="107"/>
      <c r="W793" s="107"/>
      <c r="X793" s="107">
        <v>0</v>
      </c>
      <c r="Y793" s="107"/>
      <c r="Z793" s="107"/>
      <c r="AA793" s="107"/>
      <c r="AB793" s="107"/>
      <c r="AC793" s="107"/>
      <c r="AD793" s="107"/>
      <c r="AE793" s="107"/>
      <c r="AG793" s="6">
        <f>IF(Q793&gt;0,RANK(Q793,(N793:P793,Q793:AE793)),0)</f>
        <v>0</v>
      </c>
      <c r="AH793" s="6">
        <f>IF(R793&gt;0,RANK(R793,(N793:P793,Q793:AE793)),0)</f>
        <v>0</v>
      </c>
      <c r="AI793" s="6">
        <f>IF(T793&gt;0,RANK(T793,(N793:P793,Q793:AE793)),0)</f>
        <v>0</v>
      </c>
      <c r="AJ793" s="6">
        <f>IF(S793&gt;0,RANK(S793,(N793:P793,Q793:AE793)),0)</f>
        <v>0</v>
      </c>
      <c r="AK793" s="2">
        <f t="shared" si="316"/>
        <v>0</v>
      </c>
      <c r="AL793" s="2">
        <f t="shared" si="317"/>
        <v>0</v>
      </c>
      <c r="AM793" s="2">
        <f t="shared" si="318"/>
        <v>0</v>
      </c>
      <c r="AN793" s="2">
        <f t="shared" si="319"/>
        <v>0</v>
      </c>
      <c r="AP793" t="s">
        <v>2088</v>
      </c>
      <c r="AQ793" t="s">
        <v>1037</v>
      </c>
      <c r="AT793" s="92">
        <v>31</v>
      </c>
      <c r="AU793" s="94">
        <v>71</v>
      </c>
      <c r="AV793" s="98">
        <f t="shared" si="299"/>
        <v>31071</v>
      </c>
      <c r="AX793" s="6" t="s">
        <v>1535</v>
      </c>
    </row>
    <row r="794" spans="1:50" hidden="1" outlineLevel="1">
      <c r="A794" t="s">
        <v>328</v>
      </c>
      <c r="B794" t="s">
        <v>1037</v>
      </c>
      <c r="C794" s="1">
        <f t="shared" si="311"/>
        <v>903</v>
      </c>
      <c r="D794" s="6">
        <f>IF(N794&gt;0, RANK(N794,(N794:P794,Q794:AE794)),0)</f>
        <v>1</v>
      </c>
      <c r="E794" s="6">
        <f>IF(O794&gt;0,RANK(O794,(N794:P794,Q794:AE794)),0)</f>
        <v>2</v>
      </c>
      <c r="F794" s="6">
        <f>IF(P794&gt;0,RANK(P794,(N794:P794,Q794:AE794)),0)</f>
        <v>0</v>
      </c>
      <c r="G794" s="1">
        <f t="shared" si="309"/>
        <v>57</v>
      </c>
      <c r="H794" s="2">
        <f t="shared" si="310"/>
        <v>6.3122923588039864E-2</v>
      </c>
      <c r="I794" s="2"/>
      <c r="J794" s="2">
        <f t="shared" si="312"/>
        <v>0.53156146179401997</v>
      </c>
      <c r="K794" s="2">
        <f t="shared" si="313"/>
        <v>0.46843853820598008</v>
      </c>
      <c r="L794" s="2">
        <f t="shared" si="314"/>
        <v>0</v>
      </c>
      <c r="M794" s="2">
        <f t="shared" si="315"/>
        <v>-5.5511151231257827E-17</v>
      </c>
      <c r="N794" s="107">
        <v>480</v>
      </c>
      <c r="O794" s="107">
        <v>423</v>
      </c>
      <c r="P794" s="107"/>
      <c r="Q794" s="107"/>
      <c r="R794" s="107"/>
      <c r="S794" s="107"/>
      <c r="T794" s="107"/>
      <c r="U794" s="107"/>
      <c r="V794" s="107"/>
      <c r="W794" s="107"/>
      <c r="X794" s="107">
        <v>0</v>
      </c>
      <c r="Y794" s="107"/>
      <c r="Z794" s="107"/>
      <c r="AA794" s="107"/>
      <c r="AB794" s="107"/>
      <c r="AC794" s="107"/>
      <c r="AD794" s="107"/>
      <c r="AE794" s="107"/>
      <c r="AG794" s="6">
        <f>IF(Q794&gt;0,RANK(Q794,(N794:P794,Q794:AE794)),0)</f>
        <v>0</v>
      </c>
      <c r="AH794" s="6">
        <f>IF(R794&gt;0,RANK(R794,(N794:P794,Q794:AE794)),0)</f>
        <v>0</v>
      </c>
      <c r="AI794" s="6">
        <f>IF(T794&gt;0,RANK(T794,(N794:P794,Q794:AE794)),0)</f>
        <v>0</v>
      </c>
      <c r="AJ794" s="6">
        <f>IF(S794&gt;0,RANK(S794,(N794:P794,Q794:AE794)),0)</f>
        <v>0</v>
      </c>
      <c r="AK794" s="2">
        <f t="shared" si="316"/>
        <v>0</v>
      </c>
      <c r="AL794" s="2">
        <f t="shared" si="317"/>
        <v>0</v>
      </c>
      <c r="AM794" s="2">
        <f t="shared" si="318"/>
        <v>0</v>
      </c>
      <c r="AN794" s="2">
        <f t="shared" si="319"/>
        <v>0</v>
      </c>
      <c r="AP794" t="s">
        <v>328</v>
      </c>
      <c r="AQ794" t="s">
        <v>1037</v>
      </c>
      <c r="AT794" s="92">
        <v>31</v>
      </c>
      <c r="AU794" s="94">
        <v>73</v>
      </c>
      <c r="AV794" s="98">
        <f t="shared" si="299"/>
        <v>31073</v>
      </c>
      <c r="AX794" s="6" t="s">
        <v>1535</v>
      </c>
    </row>
    <row r="795" spans="1:50" hidden="1" outlineLevel="1">
      <c r="A795" t="s">
        <v>1360</v>
      </c>
      <c r="B795" t="s">
        <v>1037</v>
      </c>
      <c r="C795" s="1">
        <f t="shared" si="311"/>
        <v>374</v>
      </c>
      <c r="D795" s="6">
        <f>IF(N795&gt;0, RANK(N795,(N795:P795,Q795:AE795)),0)</f>
        <v>2</v>
      </c>
      <c r="E795" s="6">
        <f>IF(O795&gt;0,RANK(O795,(N795:P795,Q795:AE795)),0)</f>
        <v>1</v>
      </c>
      <c r="F795" s="6">
        <f>IF(P795&gt;0,RANK(P795,(N795:P795,Q795:AE795)),0)</f>
        <v>0</v>
      </c>
      <c r="G795" s="1">
        <f t="shared" si="309"/>
        <v>124</v>
      </c>
      <c r="H795" s="2">
        <f t="shared" si="310"/>
        <v>0.33155080213903743</v>
      </c>
      <c r="I795" s="2"/>
      <c r="J795" s="2">
        <f t="shared" si="312"/>
        <v>0.33422459893048129</v>
      </c>
      <c r="K795" s="2">
        <f t="shared" si="313"/>
        <v>0.66577540106951871</v>
      </c>
      <c r="L795" s="2">
        <f t="shared" si="314"/>
        <v>0</v>
      </c>
      <c r="M795" s="2">
        <f t="shared" si="315"/>
        <v>0</v>
      </c>
      <c r="N795" s="107">
        <v>125</v>
      </c>
      <c r="O795" s="107">
        <v>249</v>
      </c>
      <c r="P795" s="107"/>
      <c r="Q795" s="107"/>
      <c r="R795" s="107"/>
      <c r="S795" s="107"/>
      <c r="T795" s="107"/>
      <c r="U795" s="107"/>
      <c r="V795" s="107"/>
      <c r="W795" s="107"/>
      <c r="X795" s="107">
        <v>0</v>
      </c>
      <c r="Y795" s="107"/>
      <c r="Z795" s="107"/>
      <c r="AA795" s="107"/>
      <c r="AB795" s="107"/>
      <c r="AC795" s="107"/>
      <c r="AD795" s="107"/>
      <c r="AE795" s="107"/>
      <c r="AG795" s="6">
        <f>IF(Q795&gt;0,RANK(Q795,(N795:P795,Q795:AE795)),0)</f>
        <v>0</v>
      </c>
      <c r="AH795" s="6">
        <f>IF(R795&gt;0,RANK(R795,(N795:P795,Q795:AE795)),0)</f>
        <v>0</v>
      </c>
      <c r="AI795" s="6">
        <f>IF(T795&gt;0,RANK(T795,(N795:P795,Q795:AE795)),0)</f>
        <v>0</v>
      </c>
      <c r="AJ795" s="6">
        <f>IF(S795&gt;0,RANK(S795,(N795:P795,Q795:AE795)),0)</f>
        <v>0</v>
      </c>
      <c r="AK795" s="2">
        <f t="shared" si="316"/>
        <v>0</v>
      </c>
      <c r="AL795" s="2">
        <f t="shared" si="317"/>
        <v>0</v>
      </c>
      <c r="AM795" s="2">
        <f t="shared" si="318"/>
        <v>0</v>
      </c>
      <c r="AN795" s="2">
        <f t="shared" si="319"/>
        <v>0</v>
      </c>
      <c r="AP795" t="s">
        <v>1360</v>
      </c>
      <c r="AQ795" t="s">
        <v>1037</v>
      </c>
      <c r="AT795" s="92">
        <v>31</v>
      </c>
      <c r="AU795" s="94">
        <v>75</v>
      </c>
      <c r="AV795" s="98">
        <f t="shared" si="299"/>
        <v>31075</v>
      </c>
      <c r="AX795" s="6" t="s">
        <v>1535</v>
      </c>
    </row>
    <row r="796" spans="1:50" hidden="1" outlineLevel="1">
      <c r="A796" t="s">
        <v>611</v>
      </c>
      <c r="B796" t="s">
        <v>1037</v>
      </c>
      <c r="C796" s="1">
        <f t="shared" si="311"/>
        <v>1350</v>
      </c>
      <c r="D796" s="6">
        <f>IF(N796&gt;0, RANK(N796,(N796:P796,Q796:AE796)),0)</f>
        <v>1</v>
      </c>
      <c r="E796" s="6">
        <f>IF(O796&gt;0,RANK(O796,(N796:P796,Q796:AE796)),0)</f>
        <v>2</v>
      </c>
      <c r="F796" s="6">
        <f>IF(P796&gt;0,RANK(P796,(N796:P796,Q796:AE796)),0)</f>
        <v>0</v>
      </c>
      <c r="G796" s="1">
        <f t="shared" si="309"/>
        <v>357</v>
      </c>
      <c r="H796" s="2">
        <f t="shared" si="310"/>
        <v>0.26444444444444443</v>
      </c>
      <c r="I796" s="2"/>
      <c r="J796" s="2">
        <f t="shared" si="312"/>
        <v>0.63185185185185189</v>
      </c>
      <c r="K796" s="2">
        <f t="shared" si="313"/>
        <v>0.3674074074074074</v>
      </c>
      <c r="L796" s="2">
        <f t="shared" si="314"/>
        <v>0</v>
      </c>
      <c r="M796" s="2">
        <f t="shared" si="315"/>
        <v>7.407407407407085E-4</v>
      </c>
      <c r="N796" s="107">
        <v>853</v>
      </c>
      <c r="O796" s="107">
        <v>496</v>
      </c>
      <c r="P796" s="107"/>
      <c r="Q796" s="107"/>
      <c r="R796" s="107"/>
      <c r="S796" s="107"/>
      <c r="T796" s="107"/>
      <c r="U796" s="107"/>
      <c r="V796" s="107"/>
      <c r="W796" s="107"/>
      <c r="X796" s="107">
        <v>1</v>
      </c>
      <c r="Y796" s="107"/>
      <c r="Z796" s="107"/>
      <c r="AA796" s="107"/>
      <c r="AB796" s="107"/>
      <c r="AC796" s="107"/>
      <c r="AD796" s="107"/>
      <c r="AE796" s="107"/>
      <c r="AG796" s="6">
        <f>IF(Q796&gt;0,RANK(Q796,(N796:P796,Q796:AE796)),0)</f>
        <v>0</v>
      </c>
      <c r="AH796" s="6">
        <f>IF(R796&gt;0,RANK(R796,(N796:P796,Q796:AE796)),0)</f>
        <v>0</v>
      </c>
      <c r="AI796" s="6">
        <f>IF(T796&gt;0,RANK(T796,(N796:P796,Q796:AE796)),0)</f>
        <v>0</v>
      </c>
      <c r="AJ796" s="6">
        <f>IF(S796&gt;0,RANK(S796,(N796:P796,Q796:AE796)),0)</f>
        <v>0</v>
      </c>
      <c r="AK796" s="2">
        <f t="shared" si="316"/>
        <v>0</v>
      </c>
      <c r="AL796" s="2">
        <f t="shared" si="317"/>
        <v>0</v>
      </c>
      <c r="AM796" s="2">
        <f t="shared" si="318"/>
        <v>0</v>
      </c>
      <c r="AN796" s="2">
        <f t="shared" si="319"/>
        <v>0</v>
      </c>
      <c r="AP796" t="s">
        <v>611</v>
      </c>
      <c r="AQ796" t="s">
        <v>1037</v>
      </c>
      <c r="AT796" s="92">
        <v>31</v>
      </c>
      <c r="AU796" s="94">
        <v>77</v>
      </c>
      <c r="AV796" s="98">
        <f t="shared" si="299"/>
        <v>31077</v>
      </c>
      <c r="AX796" s="6" t="s">
        <v>1535</v>
      </c>
    </row>
    <row r="797" spans="1:50" hidden="1" outlineLevel="1">
      <c r="A797" t="s">
        <v>2736</v>
      </c>
      <c r="B797" t="s">
        <v>1037</v>
      </c>
      <c r="C797" s="1">
        <f t="shared" si="311"/>
        <v>16363</v>
      </c>
      <c r="D797" s="6">
        <f>IF(N797&gt;0, RANK(N797,(N797:P797,Q797:AE797)),0)</f>
        <v>1</v>
      </c>
      <c r="E797" s="6">
        <f>IF(O797&gt;0,RANK(O797,(N797:P797,Q797:AE797)),0)</f>
        <v>2</v>
      </c>
      <c r="F797" s="6">
        <f>IF(P797&gt;0,RANK(P797,(N797:P797,Q797:AE797)),0)</f>
        <v>0</v>
      </c>
      <c r="G797" s="1">
        <f t="shared" si="309"/>
        <v>1053</v>
      </c>
      <c r="H797" s="2">
        <f t="shared" si="310"/>
        <v>6.4352502597323225E-2</v>
      </c>
      <c r="I797" s="2"/>
      <c r="J797" s="2">
        <f t="shared" si="312"/>
        <v>0.53028173317851246</v>
      </c>
      <c r="K797" s="2">
        <f t="shared" si="313"/>
        <v>0.46592923058118929</v>
      </c>
      <c r="L797" s="2">
        <f t="shared" si="314"/>
        <v>0</v>
      </c>
      <c r="M797" s="2">
        <f t="shared" si="315"/>
        <v>3.7890362402982491E-3</v>
      </c>
      <c r="N797" s="107">
        <v>8677</v>
      </c>
      <c r="O797" s="107">
        <v>7624</v>
      </c>
      <c r="P797" s="107"/>
      <c r="Q797" s="107"/>
      <c r="R797" s="107"/>
      <c r="S797" s="107"/>
      <c r="T797" s="107"/>
      <c r="U797" s="107"/>
      <c r="V797" s="107"/>
      <c r="W797" s="107"/>
      <c r="X797" s="107">
        <v>62</v>
      </c>
      <c r="Y797" s="107"/>
      <c r="Z797" s="107"/>
      <c r="AA797" s="107"/>
      <c r="AB797" s="107"/>
      <c r="AC797" s="107"/>
      <c r="AD797" s="107"/>
      <c r="AE797" s="107"/>
      <c r="AG797" s="6">
        <f>IF(Q797&gt;0,RANK(Q797,(N797:P797,Q797:AE797)),0)</f>
        <v>0</v>
      </c>
      <c r="AH797" s="6">
        <f>IF(R797&gt;0,RANK(R797,(N797:P797,Q797:AE797)),0)</f>
        <v>0</v>
      </c>
      <c r="AI797" s="6">
        <f>IF(T797&gt;0,RANK(T797,(N797:P797,Q797:AE797)),0)</f>
        <v>0</v>
      </c>
      <c r="AJ797" s="6">
        <f>IF(S797&gt;0,RANK(S797,(N797:P797,Q797:AE797)),0)</f>
        <v>0</v>
      </c>
      <c r="AK797" s="2">
        <f t="shared" si="316"/>
        <v>0</v>
      </c>
      <c r="AL797" s="2">
        <f t="shared" si="317"/>
        <v>0</v>
      </c>
      <c r="AM797" s="2">
        <f t="shared" si="318"/>
        <v>0</v>
      </c>
      <c r="AN797" s="2">
        <f t="shared" si="319"/>
        <v>0</v>
      </c>
      <c r="AP797" t="s">
        <v>2736</v>
      </c>
      <c r="AQ797" t="s">
        <v>1037</v>
      </c>
      <c r="AT797" s="92">
        <v>31</v>
      </c>
      <c r="AU797" s="94">
        <v>79</v>
      </c>
      <c r="AV797" s="98">
        <f t="shared" si="299"/>
        <v>31079</v>
      </c>
      <c r="AX797" s="6" t="s">
        <v>1535</v>
      </c>
    </row>
    <row r="798" spans="1:50" hidden="1" outlineLevel="1">
      <c r="A798" t="s">
        <v>2878</v>
      </c>
      <c r="B798" t="s">
        <v>1037</v>
      </c>
      <c r="C798" s="1">
        <f t="shared" si="311"/>
        <v>3743</v>
      </c>
      <c r="D798" s="6">
        <f>IF(N798&gt;0, RANK(N798,(N798:P798,Q798:AE798)),0)</f>
        <v>2</v>
      </c>
      <c r="E798" s="6">
        <f>IF(O798&gt;0,RANK(O798,(N798:P798,Q798:AE798)),0)</f>
        <v>1</v>
      </c>
      <c r="F798" s="6">
        <f>IF(P798&gt;0,RANK(P798,(N798:P798,Q798:AE798)),0)</f>
        <v>0</v>
      </c>
      <c r="G798" s="1">
        <f t="shared" si="309"/>
        <v>237</v>
      </c>
      <c r="H798" s="2">
        <f t="shared" si="310"/>
        <v>6.3318193962062522E-2</v>
      </c>
      <c r="I798" s="2"/>
      <c r="J798" s="2">
        <f t="shared" si="312"/>
        <v>0.46834090301896875</v>
      </c>
      <c r="K798" s="2">
        <f t="shared" si="313"/>
        <v>0.53165909698103131</v>
      </c>
      <c r="L798" s="2">
        <f t="shared" si="314"/>
        <v>0</v>
      </c>
      <c r="M798" s="2">
        <f t="shared" si="315"/>
        <v>0</v>
      </c>
      <c r="N798" s="107">
        <v>1753</v>
      </c>
      <c r="O798" s="107">
        <v>1990</v>
      </c>
      <c r="P798" s="107"/>
      <c r="Q798" s="107"/>
      <c r="R798" s="107"/>
      <c r="S798" s="107"/>
      <c r="T798" s="107"/>
      <c r="U798" s="107"/>
      <c r="V798" s="107"/>
      <c r="W798" s="107"/>
      <c r="X798" s="107">
        <v>0</v>
      </c>
      <c r="Y798" s="107"/>
      <c r="Z798" s="107"/>
      <c r="AA798" s="107"/>
      <c r="AB798" s="107"/>
      <c r="AC798" s="107"/>
      <c r="AD798" s="107"/>
      <c r="AE798" s="107"/>
      <c r="AG798" s="6">
        <f>IF(Q798&gt;0,RANK(Q798,(N798:P798,Q798:AE798)),0)</f>
        <v>0</v>
      </c>
      <c r="AH798" s="6">
        <f>IF(R798&gt;0,RANK(R798,(N798:P798,Q798:AE798)),0)</f>
        <v>0</v>
      </c>
      <c r="AI798" s="6">
        <f>IF(T798&gt;0,RANK(T798,(N798:P798,Q798:AE798)),0)</f>
        <v>0</v>
      </c>
      <c r="AJ798" s="6">
        <f>IF(S798&gt;0,RANK(S798,(N798:P798,Q798:AE798)),0)</f>
        <v>0</v>
      </c>
      <c r="AK798" s="2">
        <f t="shared" si="316"/>
        <v>0</v>
      </c>
      <c r="AL798" s="2">
        <f t="shared" si="317"/>
        <v>0</v>
      </c>
      <c r="AM798" s="2">
        <f t="shared" si="318"/>
        <v>0</v>
      </c>
      <c r="AN798" s="2">
        <f t="shared" si="319"/>
        <v>0</v>
      </c>
      <c r="AP798" t="s">
        <v>2878</v>
      </c>
      <c r="AQ798" t="s">
        <v>1037</v>
      </c>
      <c r="AT798" s="92">
        <v>31</v>
      </c>
      <c r="AU798" s="94">
        <v>81</v>
      </c>
      <c r="AV798" s="98">
        <f t="shared" si="299"/>
        <v>31081</v>
      </c>
      <c r="AX798" s="6" t="s">
        <v>1535</v>
      </c>
    </row>
    <row r="799" spans="1:50" hidden="1" outlineLevel="1">
      <c r="A799" t="s">
        <v>1717</v>
      </c>
      <c r="B799" t="s">
        <v>1037</v>
      </c>
      <c r="C799" s="1">
        <f t="shared" si="311"/>
        <v>1910</v>
      </c>
      <c r="D799" s="6">
        <f>IF(N799&gt;0, RANK(N799,(N799:P799,Q799:AE799)),0)</f>
        <v>1</v>
      </c>
      <c r="E799" s="6">
        <f>IF(O799&gt;0,RANK(O799,(N799:P799,Q799:AE799)),0)</f>
        <v>2</v>
      </c>
      <c r="F799" s="6">
        <f>IF(P799&gt;0,RANK(P799,(N799:P799,Q799:AE799)),0)</f>
        <v>0</v>
      </c>
      <c r="G799" s="1">
        <f t="shared" si="309"/>
        <v>76</v>
      </c>
      <c r="H799" s="2">
        <f t="shared" si="310"/>
        <v>3.9790575916230364E-2</v>
      </c>
      <c r="I799" s="2"/>
      <c r="J799" s="2">
        <f t="shared" si="312"/>
        <v>0.51989528795811524</v>
      </c>
      <c r="K799" s="2">
        <f t="shared" si="313"/>
        <v>0.48010471204188482</v>
      </c>
      <c r="L799" s="2">
        <f t="shared" si="314"/>
        <v>0</v>
      </c>
      <c r="M799" s="2">
        <f t="shared" si="315"/>
        <v>-5.5511151231257827E-17</v>
      </c>
      <c r="N799" s="107">
        <v>993</v>
      </c>
      <c r="O799" s="107">
        <v>917</v>
      </c>
      <c r="P799" s="107"/>
      <c r="Q799" s="107"/>
      <c r="R799" s="107"/>
      <c r="S799" s="107"/>
      <c r="T799" s="107"/>
      <c r="U799" s="107"/>
      <c r="V799" s="107"/>
      <c r="W799" s="107"/>
      <c r="X799" s="107">
        <v>0</v>
      </c>
      <c r="Y799" s="107"/>
      <c r="Z799" s="107"/>
      <c r="AA799" s="107"/>
      <c r="AB799" s="107"/>
      <c r="AC799" s="107"/>
      <c r="AD799" s="107"/>
      <c r="AE799" s="107"/>
      <c r="AG799" s="6">
        <f>IF(Q799&gt;0,RANK(Q799,(N799:P799,Q799:AE799)),0)</f>
        <v>0</v>
      </c>
      <c r="AH799" s="6">
        <f>IF(R799&gt;0,RANK(R799,(N799:P799,Q799:AE799)),0)</f>
        <v>0</v>
      </c>
      <c r="AI799" s="6">
        <f>IF(T799&gt;0,RANK(T799,(N799:P799,Q799:AE799)),0)</f>
        <v>0</v>
      </c>
      <c r="AJ799" s="6">
        <f>IF(S799&gt;0,RANK(S799,(N799:P799,Q799:AE799)),0)</f>
        <v>0</v>
      </c>
      <c r="AK799" s="2">
        <f t="shared" si="316"/>
        <v>0</v>
      </c>
      <c r="AL799" s="2">
        <f t="shared" si="317"/>
        <v>0</v>
      </c>
      <c r="AM799" s="2">
        <f t="shared" si="318"/>
        <v>0</v>
      </c>
      <c r="AN799" s="2">
        <f t="shared" si="319"/>
        <v>0</v>
      </c>
      <c r="AP799" t="s">
        <v>1717</v>
      </c>
      <c r="AQ799" t="s">
        <v>1037</v>
      </c>
      <c r="AT799" s="92">
        <v>31</v>
      </c>
      <c r="AU799" s="94">
        <v>83</v>
      </c>
      <c r="AV799" s="98">
        <f t="shared" si="299"/>
        <v>31083</v>
      </c>
      <c r="AX799" s="6" t="s">
        <v>1535</v>
      </c>
    </row>
    <row r="800" spans="1:50" hidden="1" outlineLevel="1">
      <c r="A800" t="s">
        <v>846</v>
      </c>
      <c r="B800" t="s">
        <v>1037</v>
      </c>
      <c r="C800" s="1">
        <f t="shared" si="311"/>
        <v>580</v>
      </c>
      <c r="D800" s="6">
        <f>IF(N800&gt;0, RANK(N800,(N800:P800,Q800:AE800)),0)</f>
        <v>2</v>
      </c>
      <c r="E800" s="6">
        <f>IF(O800&gt;0,RANK(O800,(N800:P800,Q800:AE800)),0)</f>
        <v>1</v>
      </c>
      <c r="F800" s="6">
        <f>IF(P800&gt;0,RANK(P800,(N800:P800,Q800:AE800)),0)</f>
        <v>0</v>
      </c>
      <c r="G800" s="1">
        <f t="shared" si="309"/>
        <v>120</v>
      </c>
      <c r="H800" s="2">
        <f t="shared" si="310"/>
        <v>0.20689655172413793</v>
      </c>
      <c r="I800" s="2"/>
      <c r="J800" s="2">
        <f t="shared" si="312"/>
        <v>0.39655172413793105</v>
      </c>
      <c r="K800" s="2">
        <f t="shared" si="313"/>
        <v>0.60344827586206895</v>
      </c>
      <c r="L800" s="2">
        <f t="shared" si="314"/>
        <v>0</v>
      </c>
      <c r="M800" s="2">
        <f t="shared" si="315"/>
        <v>0</v>
      </c>
      <c r="N800" s="107">
        <v>230</v>
      </c>
      <c r="O800" s="107">
        <v>350</v>
      </c>
      <c r="P800" s="107"/>
      <c r="Q800" s="107"/>
      <c r="R800" s="107"/>
      <c r="S800" s="107"/>
      <c r="T800" s="107"/>
      <c r="U800" s="107"/>
      <c r="V800" s="107"/>
      <c r="W800" s="107"/>
      <c r="X800" s="107">
        <v>0</v>
      </c>
      <c r="Y800" s="107"/>
      <c r="Z800" s="107"/>
      <c r="AA800" s="107"/>
      <c r="AB800" s="107"/>
      <c r="AC800" s="107"/>
      <c r="AD800" s="107"/>
      <c r="AE800" s="107"/>
      <c r="AG800" s="6">
        <f>IF(Q800&gt;0,RANK(Q800,(N800:P800,Q800:AE800)),0)</f>
        <v>0</v>
      </c>
      <c r="AH800" s="6">
        <f>IF(R800&gt;0,RANK(R800,(N800:P800,Q800:AE800)),0)</f>
        <v>0</v>
      </c>
      <c r="AI800" s="6">
        <f>IF(T800&gt;0,RANK(T800,(N800:P800,Q800:AE800)),0)</f>
        <v>0</v>
      </c>
      <c r="AJ800" s="6">
        <f>IF(S800&gt;0,RANK(S800,(N800:P800,Q800:AE800)),0)</f>
        <v>0</v>
      </c>
      <c r="AK800" s="2">
        <f t="shared" si="316"/>
        <v>0</v>
      </c>
      <c r="AL800" s="2">
        <f t="shared" si="317"/>
        <v>0</v>
      </c>
      <c r="AM800" s="2">
        <f t="shared" si="318"/>
        <v>0</v>
      </c>
      <c r="AN800" s="2">
        <f t="shared" si="319"/>
        <v>0</v>
      </c>
      <c r="AP800" t="s">
        <v>846</v>
      </c>
      <c r="AQ800" t="s">
        <v>1037</v>
      </c>
      <c r="AT800" s="92">
        <v>31</v>
      </c>
      <c r="AU800" s="94">
        <v>85</v>
      </c>
      <c r="AV800" s="98">
        <f t="shared" si="299"/>
        <v>31085</v>
      </c>
      <c r="AX800" s="6" t="s">
        <v>1535</v>
      </c>
    </row>
    <row r="801" spans="1:50" hidden="1" outlineLevel="1">
      <c r="A801" t="s">
        <v>2285</v>
      </c>
      <c r="B801" t="s">
        <v>1037</v>
      </c>
      <c r="C801" s="1">
        <f t="shared" si="311"/>
        <v>1408</v>
      </c>
      <c r="D801" s="6">
        <f>IF(N801&gt;0, RANK(N801,(N801:P801,Q801:AE801)),0)</f>
        <v>1</v>
      </c>
      <c r="E801" s="6">
        <f>IF(O801&gt;0,RANK(O801,(N801:P801,Q801:AE801)),0)</f>
        <v>2</v>
      </c>
      <c r="F801" s="6">
        <f>IF(P801&gt;0,RANK(P801,(N801:P801,Q801:AE801)),0)</f>
        <v>0</v>
      </c>
      <c r="G801" s="1">
        <f t="shared" si="309"/>
        <v>60</v>
      </c>
      <c r="H801" s="2">
        <f t="shared" si="310"/>
        <v>4.261363636363636E-2</v>
      </c>
      <c r="I801" s="2"/>
      <c r="J801" s="2">
        <f t="shared" si="312"/>
        <v>0.52130681818181823</v>
      </c>
      <c r="K801" s="2">
        <f t="shared" si="313"/>
        <v>0.47869318181818182</v>
      </c>
      <c r="L801" s="2">
        <f t="shared" si="314"/>
        <v>0</v>
      </c>
      <c r="M801" s="2">
        <f t="shared" si="315"/>
        <v>-5.5511151231257827E-17</v>
      </c>
      <c r="N801" s="107">
        <v>734</v>
      </c>
      <c r="O801" s="107">
        <v>674</v>
      </c>
      <c r="P801" s="107"/>
      <c r="Q801" s="107"/>
      <c r="R801" s="107"/>
      <c r="S801" s="107"/>
      <c r="T801" s="107"/>
      <c r="U801" s="107"/>
      <c r="V801" s="107"/>
      <c r="W801" s="107"/>
      <c r="X801" s="107">
        <v>0</v>
      </c>
      <c r="Y801" s="107"/>
      <c r="Z801" s="107"/>
      <c r="AA801" s="107"/>
      <c r="AB801" s="107"/>
      <c r="AC801" s="107"/>
      <c r="AD801" s="107"/>
      <c r="AE801" s="107"/>
      <c r="AG801" s="6">
        <f>IF(Q801&gt;0,RANK(Q801,(N801:P801,Q801:AE801)),0)</f>
        <v>0</v>
      </c>
      <c r="AH801" s="6">
        <f>IF(R801&gt;0,RANK(R801,(N801:P801,Q801:AE801)),0)</f>
        <v>0</v>
      </c>
      <c r="AI801" s="6">
        <f>IF(T801&gt;0,RANK(T801,(N801:P801,Q801:AE801)),0)</f>
        <v>0</v>
      </c>
      <c r="AJ801" s="6">
        <f>IF(S801&gt;0,RANK(S801,(N801:P801,Q801:AE801)),0)</f>
        <v>0</v>
      </c>
      <c r="AK801" s="2">
        <f t="shared" si="316"/>
        <v>0</v>
      </c>
      <c r="AL801" s="2">
        <f t="shared" si="317"/>
        <v>0</v>
      </c>
      <c r="AM801" s="2">
        <f t="shared" si="318"/>
        <v>0</v>
      </c>
      <c r="AN801" s="2">
        <f t="shared" si="319"/>
        <v>0</v>
      </c>
      <c r="AP801" t="s">
        <v>2285</v>
      </c>
      <c r="AQ801" t="s">
        <v>1037</v>
      </c>
      <c r="AT801" s="92">
        <v>31</v>
      </c>
      <c r="AU801" s="94">
        <v>87</v>
      </c>
      <c r="AV801" s="98">
        <f t="shared" si="299"/>
        <v>31087</v>
      </c>
      <c r="AX801" s="6" t="s">
        <v>1535</v>
      </c>
    </row>
    <row r="802" spans="1:50" hidden="1" outlineLevel="1">
      <c r="A802" t="s">
        <v>576</v>
      </c>
      <c r="B802" t="s">
        <v>1037</v>
      </c>
      <c r="C802" s="1">
        <f t="shared" si="311"/>
        <v>4813</v>
      </c>
      <c r="D802" s="6">
        <f>IF(N802&gt;0, RANK(N802,(N802:P802,Q802:AE802)),0)</f>
        <v>2</v>
      </c>
      <c r="E802" s="6">
        <f>IF(O802&gt;0,RANK(O802,(N802:P802,Q802:AE802)),0)</f>
        <v>1</v>
      </c>
      <c r="F802" s="6">
        <f>IF(P802&gt;0,RANK(P802,(N802:P802,Q802:AE802)),0)</f>
        <v>0</v>
      </c>
      <c r="G802" s="1">
        <f t="shared" si="309"/>
        <v>1353</v>
      </c>
      <c r="H802" s="2">
        <f t="shared" si="310"/>
        <v>0.28111365052981507</v>
      </c>
      <c r="I802" s="2"/>
      <c r="J802" s="2">
        <f t="shared" si="312"/>
        <v>0.35944317473509246</v>
      </c>
      <c r="K802" s="2">
        <f t="shared" si="313"/>
        <v>0.64055682526490754</v>
      </c>
      <c r="L802" s="2">
        <f t="shared" si="314"/>
        <v>0</v>
      </c>
      <c r="M802" s="2">
        <f t="shared" si="315"/>
        <v>0</v>
      </c>
      <c r="N802" s="107">
        <v>1730</v>
      </c>
      <c r="O802" s="107">
        <v>3083</v>
      </c>
      <c r="P802" s="107"/>
      <c r="Q802" s="107"/>
      <c r="R802" s="107"/>
      <c r="S802" s="107"/>
      <c r="T802" s="107"/>
      <c r="U802" s="107"/>
      <c r="V802" s="107"/>
      <c r="W802" s="107"/>
      <c r="X802" s="107">
        <v>0</v>
      </c>
      <c r="Y802" s="107"/>
      <c r="Z802" s="107"/>
      <c r="AA802" s="107"/>
      <c r="AB802" s="107"/>
      <c r="AC802" s="107"/>
      <c r="AD802" s="107"/>
      <c r="AE802" s="107"/>
      <c r="AG802" s="6">
        <f>IF(Q802&gt;0,RANK(Q802,(N802:P802,Q802:AE802)),0)</f>
        <v>0</v>
      </c>
      <c r="AH802" s="6">
        <f>IF(R802&gt;0,RANK(R802,(N802:P802,Q802:AE802)),0)</f>
        <v>0</v>
      </c>
      <c r="AI802" s="6">
        <f>IF(T802&gt;0,RANK(T802,(N802:P802,Q802:AE802)),0)</f>
        <v>0</v>
      </c>
      <c r="AJ802" s="6">
        <f>IF(S802&gt;0,RANK(S802,(N802:P802,Q802:AE802)),0)</f>
        <v>0</v>
      </c>
      <c r="AK802" s="2">
        <f t="shared" si="316"/>
        <v>0</v>
      </c>
      <c r="AL802" s="2">
        <f t="shared" si="317"/>
        <v>0</v>
      </c>
      <c r="AM802" s="2">
        <f t="shared" si="318"/>
        <v>0</v>
      </c>
      <c r="AN802" s="2">
        <f t="shared" si="319"/>
        <v>0</v>
      </c>
      <c r="AP802" t="s">
        <v>576</v>
      </c>
      <c r="AQ802" t="s">
        <v>1037</v>
      </c>
      <c r="AT802" s="92">
        <v>31</v>
      </c>
      <c r="AU802" s="94">
        <v>89</v>
      </c>
      <c r="AV802" s="98">
        <f t="shared" si="299"/>
        <v>31089</v>
      </c>
      <c r="AX802" s="6" t="s">
        <v>1535</v>
      </c>
    </row>
    <row r="803" spans="1:50" hidden="1" outlineLevel="1">
      <c r="A803" t="s">
        <v>1170</v>
      </c>
      <c r="B803" t="s">
        <v>1037</v>
      </c>
      <c r="C803" s="1">
        <f t="shared" si="311"/>
        <v>477</v>
      </c>
      <c r="D803" s="6">
        <f>IF(N803&gt;0, RANK(N803,(N803:P803,Q803:AE803)),0)</f>
        <v>2</v>
      </c>
      <c r="E803" s="6">
        <f>IF(O803&gt;0,RANK(O803,(N803:P803,Q803:AE803)),0)</f>
        <v>1</v>
      </c>
      <c r="F803" s="6">
        <f>IF(P803&gt;0,RANK(P803,(N803:P803,Q803:AE803)),0)</f>
        <v>0</v>
      </c>
      <c r="G803" s="1">
        <f t="shared" si="309"/>
        <v>129</v>
      </c>
      <c r="H803" s="2">
        <f t="shared" si="310"/>
        <v>0.27044025157232704</v>
      </c>
      <c r="I803" s="2"/>
      <c r="J803" s="2">
        <f t="shared" si="312"/>
        <v>0.36477987421383645</v>
      </c>
      <c r="K803" s="2">
        <f t="shared" si="313"/>
        <v>0.63522012578616349</v>
      </c>
      <c r="L803" s="2">
        <f t="shared" si="314"/>
        <v>0</v>
      </c>
      <c r="M803" s="2">
        <f t="shared" si="315"/>
        <v>1.1102230246251565E-16</v>
      </c>
      <c r="N803" s="107">
        <v>174</v>
      </c>
      <c r="O803" s="107">
        <v>303</v>
      </c>
      <c r="P803" s="107"/>
      <c r="Q803" s="107"/>
      <c r="R803" s="107"/>
      <c r="S803" s="107"/>
      <c r="T803" s="107"/>
      <c r="U803" s="107"/>
      <c r="V803" s="107"/>
      <c r="W803" s="107"/>
      <c r="X803" s="107">
        <v>0</v>
      </c>
      <c r="Y803" s="107"/>
      <c r="Z803" s="107"/>
      <c r="AA803" s="107"/>
      <c r="AB803" s="107"/>
      <c r="AC803" s="107"/>
      <c r="AD803" s="107"/>
      <c r="AE803" s="107"/>
      <c r="AG803" s="6">
        <f>IF(Q803&gt;0,RANK(Q803,(N803:P803,Q803:AE803)),0)</f>
        <v>0</v>
      </c>
      <c r="AH803" s="6">
        <f>IF(R803&gt;0,RANK(R803,(N803:P803,Q803:AE803)),0)</f>
        <v>0</v>
      </c>
      <c r="AI803" s="6">
        <f>IF(T803&gt;0,RANK(T803,(N803:P803,Q803:AE803)),0)</f>
        <v>0</v>
      </c>
      <c r="AJ803" s="6">
        <f>IF(S803&gt;0,RANK(S803,(N803:P803,Q803:AE803)),0)</f>
        <v>0</v>
      </c>
      <c r="AK803" s="2">
        <f t="shared" si="316"/>
        <v>0</v>
      </c>
      <c r="AL803" s="2">
        <f t="shared" si="317"/>
        <v>0</v>
      </c>
      <c r="AM803" s="2">
        <f t="shared" si="318"/>
        <v>0</v>
      </c>
      <c r="AN803" s="2">
        <f t="shared" si="319"/>
        <v>0</v>
      </c>
      <c r="AP803" t="s">
        <v>1170</v>
      </c>
      <c r="AQ803" t="s">
        <v>1037</v>
      </c>
      <c r="AT803" s="92">
        <v>31</v>
      </c>
      <c r="AU803" s="94">
        <v>91</v>
      </c>
      <c r="AV803" s="98">
        <f t="shared" si="299"/>
        <v>31091</v>
      </c>
      <c r="AX803" s="6" t="s">
        <v>1535</v>
      </c>
    </row>
    <row r="804" spans="1:50" hidden="1" outlineLevel="1">
      <c r="A804" t="s">
        <v>1558</v>
      </c>
      <c r="B804" t="s">
        <v>1037</v>
      </c>
      <c r="C804" s="1">
        <f t="shared" si="311"/>
        <v>2387</v>
      </c>
      <c r="D804" s="6">
        <f>IF(N804&gt;0, RANK(N804,(N804:P804,Q804:AE804)),0)</f>
        <v>1</v>
      </c>
      <c r="E804" s="6">
        <f>IF(O804&gt;0,RANK(O804,(N804:P804,Q804:AE804)),0)</f>
        <v>2</v>
      </c>
      <c r="F804" s="6">
        <f>IF(P804&gt;0,RANK(P804,(N804:P804,Q804:AE804)),0)</f>
        <v>0</v>
      </c>
      <c r="G804" s="1">
        <f t="shared" si="309"/>
        <v>435</v>
      </c>
      <c r="H804" s="2">
        <f t="shared" si="310"/>
        <v>0.18223711772098869</v>
      </c>
      <c r="I804" s="2"/>
      <c r="J804" s="2">
        <f t="shared" si="312"/>
        <v>0.59069962295768752</v>
      </c>
      <c r="K804" s="2">
        <f t="shared" si="313"/>
        <v>0.4084625052366988</v>
      </c>
      <c r="L804" s="2">
        <f t="shared" si="314"/>
        <v>0</v>
      </c>
      <c r="M804" s="2">
        <f t="shared" si="315"/>
        <v>8.3787180561367691E-4</v>
      </c>
      <c r="N804" s="107">
        <v>1410</v>
      </c>
      <c r="O804" s="107">
        <v>975</v>
      </c>
      <c r="P804" s="107"/>
      <c r="Q804" s="107"/>
      <c r="R804" s="107"/>
      <c r="S804" s="107"/>
      <c r="T804" s="107"/>
      <c r="U804" s="107"/>
      <c r="V804" s="107"/>
      <c r="W804" s="107"/>
      <c r="X804" s="107">
        <v>2</v>
      </c>
      <c r="Y804" s="107"/>
      <c r="Z804" s="107"/>
      <c r="AA804" s="107"/>
      <c r="AB804" s="107"/>
      <c r="AC804" s="107"/>
      <c r="AD804" s="107"/>
      <c r="AE804" s="107"/>
      <c r="AG804" s="6">
        <f>IF(Q804&gt;0,RANK(Q804,(N804:P804,Q804:AE804)),0)</f>
        <v>0</v>
      </c>
      <c r="AH804" s="6">
        <f>IF(R804&gt;0,RANK(R804,(N804:P804,Q804:AE804)),0)</f>
        <v>0</v>
      </c>
      <c r="AI804" s="6">
        <f>IF(T804&gt;0,RANK(T804,(N804:P804,Q804:AE804)),0)</f>
        <v>0</v>
      </c>
      <c r="AJ804" s="6">
        <f>IF(S804&gt;0,RANK(S804,(N804:P804,Q804:AE804)),0)</f>
        <v>0</v>
      </c>
      <c r="AK804" s="2">
        <f t="shared" si="316"/>
        <v>0</v>
      </c>
      <c r="AL804" s="2">
        <f t="shared" si="317"/>
        <v>0</v>
      </c>
      <c r="AM804" s="2">
        <f t="shared" si="318"/>
        <v>0</v>
      </c>
      <c r="AN804" s="2">
        <f t="shared" si="319"/>
        <v>0</v>
      </c>
      <c r="AP804" t="s">
        <v>1558</v>
      </c>
      <c r="AQ804" t="s">
        <v>1037</v>
      </c>
      <c r="AT804" s="92">
        <v>31</v>
      </c>
      <c r="AU804" s="94">
        <v>93</v>
      </c>
      <c r="AV804" s="98">
        <f t="shared" ref="AV804:AV867" si="320">1000*AT804+AU804</f>
        <v>31093</v>
      </c>
      <c r="AX804" s="6" t="s">
        <v>1535</v>
      </c>
    </row>
    <row r="805" spans="1:50" hidden="1" outlineLevel="1">
      <c r="A805" t="s">
        <v>1156</v>
      </c>
      <c r="B805" t="s">
        <v>1037</v>
      </c>
      <c r="C805" s="1">
        <f t="shared" si="311"/>
        <v>4018</v>
      </c>
      <c r="D805" s="6">
        <f>IF(N805&gt;0, RANK(N805,(N805:P805,Q805:AE805)),0)</f>
        <v>1</v>
      </c>
      <c r="E805" s="6">
        <f>IF(O805&gt;0,RANK(O805,(N805:P805,Q805:AE805)),0)</f>
        <v>2</v>
      </c>
      <c r="F805" s="6">
        <f>IF(P805&gt;0,RANK(P805,(N805:P805,Q805:AE805)),0)</f>
        <v>0</v>
      </c>
      <c r="G805" s="1">
        <f t="shared" si="309"/>
        <v>1105</v>
      </c>
      <c r="H805" s="2">
        <f t="shared" si="310"/>
        <v>0.27501244400199104</v>
      </c>
      <c r="I805" s="2"/>
      <c r="J805" s="2">
        <f t="shared" si="312"/>
        <v>0.63713290194126426</v>
      </c>
      <c r="K805" s="2">
        <f t="shared" si="313"/>
        <v>0.36212045793927328</v>
      </c>
      <c r="L805" s="2">
        <f t="shared" si="314"/>
        <v>0</v>
      </c>
      <c r="M805" s="2">
        <f t="shared" si="315"/>
        <v>7.4664011946246056E-4</v>
      </c>
      <c r="N805" s="107">
        <v>2560</v>
      </c>
      <c r="O805" s="107">
        <v>1455</v>
      </c>
      <c r="P805" s="107"/>
      <c r="Q805" s="107"/>
      <c r="R805" s="107"/>
      <c r="S805" s="107"/>
      <c r="T805" s="107"/>
      <c r="U805" s="107"/>
      <c r="V805" s="107"/>
      <c r="W805" s="107"/>
      <c r="X805" s="107">
        <v>3</v>
      </c>
      <c r="Y805" s="107"/>
      <c r="Z805" s="107"/>
      <c r="AA805" s="107"/>
      <c r="AB805" s="107"/>
      <c r="AC805" s="107"/>
      <c r="AD805" s="107"/>
      <c r="AE805" s="107"/>
      <c r="AG805" s="6">
        <f>IF(Q805&gt;0,RANK(Q805,(N805:P805,Q805:AE805)),0)</f>
        <v>0</v>
      </c>
      <c r="AH805" s="6">
        <f>IF(R805&gt;0,RANK(R805,(N805:P805,Q805:AE805)),0)</f>
        <v>0</v>
      </c>
      <c r="AI805" s="6">
        <f>IF(T805&gt;0,RANK(T805,(N805:P805,Q805:AE805)),0)</f>
        <v>0</v>
      </c>
      <c r="AJ805" s="6">
        <f>IF(S805&gt;0,RANK(S805,(N805:P805,Q805:AE805)),0)</f>
        <v>0</v>
      </c>
      <c r="AK805" s="2">
        <f t="shared" si="316"/>
        <v>0</v>
      </c>
      <c r="AL805" s="2">
        <f t="shared" si="317"/>
        <v>0</v>
      </c>
      <c r="AM805" s="2">
        <f t="shared" si="318"/>
        <v>0</v>
      </c>
      <c r="AN805" s="2">
        <f t="shared" si="319"/>
        <v>0</v>
      </c>
      <c r="AP805" t="s">
        <v>1156</v>
      </c>
      <c r="AQ805" t="s">
        <v>1037</v>
      </c>
      <c r="AT805" s="92">
        <v>31</v>
      </c>
      <c r="AU805" s="94">
        <v>95</v>
      </c>
      <c r="AV805" s="98">
        <f t="shared" si="320"/>
        <v>31095</v>
      </c>
      <c r="AX805" s="6" t="s">
        <v>1535</v>
      </c>
    </row>
    <row r="806" spans="1:50" hidden="1" outlineLevel="1">
      <c r="A806" t="s">
        <v>2440</v>
      </c>
      <c r="B806" t="s">
        <v>1037</v>
      </c>
      <c r="C806" s="1">
        <f t="shared" si="311"/>
        <v>1884</v>
      </c>
      <c r="D806" s="6">
        <f>IF(N806&gt;0, RANK(N806,(N806:P806,Q806:AE806)),0)</f>
        <v>1</v>
      </c>
      <c r="E806" s="6">
        <f>IF(O806&gt;0,RANK(O806,(N806:P806,Q806:AE806)),0)</f>
        <v>2</v>
      </c>
      <c r="F806" s="6">
        <f>IF(P806&gt;0,RANK(P806,(N806:P806,Q806:AE806)),0)</f>
        <v>0</v>
      </c>
      <c r="G806" s="1">
        <f t="shared" si="309"/>
        <v>685</v>
      </c>
      <c r="H806" s="2">
        <f t="shared" si="310"/>
        <v>0.363588110403397</v>
      </c>
      <c r="I806" s="2"/>
      <c r="J806" s="2">
        <f t="shared" si="312"/>
        <v>0.68152866242038213</v>
      </c>
      <c r="K806" s="2">
        <f t="shared" si="313"/>
        <v>0.31794055201698512</v>
      </c>
      <c r="L806" s="2">
        <f t="shared" si="314"/>
        <v>0</v>
      </c>
      <c r="M806" s="2">
        <f t="shared" si="315"/>
        <v>5.3078556263275178E-4</v>
      </c>
      <c r="N806" s="107">
        <v>1284</v>
      </c>
      <c r="O806" s="107">
        <v>599</v>
      </c>
      <c r="P806" s="107"/>
      <c r="Q806" s="107"/>
      <c r="R806" s="107"/>
      <c r="S806" s="107"/>
      <c r="T806" s="107"/>
      <c r="U806" s="107"/>
      <c r="V806" s="107"/>
      <c r="W806" s="107"/>
      <c r="X806" s="107">
        <v>1</v>
      </c>
      <c r="Y806" s="107"/>
      <c r="Z806" s="107"/>
      <c r="AA806" s="107"/>
      <c r="AB806" s="107"/>
      <c r="AC806" s="107"/>
      <c r="AD806" s="107"/>
      <c r="AE806" s="107"/>
      <c r="AG806" s="6">
        <f>IF(Q806&gt;0,RANK(Q806,(N806:P806,Q806:AE806)),0)</f>
        <v>0</v>
      </c>
      <c r="AH806" s="6">
        <f>IF(R806&gt;0,RANK(R806,(N806:P806,Q806:AE806)),0)</f>
        <v>0</v>
      </c>
      <c r="AI806" s="6">
        <f>IF(T806&gt;0,RANK(T806,(N806:P806,Q806:AE806)),0)</f>
        <v>0</v>
      </c>
      <c r="AJ806" s="6">
        <f>IF(S806&gt;0,RANK(S806,(N806:P806,Q806:AE806)),0)</f>
        <v>0</v>
      </c>
      <c r="AK806" s="2">
        <f t="shared" si="316"/>
        <v>0</v>
      </c>
      <c r="AL806" s="2">
        <f t="shared" si="317"/>
        <v>0</v>
      </c>
      <c r="AM806" s="2">
        <f t="shared" si="318"/>
        <v>0</v>
      </c>
      <c r="AN806" s="2">
        <f t="shared" si="319"/>
        <v>0</v>
      </c>
      <c r="AP806" t="s">
        <v>2440</v>
      </c>
      <c r="AQ806" t="s">
        <v>1037</v>
      </c>
      <c r="AT806" s="92">
        <v>31</v>
      </c>
      <c r="AU806" s="94">
        <v>97</v>
      </c>
      <c r="AV806" s="98">
        <f t="shared" si="320"/>
        <v>31097</v>
      </c>
      <c r="AX806" s="6" t="s">
        <v>1535</v>
      </c>
    </row>
    <row r="807" spans="1:50" hidden="1" outlineLevel="1">
      <c r="A807" t="s">
        <v>540</v>
      </c>
      <c r="B807" t="s">
        <v>1037</v>
      </c>
      <c r="C807" s="1">
        <f t="shared" si="311"/>
        <v>2767</v>
      </c>
      <c r="D807" s="6">
        <f>IF(N807&gt;0, RANK(N807,(N807:P807,Q807:AE807)),0)</f>
        <v>1</v>
      </c>
      <c r="E807" s="6">
        <f>IF(O807&gt;0,RANK(O807,(N807:P807,Q807:AE807)),0)</f>
        <v>2</v>
      </c>
      <c r="F807" s="6">
        <f>IF(P807&gt;0,RANK(P807,(N807:P807,Q807:AE807)),0)</f>
        <v>0</v>
      </c>
      <c r="G807" s="1">
        <f t="shared" si="309"/>
        <v>14</v>
      </c>
      <c r="H807" s="2">
        <f t="shared" si="310"/>
        <v>5.0596313697144919E-3</v>
      </c>
      <c r="I807" s="2"/>
      <c r="J807" s="2">
        <f t="shared" si="312"/>
        <v>0.50234911456451026</v>
      </c>
      <c r="K807" s="2">
        <f t="shared" si="313"/>
        <v>0.49728948319479582</v>
      </c>
      <c r="L807" s="2">
        <f t="shared" si="314"/>
        <v>0</v>
      </c>
      <c r="M807" s="2">
        <f t="shared" si="315"/>
        <v>3.6140224069391991E-4</v>
      </c>
      <c r="N807" s="107">
        <v>1390</v>
      </c>
      <c r="O807" s="107">
        <v>1376</v>
      </c>
      <c r="P807" s="107"/>
      <c r="Q807" s="107"/>
      <c r="R807" s="107"/>
      <c r="S807" s="107"/>
      <c r="T807" s="107"/>
      <c r="U807" s="107"/>
      <c r="V807" s="107"/>
      <c r="W807" s="107"/>
      <c r="X807" s="107">
        <v>1</v>
      </c>
      <c r="Y807" s="107"/>
      <c r="Z807" s="107"/>
      <c r="AA807" s="107"/>
      <c r="AB807" s="107"/>
      <c r="AC807" s="107"/>
      <c r="AD807" s="107"/>
      <c r="AE807" s="107"/>
      <c r="AG807" s="6">
        <f>IF(Q807&gt;0,RANK(Q807,(N807:P807,Q807:AE807)),0)</f>
        <v>0</v>
      </c>
      <c r="AH807" s="6">
        <f>IF(R807&gt;0,RANK(R807,(N807:P807,Q807:AE807)),0)</f>
        <v>0</v>
      </c>
      <c r="AI807" s="6">
        <f>IF(T807&gt;0,RANK(T807,(N807:P807,Q807:AE807)),0)</f>
        <v>0</v>
      </c>
      <c r="AJ807" s="6">
        <f>IF(S807&gt;0,RANK(S807,(N807:P807,Q807:AE807)),0)</f>
        <v>0</v>
      </c>
      <c r="AK807" s="2">
        <f t="shared" si="316"/>
        <v>0</v>
      </c>
      <c r="AL807" s="2">
        <f t="shared" si="317"/>
        <v>0</v>
      </c>
      <c r="AM807" s="2">
        <f t="shared" si="318"/>
        <v>0</v>
      </c>
      <c r="AN807" s="2">
        <f t="shared" si="319"/>
        <v>0</v>
      </c>
      <c r="AP807" t="s">
        <v>540</v>
      </c>
      <c r="AQ807" t="s">
        <v>1037</v>
      </c>
      <c r="AT807" s="92">
        <v>31</v>
      </c>
      <c r="AU807" s="94">
        <v>99</v>
      </c>
      <c r="AV807" s="98">
        <f t="shared" si="320"/>
        <v>31099</v>
      </c>
      <c r="AX807" s="6" t="s">
        <v>1535</v>
      </c>
    </row>
    <row r="808" spans="1:50" hidden="1" outlineLevel="1">
      <c r="A808" t="s">
        <v>765</v>
      </c>
      <c r="B808" t="s">
        <v>1037</v>
      </c>
      <c r="C808" s="1">
        <f t="shared" si="311"/>
        <v>3607</v>
      </c>
      <c r="D808" s="6">
        <f>IF(N808&gt;0, RANK(N808,(N808:P808,Q808:AE808)),0)</f>
        <v>2</v>
      </c>
      <c r="E808" s="6">
        <f>IF(O808&gt;0,RANK(O808,(N808:P808,Q808:AE808)),0)</f>
        <v>1</v>
      </c>
      <c r="F808" s="6">
        <f>IF(P808&gt;0,RANK(P808,(N808:P808,Q808:AE808)),0)</f>
        <v>0</v>
      </c>
      <c r="G808" s="1">
        <f t="shared" si="309"/>
        <v>1217</v>
      </c>
      <c r="H808" s="2">
        <f t="shared" si="310"/>
        <v>0.33739950097033544</v>
      </c>
      <c r="I808" s="2"/>
      <c r="J808" s="2">
        <f t="shared" si="312"/>
        <v>0.33130024951483228</v>
      </c>
      <c r="K808" s="2">
        <f t="shared" si="313"/>
        <v>0.66869975048516772</v>
      </c>
      <c r="L808" s="2">
        <f t="shared" si="314"/>
        <v>0</v>
      </c>
      <c r="M808" s="2">
        <f t="shared" si="315"/>
        <v>0</v>
      </c>
      <c r="N808" s="107">
        <v>1195</v>
      </c>
      <c r="O808" s="107">
        <v>2412</v>
      </c>
      <c r="P808" s="107"/>
      <c r="Q808" s="107"/>
      <c r="R808" s="107"/>
      <c r="S808" s="107"/>
      <c r="T808" s="107"/>
      <c r="U808" s="107"/>
      <c r="V808" s="107"/>
      <c r="W808" s="107"/>
      <c r="X808" s="107">
        <v>0</v>
      </c>
      <c r="Y808" s="107"/>
      <c r="Z808" s="107"/>
      <c r="AA808" s="107"/>
      <c r="AB808" s="107"/>
      <c r="AC808" s="107"/>
      <c r="AD808" s="107"/>
      <c r="AE808" s="107"/>
      <c r="AG808" s="6">
        <f>IF(Q808&gt;0,RANK(Q808,(N808:P808,Q808:AE808)),0)</f>
        <v>0</v>
      </c>
      <c r="AH808" s="6">
        <f>IF(R808&gt;0,RANK(R808,(N808:P808,Q808:AE808)),0)</f>
        <v>0</v>
      </c>
      <c r="AI808" s="6">
        <f>IF(T808&gt;0,RANK(T808,(N808:P808,Q808:AE808)),0)</f>
        <v>0</v>
      </c>
      <c r="AJ808" s="6">
        <f>IF(S808&gt;0,RANK(S808,(N808:P808,Q808:AE808)),0)</f>
        <v>0</v>
      </c>
      <c r="AK808" s="2">
        <f t="shared" si="316"/>
        <v>0</v>
      </c>
      <c r="AL808" s="2">
        <f t="shared" si="317"/>
        <v>0</v>
      </c>
      <c r="AM808" s="2">
        <f t="shared" si="318"/>
        <v>0</v>
      </c>
      <c r="AN808" s="2">
        <f t="shared" si="319"/>
        <v>0</v>
      </c>
      <c r="AP808" t="s">
        <v>765</v>
      </c>
      <c r="AQ808" t="s">
        <v>1037</v>
      </c>
      <c r="AT808" s="92">
        <v>31</v>
      </c>
      <c r="AU808" s="94">
        <v>101</v>
      </c>
      <c r="AV808" s="98">
        <f t="shared" si="320"/>
        <v>31101</v>
      </c>
      <c r="AX808" s="6" t="s">
        <v>1535</v>
      </c>
    </row>
    <row r="809" spans="1:50" hidden="1" outlineLevel="1">
      <c r="A809" t="s">
        <v>2921</v>
      </c>
      <c r="B809" t="s">
        <v>1037</v>
      </c>
      <c r="C809" s="1">
        <f t="shared" si="311"/>
        <v>600</v>
      </c>
      <c r="D809" s="6">
        <f>IF(N809&gt;0, RANK(N809,(N809:P809,Q809:AE809)),0)</f>
        <v>2</v>
      </c>
      <c r="E809" s="6">
        <f>IF(O809&gt;0,RANK(O809,(N809:P809,Q809:AE809)),0)</f>
        <v>1</v>
      </c>
      <c r="F809" s="6">
        <f>IF(P809&gt;0,RANK(P809,(N809:P809,Q809:AE809)),0)</f>
        <v>0</v>
      </c>
      <c r="G809" s="1">
        <f t="shared" si="309"/>
        <v>278</v>
      </c>
      <c r="H809" s="2">
        <f t="shared" si="310"/>
        <v>0.46333333333333332</v>
      </c>
      <c r="I809" s="2"/>
      <c r="J809" s="2">
        <f t="shared" si="312"/>
        <v>0.26833333333333331</v>
      </c>
      <c r="K809" s="2">
        <f t="shared" si="313"/>
        <v>0.73166666666666669</v>
      </c>
      <c r="L809" s="2">
        <f t="shared" si="314"/>
        <v>0</v>
      </c>
      <c r="M809" s="2">
        <f t="shared" si="315"/>
        <v>0</v>
      </c>
      <c r="N809" s="107">
        <v>161</v>
      </c>
      <c r="O809" s="107">
        <v>439</v>
      </c>
      <c r="P809" s="107"/>
      <c r="Q809" s="107"/>
      <c r="R809" s="107"/>
      <c r="S809" s="107"/>
      <c r="T809" s="107"/>
      <c r="U809" s="107"/>
      <c r="V809" s="107"/>
      <c r="W809" s="107"/>
      <c r="X809" s="107">
        <v>0</v>
      </c>
      <c r="Y809" s="107"/>
      <c r="Z809" s="107"/>
      <c r="AA809" s="107"/>
      <c r="AB809" s="107"/>
      <c r="AC809" s="107"/>
      <c r="AD809" s="107"/>
      <c r="AE809" s="107"/>
      <c r="AG809" s="6">
        <f>IF(Q809&gt;0,RANK(Q809,(N809:P809,Q809:AE809)),0)</f>
        <v>0</v>
      </c>
      <c r="AH809" s="6">
        <f>IF(R809&gt;0,RANK(R809,(N809:P809,Q809:AE809)),0)</f>
        <v>0</v>
      </c>
      <c r="AI809" s="6">
        <f>IF(T809&gt;0,RANK(T809,(N809:P809,Q809:AE809)),0)</f>
        <v>0</v>
      </c>
      <c r="AJ809" s="6">
        <f>IF(S809&gt;0,RANK(S809,(N809:P809,Q809:AE809)),0)</f>
        <v>0</v>
      </c>
      <c r="AK809" s="2">
        <f t="shared" si="316"/>
        <v>0</v>
      </c>
      <c r="AL809" s="2">
        <f t="shared" si="317"/>
        <v>0</v>
      </c>
      <c r="AM809" s="2">
        <f t="shared" si="318"/>
        <v>0</v>
      </c>
      <c r="AN809" s="2">
        <f t="shared" si="319"/>
        <v>0</v>
      </c>
      <c r="AP809" t="s">
        <v>2921</v>
      </c>
      <c r="AQ809" t="s">
        <v>1037</v>
      </c>
      <c r="AT809" s="92">
        <v>31</v>
      </c>
      <c r="AU809" s="94">
        <v>103</v>
      </c>
      <c r="AV809" s="98">
        <f t="shared" si="320"/>
        <v>31103</v>
      </c>
      <c r="AX809" s="6" t="s">
        <v>1535</v>
      </c>
    </row>
    <row r="810" spans="1:50" hidden="1" outlineLevel="1">
      <c r="A810" t="s">
        <v>1657</v>
      </c>
      <c r="B810" t="s">
        <v>1037</v>
      </c>
      <c r="C810" s="1">
        <f t="shared" si="311"/>
        <v>1704</v>
      </c>
      <c r="D810" s="6">
        <f>IF(N810&gt;0, RANK(N810,(N810:P810,Q810:AE810)),0)</f>
        <v>2</v>
      </c>
      <c r="E810" s="6">
        <f>IF(O810&gt;0,RANK(O810,(N810:P810,Q810:AE810)),0)</f>
        <v>1</v>
      </c>
      <c r="F810" s="6">
        <f>IF(P810&gt;0,RANK(P810,(N810:P810,Q810:AE810)),0)</f>
        <v>0</v>
      </c>
      <c r="G810" s="1">
        <f t="shared" si="309"/>
        <v>168</v>
      </c>
      <c r="H810" s="2">
        <f t="shared" si="310"/>
        <v>9.8591549295774641E-2</v>
      </c>
      <c r="I810" s="2"/>
      <c r="J810" s="2">
        <f t="shared" si="312"/>
        <v>0.45011737089201875</v>
      </c>
      <c r="K810" s="2">
        <f t="shared" si="313"/>
        <v>0.54870892018779338</v>
      </c>
      <c r="L810" s="2">
        <f t="shared" si="314"/>
        <v>0</v>
      </c>
      <c r="M810" s="2">
        <f t="shared" si="315"/>
        <v>1.1737089201878659E-3</v>
      </c>
      <c r="N810" s="107">
        <v>767</v>
      </c>
      <c r="O810" s="107">
        <v>935</v>
      </c>
      <c r="P810" s="107"/>
      <c r="Q810" s="107"/>
      <c r="R810" s="107"/>
      <c r="S810" s="107"/>
      <c r="T810" s="107"/>
      <c r="U810" s="107"/>
      <c r="V810" s="107"/>
      <c r="W810" s="107"/>
      <c r="X810" s="107">
        <v>2</v>
      </c>
      <c r="Y810" s="107"/>
      <c r="Z810" s="107"/>
      <c r="AA810" s="107"/>
      <c r="AB810" s="107"/>
      <c r="AC810" s="107"/>
      <c r="AD810" s="107"/>
      <c r="AE810" s="107"/>
      <c r="AG810" s="6">
        <f>IF(Q810&gt;0,RANK(Q810,(N810:P810,Q810:AE810)),0)</f>
        <v>0</v>
      </c>
      <c r="AH810" s="6">
        <f>IF(R810&gt;0,RANK(R810,(N810:P810,Q810:AE810)),0)</f>
        <v>0</v>
      </c>
      <c r="AI810" s="6">
        <f>IF(T810&gt;0,RANK(T810,(N810:P810,Q810:AE810)),0)</f>
        <v>0</v>
      </c>
      <c r="AJ810" s="6">
        <f>IF(S810&gt;0,RANK(S810,(N810:P810,Q810:AE810)),0)</f>
        <v>0</v>
      </c>
      <c r="AK810" s="2">
        <f t="shared" si="316"/>
        <v>0</v>
      </c>
      <c r="AL810" s="2">
        <f t="shared" si="317"/>
        <v>0</v>
      </c>
      <c r="AM810" s="2">
        <f t="shared" si="318"/>
        <v>0</v>
      </c>
      <c r="AN810" s="2">
        <f t="shared" si="319"/>
        <v>0</v>
      </c>
      <c r="AP810" t="s">
        <v>1657</v>
      </c>
      <c r="AQ810" t="s">
        <v>1037</v>
      </c>
      <c r="AT810" s="92">
        <v>31</v>
      </c>
      <c r="AU810" s="94">
        <v>105</v>
      </c>
      <c r="AV810" s="98">
        <f t="shared" si="320"/>
        <v>31105</v>
      </c>
      <c r="AX810" s="6" t="s">
        <v>1535</v>
      </c>
    </row>
    <row r="811" spans="1:50" hidden="1" outlineLevel="1">
      <c r="A811" t="s">
        <v>1632</v>
      </c>
      <c r="B811" t="s">
        <v>1037</v>
      </c>
      <c r="C811" s="1">
        <f t="shared" si="311"/>
        <v>3458</v>
      </c>
      <c r="D811" s="6">
        <f>IF(N811&gt;0, RANK(N811,(N811:P811,Q811:AE811)),0)</f>
        <v>1</v>
      </c>
      <c r="E811" s="6">
        <f>IF(O811&gt;0,RANK(O811,(N811:P811,Q811:AE811)),0)</f>
        <v>2</v>
      </c>
      <c r="F811" s="6">
        <f>IF(P811&gt;0,RANK(P811,(N811:P811,Q811:AE811)),0)</f>
        <v>0</v>
      </c>
      <c r="G811" s="1">
        <f t="shared" si="309"/>
        <v>209</v>
      </c>
      <c r="H811" s="2">
        <f t="shared" si="310"/>
        <v>6.043956043956044E-2</v>
      </c>
      <c r="I811" s="2"/>
      <c r="J811" s="2">
        <f t="shared" si="312"/>
        <v>0.52978600347021398</v>
      </c>
      <c r="K811" s="2">
        <f t="shared" si="313"/>
        <v>0.46934644303065354</v>
      </c>
      <c r="L811" s="2">
        <f t="shared" si="314"/>
        <v>0</v>
      </c>
      <c r="M811" s="2">
        <f t="shared" si="315"/>
        <v>8.6755349913247848E-4</v>
      </c>
      <c r="N811" s="107">
        <v>1832</v>
      </c>
      <c r="O811" s="107">
        <v>1623</v>
      </c>
      <c r="P811" s="107"/>
      <c r="Q811" s="107"/>
      <c r="R811" s="107"/>
      <c r="S811" s="107"/>
      <c r="T811" s="107"/>
      <c r="U811" s="107"/>
      <c r="V811" s="107"/>
      <c r="W811" s="107"/>
      <c r="X811" s="107">
        <v>3</v>
      </c>
      <c r="Y811" s="107"/>
      <c r="Z811" s="107"/>
      <c r="AA811" s="107"/>
      <c r="AB811" s="107"/>
      <c r="AC811" s="107"/>
      <c r="AD811" s="107"/>
      <c r="AE811" s="107"/>
      <c r="AG811" s="6">
        <f>IF(Q811&gt;0,RANK(Q811,(N811:P811,Q811:AE811)),0)</f>
        <v>0</v>
      </c>
      <c r="AH811" s="6">
        <f>IF(R811&gt;0,RANK(R811,(N811:P811,Q811:AE811)),0)</f>
        <v>0</v>
      </c>
      <c r="AI811" s="6">
        <f>IF(T811&gt;0,RANK(T811,(N811:P811,Q811:AE811)),0)</f>
        <v>0</v>
      </c>
      <c r="AJ811" s="6">
        <f>IF(S811&gt;0,RANK(S811,(N811:P811,Q811:AE811)),0)</f>
        <v>0</v>
      </c>
      <c r="AK811" s="2">
        <f t="shared" si="316"/>
        <v>0</v>
      </c>
      <c r="AL811" s="2">
        <f t="shared" si="317"/>
        <v>0</v>
      </c>
      <c r="AM811" s="2">
        <f t="shared" si="318"/>
        <v>0</v>
      </c>
      <c r="AN811" s="2">
        <f t="shared" si="319"/>
        <v>0</v>
      </c>
      <c r="AP811" t="s">
        <v>1632</v>
      </c>
      <c r="AQ811" t="s">
        <v>1037</v>
      </c>
      <c r="AT811" s="92">
        <v>31</v>
      </c>
      <c r="AU811" s="94">
        <v>107</v>
      </c>
      <c r="AV811" s="98">
        <f t="shared" si="320"/>
        <v>31107</v>
      </c>
      <c r="AX811" s="6" t="s">
        <v>1535</v>
      </c>
    </row>
    <row r="812" spans="1:50" hidden="1" outlineLevel="1">
      <c r="A812" t="s">
        <v>2593</v>
      </c>
      <c r="B812" t="s">
        <v>1037</v>
      </c>
      <c r="C812" s="1">
        <f t="shared" si="311"/>
        <v>74436</v>
      </c>
      <c r="D812" s="6">
        <f>IF(N812&gt;0, RANK(N812,(N812:P812,Q812:AE812)),0)</f>
        <v>1</v>
      </c>
      <c r="E812" s="6">
        <f>IF(O812&gt;0,RANK(O812,(N812:P812,Q812:AE812)),0)</f>
        <v>2</v>
      </c>
      <c r="F812" s="6">
        <f>IF(P812&gt;0,RANK(P812,(N812:P812,Q812:AE812)),0)</f>
        <v>0</v>
      </c>
      <c r="G812" s="1">
        <f t="shared" si="309"/>
        <v>17740</v>
      </c>
      <c r="H812" s="2">
        <f t="shared" si="310"/>
        <v>0.23832554140469664</v>
      </c>
      <c r="I812" s="2"/>
      <c r="J812" s="2">
        <f t="shared" si="312"/>
        <v>0.6171341823848675</v>
      </c>
      <c r="K812" s="2">
        <f t="shared" si="313"/>
        <v>0.37880864098017086</v>
      </c>
      <c r="L812" s="2">
        <f t="shared" si="314"/>
        <v>0</v>
      </c>
      <c r="M812" s="2">
        <f t="shared" si="315"/>
        <v>4.0571766349616345E-3</v>
      </c>
      <c r="N812" s="107">
        <v>45937</v>
      </c>
      <c r="O812" s="107">
        <v>28197</v>
      </c>
      <c r="P812" s="107"/>
      <c r="Q812" s="107"/>
      <c r="R812" s="107"/>
      <c r="S812" s="107"/>
      <c r="T812" s="107"/>
      <c r="U812" s="107"/>
      <c r="V812" s="107"/>
      <c r="W812" s="107"/>
      <c r="X812" s="107">
        <v>302</v>
      </c>
      <c r="Y812" s="107"/>
      <c r="Z812" s="107"/>
      <c r="AA812" s="107"/>
      <c r="AB812" s="107"/>
      <c r="AC812" s="107"/>
      <c r="AD812" s="107"/>
      <c r="AE812" s="107"/>
      <c r="AG812" s="6">
        <f>IF(Q812&gt;0,RANK(Q812,(N812:P812,Q812:AE812)),0)</f>
        <v>0</v>
      </c>
      <c r="AH812" s="6">
        <f>IF(R812&gt;0,RANK(R812,(N812:P812,Q812:AE812)),0)</f>
        <v>0</v>
      </c>
      <c r="AI812" s="6">
        <f>IF(T812&gt;0,RANK(T812,(N812:P812,Q812:AE812)),0)</f>
        <v>0</v>
      </c>
      <c r="AJ812" s="6">
        <f>IF(S812&gt;0,RANK(S812,(N812:P812,Q812:AE812)),0)</f>
        <v>0</v>
      </c>
      <c r="AK812" s="2">
        <f t="shared" si="316"/>
        <v>0</v>
      </c>
      <c r="AL812" s="2">
        <f t="shared" si="317"/>
        <v>0</v>
      </c>
      <c r="AM812" s="2">
        <f t="shared" si="318"/>
        <v>0</v>
      </c>
      <c r="AN812" s="2">
        <f t="shared" si="319"/>
        <v>0</v>
      </c>
      <c r="AP812" t="s">
        <v>2593</v>
      </c>
      <c r="AQ812" t="s">
        <v>1037</v>
      </c>
      <c r="AT812" s="92">
        <v>31</v>
      </c>
      <c r="AU812" s="94">
        <v>109</v>
      </c>
      <c r="AV812" s="98">
        <f t="shared" si="320"/>
        <v>31109</v>
      </c>
      <c r="AX812" s="6" t="s">
        <v>1535</v>
      </c>
    </row>
    <row r="813" spans="1:50" hidden="1" outlineLevel="1">
      <c r="A813" t="s">
        <v>1001</v>
      </c>
      <c r="B813" t="s">
        <v>1037</v>
      </c>
      <c r="C813" s="1">
        <f t="shared" si="311"/>
        <v>12852</v>
      </c>
      <c r="D813" s="6">
        <f>IF(N813&gt;0, RANK(N813,(N813:P813,Q813:AE813)),0)</f>
        <v>2</v>
      </c>
      <c r="E813" s="6">
        <f>IF(O813&gt;0,RANK(O813,(N813:P813,Q813:AE813)),0)</f>
        <v>1</v>
      </c>
      <c r="F813" s="6">
        <f>IF(P813&gt;0,RANK(P813,(N813:P813,Q813:AE813)),0)</f>
        <v>0</v>
      </c>
      <c r="G813" s="1">
        <f t="shared" si="309"/>
        <v>906</v>
      </c>
      <c r="H813" s="2">
        <f t="shared" si="310"/>
        <v>7.0494864612511671E-2</v>
      </c>
      <c r="I813" s="2"/>
      <c r="J813" s="2">
        <f t="shared" si="312"/>
        <v>0.4632741985683162</v>
      </c>
      <c r="K813" s="2">
        <f t="shared" si="313"/>
        <v>0.53376906318082784</v>
      </c>
      <c r="L813" s="2">
        <f t="shared" si="314"/>
        <v>0</v>
      </c>
      <c r="M813" s="2">
        <f t="shared" si="315"/>
        <v>2.9567382508559614E-3</v>
      </c>
      <c r="N813" s="107">
        <v>5954</v>
      </c>
      <c r="O813" s="107">
        <v>6860</v>
      </c>
      <c r="P813" s="107"/>
      <c r="Q813" s="107"/>
      <c r="R813" s="107"/>
      <c r="S813" s="107"/>
      <c r="T813" s="107"/>
      <c r="U813" s="107"/>
      <c r="V813" s="107"/>
      <c r="W813" s="107"/>
      <c r="X813" s="107">
        <v>38</v>
      </c>
      <c r="Y813" s="107"/>
      <c r="Z813" s="107"/>
      <c r="AA813" s="107"/>
      <c r="AB813" s="107"/>
      <c r="AC813" s="107"/>
      <c r="AD813" s="107"/>
      <c r="AE813" s="107"/>
      <c r="AG813" s="6">
        <f>IF(Q813&gt;0,RANK(Q813,(N813:P813,Q813:AE813)),0)</f>
        <v>0</v>
      </c>
      <c r="AH813" s="6">
        <f>IF(R813&gt;0,RANK(R813,(N813:P813,Q813:AE813)),0)</f>
        <v>0</v>
      </c>
      <c r="AI813" s="6">
        <f>IF(T813&gt;0,RANK(T813,(N813:P813,Q813:AE813)),0)</f>
        <v>0</v>
      </c>
      <c r="AJ813" s="6">
        <f>IF(S813&gt;0,RANK(S813,(N813:P813,Q813:AE813)),0)</f>
        <v>0</v>
      </c>
      <c r="AK813" s="2">
        <f t="shared" si="316"/>
        <v>0</v>
      </c>
      <c r="AL813" s="2">
        <f t="shared" si="317"/>
        <v>0</v>
      </c>
      <c r="AM813" s="2">
        <f t="shared" si="318"/>
        <v>0</v>
      </c>
      <c r="AN813" s="2">
        <f t="shared" si="319"/>
        <v>0</v>
      </c>
      <c r="AP813" t="s">
        <v>1001</v>
      </c>
      <c r="AQ813" t="s">
        <v>1037</v>
      </c>
      <c r="AT813" s="92">
        <v>31</v>
      </c>
      <c r="AU813" s="94">
        <v>111</v>
      </c>
      <c r="AV813" s="98">
        <f t="shared" si="320"/>
        <v>31111</v>
      </c>
      <c r="AX813" s="6" t="s">
        <v>1535</v>
      </c>
    </row>
    <row r="814" spans="1:50" hidden="1" outlineLevel="1">
      <c r="A814" t="s">
        <v>891</v>
      </c>
      <c r="B814" t="s">
        <v>1037</v>
      </c>
      <c r="C814" s="1">
        <f t="shared" si="311"/>
        <v>434</v>
      </c>
      <c r="D814" s="6">
        <f>IF(N814&gt;0, RANK(N814,(N814:P814,Q814:AE814)),0)</f>
        <v>2</v>
      </c>
      <c r="E814" s="6">
        <f>IF(O814&gt;0,RANK(O814,(N814:P814,Q814:AE814)),0)</f>
        <v>1</v>
      </c>
      <c r="F814" s="6">
        <f>IF(P814&gt;0,RANK(P814,(N814:P814,Q814:AE814)),0)</f>
        <v>0</v>
      </c>
      <c r="G814" s="1">
        <f t="shared" si="309"/>
        <v>190</v>
      </c>
      <c r="H814" s="2">
        <f t="shared" si="310"/>
        <v>0.43778801843317972</v>
      </c>
      <c r="I814" s="2"/>
      <c r="J814" s="2">
        <f t="shared" si="312"/>
        <v>0.28110599078341014</v>
      </c>
      <c r="K814" s="2">
        <f t="shared" si="313"/>
        <v>0.71889400921658986</v>
      </c>
      <c r="L814" s="2">
        <f t="shared" si="314"/>
        <v>0</v>
      </c>
      <c r="M814" s="2">
        <f t="shared" si="315"/>
        <v>0</v>
      </c>
      <c r="N814" s="107">
        <v>122</v>
      </c>
      <c r="O814" s="107">
        <v>312</v>
      </c>
      <c r="P814" s="107"/>
      <c r="Q814" s="107"/>
      <c r="R814" s="107"/>
      <c r="S814" s="107"/>
      <c r="T814" s="107"/>
      <c r="U814" s="107"/>
      <c r="V814" s="107"/>
      <c r="W814" s="107"/>
      <c r="X814" s="107">
        <v>0</v>
      </c>
      <c r="Y814" s="107"/>
      <c r="Z814" s="107"/>
      <c r="AA814" s="107"/>
      <c r="AB814" s="107"/>
      <c r="AC814" s="107"/>
      <c r="AD814" s="107"/>
      <c r="AE814" s="107"/>
      <c r="AG814" s="6">
        <f>IF(Q814&gt;0,RANK(Q814,(N814:P814,Q814:AE814)),0)</f>
        <v>0</v>
      </c>
      <c r="AH814" s="6">
        <f>IF(R814&gt;0,RANK(R814,(N814:P814,Q814:AE814)),0)</f>
        <v>0</v>
      </c>
      <c r="AI814" s="6">
        <f>IF(T814&gt;0,RANK(T814,(N814:P814,Q814:AE814)),0)</f>
        <v>0</v>
      </c>
      <c r="AJ814" s="6">
        <f>IF(S814&gt;0,RANK(S814,(N814:P814,Q814:AE814)),0)</f>
        <v>0</v>
      </c>
      <c r="AK814" s="2">
        <f t="shared" si="316"/>
        <v>0</v>
      </c>
      <c r="AL814" s="2">
        <f t="shared" si="317"/>
        <v>0</v>
      </c>
      <c r="AM814" s="2">
        <f t="shared" si="318"/>
        <v>0</v>
      </c>
      <c r="AN814" s="2">
        <f t="shared" si="319"/>
        <v>0</v>
      </c>
      <c r="AP814" t="s">
        <v>891</v>
      </c>
      <c r="AQ814" t="s">
        <v>1037</v>
      </c>
      <c r="AT814" s="92">
        <v>31</v>
      </c>
      <c r="AU814" s="94">
        <v>113</v>
      </c>
      <c r="AV814" s="98">
        <f t="shared" si="320"/>
        <v>31113</v>
      </c>
      <c r="AX814" s="6" t="s">
        <v>1535</v>
      </c>
    </row>
    <row r="815" spans="1:50" hidden="1" outlineLevel="1">
      <c r="A815" t="s">
        <v>2817</v>
      </c>
      <c r="B815" t="s">
        <v>1037</v>
      </c>
      <c r="C815" s="1">
        <f t="shared" si="311"/>
        <v>261</v>
      </c>
      <c r="D815" s="6">
        <f>IF(N815&gt;0, RANK(N815,(N815:P815,Q815:AE815)),0)</f>
        <v>2</v>
      </c>
      <c r="E815" s="6">
        <f>IF(O815&gt;0,RANK(O815,(N815:P815,Q815:AE815)),0)</f>
        <v>1</v>
      </c>
      <c r="F815" s="6">
        <f>IF(P815&gt;0,RANK(P815,(N815:P815,Q815:AE815)),0)</f>
        <v>0</v>
      </c>
      <c r="G815" s="1">
        <f t="shared" si="309"/>
        <v>43</v>
      </c>
      <c r="H815" s="2">
        <f t="shared" si="310"/>
        <v>0.16475095785440613</v>
      </c>
      <c r="I815" s="2"/>
      <c r="J815" s="2">
        <f t="shared" si="312"/>
        <v>0.41762452107279696</v>
      </c>
      <c r="K815" s="2">
        <f t="shared" si="313"/>
        <v>0.58237547892720309</v>
      </c>
      <c r="L815" s="2">
        <f t="shared" si="314"/>
        <v>0</v>
      </c>
      <c r="M815" s="2">
        <f t="shared" si="315"/>
        <v>0</v>
      </c>
      <c r="N815" s="107">
        <v>109</v>
      </c>
      <c r="O815" s="107">
        <v>152</v>
      </c>
      <c r="P815" s="107"/>
      <c r="Q815" s="107"/>
      <c r="R815" s="107"/>
      <c r="S815" s="107"/>
      <c r="T815" s="107"/>
      <c r="U815" s="107"/>
      <c r="V815" s="107"/>
      <c r="W815" s="107"/>
      <c r="X815" s="107">
        <v>0</v>
      </c>
      <c r="Y815" s="107"/>
      <c r="Z815" s="107"/>
      <c r="AA815" s="107"/>
      <c r="AB815" s="107"/>
      <c r="AC815" s="107"/>
      <c r="AD815" s="107"/>
      <c r="AE815" s="107"/>
      <c r="AG815" s="6">
        <f>IF(Q815&gt;0,RANK(Q815,(N815:P815,Q815:AE815)),0)</f>
        <v>0</v>
      </c>
      <c r="AH815" s="6">
        <f>IF(R815&gt;0,RANK(R815,(N815:P815,Q815:AE815)),0)</f>
        <v>0</v>
      </c>
      <c r="AI815" s="6">
        <f>IF(T815&gt;0,RANK(T815,(N815:P815,Q815:AE815)),0)</f>
        <v>0</v>
      </c>
      <c r="AJ815" s="6">
        <f>IF(S815&gt;0,RANK(S815,(N815:P815,Q815:AE815)),0)</f>
        <v>0</v>
      </c>
      <c r="AK815" s="2">
        <f t="shared" si="316"/>
        <v>0</v>
      </c>
      <c r="AL815" s="2">
        <f t="shared" si="317"/>
        <v>0</v>
      </c>
      <c r="AM815" s="2">
        <f t="shared" si="318"/>
        <v>0</v>
      </c>
      <c r="AN815" s="2">
        <f t="shared" si="319"/>
        <v>0</v>
      </c>
      <c r="AP815" t="s">
        <v>2817</v>
      </c>
      <c r="AQ815" t="s">
        <v>1037</v>
      </c>
      <c r="AT815" s="92">
        <v>31</v>
      </c>
      <c r="AU815" s="94">
        <v>115</v>
      </c>
      <c r="AV815" s="98">
        <f t="shared" si="320"/>
        <v>31115</v>
      </c>
      <c r="AX815" s="6" t="s">
        <v>1535</v>
      </c>
    </row>
    <row r="816" spans="1:50" hidden="1" outlineLevel="1">
      <c r="A816" t="s">
        <v>938</v>
      </c>
      <c r="B816" t="s">
        <v>1037</v>
      </c>
      <c r="C816" s="1">
        <f>SUM(N816:AE816)</f>
        <v>322</v>
      </c>
      <c r="D816" s="6">
        <f>IF(N816&gt;0, RANK(N816,(N816:P816,Q816:AE816)),0)</f>
        <v>2</v>
      </c>
      <c r="E816" s="6">
        <f>IF(O816&gt;0,RANK(O816,(N816:P816,Q816:AE816)),0)</f>
        <v>1</v>
      </c>
      <c r="F816" s="6">
        <f>IF(P816&gt;0,RANK(P816,(N816:P816,Q816:AE816)),0)</f>
        <v>0</v>
      </c>
      <c r="G816" s="1">
        <f>IF(C816&gt;0,MAX(N816:P816)-LARGE(N816:P816,2),0)</f>
        <v>146</v>
      </c>
      <c r="H816" s="2">
        <f>IF(C816&gt;0,G816/C816,0)</f>
        <v>0.453416149068323</v>
      </c>
      <c r="I816" s="2"/>
      <c r="J816" s="2">
        <f>IF($C816=0,"-",N816/$C816)</f>
        <v>0.27329192546583853</v>
      </c>
      <c r="K816" s="2">
        <f>IF($C816=0,"-",O816/$C816)</f>
        <v>0.72670807453416153</v>
      </c>
      <c r="L816" s="2">
        <f>IF($C816=0,"-",P816/$C816)</f>
        <v>0</v>
      </c>
      <c r="M816" s="2">
        <f>IF(C816=0,"-",(1-J816-K816-L816))</f>
        <v>-1.1102230246251565E-16</v>
      </c>
      <c r="N816" s="107">
        <v>88</v>
      </c>
      <c r="O816" s="107">
        <v>234</v>
      </c>
      <c r="P816" s="107"/>
      <c r="Q816" s="107"/>
      <c r="R816" s="107"/>
      <c r="S816" s="107"/>
      <c r="T816" s="107"/>
      <c r="U816" s="107"/>
      <c r="V816" s="107"/>
      <c r="W816" s="107"/>
      <c r="X816" s="107">
        <v>0</v>
      </c>
      <c r="Y816" s="107"/>
      <c r="Z816" s="107"/>
      <c r="AA816" s="107"/>
      <c r="AB816" s="107"/>
      <c r="AC816" s="107"/>
      <c r="AD816" s="107"/>
      <c r="AE816" s="107"/>
      <c r="AG816" s="6">
        <f>IF(Q816&gt;0,RANK(Q816,(N816:P816,Q816:AE816)),0)</f>
        <v>0</v>
      </c>
      <c r="AH816" s="6">
        <f>IF(R816&gt;0,RANK(R816,(N816:P816,Q816:AE816)),0)</f>
        <v>0</v>
      </c>
      <c r="AI816" s="6">
        <f>IF(T816&gt;0,RANK(T816,(N816:P816,Q816:AE816)),0)</f>
        <v>0</v>
      </c>
      <c r="AJ816" s="6">
        <f>IF(S816&gt;0,RANK(S816,(N816:P816,Q816:AE816)),0)</f>
        <v>0</v>
      </c>
      <c r="AK816" s="2">
        <f>IF($C816=0,"-",Q816/$C816)</f>
        <v>0</v>
      </c>
      <c r="AL816" s="2">
        <f>IF($C816=0,"-",R816/$C816)</f>
        <v>0</v>
      </c>
      <c r="AM816" s="2">
        <f>IF($C816=0,"-",T816/$C816)</f>
        <v>0</v>
      </c>
      <c r="AN816" s="2">
        <f>IF($C816=0,"-",S816/$C816)</f>
        <v>0</v>
      </c>
      <c r="AP816" t="s">
        <v>938</v>
      </c>
      <c r="AQ816" t="s">
        <v>1037</v>
      </c>
      <c r="AT816" s="92">
        <v>31</v>
      </c>
      <c r="AU816" s="94">
        <v>117</v>
      </c>
      <c r="AV816" s="98">
        <f>1000*AT816+AU816</f>
        <v>31117</v>
      </c>
      <c r="AX816" s="6" t="s">
        <v>1535</v>
      </c>
    </row>
    <row r="817" spans="1:50" hidden="1" outlineLevel="1">
      <c r="A817" t="s">
        <v>1212</v>
      </c>
      <c r="B817" t="s">
        <v>1037</v>
      </c>
      <c r="C817" s="1">
        <f t="shared" si="311"/>
        <v>10212</v>
      </c>
      <c r="D817" s="6">
        <f>IF(N817&gt;0, RANK(N817,(N817:P817,Q817:AE817)),0)</f>
        <v>2</v>
      </c>
      <c r="E817" s="6">
        <f>IF(O817&gt;0,RANK(O817,(N817:P817,Q817:AE817)),0)</f>
        <v>1</v>
      </c>
      <c r="F817" s="6">
        <f>IF(P817&gt;0,RANK(P817,(N817:P817,Q817:AE817)),0)</f>
        <v>0</v>
      </c>
      <c r="G817" s="1">
        <f t="shared" si="309"/>
        <v>2090</v>
      </c>
      <c r="H817" s="2">
        <f t="shared" si="310"/>
        <v>0.20466118292205249</v>
      </c>
      <c r="I817" s="2"/>
      <c r="J817" s="2">
        <f t="shared" si="312"/>
        <v>0.39669016842929888</v>
      </c>
      <c r="K817" s="2">
        <f t="shared" si="313"/>
        <v>0.60135135135135132</v>
      </c>
      <c r="L817" s="2">
        <f t="shared" si="314"/>
        <v>0</v>
      </c>
      <c r="M817" s="2">
        <f t="shared" si="315"/>
        <v>1.9584802193497453E-3</v>
      </c>
      <c r="N817" s="107">
        <v>4051</v>
      </c>
      <c r="O817" s="107">
        <v>6141</v>
      </c>
      <c r="P817" s="107"/>
      <c r="Q817" s="107"/>
      <c r="R817" s="107"/>
      <c r="S817" s="107"/>
      <c r="T817" s="107"/>
      <c r="U817" s="107"/>
      <c r="V817" s="107"/>
      <c r="W817" s="107"/>
      <c r="X817" s="107">
        <v>20</v>
      </c>
      <c r="Y817" s="107"/>
      <c r="Z817" s="107"/>
      <c r="AA817" s="107"/>
      <c r="AB817" s="107"/>
      <c r="AC817" s="107"/>
      <c r="AD817" s="107"/>
      <c r="AE817" s="107"/>
      <c r="AG817" s="6">
        <f>IF(Q817&gt;0,RANK(Q817,(N817:P817,Q817:AE817)),0)</f>
        <v>0</v>
      </c>
      <c r="AH817" s="6">
        <f>IF(R817&gt;0,RANK(R817,(N817:P817,Q817:AE817)),0)</f>
        <v>0</v>
      </c>
      <c r="AI817" s="6">
        <f>IF(T817&gt;0,RANK(T817,(N817:P817,Q817:AE817)),0)</f>
        <v>0</v>
      </c>
      <c r="AJ817" s="6">
        <f>IF(S817&gt;0,RANK(S817,(N817:P817,Q817:AE817)),0)</f>
        <v>0</v>
      </c>
      <c r="AK817" s="2">
        <f t="shared" si="316"/>
        <v>0</v>
      </c>
      <c r="AL817" s="2">
        <f t="shared" si="317"/>
        <v>0</v>
      </c>
      <c r="AM817" s="2">
        <f t="shared" si="318"/>
        <v>0</v>
      </c>
      <c r="AN817" s="2">
        <f t="shared" si="319"/>
        <v>0</v>
      </c>
      <c r="AP817" t="s">
        <v>1212</v>
      </c>
      <c r="AQ817" t="s">
        <v>1037</v>
      </c>
      <c r="AT817" s="92">
        <v>31</v>
      </c>
      <c r="AU817" s="94">
        <v>119</v>
      </c>
      <c r="AV817" s="98">
        <f t="shared" si="320"/>
        <v>31119</v>
      </c>
      <c r="AX817" s="6" t="s">
        <v>1535</v>
      </c>
    </row>
    <row r="818" spans="1:50" hidden="1" outlineLevel="1">
      <c r="A818" t="s">
        <v>2222</v>
      </c>
      <c r="B818" t="s">
        <v>1037</v>
      </c>
      <c r="C818" s="1">
        <f t="shared" si="311"/>
        <v>3305</v>
      </c>
      <c r="D818" s="6">
        <f>IF(N818&gt;0, RANK(N818,(N818:P818,Q818:AE818)),0)</f>
        <v>1</v>
      </c>
      <c r="E818" s="6">
        <f>IF(O818&gt;0,RANK(O818,(N818:P818,Q818:AE818)),0)</f>
        <v>2</v>
      </c>
      <c r="F818" s="6">
        <f>IF(P818&gt;0,RANK(P818,(N818:P818,Q818:AE818)),0)</f>
        <v>0</v>
      </c>
      <c r="G818" s="1">
        <f t="shared" si="309"/>
        <v>209</v>
      </c>
      <c r="H818" s="2">
        <f t="shared" si="310"/>
        <v>6.3237518910741294E-2</v>
      </c>
      <c r="I818" s="2"/>
      <c r="J818" s="2">
        <f t="shared" si="312"/>
        <v>0.53161875945537063</v>
      </c>
      <c r="K818" s="2">
        <f t="shared" si="313"/>
        <v>0.46838124054462937</v>
      </c>
      <c r="L818" s="2">
        <f t="shared" si="314"/>
        <v>0</v>
      </c>
      <c r="M818" s="2">
        <f t="shared" si="315"/>
        <v>0</v>
      </c>
      <c r="N818" s="107">
        <v>1757</v>
      </c>
      <c r="O818" s="107">
        <v>1548</v>
      </c>
      <c r="P818" s="107"/>
      <c r="Q818" s="107"/>
      <c r="R818" s="107"/>
      <c r="S818" s="107"/>
      <c r="T818" s="107"/>
      <c r="U818" s="107"/>
      <c r="V818" s="107"/>
      <c r="W818" s="107"/>
      <c r="X818" s="107">
        <v>0</v>
      </c>
      <c r="Y818" s="107"/>
      <c r="Z818" s="107"/>
      <c r="AA818" s="107"/>
      <c r="AB818" s="107"/>
      <c r="AC818" s="107"/>
      <c r="AD818" s="107"/>
      <c r="AE818" s="107"/>
      <c r="AG818" s="6">
        <f>IF(Q818&gt;0,RANK(Q818,(N818:P818,Q818:AE818)),0)</f>
        <v>0</v>
      </c>
      <c r="AH818" s="6">
        <f>IF(R818&gt;0,RANK(R818,(N818:P818,Q818:AE818)),0)</f>
        <v>0</v>
      </c>
      <c r="AI818" s="6">
        <f>IF(T818&gt;0,RANK(T818,(N818:P818,Q818:AE818)),0)</f>
        <v>0</v>
      </c>
      <c r="AJ818" s="6">
        <f>IF(S818&gt;0,RANK(S818,(N818:P818,Q818:AE818)),0)</f>
        <v>0</v>
      </c>
      <c r="AK818" s="2">
        <f t="shared" si="316"/>
        <v>0</v>
      </c>
      <c r="AL818" s="2">
        <f t="shared" si="317"/>
        <v>0</v>
      </c>
      <c r="AM818" s="2">
        <f t="shared" si="318"/>
        <v>0</v>
      </c>
      <c r="AN818" s="2">
        <f t="shared" si="319"/>
        <v>0</v>
      </c>
      <c r="AP818" t="s">
        <v>2222</v>
      </c>
      <c r="AQ818" t="s">
        <v>1037</v>
      </c>
      <c r="AT818" s="92">
        <v>31</v>
      </c>
      <c r="AU818" s="94">
        <v>121</v>
      </c>
      <c r="AV818" s="98">
        <f t="shared" si="320"/>
        <v>31121</v>
      </c>
      <c r="AX818" s="6" t="s">
        <v>1535</v>
      </c>
    </row>
    <row r="819" spans="1:50" hidden="1" outlineLevel="1">
      <c r="A819" t="s">
        <v>2877</v>
      </c>
      <c r="B819" t="s">
        <v>1037</v>
      </c>
      <c r="C819" s="1">
        <f t="shared" si="311"/>
        <v>1906</v>
      </c>
      <c r="D819" s="6">
        <f>IF(N819&gt;0, RANK(N819,(N819:P819,Q819:AE819)),0)</f>
        <v>2</v>
      </c>
      <c r="E819" s="6">
        <f>IF(O819&gt;0,RANK(O819,(N819:P819,Q819:AE819)),0)</f>
        <v>1</v>
      </c>
      <c r="F819" s="6">
        <f>IF(P819&gt;0,RANK(P819,(N819:P819,Q819:AE819)),0)</f>
        <v>0</v>
      </c>
      <c r="G819" s="1">
        <f t="shared" si="309"/>
        <v>284</v>
      </c>
      <c r="H819" s="2">
        <f t="shared" si="310"/>
        <v>0.14900314795383002</v>
      </c>
      <c r="I819" s="2"/>
      <c r="J819" s="2">
        <f t="shared" si="312"/>
        <v>0.42549842602308502</v>
      </c>
      <c r="K819" s="2">
        <f t="shared" si="313"/>
        <v>0.57450157397691504</v>
      </c>
      <c r="L819" s="2">
        <f t="shared" si="314"/>
        <v>0</v>
      </c>
      <c r="M819" s="2">
        <f t="shared" si="315"/>
        <v>0</v>
      </c>
      <c r="N819" s="107">
        <v>811</v>
      </c>
      <c r="O819" s="107">
        <v>1095</v>
      </c>
      <c r="P819" s="107"/>
      <c r="Q819" s="107"/>
      <c r="R819" s="107"/>
      <c r="S819" s="107"/>
      <c r="T819" s="107"/>
      <c r="U819" s="107"/>
      <c r="V819" s="107"/>
      <c r="W819" s="107"/>
      <c r="X819" s="107">
        <v>0</v>
      </c>
      <c r="Y819" s="107"/>
      <c r="Z819" s="107"/>
      <c r="AA819" s="107"/>
      <c r="AB819" s="107"/>
      <c r="AC819" s="107"/>
      <c r="AD819" s="107"/>
      <c r="AE819" s="107"/>
      <c r="AG819" s="6">
        <f>IF(Q819&gt;0,RANK(Q819,(N819:P819,Q819:AE819)),0)</f>
        <v>0</v>
      </c>
      <c r="AH819" s="6">
        <f>IF(R819&gt;0,RANK(R819,(N819:P819,Q819:AE819)),0)</f>
        <v>0</v>
      </c>
      <c r="AI819" s="6">
        <f>IF(T819&gt;0,RANK(T819,(N819:P819,Q819:AE819)),0)</f>
        <v>0</v>
      </c>
      <c r="AJ819" s="6">
        <f>IF(S819&gt;0,RANK(S819,(N819:P819,Q819:AE819)),0)</f>
        <v>0</v>
      </c>
      <c r="AK819" s="2">
        <f t="shared" si="316"/>
        <v>0</v>
      </c>
      <c r="AL819" s="2">
        <f t="shared" si="317"/>
        <v>0</v>
      </c>
      <c r="AM819" s="2">
        <f t="shared" si="318"/>
        <v>0</v>
      </c>
      <c r="AN819" s="2">
        <f t="shared" si="319"/>
        <v>0</v>
      </c>
      <c r="AP819" t="s">
        <v>2877</v>
      </c>
      <c r="AQ819" t="s">
        <v>1037</v>
      </c>
      <c r="AT819" s="92">
        <v>31</v>
      </c>
      <c r="AU819" s="94">
        <v>123</v>
      </c>
      <c r="AV819" s="98">
        <f t="shared" si="320"/>
        <v>31123</v>
      </c>
      <c r="AX819" s="6" t="s">
        <v>1535</v>
      </c>
    </row>
    <row r="820" spans="1:50" hidden="1" outlineLevel="1">
      <c r="A820" t="s">
        <v>661</v>
      </c>
      <c r="B820" t="s">
        <v>1037</v>
      </c>
      <c r="C820" s="1">
        <f t="shared" si="311"/>
        <v>1794</v>
      </c>
      <c r="D820" s="6">
        <f>IF(N820&gt;0, RANK(N820,(N820:P820,Q820:AE820)),0)</f>
        <v>1</v>
      </c>
      <c r="E820" s="6">
        <f>IF(O820&gt;0,RANK(O820,(N820:P820,Q820:AE820)),0)</f>
        <v>2</v>
      </c>
      <c r="F820" s="6">
        <f>IF(P820&gt;0,RANK(P820,(N820:P820,Q820:AE820)),0)</f>
        <v>0</v>
      </c>
      <c r="G820" s="1">
        <f t="shared" si="309"/>
        <v>418</v>
      </c>
      <c r="H820" s="2">
        <f t="shared" si="310"/>
        <v>0.23299888517279821</v>
      </c>
      <c r="I820" s="2"/>
      <c r="J820" s="2">
        <f t="shared" si="312"/>
        <v>0.6164994425863991</v>
      </c>
      <c r="K820" s="2">
        <f t="shared" si="313"/>
        <v>0.3835005574136009</v>
      </c>
      <c r="L820" s="2">
        <f t="shared" si="314"/>
        <v>0</v>
      </c>
      <c r="M820" s="2">
        <f t="shared" si="315"/>
        <v>0</v>
      </c>
      <c r="N820" s="107">
        <v>1106</v>
      </c>
      <c r="O820" s="107">
        <v>688</v>
      </c>
      <c r="P820" s="107"/>
      <c r="Q820" s="107"/>
      <c r="R820" s="107"/>
      <c r="S820" s="107"/>
      <c r="T820" s="107"/>
      <c r="U820" s="107"/>
      <c r="V820" s="107"/>
      <c r="W820" s="107"/>
      <c r="X820" s="107">
        <v>0</v>
      </c>
      <c r="Y820" s="107"/>
      <c r="Z820" s="107"/>
      <c r="AA820" s="107"/>
      <c r="AB820" s="107"/>
      <c r="AC820" s="107"/>
      <c r="AD820" s="107"/>
      <c r="AE820" s="107"/>
      <c r="AG820" s="6">
        <f>IF(Q820&gt;0,RANK(Q820,(N820:P820,Q820:AE820)),0)</f>
        <v>0</v>
      </c>
      <c r="AH820" s="6">
        <f>IF(R820&gt;0,RANK(R820,(N820:P820,Q820:AE820)),0)</f>
        <v>0</v>
      </c>
      <c r="AI820" s="6">
        <f>IF(T820&gt;0,RANK(T820,(N820:P820,Q820:AE820)),0)</f>
        <v>0</v>
      </c>
      <c r="AJ820" s="6">
        <f>IF(S820&gt;0,RANK(S820,(N820:P820,Q820:AE820)),0)</f>
        <v>0</v>
      </c>
      <c r="AK820" s="2">
        <f t="shared" si="316"/>
        <v>0</v>
      </c>
      <c r="AL820" s="2">
        <f t="shared" si="317"/>
        <v>0</v>
      </c>
      <c r="AM820" s="2">
        <f t="shared" si="318"/>
        <v>0</v>
      </c>
      <c r="AN820" s="2">
        <f t="shared" si="319"/>
        <v>0</v>
      </c>
      <c r="AP820" t="s">
        <v>661</v>
      </c>
      <c r="AQ820" t="s">
        <v>1037</v>
      </c>
      <c r="AT820" s="92">
        <v>31</v>
      </c>
      <c r="AU820" s="94">
        <v>125</v>
      </c>
      <c r="AV820" s="98">
        <f t="shared" si="320"/>
        <v>31125</v>
      </c>
      <c r="AX820" s="6" t="s">
        <v>1535</v>
      </c>
    </row>
    <row r="821" spans="1:50" hidden="1" outlineLevel="1">
      <c r="A821" t="s">
        <v>1693</v>
      </c>
      <c r="B821" t="s">
        <v>1037</v>
      </c>
      <c r="C821" s="1">
        <f t="shared" si="311"/>
        <v>3210</v>
      </c>
      <c r="D821" s="6">
        <f>IF(N821&gt;0, RANK(N821,(N821:P821,Q821:AE821)),0)</f>
        <v>1</v>
      </c>
      <c r="E821" s="6">
        <f>IF(O821&gt;0,RANK(O821,(N821:P821,Q821:AE821)),0)</f>
        <v>2</v>
      </c>
      <c r="F821" s="6">
        <f>IF(P821&gt;0,RANK(P821,(N821:P821,Q821:AE821)),0)</f>
        <v>0</v>
      </c>
      <c r="G821" s="1">
        <f t="shared" si="309"/>
        <v>727</v>
      </c>
      <c r="H821" s="2">
        <f t="shared" si="310"/>
        <v>0.22647975077881619</v>
      </c>
      <c r="I821" s="2"/>
      <c r="J821" s="2">
        <f t="shared" si="312"/>
        <v>0.61277258566978188</v>
      </c>
      <c r="K821" s="2">
        <f t="shared" si="313"/>
        <v>0.38629283489096572</v>
      </c>
      <c r="L821" s="2">
        <f t="shared" si="314"/>
        <v>0</v>
      </c>
      <c r="M821" s="2">
        <f t="shared" si="315"/>
        <v>9.3457943925240317E-4</v>
      </c>
      <c r="N821" s="107">
        <v>1967</v>
      </c>
      <c r="O821" s="107">
        <v>1240</v>
      </c>
      <c r="P821" s="107"/>
      <c r="Q821" s="107"/>
      <c r="R821" s="107"/>
      <c r="S821" s="107"/>
      <c r="T821" s="107"/>
      <c r="U821" s="107"/>
      <c r="V821" s="107"/>
      <c r="W821" s="107"/>
      <c r="X821" s="107">
        <v>3</v>
      </c>
      <c r="Y821" s="107"/>
      <c r="Z821" s="107"/>
      <c r="AA821" s="107"/>
      <c r="AB821" s="107"/>
      <c r="AC821" s="107"/>
      <c r="AD821" s="107"/>
      <c r="AE821" s="107"/>
      <c r="AG821" s="6">
        <f>IF(Q821&gt;0,RANK(Q821,(N821:P821,Q821:AE821)),0)</f>
        <v>0</v>
      </c>
      <c r="AH821" s="6">
        <f>IF(R821&gt;0,RANK(R821,(N821:P821,Q821:AE821)),0)</f>
        <v>0</v>
      </c>
      <c r="AI821" s="6">
        <f>IF(T821&gt;0,RANK(T821,(N821:P821,Q821:AE821)),0)</f>
        <v>0</v>
      </c>
      <c r="AJ821" s="6">
        <f>IF(S821&gt;0,RANK(S821,(N821:P821,Q821:AE821)),0)</f>
        <v>0</v>
      </c>
      <c r="AK821" s="2">
        <f t="shared" si="316"/>
        <v>0</v>
      </c>
      <c r="AL821" s="2">
        <f t="shared" si="317"/>
        <v>0</v>
      </c>
      <c r="AM821" s="2">
        <f t="shared" si="318"/>
        <v>0</v>
      </c>
      <c r="AN821" s="2">
        <f t="shared" si="319"/>
        <v>0</v>
      </c>
      <c r="AP821" t="s">
        <v>1693</v>
      </c>
      <c r="AQ821" t="s">
        <v>1037</v>
      </c>
      <c r="AT821" s="92">
        <v>31</v>
      </c>
      <c r="AU821" s="94">
        <v>127</v>
      </c>
      <c r="AV821" s="98">
        <f t="shared" si="320"/>
        <v>31127</v>
      </c>
      <c r="AX821" s="6" t="s">
        <v>1535</v>
      </c>
    </row>
    <row r="822" spans="1:50" hidden="1" outlineLevel="1">
      <c r="A822" t="s">
        <v>820</v>
      </c>
      <c r="B822" t="s">
        <v>1037</v>
      </c>
      <c r="C822" s="1">
        <f t="shared" ref="C822:C851" si="321">SUM(N822:AE822)</f>
        <v>2339</v>
      </c>
      <c r="D822" s="6">
        <f>IF(N822&gt;0, RANK(N822,(N822:P822,Q822:AE822)),0)</f>
        <v>1</v>
      </c>
      <c r="E822" s="6">
        <f>IF(O822&gt;0,RANK(O822,(N822:P822,Q822:AE822)),0)</f>
        <v>2</v>
      </c>
      <c r="F822" s="6">
        <f>IF(P822&gt;0,RANK(P822,(N822:P822,Q822:AE822)),0)</f>
        <v>0</v>
      </c>
      <c r="G822" s="1">
        <f t="shared" si="309"/>
        <v>256</v>
      </c>
      <c r="H822" s="2">
        <f t="shared" si="310"/>
        <v>0.10944848225737494</v>
      </c>
      <c r="I822" s="2"/>
      <c r="J822" s="2">
        <f t="shared" ref="J822:J851" si="322">IF($C822=0,"-",N822/$C822)</f>
        <v>0.55451047456177849</v>
      </c>
      <c r="K822" s="2">
        <f t="shared" ref="K822:K851" si="323">IF($C822=0,"-",O822/$C822)</f>
        <v>0.44506199230440358</v>
      </c>
      <c r="L822" s="2">
        <f t="shared" ref="L822:L851" si="324">IF($C822=0,"-",P822/$C822)</f>
        <v>0</v>
      </c>
      <c r="M822" s="2">
        <f t="shared" ref="M822:M851" si="325">IF(C822=0,"-",(1-J822-K822-L822))</f>
        <v>4.2753313381793667E-4</v>
      </c>
      <c r="N822" s="107">
        <v>1297</v>
      </c>
      <c r="O822" s="107">
        <v>1041</v>
      </c>
      <c r="P822" s="107"/>
      <c r="Q822" s="107"/>
      <c r="R822" s="107"/>
      <c r="S822" s="107"/>
      <c r="T822" s="107"/>
      <c r="U822" s="107"/>
      <c r="V822" s="107"/>
      <c r="W822" s="107"/>
      <c r="X822" s="107">
        <v>1</v>
      </c>
      <c r="Y822" s="107"/>
      <c r="Z822" s="107"/>
      <c r="AA822" s="107"/>
      <c r="AB822" s="107"/>
      <c r="AC822" s="107"/>
      <c r="AD822" s="107"/>
      <c r="AE822" s="107"/>
      <c r="AG822" s="6">
        <f>IF(Q822&gt;0,RANK(Q822,(N822:P822,Q822:AE822)),0)</f>
        <v>0</v>
      </c>
      <c r="AH822" s="6">
        <f>IF(R822&gt;0,RANK(R822,(N822:P822,Q822:AE822)),0)</f>
        <v>0</v>
      </c>
      <c r="AI822" s="6">
        <f>IF(T822&gt;0,RANK(T822,(N822:P822,Q822:AE822)),0)</f>
        <v>0</v>
      </c>
      <c r="AJ822" s="6">
        <f>IF(S822&gt;0,RANK(S822,(N822:P822,Q822:AE822)),0)</f>
        <v>0</v>
      </c>
      <c r="AK822" s="2">
        <f t="shared" ref="AK822:AK851" si="326">IF($C822=0,"-",Q822/$C822)</f>
        <v>0</v>
      </c>
      <c r="AL822" s="2">
        <f t="shared" ref="AL822:AL851" si="327">IF($C822=0,"-",R822/$C822)</f>
        <v>0</v>
      </c>
      <c r="AM822" s="2">
        <f t="shared" ref="AM822:AM851" si="328">IF($C822=0,"-",T822/$C822)</f>
        <v>0</v>
      </c>
      <c r="AN822" s="2">
        <f t="shared" ref="AN822:AN851" si="329">IF($C822=0,"-",S822/$C822)</f>
        <v>0</v>
      </c>
      <c r="AP822" t="s">
        <v>820</v>
      </c>
      <c r="AQ822" t="s">
        <v>1037</v>
      </c>
      <c r="AT822" s="92">
        <v>31</v>
      </c>
      <c r="AU822" s="94">
        <v>129</v>
      </c>
      <c r="AV822" s="98">
        <f t="shared" si="320"/>
        <v>31129</v>
      </c>
      <c r="AX822" s="6" t="s">
        <v>1535</v>
      </c>
    </row>
    <row r="823" spans="1:50" hidden="1" outlineLevel="1">
      <c r="A823" t="s">
        <v>1507</v>
      </c>
      <c r="B823" t="s">
        <v>1037</v>
      </c>
      <c r="C823" s="1">
        <f t="shared" si="321"/>
        <v>5581</v>
      </c>
      <c r="D823" s="6">
        <f>IF(N823&gt;0, RANK(N823,(N823:P823,Q823:AE823)),0)</f>
        <v>1</v>
      </c>
      <c r="E823" s="6">
        <f>IF(O823&gt;0,RANK(O823,(N823:P823,Q823:AE823)),0)</f>
        <v>2</v>
      </c>
      <c r="F823" s="6">
        <f>IF(P823&gt;0,RANK(P823,(N823:P823,Q823:AE823)),0)</f>
        <v>0</v>
      </c>
      <c r="G823" s="1">
        <f t="shared" si="309"/>
        <v>1137</v>
      </c>
      <c r="H823" s="2">
        <f t="shared" si="310"/>
        <v>0.20372693065758823</v>
      </c>
      <c r="I823" s="2"/>
      <c r="J823" s="2">
        <f t="shared" si="322"/>
        <v>0.60114674789464251</v>
      </c>
      <c r="K823" s="2">
        <f t="shared" si="323"/>
        <v>0.39741981723705427</v>
      </c>
      <c r="L823" s="2">
        <f t="shared" si="324"/>
        <v>0</v>
      </c>
      <c r="M823" s="2">
        <f t="shared" si="325"/>
        <v>1.4334348683032183E-3</v>
      </c>
      <c r="N823" s="107">
        <v>3355</v>
      </c>
      <c r="O823" s="107">
        <v>2218</v>
      </c>
      <c r="P823" s="107"/>
      <c r="Q823" s="107"/>
      <c r="R823" s="107"/>
      <c r="S823" s="107"/>
      <c r="T823" s="107"/>
      <c r="U823" s="107"/>
      <c r="V823" s="107"/>
      <c r="W823" s="107"/>
      <c r="X823" s="107">
        <v>8</v>
      </c>
      <c r="Y823" s="107"/>
      <c r="Z823" s="107"/>
      <c r="AA823" s="107"/>
      <c r="AB823" s="107"/>
      <c r="AC823" s="107"/>
      <c r="AD823" s="107"/>
      <c r="AE823" s="107"/>
      <c r="AG823" s="6">
        <f>IF(Q823&gt;0,RANK(Q823,(N823:P823,Q823:AE823)),0)</f>
        <v>0</v>
      </c>
      <c r="AH823" s="6">
        <f>IF(R823&gt;0,RANK(R823,(N823:P823,Q823:AE823)),0)</f>
        <v>0</v>
      </c>
      <c r="AI823" s="6">
        <f>IF(T823&gt;0,RANK(T823,(N823:P823,Q823:AE823)),0)</f>
        <v>0</v>
      </c>
      <c r="AJ823" s="6">
        <f>IF(S823&gt;0,RANK(S823,(N823:P823,Q823:AE823)),0)</f>
        <v>0</v>
      </c>
      <c r="AK823" s="2">
        <f t="shared" si="326"/>
        <v>0</v>
      </c>
      <c r="AL823" s="2">
        <f t="shared" si="327"/>
        <v>0</v>
      </c>
      <c r="AM823" s="2">
        <f t="shared" si="328"/>
        <v>0</v>
      </c>
      <c r="AN823" s="2">
        <f t="shared" si="329"/>
        <v>0</v>
      </c>
      <c r="AP823" t="s">
        <v>1507</v>
      </c>
      <c r="AQ823" t="s">
        <v>1037</v>
      </c>
      <c r="AT823" s="92">
        <v>31</v>
      </c>
      <c r="AU823" s="94">
        <v>131</v>
      </c>
      <c r="AV823" s="98">
        <f t="shared" si="320"/>
        <v>31131</v>
      </c>
      <c r="AX823" s="6" t="s">
        <v>1535</v>
      </c>
    </row>
    <row r="824" spans="1:50" hidden="1" outlineLevel="1">
      <c r="A824" t="s">
        <v>2815</v>
      </c>
      <c r="B824" t="s">
        <v>1037</v>
      </c>
      <c r="C824" s="1">
        <f t="shared" si="321"/>
        <v>1565</v>
      </c>
      <c r="D824" s="6">
        <f>IF(N824&gt;0, RANK(N824,(N824:P824,Q824:AE824)),0)</f>
        <v>1</v>
      </c>
      <c r="E824" s="6">
        <f>IF(O824&gt;0,RANK(O824,(N824:P824,Q824:AE824)),0)</f>
        <v>2</v>
      </c>
      <c r="F824" s="6">
        <f>IF(P824&gt;0,RANK(P824,(N824:P824,Q824:AE824)),0)</f>
        <v>0</v>
      </c>
      <c r="G824" s="1">
        <f t="shared" si="309"/>
        <v>561</v>
      </c>
      <c r="H824" s="2">
        <f t="shared" si="310"/>
        <v>0.35846645367412139</v>
      </c>
      <c r="I824" s="2"/>
      <c r="J824" s="2">
        <f t="shared" si="322"/>
        <v>0.67923322683706067</v>
      </c>
      <c r="K824" s="2">
        <f t="shared" si="323"/>
        <v>0.32076677316293928</v>
      </c>
      <c r="L824" s="2">
        <f t="shared" si="324"/>
        <v>0</v>
      </c>
      <c r="M824" s="2">
        <f t="shared" si="325"/>
        <v>5.5511151231257827E-17</v>
      </c>
      <c r="N824" s="107">
        <v>1063</v>
      </c>
      <c r="O824" s="107">
        <v>502</v>
      </c>
      <c r="P824" s="107"/>
      <c r="Q824" s="107"/>
      <c r="R824" s="107"/>
      <c r="S824" s="107"/>
      <c r="T824" s="107"/>
      <c r="U824" s="107"/>
      <c r="V824" s="107"/>
      <c r="W824" s="107"/>
      <c r="X824" s="107">
        <v>0</v>
      </c>
      <c r="Y824" s="107"/>
      <c r="Z824" s="107"/>
      <c r="AA824" s="107"/>
      <c r="AB824" s="107"/>
      <c r="AC824" s="107"/>
      <c r="AD824" s="107"/>
      <c r="AE824" s="107"/>
      <c r="AG824" s="6">
        <f>IF(Q824&gt;0,RANK(Q824,(N824:P824,Q824:AE824)),0)</f>
        <v>0</v>
      </c>
      <c r="AH824" s="6">
        <f>IF(R824&gt;0,RANK(R824,(N824:P824,Q824:AE824)),0)</f>
        <v>0</v>
      </c>
      <c r="AI824" s="6">
        <f>IF(T824&gt;0,RANK(T824,(N824:P824,Q824:AE824)),0)</f>
        <v>0</v>
      </c>
      <c r="AJ824" s="6">
        <f>IF(S824&gt;0,RANK(S824,(N824:P824,Q824:AE824)),0)</f>
        <v>0</v>
      </c>
      <c r="AK824" s="2">
        <f t="shared" si="326"/>
        <v>0</v>
      </c>
      <c r="AL824" s="2">
        <f t="shared" si="327"/>
        <v>0</v>
      </c>
      <c r="AM824" s="2">
        <f t="shared" si="328"/>
        <v>0</v>
      </c>
      <c r="AN824" s="2">
        <f t="shared" si="329"/>
        <v>0</v>
      </c>
      <c r="AP824" t="s">
        <v>2815</v>
      </c>
      <c r="AQ824" t="s">
        <v>1037</v>
      </c>
      <c r="AT824" s="92">
        <v>31</v>
      </c>
      <c r="AU824" s="94">
        <v>133</v>
      </c>
      <c r="AV824" s="98">
        <f t="shared" si="320"/>
        <v>31133</v>
      </c>
      <c r="AX824" s="6" t="s">
        <v>1535</v>
      </c>
    </row>
    <row r="825" spans="1:50" hidden="1" outlineLevel="1">
      <c r="A825" t="s">
        <v>1000</v>
      </c>
      <c r="B825" t="s">
        <v>1037</v>
      </c>
      <c r="C825" s="1">
        <f t="shared" si="321"/>
        <v>1420</v>
      </c>
      <c r="D825" s="6">
        <f>IF(N825&gt;0, RANK(N825,(N825:P825,Q825:AE825)),0)</f>
        <v>2</v>
      </c>
      <c r="E825" s="6">
        <f>IF(O825&gt;0,RANK(O825,(N825:P825,Q825:AE825)),0)</f>
        <v>1</v>
      </c>
      <c r="F825" s="6">
        <f>IF(P825&gt;0,RANK(P825,(N825:P825,Q825:AE825)),0)</f>
        <v>0</v>
      </c>
      <c r="G825" s="1">
        <f t="shared" si="309"/>
        <v>362</v>
      </c>
      <c r="H825" s="2">
        <f t="shared" si="310"/>
        <v>0.25492957746478873</v>
      </c>
      <c r="I825" s="2"/>
      <c r="J825" s="2">
        <f t="shared" si="322"/>
        <v>0.37253521126760564</v>
      </c>
      <c r="K825" s="2">
        <f t="shared" si="323"/>
        <v>0.62746478873239442</v>
      </c>
      <c r="L825" s="2">
        <f t="shared" si="324"/>
        <v>0</v>
      </c>
      <c r="M825" s="2">
        <f t="shared" si="325"/>
        <v>-1.1102230246251565E-16</v>
      </c>
      <c r="N825" s="107">
        <v>529</v>
      </c>
      <c r="O825" s="107">
        <v>891</v>
      </c>
      <c r="P825" s="107"/>
      <c r="Q825" s="107"/>
      <c r="R825" s="107"/>
      <c r="S825" s="107"/>
      <c r="T825" s="107"/>
      <c r="U825" s="107"/>
      <c r="V825" s="107"/>
      <c r="W825" s="107"/>
      <c r="X825" s="107">
        <v>0</v>
      </c>
      <c r="Y825" s="107"/>
      <c r="Z825" s="107"/>
      <c r="AA825" s="107"/>
      <c r="AB825" s="107"/>
      <c r="AC825" s="107"/>
      <c r="AD825" s="107"/>
      <c r="AE825" s="107"/>
      <c r="AG825" s="6">
        <f>IF(Q825&gt;0,RANK(Q825,(N825:P825,Q825:AE825)),0)</f>
        <v>0</v>
      </c>
      <c r="AH825" s="6">
        <f>IF(R825&gt;0,RANK(R825,(N825:P825,Q825:AE825)),0)</f>
        <v>0</v>
      </c>
      <c r="AI825" s="6">
        <f>IF(T825&gt;0,RANK(T825,(N825:P825,Q825:AE825)),0)</f>
        <v>0</v>
      </c>
      <c r="AJ825" s="6">
        <f>IF(S825&gt;0,RANK(S825,(N825:P825,Q825:AE825)),0)</f>
        <v>0</v>
      </c>
      <c r="AK825" s="2">
        <f t="shared" si="326"/>
        <v>0</v>
      </c>
      <c r="AL825" s="2">
        <f t="shared" si="327"/>
        <v>0</v>
      </c>
      <c r="AM825" s="2">
        <f t="shared" si="328"/>
        <v>0</v>
      </c>
      <c r="AN825" s="2">
        <f t="shared" si="329"/>
        <v>0</v>
      </c>
      <c r="AP825" t="s">
        <v>1000</v>
      </c>
      <c r="AQ825" t="s">
        <v>1037</v>
      </c>
      <c r="AT825" s="92">
        <v>31</v>
      </c>
      <c r="AU825" s="94">
        <v>135</v>
      </c>
      <c r="AV825" s="98">
        <f t="shared" si="320"/>
        <v>31135</v>
      </c>
      <c r="AX825" s="6" t="s">
        <v>1535</v>
      </c>
    </row>
    <row r="826" spans="1:50" hidden="1" outlineLevel="1">
      <c r="A826" t="s">
        <v>303</v>
      </c>
      <c r="B826" t="s">
        <v>1037</v>
      </c>
      <c r="C826" s="1">
        <f t="shared" si="321"/>
        <v>4291</v>
      </c>
      <c r="D826" s="6">
        <f>IF(N826&gt;0, RANK(N826,(N826:P826,Q826:AE826)),0)</f>
        <v>2</v>
      </c>
      <c r="E826" s="6">
        <f>IF(O826&gt;0,RANK(O826,(N826:P826,Q826:AE826)),0)</f>
        <v>1</v>
      </c>
      <c r="F826" s="6">
        <f>IF(P826&gt;0,RANK(P826,(N826:P826,Q826:AE826)),0)</f>
        <v>0</v>
      </c>
      <c r="G826" s="1">
        <f t="shared" si="309"/>
        <v>175</v>
      </c>
      <c r="H826" s="2">
        <f t="shared" si="310"/>
        <v>4.0783034257748776E-2</v>
      </c>
      <c r="I826" s="2"/>
      <c r="J826" s="2">
        <f t="shared" si="322"/>
        <v>0.47960848287112562</v>
      </c>
      <c r="K826" s="2">
        <f t="shared" si="323"/>
        <v>0.52039151712887444</v>
      </c>
      <c r="L826" s="2">
        <f t="shared" si="324"/>
        <v>0</v>
      </c>
      <c r="M826" s="2">
        <f t="shared" si="325"/>
        <v>0</v>
      </c>
      <c r="N826" s="107">
        <v>2058</v>
      </c>
      <c r="O826" s="107">
        <v>2233</v>
      </c>
      <c r="P826" s="107"/>
      <c r="Q826" s="107"/>
      <c r="R826" s="107"/>
      <c r="S826" s="107"/>
      <c r="T826" s="107"/>
      <c r="U826" s="107"/>
      <c r="V826" s="107"/>
      <c r="W826" s="107"/>
      <c r="X826" s="107">
        <v>0</v>
      </c>
      <c r="Y826" s="107"/>
      <c r="Z826" s="107"/>
      <c r="AA826" s="107"/>
      <c r="AB826" s="107"/>
      <c r="AC826" s="107"/>
      <c r="AD826" s="107"/>
      <c r="AE826" s="107"/>
      <c r="AG826" s="6">
        <f>IF(Q826&gt;0,RANK(Q826,(N826:P826,Q826:AE826)),0)</f>
        <v>0</v>
      </c>
      <c r="AH826" s="6">
        <f>IF(R826&gt;0,RANK(R826,(N826:P826,Q826:AE826)),0)</f>
        <v>0</v>
      </c>
      <c r="AI826" s="6">
        <f>IF(T826&gt;0,RANK(T826,(N826:P826,Q826:AE826)),0)</f>
        <v>0</v>
      </c>
      <c r="AJ826" s="6">
        <f>IF(S826&gt;0,RANK(S826,(N826:P826,Q826:AE826)),0)</f>
        <v>0</v>
      </c>
      <c r="AK826" s="2">
        <f t="shared" si="326"/>
        <v>0</v>
      </c>
      <c r="AL826" s="2">
        <f t="shared" si="327"/>
        <v>0</v>
      </c>
      <c r="AM826" s="2">
        <f t="shared" si="328"/>
        <v>0</v>
      </c>
      <c r="AN826" s="2">
        <f t="shared" si="329"/>
        <v>0</v>
      </c>
      <c r="AP826" t="s">
        <v>303</v>
      </c>
      <c r="AQ826" t="s">
        <v>1037</v>
      </c>
      <c r="AT826" s="92">
        <v>31</v>
      </c>
      <c r="AU826" s="94">
        <v>137</v>
      </c>
      <c r="AV826" s="98">
        <f t="shared" si="320"/>
        <v>31137</v>
      </c>
      <c r="AX826" s="6" t="s">
        <v>1535</v>
      </c>
    </row>
    <row r="827" spans="1:50" hidden="1" outlineLevel="1">
      <c r="A827" t="s">
        <v>2733</v>
      </c>
      <c r="B827" t="s">
        <v>1037</v>
      </c>
      <c r="C827" s="1">
        <f t="shared" si="321"/>
        <v>2865</v>
      </c>
      <c r="D827" s="6">
        <f>IF(N827&gt;0, RANK(N827,(N827:P827,Q827:AE827)),0)</f>
        <v>2</v>
      </c>
      <c r="E827" s="6">
        <f>IF(O827&gt;0,RANK(O827,(N827:P827,Q827:AE827)),0)</f>
        <v>1</v>
      </c>
      <c r="F827" s="6">
        <f>IF(P827&gt;0,RANK(P827,(N827:P827,Q827:AE827)),0)</f>
        <v>0</v>
      </c>
      <c r="G827" s="1">
        <f t="shared" si="309"/>
        <v>62</v>
      </c>
      <c r="H827" s="2">
        <f t="shared" si="310"/>
        <v>2.1640488656195462E-2</v>
      </c>
      <c r="I827" s="2"/>
      <c r="J827" s="2">
        <f t="shared" si="322"/>
        <v>0.48865619546247818</v>
      </c>
      <c r="K827" s="2">
        <f t="shared" si="323"/>
        <v>0.51029668411867368</v>
      </c>
      <c r="L827" s="2">
        <f t="shared" si="324"/>
        <v>0</v>
      </c>
      <c r="M827" s="2">
        <f t="shared" si="325"/>
        <v>1.0471204188481353E-3</v>
      </c>
      <c r="N827" s="107">
        <v>1400</v>
      </c>
      <c r="O827" s="107">
        <v>1462</v>
      </c>
      <c r="P827" s="107"/>
      <c r="Q827" s="107"/>
      <c r="R827" s="107"/>
      <c r="S827" s="107"/>
      <c r="T827" s="107"/>
      <c r="U827" s="107"/>
      <c r="V827" s="107"/>
      <c r="W827" s="107"/>
      <c r="X827" s="107">
        <v>3</v>
      </c>
      <c r="Y827" s="107"/>
      <c r="Z827" s="107"/>
      <c r="AA827" s="107"/>
      <c r="AB827" s="107"/>
      <c r="AC827" s="107"/>
      <c r="AD827" s="107"/>
      <c r="AE827" s="107"/>
      <c r="AG827" s="6">
        <f>IF(Q827&gt;0,RANK(Q827,(N827:P827,Q827:AE827)),0)</f>
        <v>0</v>
      </c>
      <c r="AH827" s="6">
        <f>IF(R827&gt;0,RANK(R827,(N827:P827,Q827:AE827)),0)</f>
        <v>0</v>
      </c>
      <c r="AI827" s="6">
        <f>IF(T827&gt;0,RANK(T827,(N827:P827,Q827:AE827)),0)</f>
        <v>0</v>
      </c>
      <c r="AJ827" s="6">
        <f>IF(S827&gt;0,RANK(S827,(N827:P827,Q827:AE827)),0)</f>
        <v>0</v>
      </c>
      <c r="AK827" s="2">
        <f t="shared" si="326"/>
        <v>0</v>
      </c>
      <c r="AL827" s="2">
        <f t="shared" si="327"/>
        <v>0</v>
      </c>
      <c r="AM827" s="2">
        <f t="shared" si="328"/>
        <v>0</v>
      </c>
      <c r="AN827" s="2">
        <f t="shared" si="329"/>
        <v>0</v>
      </c>
      <c r="AP827" t="s">
        <v>2733</v>
      </c>
      <c r="AQ827" t="s">
        <v>1037</v>
      </c>
      <c r="AT827" s="92">
        <v>31</v>
      </c>
      <c r="AU827" s="94">
        <v>139</v>
      </c>
      <c r="AV827" s="98">
        <f t="shared" si="320"/>
        <v>31139</v>
      </c>
      <c r="AX827" s="6" t="s">
        <v>1535</v>
      </c>
    </row>
    <row r="828" spans="1:50" hidden="1" outlineLevel="1">
      <c r="A828" t="s">
        <v>2424</v>
      </c>
      <c r="B828" t="s">
        <v>1037</v>
      </c>
      <c r="C828" s="1">
        <f t="shared" si="321"/>
        <v>10637</v>
      </c>
      <c r="D828" s="6">
        <f>IF(N828&gt;0, RANK(N828,(N828:P828,Q828:AE828)),0)</f>
        <v>2</v>
      </c>
      <c r="E828" s="6">
        <f>IF(O828&gt;0,RANK(O828,(N828:P828,Q828:AE828)),0)</f>
        <v>1</v>
      </c>
      <c r="F828" s="6">
        <f>IF(P828&gt;0,RANK(P828,(N828:P828,Q828:AE828)),0)</f>
        <v>0</v>
      </c>
      <c r="G828" s="1">
        <f t="shared" si="309"/>
        <v>892</v>
      </c>
      <c r="H828" s="2">
        <f t="shared" si="310"/>
        <v>8.38582307041459E-2</v>
      </c>
      <c r="I828" s="2"/>
      <c r="J828" s="2">
        <f t="shared" si="322"/>
        <v>0.45642568393343991</v>
      </c>
      <c r="K828" s="2">
        <f t="shared" si="323"/>
        <v>0.54028391463758574</v>
      </c>
      <c r="L828" s="2">
        <f t="shared" si="324"/>
        <v>0</v>
      </c>
      <c r="M828" s="2">
        <f t="shared" si="325"/>
        <v>3.2904014289742989E-3</v>
      </c>
      <c r="N828" s="107">
        <v>4855</v>
      </c>
      <c r="O828" s="107">
        <v>5747</v>
      </c>
      <c r="P828" s="107"/>
      <c r="Q828" s="107"/>
      <c r="R828" s="107"/>
      <c r="S828" s="107"/>
      <c r="T828" s="107"/>
      <c r="U828" s="107"/>
      <c r="V828" s="107"/>
      <c r="W828" s="107"/>
      <c r="X828" s="107">
        <v>35</v>
      </c>
      <c r="Y828" s="107"/>
      <c r="Z828" s="107"/>
      <c r="AA828" s="107"/>
      <c r="AB828" s="107"/>
      <c r="AC828" s="107"/>
      <c r="AD828" s="107"/>
      <c r="AE828" s="107"/>
      <c r="AG828" s="6">
        <f>IF(Q828&gt;0,RANK(Q828,(N828:P828,Q828:AE828)),0)</f>
        <v>0</v>
      </c>
      <c r="AH828" s="6">
        <f>IF(R828&gt;0,RANK(R828,(N828:P828,Q828:AE828)),0)</f>
        <v>0</v>
      </c>
      <c r="AI828" s="6">
        <f>IF(T828&gt;0,RANK(T828,(N828:P828,Q828:AE828)),0)</f>
        <v>0</v>
      </c>
      <c r="AJ828" s="6">
        <f>IF(S828&gt;0,RANK(S828,(N828:P828,Q828:AE828)),0)</f>
        <v>0</v>
      </c>
      <c r="AK828" s="2">
        <f t="shared" si="326"/>
        <v>0</v>
      </c>
      <c r="AL828" s="2">
        <f t="shared" si="327"/>
        <v>0</v>
      </c>
      <c r="AM828" s="2">
        <f t="shared" si="328"/>
        <v>0</v>
      </c>
      <c r="AN828" s="2">
        <f t="shared" si="329"/>
        <v>0</v>
      </c>
      <c r="AP828" t="s">
        <v>2424</v>
      </c>
      <c r="AQ828" t="s">
        <v>1037</v>
      </c>
      <c r="AT828" s="92">
        <v>31</v>
      </c>
      <c r="AU828" s="94">
        <v>141</v>
      </c>
      <c r="AV828" s="98">
        <f t="shared" si="320"/>
        <v>31141</v>
      </c>
      <c r="AX828" s="6" t="s">
        <v>1535</v>
      </c>
    </row>
    <row r="829" spans="1:50" hidden="1" outlineLevel="1">
      <c r="A829" t="s">
        <v>2199</v>
      </c>
      <c r="B829" t="s">
        <v>1037</v>
      </c>
      <c r="C829" s="1">
        <f t="shared" si="321"/>
        <v>2431</v>
      </c>
      <c r="D829" s="6">
        <f>IF(N829&gt;0, RANK(N829,(N829:P829,Q829:AE829)),0)</f>
        <v>1</v>
      </c>
      <c r="E829" s="6">
        <f>IF(O829&gt;0,RANK(O829,(N829:P829,Q829:AE829)),0)</f>
        <v>2</v>
      </c>
      <c r="F829" s="6">
        <f>IF(P829&gt;0,RANK(P829,(N829:P829,Q829:AE829)),0)</f>
        <v>0</v>
      </c>
      <c r="G829" s="1">
        <f t="shared" si="309"/>
        <v>334</v>
      </c>
      <c r="H829" s="2">
        <f t="shared" si="310"/>
        <v>0.13739201974496093</v>
      </c>
      <c r="I829" s="2"/>
      <c r="J829" s="2">
        <f t="shared" si="322"/>
        <v>0.56849033319621556</v>
      </c>
      <c r="K829" s="2">
        <f t="shared" si="323"/>
        <v>0.4310983134512546</v>
      </c>
      <c r="L829" s="2">
        <f t="shared" si="324"/>
        <v>0</v>
      </c>
      <c r="M829" s="2">
        <f t="shared" si="325"/>
        <v>4.1135335252984184E-4</v>
      </c>
      <c r="N829" s="107">
        <v>1382</v>
      </c>
      <c r="O829" s="107">
        <v>1048</v>
      </c>
      <c r="P829" s="107"/>
      <c r="Q829" s="107"/>
      <c r="R829" s="107"/>
      <c r="S829" s="107"/>
      <c r="T829" s="107"/>
      <c r="U829" s="107"/>
      <c r="V829" s="107"/>
      <c r="W829" s="107"/>
      <c r="X829" s="107">
        <v>1</v>
      </c>
      <c r="Y829" s="107"/>
      <c r="Z829" s="107"/>
      <c r="AA829" s="107"/>
      <c r="AB829" s="107"/>
      <c r="AC829" s="107"/>
      <c r="AD829" s="107"/>
      <c r="AE829" s="107"/>
      <c r="AG829" s="6">
        <f>IF(Q829&gt;0,RANK(Q829,(N829:P829,Q829:AE829)),0)</f>
        <v>0</v>
      </c>
      <c r="AH829" s="6">
        <f>IF(R829&gt;0,RANK(R829,(N829:P829,Q829:AE829)),0)</f>
        <v>0</v>
      </c>
      <c r="AI829" s="6">
        <f>IF(T829&gt;0,RANK(T829,(N829:P829,Q829:AE829)),0)</f>
        <v>0</v>
      </c>
      <c r="AJ829" s="6">
        <f>IF(S829&gt;0,RANK(S829,(N829:P829,Q829:AE829)),0)</f>
        <v>0</v>
      </c>
      <c r="AK829" s="2">
        <f t="shared" si="326"/>
        <v>0</v>
      </c>
      <c r="AL829" s="2">
        <f t="shared" si="327"/>
        <v>0</v>
      </c>
      <c r="AM829" s="2">
        <f t="shared" si="328"/>
        <v>0</v>
      </c>
      <c r="AN829" s="2">
        <f t="shared" si="329"/>
        <v>0</v>
      </c>
      <c r="AP829" t="s">
        <v>2199</v>
      </c>
      <c r="AQ829" t="s">
        <v>1037</v>
      </c>
      <c r="AT829" s="92">
        <v>31</v>
      </c>
      <c r="AU829" s="94">
        <v>143</v>
      </c>
      <c r="AV829" s="98">
        <f t="shared" si="320"/>
        <v>31143</v>
      </c>
      <c r="AX829" s="6" t="s">
        <v>1535</v>
      </c>
    </row>
    <row r="830" spans="1:50" hidden="1" outlineLevel="1">
      <c r="A830" t="s">
        <v>1806</v>
      </c>
      <c r="B830" t="s">
        <v>1037</v>
      </c>
      <c r="C830" s="1">
        <f t="shared" si="321"/>
        <v>4198</v>
      </c>
      <c r="D830" s="6">
        <f>IF(N830&gt;0, RANK(N830,(N830:P830,Q830:AE830)),0)</f>
        <v>1</v>
      </c>
      <c r="E830" s="6">
        <f>IF(O830&gt;0,RANK(O830,(N830:P830,Q830:AE830)),0)</f>
        <v>2</v>
      </c>
      <c r="F830" s="6">
        <f>IF(P830&gt;0,RANK(P830,(N830:P830,Q830:AE830)),0)</f>
        <v>0</v>
      </c>
      <c r="G830" s="1">
        <f t="shared" si="309"/>
        <v>221</v>
      </c>
      <c r="H830" s="2">
        <f t="shared" si="310"/>
        <v>5.2644116245831346E-2</v>
      </c>
      <c r="I830" s="2"/>
      <c r="J830" s="2">
        <f t="shared" si="322"/>
        <v>0.5257265364459266</v>
      </c>
      <c r="K830" s="2">
        <f t="shared" si="323"/>
        <v>0.47308242020009528</v>
      </c>
      <c r="L830" s="2">
        <f t="shared" si="324"/>
        <v>0</v>
      </c>
      <c r="M830" s="2">
        <f t="shared" si="325"/>
        <v>1.1910433539781273E-3</v>
      </c>
      <c r="N830" s="107">
        <v>2207</v>
      </c>
      <c r="O830" s="107">
        <v>1986</v>
      </c>
      <c r="P830" s="107"/>
      <c r="Q830" s="107"/>
      <c r="R830" s="107"/>
      <c r="S830" s="107"/>
      <c r="T830" s="107"/>
      <c r="U830" s="107"/>
      <c r="V830" s="107"/>
      <c r="W830" s="107"/>
      <c r="X830" s="107">
        <v>5</v>
      </c>
      <c r="Y830" s="107"/>
      <c r="Z830" s="107"/>
      <c r="AA830" s="107"/>
      <c r="AB830" s="107"/>
      <c r="AC830" s="107"/>
      <c r="AD830" s="107"/>
      <c r="AE830" s="107"/>
      <c r="AG830" s="6">
        <f>IF(Q830&gt;0,RANK(Q830,(N830:P830,Q830:AE830)),0)</f>
        <v>0</v>
      </c>
      <c r="AH830" s="6">
        <f>IF(R830&gt;0,RANK(R830,(N830:P830,Q830:AE830)),0)</f>
        <v>0</v>
      </c>
      <c r="AI830" s="6">
        <f>IF(T830&gt;0,RANK(T830,(N830:P830,Q830:AE830)),0)</f>
        <v>0</v>
      </c>
      <c r="AJ830" s="6">
        <f>IF(S830&gt;0,RANK(S830,(N830:P830,Q830:AE830)),0)</f>
        <v>0</v>
      </c>
      <c r="AK830" s="2">
        <f t="shared" si="326"/>
        <v>0</v>
      </c>
      <c r="AL830" s="2">
        <f t="shared" si="327"/>
        <v>0</v>
      </c>
      <c r="AM830" s="2">
        <f t="shared" si="328"/>
        <v>0</v>
      </c>
      <c r="AN830" s="2">
        <f t="shared" si="329"/>
        <v>0</v>
      </c>
      <c r="AP830" t="s">
        <v>1806</v>
      </c>
      <c r="AQ830" t="s">
        <v>1037</v>
      </c>
      <c r="AT830" s="92">
        <v>31</v>
      </c>
      <c r="AU830" s="94">
        <v>145</v>
      </c>
      <c r="AV830" s="98">
        <f t="shared" si="320"/>
        <v>31145</v>
      </c>
      <c r="AX830" s="6" t="s">
        <v>1535</v>
      </c>
    </row>
    <row r="831" spans="1:50" hidden="1" outlineLevel="1">
      <c r="A831" t="s">
        <v>1828</v>
      </c>
      <c r="B831" t="s">
        <v>1037</v>
      </c>
      <c r="C831" s="1">
        <f t="shared" si="321"/>
        <v>4242</v>
      </c>
      <c r="D831" s="6">
        <f>IF(N831&gt;0, RANK(N831,(N831:P831,Q831:AE831)),0)</f>
        <v>1</v>
      </c>
      <c r="E831" s="6">
        <f>IF(O831&gt;0,RANK(O831,(N831:P831,Q831:AE831)),0)</f>
        <v>2</v>
      </c>
      <c r="F831" s="6">
        <f>IF(P831&gt;0,RANK(P831,(N831:P831,Q831:AE831)),0)</f>
        <v>0</v>
      </c>
      <c r="G831" s="1">
        <f t="shared" si="309"/>
        <v>864</v>
      </c>
      <c r="H831" s="2">
        <f t="shared" si="310"/>
        <v>0.20367751060820369</v>
      </c>
      <c r="I831" s="2"/>
      <c r="J831" s="2">
        <f t="shared" si="322"/>
        <v>0.6018387553041018</v>
      </c>
      <c r="K831" s="2">
        <f t="shared" si="323"/>
        <v>0.39816124469589814</v>
      </c>
      <c r="L831" s="2">
        <f t="shared" si="324"/>
        <v>0</v>
      </c>
      <c r="M831" s="2">
        <f t="shared" si="325"/>
        <v>5.5511151231257827E-17</v>
      </c>
      <c r="N831" s="107">
        <v>2553</v>
      </c>
      <c r="O831" s="107">
        <v>1689</v>
      </c>
      <c r="P831" s="107"/>
      <c r="Q831" s="107"/>
      <c r="R831" s="107"/>
      <c r="S831" s="107"/>
      <c r="T831" s="107"/>
      <c r="U831" s="107"/>
      <c r="V831" s="107"/>
      <c r="W831" s="107"/>
      <c r="X831" s="107">
        <v>0</v>
      </c>
      <c r="Y831" s="107"/>
      <c r="Z831" s="107"/>
      <c r="AA831" s="107"/>
      <c r="AB831" s="107"/>
      <c r="AC831" s="107"/>
      <c r="AD831" s="107"/>
      <c r="AE831" s="107"/>
      <c r="AG831" s="6">
        <f>IF(Q831&gt;0,RANK(Q831,(N831:P831,Q831:AE831)),0)</f>
        <v>0</v>
      </c>
      <c r="AH831" s="6">
        <f>IF(R831&gt;0,RANK(R831,(N831:P831,Q831:AE831)),0)</f>
        <v>0</v>
      </c>
      <c r="AI831" s="6">
        <f>IF(T831&gt;0,RANK(T831,(N831:P831,Q831:AE831)),0)</f>
        <v>0</v>
      </c>
      <c r="AJ831" s="6">
        <f>IF(S831&gt;0,RANK(S831,(N831:P831,Q831:AE831)),0)</f>
        <v>0</v>
      </c>
      <c r="AK831" s="2">
        <f t="shared" si="326"/>
        <v>0</v>
      </c>
      <c r="AL831" s="2">
        <f t="shared" si="327"/>
        <v>0</v>
      </c>
      <c r="AM831" s="2">
        <f t="shared" si="328"/>
        <v>0</v>
      </c>
      <c r="AN831" s="2">
        <f t="shared" si="329"/>
        <v>0</v>
      </c>
      <c r="AP831" t="s">
        <v>1828</v>
      </c>
      <c r="AQ831" t="s">
        <v>1037</v>
      </c>
      <c r="AT831" s="92">
        <v>31</v>
      </c>
      <c r="AU831" s="94">
        <v>147</v>
      </c>
      <c r="AV831" s="98">
        <f t="shared" si="320"/>
        <v>31147</v>
      </c>
      <c r="AX831" s="6" t="s">
        <v>1535</v>
      </c>
    </row>
    <row r="832" spans="1:50" hidden="1" outlineLevel="1">
      <c r="A832" t="s">
        <v>2545</v>
      </c>
      <c r="B832" t="s">
        <v>1037</v>
      </c>
      <c r="C832" s="1">
        <f t="shared" si="321"/>
        <v>953</v>
      </c>
      <c r="D832" s="6">
        <f>IF(N832&gt;0, RANK(N832,(N832:P832,Q832:AE832)),0)</f>
        <v>2</v>
      </c>
      <c r="E832" s="6">
        <f>IF(O832&gt;0,RANK(O832,(N832:P832,Q832:AE832)),0)</f>
        <v>1</v>
      </c>
      <c r="F832" s="6">
        <f>IF(P832&gt;0,RANK(P832,(N832:P832,Q832:AE832)),0)</f>
        <v>0</v>
      </c>
      <c r="G832" s="1">
        <f t="shared" si="309"/>
        <v>247</v>
      </c>
      <c r="H832" s="2">
        <f t="shared" si="310"/>
        <v>0.25918153200419725</v>
      </c>
      <c r="I832" s="2"/>
      <c r="J832" s="2">
        <f t="shared" si="322"/>
        <v>0.37040923399790138</v>
      </c>
      <c r="K832" s="2">
        <f t="shared" si="323"/>
        <v>0.62959076600209862</v>
      </c>
      <c r="L832" s="2">
        <f t="shared" si="324"/>
        <v>0</v>
      </c>
      <c r="M832" s="2">
        <f t="shared" si="325"/>
        <v>0</v>
      </c>
      <c r="N832" s="107">
        <v>353</v>
      </c>
      <c r="O832" s="107">
        <v>600</v>
      </c>
      <c r="P832" s="107"/>
      <c r="Q832" s="107"/>
      <c r="R832" s="107"/>
      <c r="S832" s="107"/>
      <c r="T832" s="107"/>
      <c r="U832" s="107"/>
      <c r="V832" s="107"/>
      <c r="W832" s="107"/>
      <c r="X832" s="107">
        <v>0</v>
      </c>
      <c r="Y832" s="107"/>
      <c r="Z832" s="107"/>
      <c r="AA832" s="107"/>
      <c r="AB832" s="107"/>
      <c r="AC832" s="107"/>
      <c r="AD832" s="107"/>
      <c r="AE832" s="107"/>
      <c r="AG832" s="6">
        <f>IF(Q832&gt;0,RANK(Q832,(N832:P832,Q832:AE832)),0)</f>
        <v>0</v>
      </c>
      <c r="AH832" s="6">
        <f>IF(R832&gt;0,RANK(R832,(N832:P832,Q832:AE832)),0)</f>
        <v>0</v>
      </c>
      <c r="AI832" s="6">
        <f>IF(T832&gt;0,RANK(T832,(N832:P832,Q832:AE832)),0)</f>
        <v>0</v>
      </c>
      <c r="AJ832" s="6">
        <f>IF(S832&gt;0,RANK(S832,(N832:P832,Q832:AE832)),0)</f>
        <v>0</v>
      </c>
      <c r="AK832" s="2">
        <f t="shared" si="326"/>
        <v>0</v>
      </c>
      <c r="AL832" s="2">
        <f t="shared" si="327"/>
        <v>0</v>
      </c>
      <c r="AM832" s="2">
        <f t="shared" si="328"/>
        <v>0</v>
      </c>
      <c r="AN832" s="2">
        <f t="shared" si="329"/>
        <v>0</v>
      </c>
      <c r="AP832" t="s">
        <v>2545</v>
      </c>
      <c r="AQ832" t="s">
        <v>1037</v>
      </c>
      <c r="AT832" s="92">
        <v>31</v>
      </c>
      <c r="AU832" s="94">
        <v>149</v>
      </c>
      <c r="AV832" s="98">
        <f t="shared" si="320"/>
        <v>31149</v>
      </c>
      <c r="AX832" s="6" t="s">
        <v>1535</v>
      </c>
    </row>
    <row r="833" spans="1:50" hidden="1" outlineLevel="1">
      <c r="A833" t="s">
        <v>1489</v>
      </c>
      <c r="B833" t="s">
        <v>1037</v>
      </c>
      <c r="C833" s="1">
        <f t="shared" si="321"/>
        <v>4661</v>
      </c>
      <c r="D833" s="6">
        <f>IF(N833&gt;0, RANK(N833,(N833:P833,Q833:AE833)),0)</f>
        <v>1</v>
      </c>
      <c r="E833" s="6">
        <f>IF(O833&gt;0,RANK(O833,(N833:P833,Q833:AE833)),0)</f>
        <v>2</v>
      </c>
      <c r="F833" s="6">
        <f>IF(P833&gt;0,RANK(P833,(N833:P833,Q833:AE833)),0)</f>
        <v>0</v>
      </c>
      <c r="G833" s="1">
        <f t="shared" si="309"/>
        <v>2133</v>
      </c>
      <c r="H833" s="2">
        <f t="shared" si="310"/>
        <v>0.4576271186440678</v>
      </c>
      <c r="I833" s="2"/>
      <c r="J833" s="2">
        <f t="shared" si="322"/>
        <v>0.72881355932203384</v>
      </c>
      <c r="K833" s="2">
        <f t="shared" si="323"/>
        <v>0.2711864406779661</v>
      </c>
      <c r="L833" s="2">
        <f t="shared" si="324"/>
        <v>0</v>
      </c>
      <c r="M833" s="2">
        <f t="shared" si="325"/>
        <v>5.5511151231257827E-17</v>
      </c>
      <c r="N833" s="107">
        <v>3397</v>
      </c>
      <c r="O833" s="107">
        <v>1264</v>
      </c>
      <c r="P833" s="107"/>
      <c r="Q833" s="107"/>
      <c r="R833" s="107"/>
      <c r="S833" s="107"/>
      <c r="T833" s="107"/>
      <c r="U833" s="107"/>
      <c r="V833" s="107"/>
      <c r="W833" s="107"/>
      <c r="X833" s="107">
        <v>0</v>
      </c>
      <c r="Y833" s="107"/>
      <c r="Z833" s="107"/>
      <c r="AA833" s="107"/>
      <c r="AB833" s="107"/>
      <c r="AC833" s="107"/>
      <c r="AD833" s="107"/>
      <c r="AE833" s="107"/>
      <c r="AG833" s="6">
        <f>IF(Q833&gt;0,RANK(Q833,(N833:P833,Q833:AE833)),0)</f>
        <v>0</v>
      </c>
      <c r="AH833" s="6">
        <f>IF(R833&gt;0,RANK(R833,(N833:P833,Q833:AE833)),0)</f>
        <v>0</v>
      </c>
      <c r="AI833" s="6">
        <f>IF(T833&gt;0,RANK(T833,(N833:P833,Q833:AE833)),0)</f>
        <v>0</v>
      </c>
      <c r="AJ833" s="6">
        <f>IF(S833&gt;0,RANK(S833,(N833:P833,Q833:AE833)),0)</f>
        <v>0</v>
      </c>
      <c r="AK833" s="2">
        <f t="shared" si="326"/>
        <v>0</v>
      </c>
      <c r="AL833" s="2">
        <f t="shared" si="327"/>
        <v>0</v>
      </c>
      <c r="AM833" s="2">
        <f t="shared" si="328"/>
        <v>0</v>
      </c>
      <c r="AN833" s="2">
        <f t="shared" si="329"/>
        <v>0</v>
      </c>
      <c r="AP833" t="s">
        <v>1489</v>
      </c>
      <c r="AQ833" t="s">
        <v>1037</v>
      </c>
      <c r="AT833" s="92">
        <v>31</v>
      </c>
      <c r="AU833" s="94">
        <v>151</v>
      </c>
      <c r="AV833" s="98">
        <f t="shared" si="320"/>
        <v>31151</v>
      </c>
      <c r="AX833" s="6" t="s">
        <v>1535</v>
      </c>
    </row>
    <row r="834" spans="1:50" hidden="1" outlineLevel="1">
      <c r="A834" t="s">
        <v>1860</v>
      </c>
      <c r="B834" t="s">
        <v>1037</v>
      </c>
      <c r="C834" s="1">
        <f t="shared" si="321"/>
        <v>31552</v>
      </c>
      <c r="D834" s="6">
        <f>IF(N834&gt;0, RANK(N834,(N834:P834,Q834:AE834)),0)</f>
        <v>1</v>
      </c>
      <c r="E834" s="6">
        <f>IF(O834&gt;0,RANK(O834,(N834:P834,Q834:AE834)),0)</f>
        <v>2</v>
      </c>
      <c r="F834" s="6">
        <f>IF(P834&gt;0,RANK(P834,(N834:P834,Q834:AE834)),0)</f>
        <v>0</v>
      </c>
      <c r="G834" s="1">
        <f t="shared" si="309"/>
        <v>1710</v>
      </c>
      <c r="H834" s="2">
        <f t="shared" si="310"/>
        <v>5.4196247464503043E-2</v>
      </c>
      <c r="I834" s="2"/>
      <c r="J834" s="2">
        <f t="shared" si="322"/>
        <v>0.52709812373225151</v>
      </c>
      <c r="K834" s="2">
        <f t="shared" si="323"/>
        <v>0.47290187626774849</v>
      </c>
      <c r="L834" s="2">
        <f t="shared" si="324"/>
        <v>0</v>
      </c>
      <c r="M834" s="2">
        <f t="shared" si="325"/>
        <v>0</v>
      </c>
      <c r="N834" s="107">
        <v>16631</v>
      </c>
      <c r="O834" s="107">
        <v>14921</v>
      </c>
      <c r="P834" s="107"/>
      <c r="Q834" s="107"/>
      <c r="R834" s="107"/>
      <c r="S834" s="107"/>
      <c r="T834" s="107"/>
      <c r="U834" s="107"/>
      <c r="V834" s="107"/>
      <c r="W834" s="107"/>
      <c r="X834" s="107">
        <v>0</v>
      </c>
      <c r="Y834" s="107"/>
      <c r="Z834" s="107"/>
      <c r="AA834" s="107"/>
      <c r="AB834" s="107"/>
      <c r="AC834" s="107"/>
      <c r="AD834" s="107"/>
      <c r="AE834" s="107"/>
      <c r="AG834" s="6">
        <f>IF(Q834&gt;0,RANK(Q834,(N834:P834,Q834:AE834)),0)</f>
        <v>0</v>
      </c>
      <c r="AH834" s="6">
        <f>IF(R834&gt;0,RANK(R834,(N834:P834,Q834:AE834)),0)</f>
        <v>0</v>
      </c>
      <c r="AI834" s="6">
        <f>IF(T834&gt;0,RANK(T834,(N834:P834,Q834:AE834)),0)</f>
        <v>0</v>
      </c>
      <c r="AJ834" s="6">
        <f>IF(S834&gt;0,RANK(S834,(N834:P834,Q834:AE834)),0)</f>
        <v>0</v>
      </c>
      <c r="AK834" s="2">
        <f t="shared" si="326"/>
        <v>0</v>
      </c>
      <c r="AL834" s="2">
        <f t="shared" si="327"/>
        <v>0</v>
      </c>
      <c r="AM834" s="2">
        <f t="shared" si="328"/>
        <v>0</v>
      </c>
      <c r="AN834" s="2">
        <f t="shared" si="329"/>
        <v>0</v>
      </c>
      <c r="AP834" t="s">
        <v>1860</v>
      </c>
      <c r="AQ834" t="s">
        <v>1037</v>
      </c>
      <c r="AT834" s="92">
        <v>31</v>
      </c>
      <c r="AU834" s="94">
        <v>153</v>
      </c>
      <c r="AV834" s="98">
        <f t="shared" si="320"/>
        <v>31153</v>
      </c>
      <c r="AX834" s="6" t="s">
        <v>1535</v>
      </c>
    </row>
    <row r="835" spans="1:50" hidden="1" outlineLevel="1">
      <c r="A835" t="s">
        <v>2218</v>
      </c>
      <c r="B835" t="s">
        <v>1037</v>
      </c>
      <c r="C835" s="1">
        <f t="shared" si="321"/>
        <v>7672</v>
      </c>
      <c r="D835" s="6">
        <f>IF(N835&gt;0, RANK(N835,(N835:P835,Q835:AE835)),0)</f>
        <v>1</v>
      </c>
      <c r="E835" s="6">
        <f>IF(O835&gt;0,RANK(O835,(N835:P835,Q835:AE835)),0)</f>
        <v>2</v>
      </c>
      <c r="F835" s="6">
        <f>IF(P835&gt;0,RANK(P835,(N835:P835,Q835:AE835)),0)</f>
        <v>0</v>
      </c>
      <c r="G835" s="1">
        <f t="shared" ref="G835:G886" si="330">IF(C835&gt;0,MAX(N835:P835)-LARGE(N835:P835,2),0)</f>
        <v>1860</v>
      </c>
      <c r="H835" s="2">
        <f t="shared" ref="H835:H886" si="331">IF(C835&gt;0,G835/C835,0)</f>
        <v>0.24244004171011471</v>
      </c>
      <c r="I835" s="2"/>
      <c r="J835" s="2">
        <f t="shared" si="322"/>
        <v>0.61991657977059433</v>
      </c>
      <c r="K835" s="2">
        <f t="shared" si="323"/>
        <v>0.37747653806047965</v>
      </c>
      <c r="L835" s="2">
        <f t="shared" si="324"/>
        <v>0</v>
      </c>
      <c r="M835" s="2">
        <f t="shared" si="325"/>
        <v>2.6068821689260169E-3</v>
      </c>
      <c r="N835" s="107">
        <v>4756</v>
      </c>
      <c r="O835" s="107">
        <v>2896</v>
      </c>
      <c r="P835" s="107"/>
      <c r="Q835" s="107"/>
      <c r="R835" s="107"/>
      <c r="S835" s="107"/>
      <c r="T835" s="107"/>
      <c r="U835" s="107"/>
      <c r="V835" s="107"/>
      <c r="W835" s="107"/>
      <c r="X835" s="107">
        <v>20</v>
      </c>
      <c r="Y835" s="107"/>
      <c r="Z835" s="107"/>
      <c r="AA835" s="107"/>
      <c r="AB835" s="107"/>
      <c r="AC835" s="107"/>
      <c r="AD835" s="107"/>
      <c r="AE835" s="107"/>
      <c r="AG835" s="6">
        <f>IF(Q835&gt;0,RANK(Q835,(N835:P835,Q835:AE835)),0)</f>
        <v>0</v>
      </c>
      <c r="AH835" s="6">
        <f>IF(R835&gt;0,RANK(R835,(N835:P835,Q835:AE835)),0)</f>
        <v>0</v>
      </c>
      <c r="AI835" s="6">
        <f>IF(T835&gt;0,RANK(T835,(N835:P835,Q835:AE835)),0)</f>
        <v>0</v>
      </c>
      <c r="AJ835" s="6">
        <f>IF(S835&gt;0,RANK(S835,(N835:P835,Q835:AE835)),0)</f>
        <v>0</v>
      </c>
      <c r="AK835" s="2">
        <f t="shared" si="326"/>
        <v>0</v>
      </c>
      <c r="AL835" s="2">
        <f t="shared" si="327"/>
        <v>0</v>
      </c>
      <c r="AM835" s="2">
        <f t="shared" si="328"/>
        <v>0</v>
      </c>
      <c r="AN835" s="2">
        <f t="shared" si="329"/>
        <v>0</v>
      </c>
      <c r="AP835" t="s">
        <v>2218</v>
      </c>
      <c r="AQ835" t="s">
        <v>1037</v>
      </c>
      <c r="AT835" s="92">
        <v>31</v>
      </c>
      <c r="AU835" s="94">
        <v>155</v>
      </c>
      <c r="AV835" s="98">
        <f t="shared" si="320"/>
        <v>31155</v>
      </c>
      <c r="AX835" s="6" t="s">
        <v>1535</v>
      </c>
    </row>
    <row r="836" spans="1:50" hidden="1" outlineLevel="1">
      <c r="A836" t="s">
        <v>885</v>
      </c>
      <c r="B836" t="s">
        <v>1037</v>
      </c>
      <c r="C836" s="1">
        <f t="shared" si="321"/>
        <v>11092</v>
      </c>
      <c r="D836" s="6">
        <f>IF(N836&gt;0, RANK(N836,(N836:P836,Q836:AE836)),0)</f>
        <v>2</v>
      </c>
      <c r="E836" s="6">
        <f>IF(O836&gt;0,RANK(O836,(N836:P836,Q836:AE836)),0)</f>
        <v>1</v>
      </c>
      <c r="F836" s="6">
        <f>IF(P836&gt;0,RANK(P836,(N836:P836,Q836:AE836)),0)</f>
        <v>0</v>
      </c>
      <c r="G836" s="1">
        <f t="shared" si="330"/>
        <v>866</v>
      </c>
      <c r="H836" s="2">
        <f t="shared" si="331"/>
        <v>7.8074287774972953E-2</v>
      </c>
      <c r="I836" s="2"/>
      <c r="J836" s="2">
        <f t="shared" si="322"/>
        <v>0.46096285611251353</v>
      </c>
      <c r="K836" s="2">
        <f t="shared" si="323"/>
        <v>0.53903714388748647</v>
      </c>
      <c r="L836" s="2">
        <f t="shared" si="324"/>
        <v>0</v>
      </c>
      <c r="M836" s="2">
        <f t="shared" si="325"/>
        <v>0</v>
      </c>
      <c r="N836" s="107">
        <v>5113</v>
      </c>
      <c r="O836" s="107">
        <v>5979</v>
      </c>
      <c r="P836" s="107"/>
      <c r="Q836" s="107"/>
      <c r="R836" s="107"/>
      <c r="S836" s="107"/>
      <c r="T836" s="107"/>
      <c r="U836" s="107"/>
      <c r="V836" s="107"/>
      <c r="W836" s="107"/>
      <c r="X836" s="107">
        <v>0</v>
      </c>
      <c r="Y836" s="107"/>
      <c r="Z836" s="107"/>
      <c r="AA836" s="107"/>
      <c r="AB836" s="107"/>
      <c r="AC836" s="107"/>
      <c r="AD836" s="107"/>
      <c r="AE836" s="107"/>
      <c r="AG836" s="6">
        <f>IF(Q836&gt;0,RANK(Q836,(N836:P836,Q836:AE836)),0)</f>
        <v>0</v>
      </c>
      <c r="AH836" s="6">
        <f>IF(R836&gt;0,RANK(R836,(N836:P836,Q836:AE836)),0)</f>
        <v>0</v>
      </c>
      <c r="AI836" s="6">
        <f>IF(T836&gt;0,RANK(T836,(N836:P836,Q836:AE836)),0)</f>
        <v>0</v>
      </c>
      <c r="AJ836" s="6">
        <f>IF(S836&gt;0,RANK(S836,(N836:P836,Q836:AE836)),0)</f>
        <v>0</v>
      </c>
      <c r="AK836" s="2">
        <f t="shared" si="326"/>
        <v>0</v>
      </c>
      <c r="AL836" s="2">
        <f t="shared" si="327"/>
        <v>0</v>
      </c>
      <c r="AM836" s="2">
        <f t="shared" si="328"/>
        <v>0</v>
      </c>
      <c r="AN836" s="2">
        <f t="shared" si="329"/>
        <v>0</v>
      </c>
      <c r="AP836" t="s">
        <v>885</v>
      </c>
      <c r="AQ836" t="s">
        <v>1037</v>
      </c>
      <c r="AT836" s="92">
        <v>31</v>
      </c>
      <c r="AU836" s="94">
        <v>157</v>
      </c>
      <c r="AV836" s="98">
        <f t="shared" si="320"/>
        <v>31157</v>
      </c>
      <c r="AX836" s="6" t="s">
        <v>1535</v>
      </c>
    </row>
    <row r="837" spans="1:50" hidden="1" outlineLevel="1">
      <c r="A837" t="s">
        <v>1490</v>
      </c>
      <c r="B837" t="s">
        <v>1037</v>
      </c>
      <c r="C837" s="1">
        <f t="shared" si="321"/>
        <v>5907</v>
      </c>
      <c r="D837" s="6">
        <f>IF(N837&gt;0, RANK(N837,(N837:P837,Q837:AE837)),0)</f>
        <v>1</v>
      </c>
      <c r="E837" s="6">
        <f>IF(O837&gt;0,RANK(O837,(N837:P837,Q837:AE837)),0)</f>
        <v>2</v>
      </c>
      <c r="F837" s="6">
        <f>IF(P837&gt;0,RANK(P837,(N837:P837,Q837:AE837)),0)</f>
        <v>0</v>
      </c>
      <c r="G837" s="1">
        <f t="shared" si="330"/>
        <v>1493</v>
      </c>
      <c r="H837" s="2">
        <f t="shared" si="331"/>
        <v>0.25275097342136449</v>
      </c>
      <c r="I837" s="2"/>
      <c r="J837" s="2">
        <f t="shared" si="322"/>
        <v>0.62434399864567458</v>
      </c>
      <c r="K837" s="2">
        <f t="shared" si="323"/>
        <v>0.37159302522431015</v>
      </c>
      <c r="L837" s="2">
        <f t="shared" si="324"/>
        <v>0</v>
      </c>
      <c r="M837" s="2">
        <f t="shared" si="325"/>
        <v>4.0629761300152722E-3</v>
      </c>
      <c r="N837" s="107">
        <v>3688</v>
      </c>
      <c r="O837" s="107">
        <v>2195</v>
      </c>
      <c r="P837" s="107"/>
      <c r="Q837" s="107"/>
      <c r="R837" s="107"/>
      <c r="S837" s="107"/>
      <c r="T837" s="107"/>
      <c r="U837" s="107"/>
      <c r="V837" s="107"/>
      <c r="W837" s="107"/>
      <c r="X837" s="107">
        <v>24</v>
      </c>
      <c r="Y837" s="107"/>
      <c r="Z837" s="107"/>
      <c r="AA837" s="107"/>
      <c r="AB837" s="107"/>
      <c r="AC837" s="107"/>
      <c r="AD837" s="107"/>
      <c r="AE837" s="107"/>
      <c r="AG837" s="6">
        <f>IF(Q837&gt;0,RANK(Q837,(N837:P837,Q837:AE837)),0)</f>
        <v>0</v>
      </c>
      <c r="AH837" s="6">
        <f>IF(R837&gt;0,RANK(R837,(N837:P837,Q837:AE837)),0)</f>
        <v>0</v>
      </c>
      <c r="AI837" s="6">
        <f>IF(T837&gt;0,RANK(T837,(N837:P837,Q837:AE837)),0)</f>
        <v>0</v>
      </c>
      <c r="AJ837" s="6">
        <f>IF(S837&gt;0,RANK(S837,(N837:P837,Q837:AE837)),0)</f>
        <v>0</v>
      </c>
      <c r="AK837" s="2">
        <f t="shared" si="326"/>
        <v>0</v>
      </c>
      <c r="AL837" s="2">
        <f t="shared" si="327"/>
        <v>0</v>
      </c>
      <c r="AM837" s="2">
        <f t="shared" si="328"/>
        <v>0</v>
      </c>
      <c r="AN837" s="2">
        <f t="shared" si="329"/>
        <v>0</v>
      </c>
      <c r="AP837" t="s">
        <v>1490</v>
      </c>
      <c r="AQ837" t="s">
        <v>1037</v>
      </c>
      <c r="AT837" s="92">
        <v>31</v>
      </c>
      <c r="AU837" s="94">
        <v>159</v>
      </c>
      <c r="AV837" s="98">
        <f t="shared" si="320"/>
        <v>31159</v>
      </c>
      <c r="AX837" s="6" t="s">
        <v>1535</v>
      </c>
    </row>
    <row r="838" spans="1:50" hidden="1" outlineLevel="1">
      <c r="A838" t="s">
        <v>1287</v>
      </c>
      <c r="B838" t="s">
        <v>1037</v>
      </c>
      <c r="C838" s="1">
        <f t="shared" si="321"/>
        <v>2205</v>
      </c>
      <c r="D838" s="6">
        <f>IF(N838&gt;0, RANK(N838,(N838:P838,Q838:AE838)),0)</f>
        <v>2</v>
      </c>
      <c r="E838" s="6">
        <f>IF(O838&gt;0,RANK(O838,(N838:P838,Q838:AE838)),0)</f>
        <v>1</v>
      </c>
      <c r="F838" s="6">
        <f>IF(P838&gt;0,RANK(P838,(N838:P838,Q838:AE838)),0)</f>
        <v>0</v>
      </c>
      <c r="G838" s="1">
        <f t="shared" si="330"/>
        <v>823</v>
      </c>
      <c r="H838" s="2">
        <f t="shared" si="331"/>
        <v>0.37324263038548755</v>
      </c>
      <c r="I838" s="2"/>
      <c r="J838" s="2">
        <f t="shared" si="322"/>
        <v>0.31292517006802723</v>
      </c>
      <c r="K838" s="2">
        <f t="shared" si="323"/>
        <v>0.68616780045351478</v>
      </c>
      <c r="L838" s="2">
        <f t="shared" si="324"/>
        <v>0</v>
      </c>
      <c r="M838" s="2">
        <f t="shared" si="325"/>
        <v>9.0702947845799908E-4</v>
      </c>
      <c r="N838" s="107">
        <v>690</v>
      </c>
      <c r="O838" s="107">
        <v>1513</v>
      </c>
      <c r="P838" s="107"/>
      <c r="Q838" s="107"/>
      <c r="R838" s="107"/>
      <c r="S838" s="107"/>
      <c r="T838" s="107"/>
      <c r="U838" s="107"/>
      <c r="V838" s="107"/>
      <c r="W838" s="107"/>
      <c r="X838" s="107">
        <v>2</v>
      </c>
      <c r="Y838" s="107"/>
      <c r="Z838" s="107"/>
      <c r="AA838" s="107"/>
      <c r="AB838" s="107"/>
      <c r="AC838" s="107"/>
      <c r="AD838" s="107"/>
      <c r="AE838" s="107"/>
      <c r="AG838" s="6">
        <f>IF(Q838&gt;0,RANK(Q838,(N838:P838,Q838:AE838)),0)</f>
        <v>0</v>
      </c>
      <c r="AH838" s="6">
        <f>IF(R838&gt;0,RANK(R838,(N838:P838,Q838:AE838)),0)</f>
        <v>0</v>
      </c>
      <c r="AI838" s="6">
        <f>IF(T838&gt;0,RANK(T838,(N838:P838,Q838:AE838)),0)</f>
        <v>0</v>
      </c>
      <c r="AJ838" s="6">
        <f>IF(S838&gt;0,RANK(S838,(N838:P838,Q838:AE838)),0)</f>
        <v>0</v>
      </c>
      <c r="AK838" s="2">
        <f t="shared" si="326"/>
        <v>0</v>
      </c>
      <c r="AL838" s="2">
        <f t="shared" si="327"/>
        <v>0</v>
      </c>
      <c r="AM838" s="2">
        <f t="shared" si="328"/>
        <v>0</v>
      </c>
      <c r="AN838" s="2">
        <f t="shared" si="329"/>
        <v>0</v>
      </c>
      <c r="AP838" t="s">
        <v>1287</v>
      </c>
      <c r="AQ838" t="s">
        <v>1037</v>
      </c>
      <c r="AT838" s="92">
        <v>31</v>
      </c>
      <c r="AU838" s="94">
        <v>161</v>
      </c>
      <c r="AV838" s="98">
        <f t="shared" si="320"/>
        <v>31161</v>
      </c>
      <c r="AX838" s="6" t="s">
        <v>1535</v>
      </c>
    </row>
    <row r="839" spans="1:50" hidden="1" outlineLevel="1">
      <c r="A839" t="s">
        <v>745</v>
      </c>
      <c r="B839" t="s">
        <v>1037</v>
      </c>
      <c r="C839" s="1">
        <f t="shared" si="321"/>
        <v>1716</v>
      </c>
      <c r="D839" s="6">
        <f>IF(N839&gt;0, RANK(N839,(N839:P839,Q839:AE839)),0)</f>
        <v>1</v>
      </c>
      <c r="E839" s="6">
        <f>IF(O839&gt;0,RANK(O839,(N839:P839,Q839:AE839)),0)</f>
        <v>2</v>
      </c>
      <c r="F839" s="6">
        <f>IF(P839&gt;0,RANK(P839,(N839:P839,Q839:AE839)),0)</f>
        <v>0</v>
      </c>
      <c r="G839" s="1">
        <f t="shared" si="330"/>
        <v>292</v>
      </c>
      <c r="H839" s="2">
        <f t="shared" si="331"/>
        <v>0.17016317016317017</v>
      </c>
      <c r="I839" s="2"/>
      <c r="J839" s="2">
        <f t="shared" si="322"/>
        <v>0.58508158508158503</v>
      </c>
      <c r="K839" s="2">
        <f t="shared" si="323"/>
        <v>0.41491841491841491</v>
      </c>
      <c r="L839" s="2">
        <f t="shared" si="324"/>
        <v>0</v>
      </c>
      <c r="M839" s="2">
        <f t="shared" si="325"/>
        <v>5.5511151231257827E-17</v>
      </c>
      <c r="N839" s="107">
        <v>1004</v>
      </c>
      <c r="O839" s="107">
        <v>712</v>
      </c>
      <c r="P839" s="107"/>
      <c r="Q839" s="107"/>
      <c r="R839" s="107"/>
      <c r="S839" s="107"/>
      <c r="T839" s="107"/>
      <c r="U839" s="107"/>
      <c r="V839" s="107"/>
      <c r="W839" s="107"/>
      <c r="X839" s="107">
        <v>0</v>
      </c>
      <c r="Y839" s="107"/>
      <c r="Z839" s="107"/>
      <c r="AA839" s="107"/>
      <c r="AB839" s="107"/>
      <c r="AC839" s="107"/>
      <c r="AD839" s="107"/>
      <c r="AE839" s="107"/>
      <c r="AG839" s="6">
        <f>IF(Q839&gt;0,RANK(Q839,(N839:P839,Q839:AE839)),0)</f>
        <v>0</v>
      </c>
      <c r="AH839" s="6">
        <f>IF(R839&gt;0,RANK(R839,(N839:P839,Q839:AE839)),0)</f>
        <v>0</v>
      </c>
      <c r="AI839" s="6">
        <f>IF(T839&gt;0,RANK(T839,(N839:P839,Q839:AE839)),0)</f>
        <v>0</v>
      </c>
      <c r="AJ839" s="6">
        <f>IF(S839&gt;0,RANK(S839,(N839:P839,Q839:AE839)),0)</f>
        <v>0</v>
      </c>
      <c r="AK839" s="2">
        <f t="shared" si="326"/>
        <v>0</v>
      </c>
      <c r="AL839" s="2">
        <f t="shared" si="327"/>
        <v>0</v>
      </c>
      <c r="AM839" s="2">
        <f t="shared" si="328"/>
        <v>0</v>
      </c>
      <c r="AN839" s="2">
        <f t="shared" si="329"/>
        <v>0</v>
      </c>
      <c r="AP839" t="s">
        <v>745</v>
      </c>
      <c r="AQ839" t="s">
        <v>1037</v>
      </c>
      <c r="AT839" s="92">
        <v>31</v>
      </c>
      <c r="AU839" s="94">
        <v>163</v>
      </c>
      <c r="AV839" s="98">
        <f t="shared" si="320"/>
        <v>31163</v>
      </c>
      <c r="AX839" s="6" t="s">
        <v>1535</v>
      </c>
    </row>
    <row r="840" spans="1:50" hidden="1" outlineLevel="1">
      <c r="A840" t="s">
        <v>1538</v>
      </c>
      <c r="B840" t="s">
        <v>1037</v>
      </c>
      <c r="C840" s="1">
        <f t="shared" si="321"/>
        <v>724</v>
      </c>
      <c r="D840" s="6">
        <f>IF(N840&gt;0, RANK(N840,(N840:P840,Q840:AE840)),0)</f>
        <v>2</v>
      </c>
      <c r="E840" s="6">
        <f>IF(O840&gt;0,RANK(O840,(N840:P840,Q840:AE840)),0)</f>
        <v>1</v>
      </c>
      <c r="F840" s="6">
        <f>IF(P840&gt;0,RANK(P840,(N840:P840,Q840:AE840)),0)</f>
        <v>0</v>
      </c>
      <c r="G840" s="1">
        <f t="shared" si="330"/>
        <v>164</v>
      </c>
      <c r="H840" s="2">
        <f t="shared" si="331"/>
        <v>0.22651933701657459</v>
      </c>
      <c r="I840" s="2"/>
      <c r="J840" s="2">
        <f t="shared" si="322"/>
        <v>0.38674033149171272</v>
      </c>
      <c r="K840" s="2">
        <f t="shared" si="323"/>
        <v>0.61325966850828728</v>
      </c>
      <c r="L840" s="2">
        <f t="shared" si="324"/>
        <v>0</v>
      </c>
      <c r="M840" s="2">
        <f t="shared" si="325"/>
        <v>0</v>
      </c>
      <c r="N840" s="107">
        <v>280</v>
      </c>
      <c r="O840" s="107">
        <v>444</v>
      </c>
      <c r="P840" s="107"/>
      <c r="Q840" s="107"/>
      <c r="R840" s="107"/>
      <c r="S840" s="107"/>
      <c r="T840" s="107"/>
      <c r="U840" s="107"/>
      <c r="V840" s="107"/>
      <c r="W840" s="107"/>
      <c r="X840" s="107">
        <v>0</v>
      </c>
      <c r="Y840" s="107"/>
      <c r="Z840" s="107"/>
      <c r="AA840" s="107"/>
      <c r="AB840" s="107"/>
      <c r="AC840" s="107"/>
      <c r="AD840" s="107"/>
      <c r="AE840" s="107"/>
      <c r="AG840" s="6">
        <f>IF(Q840&gt;0,RANK(Q840,(N840:P840,Q840:AE840)),0)</f>
        <v>0</v>
      </c>
      <c r="AH840" s="6">
        <f>IF(R840&gt;0,RANK(R840,(N840:P840,Q840:AE840)),0)</f>
        <v>0</v>
      </c>
      <c r="AI840" s="6">
        <f>IF(T840&gt;0,RANK(T840,(N840:P840,Q840:AE840)),0)</f>
        <v>0</v>
      </c>
      <c r="AJ840" s="6">
        <f>IF(S840&gt;0,RANK(S840,(N840:P840,Q840:AE840)),0)</f>
        <v>0</v>
      </c>
      <c r="AK840" s="2">
        <f t="shared" si="326"/>
        <v>0</v>
      </c>
      <c r="AL840" s="2">
        <f t="shared" si="327"/>
        <v>0</v>
      </c>
      <c r="AM840" s="2">
        <f t="shared" si="328"/>
        <v>0</v>
      </c>
      <c r="AN840" s="2">
        <f t="shared" si="329"/>
        <v>0</v>
      </c>
      <c r="AP840" t="s">
        <v>1538</v>
      </c>
      <c r="AQ840" t="s">
        <v>1037</v>
      </c>
      <c r="AT840" s="92">
        <v>31</v>
      </c>
      <c r="AU840" s="94">
        <v>165</v>
      </c>
      <c r="AV840" s="98">
        <f t="shared" si="320"/>
        <v>31165</v>
      </c>
      <c r="AX840" s="6" t="s">
        <v>1535</v>
      </c>
    </row>
    <row r="841" spans="1:50" hidden="1" outlineLevel="1">
      <c r="A841" t="s">
        <v>1939</v>
      </c>
      <c r="B841" t="s">
        <v>1037</v>
      </c>
      <c r="C841" s="1">
        <f t="shared" si="321"/>
        <v>1990</v>
      </c>
      <c r="D841" s="6">
        <f>IF(N841&gt;0, RANK(N841,(N841:P841,Q841:AE841)),0)</f>
        <v>2</v>
      </c>
      <c r="E841" s="6">
        <f>IF(O841&gt;0,RANK(O841,(N841:P841,Q841:AE841)),0)</f>
        <v>1</v>
      </c>
      <c r="F841" s="6">
        <f>IF(P841&gt;0,RANK(P841,(N841:P841,Q841:AE841)),0)</f>
        <v>0</v>
      </c>
      <c r="G841" s="1">
        <f t="shared" si="330"/>
        <v>91</v>
      </c>
      <c r="H841" s="2">
        <f t="shared" si="331"/>
        <v>4.5728643216080403E-2</v>
      </c>
      <c r="I841" s="2"/>
      <c r="J841" s="2">
        <f t="shared" si="322"/>
        <v>0.47688442211055276</v>
      </c>
      <c r="K841" s="2">
        <f t="shared" si="323"/>
        <v>0.52261306532663321</v>
      </c>
      <c r="L841" s="2">
        <f t="shared" si="324"/>
        <v>0</v>
      </c>
      <c r="M841" s="2">
        <f t="shared" si="325"/>
        <v>5.0251256281397261E-4</v>
      </c>
      <c r="N841" s="107">
        <v>949</v>
      </c>
      <c r="O841" s="107">
        <v>1040</v>
      </c>
      <c r="P841" s="107"/>
      <c r="Q841" s="107"/>
      <c r="R841" s="107"/>
      <c r="S841" s="107"/>
      <c r="T841" s="107"/>
      <c r="U841" s="107"/>
      <c r="V841" s="107"/>
      <c r="W841" s="107"/>
      <c r="X841" s="107">
        <v>1</v>
      </c>
      <c r="Y841" s="107"/>
      <c r="Z841" s="107"/>
      <c r="AA841" s="107"/>
      <c r="AB841" s="107"/>
      <c r="AC841" s="107"/>
      <c r="AD841" s="107"/>
      <c r="AE841" s="107"/>
      <c r="AG841" s="6">
        <f>IF(Q841&gt;0,RANK(Q841,(N841:P841,Q841:AE841)),0)</f>
        <v>0</v>
      </c>
      <c r="AH841" s="6">
        <f>IF(R841&gt;0,RANK(R841,(N841:P841,Q841:AE841)),0)</f>
        <v>0</v>
      </c>
      <c r="AI841" s="6">
        <f>IF(T841&gt;0,RANK(T841,(N841:P841,Q841:AE841)),0)</f>
        <v>0</v>
      </c>
      <c r="AJ841" s="6">
        <f>IF(S841&gt;0,RANK(S841,(N841:P841,Q841:AE841)),0)</f>
        <v>0</v>
      </c>
      <c r="AK841" s="2">
        <f t="shared" si="326"/>
        <v>0</v>
      </c>
      <c r="AL841" s="2">
        <f t="shared" si="327"/>
        <v>0</v>
      </c>
      <c r="AM841" s="2">
        <f t="shared" si="328"/>
        <v>0</v>
      </c>
      <c r="AN841" s="2">
        <f t="shared" si="329"/>
        <v>0</v>
      </c>
      <c r="AP841" t="s">
        <v>1939</v>
      </c>
      <c r="AQ841" t="s">
        <v>1037</v>
      </c>
      <c r="AT841" s="92">
        <v>31</v>
      </c>
      <c r="AU841" s="94">
        <v>167</v>
      </c>
      <c r="AV841" s="98">
        <f t="shared" si="320"/>
        <v>31167</v>
      </c>
      <c r="AX841" s="6" t="s">
        <v>1535</v>
      </c>
    </row>
    <row r="842" spans="1:50" hidden="1" outlineLevel="1">
      <c r="A842" t="s">
        <v>2308</v>
      </c>
      <c r="B842" t="s">
        <v>1037</v>
      </c>
      <c r="C842" s="1">
        <f t="shared" si="321"/>
        <v>2869</v>
      </c>
      <c r="D842" s="6">
        <f>IF(N842&gt;0, RANK(N842,(N842:P842,Q842:AE842)),0)</f>
        <v>1</v>
      </c>
      <c r="E842" s="6">
        <f>IF(O842&gt;0,RANK(O842,(N842:P842,Q842:AE842)),0)</f>
        <v>2</v>
      </c>
      <c r="F842" s="6">
        <f>IF(P842&gt;0,RANK(P842,(N842:P842,Q842:AE842)),0)</f>
        <v>0</v>
      </c>
      <c r="G842" s="1">
        <f t="shared" si="330"/>
        <v>657</v>
      </c>
      <c r="H842" s="2">
        <f t="shared" si="331"/>
        <v>0.22899965144649703</v>
      </c>
      <c r="I842" s="2"/>
      <c r="J842" s="2">
        <f t="shared" si="322"/>
        <v>0.61449982572324857</v>
      </c>
      <c r="K842" s="2">
        <f t="shared" si="323"/>
        <v>0.38550017427675148</v>
      </c>
      <c r="L842" s="2">
        <f t="shared" si="324"/>
        <v>0</v>
      </c>
      <c r="M842" s="2">
        <f t="shared" si="325"/>
        <v>-5.5511151231257827E-17</v>
      </c>
      <c r="N842" s="107">
        <v>1763</v>
      </c>
      <c r="O842" s="107">
        <v>1106</v>
      </c>
      <c r="P842" s="107"/>
      <c r="Q842" s="107"/>
      <c r="R842" s="107"/>
      <c r="S842" s="107"/>
      <c r="T842" s="107"/>
      <c r="U842" s="107"/>
      <c r="V842" s="107"/>
      <c r="W842" s="107"/>
      <c r="X842" s="107">
        <v>0</v>
      </c>
      <c r="Y842" s="107"/>
      <c r="Z842" s="107"/>
      <c r="AA842" s="107"/>
      <c r="AB842" s="107"/>
      <c r="AC842" s="107"/>
      <c r="AD842" s="107"/>
      <c r="AE842" s="107"/>
      <c r="AG842" s="6">
        <f>IF(Q842&gt;0,RANK(Q842,(N842:P842,Q842:AE842)),0)</f>
        <v>0</v>
      </c>
      <c r="AH842" s="6">
        <f>IF(R842&gt;0,RANK(R842,(N842:P842,Q842:AE842)),0)</f>
        <v>0</v>
      </c>
      <c r="AI842" s="6">
        <f>IF(T842&gt;0,RANK(T842,(N842:P842,Q842:AE842)),0)</f>
        <v>0</v>
      </c>
      <c r="AJ842" s="6">
        <f>IF(S842&gt;0,RANK(S842,(N842:P842,Q842:AE842)),0)</f>
        <v>0</v>
      </c>
      <c r="AK842" s="2">
        <f t="shared" si="326"/>
        <v>0</v>
      </c>
      <c r="AL842" s="2">
        <f t="shared" si="327"/>
        <v>0</v>
      </c>
      <c r="AM842" s="2">
        <f t="shared" si="328"/>
        <v>0</v>
      </c>
      <c r="AN842" s="2">
        <f t="shared" si="329"/>
        <v>0</v>
      </c>
      <c r="AP842" t="s">
        <v>2308</v>
      </c>
      <c r="AQ842" t="s">
        <v>1037</v>
      </c>
      <c r="AT842" s="92">
        <v>31</v>
      </c>
      <c r="AU842" s="94">
        <v>169</v>
      </c>
      <c r="AV842" s="98">
        <f t="shared" si="320"/>
        <v>31169</v>
      </c>
      <c r="AX842" s="6" t="s">
        <v>1535</v>
      </c>
    </row>
    <row r="843" spans="1:50" hidden="1" outlineLevel="1">
      <c r="A843" t="s">
        <v>2474</v>
      </c>
      <c r="B843" t="s">
        <v>1037</v>
      </c>
      <c r="C843" s="1">
        <f t="shared" si="321"/>
        <v>469</v>
      </c>
      <c r="D843" s="6">
        <f>IF(N843&gt;0, RANK(N843,(N843:P843,Q843:AE843)),0)</f>
        <v>2</v>
      </c>
      <c r="E843" s="6">
        <f>IF(O843&gt;0,RANK(O843,(N843:P843,Q843:AE843)),0)</f>
        <v>1</v>
      </c>
      <c r="F843" s="6">
        <f>IF(P843&gt;0,RANK(P843,(N843:P843,Q843:AE843)),0)</f>
        <v>0</v>
      </c>
      <c r="G843" s="1">
        <f t="shared" si="330"/>
        <v>143</v>
      </c>
      <c r="H843" s="2">
        <f t="shared" si="331"/>
        <v>0.30490405117270791</v>
      </c>
      <c r="I843" s="2"/>
      <c r="J843" s="2">
        <f t="shared" si="322"/>
        <v>0.34754797441364604</v>
      </c>
      <c r="K843" s="2">
        <f t="shared" si="323"/>
        <v>0.65245202558635396</v>
      </c>
      <c r="L843" s="2">
        <f t="shared" si="324"/>
        <v>0</v>
      </c>
      <c r="M843" s="2">
        <f t="shared" si="325"/>
        <v>0</v>
      </c>
      <c r="N843" s="107">
        <v>163</v>
      </c>
      <c r="O843" s="107">
        <v>306</v>
      </c>
      <c r="P843" s="107"/>
      <c r="Q843" s="107"/>
      <c r="R843" s="107"/>
      <c r="S843" s="107"/>
      <c r="T843" s="107"/>
      <c r="U843" s="107"/>
      <c r="V843" s="107"/>
      <c r="W843" s="107"/>
      <c r="X843" s="107">
        <v>0</v>
      </c>
      <c r="Y843" s="107"/>
      <c r="Z843" s="107"/>
      <c r="AA843" s="107"/>
      <c r="AB843" s="107"/>
      <c r="AC843" s="107"/>
      <c r="AD843" s="107"/>
      <c r="AE843" s="107"/>
      <c r="AG843" s="6">
        <f>IF(Q843&gt;0,RANK(Q843,(N843:P843,Q843:AE843)),0)</f>
        <v>0</v>
      </c>
      <c r="AH843" s="6">
        <f>IF(R843&gt;0,RANK(R843,(N843:P843,Q843:AE843)),0)</f>
        <v>0</v>
      </c>
      <c r="AI843" s="6">
        <f>IF(T843&gt;0,RANK(T843,(N843:P843,Q843:AE843)),0)</f>
        <v>0</v>
      </c>
      <c r="AJ843" s="6">
        <f>IF(S843&gt;0,RANK(S843,(N843:P843,Q843:AE843)),0)</f>
        <v>0</v>
      </c>
      <c r="AK843" s="2">
        <f t="shared" si="326"/>
        <v>0</v>
      </c>
      <c r="AL843" s="2">
        <f t="shared" si="327"/>
        <v>0</v>
      </c>
      <c r="AM843" s="2">
        <f t="shared" si="328"/>
        <v>0</v>
      </c>
      <c r="AN843" s="2">
        <f t="shared" si="329"/>
        <v>0</v>
      </c>
      <c r="AP843" t="s">
        <v>2474</v>
      </c>
      <c r="AQ843" t="s">
        <v>1037</v>
      </c>
      <c r="AT843" s="92">
        <v>31</v>
      </c>
      <c r="AU843" s="94">
        <v>171</v>
      </c>
      <c r="AV843" s="98">
        <f t="shared" si="320"/>
        <v>31171</v>
      </c>
      <c r="AX843" s="6" t="s">
        <v>1535</v>
      </c>
    </row>
    <row r="844" spans="1:50" hidden="1" outlineLevel="1">
      <c r="A844" t="s">
        <v>2480</v>
      </c>
      <c r="B844" t="s">
        <v>1037</v>
      </c>
      <c r="C844" s="1">
        <f t="shared" si="321"/>
        <v>1799</v>
      </c>
      <c r="D844" s="6">
        <f>IF(N844&gt;0, RANK(N844,(N844:P844,Q844:AE844)),0)</f>
        <v>1</v>
      </c>
      <c r="E844" s="6">
        <f>IF(O844&gt;0,RANK(O844,(N844:P844,Q844:AE844)),0)</f>
        <v>2</v>
      </c>
      <c r="F844" s="6">
        <f>IF(P844&gt;0,RANK(P844,(N844:P844,Q844:AE844)),0)</f>
        <v>0</v>
      </c>
      <c r="G844" s="1">
        <f t="shared" si="330"/>
        <v>634</v>
      </c>
      <c r="H844" s="2">
        <f t="shared" si="331"/>
        <v>0.35241801000555867</v>
      </c>
      <c r="I844" s="2"/>
      <c r="J844" s="2">
        <f t="shared" si="322"/>
        <v>0.67593107281823239</v>
      </c>
      <c r="K844" s="2">
        <f t="shared" si="323"/>
        <v>0.32351306281267372</v>
      </c>
      <c r="L844" s="2">
        <f t="shared" si="324"/>
        <v>0</v>
      </c>
      <c r="M844" s="2">
        <f t="shared" si="325"/>
        <v>5.5586436909388359E-4</v>
      </c>
      <c r="N844" s="107">
        <v>1216</v>
      </c>
      <c r="O844" s="107">
        <v>582</v>
      </c>
      <c r="P844" s="107"/>
      <c r="Q844" s="107"/>
      <c r="R844" s="107"/>
      <c r="S844" s="107"/>
      <c r="T844" s="107"/>
      <c r="U844" s="107"/>
      <c r="V844" s="107"/>
      <c r="W844" s="107"/>
      <c r="X844" s="107">
        <v>1</v>
      </c>
      <c r="Y844" s="107"/>
      <c r="Z844" s="107"/>
      <c r="AA844" s="107"/>
      <c r="AB844" s="107"/>
      <c r="AC844" s="107"/>
      <c r="AD844" s="107"/>
      <c r="AE844" s="107"/>
      <c r="AG844" s="6">
        <f>IF(Q844&gt;0,RANK(Q844,(N844:P844,Q844:AE844)),0)</f>
        <v>0</v>
      </c>
      <c r="AH844" s="6">
        <f>IF(R844&gt;0,RANK(R844,(N844:P844,Q844:AE844)),0)</f>
        <v>0</v>
      </c>
      <c r="AI844" s="6">
        <f>IF(T844&gt;0,RANK(T844,(N844:P844,Q844:AE844)),0)</f>
        <v>0</v>
      </c>
      <c r="AJ844" s="6">
        <f>IF(S844&gt;0,RANK(S844,(N844:P844,Q844:AE844)),0)</f>
        <v>0</v>
      </c>
      <c r="AK844" s="2">
        <f t="shared" si="326"/>
        <v>0</v>
      </c>
      <c r="AL844" s="2">
        <f t="shared" si="327"/>
        <v>0</v>
      </c>
      <c r="AM844" s="2">
        <f t="shared" si="328"/>
        <v>0</v>
      </c>
      <c r="AN844" s="2">
        <f t="shared" si="329"/>
        <v>0</v>
      </c>
      <c r="AP844" t="s">
        <v>2480</v>
      </c>
      <c r="AQ844" t="s">
        <v>1037</v>
      </c>
      <c r="AT844" s="92">
        <v>31</v>
      </c>
      <c r="AU844" s="94">
        <v>173</v>
      </c>
      <c r="AV844" s="98">
        <f t="shared" si="320"/>
        <v>31173</v>
      </c>
      <c r="AX844" s="6" t="s">
        <v>1535</v>
      </c>
    </row>
    <row r="845" spans="1:50" hidden="1" outlineLevel="1">
      <c r="A845" t="s">
        <v>987</v>
      </c>
      <c r="B845" t="s">
        <v>1037</v>
      </c>
      <c r="C845" s="1">
        <f t="shared" si="321"/>
        <v>2098</v>
      </c>
      <c r="D845" s="6">
        <f>IF(N845&gt;0, RANK(N845,(N845:P845,Q845:AE845)),0)</f>
        <v>2</v>
      </c>
      <c r="E845" s="6">
        <f>IF(O845&gt;0,RANK(O845,(N845:P845,Q845:AE845)),0)</f>
        <v>1</v>
      </c>
      <c r="F845" s="6">
        <f>IF(P845&gt;0,RANK(P845,(N845:P845,Q845:AE845)),0)</f>
        <v>0</v>
      </c>
      <c r="G845" s="1">
        <f t="shared" si="330"/>
        <v>140</v>
      </c>
      <c r="H845" s="2">
        <f t="shared" si="331"/>
        <v>6.67302192564347E-2</v>
      </c>
      <c r="I845" s="2"/>
      <c r="J845" s="2">
        <f t="shared" si="322"/>
        <v>0.4661582459485224</v>
      </c>
      <c r="K845" s="2">
        <f t="shared" si="323"/>
        <v>0.53288846520495714</v>
      </c>
      <c r="L845" s="2">
        <f t="shared" si="324"/>
        <v>0</v>
      </c>
      <c r="M845" s="2">
        <f t="shared" si="325"/>
        <v>9.5328884652046142E-4</v>
      </c>
      <c r="N845" s="107">
        <v>978</v>
      </c>
      <c r="O845" s="107">
        <v>1118</v>
      </c>
      <c r="P845" s="107"/>
      <c r="Q845" s="107"/>
      <c r="R845" s="107"/>
      <c r="S845" s="107"/>
      <c r="T845" s="107"/>
      <c r="U845" s="107"/>
      <c r="V845" s="107"/>
      <c r="W845" s="107"/>
      <c r="X845" s="107">
        <v>2</v>
      </c>
      <c r="Y845" s="107"/>
      <c r="Z845" s="107"/>
      <c r="AA845" s="107"/>
      <c r="AB845" s="107"/>
      <c r="AC845" s="107"/>
      <c r="AD845" s="107"/>
      <c r="AE845" s="107"/>
      <c r="AG845" s="6">
        <f>IF(Q845&gt;0,RANK(Q845,(N845:P845,Q845:AE845)),0)</f>
        <v>0</v>
      </c>
      <c r="AH845" s="6">
        <f>IF(R845&gt;0,RANK(R845,(N845:P845,Q845:AE845)),0)</f>
        <v>0</v>
      </c>
      <c r="AI845" s="6">
        <f>IF(T845&gt;0,RANK(T845,(N845:P845,Q845:AE845)),0)</f>
        <v>0</v>
      </c>
      <c r="AJ845" s="6">
        <f>IF(S845&gt;0,RANK(S845,(N845:P845,Q845:AE845)),0)</f>
        <v>0</v>
      </c>
      <c r="AK845" s="2">
        <f t="shared" si="326"/>
        <v>0</v>
      </c>
      <c r="AL845" s="2">
        <f t="shared" si="327"/>
        <v>0</v>
      </c>
      <c r="AM845" s="2">
        <f t="shared" si="328"/>
        <v>0</v>
      </c>
      <c r="AN845" s="2">
        <f t="shared" si="329"/>
        <v>0</v>
      </c>
      <c r="AP845" t="s">
        <v>987</v>
      </c>
      <c r="AQ845" t="s">
        <v>1037</v>
      </c>
      <c r="AT845" s="92">
        <v>31</v>
      </c>
      <c r="AU845" s="94">
        <v>175</v>
      </c>
      <c r="AV845" s="98">
        <f t="shared" si="320"/>
        <v>31175</v>
      </c>
      <c r="AX845" s="6" t="s">
        <v>1535</v>
      </c>
    </row>
    <row r="846" spans="1:50" hidden="1" outlineLevel="1">
      <c r="A846" t="s">
        <v>2757</v>
      </c>
      <c r="B846" t="s">
        <v>1037</v>
      </c>
      <c r="C846" s="1">
        <f t="shared" si="321"/>
        <v>6312</v>
      </c>
      <c r="D846" s="6">
        <f>IF(N846&gt;0, RANK(N846,(N846:P846,Q846:AE846)),0)</f>
        <v>1</v>
      </c>
      <c r="E846" s="6">
        <f>IF(O846&gt;0,RANK(O846,(N846:P846,Q846:AE846)),0)</f>
        <v>2</v>
      </c>
      <c r="F846" s="6">
        <f>IF(P846&gt;0,RANK(P846,(N846:P846,Q846:AE846)),0)</f>
        <v>0</v>
      </c>
      <c r="G846" s="1">
        <f t="shared" si="330"/>
        <v>303</v>
      </c>
      <c r="H846" s="2">
        <f t="shared" si="331"/>
        <v>4.8003802281368822E-2</v>
      </c>
      <c r="I846" s="2"/>
      <c r="J846" s="2">
        <f t="shared" si="322"/>
        <v>0.52297211660329534</v>
      </c>
      <c r="K846" s="2">
        <f t="shared" si="323"/>
        <v>0.47496831432192649</v>
      </c>
      <c r="L846" s="2">
        <f t="shared" si="324"/>
        <v>0</v>
      </c>
      <c r="M846" s="2">
        <f t="shared" si="325"/>
        <v>2.059569074778167E-3</v>
      </c>
      <c r="N846" s="107">
        <v>3301</v>
      </c>
      <c r="O846" s="107">
        <v>2998</v>
      </c>
      <c r="P846" s="107"/>
      <c r="Q846" s="107"/>
      <c r="R846" s="107"/>
      <c r="S846" s="107"/>
      <c r="T846" s="107"/>
      <c r="U846" s="107"/>
      <c r="V846" s="107"/>
      <c r="W846" s="107"/>
      <c r="X846" s="107">
        <v>13</v>
      </c>
      <c r="Y846" s="107"/>
      <c r="Z846" s="107"/>
      <c r="AA846" s="107"/>
      <c r="AB846" s="107"/>
      <c r="AC846" s="107"/>
      <c r="AD846" s="107"/>
      <c r="AE846" s="107"/>
      <c r="AG846" s="6">
        <f>IF(Q846&gt;0,RANK(Q846,(N846:P846,Q846:AE846)),0)</f>
        <v>0</v>
      </c>
      <c r="AH846" s="6">
        <f>IF(R846&gt;0,RANK(R846,(N846:P846,Q846:AE846)),0)</f>
        <v>0</v>
      </c>
      <c r="AI846" s="6">
        <f>IF(T846&gt;0,RANK(T846,(N846:P846,Q846:AE846)),0)</f>
        <v>0</v>
      </c>
      <c r="AJ846" s="6">
        <f>IF(S846&gt;0,RANK(S846,(N846:P846,Q846:AE846)),0)</f>
        <v>0</v>
      </c>
      <c r="AK846" s="2">
        <f t="shared" si="326"/>
        <v>0</v>
      </c>
      <c r="AL846" s="2">
        <f t="shared" si="327"/>
        <v>0</v>
      </c>
      <c r="AM846" s="2">
        <f t="shared" si="328"/>
        <v>0</v>
      </c>
      <c r="AN846" s="2">
        <f t="shared" si="329"/>
        <v>0</v>
      </c>
      <c r="AP846" t="s">
        <v>2757</v>
      </c>
      <c r="AQ846" t="s">
        <v>1037</v>
      </c>
      <c r="AT846" s="92">
        <v>31</v>
      </c>
      <c r="AU846" s="94">
        <v>177</v>
      </c>
      <c r="AV846" s="98">
        <f t="shared" si="320"/>
        <v>31177</v>
      </c>
      <c r="AX846" s="6" t="s">
        <v>1535</v>
      </c>
    </row>
    <row r="847" spans="1:50" hidden="1" outlineLevel="1">
      <c r="A847" t="s">
        <v>2584</v>
      </c>
      <c r="B847" t="s">
        <v>1037</v>
      </c>
      <c r="C847" s="1">
        <f t="shared" si="321"/>
        <v>3096</v>
      </c>
      <c r="D847" s="6">
        <f>IF(N847&gt;0, RANK(N847,(N847:P847,Q847:AE847)),0)</f>
        <v>2</v>
      </c>
      <c r="E847" s="6">
        <f>IF(O847&gt;0,RANK(O847,(N847:P847,Q847:AE847)),0)</f>
        <v>1</v>
      </c>
      <c r="F847" s="6">
        <f>IF(P847&gt;0,RANK(P847,(N847:P847,Q847:AE847)),0)</f>
        <v>0</v>
      </c>
      <c r="G847" s="1">
        <f t="shared" si="330"/>
        <v>156</v>
      </c>
      <c r="H847" s="2">
        <f t="shared" si="331"/>
        <v>5.0387596899224806E-2</v>
      </c>
      <c r="I847" s="2"/>
      <c r="J847" s="2">
        <f t="shared" si="322"/>
        <v>0.47480620155038761</v>
      </c>
      <c r="K847" s="2">
        <f t="shared" si="323"/>
        <v>0.52519379844961245</v>
      </c>
      <c r="L847" s="2">
        <f t="shared" si="324"/>
        <v>0</v>
      </c>
      <c r="M847" s="2">
        <f t="shared" si="325"/>
        <v>0</v>
      </c>
      <c r="N847" s="107">
        <v>1470</v>
      </c>
      <c r="O847" s="107">
        <v>1626</v>
      </c>
      <c r="P847" s="107"/>
      <c r="Q847" s="107"/>
      <c r="R847" s="107"/>
      <c r="S847" s="107"/>
      <c r="T847" s="107"/>
      <c r="U847" s="107"/>
      <c r="V847" s="107"/>
      <c r="W847" s="107"/>
      <c r="X847" s="107">
        <v>0</v>
      </c>
      <c r="Y847" s="107"/>
      <c r="Z847" s="107"/>
      <c r="AA847" s="107"/>
      <c r="AB847" s="107"/>
      <c r="AC847" s="107"/>
      <c r="AD847" s="107"/>
      <c r="AE847" s="107"/>
      <c r="AG847" s="6">
        <f>IF(Q847&gt;0,RANK(Q847,(N847:P847,Q847:AE847)),0)</f>
        <v>0</v>
      </c>
      <c r="AH847" s="6">
        <f>IF(R847&gt;0,RANK(R847,(N847:P847,Q847:AE847)),0)</f>
        <v>0</v>
      </c>
      <c r="AI847" s="6">
        <f>IF(T847&gt;0,RANK(T847,(N847:P847,Q847:AE847)),0)</f>
        <v>0</v>
      </c>
      <c r="AJ847" s="6">
        <f>IF(S847&gt;0,RANK(S847,(N847:P847,Q847:AE847)),0)</f>
        <v>0</v>
      </c>
      <c r="AK847" s="2">
        <f t="shared" si="326"/>
        <v>0</v>
      </c>
      <c r="AL847" s="2">
        <f t="shared" si="327"/>
        <v>0</v>
      </c>
      <c r="AM847" s="2">
        <f t="shared" si="328"/>
        <v>0</v>
      </c>
      <c r="AN847" s="2">
        <f t="shared" si="329"/>
        <v>0</v>
      </c>
      <c r="AP847" t="s">
        <v>2584</v>
      </c>
      <c r="AQ847" t="s">
        <v>1037</v>
      </c>
      <c r="AT847" s="92">
        <v>31</v>
      </c>
      <c r="AU847" s="94">
        <v>179</v>
      </c>
      <c r="AV847" s="98">
        <f t="shared" si="320"/>
        <v>31179</v>
      </c>
      <c r="AX847" s="6" t="s">
        <v>1535</v>
      </c>
    </row>
    <row r="848" spans="1:50" hidden="1" outlineLevel="1">
      <c r="A848" t="s">
        <v>1888</v>
      </c>
      <c r="B848" t="s">
        <v>1037</v>
      </c>
      <c r="C848" s="1">
        <f t="shared" si="321"/>
        <v>1946</v>
      </c>
      <c r="D848" s="6">
        <f>IF(N848&gt;0, RANK(N848,(N848:P848,Q848:AE848)),0)</f>
        <v>1</v>
      </c>
      <c r="E848" s="6">
        <f>IF(O848&gt;0,RANK(O848,(N848:P848,Q848:AE848)),0)</f>
        <v>2</v>
      </c>
      <c r="F848" s="6">
        <f>IF(P848&gt;0,RANK(P848,(N848:P848,Q848:AE848)),0)</f>
        <v>0</v>
      </c>
      <c r="G848" s="1">
        <f t="shared" si="330"/>
        <v>350</v>
      </c>
      <c r="H848" s="2">
        <f t="shared" si="331"/>
        <v>0.17985611510791366</v>
      </c>
      <c r="I848" s="2"/>
      <c r="J848" s="2">
        <f t="shared" si="322"/>
        <v>0.58992805755395683</v>
      </c>
      <c r="K848" s="2">
        <f t="shared" si="323"/>
        <v>0.41007194244604317</v>
      </c>
      <c r="L848" s="2">
        <f t="shared" si="324"/>
        <v>0</v>
      </c>
      <c r="M848" s="2">
        <f t="shared" si="325"/>
        <v>0</v>
      </c>
      <c r="N848" s="107">
        <v>1148</v>
      </c>
      <c r="O848" s="107">
        <v>798</v>
      </c>
      <c r="P848" s="107"/>
      <c r="Q848" s="107"/>
      <c r="R848" s="107"/>
      <c r="S848" s="107"/>
      <c r="T848" s="107"/>
      <c r="U848" s="107"/>
      <c r="V848" s="107"/>
      <c r="W848" s="107"/>
      <c r="X848" s="107">
        <v>0</v>
      </c>
      <c r="Y848" s="107"/>
      <c r="Z848" s="107"/>
      <c r="AA848" s="107"/>
      <c r="AB848" s="107"/>
      <c r="AC848" s="107"/>
      <c r="AD848" s="107"/>
      <c r="AE848" s="107"/>
      <c r="AG848" s="6">
        <f>IF(Q848&gt;0,RANK(Q848,(N848:P848,Q848:AE848)),0)</f>
        <v>0</v>
      </c>
      <c r="AH848" s="6">
        <f>IF(R848&gt;0,RANK(R848,(N848:P848,Q848:AE848)),0)</f>
        <v>0</v>
      </c>
      <c r="AI848" s="6">
        <f>IF(T848&gt;0,RANK(T848,(N848:P848,Q848:AE848)),0)</f>
        <v>0</v>
      </c>
      <c r="AJ848" s="6">
        <f>IF(S848&gt;0,RANK(S848,(N848:P848,Q848:AE848)),0)</f>
        <v>0</v>
      </c>
      <c r="AK848" s="2">
        <f t="shared" si="326"/>
        <v>0</v>
      </c>
      <c r="AL848" s="2">
        <f t="shared" si="327"/>
        <v>0</v>
      </c>
      <c r="AM848" s="2">
        <f t="shared" si="328"/>
        <v>0</v>
      </c>
      <c r="AN848" s="2">
        <f t="shared" si="329"/>
        <v>0</v>
      </c>
      <c r="AP848" t="s">
        <v>1888</v>
      </c>
      <c r="AQ848" t="s">
        <v>1037</v>
      </c>
      <c r="AT848" s="92">
        <v>31</v>
      </c>
      <c r="AU848" s="94">
        <v>181</v>
      </c>
      <c r="AV848" s="98">
        <f t="shared" si="320"/>
        <v>31181</v>
      </c>
      <c r="AX848" s="6" t="s">
        <v>1535</v>
      </c>
    </row>
    <row r="849" spans="1:50" hidden="1" outlineLevel="1">
      <c r="A849" t="s">
        <v>2256</v>
      </c>
      <c r="B849" t="s">
        <v>1037</v>
      </c>
      <c r="C849" s="1">
        <f t="shared" si="321"/>
        <v>421</v>
      </c>
      <c r="D849" s="6">
        <f>IF(N849&gt;0, RANK(N849,(N849:P849,Q849:AE849)),0)</f>
        <v>2</v>
      </c>
      <c r="E849" s="6">
        <f>IF(O849&gt;0,RANK(O849,(N849:P849,Q849:AE849)),0)</f>
        <v>1</v>
      </c>
      <c r="F849" s="6">
        <f>IF(P849&gt;0,RANK(P849,(N849:P849,Q849:AE849)),0)</f>
        <v>0</v>
      </c>
      <c r="G849" s="1">
        <f t="shared" si="330"/>
        <v>10</v>
      </c>
      <c r="H849" s="2">
        <f t="shared" si="331"/>
        <v>2.3752969121140142E-2</v>
      </c>
      <c r="I849" s="2"/>
      <c r="J849" s="2">
        <f t="shared" si="322"/>
        <v>0.48693586698337293</v>
      </c>
      <c r="K849" s="2">
        <f t="shared" si="323"/>
        <v>0.5106888361045131</v>
      </c>
      <c r="L849" s="2">
        <f t="shared" si="324"/>
        <v>0</v>
      </c>
      <c r="M849" s="2">
        <f t="shared" si="325"/>
        <v>2.3752969121139111E-3</v>
      </c>
      <c r="N849" s="107">
        <v>205</v>
      </c>
      <c r="O849" s="107">
        <v>215</v>
      </c>
      <c r="P849" s="107"/>
      <c r="Q849" s="107"/>
      <c r="R849" s="107"/>
      <c r="S849" s="107"/>
      <c r="T849" s="107"/>
      <c r="U849" s="107"/>
      <c r="V849" s="107"/>
      <c r="W849" s="107"/>
      <c r="X849" s="107">
        <v>1</v>
      </c>
      <c r="Y849" s="107"/>
      <c r="Z849" s="107"/>
      <c r="AA849" s="107"/>
      <c r="AB849" s="107"/>
      <c r="AC849" s="107"/>
      <c r="AD849" s="107"/>
      <c r="AE849" s="107"/>
      <c r="AG849" s="6">
        <f>IF(Q849&gt;0,RANK(Q849,(N849:P849,Q849:AE849)),0)</f>
        <v>0</v>
      </c>
      <c r="AH849" s="6">
        <f>IF(R849&gt;0,RANK(R849,(N849:P849,Q849:AE849)),0)</f>
        <v>0</v>
      </c>
      <c r="AI849" s="6">
        <f>IF(T849&gt;0,RANK(T849,(N849:P849,Q849:AE849)),0)</f>
        <v>0</v>
      </c>
      <c r="AJ849" s="6">
        <f>IF(S849&gt;0,RANK(S849,(N849:P849,Q849:AE849)),0)</f>
        <v>0</v>
      </c>
      <c r="AK849" s="2">
        <f t="shared" si="326"/>
        <v>0</v>
      </c>
      <c r="AL849" s="2">
        <f t="shared" si="327"/>
        <v>0</v>
      </c>
      <c r="AM849" s="2">
        <f t="shared" si="328"/>
        <v>0</v>
      </c>
      <c r="AN849" s="2">
        <f t="shared" si="329"/>
        <v>0</v>
      </c>
      <c r="AP849" t="s">
        <v>2256</v>
      </c>
      <c r="AQ849" t="s">
        <v>1037</v>
      </c>
      <c r="AT849" s="92">
        <v>31</v>
      </c>
      <c r="AU849" s="94">
        <v>183</v>
      </c>
      <c r="AV849" s="98">
        <f t="shared" si="320"/>
        <v>31183</v>
      </c>
      <c r="AX849" s="6" t="s">
        <v>1535</v>
      </c>
    </row>
    <row r="850" spans="1:50" hidden="1" outlineLevel="1">
      <c r="A850" t="s">
        <v>1344</v>
      </c>
      <c r="B850" t="s">
        <v>1037</v>
      </c>
      <c r="C850" s="1">
        <f t="shared" si="321"/>
        <v>5387</v>
      </c>
      <c r="D850" s="6">
        <f>IF(N850&gt;0, RANK(N850,(N850:P850,Q850:AE850)),0)</f>
        <v>2</v>
      </c>
      <c r="E850" s="6">
        <f>IF(O850&gt;0,RANK(O850,(N850:P850,Q850:AE850)),0)</f>
        <v>1</v>
      </c>
      <c r="F850" s="6">
        <f>IF(P850&gt;0,RANK(P850,(N850:P850,Q850:AE850)),0)</f>
        <v>0</v>
      </c>
      <c r="G850" s="1">
        <f t="shared" si="330"/>
        <v>146</v>
      </c>
      <c r="H850" s="2">
        <f t="shared" si="331"/>
        <v>2.7102283274549843E-2</v>
      </c>
      <c r="I850" s="2"/>
      <c r="J850" s="2">
        <f t="shared" si="322"/>
        <v>0.48561351401522185</v>
      </c>
      <c r="K850" s="2">
        <f t="shared" si="323"/>
        <v>0.51271579728977168</v>
      </c>
      <c r="L850" s="2">
        <f t="shared" si="324"/>
        <v>0</v>
      </c>
      <c r="M850" s="2">
        <f t="shared" si="325"/>
        <v>1.6706886950065281E-3</v>
      </c>
      <c r="N850" s="107">
        <v>2616</v>
      </c>
      <c r="O850" s="107">
        <v>2762</v>
      </c>
      <c r="P850" s="107"/>
      <c r="Q850" s="107"/>
      <c r="R850" s="107"/>
      <c r="S850" s="107"/>
      <c r="T850" s="107"/>
      <c r="U850" s="107"/>
      <c r="V850" s="107"/>
      <c r="W850" s="107"/>
      <c r="X850" s="107">
        <v>9</v>
      </c>
      <c r="Y850" s="107"/>
      <c r="Z850" s="107"/>
      <c r="AA850" s="107"/>
      <c r="AB850" s="107"/>
      <c r="AC850" s="107"/>
      <c r="AD850" s="107"/>
      <c r="AE850" s="107"/>
      <c r="AG850" s="6">
        <f>IF(Q850&gt;0,RANK(Q850,(N850:P850,Q850:AE850)),0)</f>
        <v>0</v>
      </c>
      <c r="AH850" s="6">
        <f>IF(R850&gt;0,RANK(R850,(N850:P850,Q850:AE850)),0)</f>
        <v>0</v>
      </c>
      <c r="AI850" s="6">
        <f>IF(T850&gt;0,RANK(T850,(N850:P850,Q850:AE850)),0)</f>
        <v>0</v>
      </c>
      <c r="AJ850" s="6">
        <f>IF(S850&gt;0,RANK(S850,(N850:P850,Q850:AE850)),0)</f>
        <v>0</v>
      </c>
      <c r="AK850" s="2">
        <f t="shared" si="326"/>
        <v>0</v>
      </c>
      <c r="AL850" s="2">
        <f t="shared" si="327"/>
        <v>0</v>
      </c>
      <c r="AM850" s="2">
        <f t="shared" si="328"/>
        <v>0</v>
      </c>
      <c r="AN850" s="2">
        <f t="shared" si="329"/>
        <v>0</v>
      </c>
      <c r="AP850" t="s">
        <v>1344</v>
      </c>
      <c r="AQ850" t="s">
        <v>1037</v>
      </c>
      <c r="AT850" s="92">
        <v>31</v>
      </c>
      <c r="AU850" s="94">
        <v>185</v>
      </c>
      <c r="AV850" s="98">
        <f t="shared" si="320"/>
        <v>31185</v>
      </c>
      <c r="AX850" s="6" t="s">
        <v>1535</v>
      </c>
    </row>
    <row r="851" spans="1:50" collapsed="1">
      <c r="A851" t="s">
        <v>1747</v>
      </c>
      <c r="B851" t="s">
        <v>2672</v>
      </c>
      <c r="C851" s="1">
        <f t="shared" si="321"/>
        <v>579205</v>
      </c>
      <c r="D851" s="6">
        <f>IF(N851&gt;0, RANK(N851,(N851:P851,Q851:AE851)),0)</f>
        <v>1</v>
      </c>
      <c r="E851" s="6">
        <f>IF(O851&gt;0,RANK(O851,(N851:P851,Q851:AE851)),0)</f>
        <v>2</v>
      </c>
      <c r="F851" s="6">
        <f>IF(P851&gt;0,RANK(P851,(N851:P851,Q851:AE851)),0)</f>
        <v>0</v>
      </c>
      <c r="G851" s="1">
        <f t="shared" si="330"/>
        <v>56629</v>
      </c>
      <c r="H851" s="2">
        <f t="shared" si="331"/>
        <v>9.7770219525038629E-2</v>
      </c>
      <c r="I851" s="2"/>
      <c r="J851" s="2">
        <f t="shared" si="322"/>
        <v>0.54781467701418318</v>
      </c>
      <c r="K851" s="2">
        <f t="shared" si="323"/>
        <v>0.45004445748914462</v>
      </c>
      <c r="L851" s="2">
        <f t="shared" si="324"/>
        <v>0</v>
      </c>
      <c r="M851" s="2">
        <f t="shared" si="325"/>
        <v>2.1408654966721952E-3</v>
      </c>
      <c r="N851" s="107">
        <f>SUM(N758:N850)</f>
        <v>317297</v>
      </c>
      <c r="O851" s="107">
        <f>SUM(O758:O850)</f>
        <v>260668</v>
      </c>
      <c r="P851" s="107"/>
      <c r="Q851" s="107"/>
      <c r="R851" s="107"/>
      <c r="S851" s="107"/>
      <c r="T851" s="107"/>
      <c r="U851" s="107"/>
      <c r="V851" s="107"/>
      <c r="W851" s="107"/>
      <c r="X851" s="107">
        <f>SUM(X758:X850)</f>
        <v>1240</v>
      </c>
      <c r="Y851" s="107"/>
      <c r="Z851" s="107"/>
      <c r="AA851" s="107"/>
      <c r="AB851" s="107"/>
      <c r="AC851" s="107"/>
      <c r="AD851" s="107"/>
      <c r="AE851" s="107">
        <f>SUM(AE758:AE850)</f>
        <v>0</v>
      </c>
      <c r="AG851" s="6">
        <f>IF(Q851&gt;0,RANK(Q851,(N851:P851,Q851:AE851)),0)</f>
        <v>0</v>
      </c>
      <c r="AH851" s="6">
        <f>IF(R851&gt;0,RANK(R851,(N851:P851,Q851:AE851)),0)</f>
        <v>0</v>
      </c>
      <c r="AI851" s="6">
        <f>IF(T851&gt;0,RANK(T851,(N851:P851,Q851:AE851)),0)</f>
        <v>0</v>
      </c>
      <c r="AJ851" s="6">
        <f>IF(S851&gt;0,RANK(S851,(N851:P851,Q851:AE851)),0)</f>
        <v>0</v>
      </c>
      <c r="AK851" s="2">
        <f t="shared" si="326"/>
        <v>0</v>
      </c>
      <c r="AL851" s="2">
        <f t="shared" si="327"/>
        <v>0</v>
      </c>
      <c r="AM851" s="2">
        <f t="shared" si="328"/>
        <v>0</v>
      </c>
      <c r="AN851" s="2">
        <f t="shared" si="329"/>
        <v>0</v>
      </c>
      <c r="AP851" t="s">
        <v>1747</v>
      </c>
      <c r="AQ851" t="s">
        <v>2672</v>
      </c>
      <c r="AT851" s="92">
        <v>31</v>
      </c>
      <c r="AU851" s="94"/>
      <c r="AV851" s="92">
        <v>31</v>
      </c>
      <c r="AX851" s="6" t="s">
        <v>2158</v>
      </c>
    </row>
    <row r="852" spans="1:50">
      <c r="C852" s="1"/>
      <c r="E852" s="6"/>
      <c r="F852" s="6"/>
      <c r="I852" s="2"/>
      <c r="N852" s="107"/>
      <c r="O852" s="107"/>
      <c r="P852" s="107"/>
      <c r="Q852" s="107"/>
      <c r="R852" s="107"/>
      <c r="S852" s="107"/>
      <c r="T852" s="107"/>
      <c r="U852" s="107"/>
      <c r="V852" s="107"/>
      <c r="W852" s="107"/>
      <c r="X852" s="107"/>
      <c r="Y852" s="107"/>
      <c r="Z852" s="107"/>
      <c r="AA852" s="107"/>
      <c r="AB852" s="107"/>
      <c r="AC852" s="107"/>
      <c r="AD852" s="107"/>
      <c r="AE852" s="107"/>
      <c r="AG852" s="6"/>
      <c r="AH852" s="6"/>
      <c r="AI852" s="6"/>
      <c r="AJ852" s="6"/>
      <c r="AT852" s="92"/>
      <c r="AU852" s="94"/>
      <c r="AV852" s="98"/>
    </row>
    <row r="853" spans="1:50" hidden="1" outlineLevel="1">
      <c r="A853" t="s">
        <v>664</v>
      </c>
      <c r="B853" t="s">
        <v>1475</v>
      </c>
      <c r="C853" s="1">
        <f t="shared" ref="C853:C870" si="332">SUM(N853:AE853)</f>
        <v>16141</v>
      </c>
      <c r="D853" s="6">
        <f>IF(N853&gt;0, RANK(N853,(N853:P853,Q853:AE853)),0)</f>
        <v>1</v>
      </c>
      <c r="E853" s="6">
        <f>IF(O853&gt;0,RANK(O853,(N853:P853,Q853:AE853)),0)</f>
        <v>2</v>
      </c>
      <c r="F853" s="6">
        <f>IF(P853&gt;0,RANK(P853,(N853:P853,Q853:AE853)),0)</f>
        <v>4</v>
      </c>
      <c r="G853" s="1">
        <f t="shared" si="330"/>
        <v>1620</v>
      </c>
      <c r="H853" s="2">
        <f t="shared" si="331"/>
        <v>0.10036552877764698</v>
      </c>
      <c r="I853" s="2"/>
      <c r="J853" s="2">
        <f t="shared" ref="J853:J870" si="333">IF($C853=0,"-",N853/$C853)</f>
        <v>0.51359890960907006</v>
      </c>
      <c r="K853" s="2">
        <f t="shared" ref="K853:K870" si="334">IF($C853=0,"-",O853/$C853)</f>
        <v>0.41323338083142308</v>
      </c>
      <c r="L853" s="2">
        <f t="shared" ref="L853:L870" si="335">IF($C853=0,"-",P853/$C853)</f>
        <v>1.4807013196208413E-2</v>
      </c>
      <c r="M853" s="2">
        <f t="shared" ref="M853:M870" si="336">IF(C853=0,"-",(1-J853-K853-L853))</f>
        <v>5.8360696363298444E-2</v>
      </c>
      <c r="N853" s="107">
        <v>8290</v>
      </c>
      <c r="O853" s="107">
        <v>6670</v>
      </c>
      <c r="P853" s="107">
        <v>239</v>
      </c>
      <c r="Q853" s="107">
        <v>205</v>
      </c>
      <c r="R853" s="107">
        <v>204</v>
      </c>
      <c r="S853" s="107"/>
      <c r="T853" s="107"/>
      <c r="U853" s="108"/>
      <c r="V853" s="107"/>
      <c r="W853" s="107"/>
      <c r="X853" s="107"/>
      <c r="Y853" s="107">
        <v>533</v>
      </c>
      <c r="Z853" s="108"/>
      <c r="AA853" s="107"/>
      <c r="AB853" s="107"/>
      <c r="AC853" s="107"/>
      <c r="AD853" s="107"/>
      <c r="AE853" s="107"/>
      <c r="AG853" s="6">
        <f>IF(Q853&gt;0,RANK(Q853,(N853:P853,Q853:AE853)),0)</f>
        <v>5</v>
      </c>
      <c r="AH853" s="6">
        <f>IF(R853&gt;0,RANK(R853,(N853:P853,Q853:AE853)),0)</f>
        <v>6</v>
      </c>
      <c r="AI853" s="6">
        <f>IF(T853&gt;0,RANK(T853,(N853:P853,Q853:AE853)),0)</f>
        <v>0</v>
      </c>
      <c r="AJ853" s="6">
        <f>IF(S853&gt;0,RANK(S853,(N853:P853,Q853:AE853)),0)</f>
        <v>0</v>
      </c>
      <c r="AK853" s="2">
        <f t="shared" ref="AK853:AK870" si="337">IF($C853=0,"-",Q853/$C853)</f>
        <v>1.270057617248002E-2</v>
      </c>
      <c r="AL853" s="2">
        <f t="shared" ref="AL853:AL870" si="338">IF($C853=0,"-",R853/$C853)</f>
        <v>1.2638622142370361E-2</v>
      </c>
      <c r="AM853" s="2">
        <f t="shared" ref="AM853:AM870" si="339">IF($C853=0,"-",T853/$C853)</f>
        <v>0</v>
      </c>
      <c r="AN853" s="2">
        <f t="shared" ref="AN853:AN870" si="340">IF($C853=0,"-",S853/$C853)</f>
        <v>0</v>
      </c>
      <c r="AP853" t="s">
        <v>664</v>
      </c>
      <c r="AQ853" t="s">
        <v>1475</v>
      </c>
      <c r="AT853" s="92">
        <v>32</v>
      </c>
      <c r="AU853" s="94">
        <v>510</v>
      </c>
      <c r="AV853" s="98">
        <f t="shared" si="320"/>
        <v>32510</v>
      </c>
      <c r="AX853" s="6" t="s">
        <v>2485</v>
      </c>
    </row>
    <row r="854" spans="1:50" hidden="1" outlineLevel="1">
      <c r="A854" t="s">
        <v>1611</v>
      </c>
      <c r="B854" t="s">
        <v>1475</v>
      </c>
      <c r="C854" s="1">
        <f t="shared" si="332"/>
        <v>6839</v>
      </c>
      <c r="D854" s="6">
        <f>IF(N854&gt;0, RANK(N854,(N854:P854,Q854:AE854)),0)</f>
        <v>2</v>
      </c>
      <c r="E854" s="6">
        <f>IF(O854&gt;0,RANK(O854,(N854:P854,Q854:AE854)),0)</f>
        <v>1</v>
      </c>
      <c r="F854" s="6">
        <f>IF(P854&gt;0,RANK(P854,(N854:P854,Q854:AE854)),0)</f>
        <v>5</v>
      </c>
      <c r="G854" s="1">
        <f t="shared" si="330"/>
        <v>112</v>
      </c>
      <c r="H854" s="2">
        <f t="shared" si="331"/>
        <v>1.6376663254861822E-2</v>
      </c>
      <c r="I854" s="2"/>
      <c r="J854" s="2">
        <f t="shared" si="333"/>
        <v>0.42579324462640739</v>
      </c>
      <c r="K854" s="2">
        <f t="shared" si="334"/>
        <v>0.4421699078812692</v>
      </c>
      <c r="L854" s="2">
        <f t="shared" si="335"/>
        <v>1.8569966369352243E-2</v>
      </c>
      <c r="M854" s="2">
        <f t="shared" si="336"/>
        <v>0.11346688112297112</v>
      </c>
      <c r="N854" s="56">
        <v>2912</v>
      </c>
      <c r="O854" s="56">
        <v>3024</v>
      </c>
      <c r="P854" s="107">
        <v>127</v>
      </c>
      <c r="Q854" s="107">
        <v>86</v>
      </c>
      <c r="R854" s="107">
        <v>449</v>
      </c>
      <c r="S854" s="107"/>
      <c r="T854" s="107"/>
      <c r="U854" s="104"/>
      <c r="V854" s="56"/>
      <c r="W854" s="56"/>
      <c r="X854" s="56"/>
      <c r="Y854" s="56">
        <v>241</v>
      </c>
      <c r="Z854" s="104"/>
      <c r="AA854" s="56"/>
      <c r="AB854" s="56"/>
      <c r="AC854" s="56"/>
      <c r="AD854" s="56"/>
      <c r="AE854" s="56"/>
      <c r="AG854" s="6">
        <f>IF(Q854&gt;0,RANK(Q854,(N854:P854,Q854:AE854)),0)</f>
        <v>6</v>
      </c>
      <c r="AH854" s="6">
        <f>IF(R854&gt;0,RANK(R854,(N854:P854,Q854:AE854)),0)</f>
        <v>3</v>
      </c>
      <c r="AI854" s="6">
        <f>IF(T854&gt;0,RANK(T854,(N854:P854,Q854:AE854)),0)</f>
        <v>0</v>
      </c>
      <c r="AJ854" s="6">
        <f>IF(S854&gt;0,RANK(S854,(N854:P854,Q854:AE854)),0)</f>
        <v>0</v>
      </c>
      <c r="AK854" s="2">
        <f t="shared" si="337"/>
        <v>1.2574937856411755E-2</v>
      </c>
      <c r="AL854" s="2">
        <f t="shared" si="338"/>
        <v>6.565287322707998E-2</v>
      </c>
      <c r="AM854" s="2">
        <f t="shared" si="339"/>
        <v>0</v>
      </c>
      <c r="AN854" s="2">
        <f t="shared" si="340"/>
        <v>0</v>
      </c>
      <c r="AP854" t="s">
        <v>1611</v>
      </c>
      <c r="AQ854" t="s">
        <v>1475</v>
      </c>
      <c r="AT854" s="92">
        <v>32</v>
      </c>
      <c r="AU854" s="94">
        <v>1</v>
      </c>
      <c r="AV854" s="98">
        <f t="shared" si="320"/>
        <v>32001</v>
      </c>
      <c r="AX854" s="6" t="s">
        <v>1535</v>
      </c>
    </row>
    <row r="855" spans="1:50" hidden="1" outlineLevel="1">
      <c r="A855" t="s">
        <v>816</v>
      </c>
      <c r="B855" t="s">
        <v>1475</v>
      </c>
      <c r="C855" s="1">
        <f t="shared" si="332"/>
        <v>215375</v>
      </c>
      <c r="D855" s="6">
        <f>IF(N855&gt;0, RANK(N855,(N855:P855,Q855:AE855)),0)</f>
        <v>1</v>
      </c>
      <c r="E855" s="6">
        <f>IF(O855&gt;0,RANK(O855,(N855:P855,Q855:AE855)),0)</f>
        <v>2</v>
      </c>
      <c r="F855" s="6">
        <f>IF(P855&gt;0,RANK(P855,(N855:P855,Q855:AE855)),0)</f>
        <v>5</v>
      </c>
      <c r="G855" s="1">
        <f t="shared" si="330"/>
        <v>29366</v>
      </c>
      <c r="H855" s="2">
        <f t="shared" si="331"/>
        <v>0.13634822983168893</v>
      </c>
      <c r="I855" s="2"/>
      <c r="J855" s="2">
        <f t="shared" si="333"/>
        <v>0.53195589088798612</v>
      </c>
      <c r="K855" s="2">
        <f t="shared" si="334"/>
        <v>0.39560766105629713</v>
      </c>
      <c r="L855" s="2">
        <f t="shared" si="335"/>
        <v>1.5466047591410331E-2</v>
      </c>
      <c r="M855" s="2">
        <f t="shared" si="336"/>
        <v>5.6970400464306417E-2</v>
      </c>
      <c r="N855" s="56">
        <v>114570</v>
      </c>
      <c r="O855" s="56">
        <v>85204</v>
      </c>
      <c r="P855" s="56">
        <v>3331</v>
      </c>
      <c r="Q855" s="56">
        <v>3395</v>
      </c>
      <c r="R855" s="56">
        <v>1930</v>
      </c>
      <c r="S855" s="56"/>
      <c r="T855" s="56"/>
      <c r="U855" s="105"/>
      <c r="V855" s="56"/>
      <c r="W855" s="56"/>
      <c r="X855" s="56"/>
      <c r="Y855" s="56">
        <v>6945</v>
      </c>
      <c r="Z855" s="105"/>
      <c r="AA855" s="56"/>
      <c r="AB855" s="56"/>
      <c r="AC855" s="56"/>
      <c r="AD855" s="56"/>
      <c r="AE855" s="56"/>
      <c r="AG855" s="6">
        <f>IF(Q855&gt;0,RANK(Q855,(N855:P855,Q855:AE855)),0)</f>
        <v>4</v>
      </c>
      <c r="AH855" s="6">
        <f>IF(R855&gt;0,RANK(R855,(N855:P855,Q855:AE855)),0)</f>
        <v>6</v>
      </c>
      <c r="AI855" s="6">
        <f>IF(T855&gt;0,RANK(T855,(N855:P855,Q855:AE855)),0)</f>
        <v>0</v>
      </c>
      <c r="AJ855" s="6">
        <f>IF(S855&gt;0,RANK(S855,(N855:P855,Q855:AE855)),0)</f>
        <v>0</v>
      </c>
      <c r="AK855" s="2">
        <f t="shared" si="337"/>
        <v>1.576320371445154E-2</v>
      </c>
      <c r="AL855" s="2">
        <f t="shared" si="338"/>
        <v>8.9611143354614044E-3</v>
      </c>
      <c r="AM855" s="2">
        <f t="shared" si="339"/>
        <v>0</v>
      </c>
      <c r="AN855" s="2">
        <f t="shared" si="340"/>
        <v>0</v>
      </c>
      <c r="AP855" t="s">
        <v>816</v>
      </c>
      <c r="AQ855" t="s">
        <v>1475</v>
      </c>
      <c r="AT855" s="92">
        <v>32</v>
      </c>
      <c r="AU855" s="94">
        <v>3</v>
      </c>
      <c r="AV855" s="98">
        <f t="shared" si="320"/>
        <v>32003</v>
      </c>
      <c r="AX855" s="6" t="s">
        <v>1535</v>
      </c>
    </row>
    <row r="856" spans="1:50" hidden="1" outlineLevel="1">
      <c r="A856" t="s">
        <v>229</v>
      </c>
      <c r="B856" t="s">
        <v>1475</v>
      </c>
      <c r="C856" s="1">
        <f t="shared" si="332"/>
        <v>13415</v>
      </c>
      <c r="D856" s="6">
        <f>IF(N856&gt;0, RANK(N856,(N856:P856,Q856:AE856)),0)</f>
        <v>2</v>
      </c>
      <c r="E856" s="6">
        <f>IF(O856&gt;0,RANK(O856,(N856:P856,Q856:AE856)),0)</f>
        <v>1</v>
      </c>
      <c r="F856" s="6">
        <f>IF(P856&gt;0,RANK(P856,(N856:P856,Q856:AE856)),0)</f>
        <v>5</v>
      </c>
      <c r="G856" s="1">
        <f t="shared" si="330"/>
        <v>384</v>
      </c>
      <c r="H856" s="2">
        <f t="shared" si="331"/>
        <v>2.8624673872530749E-2</v>
      </c>
      <c r="I856" s="2"/>
      <c r="J856" s="2">
        <f t="shared" si="333"/>
        <v>0.44629146477823334</v>
      </c>
      <c r="K856" s="2">
        <f t="shared" si="334"/>
        <v>0.4749161386507641</v>
      </c>
      <c r="L856" s="2">
        <f t="shared" si="335"/>
        <v>1.6175922474841595E-2</v>
      </c>
      <c r="M856" s="2">
        <f t="shared" si="336"/>
        <v>6.2616474096160973E-2</v>
      </c>
      <c r="N856" s="56">
        <v>5987</v>
      </c>
      <c r="O856" s="56">
        <v>6371</v>
      </c>
      <c r="P856" s="56">
        <v>217</v>
      </c>
      <c r="Q856" s="56">
        <v>191</v>
      </c>
      <c r="R856" s="56">
        <v>230</v>
      </c>
      <c r="S856" s="56"/>
      <c r="T856" s="56"/>
      <c r="U856" s="104"/>
      <c r="V856" s="56"/>
      <c r="W856" s="56"/>
      <c r="X856" s="56"/>
      <c r="Y856" s="56">
        <v>419</v>
      </c>
      <c r="Z856" s="104"/>
      <c r="AA856" s="56"/>
      <c r="AB856" s="56"/>
      <c r="AC856" s="56"/>
      <c r="AD856" s="56"/>
      <c r="AE856" s="56"/>
      <c r="AG856" s="6">
        <f>IF(Q856&gt;0,RANK(Q856,(N856:P856,Q856:AE856)),0)</f>
        <v>6</v>
      </c>
      <c r="AH856" s="6">
        <f>IF(R856&gt;0,RANK(R856,(N856:P856,Q856:AE856)),0)</f>
        <v>4</v>
      </c>
      <c r="AI856" s="6">
        <f>IF(T856&gt;0,RANK(T856,(N856:P856,Q856:AE856)),0)</f>
        <v>0</v>
      </c>
      <c r="AJ856" s="6">
        <f>IF(S856&gt;0,RANK(S856,(N856:P856,Q856:AE856)),0)</f>
        <v>0</v>
      </c>
      <c r="AK856" s="2">
        <f t="shared" si="337"/>
        <v>1.4237793514722326E-2</v>
      </c>
      <c r="AL856" s="2">
        <f t="shared" si="338"/>
        <v>1.7144986954901228E-2</v>
      </c>
      <c r="AM856" s="2">
        <f t="shared" si="339"/>
        <v>0</v>
      </c>
      <c r="AN856" s="2">
        <f t="shared" si="340"/>
        <v>0</v>
      </c>
      <c r="AP856" t="s">
        <v>229</v>
      </c>
      <c r="AQ856" t="s">
        <v>1475</v>
      </c>
      <c r="AT856" s="92">
        <v>32</v>
      </c>
      <c r="AU856" s="94">
        <v>5</v>
      </c>
      <c r="AV856" s="98">
        <f t="shared" si="320"/>
        <v>32005</v>
      </c>
      <c r="AX856" s="6" t="s">
        <v>1535</v>
      </c>
    </row>
    <row r="857" spans="1:50" hidden="1" outlineLevel="1">
      <c r="A857" t="s">
        <v>2195</v>
      </c>
      <c r="B857" t="s">
        <v>1475</v>
      </c>
      <c r="C857" s="1">
        <f t="shared" si="332"/>
        <v>9931</v>
      </c>
      <c r="D857" s="6">
        <f>IF(N857&gt;0, RANK(N857,(N857:P857,Q857:AE857)),0)</f>
        <v>2</v>
      </c>
      <c r="E857" s="6">
        <f>IF(O857&gt;0,RANK(O857,(N857:P857,Q857:AE857)),0)</f>
        <v>1</v>
      </c>
      <c r="F857" s="6">
        <f>IF(P857&gt;0,RANK(P857,(N857:P857,Q857:AE857)),0)</f>
        <v>5</v>
      </c>
      <c r="G857" s="1">
        <f t="shared" si="330"/>
        <v>2940</v>
      </c>
      <c r="H857" s="2">
        <f t="shared" si="331"/>
        <v>0.29604269459268956</v>
      </c>
      <c r="I857" s="2"/>
      <c r="J857" s="2">
        <f t="shared" si="333"/>
        <v>0.29533783103413552</v>
      </c>
      <c r="K857" s="2">
        <f t="shared" si="334"/>
        <v>0.59138052562682508</v>
      </c>
      <c r="L857" s="2">
        <f t="shared" si="335"/>
        <v>2.175007552109556E-2</v>
      </c>
      <c r="M857" s="2">
        <f t="shared" si="336"/>
        <v>9.1531567817943887E-2</v>
      </c>
      <c r="N857" s="56">
        <v>2933</v>
      </c>
      <c r="O857" s="56">
        <v>5873</v>
      </c>
      <c r="P857" s="56">
        <v>216</v>
      </c>
      <c r="Q857" s="56">
        <v>205</v>
      </c>
      <c r="R857" s="56">
        <v>336</v>
      </c>
      <c r="S857" s="56"/>
      <c r="T857" s="56"/>
      <c r="U857" s="55"/>
      <c r="V857" s="56"/>
      <c r="W857" s="56"/>
      <c r="X857" s="56"/>
      <c r="Y857" s="56">
        <v>368</v>
      </c>
      <c r="Z857" s="55"/>
      <c r="AA857" s="56"/>
      <c r="AB857" s="56"/>
      <c r="AC857" s="56"/>
      <c r="AD857" s="56"/>
      <c r="AE857" s="56"/>
      <c r="AG857" s="6">
        <f>IF(Q857&gt;0,RANK(Q857,(N857:P857,Q857:AE857)),0)</f>
        <v>6</v>
      </c>
      <c r="AH857" s="6">
        <f>IF(R857&gt;0,RANK(R857,(N857:P857,Q857:AE857)),0)</f>
        <v>4</v>
      </c>
      <c r="AI857" s="6">
        <f>IF(T857&gt;0,RANK(T857,(N857:P857,Q857:AE857)),0)</f>
        <v>0</v>
      </c>
      <c r="AJ857" s="6">
        <f>IF(S857&gt;0,RANK(S857,(N857:P857,Q857:AE857)),0)</f>
        <v>0</v>
      </c>
      <c r="AK857" s="2">
        <f t="shared" si="337"/>
        <v>2.0642432786224952E-2</v>
      </c>
      <c r="AL857" s="2">
        <f t="shared" si="338"/>
        <v>3.3833450810593094E-2</v>
      </c>
      <c r="AM857" s="2">
        <f t="shared" si="339"/>
        <v>0</v>
      </c>
      <c r="AN857" s="2">
        <f t="shared" si="340"/>
        <v>0</v>
      </c>
      <c r="AP857" t="s">
        <v>2195</v>
      </c>
      <c r="AQ857" t="s">
        <v>1475</v>
      </c>
      <c r="AT857" s="92">
        <v>32</v>
      </c>
      <c r="AU857" s="94">
        <v>7</v>
      </c>
      <c r="AV857" s="98">
        <f t="shared" si="320"/>
        <v>32007</v>
      </c>
      <c r="AX857" s="6" t="s">
        <v>1535</v>
      </c>
    </row>
    <row r="858" spans="1:50" hidden="1" outlineLevel="1">
      <c r="A858" t="s">
        <v>1315</v>
      </c>
      <c r="B858" t="s">
        <v>1475</v>
      </c>
      <c r="C858" s="1">
        <f t="shared" si="332"/>
        <v>534</v>
      </c>
      <c r="D858" s="6">
        <f>IF(N858&gt;0, RANK(N858,(N858:P858,Q858:AE858)),0)</f>
        <v>2</v>
      </c>
      <c r="E858" s="6">
        <f>IF(O858&gt;0,RANK(O858,(N858:P858,Q858:AE858)),0)</f>
        <v>1</v>
      </c>
      <c r="F858" s="6">
        <f>IF(P858&gt;0,RANK(P858,(N858:P858,Q858:AE858)),0)</f>
        <v>4</v>
      </c>
      <c r="G858" s="1">
        <f t="shared" si="330"/>
        <v>156</v>
      </c>
      <c r="H858" s="2">
        <f t="shared" si="331"/>
        <v>0.29213483146067415</v>
      </c>
      <c r="I858" s="2"/>
      <c r="J858" s="2">
        <f t="shared" si="333"/>
        <v>0.28651685393258425</v>
      </c>
      <c r="K858" s="2">
        <f t="shared" si="334"/>
        <v>0.5786516853932584</v>
      </c>
      <c r="L858" s="2">
        <f t="shared" si="335"/>
        <v>2.8089887640449437E-2</v>
      </c>
      <c r="M858" s="2">
        <f t="shared" si="336"/>
        <v>0.10674157303370797</v>
      </c>
      <c r="N858" s="56">
        <v>153</v>
      </c>
      <c r="O858" s="56">
        <v>309</v>
      </c>
      <c r="P858" s="56">
        <v>15</v>
      </c>
      <c r="Q858" s="56">
        <v>8</v>
      </c>
      <c r="R858" s="56">
        <v>11</v>
      </c>
      <c r="S858" s="56"/>
      <c r="T858" s="56"/>
      <c r="U858" s="56"/>
      <c r="V858" s="56"/>
      <c r="W858" s="56"/>
      <c r="X858" s="56"/>
      <c r="Y858" s="56">
        <v>38</v>
      </c>
      <c r="Z858" s="56"/>
      <c r="AA858" s="56"/>
      <c r="AB858" s="56"/>
      <c r="AC858" s="56"/>
      <c r="AD858" s="56"/>
      <c r="AE858" s="56"/>
      <c r="AG858" s="6">
        <f>IF(Q858&gt;0,RANK(Q858,(N858:P858,Q858:AE858)),0)</f>
        <v>6</v>
      </c>
      <c r="AH858" s="6">
        <f>IF(R858&gt;0,RANK(R858,(N858:P858,Q858:AE858)),0)</f>
        <v>5</v>
      </c>
      <c r="AI858" s="6">
        <f>IF(T858&gt;0,RANK(T858,(N858:P858,Q858:AE858)),0)</f>
        <v>0</v>
      </c>
      <c r="AJ858" s="6">
        <f>IF(S858&gt;0,RANK(S858,(N858:P858,Q858:AE858)),0)</f>
        <v>0</v>
      </c>
      <c r="AK858" s="2">
        <f t="shared" si="337"/>
        <v>1.4981273408239701E-2</v>
      </c>
      <c r="AL858" s="2">
        <f t="shared" si="338"/>
        <v>2.0599250936329586E-2</v>
      </c>
      <c r="AM858" s="2">
        <f t="shared" si="339"/>
        <v>0</v>
      </c>
      <c r="AN858" s="2">
        <f t="shared" si="340"/>
        <v>0</v>
      </c>
      <c r="AP858" t="s">
        <v>1315</v>
      </c>
      <c r="AQ858" t="s">
        <v>1475</v>
      </c>
      <c r="AT858" s="92">
        <v>32</v>
      </c>
      <c r="AU858" s="94">
        <v>9</v>
      </c>
      <c r="AV858" s="98">
        <f t="shared" si="320"/>
        <v>32009</v>
      </c>
      <c r="AX858" s="6" t="s">
        <v>1535</v>
      </c>
    </row>
    <row r="859" spans="1:50" hidden="1" outlineLevel="1">
      <c r="A859" t="s">
        <v>2178</v>
      </c>
      <c r="B859" t="s">
        <v>1475</v>
      </c>
      <c r="C859" s="1">
        <f t="shared" si="332"/>
        <v>653</v>
      </c>
      <c r="D859" s="6">
        <f>IF(N859&gt;0, RANK(N859,(N859:P859,Q859:AE859)),0)</f>
        <v>2</v>
      </c>
      <c r="E859" s="6">
        <f>IF(O859&gt;0,RANK(O859,(N859:P859,Q859:AE859)),0)</f>
        <v>1</v>
      </c>
      <c r="F859" s="6">
        <f>IF(P859&gt;0,RANK(P859,(N859:P859,Q859:AE859)),0)</f>
        <v>5</v>
      </c>
      <c r="G859" s="1">
        <f t="shared" si="330"/>
        <v>207</v>
      </c>
      <c r="H859" s="2">
        <f t="shared" si="331"/>
        <v>0.31699846860643183</v>
      </c>
      <c r="I859" s="2"/>
      <c r="J859" s="2">
        <f t="shared" si="333"/>
        <v>0.28483920367534454</v>
      </c>
      <c r="K859" s="2">
        <f t="shared" si="334"/>
        <v>0.60183767228177643</v>
      </c>
      <c r="L859" s="2">
        <f t="shared" si="335"/>
        <v>2.2970903522205207E-2</v>
      </c>
      <c r="M859" s="2">
        <f t="shared" si="336"/>
        <v>9.035222052067382E-2</v>
      </c>
      <c r="N859" s="56">
        <v>186</v>
      </c>
      <c r="O859" s="56">
        <v>393</v>
      </c>
      <c r="P859" s="56">
        <v>15</v>
      </c>
      <c r="Q859" s="56">
        <v>6</v>
      </c>
      <c r="R859" s="56">
        <v>22</v>
      </c>
      <c r="S859" s="56"/>
      <c r="T859" s="56"/>
      <c r="U859" s="56"/>
      <c r="V859" s="56"/>
      <c r="W859" s="56"/>
      <c r="X859" s="56"/>
      <c r="Y859" s="56">
        <v>31</v>
      </c>
      <c r="Z859" s="56"/>
      <c r="AA859" s="56"/>
      <c r="AB859" s="56"/>
      <c r="AC859" s="56"/>
      <c r="AD859" s="56"/>
      <c r="AE859" s="56"/>
      <c r="AG859" s="6">
        <f>IF(Q859&gt;0,RANK(Q859,(N859:P859,Q859:AE859)),0)</f>
        <v>6</v>
      </c>
      <c r="AH859" s="6">
        <f>IF(R859&gt;0,RANK(R859,(N859:P859,Q859:AE859)),0)</f>
        <v>4</v>
      </c>
      <c r="AI859" s="6">
        <f>IF(T859&gt;0,RANK(T859,(N859:P859,Q859:AE859)),0)</f>
        <v>0</v>
      </c>
      <c r="AJ859" s="6">
        <f>IF(S859&gt;0,RANK(S859,(N859:P859,Q859:AE859)),0)</f>
        <v>0</v>
      </c>
      <c r="AK859" s="2">
        <f t="shared" si="337"/>
        <v>9.1883614088820835E-3</v>
      </c>
      <c r="AL859" s="2">
        <f t="shared" si="338"/>
        <v>3.3690658499234305E-2</v>
      </c>
      <c r="AM859" s="2">
        <f t="shared" si="339"/>
        <v>0</v>
      </c>
      <c r="AN859" s="2">
        <f t="shared" si="340"/>
        <v>0</v>
      </c>
      <c r="AP859" t="s">
        <v>2178</v>
      </c>
      <c r="AQ859" t="s">
        <v>1475</v>
      </c>
      <c r="AT859" s="92">
        <v>32</v>
      </c>
      <c r="AU859" s="94">
        <v>11</v>
      </c>
      <c r="AV859" s="98">
        <f t="shared" si="320"/>
        <v>32011</v>
      </c>
      <c r="AX859" s="6" t="s">
        <v>1535</v>
      </c>
    </row>
    <row r="860" spans="1:50" hidden="1" outlineLevel="1">
      <c r="A860" t="s">
        <v>647</v>
      </c>
      <c r="B860" t="s">
        <v>1475</v>
      </c>
      <c r="C860" s="1">
        <f t="shared" si="332"/>
        <v>4317</v>
      </c>
      <c r="D860" s="6">
        <f>IF(N860&gt;0, RANK(N860,(N860:P860,Q860:AE860)),0)</f>
        <v>1</v>
      </c>
      <c r="E860" s="6">
        <f>IF(O860&gt;0,RANK(O860,(N860:P860,Q860:AE860)),0)</f>
        <v>2</v>
      </c>
      <c r="F860" s="6">
        <f>IF(P860&gt;0,RANK(P860,(N860:P860,Q860:AE860)),0)</f>
        <v>5</v>
      </c>
      <c r="G860" s="1">
        <f t="shared" si="330"/>
        <v>127</v>
      </c>
      <c r="H860" s="2">
        <f t="shared" si="331"/>
        <v>2.9418577716006485E-2</v>
      </c>
      <c r="I860" s="2"/>
      <c r="J860" s="2">
        <f t="shared" si="333"/>
        <v>0.4667593236043549</v>
      </c>
      <c r="K860" s="2">
        <f t="shared" si="334"/>
        <v>0.43734074588834837</v>
      </c>
      <c r="L860" s="2">
        <f t="shared" si="335"/>
        <v>1.7373175816539264E-2</v>
      </c>
      <c r="M860" s="2">
        <f t="shared" si="336"/>
        <v>7.8526754690757455E-2</v>
      </c>
      <c r="N860" s="56">
        <v>2015</v>
      </c>
      <c r="O860" s="56">
        <v>1888</v>
      </c>
      <c r="P860" s="56">
        <v>75</v>
      </c>
      <c r="Q860" s="56">
        <v>65</v>
      </c>
      <c r="R860" s="56">
        <v>100</v>
      </c>
      <c r="S860" s="56"/>
      <c r="T860" s="56"/>
      <c r="U860" s="55"/>
      <c r="V860" s="56"/>
      <c r="W860" s="56"/>
      <c r="X860" s="56"/>
      <c r="Y860" s="56">
        <v>174</v>
      </c>
      <c r="Z860" s="55"/>
      <c r="AA860" s="56"/>
      <c r="AB860" s="56"/>
      <c r="AC860" s="56"/>
      <c r="AD860" s="56"/>
      <c r="AE860" s="56"/>
      <c r="AG860" s="6">
        <f>IF(Q860&gt;0,RANK(Q860,(N860:P860,Q860:AE860)),0)</f>
        <v>6</v>
      </c>
      <c r="AH860" s="6">
        <f>IF(R860&gt;0,RANK(R860,(N860:P860,Q860:AE860)),0)</f>
        <v>4</v>
      </c>
      <c r="AI860" s="6">
        <f>IF(T860&gt;0,RANK(T860,(N860:P860,Q860:AE860)),0)</f>
        <v>0</v>
      </c>
      <c r="AJ860" s="6">
        <f>IF(S860&gt;0,RANK(S860,(N860:P860,Q860:AE860)),0)</f>
        <v>0</v>
      </c>
      <c r="AK860" s="2">
        <f t="shared" si="337"/>
        <v>1.5056752374334029E-2</v>
      </c>
      <c r="AL860" s="2">
        <f t="shared" si="338"/>
        <v>2.316423442205235E-2</v>
      </c>
      <c r="AM860" s="2">
        <f t="shared" si="339"/>
        <v>0</v>
      </c>
      <c r="AN860" s="2">
        <f t="shared" si="340"/>
        <v>0</v>
      </c>
      <c r="AP860" t="s">
        <v>647</v>
      </c>
      <c r="AQ860" t="s">
        <v>1475</v>
      </c>
      <c r="AT860" s="92">
        <v>32</v>
      </c>
      <c r="AU860" s="94">
        <v>13</v>
      </c>
      <c r="AV860" s="98">
        <f t="shared" si="320"/>
        <v>32013</v>
      </c>
      <c r="AX860" s="6" t="s">
        <v>1535</v>
      </c>
    </row>
    <row r="861" spans="1:50" hidden="1" outlineLevel="1">
      <c r="A861" t="s">
        <v>1884</v>
      </c>
      <c r="B861" t="s">
        <v>1475</v>
      </c>
      <c r="C861" s="1">
        <f t="shared" si="332"/>
        <v>2116</v>
      </c>
      <c r="D861" s="6">
        <f>IF(N861&gt;0, RANK(N861,(N861:P861,Q861:AE861)),0)</f>
        <v>2</v>
      </c>
      <c r="E861" s="6">
        <f>IF(O861&gt;0,RANK(O861,(N861:P861,Q861:AE861)),0)</f>
        <v>1</v>
      </c>
      <c r="F861" s="6">
        <f>IF(P861&gt;0,RANK(P861,(N861:P861,Q861:AE861)),0)</f>
        <v>5</v>
      </c>
      <c r="G861" s="1">
        <f t="shared" si="330"/>
        <v>293</v>
      </c>
      <c r="H861" s="2">
        <f t="shared" si="331"/>
        <v>0.138468809073724</v>
      </c>
      <c r="I861" s="2"/>
      <c r="J861" s="2">
        <f t="shared" si="333"/>
        <v>0.36814744801512289</v>
      </c>
      <c r="K861" s="2">
        <f t="shared" si="334"/>
        <v>0.50661625708884683</v>
      </c>
      <c r="L861" s="2">
        <f t="shared" si="335"/>
        <v>2.7410207939508508E-2</v>
      </c>
      <c r="M861" s="2">
        <f t="shared" si="336"/>
        <v>9.7826086956521771E-2</v>
      </c>
      <c r="N861" s="56">
        <v>779</v>
      </c>
      <c r="O861" s="56">
        <v>1072</v>
      </c>
      <c r="P861" s="109">
        <v>58</v>
      </c>
      <c r="Q861" s="109">
        <v>20</v>
      </c>
      <c r="R861" s="109">
        <v>95</v>
      </c>
      <c r="S861" s="109"/>
      <c r="T861" s="56"/>
      <c r="U861" s="110"/>
      <c r="V861" s="109"/>
      <c r="W861" s="56"/>
      <c r="X861" s="56"/>
      <c r="Y861" s="56">
        <v>92</v>
      </c>
      <c r="Z861" s="110"/>
      <c r="AA861" s="56"/>
      <c r="AB861" s="56"/>
      <c r="AC861" s="56"/>
      <c r="AD861" s="56"/>
      <c r="AE861" s="56"/>
      <c r="AG861" s="6">
        <f>IF(Q861&gt;0,RANK(Q861,(N861:P861,Q861:AE861)),0)</f>
        <v>6</v>
      </c>
      <c r="AH861" s="6">
        <f>IF(R861&gt;0,RANK(R861,(N861:P861,Q861:AE861)),0)</f>
        <v>3</v>
      </c>
      <c r="AI861" s="6">
        <f>IF(T861&gt;0,RANK(T861,(N861:P861,Q861:AE861)),0)</f>
        <v>0</v>
      </c>
      <c r="AJ861" s="6">
        <f>IF(S861&gt;0,RANK(S861,(N861:P861,Q861:AE861)),0)</f>
        <v>0</v>
      </c>
      <c r="AK861" s="2">
        <f t="shared" si="337"/>
        <v>9.4517958412098299E-3</v>
      </c>
      <c r="AL861" s="2">
        <f t="shared" si="338"/>
        <v>4.489603024574669E-2</v>
      </c>
      <c r="AM861" s="2">
        <f t="shared" si="339"/>
        <v>0</v>
      </c>
      <c r="AN861" s="2">
        <f t="shared" si="340"/>
        <v>0</v>
      </c>
      <c r="AP861" t="s">
        <v>1884</v>
      </c>
      <c r="AQ861" t="s">
        <v>1475</v>
      </c>
      <c r="AT861" s="92">
        <v>32</v>
      </c>
      <c r="AU861" s="94">
        <v>15</v>
      </c>
      <c r="AV861" s="98">
        <f t="shared" si="320"/>
        <v>32015</v>
      </c>
      <c r="AX861" s="6" t="s">
        <v>1535</v>
      </c>
    </row>
    <row r="862" spans="1:50" hidden="1" outlineLevel="1">
      <c r="A862" t="s">
        <v>1001</v>
      </c>
      <c r="B862" t="s">
        <v>1475</v>
      </c>
      <c r="C862" s="1">
        <f t="shared" si="332"/>
        <v>1845</v>
      </c>
      <c r="D862" s="6">
        <f>IF(N862&gt;0, RANK(N862,(N862:P862,Q862:AE862)),0)</f>
        <v>2</v>
      </c>
      <c r="E862" s="6">
        <f>IF(O862&gt;0,RANK(O862,(N862:P862,Q862:AE862)),0)</f>
        <v>1</v>
      </c>
      <c r="F862" s="6">
        <f>IF(P862&gt;0,RANK(P862,(N862:P862,Q862:AE862)),0)</f>
        <v>5</v>
      </c>
      <c r="G862" s="1">
        <f t="shared" si="330"/>
        <v>319</v>
      </c>
      <c r="H862" s="2">
        <f t="shared" si="331"/>
        <v>0.17289972899728998</v>
      </c>
      <c r="I862" s="2"/>
      <c r="J862" s="2">
        <f t="shared" si="333"/>
        <v>0.33875338753387535</v>
      </c>
      <c r="K862" s="2">
        <f t="shared" si="334"/>
        <v>0.5116531165311653</v>
      </c>
      <c r="L862" s="2">
        <f t="shared" si="335"/>
        <v>2.5474254742547425E-2</v>
      </c>
      <c r="M862" s="2">
        <f t="shared" si="336"/>
        <v>0.12411924119241198</v>
      </c>
      <c r="N862" s="56">
        <v>625</v>
      </c>
      <c r="O862" s="56">
        <v>944</v>
      </c>
      <c r="P862" s="109">
        <v>47</v>
      </c>
      <c r="Q862" s="109">
        <v>43</v>
      </c>
      <c r="R862" s="109">
        <v>81</v>
      </c>
      <c r="S862" s="109"/>
      <c r="T862" s="56"/>
      <c r="U862" s="110"/>
      <c r="V862" s="109"/>
      <c r="W862" s="56"/>
      <c r="X862" s="56"/>
      <c r="Y862" s="56">
        <v>105</v>
      </c>
      <c r="Z862" s="110"/>
      <c r="AA862" s="56"/>
      <c r="AB862" s="56"/>
      <c r="AC862" s="56"/>
      <c r="AD862" s="56"/>
      <c r="AE862" s="56"/>
      <c r="AG862" s="6">
        <f>IF(Q862&gt;0,RANK(Q862,(N862:P862,Q862:AE862)),0)</f>
        <v>6</v>
      </c>
      <c r="AH862" s="6">
        <f>IF(R862&gt;0,RANK(R862,(N862:P862,Q862:AE862)),0)</f>
        <v>4</v>
      </c>
      <c r="AI862" s="6">
        <f>IF(T862&gt;0,RANK(T862,(N862:P862,Q862:AE862)),0)</f>
        <v>0</v>
      </c>
      <c r="AJ862" s="6">
        <f>IF(S862&gt;0,RANK(S862,(N862:P862,Q862:AE862)),0)</f>
        <v>0</v>
      </c>
      <c r="AK862" s="2">
        <f t="shared" si="337"/>
        <v>2.3306233062330622E-2</v>
      </c>
      <c r="AL862" s="2">
        <f t="shared" si="338"/>
        <v>4.3902439024390241E-2</v>
      </c>
      <c r="AM862" s="2">
        <f t="shared" si="339"/>
        <v>0</v>
      </c>
      <c r="AN862" s="2">
        <f t="shared" si="340"/>
        <v>0</v>
      </c>
      <c r="AP862" t="s">
        <v>1001</v>
      </c>
      <c r="AQ862" t="s">
        <v>1475</v>
      </c>
      <c r="AT862" s="92">
        <v>32</v>
      </c>
      <c r="AU862" s="94">
        <v>17</v>
      </c>
      <c r="AV862" s="98">
        <f t="shared" si="320"/>
        <v>32017</v>
      </c>
      <c r="AX862" s="6" t="s">
        <v>1535</v>
      </c>
    </row>
    <row r="863" spans="1:50" hidden="1" outlineLevel="1">
      <c r="A863" t="s">
        <v>1477</v>
      </c>
      <c r="B863" t="s">
        <v>1475</v>
      </c>
      <c r="C863" s="1">
        <f t="shared" si="332"/>
        <v>8253</v>
      </c>
      <c r="D863" s="6">
        <f>IF(N863&gt;0, RANK(N863,(N863:P863,Q863:AE863)),0)</f>
        <v>1</v>
      </c>
      <c r="E863" s="6">
        <f>IF(O863&gt;0,RANK(O863,(N863:P863,Q863:AE863)),0)</f>
        <v>2</v>
      </c>
      <c r="F863" s="6">
        <f>IF(P863&gt;0,RANK(P863,(N863:P863,Q863:AE863)),0)</f>
        <v>5</v>
      </c>
      <c r="G863" s="1">
        <f t="shared" si="330"/>
        <v>77</v>
      </c>
      <c r="H863" s="2">
        <f t="shared" si="331"/>
        <v>9.3299406276505514E-3</v>
      </c>
      <c r="I863" s="2"/>
      <c r="J863" s="2">
        <f t="shared" si="333"/>
        <v>0.45122985581000846</v>
      </c>
      <c r="K863" s="2">
        <f t="shared" si="334"/>
        <v>0.44189991518235794</v>
      </c>
      <c r="L863" s="2">
        <f t="shared" si="335"/>
        <v>2.3264267539076698E-2</v>
      </c>
      <c r="M863" s="2">
        <f t="shared" si="336"/>
        <v>8.3605961468556839E-2</v>
      </c>
      <c r="N863" s="56">
        <v>3724</v>
      </c>
      <c r="O863" s="56">
        <v>3647</v>
      </c>
      <c r="P863" s="109">
        <v>192</v>
      </c>
      <c r="Q863" s="109">
        <v>131</v>
      </c>
      <c r="R863" s="109">
        <v>250</v>
      </c>
      <c r="S863" s="109"/>
      <c r="T863" s="56"/>
      <c r="U863" s="110"/>
      <c r="V863" s="109"/>
      <c r="W863" s="56"/>
      <c r="X863" s="56"/>
      <c r="Y863" s="56">
        <v>309</v>
      </c>
      <c r="Z863" s="110"/>
      <c r="AA863" s="56"/>
      <c r="AB863" s="56"/>
      <c r="AC863" s="56"/>
      <c r="AD863" s="56"/>
      <c r="AE863" s="56"/>
      <c r="AG863" s="6">
        <f>IF(Q863&gt;0,RANK(Q863,(N863:P863,Q863:AE863)),0)</f>
        <v>6</v>
      </c>
      <c r="AH863" s="6">
        <f>IF(R863&gt;0,RANK(R863,(N863:P863,Q863:AE863)),0)</f>
        <v>4</v>
      </c>
      <c r="AI863" s="6">
        <f>IF(T863&gt;0,RANK(T863,(N863:P863,Q863:AE863)),0)</f>
        <v>0</v>
      </c>
      <c r="AJ863" s="6">
        <f>IF(S863&gt;0,RANK(S863,(N863:P863,Q863:AE863)),0)</f>
        <v>0</v>
      </c>
      <c r="AK863" s="2">
        <f t="shared" si="337"/>
        <v>1.5873015873015872E-2</v>
      </c>
      <c r="AL863" s="2">
        <f t="shared" si="338"/>
        <v>3.0292015024839452E-2</v>
      </c>
      <c r="AM863" s="2">
        <f t="shared" si="339"/>
        <v>0</v>
      </c>
      <c r="AN863" s="2">
        <f t="shared" si="340"/>
        <v>0</v>
      </c>
      <c r="AP863" t="s">
        <v>1477</v>
      </c>
      <c r="AQ863" t="s">
        <v>1475</v>
      </c>
      <c r="AT863" s="92">
        <v>32</v>
      </c>
      <c r="AU863" s="94">
        <v>19</v>
      </c>
      <c r="AV863" s="98">
        <f t="shared" si="320"/>
        <v>32019</v>
      </c>
      <c r="AX863" s="6" t="s">
        <v>1535</v>
      </c>
    </row>
    <row r="864" spans="1:50" hidden="1" outlineLevel="1">
      <c r="A864" t="s">
        <v>90</v>
      </c>
      <c r="B864" t="s">
        <v>1475</v>
      </c>
      <c r="C864" s="1">
        <f t="shared" si="332"/>
        <v>2432</v>
      </c>
      <c r="D864" s="6">
        <f>IF(N864&gt;0, RANK(N864,(N864:P864,Q864:AE864)),0)</f>
        <v>1</v>
      </c>
      <c r="E864" s="6">
        <f>IF(O864&gt;0,RANK(O864,(N864:P864,Q864:AE864)),0)</f>
        <v>2</v>
      </c>
      <c r="F864" s="6">
        <f>IF(P864&gt;0,RANK(P864,(N864:P864,Q864:AE864)),0)</f>
        <v>4</v>
      </c>
      <c r="G864" s="1">
        <f t="shared" si="330"/>
        <v>594</v>
      </c>
      <c r="H864" s="2">
        <f t="shared" si="331"/>
        <v>0.24424342105263158</v>
      </c>
      <c r="I864" s="2"/>
      <c r="J864" s="2">
        <f t="shared" si="333"/>
        <v>0.57483552631578949</v>
      </c>
      <c r="K864" s="2">
        <f t="shared" si="334"/>
        <v>0.33059210526315791</v>
      </c>
      <c r="L864" s="2">
        <f t="shared" si="335"/>
        <v>2.6726973684210526E-2</v>
      </c>
      <c r="M864" s="2">
        <f t="shared" si="336"/>
        <v>6.7845394736842077E-2</v>
      </c>
      <c r="N864" s="56">
        <v>1398</v>
      </c>
      <c r="O864" s="56">
        <v>804</v>
      </c>
      <c r="P864" s="109">
        <v>65</v>
      </c>
      <c r="Q864" s="109">
        <v>40</v>
      </c>
      <c r="R864" s="109">
        <v>35</v>
      </c>
      <c r="S864" s="109"/>
      <c r="T864" s="56"/>
      <c r="U864" s="110"/>
      <c r="V864" s="109"/>
      <c r="W864" s="56"/>
      <c r="X864" s="56"/>
      <c r="Y864" s="56">
        <v>90</v>
      </c>
      <c r="Z864" s="110"/>
      <c r="AA864" s="56"/>
      <c r="AB864" s="56"/>
      <c r="AC864" s="56"/>
      <c r="AD864" s="56"/>
      <c r="AE864" s="56"/>
      <c r="AG864" s="6">
        <f>IF(Q864&gt;0,RANK(Q864,(N864:P864,Q864:AE864)),0)</f>
        <v>5</v>
      </c>
      <c r="AH864" s="6">
        <f>IF(R864&gt;0,RANK(R864,(N864:P864,Q864:AE864)),0)</f>
        <v>6</v>
      </c>
      <c r="AI864" s="6">
        <f>IF(T864&gt;0,RANK(T864,(N864:P864,Q864:AE864)),0)</f>
        <v>0</v>
      </c>
      <c r="AJ864" s="6">
        <f>IF(S864&gt;0,RANK(S864,(N864:P864,Q864:AE864)),0)</f>
        <v>0</v>
      </c>
      <c r="AK864" s="2">
        <f t="shared" si="337"/>
        <v>1.6447368421052631E-2</v>
      </c>
      <c r="AL864" s="2">
        <f t="shared" si="338"/>
        <v>1.4391447368421052E-2</v>
      </c>
      <c r="AM864" s="2">
        <f t="shared" si="339"/>
        <v>0</v>
      </c>
      <c r="AN864" s="2">
        <f t="shared" si="340"/>
        <v>0</v>
      </c>
      <c r="AP864" t="s">
        <v>90</v>
      </c>
      <c r="AQ864" t="s">
        <v>1475</v>
      </c>
      <c r="AT864" s="92">
        <v>32</v>
      </c>
      <c r="AU864" s="94">
        <v>21</v>
      </c>
      <c r="AV864" s="98">
        <f t="shared" si="320"/>
        <v>32021</v>
      </c>
      <c r="AX864" s="6" t="s">
        <v>1535</v>
      </c>
    </row>
    <row r="865" spans="1:53" hidden="1" outlineLevel="1">
      <c r="A865" t="s">
        <v>1431</v>
      </c>
      <c r="B865" t="s">
        <v>1475</v>
      </c>
      <c r="C865" s="1">
        <f t="shared" si="332"/>
        <v>7097</v>
      </c>
      <c r="D865" s="6">
        <f>IF(N865&gt;0, RANK(N865,(N865:P865,Q865:AE865)),0)</f>
        <v>2</v>
      </c>
      <c r="E865" s="6">
        <f>IF(O865&gt;0,RANK(O865,(N865:P865,Q865:AE865)),0)</f>
        <v>1</v>
      </c>
      <c r="F865" s="6">
        <f>IF(P865&gt;0,RANK(P865,(N865:P865,Q865:AE865)),0)</f>
        <v>6</v>
      </c>
      <c r="G865" s="1">
        <f t="shared" si="330"/>
        <v>518</v>
      </c>
      <c r="H865" s="2">
        <f t="shared" si="331"/>
        <v>7.2988586726785973E-2</v>
      </c>
      <c r="I865" s="2"/>
      <c r="J865" s="2">
        <f t="shared" si="333"/>
        <v>0.40214175003522618</v>
      </c>
      <c r="K865" s="2">
        <f t="shared" si="334"/>
        <v>0.47513033676201211</v>
      </c>
      <c r="L865" s="2">
        <f t="shared" si="335"/>
        <v>2.1417500352261518E-2</v>
      </c>
      <c r="M865" s="2">
        <f t="shared" si="336"/>
        <v>0.10131041285050014</v>
      </c>
      <c r="N865" s="56">
        <v>2854</v>
      </c>
      <c r="O865" s="56">
        <v>3372</v>
      </c>
      <c r="P865" s="109">
        <v>152</v>
      </c>
      <c r="Q865" s="109">
        <v>181</v>
      </c>
      <c r="R865" s="109">
        <v>273</v>
      </c>
      <c r="S865" s="109"/>
      <c r="T865" s="56"/>
      <c r="U865" s="110"/>
      <c r="V865" s="109"/>
      <c r="W865" s="56"/>
      <c r="X865" s="56"/>
      <c r="Y865" s="56">
        <v>265</v>
      </c>
      <c r="Z865" s="110"/>
      <c r="AA865" s="56"/>
      <c r="AB865" s="56"/>
      <c r="AC865" s="56"/>
      <c r="AD865" s="56"/>
      <c r="AE865" s="56"/>
      <c r="AG865" s="6">
        <f>IF(Q865&gt;0,RANK(Q865,(N865:P865,Q865:AE865)),0)</f>
        <v>5</v>
      </c>
      <c r="AH865" s="6">
        <f>IF(R865&gt;0,RANK(R865,(N865:P865,Q865:AE865)),0)</f>
        <v>3</v>
      </c>
      <c r="AI865" s="6">
        <f>IF(T865&gt;0,RANK(T865,(N865:P865,Q865:AE865)),0)</f>
        <v>0</v>
      </c>
      <c r="AJ865" s="6">
        <f>IF(S865&gt;0,RANK(S865,(N865:P865,Q865:AE865)),0)</f>
        <v>0</v>
      </c>
      <c r="AK865" s="2">
        <f t="shared" si="337"/>
        <v>2.5503733972100887E-2</v>
      </c>
      <c r="AL865" s="2">
        <f t="shared" si="338"/>
        <v>3.8466957869522332E-2</v>
      </c>
      <c r="AM865" s="2">
        <f t="shared" si="339"/>
        <v>0</v>
      </c>
      <c r="AN865" s="2">
        <f t="shared" si="340"/>
        <v>0</v>
      </c>
      <c r="AP865" t="s">
        <v>1431</v>
      </c>
      <c r="AQ865" t="s">
        <v>1475</v>
      </c>
      <c r="AT865" s="92">
        <v>32</v>
      </c>
      <c r="AU865" s="94">
        <v>23</v>
      </c>
      <c r="AV865" s="98">
        <f t="shared" si="320"/>
        <v>32023</v>
      </c>
      <c r="AX865" s="6" t="s">
        <v>1535</v>
      </c>
    </row>
    <row r="866" spans="1:53" hidden="1" outlineLevel="1">
      <c r="A866" t="s">
        <v>472</v>
      </c>
      <c r="B866" t="s">
        <v>1475</v>
      </c>
      <c r="C866" s="1">
        <f t="shared" si="332"/>
        <v>1480</v>
      </c>
      <c r="D866" s="6">
        <f>IF(N866&gt;0, RANK(N866,(N866:P866,Q866:AE866)),0)</f>
        <v>1</v>
      </c>
      <c r="E866" s="6">
        <f>IF(O866&gt;0,RANK(O866,(N866:P866,Q866:AE866)),0)</f>
        <v>2</v>
      </c>
      <c r="F866" s="6">
        <f>IF(P866&gt;0,RANK(P866,(N866:P866,Q866:AE866)),0)</f>
        <v>5</v>
      </c>
      <c r="G866" s="1">
        <f t="shared" si="330"/>
        <v>125</v>
      </c>
      <c r="H866" s="2">
        <f t="shared" si="331"/>
        <v>8.4459459459459457E-2</v>
      </c>
      <c r="I866" s="2"/>
      <c r="J866" s="2">
        <f t="shared" si="333"/>
        <v>0.48783783783783785</v>
      </c>
      <c r="K866" s="2">
        <f t="shared" si="334"/>
        <v>0.40337837837837837</v>
      </c>
      <c r="L866" s="2">
        <f t="shared" si="335"/>
        <v>2.0270270270270271E-2</v>
      </c>
      <c r="M866" s="2">
        <f t="shared" si="336"/>
        <v>8.8513513513513511E-2</v>
      </c>
      <c r="N866" s="56">
        <v>722</v>
      </c>
      <c r="O866" s="56">
        <v>597</v>
      </c>
      <c r="P866" s="109">
        <v>30</v>
      </c>
      <c r="Q866" s="109">
        <v>25</v>
      </c>
      <c r="R866" s="109">
        <v>42</v>
      </c>
      <c r="S866" s="109"/>
      <c r="T866" s="56"/>
      <c r="U866" s="110"/>
      <c r="V866" s="109"/>
      <c r="W866" s="56"/>
      <c r="X866" s="56"/>
      <c r="Y866" s="56">
        <v>64</v>
      </c>
      <c r="Z866" s="110"/>
      <c r="AA866" s="56"/>
      <c r="AB866" s="56"/>
      <c r="AC866" s="56"/>
      <c r="AD866" s="56"/>
      <c r="AE866" s="56"/>
      <c r="AG866" s="6">
        <f>IF(Q866&gt;0,RANK(Q866,(N866:P866,Q866:AE866)),0)</f>
        <v>6</v>
      </c>
      <c r="AH866" s="6">
        <f>IF(R866&gt;0,RANK(R866,(N866:P866,Q866:AE866)),0)</f>
        <v>4</v>
      </c>
      <c r="AI866" s="6">
        <f>IF(T866&gt;0,RANK(T866,(N866:P866,Q866:AE866)),0)</f>
        <v>0</v>
      </c>
      <c r="AJ866" s="6">
        <f>IF(S866&gt;0,RANK(S866,(N866:P866,Q866:AE866)),0)</f>
        <v>0</v>
      </c>
      <c r="AK866" s="2">
        <f t="shared" si="337"/>
        <v>1.6891891891891893E-2</v>
      </c>
      <c r="AL866" s="2">
        <f t="shared" si="338"/>
        <v>2.837837837837838E-2</v>
      </c>
      <c r="AM866" s="2">
        <f t="shared" si="339"/>
        <v>0</v>
      </c>
      <c r="AN866" s="2">
        <f t="shared" si="340"/>
        <v>0</v>
      </c>
      <c r="AP866" t="s">
        <v>472</v>
      </c>
      <c r="AQ866" t="s">
        <v>1475</v>
      </c>
      <c r="AT866" s="92">
        <v>32</v>
      </c>
      <c r="AU866" s="94">
        <v>27</v>
      </c>
      <c r="AV866" s="98">
        <f t="shared" si="320"/>
        <v>32027</v>
      </c>
      <c r="AX866" s="6" t="s">
        <v>1535</v>
      </c>
    </row>
    <row r="867" spans="1:53" hidden="1" outlineLevel="1">
      <c r="A867" t="s">
        <v>1347</v>
      </c>
      <c r="B867" t="s">
        <v>1475</v>
      </c>
      <c r="C867" s="1">
        <f t="shared" si="332"/>
        <v>1607</v>
      </c>
      <c r="D867" s="6">
        <f>IF(N867&gt;0, RANK(N867,(N867:P867,Q867:AE867)),0)</f>
        <v>1</v>
      </c>
      <c r="E867" s="6">
        <f>IF(O867&gt;0,RANK(O867,(N867:P867,Q867:AE867)),0)</f>
        <v>2</v>
      </c>
      <c r="F867" s="6">
        <f>IF(P867&gt;0,RANK(P867,(N867:P867,Q867:AE867)),0)</f>
        <v>4</v>
      </c>
      <c r="G867" s="1">
        <f t="shared" si="330"/>
        <v>269</v>
      </c>
      <c r="H867" s="2">
        <f t="shared" si="331"/>
        <v>0.16739265712507778</v>
      </c>
      <c r="I867" s="2"/>
      <c r="J867" s="2">
        <f t="shared" si="333"/>
        <v>0.53329184816428132</v>
      </c>
      <c r="K867" s="2">
        <f t="shared" si="334"/>
        <v>0.36589919103920349</v>
      </c>
      <c r="L867" s="2">
        <f t="shared" si="335"/>
        <v>2.3646546359676415E-2</v>
      </c>
      <c r="M867" s="2">
        <f t="shared" si="336"/>
        <v>7.7162414436838772E-2</v>
      </c>
      <c r="N867" s="56">
        <v>857</v>
      </c>
      <c r="O867" s="56">
        <v>588</v>
      </c>
      <c r="P867" s="109">
        <v>38</v>
      </c>
      <c r="Q867" s="109">
        <v>22</v>
      </c>
      <c r="R867" s="109">
        <v>30</v>
      </c>
      <c r="S867" s="109"/>
      <c r="T867" s="56"/>
      <c r="U867" s="110"/>
      <c r="V867" s="109"/>
      <c r="W867" s="56"/>
      <c r="X867" s="56"/>
      <c r="Y867" s="56">
        <v>72</v>
      </c>
      <c r="Z867" s="110"/>
      <c r="AA867" s="56"/>
      <c r="AB867" s="56"/>
      <c r="AC867" s="56"/>
      <c r="AD867" s="56"/>
      <c r="AE867" s="56"/>
      <c r="AG867" s="6">
        <f>IF(Q867&gt;0,RANK(Q867,(N867:P867,Q867:AE867)),0)</f>
        <v>6</v>
      </c>
      <c r="AH867" s="6">
        <f>IF(R867&gt;0,RANK(R867,(N867:P867,Q867:AE867)),0)</f>
        <v>5</v>
      </c>
      <c r="AI867" s="6">
        <f>IF(T867&gt;0,RANK(T867,(N867:P867,Q867:AE867)),0)</f>
        <v>0</v>
      </c>
      <c r="AJ867" s="6">
        <f>IF(S867&gt;0,RANK(S867,(N867:P867,Q867:AE867)),0)</f>
        <v>0</v>
      </c>
      <c r="AK867" s="2">
        <f t="shared" si="337"/>
        <v>1.3690105787181083E-2</v>
      </c>
      <c r="AL867" s="2">
        <f t="shared" si="338"/>
        <v>1.8668326073428748E-2</v>
      </c>
      <c r="AM867" s="2">
        <f t="shared" si="339"/>
        <v>0</v>
      </c>
      <c r="AN867" s="2">
        <f t="shared" si="340"/>
        <v>0</v>
      </c>
      <c r="AP867" t="s">
        <v>1347</v>
      </c>
      <c r="AQ867" t="s">
        <v>1475</v>
      </c>
      <c r="AT867" s="92">
        <v>32</v>
      </c>
      <c r="AU867" s="94">
        <v>29</v>
      </c>
      <c r="AV867" s="98">
        <f t="shared" si="320"/>
        <v>32029</v>
      </c>
      <c r="AX867" s="6" t="s">
        <v>1535</v>
      </c>
    </row>
    <row r="868" spans="1:53" hidden="1" outlineLevel="1">
      <c r="A868" t="s">
        <v>10</v>
      </c>
      <c r="B868" t="s">
        <v>1475</v>
      </c>
      <c r="C868" s="1">
        <f t="shared" si="332"/>
        <v>85280</v>
      </c>
      <c r="D868" s="6">
        <f>IF(N868&gt;0, RANK(N868,(N868:P868,Q868:AE868)),0)</f>
        <v>1</v>
      </c>
      <c r="E868" s="6">
        <f>IF(O868&gt;0,RANK(O868,(N868:P868,Q868:AE868)),0)</f>
        <v>2</v>
      </c>
      <c r="F868" s="6">
        <f>IF(P868&gt;0,RANK(P868,(N868:P868,Q868:AE868)),0)</f>
        <v>4</v>
      </c>
      <c r="G868" s="1">
        <f t="shared" si="330"/>
        <v>9937</v>
      </c>
      <c r="H868" s="2">
        <f t="shared" si="331"/>
        <v>0.11652204502814259</v>
      </c>
      <c r="I868" s="2"/>
      <c r="J868" s="2">
        <f t="shared" si="333"/>
        <v>0.51756566604127585</v>
      </c>
      <c r="K868" s="2">
        <f t="shared" si="334"/>
        <v>0.40104362101313323</v>
      </c>
      <c r="L868" s="2">
        <f t="shared" si="335"/>
        <v>2.0567542213883676E-2</v>
      </c>
      <c r="M868" s="2">
        <f t="shared" si="336"/>
        <v>6.0823170731707239E-2</v>
      </c>
      <c r="N868" s="56">
        <v>44138</v>
      </c>
      <c r="O868" s="56">
        <v>34201</v>
      </c>
      <c r="P868" s="109">
        <v>1754</v>
      </c>
      <c r="Q868" s="109">
        <v>1265</v>
      </c>
      <c r="R868" s="109">
        <v>1208</v>
      </c>
      <c r="S868" s="109"/>
      <c r="T868" s="56"/>
      <c r="U868" s="110"/>
      <c r="V868" s="109"/>
      <c r="W868" s="56"/>
      <c r="X868" s="56"/>
      <c r="Y868" s="56">
        <v>2714</v>
      </c>
      <c r="Z868" s="110"/>
      <c r="AA868" s="56"/>
      <c r="AB868" s="56"/>
      <c r="AC868" s="56"/>
      <c r="AD868" s="56"/>
      <c r="AE868" s="56"/>
      <c r="AG868" s="6">
        <f>IF(Q868&gt;0,RANK(Q868,(N868:P868,Q868:AE868)),0)</f>
        <v>5</v>
      </c>
      <c r="AH868" s="6">
        <f>IF(R868&gt;0,RANK(R868,(N868:P868,Q868:AE868)),0)</f>
        <v>6</v>
      </c>
      <c r="AI868" s="6">
        <f>IF(T868&gt;0,RANK(T868,(N868:P868,Q868:AE868)),0)</f>
        <v>0</v>
      </c>
      <c r="AJ868" s="6">
        <f>IF(S868&gt;0,RANK(S868,(N868:P868,Q868:AE868)),0)</f>
        <v>0</v>
      </c>
      <c r="AK868" s="2">
        <f t="shared" si="337"/>
        <v>1.4833489681050657E-2</v>
      </c>
      <c r="AL868" s="2">
        <f t="shared" si="338"/>
        <v>1.4165103189493433E-2</v>
      </c>
      <c r="AM868" s="2">
        <f t="shared" si="339"/>
        <v>0</v>
      </c>
      <c r="AN868" s="2">
        <f t="shared" si="340"/>
        <v>0</v>
      </c>
      <c r="AP868" t="s">
        <v>10</v>
      </c>
      <c r="AQ868" t="s">
        <v>1475</v>
      </c>
      <c r="AT868" s="92">
        <v>32</v>
      </c>
      <c r="AU868" s="94">
        <v>31</v>
      </c>
      <c r="AV868" s="98">
        <f t="shared" ref="AV868:AV919" si="341">1000*AT868+AU868</f>
        <v>32031</v>
      </c>
      <c r="AX868" s="6" t="s">
        <v>1535</v>
      </c>
    </row>
    <row r="869" spans="1:53" hidden="1" outlineLevel="1">
      <c r="A869" t="s">
        <v>1805</v>
      </c>
      <c r="B869" t="s">
        <v>1475</v>
      </c>
      <c r="C869" s="1">
        <f t="shared" si="332"/>
        <v>3215</v>
      </c>
      <c r="D869" s="6">
        <f>IF(N869&gt;0, RANK(N869,(N869:P869,Q869:AE869)),0)</f>
        <v>1</v>
      </c>
      <c r="E869" s="6">
        <f>IF(O869&gt;0,RANK(O869,(N869:P869,Q869:AE869)),0)</f>
        <v>2</v>
      </c>
      <c r="F869" s="6">
        <f>IF(P869&gt;0,RANK(P869,(N869:P869,Q869:AE869)),0)</f>
        <v>5</v>
      </c>
      <c r="G869" s="1">
        <f t="shared" si="330"/>
        <v>598</v>
      </c>
      <c r="H869" s="2">
        <f t="shared" si="331"/>
        <v>0.18600311041990669</v>
      </c>
      <c r="I869" s="2"/>
      <c r="J869" s="2">
        <f t="shared" si="333"/>
        <v>0.51664074650077763</v>
      </c>
      <c r="K869" s="2">
        <f t="shared" si="334"/>
        <v>0.33063763608087093</v>
      </c>
      <c r="L869" s="2">
        <f t="shared" si="335"/>
        <v>2.9548989113530325E-2</v>
      </c>
      <c r="M869" s="2">
        <f t="shared" si="336"/>
        <v>0.12317262830482112</v>
      </c>
      <c r="N869" s="56">
        <v>1661</v>
      </c>
      <c r="O869" s="56">
        <v>1063</v>
      </c>
      <c r="P869" s="109">
        <v>95</v>
      </c>
      <c r="Q869" s="109">
        <v>76</v>
      </c>
      <c r="R869" s="109">
        <v>154</v>
      </c>
      <c r="S869" s="109"/>
      <c r="T869" s="56"/>
      <c r="U869" s="110"/>
      <c r="V869" s="56"/>
      <c r="W869" s="56"/>
      <c r="X869" s="56"/>
      <c r="Y869" s="56">
        <v>166</v>
      </c>
      <c r="Z869" s="110"/>
      <c r="AA869" s="56"/>
      <c r="AB869" s="56"/>
      <c r="AC869" s="56"/>
      <c r="AD869" s="56"/>
      <c r="AE869" s="56"/>
      <c r="AG869" s="6">
        <f>IF(Q869&gt;0,RANK(Q869,(N869:P869,Q869:AE869)),0)</f>
        <v>6</v>
      </c>
      <c r="AH869" s="6">
        <f>IF(R869&gt;0,RANK(R869,(N869:P869,Q869:AE869)),0)</f>
        <v>4</v>
      </c>
      <c r="AI869" s="6">
        <f>IF(T869&gt;0,RANK(T869,(N869:P869,Q869:AE869)),0)</f>
        <v>0</v>
      </c>
      <c r="AJ869" s="6">
        <f>IF(S869&gt;0,RANK(S869,(N869:P869,Q869:AE869)),0)</f>
        <v>0</v>
      </c>
      <c r="AK869" s="2">
        <f t="shared" si="337"/>
        <v>2.3639191290824261E-2</v>
      </c>
      <c r="AL869" s="2">
        <f t="shared" si="338"/>
        <v>4.7900466562986001E-2</v>
      </c>
      <c r="AM869" s="2">
        <f t="shared" si="339"/>
        <v>0</v>
      </c>
      <c r="AN869" s="2">
        <f t="shared" si="340"/>
        <v>0</v>
      </c>
      <c r="AP869" t="s">
        <v>1805</v>
      </c>
      <c r="AQ869" t="s">
        <v>1475</v>
      </c>
      <c r="AT869" s="92">
        <v>32</v>
      </c>
      <c r="AU869" s="94">
        <v>33</v>
      </c>
      <c r="AV869" s="98">
        <f t="shared" si="341"/>
        <v>32033</v>
      </c>
      <c r="AX869" s="6" t="s">
        <v>1535</v>
      </c>
    </row>
    <row r="870" spans="1:53" collapsed="1">
      <c r="A870" t="s">
        <v>735</v>
      </c>
      <c r="B870" t="s">
        <v>2672</v>
      </c>
      <c r="C870" s="1">
        <f t="shared" si="332"/>
        <v>380530</v>
      </c>
      <c r="D870" s="6">
        <f>IF(N870&gt;0, RANK(N870,(N870:P870,Q870:AE870)),0)</f>
        <v>1</v>
      </c>
      <c r="E870" s="6">
        <f>IF(O870&gt;0,RANK(O870,(N870:P870,Q870:AE870)),0)</f>
        <v>2</v>
      </c>
      <c r="F870" s="6">
        <f>IF(P870&gt;0,RANK(P870,(N870:P870,Q870:AE870)),0)</f>
        <v>4</v>
      </c>
      <c r="G870" s="1">
        <f t="shared" si="330"/>
        <v>37784</v>
      </c>
      <c r="H870" s="2">
        <f t="shared" si="331"/>
        <v>9.9293091214884499E-2</v>
      </c>
      <c r="I870" s="2"/>
      <c r="J870" s="2">
        <f t="shared" si="333"/>
        <v>0.5093001865818727</v>
      </c>
      <c r="K870" s="2">
        <f t="shared" si="334"/>
        <v>0.41000709536698815</v>
      </c>
      <c r="L870" s="2">
        <f t="shared" si="335"/>
        <v>1.7517672719627887E-2</v>
      </c>
      <c r="M870" s="2">
        <f t="shared" si="336"/>
        <v>6.3175045331511262E-2</v>
      </c>
      <c r="N870" s="56">
        <f>SUM(N853:N869)</f>
        <v>193804</v>
      </c>
      <c r="O870" s="56">
        <f>SUM(O853:O869)</f>
        <v>156020</v>
      </c>
      <c r="P870" s="56">
        <f>SUM(P853:P869)</f>
        <v>6666</v>
      </c>
      <c r="Q870" s="56">
        <f>SUM(Q853:Q869)</f>
        <v>5964</v>
      </c>
      <c r="R870" s="56">
        <f>SUM(R853:R869)</f>
        <v>5450</v>
      </c>
      <c r="S870" s="56"/>
      <c r="T870" s="56"/>
      <c r="U870" s="56"/>
      <c r="V870" s="56"/>
      <c r="W870" s="56"/>
      <c r="X870" s="56"/>
      <c r="Y870" s="56">
        <f>SUM(Y853:Y869)</f>
        <v>12626</v>
      </c>
      <c r="Z870" s="56"/>
      <c r="AA870" s="56"/>
      <c r="AB870" s="56"/>
      <c r="AC870" s="56"/>
      <c r="AD870" s="56"/>
      <c r="AE870" s="56">
        <f>SUM(AE853:AE869)</f>
        <v>0</v>
      </c>
      <c r="AG870" s="6">
        <f>IF(Q870&gt;0,RANK(Q870,(N870:P870,Q870:AE870)),0)</f>
        <v>5</v>
      </c>
      <c r="AH870" s="6">
        <f>IF(R870&gt;0,RANK(R870,(N870:P870,Q870:AE870)),0)</f>
        <v>6</v>
      </c>
      <c r="AI870" s="6">
        <f>IF(T870&gt;0,RANK(T870,(N870:P870,Q870:AE870)),0)</f>
        <v>0</v>
      </c>
      <c r="AJ870" s="6">
        <f>IF(S870&gt;0,RANK(S870,(N870:P870,Q870:AE870)),0)</f>
        <v>0</v>
      </c>
      <c r="AK870" s="2">
        <f t="shared" si="337"/>
        <v>1.567287730270938E-2</v>
      </c>
      <c r="AL870" s="2">
        <f t="shared" si="338"/>
        <v>1.4322129661261925E-2</v>
      </c>
      <c r="AM870" s="2">
        <f t="shared" si="339"/>
        <v>0</v>
      </c>
      <c r="AN870" s="2">
        <f t="shared" si="340"/>
        <v>0</v>
      </c>
      <c r="AP870" t="s">
        <v>735</v>
      </c>
      <c r="AQ870" t="s">
        <v>2672</v>
      </c>
      <c r="AT870" s="92">
        <v>32</v>
      </c>
      <c r="AU870" s="94"/>
      <c r="AV870" s="92">
        <v>32</v>
      </c>
      <c r="AX870" s="6" t="s">
        <v>2158</v>
      </c>
    </row>
    <row r="871" spans="1:53">
      <c r="A871" s="1"/>
      <c r="C871" s="1"/>
      <c r="E871" s="6"/>
      <c r="F871" s="6"/>
      <c r="I871" s="2"/>
      <c r="AC871" s="56"/>
      <c r="AD871" s="56"/>
      <c r="AE871" s="56"/>
      <c r="AG871" s="6"/>
      <c r="AH871" s="6"/>
      <c r="AI871" s="6"/>
      <c r="AJ871" s="6"/>
      <c r="AT871" s="92"/>
      <c r="AU871" s="94"/>
      <c r="AV871" s="98"/>
    </row>
    <row r="872" spans="1:53" hidden="1" outlineLevel="1">
      <c r="A872" t="s">
        <v>666</v>
      </c>
      <c r="B872" t="s">
        <v>546</v>
      </c>
      <c r="C872" s="1">
        <f t="shared" ref="C872:C893" si="342">SUM(N872:AE872)</f>
        <v>55489</v>
      </c>
      <c r="D872" s="6">
        <f>IF(N872&gt;0, RANK(N872,(N872:P872,Q872:AE872)),0)</f>
        <v>1</v>
      </c>
      <c r="E872" s="6">
        <f>IF(O872&gt;0,RANK(O872,(N872:P872,Q872:AE872)),0)</f>
        <v>2</v>
      </c>
      <c r="F872" s="6">
        <f>IF(P872&gt;0,RANK(P872,(N872:P872,Q872:AE872)),0)</f>
        <v>0</v>
      </c>
      <c r="G872" s="1">
        <f t="shared" si="330"/>
        <v>4090</v>
      </c>
      <c r="H872" s="2">
        <f t="shared" si="331"/>
        <v>7.3708302546450652E-2</v>
      </c>
      <c r="I872" s="2"/>
      <c r="J872" s="2">
        <f t="shared" ref="J872:J893" si="343">IF($C872=0,"-",N872/$C872)</f>
        <v>0.52552758204328787</v>
      </c>
      <c r="K872" s="2">
        <f t="shared" ref="K872:K893" si="344">IF($C872=0,"-",O872/$C872)</f>
        <v>0.4518192794968372</v>
      </c>
      <c r="L872" s="2">
        <f t="shared" ref="L872:L893" si="345">IF($C872=0,"-",P872/$C872)</f>
        <v>0</v>
      </c>
      <c r="M872" s="2">
        <f t="shared" ref="M872:M893" si="346">IF(C872=0,"-",(1-J872-K872-L872))</f>
        <v>2.2653138459874933E-2</v>
      </c>
      <c r="N872" s="53">
        <v>29161</v>
      </c>
      <c r="O872" s="53">
        <v>25071</v>
      </c>
      <c r="Q872" s="53">
        <v>456</v>
      </c>
      <c r="V872" s="53">
        <v>61</v>
      </c>
      <c r="W872" s="53">
        <v>59</v>
      </c>
      <c r="Y872" s="53">
        <v>269</v>
      </c>
      <c r="Z872" s="53">
        <v>188</v>
      </c>
      <c r="AA872" s="53">
        <v>174</v>
      </c>
      <c r="AB872" s="53">
        <v>50</v>
      </c>
      <c r="AC872" s="56"/>
      <c r="AD872" s="56"/>
      <c r="AE872" s="56"/>
      <c r="AG872" s="6">
        <f>IF(Q872&gt;0,RANK(Q872,(N872:P872,Q872:AE872)),0)</f>
        <v>3</v>
      </c>
      <c r="AH872" s="6">
        <f>IF(R872&gt;0,RANK(R872,(N872:P872,Q872:AE872)),0)</f>
        <v>0</v>
      </c>
      <c r="AI872" s="6">
        <f>IF(T872&gt;0,RANK(T872,(N872:P872,Q872:AE872)),0)</f>
        <v>0</v>
      </c>
      <c r="AJ872" s="6">
        <f>IF(S872&gt;0,RANK(S872,(N872:P872,Q872:AE872)),0)</f>
        <v>0</v>
      </c>
      <c r="AK872" s="2">
        <f t="shared" ref="AK872:AK893" si="347">IF($C872=0,"-",Q872/$C872)</f>
        <v>8.2178449782839835E-3</v>
      </c>
      <c r="AL872" s="2">
        <f t="shared" ref="AL872:AL893" si="348">IF($C872=0,"-",R872/$C872)</f>
        <v>0</v>
      </c>
      <c r="AM872" s="2">
        <f t="shared" ref="AM872:AM893" si="349">IF($C872=0,"-",T872/$C872)</f>
        <v>0</v>
      </c>
      <c r="AN872" s="2">
        <f t="shared" ref="AN872:AN893" si="350">IF($C872=0,"-",S872/$C872)</f>
        <v>0</v>
      </c>
      <c r="AP872" t="s">
        <v>666</v>
      </c>
      <c r="AQ872" t="s">
        <v>546</v>
      </c>
      <c r="AT872" s="92">
        <v>34</v>
      </c>
      <c r="AU872" s="94">
        <v>1</v>
      </c>
      <c r="AV872" s="98">
        <f t="shared" si="341"/>
        <v>34001</v>
      </c>
      <c r="AX872" s="6" t="s">
        <v>1535</v>
      </c>
      <c r="BA872" s="57"/>
    </row>
    <row r="873" spans="1:53" hidden="1" outlineLevel="1">
      <c r="A873" t="s">
        <v>1727</v>
      </c>
      <c r="B873" t="s">
        <v>546</v>
      </c>
      <c r="C873" s="1">
        <f t="shared" si="342"/>
        <v>258260</v>
      </c>
      <c r="D873" s="6">
        <f>IF(N873&gt;0, RANK(N873,(N873:P873,Q873:AE873)),0)</f>
        <v>1</v>
      </c>
      <c r="E873" s="6">
        <f>IF(O873&gt;0,RANK(O873,(N873:P873,Q873:AE873)),0)</f>
        <v>2</v>
      </c>
      <c r="F873" s="6">
        <f>IF(P873&gt;0,RANK(P873,(N873:P873,Q873:AE873)),0)</f>
        <v>0</v>
      </c>
      <c r="G873" s="1">
        <f t="shared" si="330"/>
        <v>8409</v>
      </c>
      <c r="H873" s="2">
        <f t="shared" si="331"/>
        <v>3.2560210640439867E-2</v>
      </c>
      <c r="I873" s="2"/>
      <c r="J873" s="2">
        <f t="shared" si="343"/>
        <v>0.50821652598156897</v>
      </c>
      <c r="K873" s="2">
        <f t="shared" si="344"/>
        <v>0.47565631534112912</v>
      </c>
      <c r="L873" s="2">
        <f t="shared" si="345"/>
        <v>0</v>
      </c>
      <c r="M873" s="2">
        <f t="shared" si="346"/>
        <v>1.6127158677301912E-2</v>
      </c>
      <c r="N873" s="53">
        <v>131252</v>
      </c>
      <c r="O873" s="53">
        <v>122843</v>
      </c>
      <c r="Q873" s="53">
        <v>1243</v>
      </c>
      <c r="V873" s="53">
        <v>330</v>
      </c>
      <c r="W873" s="53">
        <v>514</v>
      </c>
      <c r="Y873" s="53">
        <v>777</v>
      </c>
      <c r="Z873" s="53">
        <v>482</v>
      </c>
      <c r="AA873" s="53">
        <v>270</v>
      </c>
      <c r="AB873" s="53">
        <v>549</v>
      </c>
      <c r="AC873" s="56"/>
      <c r="AD873" s="56"/>
      <c r="AE873" s="56"/>
      <c r="AG873" s="6">
        <f>IF(Q873&gt;0,RANK(Q873,(N873:P873,Q873:AE873)),0)</f>
        <v>3</v>
      </c>
      <c r="AH873" s="6">
        <f>IF(R873&gt;0,RANK(R873,(N873:P873,Q873:AE873)),0)</f>
        <v>0</v>
      </c>
      <c r="AI873" s="6">
        <f>IF(T873&gt;0,RANK(T873,(N873:P873,Q873:AE873)),0)</f>
        <v>0</v>
      </c>
      <c r="AJ873" s="6">
        <f>IF(S873&gt;0,RANK(S873,(N873:P873,Q873:AE873)),0)</f>
        <v>0</v>
      </c>
      <c r="AK873" s="2">
        <f t="shared" si="347"/>
        <v>4.8129791682800281E-3</v>
      </c>
      <c r="AL873" s="2">
        <f t="shared" si="348"/>
        <v>0</v>
      </c>
      <c r="AM873" s="2">
        <f t="shared" si="349"/>
        <v>0</v>
      </c>
      <c r="AN873" s="2">
        <f t="shared" si="350"/>
        <v>0</v>
      </c>
      <c r="AP873" t="s">
        <v>1727</v>
      </c>
      <c r="AQ873" t="s">
        <v>546</v>
      </c>
      <c r="AT873" s="92">
        <v>34</v>
      </c>
      <c r="AU873" s="94">
        <v>3</v>
      </c>
      <c r="AV873" s="98">
        <f t="shared" si="341"/>
        <v>34003</v>
      </c>
      <c r="AX873" s="6" t="s">
        <v>1535</v>
      </c>
    </row>
    <row r="874" spans="1:53" hidden="1" outlineLevel="1">
      <c r="A874" t="s">
        <v>69</v>
      </c>
      <c r="B874" t="s">
        <v>546</v>
      </c>
      <c r="C874" s="1">
        <f t="shared" si="342"/>
        <v>102359</v>
      </c>
      <c r="D874" s="6">
        <f>IF(N874&gt;0, RANK(N874,(N874:P874,Q874:AE874)),0)</f>
        <v>1</v>
      </c>
      <c r="E874" s="6">
        <f>IF(O874&gt;0,RANK(O874,(N874:P874,Q874:AE874)),0)</f>
        <v>2</v>
      </c>
      <c r="F874" s="6">
        <f>IF(P874&gt;0,RANK(P874,(N874:P874,Q874:AE874)),0)</f>
        <v>0</v>
      </c>
      <c r="G874" s="1">
        <f t="shared" si="330"/>
        <v>2499</v>
      </c>
      <c r="H874" s="2">
        <f t="shared" si="331"/>
        <v>2.4414072040563117E-2</v>
      </c>
      <c r="I874" s="2"/>
      <c r="J874" s="2">
        <f t="shared" si="343"/>
        <v>0.49309782237028499</v>
      </c>
      <c r="K874" s="2">
        <f t="shared" si="344"/>
        <v>0.46868375032972187</v>
      </c>
      <c r="L874" s="2">
        <f t="shared" si="345"/>
        <v>0</v>
      </c>
      <c r="M874" s="2">
        <f t="shared" si="346"/>
        <v>3.8218427299993141E-2</v>
      </c>
      <c r="N874" s="53">
        <v>50473</v>
      </c>
      <c r="O874" s="53">
        <v>47974</v>
      </c>
      <c r="Q874" s="53">
        <v>1720</v>
      </c>
      <c r="V874" s="53">
        <v>143</v>
      </c>
      <c r="W874" s="53">
        <v>140</v>
      </c>
      <c r="Y874" s="53">
        <v>598</v>
      </c>
      <c r="Z874" s="53">
        <v>382</v>
      </c>
      <c r="AA874" s="53">
        <v>730</v>
      </c>
      <c r="AB874" s="53">
        <v>199</v>
      </c>
      <c r="AC874" s="56"/>
      <c r="AD874" s="56"/>
      <c r="AE874" s="56"/>
      <c r="AG874" s="6">
        <f>IF(Q874&gt;0,RANK(Q874,(N874:P874,Q874:AE874)),0)</f>
        <v>3</v>
      </c>
      <c r="AH874" s="6">
        <f>IF(R874&gt;0,RANK(R874,(N874:P874,Q874:AE874)),0)</f>
        <v>0</v>
      </c>
      <c r="AI874" s="6">
        <f>IF(T874&gt;0,RANK(T874,(N874:P874,Q874:AE874)),0)</f>
        <v>0</v>
      </c>
      <c r="AJ874" s="6">
        <f>IF(S874&gt;0,RANK(S874,(N874:P874,Q874:AE874)),0)</f>
        <v>0</v>
      </c>
      <c r="AK874" s="2">
        <f t="shared" si="347"/>
        <v>1.6803603005109469E-2</v>
      </c>
      <c r="AL874" s="2">
        <f t="shared" si="348"/>
        <v>0</v>
      </c>
      <c r="AM874" s="2">
        <f t="shared" si="349"/>
        <v>0</v>
      </c>
      <c r="AN874" s="2">
        <f t="shared" si="350"/>
        <v>0</v>
      </c>
      <c r="AP874" t="s">
        <v>69</v>
      </c>
      <c r="AQ874" t="s">
        <v>546</v>
      </c>
      <c r="AT874" s="92">
        <v>34</v>
      </c>
      <c r="AU874" s="94">
        <v>5</v>
      </c>
      <c r="AV874" s="98">
        <f t="shared" si="341"/>
        <v>34005</v>
      </c>
      <c r="AX874" s="6" t="s">
        <v>1535</v>
      </c>
    </row>
    <row r="875" spans="1:53" hidden="1" outlineLevel="1">
      <c r="A875" t="s">
        <v>879</v>
      </c>
      <c r="B875" t="s">
        <v>546</v>
      </c>
      <c r="C875" s="1">
        <f t="shared" si="342"/>
        <v>120145</v>
      </c>
      <c r="D875" s="6">
        <f>IF(N875&gt;0, RANK(N875,(N875:P875,Q875:AE875)),0)</f>
        <v>1</v>
      </c>
      <c r="E875" s="6">
        <f>IF(O875&gt;0,RANK(O875,(N875:P875,Q875:AE875)),0)</f>
        <v>2</v>
      </c>
      <c r="F875" s="6">
        <f>IF(P875&gt;0,RANK(P875,(N875:P875,Q875:AE875)),0)</f>
        <v>0</v>
      </c>
      <c r="G875" s="1">
        <f t="shared" si="330"/>
        <v>25489</v>
      </c>
      <c r="H875" s="2">
        <f t="shared" si="331"/>
        <v>0.21215198302051688</v>
      </c>
      <c r="I875" s="2"/>
      <c r="J875" s="2">
        <f t="shared" si="343"/>
        <v>0.58502642640143165</v>
      </c>
      <c r="K875" s="2">
        <f t="shared" si="344"/>
        <v>0.37287444338091474</v>
      </c>
      <c r="L875" s="2">
        <f t="shared" si="345"/>
        <v>0</v>
      </c>
      <c r="M875" s="2">
        <f t="shared" si="346"/>
        <v>4.2099130217653602E-2</v>
      </c>
      <c r="N875" s="53">
        <v>70288</v>
      </c>
      <c r="O875" s="53">
        <v>44799</v>
      </c>
      <c r="Q875" s="53">
        <v>1661</v>
      </c>
      <c r="V875" s="53">
        <v>159</v>
      </c>
      <c r="W875" s="53">
        <v>136</v>
      </c>
      <c r="Y875" s="53">
        <v>418</v>
      </c>
      <c r="Z875" s="53">
        <v>1747</v>
      </c>
      <c r="AA875" s="53">
        <v>704</v>
      </c>
      <c r="AB875" s="53">
        <v>233</v>
      </c>
      <c r="AC875" s="56"/>
      <c r="AD875" s="56"/>
      <c r="AE875" s="56"/>
      <c r="AG875" s="6">
        <f>IF(Q875&gt;0,RANK(Q875,(N875:P875,Q875:AE875)),0)</f>
        <v>4</v>
      </c>
      <c r="AH875" s="6">
        <f>IF(R875&gt;0,RANK(R875,(N875:P875,Q875:AE875)),0)</f>
        <v>0</v>
      </c>
      <c r="AI875" s="6">
        <f>IF(T875&gt;0,RANK(T875,(N875:P875,Q875:AE875)),0)</f>
        <v>0</v>
      </c>
      <c r="AJ875" s="6">
        <f>IF(S875&gt;0,RANK(S875,(N875:P875,Q875:AE875)),0)</f>
        <v>0</v>
      </c>
      <c r="AK875" s="2">
        <f t="shared" si="347"/>
        <v>1.3824961504848307E-2</v>
      </c>
      <c r="AL875" s="2">
        <f t="shared" si="348"/>
        <v>0</v>
      </c>
      <c r="AM875" s="2">
        <f t="shared" si="349"/>
        <v>0</v>
      </c>
      <c r="AN875" s="2">
        <f t="shared" si="350"/>
        <v>0</v>
      </c>
      <c r="AP875" t="s">
        <v>879</v>
      </c>
      <c r="AQ875" t="s">
        <v>546</v>
      </c>
      <c r="AT875" s="92">
        <v>34</v>
      </c>
      <c r="AU875" s="94">
        <v>7</v>
      </c>
      <c r="AV875" s="98">
        <f t="shared" si="341"/>
        <v>34007</v>
      </c>
      <c r="AX875" s="6" t="s">
        <v>1535</v>
      </c>
    </row>
    <row r="876" spans="1:53" hidden="1" outlineLevel="1">
      <c r="A876" t="s">
        <v>2598</v>
      </c>
      <c r="B876" t="s">
        <v>546</v>
      </c>
      <c r="C876" s="1">
        <f t="shared" si="342"/>
        <v>32408</v>
      </c>
      <c r="D876" s="6">
        <f>IF(N876&gt;0, RANK(N876,(N876:P876,Q876:AE876)),0)</f>
        <v>2</v>
      </c>
      <c r="E876" s="6">
        <f>IF(O876&gt;0,RANK(O876,(N876:P876,Q876:AE876)),0)</f>
        <v>1</v>
      </c>
      <c r="F876" s="6">
        <f>IF(P876&gt;0,RANK(P876,(N876:P876,Q876:AE876)),0)</f>
        <v>0</v>
      </c>
      <c r="G876" s="1">
        <f t="shared" si="330"/>
        <v>2533</v>
      </c>
      <c r="H876" s="2">
        <f t="shared" si="331"/>
        <v>7.8159713650950383E-2</v>
      </c>
      <c r="I876" s="2"/>
      <c r="J876" s="2">
        <f t="shared" si="343"/>
        <v>0.44427301900765243</v>
      </c>
      <c r="K876" s="2">
        <f t="shared" si="344"/>
        <v>0.52243273265860279</v>
      </c>
      <c r="L876" s="2">
        <f t="shared" si="345"/>
        <v>0</v>
      </c>
      <c r="M876" s="2">
        <f t="shared" si="346"/>
        <v>3.3294248333744725E-2</v>
      </c>
      <c r="N876" s="53">
        <v>14398</v>
      </c>
      <c r="O876" s="53">
        <v>16931</v>
      </c>
      <c r="Q876" s="53">
        <v>179</v>
      </c>
      <c r="V876" s="53">
        <v>73</v>
      </c>
      <c r="W876" s="53">
        <v>169</v>
      </c>
      <c r="Y876" s="53">
        <v>247</v>
      </c>
      <c r="Z876" s="53">
        <v>110</v>
      </c>
      <c r="AA876" s="53">
        <v>227</v>
      </c>
      <c r="AB876" s="53">
        <v>74</v>
      </c>
      <c r="AC876" s="56"/>
      <c r="AD876" s="56"/>
      <c r="AE876" s="56"/>
      <c r="AG876" s="6">
        <f>IF(Q876&gt;0,RANK(Q876,(N876:P876,Q876:AE876)),0)</f>
        <v>5</v>
      </c>
      <c r="AH876" s="6">
        <f>IF(R876&gt;0,RANK(R876,(N876:P876,Q876:AE876)),0)</f>
        <v>0</v>
      </c>
      <c r="AI876" s="6">
        <f>IF(T876&gt;0,RANK(T876,(N876:P876,Q876:AE876)),0)</f>
        <v>0</v>
      </c>
      <c r="AJ876" s="6">
        <f>IF(S876&gt;0,RANK(S876,(N876:P876,Q876:AE876)),0)</f>
        <v>0</v>
      </c>
      <c r="AK876" s="2">
        <f t="shared" si="347"/>
        <v>5.5233275734386574E-3</v>
      </c>
      <c r="AL876" s="2">
        <f t="shared" si="348"/>
        <v>0</v>
      </c>
      <c r="AM876" s="2">
        <f t="shared" si="349"/>
        <v>0</v>
      </c>
      <c r="AN876" s="2">
        <f t="shared" si="350"/>
        <v>0</v>
      </c>
      <c r="AP876" t="s">
        <v>2598</v>
      </c>
      <c r="AQ876" t="s">
        <v>546</v>
      </c>
      <c r="AT876" s="92">
        <v>34</v>
      </c>
      <c r="AU876" s="94">
        <v>9</v>
      </c>
      <c r="AV876" s="98">
        <f t="shared" si="341"/>
        <v>34009</v>
      </c>
      <c r="AX876" s="6" t="s">
        <v>1535</v>
      </c>
    </row>
    <row r="877" spans="1:53" hidden="1" outlineLevel="1">
      <c r="A877" t="s">
        <v>608</v>
      </c>
      <c r="B877" t="s">
        <v>546</v>
      </c>
      <c r="C877" s="1">
        <f t="shared" si="342"/>
        <v>30297</v>
      </c>
      <c r="D877" s="6">
        <f>IF(N877&gt;0, RANK(N877,(N877:P877,Q877:AE877)),0)</f>
        <v>1</v>
      </c>
      <c r="E877" s="6">
        <f>IF(O877&gt;0,RANK(O877,(N877:P877,Q877:AE877)),0)</f>
        <v>2</v>
      </c>
      <c r="F877" s="6">
        <f>IF(P877&gt;0,RANK(P877,(N877:P877,Q877:AE877)),0)</f>
        <v>0</v>
      </c>
      <c r="G877" s="1">
        <f t="shared" si="330"/>
        <v>199</v>
      </c>
      <c r="H877" s="2">
        <f t="shared" si="331"/>
        <v>6.5683070931115296E-3</v>
      </c>
      <c r="I877" s="2"/>
      <c r="J877" s="2">
        <f t="shared" si="343"/>
        <v>0.48377727167706375</v>
      </c>
      <c r="K877" s="2">
        <f t="shared" si="344"/>
        <v>0.47720896458395223</v>
      </c>
      <c r="L877" s="2">
        <f t="shared" si="345"/>
        <v>0</v>
      </c>
      <c r="M877" s="2">
        <f t="shared" si="346"/>
        <v>3.901376373898402E-2</v>
      </c>
      <c r="N877" s="53">
        <v>14657</v>
      </c>
      <c r="O877" s="53">
        <v>14458</v>
      </c>
      <c r="Q877" s="53">
        <v>440</v>
      </c>
      <c r="V877" s="53">
        <v>45</v>
      </c>
      <c r="W877" s="53">
        <v>51</v>
      </c>
      <c r="Y877" s="53">
        <v>411</v>
      </c>
      <c r="Z877" s="53">
        <v>46</v>
      </c>
      <c r="AA877" s="53">
        <v>137</v>
      </c>
      <c r="AB877" s="53">
        <v>52</v>
      </c>
      <c r="AC877" s="56"/>
      <c r="AD877" s="56"/>
      <c r="AE877" s="56"/>
      <c r="AG877" s="6">
        <f>IF(Q877&gt;0,RANK(Q877,(N877:P877,Q877:AE877)),0)</f>
        <v>3</v>
      </c>
      <c r="AH877" s="6">
        <f>IF(R877&gt;0,RANK(R877,(N877:P877,Q877:AE877)),0)</f>
        <v>0</v>
      </c>
      <c r="AI877" s="6">
        <f>IF(T877&gt;0,RANK(T877,(N877:P877,Q877:AE877)),0)</f>
        <v>0</v>
      </c>
      <c r="AJ877" s="6">
        <f>IF(S877&gt;0,RANK(S877,(N877:P877,Q877:AE877)),0)</f>
        <v>0</v>
      </c>
      <c r="AK877" s="2">
        <f t="shared" si="347"/>
        <v>1.4522890055120969E-2</v>
      </c>
      <c r="AL877" s="2">
        <f t="shared" si="348"/>
        <v>0</v>
      </c>
      <c r="AM877" s="2">
        <f t="shared" si="349"/>
        <v>0</v>
      </c>
      <c r="AN877" s="2">
        <f t="shared" si="350"/>
        <v>0</v>
      </c>
      <c r="AP877" t="s">
        <v>608</v>
      </c>
      <c r="AQ877" t="s">
        <v>546</v>
      </c>
      <c r="AT877" s="92">
        <v>34</v>
      </c>
      <c r="AU877" s="94">
        <v>11</v>
      </c>
      <c r="AV877" s="98">
        <f t="shared" si="341"/>
        <v>34011</v>
      </c>
      <c r="AX877" s="6" t="s">
        <v>1535</v>
      </c>
    </row>
    <row r="878" spans="1:53" hidden="1" outlineLevel="1">
      <c r="A878" t="s">
        <v>1956</v>
      </c>
      <c r="B878" t="s">
        <v>546</v>
      </c>
      <c r="C878" s="1">
        <f t="shared" si="342"/>
        <v>170869</v>
      </c>
      <c r="D878" s="6">
        <f>IF(N878&gt;0, RANK(N878,(N878:P878,Q878:AE878)),0)</f>
        <v>1</v>
      </c>
      <c r="E878" s="6">
        <f>IF(O878&gt;0,RANK(O878,(N878:P878,Q878:AE878)),0)</f>
        <v>2</v>
      </c>
      <c r="F878" s="6">
        <f>IF(P878&gt;0,RANK(P878,(N878:P878,Q878:AE878)),0)</f>
        <v>0</v>
      </c>
      <c r="G878" s="1">
        <f t="shared" si="330"/>
        <v>46411</v>
      </c>
      <c r="H878" s="2">
        <f t="shared" si="331"/>
        <v>0.27161743792027809</v>
      </c>
      <c r="I878" s="2"/>
      <c r="J878" s="2">
        <f t="shared" si="343"/>
        <v>0.62669062264073649</v>
      </c>
      <c r="K878" s="2">
        <f t="shared" si="344"/>
        <v>0.35507318472045835</v>
      </c>
      <c r="L878" s="2">
        <f t="shared" si="345"/>
        <v>0</v>
      </c>
      <c r="M878" s="2">
        <f t="shared" si="346"/>
        <v>1.823619263880516E-2</v>
      </c>
      <c r="N878" s="53">
        <v>107082</v>
      </c>
      <c r="O878" s="53">
        <v>60671</v>
      </c>
      <c r="Q878" s="53">
        <v>369</v>
      </c>
      <c r="V878" s="53">
        <v>180</v>
      </c>
      <c r="W878" s="53">
        <v>220</v>
      </c>
      <c r="Y878" s="53">
        <v>329</v>
      </c>
      <c r="Z878" s="53">
        <v>1314</v>
      </c>
      <c r="AA878" s="53">
        <v>545</v>
      </c>
      <c r="AB878" s="53">
        <v>159</v>
      </c>
      <c r="AC878" s="56"/>
      <c r="AD878" s="56"/>
      <c r="AE878" s="56"/>
      <c r="AG878" s="6">
        <f>IF(Q878&gt;0,RANK(Q878,(N878:P878,Q878:AE878)),0)</f>
        <v>5</v>
      </c>
      <c r="AH878" s="6">
        <f>IF(R878&gt;0,RANK(R878,(N878:P878,Q878:AE878)),0)</f>
        <v>0</v>
      </c>
      <c r="AI878" s="6">
        <f>IF(T878&gt;0,RANK(T878,(N878:P878,Q878:AE878)),0)</f>
        <v>0</v>
      </c>
      <c r="AJ878" s="6">
        <f>IF(S878&gt;0,RANK(S878,(N878:P878,Q878:AE878)),0)</f>
        <v>0</v>
      </c>
      <c r="AK878" s="2">
        <f t="shared" si="347"/>
        <v>2.159549128279559E-3</v>
      </c>
      <c r="AL878" s="2">
        <f t="shared" si="348"/>
        <v>0</v>
      </c>
      <c r="AM878" s="2">
        <f t="shared" si="349"/>
        <v>0</v>
      </c>
      <c r="AN878" s="2">
        <f t="shared" si="350"/>
        <v>0</v>
      </c>
      <c r="AP878" t="s">
        <v>1956</v>
      </c>
      <c r="AQ878" t="s">
        <v>546</v>
      </c>
      <c r="AT878" s="92">
        <v>34</v>
      </c>
      <c r="AU878" s="94">
        <v>13</v>
      </c>
      <c r="AV878" s="98">
        <f t="shared" si="341"/>
        <v>34013</v>
      </c>
      <c r="AX878" s="6" t="s">
        <v>1535</v>
      </c>
    </row>
    <row r="879" spans="1:53" hidden="1" outlineLevel="1">
      <c r="A879" t="s">
        <v>616</v>
      </c>
      <c r="B879" t="s">
        <v>546</v>
      </c>
      <c r="C879" s="1">
        <f t="shared" si="342"/>
        <v>68118</v>
      </c>
      <c r="D879" s="6">
        <f>IF(N879&gt;0, RANK(N879,(N879:P879,Q879:AE879)),0)</f>
        <v>1</v>
      </c>
      <c r="E879" s="6">
        <f>IF(O879&gt;0,RANK(O879,(N879:P879,Q879:AE879)),0)</f>
        <v>2</v>
      </c>
      <c r="F879" s="6">
        <f>IF(P879&gt;0,RANK(P879,(N879:P879,Q879:AE879)),0)</f>
        <v>0</v>
      </c>
      <c r="G879" s="1">
        <f t="shared" si="330"/>
        <v>4029</v>
      </c>
      <c r="H879" s="2">
        <f t="shared" si="331"/>
        <v>5.9147361930767195E-2</v>
      </c>
      <c r="I879" s="2"/>
      <c r="J879" s="2">
        <f t="shared" si="343"/>
        <v>0.5058574826037171</v>
      </c>
      <c r="K879" s="2">
        <f t="shared" si="344"/>
        <v>0.44671012067294991</v>
      </c>
      <c r="L879" s="2">
        <f t="shared" si="345"/>
        <v>0</v>
      </c>
      <c r="M879" s="2">
        <f t="shared" si="346"/>
        <v>4.7432396723332992E-2</v>
      </c>
      <c r="N879" s="53">
        <v>34458</v>
      </c>
      <c r="O879" s="53">
        <v>30429</v>
      </c>
      <c r="Q879" s="53">
        <v>1749</v>
      </c>
      <c r="V879" s="53">
        <v>166</v>
      </c>
      <c r="W879" s="53">
        <v>92</v>
      </c>
      <c r="Y879" s="53">
        <v>452</v>
      </c>
      <c r="Z879" s="53">
        <v>197</v>
      </c>
      <c r="AA879" s="53">
        <v>305</v>
      </c>
      <c r="AB879" s="53">
        <v>270</v>
      </c>
      <c r="AC879" s="56"/>
      <c r="AD879" s="56"/>
      <c r="AE879" s="56"/>
      <c r="AG879" s="6">
        <f>IF(Q879&gt;0,RANK(Q879,(N879:P879,Q879:AE879)),0)</f>
        <v>3</v>
      </c>
      <c r="AH879" s="6">
        <f>IF(R879&gt;0,RANK(R879,(N879:P879,Q879:AE879)),0)</f>
        <v>0</v>
      </c>
      <c r="AI879" s="6">
        <f>IF(T879&gt;0,RANK(T879,(N879:P879,Q879:AE879)),0)</f>
        <v>0</v>
      </c>
      <c r="AJ879" s="6">
        <f>IF(S879&gt;0,RANK(S879,(N879:P879,Q879:AE879)),0)</f>
        <v>0</v>
      </c>
      <c r="AK879" s="2">
        <f t="shared" si="347"/>
        <v>2.5676032766669604E-2</v>
      </c>
      <c r="AL879" s="2">
        <f t="shared" si="348"/>
        <v>0</v>
      </c>
      <c r="AM879" s="2">
        <f t="shared" si="349"/>
        <v>0</v>
      </c>
      <c r="AN879" s="2">
        <f t="shared" si="350"/>
        <v>0</v>
      </c>
      <c r="AP879" t="s">
        <v>616</v>
      </c>
      <c r="AQ879" t="s">
        <v>546</v>
      </c>
      <c r="AT879" s="92">
        <v>34</v>
      </c>
      <c r="AU879" s="94">
        <v>15</v>
      </c>
      <c r="AV879" s="98">
        <f t="shared" si="341"/>
        <v>34015</v>
      </c>
      <c r="AX879" s="6" t="s">
        <v>1535</v>
      </c>
    </row>
    <row r="880" spans="1:53" hidden="1" outlineLevel="1">
      <c r="A880" t="s">
        <v>15</v>
      </c>
      <c r="B880" t="s">
        <v>546</v>
      </c>
      <c r="C880" s="1">
        <f t="shared" si="342"/>
        <v>104173</v>
      </c>
      <c r="D880" s="6">
        <f>IF(N880&gt;0, RANK(N880,(N880:P880,Q880:AE880)),0)</f>
        <v>1</v>
      </c>
      <c r="E880" s="6">
        <f>IF(O880&gt;0,RANK(O880,(N880:P880,Q880:AE880)),0)</f>
        <v>2</v>
      </c>
      <c r="F880" s="6">
        <f>IF(P880&gt;0,RANK(P880,(N880:P880,Q880:AE880)),0)</f>
        <v>0</v>
      </c>
      <c r="G880" s="1">
        <f t="shared" si="330"/>
        <v>33321</v>
      </c>
      <c r="H880" s="2">
        <f t="shared" si="331"/>
        <v>0.31986215238113525</v>
      </c>
      <c r="I880" s="2"/>
      <c r="J880" s="2">
        <f t="shared" si="343"/>
        <v>0.64826778531865259</v>
      </c>
      <c r="K880" s="2">
        <f t="shared" si="344"/>
        <v>0.3284056329375174</v>
      </c>
      <c r="L880" s="2">
        <f t="shared" si="345"/>
        <v>0</v>
      </c>
      <c r="M880" s="2">
        <f t="shared" si="346"/>
        <v>2.332658174383001E-2</v>
      </c>
      <c r="N880" s="53">
        <v>67532</v>
      </c>
      <c r="O880" s="53">
        <v>34211</v>
      </c>
      <c r="Q880" s="53">
        <v>273</v>
      </c>
      <c r="V880" s="53">
        <v>354</v>
      </c>
      <c r="W880" s="53">
        <v>313</v>
      </c>
      <c r="Y880" s="53">
        <v>543</v>
      </c>
      <c r="Z880" s="53">
        <v>257</v>
      </c>
      <c r="AA880" s="53">
        <v>537</v>
      </c>
      <c r="AB880" s="53">
        <v>153</v>
      </c>
      <c r="AC880" s="56"/>
      <c r="AD880" s="56"/>
      <c r="AE880" s="56"/>
      <c r="AG880" s="6">
        <f>IF(Q880&gt;0,RANK(Q880,(N880:P880,Q880:AE880)),0)</f>
        <v>7</v>
      </c>
      <c r="AH880" s="6">
        <f>IF(R880&gt;0,RANK(R880,(N880:P880,Q880:AE880)),0)</f>
        <v>0</v>
      </c>
      <c r="AI880" s="6">
        <f>IF(T880&gt;0,RANK(T880,(N880:P880,Q880:AE880)),0)</f>
        <v>0</v>
      </c>
      <c r="AJ880" s="6">
        <f>IF(S880&gt;0,RANK(S880,(N880:P880,Q880:AE880)),0)</f>
        <v>0</v>
      </c>
      <c r="AK880" s="2">
        <f t="shared" si="347"/>
        <v>2.6206406650475652E-3</v>
      </c>
      <c r="AL880" s="2">
        <f t="shared" si="348"/>
        <v>0</v>
      </c>
      <c r="AM880" s="2">
        <f t="shared" si="349"/>
        <v>0</v>
      </c>
      <c r="AN880" s="2">
        <f t="shared" si="350"/>
        <v>0</v>
      </c>
      <c r="AP880" t="s">
        <v>15</v>
      </c>
      <c r="AQ880" t="s">
        <v>546</v>
      </c>
      <c r="AT880" s="92">
        <v>34</v>
      </c>
      <c r="AU880" s="94">
        <v>17</v>
      </c>
      <c r="AV880" s="98">
        <f t="shared" si="341"/>
        <v>34017</v>
      </c>
      <c r="AX880" s="6" t="s">
        <v>1535</v>
      </c>
    </row>
    <row r="881" spans="1:55" hidden="1" outlineLevel="1">
      <c r="A881" t="s">
        <v>1664</v>
      </c>
      <c r="B881" t="s">
        <v>546</v>
      </c>
      <c r="C881" s="1">
        <f t="shared" si="342"/>
        <v>34960</v>
      </c>
      <c r="D881" s="6">
        <f>IF(N881&gt;0, RANK(N881,(N881:P881,Q881:AE881)),0)</f>
        <v>2</v>
      </c>
      <c r="E881" s="6">
        <f>IF(O881&gt;0,RANK(O881,(N881:P881,Q881:AE881)),0)</f>
        <v>1</v>
      </c>
      <c r="F881" s="6">
        <f>IF(P881&gt;0,RANK(P881,(N881:P881,Q881:AE881)),0)</f>
        <v>0</v>
      </c>
      <c r="G881" s="1">
        <f t="shared" si="330"/>
        <v>10387</v>
      </c>
      <c r="H881" s="2">
        <f t="shared" si="331"/>
        <v>0.29711098398169339</v>
      </c>
      <c r="I881" s="2"/>
      <c r="J881" s="2">
        <f t="shared" si="343"/>
        <v>0.33729977116704807</v>
      </c>
      <c r="K881" s="2">
        <f t="shared" si="344"/>
        <v>0.63441075514874146</v>
      </c>
      <c r="L881" s="2">
        <f t="shared" si="345"/>
        <v>0</v>
      </c>
      <c r="M881" s="2">
        <f t="shared" si="346"/>
        <v>2.8289473684210531E-2</v>
      </c>
      <c r="N881" s="53">
        <v>11792</v>
      </c>
      <c r="O881" s="53">
        <v>22179</v>
      </c>
      <c r="Q881" s="53">
        <v>320</v>
      </c>
      <c r="V881" s="53">
        <v>41</v>
      </c>
      <c r="W881" s="53">
        <v>54</v>
      </c>
      <c r="Y881" s="53">
        <v>343</v>
      </c>
      <c r="Z881" s="53">
        <v>138</v>
      </c>
      <c r="AA881" s="53">
        <v>46</v>
      </c>
      <c r="AB881" s="53">
        <v>47</v>
      </c>
      <c r="AC881" s="56"/>
      <c r="AD881" s="56"/>
      <c r="AE881" s="56"/>
      <c r="AG881" s="6">
        <f>IF(Q881&gt;0,RANK(Q881,(N881:P881,Q881:AE881)),0)</f>
        <v>4</v>
      </c>
      <c r="AH881" s="6">
        <f>IF(R881&gt;0,RANK(R881,(N881:P881,Q881:AE881)),0)</f>
        <v>0</v>
      </c>
      <c r="AI881" s="6">
        <f>IF(T881&gt;0,RANK(T881,(N881:P881,Q881:AE881)),0)</f>
        <v>0</v>
      </c>
      <c r="AJ881" s="6">
        <f>IF(S881&gt;0,RANK(S881,(N881:P881,Q881:AE881)),0)</f>
        <v>0</v>
      </c>
      <c r="AK881" s="2">
        <f t="shared" si="347"/>
        <v>9.1533180778032037E-3</v>
      </c>
      <c r="AL881" s="2">
        <f t="shared" si="348"/>
        <v>0</v>
      </c>
      <c r="AM881" s="2">
        <f t="shared" si="349"/>
        <v>0</v>
      </c>
      <c r="AN881" s="2">
        <f t="shared" si="350"/>
        <v>0</v>
      </c>
      <c r="AP881" t="s">
        <v>1664</v>
      </c>
      <c r="AQ881" t="s">
        <v>546</v>
      </c>
      <c r="AT881" s="92">
        <v>34</v>
      </c>
      <c r="AU881" s="94">
        <v>19</v>
      </c>
      <c r="AV881" s="98">
        <f t="shared" si="341"/>
        <v>34019</v>
      </c>
      <c r="AX881" s="6" t="s">
        <v>1535</v>
      </c>
    </row>
    <row r="882" spans="1:55" hidden="1" outlineLevel="1">
      <c r="A882" t="s">
        <v>2337</v>
      </c>
      <c r="B882" t="s">
        <v>546</v>
      </c>
      <c r="C882" s="1">
        <f t="shared" si="342"/>
        <v>85873</v>
      </c>
      <c r="D882" s="6">
        <f>IF(N882&gt;0, RANK(N882,(N882:P882,Q882:AE882)),0)</f>
        <v>1</v>
      </c>
      <c r="E882" s="6">
        <f>IF(O882&gt;0,RANK(O882,(N882:P882,Q882:AE882)),0)</f>
        <v>2</v>
      </c>
      <c r="F882" s="6">
        <f>IF(P882&gt;0,RANK(P882,(N882:P882,Q882:AE882)),0)</f>
        <v>0</v>
      </c>
      <c r="G882" s="1">
        <f t="shared" si="330"/>
        <v>8909</v>
      </c>
      <c r="H882" s="2">
        <f t="shared" si="331"/>
        <v>0.10374622989763954</v>
      </c>
      <c r="I882" s="2"/>
      <c r="J882" s="2">
        <f t="shared" si="343"/>
        <v>0.53771266870844159</v>
      </c>
      <c r="K882" s="2">
        <f t="shared" si="344"/>
        <v>0.43396643881080199</v>
      </c>
      <c r="L882" s="2">
        <f t="shared" si="345"/>
        <v>0</v>
      </c>
      <c r="M882" s="2">
        <f t="shared" si="346"/>
        <v>2.8320892480756421E-2</v>
      </c>
      <c r="N882" s="53">
        <v>46175</v>
      </c>
      <c r="O882" s="53">
        <v>37266</v>
      </c>
      <c r="Q882" s="53">
        <v>830</v>
      </c>
      <c r="V882" s="53">
        <v>139</v>
      </c>
      <c r="W882" s="53">
        <v>151</v>
      </c>
      <c r="Y882" s="53">
        <v>278</v>
      </c>
      <c r="Z882" s="53">
        <v>678</v>
      </c>
      <c r="AA882" s="53">
        <v>168</v>
      </c>
      <c r="AB882" s="53">
        <v>188</v>
      </c>
      <c r="AC882" s="56"/>
      <c r="AD882" s="56"/>
      <c r="AE882" s="56"/>
      <c r="AG882" s="6">
        <f>IF(Q882&gt;0,RANK(Q882,(N882:P882,Q882:AE882)),0)</f>
        <v>3</v>
      </c>
      <c r="AH882" s="6">
        <f>IF(R882&gt;0,RANK(R882,(N882:P882,Q882:AE882)),0)</f>
        <v>0</v>
      </c>
      <c r="AI882" s="6">
        <f>IF(T882&gt;0,RANK(T882,(N882:P882,Q882:AE882)),0)</f>
        <v>0</v>
      </c>
      <c r="AJ882" s="6">
        <f>IF(S882&gt;0,RANK(S882,(N882:P882,Q882:AE882)),0)</f>
        <v>0</v>
      </c>
      <c r="AK882" s="2">
        <f t="shared" si="347"/>
        <v>9.6654361673634316E-3</v>
      </c>
      <c r="AL882" s="2">
        <f t="shared" si="348"/>
        <v>0</v>
      </c>
      <c r="AM882" s="2">
        <f t="shared" si="349"/>
        <v>0</v>
      </c>
      <c r="AN882" s="2">
        <f t="shared" si="350"/>
        <v>0</v>
      </c>
      <c r="AP882" t="s">
        <v>2337</v>
      </c>
      <c r="AQ882" t="s">
        <v>546</v>
      </c>
      <c r="AT882" s="92">
        <v>34</v>
      </c>
      <c r="AU882" s="94">
        <v>21</v>
      </c>
      <c r="AV882" s="98">
        <f t="shared" si="341"/>
        <v>34021</v>
      </c>
      <c r="AX882" s="6" t="s">
        <v>1535</v>
      </c>
    </row>
    <row r="883" spans="1:55" hidden="1" outlineLevel="1">
      <c r="A883" t="s">
        <v>1792</v>
      </c>
      <c r="B883" t="s">
        <v>546</v>
      </c>
      <c r="C883" s="1">
        <f t="shared" si="342"/>
        <v>169653</v>
      </c>
      <c r="D883" s="6">
        <f>IF(N883&gt;0, RANK(N883,(N883:P883,Q883:AE883)),0)</f>
        <v>1</v>
      </c>
      <c r="E883" s="6">
        <f>IF(O883&gt;0,RANK(O883,(N883:P883,Q883:AE883)),0)</f>
        <v>2</v>
      </c>
      <c r="F883" s="6">
        <f>IF(P883&gt;0,RANK(P883,(N883:P883,Q883:AE883)),0)</f>
        <v>0</v>
      </c>
      <c r="G883" s="1">
        <f t="shared" si="330"/>
        <v>18086</v>
      </c>
      <c r="H883" s="2">
        <f t="shared" si="331"/>
        <v>0.10660583661945265</v>
      </c>
      <c r="I883" s="2"/>
      <c r="J883" s="2">
        <f t="shared" si="343"/>
        <v>0.53564039539530695</v>
      </c>
      <c r="K883" s="2">
        <f t="shared" si="344"/>
        <v>0.42903455877585422</v>
      </c>
      <c r="L883" s="2">
        <f t="shared" si="345"/>
        <v>0</v>
      </c>
      <c r="M883" s="2">
        <f t="shared" si="346"/>
        <v>3.532504582883883E-2</v>
      </c>
      <c r="N883" s="53">
        <v>90873</v>
      </c>
      <c r="O883" s="53">
        <v>72787</v>
      </c>
      <c r="Q883" s="53">
        <v>622</v>
      </c>
      <c r="V883" s="53">
        <v>188</v>
      </c>
      <c r="W883" s="53">
        <v>253</v>
      </c>
      <c r="Y883" s="53">
        <v>3596</v>
      </c>
      <c r="Z883" s="53">
        <v>516</v>
      </c>
      <c r="AA883" s="53">
        <v>627</v>
      </c>
      <c r="AB883" s="53">
        <v>191</v>
      </c>
      <c r="AC883" s="56"/>
      <c r="AD883" s="56"/>
      <c r="AE883" s="56"/>
      <c r="AG883" s="6">
        <f>IF(Q883&gt;0,RANK(Q883,(N883:P883,Q883:AE883)),0)</f>
        <v>5</v>
      </c>
      <c r="AH883" s="6">
        <f>IF(R883&gt;0,RANK(R883,(N883:P883,Q883:AE883)),0)</f>
        <v>0</v>
      </c>
      <c r="AI883" s="6">
        <f>IF(T883&gt;0,RANK(T883,(N883:P883,Q883:AE883)),0)</f>
        <v>0</v>
      </c>
      <c r="AJ883" s="6">
        <f>IF(S883&gt;0,RANK(S883,(N883:P883,Q883:AE883)),0)</f>
        <v>0</v>
      </c>
      <c r="AK883" s="2">
        <f t="shared" si="347"/>
        <v>3.6663071092170488E-3</v>
      </c>
      <c r="AL883" s="2">
        <f t="shared" si="348"/>
        <v>0</v>
      </c>
      <c r="AM883" s="2">
        <f t="shared" si="349"/>
        <v>0</v>
      </c>
      <c r="AN883" s="2">
        <f t="shared" si="350"/>
        <v>0</v>
      </c>
      <c r="AP883" t="s">
        <v>1792</v>
      </c>
      <c r="AQ883" t="s">
        <v>546</v>
      </c>
      <c r="AT883" s="92">
        <v>34</v>
      </c>
      <c r="AU883" s="94">
        <v>23</v>
      </c>
      <c r="AV883" s="98">
        <f t="shared" si="341"/>
        <v>34023</v>
      </c>
      <c r="AX883" s="6" t="s">
        <v>1535</v>
      </c>
    </row>
    <row r="884" spans="1:55" hidden="1" outlineLevel="1">
      <c r="A884" t="s">
        <v>617</v>
      </c>
      <c r="B884" t="s">
        <v>546</v>
      </c>
      <c r="C884" s="1">
        <f t="shared" si="342"/>
        <v>163058</v>
      </c>
      <c r="D884" s="6">
        <f>IF(N884&gt;0, RANK(N884,(N884:P884,Q884:AE884)),0)</f>
        <v>2</v>
      </c>
      <c r="E884" s="6">
        <f>IF(O884&gt;0,RANK(O884,(N884:P884,Q884:AE884)),0)</f>
        <v>1</v>
      </c>
      <c r="F884" s="6">
        <f>IF(P884&gt;0,RANK(P884,(N884:P884,Q884:AE884)),0)</f>
        <v>0</v>
      </c>
      <c r="G884" s="1">
        <f t="shared" si="330"/>
        <v>7898</v>
      </c>
      <c r="H884" s="2">
        <f t="shared" si="331"/>
        <v>4.8436752566571407E-2</v>
      </c>
      <c r="I884" s="2"/>
      <c r="J884" s="2">
        <f t="shared" si="343"/>
        <v>0.4638594855818175</v>
      </c>
      <c r="K884" s="2">
        <f t="shared" si="344"/>
        <v>0.51229623814838887</v>
      </c>
      <c r="L884" s="2">
        <f t="shared" si="345"/>
        <v>0</v>
      </c>
      <c r="M884" s="2">
        <f t="shared" si="346"/>
        <v>2.3844276269793685E-2</v>
      </c>
      <c r="N884" s="53">
        <v>75636</v>
      </c>
      <c r="O884" s="53">
        <v>83534</v>
      </c>
      <c r="Q884" s="53">
        <v>911</v>
      </c>
      <c r="V884" s="53">
        <v>469</v>
      </c>
      <c r="W884" s="53">
        <v>553</v>
      </c>
      <c r="Y884" s="53">
        <v>758</v>
      </c>
      <c r="Z884" s="53">
        <v>875</v>
      </c>
      <c r="AA884" s="53">
        <v>148</v>
      </c>
      <c r="AB884" s="53">
        <v>174</v>
      </c>
      <c r="AC884" s="56"/>
      <c r="AD884" s="56"/>
      <c r="AE884" s="56"/>
      <c r="AG884" s="6">
        <f>IF(Q884&gt;0,RANK(Q884,(N884:P884,Q884:AE884)),0)</f>
        <v>3</v>
      </c>
      <c r="AH884" s="6">
        <f>IF(R884&gt;0,RANK(R884,(N884:P884,Q884:AE884)),0)</f>
        <v>0</v>
      </c>
      <c r="AI884" s="6">
        <f>IF(T884&gt;0,RANK(T884,(N884:P884,Q884:AE884)),0)</f>
        <v>0</v>
      </c>
      <c r="AJ884" s="6">
        <f>IF(S884&gt;0,RANK(S884,(N884:P884,Q884:AE884)),0)</f>
        <v>0</v>
      </c>
      <c r="AK884" s="2">
        <f t="shared" si="347"/>
        <v>5.5869690539562611E-3</v>
      </c>
      <c r="AL884" s="2">
        <f t="shared" si="348"/>
        <v>0</v>
      </c>
      <c r="AM884" s="2">
        <f t="shared" si="349"/>
        <v>0</v>
      </c>
      <c r="AN884" s="2">
        <f t="shared" si="350"/>
        <v>0</v>
      </c>
      <c r="AP884" t="s">
        <v>617</v>
      </c>
      <c r="AQ884" t="s">
        <v>546</v>
      </c>
      <c r="AT884" s="92">
        <v>34</v>
      </c>
      <c r="AU884" s="94">
        <v>25</v>
      </c>
      <c r="AV884" s="98">
        <f t="shared" si="341"/>
        <v>34025</v>
      </c>
      <c r="AX884" s="6" t="s">
        <v>1535</v>
      </c>
    </row>
    <row r="885" spans="1:55" hidden="1" outlineLevel="1">
      <c r="A885" t="s">
        <v>199</v>
      </c>
      <c r="B885" t="s">
        <v>546</v>
      </c>
      <c r="C885" s="1">
        <f t="shared" si="342"/>
        <v>127195</v>
      </c>
      <c r="D885" s="6">
        <f>IF(N885&gt;0, RANK(N885,(N885:P885,Q885:AE885)),0)</f>
        <v>2</v>
      </c>
      <c r="E885" s="6">
        <f>IF(O885&gt;0,RANK(O885,(N885:P885,Q885:AE885)),0)</f>
        <v>1</v>
      </c>
      <c r="F885" s="6">
        <f>IF(P885&gt;0,RANK(P885,(N885:P885,Q885:AE885)),0)</f>
        <v>0</v>
      </c>
      <c r="G885" s="1">
        <f t="shared" si="330"/>
        <v>26476</v>
      </c>
      <c r="H885" s="2">
        <f t="shared" si="331"/>
        <v>0.20815283619639136</v>
      </c>
      <c r="I885" s="2"/>
      <c r="J885" s="2">
        <f t="shared" si="343"/>
        <v>0.38712999724831954</v>
      </c>
      <c r="K885" s="2">
        <f t="shared" si="344"/>
        <v>0.59528283344471089</v>
      </c>
      <c r="L885" s="2">
        <f t="shared" si="345"/>
        <v>0</v>
      </c>
      <c r="M885" s="2">
        <f t="shared" si="346"/>
        <v>1.7587169306969574E-2</v>
      </c>
      <c r="N885" s="53">
        <v>49241</v>
      </c>
      <c r="O885" s="53">
        <v>75717</v>
      </c>
      <c r="Q885" s="53">
        <v>527</v>
      </c>
      <c r="V885" s="53">
        <v>102</v>
      </c>
      <c r="W885" s="53">
        <v>100</v>
      </c>
      <c r="Y885" s="53">
        <v>987</v>
      </c>
      <c r="Z885" s="53">
        <v>234</v>
      </c>
      <c r="AA885" s="53">
        <v>161</v>
      </c>
      <c r="AB885" s="53">
        <v>126</v>
      </c>
      <c r="AC885" s="56"/>
      <c r="AD885" s="56"/>
      <c r="AE885" s="56"/>
      <c r="AG885" s="6">
        <f>IF(Q885&gt;0,RANK(Q885,(N885:P885,Q885:AE885)),0)</f>
        <v>4</v>
      </c>
      <c r="AH885" s="6">
        <f>IF(R885&gt;0,RANK(R885,(N885:P885,Q885:AE885)),0)</f>
        <v>0</v>
      </c>
      <c r="AI885" s="6">
        <f>IF(T885&gt;0,RANK(T885,(N885:P885,Q885:AE885)),0)</f>
        <v>0</v>
      </c>
      <c r="AJ885" s="6">
        <f>IF(S885&gt;0,RANK(S885,(N885:P885,Q885:AE885)),0)</f>
        <v>0</v>
      </c>
      <c r="AK885" s="2">
        <f t="shared" si="347"/>
        <v>4.1432446243956133E-3</v>
      </c>
      <c r="AL885" s="2">
        <f t="shared" si="348"/>
        <v>0</v>
      </c>
      <c r="AM885" s="2">
        <f t="shared" si="349"/>
        <v>0</v>
      </c>
      <c r="AN885" s="2">
        <f t="shared" si="350"/>
        <v>0</v>
      </c>
      <c r="AP885" t="s">
        <v>199</v>
      </c>
      <c r="AQ885" t="s">
        <v>546</v>
      </c>
      <c r="AT885" s="92">
        <v>34</v>
      </c>
      <c r="AU885" s="94">
        <v>27</v>
      </c>
      <c r="AV885" s="98">
        <f t="shared" si="341"/>
        <v>34027</v>
      </c>
      <c r="AX885" s="6" t="s">
        <v>1535</v>
      </c>
    </row>
    <row r="886" spans="1:55" hidden="1" outlineLevel="1">
      <c r="A886" t="s">
        <v>1446</v>
      </c>
      <c r="B886" t="s">
        <v>546</v>
      </c>
      <c r="C886" s="1">
        <f t="shared" si="342"/>
        <v>139631</v>
      </c>
      <c r="D886" s="6">
        <f>IF(N886&gt;0, RANK(N886,(N886:P886,Q886:AE886)),0)</f>
        <v>2</v>
      </c>
      <c r="E886" s="6">
        <f>IF(O886&gt;0,RANK(O886,(N886:P886,Q886:AE886)),0)</f>
        <v>1</v>
      </c>
      <c r="F886" s="6">
        <f>IF(P886&gt;0,RANK(P886,(N886:P886,Q886:AE886)),0)</f>
        <v>0</v>
      </c>
      <c r="G886" s="1">
        <f t="shared" si="330"/>
        <v>16845</v>
      </c>
      <c r="H886" s="2">
        <f t="shared" si="331"/>
        <v>0.12063939956026956</v>
      </c>
      <c r="I886" s="2"/>
      <c r="J886" s="2">
        <f t="shared" si="343"/>
        <v>0.4254427741690599</v>
      </c>
      <c r="K886" s="2">
        <f t="shared" si="344"/>
        <v>0.54608217372932943</v>
      </c>
      <c r="L886" s="2">
        <f t="shared" si="345"/>
        <v>0</v>
      </c>
      <c r="M886" s="2">
        <f t="shared" si="346"/>
        <v>2.8475052101610721E-2</v>
      </c>
      <c r="N886" s="53">
        <v>59405</v>
      </c>
      <c r="O886" s="53">
        <v>76250</v>
      </c>
      <c r="Q886" s="53">
        <v>625</v>
      </c>
      <c r="V886" s="53">
        <v>369</v>
      </c>
      <c r="W886" s="53">
        <v>136</v>
      </c>
      <c r="Y886" s="53">
        <v>1556</v>
      </c>
      <c r="Z886" s="53">
        <v>924</v>
      </c>
      <c r="AA886" s="53">
        <v>160</v>
      </c>
      <c r="AB886" s="53">
        <v>206</v>
      </c>
      <c r="AC886" s="56"/>
      <c r="AD886" s="56"/>
      <c r="AE886" s="56"/>
      <c r="AG886" s="6">
        <f>IF(Q886&gt;0,RANK(Q886,(N886:P886,Q886:AE886)),0)</f>
        <v>5</v>
      </c>
      <c r="AH886" s="6">
        <f>IF(R886&gt;0,RANK(R886,(N886:P886,Q886:AE886)),0)</f>
        <v>0</v>
      </c>
      <c r="AI886" s="6">
        <f>IF(T886&gt;0,RANK(T886,(N886:P886,Q886:AE886)),0)</f>
        <v>0</v>
      </c>
      <c r="AJ886" s="6">
        <f>IF(S886&gt;0,RANK(S886,(N886:P886,Q886:AE886)),0)</f>
        <v>0</v>
      </c>
      <c r="AK886" s="2">
        <f t="shared" si="347"/>
        <v>4.476083391224012E-3</v>
      </c>
      <c r="AL886" s="2">
        <f t="shared" si="348"/>
        <v>0</v>
      </c>
      <c r="AM886" s="2">
        <f t="shared" si="349"/>
        <v>0</v>
      </c>
      <c r="AN886" s="2">
        <f t="shared" si="350"/>
        <v>0</v>
      </c>
      <c r="AP886" t="s">
        <v>1446</v>
      </c>
      <c r="AQ886" t="s">
        <v>546</v>
      </c>
      <c r="AT886" s="92">
        <v>34</v>
      </c>
      <c r="AU886" s="94">
        <v>29</v>
      </c>
      <c r="AV886" s="98">
        <f t="shared" si="341"/>
        <v>34029</v>
      </c>
      <c r="AX886" s="6" t="s">
        <v>1535</v>
      </c>
    </row>
    <row r="887" spans="1:55" hidden="1" outlineLevel="1">
      <c r="A887" t="s">
        <v>874</v>
      </c>
      <c r="B887" t="s">
        <v>546</v>
      </c>
      <c r="C887" s="1">
        <f t="shared" si="342"/>
        <v>97782</v>
      </c>
      <c r="D887" s="6">
        <f>IF(N887&gt;0, RANK(N887,(N887:P887,Q887:AE887)),0)</f>
        <v>1</v>
      </c>
      <c r="E887" s="6">
        <f>IF(O887&gt;0,RANK(O887,(N887:P887,Q887:AE887)),0)</f>
        <v>2</v>
      </c>
      <c r="F887" s="6">
        <f>IF(P887&gt;0,RANK(P887,(N887:P887,Q887:AE887)),0)</f>
        <v>0</v>
      </c>
      <c r="G887" s="1">
        <f t="shared" ref="G887:G950" si="351">IF(C887&gt;0,MAX(N887:P887)-LARGE(N887:P887,2),0)</f>
        <v>915</v>
      </c>
      <c r="H887" s="2">
        <f t="shared" ref="H887:H950" si="352">IF(C887&gt;0,G887/C887,0)</f>
        <v>9.3575504694115488E-3</v>
      </c>
      <c r="I887" s="2"/>
      <c r="J887" s="2">
        <f t="shared" si="343"/>
        <v>0.49157309116197256</v>
      </c>
      <c r="K887" s="2">
        <f t="shared" si="344"/>
        <v>0.48221554069256101</v>
      </c>
      <c r="L887" s="2">
        <f t="shared" si="345"/>
        <v>0</v>
      </c>
      <c r="M887" s="2">
        <f t="shared" si="346"/>
        <v>2.6211368145466429E-2</v>
      </c>
      <c r="N887" s="53">
        <v>48067</v>
      </c>
      <c r="O887" s="53">
        <v>47152</v>
      </c>
      <c r="Q887" s="53">
        <v>245</v>
      </c>
      <c r="V887" s="53">
        <v>84</v>
      </c>
      <c r="W887" s="53">
        <v>290</v>
      </c>
      <c r="Y887" s="53">
        <v>1381</v>
      </c>
      <c r="Z887" s="53">
        <v>178</v>
      </c>
      <c r="AA887" s="53">
        <v>179</v>
      </c>
      <c r="AB887" s="53">
        <v>206</v>
      </c>
      <c r="AC887" s="56"/>
      <c r="AD887" s="56"/>
      <c r="AE887" s="56"/>
      <c r="AG887" s="6">
        <f>IF(Q887&gt;0,RANK(Q887,(N887:P887,Q887:AE887)),0)</f>
        <v>5</v>
      </c>
      <c r="AH887" s="6">
        <f>IF(R887&gt;0,RANK(R887,(N887:P887,Q887:AE887)),0)</f>
        <v>0</v>
      </c>
      <c r="AI887" s="6">
        <f>IF(T887&gt;0,RANK(T887,(N887:P887,Q887:AE887)),0)</f>
        <v>0</v>
      </c>
      <c r="AJ887" s="6">
        <f>IF(S887&gt;0,RANK(S887,(N887:P887,Q887:AE887)),0)</f>
        <v>0</v>
      </c>
      <c r="AK887" s="2">
        <f t="shared" si="347"/>
        <v>2.5055736229571907E-3</v>
      </c>
      <c r="AL887" s="2">
        <f t="shared" si="348"/>
        <v>0</v>
      </c>
      <c r="AM887" s="2">
        <f t="shared" si="349"/>
        <v>0</v>
      </c>
      <c r="AN887" s="2">
        <f t="shared" si="350"/>
        <v>0</v>
      </c>
      <c r="AP887" t="s">
        <v>874</v>
      </c>
      <c r="AQ887" t="s">
        <v>546</v>
      </c>
      <c r="AT887" s="92">
        <v>34</v>
      </c>
      <c r="AU887" s="94">
        <v>31</v>
      </c>
      <c r="AV887" s="98">
        <f t="shared" si="341"/>
        <v>34031</v>
      </c>
      <c r="AX887" s="6" t="s">
        <v>1535</v>
      </c>
    </row>
    <row r="888" spans="1:55" hidden="1" outlineLevel="1">
      <c r="A888" t="s">
        <v>614</v>
      </c>
      <c r="B888" t="s">
        <v>546</v>
      </c>
      <c r="C888" s="1">
        <f t="shared" si="342"/>
        <v>19359</v>
      </c>
      <c r="D888" s="6">
        <f>IF(N888&gt;0, RANK(N888,(N888:P888,Q888:AE888)),0)</f>
        <v>2</v>
      </c>
      <c r="E888" s="6">
        <f>IF(O888&gt;0,RANK(O888,(N888:P888,Q888:AE888)),0)</f>
        <v>1</v>
      </c>
      <c r="F888" s="6">
        <f>IF(P888&gt;0,RANK(P888,(N888:P888,Q888:AE888)),0)</f>
        <v>0</v>
      </c>
      <c r="G888" s="1">
        <f t="shared" si="351"/>
        <v>701</v>
      </c>
      <c r="H888" s="2">
        <f t="shared" si="352"/>
        <v>3.6210548065499254E-2</v>
      </c>
      <c r="I888" s="2"/>
      <c r="J888" s="2">
        <f t="shared" si="343"/>
        <v>0.45849475696058678</v>
      </c>
      <c r="K888" s="2">
        <f t="shared" si="344"/>
        <v>0.49470530502608606</v>
      </c>
      <c r="L888" s="2">
        <f t="shared" si="345"/>
        <v>0</v>
      </c>
      <c r="M888" s="2">
        <f t="shared" si="346"/>
        <v>4.6799938013327103E-2</v>
      </c>
      <c r="N888" s="53">
        <v>8876</v>
      </c>
      <c r="O888" s="53">
        <v>9577</v>
      </c>
      <c r="Q888" s="53">
        <v>401</v>
      </c>
      <c r="V888" s="53">
        <v>26</v>
      </c>
      <c r="W888" s="53">
        <v>22</v>
      </c>
      <c r="Y888" s="53">
        <v>228</v>
      </c>
      <c r="Z888" s="53">
        <v>59</v>
      </c>
      <c r="AA888" s="53">
        <v>72</v>
      </c>
      <c r="AB888" s="53">
        <v>98</v>
      </c>
      <c r="AC888" s="56"/>
      <c r="AD888" s="56"/>
      <c r="AE888" s="56"/>
      <c r="AG888" s="6">
        <f>IF(Q888&gt;0,RANK(Q888,(N888:P888,Q888:AE888)),0)</f>
        <v>3</v>
      </c>
      <c r="AH888" s="6">
        <f>IF(R888&gt;0,RANK(R888,(N888:P888,Q888:AE888)),0)</f>
        <v>0</v>
      </c>
      <c r="AI888" s="6">
        <f>IF(T888&gt;0,RANK(T888,(N888:P888,Q888:AE888)),0)</f>
        <v>0</v>
      </c>
      <c r="AJ888" s="6">
        <f>IF(S888&gt;0,RANK(S888,(N888:P888,Q888:AE888)),0)</f>
        <v>0</v>
      </c>
      <c r="AK888" s="2">
        <f t="shared" si="347"/>
        <v>2.0713879849165763E-2</v>
      </c>
      <c r="AL888" s="2">
        <f t="shared" si="348"/>
        <v>0</v>
      </c>
      <c r="AM888" s="2">
        <f t="shared" si="349"/>
        <v>0</v>
      </c>
      <c r="AN888" s="2">
        <f t="shared" si="350"/>
        <v>0</v>
      </c>
      <c r="AP888" t="s">
        <v>614</v>
      </c>
      <c r="AQ888" t="s">
        <v>546</v>
      </c>
      <c r="AT888" s="92">
        <v>34</v>
      </c>
      <c r="AU888" s="94">
        <v>33</v>
      </c>
      <c r="AV888" s="98">
        <f t="shared" si="341"/>
        <v>34033</v>
      </c>
      <c r="AX888" s="6" t="s">
        <v>1535</v>
      </c>
    </row>
    <row r="889" spans="1:55" hidden="1" outlineLevel="1">
      <c r="A889" t="s">
        <v>198</v>
      </c>
      <c r="B889" t="s">
        <v>546</v>
      </c>
      <c r="C889" s="1">
        <f t="shared" si="342"/>
        <v>76721</v>
      </c>
      <c r="D889" s="6">
        <f>IF(N889&gt;0, RANK(N889,(N889:P889,Q889:AE889)),0)</f>
        <v>2</v>
      </c>
      <c r="E889" s="6">
        <f>IF(O889&gt;0,RANK(O889,(N889:P889,Q889:AE889)),0)</f>
        <v>1</v>
      </c>
      <c r="F889" s="6">
        <f>IF(P889&gt;0,RANK(P889,(N889:P889,Q889:AE889)),0)</f>
        <v>0</v>
      </c>
      <c r="G889" s="1">
        <f t="shared" si="351"/>
        <v>10834</v>
      </c>
      <c r="H889" s="2">
        <f t="shared" si="352"/>
        <v>0.14121296646289802</v>
      </c>
      <c r="I889" s="2"/>
      <c r="J889" s="2">
        <f t="shared" si="343"/>
        <v>0.41680895713038152</v>
      </c>
      <c r="K889" s="2">
        <f t="shared" si="344"/>
        <v>0.55802192359327951</v>
      </c>
      <c r="L889" s="2">
        <f t="shared" si="345"/>
        <v>0</v>
      </c>
      <c r="M889" s="2">
        <f t="shared" si="346"/>
        <v>2.5169119276339025E-2</v>
      </c>
      <c r="N889" s="53">
        <v>31978</v>
      </c>
      <c r="O889" s="53">
        <v>42812</v>
      </c>
      <c r="Q889" s="53">
        <v>464</v>
      </c>
      <c r="V889" s="53">
        <v>71</v>
      </c>
      <c r="W889" s="53">
        <v>86</v>
      </c>
      <c r="Y889" s="53">
        <v>192</v>
      </c>
      <c r="Z889" s="53">
        <v>195</v>
      </c>
      <c r="AA889" s="53">
        <v>748</v>
      </c>
      <c r="AB889" s="53">
        <v>175</v>
      </c>
      <c r="AC889" s="56"/>
      <c r="AD889" s="56"/>
      <c r="AE889" s="56"/>
      <c r="AG889" s="6">
        <f>IF(Q889&gt;0,RANK(Q889,(N889:P889,Q889:AE889)),0)</f>
        <v>4</v>
      </c>
      <c r="AH889" s="6">
        <f>IF(R889&gt;0,RANK(R889,(N889:P889,Q889:AE889)),0)</f>
        <v>0</v>
      </c>
      <c r="AI889" s="6">
        <f>IF(T889&gt;0,RANK(T889,(N889:P889,Q889:AE889)),0)</f>
        <v>0</v>
      </c>
      <c r="AJ889" s="6">
        <f>IF(S889&gt;0,RANK(S889,(N889:P889,Q889:AE889)),0)</f>
        <v>0</v>
      </c>
      <c r="AK889" s="2">
        <f t="shared" si="347"/>
        <v>6.047887801253894E-3</v>
      </c>
      <c r="AL889" s="2">
        <f t="shared" si="348"/>
        <v>0</v>
      </c>
      <c r="AM889" s="2">
        <f t="shared" si="349"/>
        <v>0</v>
      </c>
      <c r="AN889" s="2">
        <f t="shared" si="350"/>
        <v>0</v>
      </c>
      <c r="AP889" t="s">
        <v>198</v>
      </c>
      <c r="AQ889" t="s">
        <v>546</v>
      </c>
      <c r="AT889" s="92">
        <v>34</v>
      </c>
      <c r="AU889" s="94">
        <v>35</v>
      </c>
      <c r="AV889" s="98">
        <f t="shared" si="341"/>
        <v>34035</v>
      </c>
      <c r="AX889" s="6" t="s">
        <v>1535</v>
      </c>
    </row>
    <row r="890" spans="1:55" hidden="1" outlineLevel="1">
      <c r="A890" t="s">
        <v>599</v>
      </c>
      <c r="B890" t="s">
        <v>546</v>
      </c>
      <c r="C890" s="1">
        <f t="shared" si="342"/>
        <v>36551</v>
      </c>
      <c r="D890" s="6">
        <f>IF(N890&gt;0, RANK(N890,(N890:P890,Q890:AE890)),0)</f>
        <v>2</v>
      </c>
      <c r="E890" s="6">
        <f>IF(O890&gt;0,RANK(O890,(N890:P890,Q890:AE890)),0)</f>
        <v>1</v>
      </c>
      <c r="F890" s="6">
        <f>IF(P890&gt;0,RANK(P890,(N890:P890,Q890:AE890)),0)</f>
        <v>0</v>
      </c>
      <c r="G890" s="1">
        <f t="shared" si="351"/>
        <v>12692</v>
      </c>
      <c r="H890" s="2">
        <f t="shared" si="352"/>
        <v>0.34724084156384233</v>
      </c>
      <c r="I890" s="2"/>
      <c r="J890" s="2">
        <f t="shared" si="343"/>
        <v>0.31003255724877571</v>
      </c>
      <c r="K890" s="2">
        <f t="shared" si="344"/>
        <v>0.65727339881261804</v>
      </c>
      <c r="L890" s="2">
        <f t="shared" si="345"/>
        <v>0</v>
      </c>
      <c r="M890" s="2">
        <f t="shared" si="346"/>
        <v>3.269404393860631E-2</v>
      </c>
      <c r="N890" s="53">
        <v>11332</v>
      </c>
      <c r="O890" s="53">
        <v>24024</v>
      </c>
      <c r="Q890" s="53">
        <v>481</v>
      </c>
      <c r="V890" s="53">
        <v>57</v>
      </c>
      <c r="W890" s="53">
        <v>38</v>
      </c>
      <c r="Y890" s="53">
        <v>281</v>
      </c>
      <c r="Z890" s="53">
        <v>149</v>
      </c>
      <c r="AA890" s="53">
        <v>94</v>
      </c>
      <c r="AB890" s="53">
        <v>95</v>
      </c>
      <c r="AC890" s="56"/>
      <c r="AD890" s="56"/>
      <c r="AE890" s="56"/>
      <c r="AG890" s="6">
        <f>IF(Q890&gt;0,RANK(Q890,(N890:P890,Q890:AE890)),0)</f>
        <v>3</v>
      </c>
      <c r="AH890" s="6">
        <f>IF(R890&gt;0,RANK(R890,(N890:P890,Q890:AE890)),0)</f>
        <v>0</v>
      </c>
      <c r="AI890" s="6">
        <f>IF(T890&gt;0,RANK(T890,(N890:P890,Q890:AE890)),0)</f>
        <v>0</v>
      </c>
      <c r="AJ890" s="6">
        <f>IF(S890&gt;0,RANK(S890,(N890:P890,Q890:AE890)),0)</f>
        <v>0</v>
      </c>
      <c r="AK890" s="2">
        <f t="shared" si="347"/>
        <v>1.3159694673196356E-2</v>
      </c>
      <c r="AL890" s="2">
        <f t="shared" si="348"/>
        <v>0</v>
      </c>
      <c r="AM890" s="2">
        <f t="shared" si="349"/>
        <v>0</v>
      </c>
      <c r="AN890" s="2">
        <f t="shared" si="350"/>
        <v>0</v>
      </c>
      <c r="AP890" t="s">
        <v>599</v>
      </c>
      <c r="AQ890" t="s">
        <v>546</v>
      </c>
      <c r="AT890" s="92">
        <v>34</v>
      </c>
      <c r="AU890" s="94">
        <v>37</v>
      </c>
      <c r="AV890" s="98">
        <f t="shared" si="341"/>
        <v>34037</v>
      </c>
      <c r="AX890" s="6" t="s">
        <v>1535</v>
      </c>
    </row>
    <row r="891" spans="1:55" hidden="1" outlineLevel="1">
      <c r="A891" t="s">
        <v>1666</v>
      </c>
      <c r="B891" t="s">
        <v>546</v>
      </c>
      <c r="C891" s="1">
        <f t="shared" si="342"/>
        <v>133760</v>
      </c>
      <c r="D891" s="6">
        <f>IF(N891&gt;0, RANK(N891,(N891:P891,Q891:AE891)),0)</f>
        <v>1</v>
      </c>
      <c r="E891" s="6">
        <f>IF(O891&gt;0,RANK(O891,(N891:P891,Q891:AE891)),0)</f>
        <v>2</v>
      </c>
      <c r="F891" s="6">
        <f>IF(P891&gt;0,RANK(P891,(N891:P891,Q891:AE891)),0)</f>
        <v>0</v>
      </c>
      <c r="G891" s="1">
        <f t="shared" si="351"/>
        <v>10709</v>
      </c>
      <c r="H891" s="2">
        <f t="shared" si="352"/>
        <v>8.0061303827751201E-2</v>
      </c>
      <c r="I891" s="2"/>
      <c r="J891" s="2">
        <f t="shared" si="343"/>
        <v>0.53008373205741621</v>
      </c>
      <c r="K891" s="2">
        <f t="shared" si="344"/>
        <v>0.45002242822966509</v>
      </c>
      <c r="L891" s="2">
        <f t="shared" si="345"/>
        <v>0</v>
      </c>
      <c r="M891" s="2">
        <f t="shared" si="346"/>
        <v>1.9893839712918693E-2</v>
      </c>
      <c r="N891" s="53">
        <v>70904</v>
      </c>
      <c r="O891" s="53">
        <v>60195</v>
      </c>
      <c r="Q891" s="53">
        <v>323</v>
      </c>
      <c r="V891" s="53">
        <v>130</v>
      </c>
      <c r="W891" s="53">
        <v>194</v>
      </c>
      <c r="Y891" s="53">
        <v>401</v>
      </c>
      <c r="Z891" s="53">
        <v>512</v>
      </c>
      <c r="AA891" s="53">
        <v>172</v>
      </c>
      <c r="AB891" s="53">
        <v>929</v>
      </c>
      <c r="AC891" s="56"/>
      <c r="AD891" s="56"/>
      <c r="AE891" s="56"/>
      <c r="AG891" s="6">
        <f>IF(Q891&gt;0,RANK(Q891,(N891:P891,Q891:AE891)),0)</f>
        <v>6</v>
      </c>
      <c r="AH891" s="6">
        <f>IF(R891&gt;0,RANK(R891,(N891:P891,Q891:AE891)),0)</f>
        <v>0</v>
      </c>
      <c r="AI891" s="6">
        <f>IF(T891&gt;0,RANK(T891,(N891:P891,Q891:AE891)),0)</f>
        <v>0</v>
      </c>
      <c r="AJ891" s="6">
        <f>IF(S891&gt;0,RANK(S891,(N891:P891,Q891:AE891)),0)</f>
        <v>0</v>
      </c>
      <c r="AK891" s="2">
        <f t="shared" si="347"/>
        <v>2.4147727272727272E-3</v>
      </c>
      <c r="AL891" s="2">
        <f t="shared" si="348"/>
        <v>0</v>
      </c>
      <c r="AM891" s="2">
        <f t="shared" si="349"/>
        <v>0</v>
      </c>
      <c r="AN891" s="2">
        <f t="shared" si="350"/>
        <v>0</v>
      </c>
      <c r="AP891" t="s">
        <v>1666</v>
      </c>
      <c r="AQ891" t="s">
        <v>546</v>
      </c>
      <c r="AT891" s="92">
        <v>34</v>
      </c>
      <c r="AU891" s="94">
        <v>39</v>
      </c>
      <c r="AV891" s="98">
        <f t="shared" si="341"/>
        <v>34039</v>
      </c>
      <c r="AX891" s="6" t="s">
        <v>1535</v>
      </c>
    </row>
    <row r="892" spans="1:55" hidden="1" outlineLevel="1">
      <c r="A892" t="s">
        <v>1529</v>
      </c>
      <c r="B892" t="s">
        <v>546</v>
      </c>
      <c r="C892" s="1">
        <f t="shared" si="342"/>
        <v>28226</v>
      </c>
      <c r="D892" s="6">
        <f>IF(N892&gt;0, RANK(N892,(N892:P892,Q892:AE892)),0)</f>
        <v>2</v>
      </c>
      <c r="E892" s="6">
        <f>IF(O892&gt;0,RANK(O892,(N892:P892,Q892:AE892)),0)</f>
        <v>1</v>
      </c>
      <c r="F892" s="6">
        <f>IF(P892&gt;0,RANK(P892,(N892:P892,Q892:AE892)),0)</f>
        <v>0</v>
      </c>
      <c r="G892" s="1">
        <f t="shared" si="351"/>
        <v>7457</v>
      </c>
      <c r="H892" s="2">
        <f t="shared" si="352"/>
        <v>0.26418904556083045</v>
      </c>
      <c r="I892" s="2"/>
      <c r="J892" s="2">
        <f t="shared" si="343"/>
        <v>0.35098845036491177</v>
      </c>
      <c r="K892" s="2">
        <f t="shared" si="344"/>
        <v>0.61517749592574222</v>
      </c>
      <c r="L892" s="2">
        <f t="shared" si="345"/>
        <v>0</v>
      </c>
      <c r="M892" s="2">
        <f t="shared" si="346"/>
        <v>3.3834053709346001E-2</v>
      </c>
      <c r="N892" s="53">
        <v>9907</v>
      </c>
      <c r="O892" s="53">
        <v>17364</v>
      </c>
      <c r="Q892" s="53">
        <v>203</v>
      </c>
      <c r="V892" s="53">
        <v>62</v>
      </c>
      <c r="W892" s="53">
        <v>35</v>
      </c>
      <c r="Y892" s="53">
        <v>298</v>
      </c>
      <c r="Z892" s="53">
        <v>206</v>
      </c>
      <c r="AA892" s="53">
        <v>99</v>
      </c>
      <c r="AB892" s="53">
        <v>52</v>
      </c>
      <c r="AC892" s="56"/>
      <c r="AD892" s="56"/>
      <c r="AE892" s="56"/>
      <c r="AG892" s="6">
        <f>IF(Q892&gt;0,RANK(Q892,(N892:P892,Q892:AE892)),0)</f>
        <v>5</v>
      </c>
      <c r="AH892" s="6">
        <f>IF(R892&gt;0,RANK(R892,(N892:P892,Q892:AE892)),0)</f>
        <v>0</v>
      </c>
      <c r="AI892" s="6">
        <f>IF(T892&gt;0,RANK(T892,(N892:P892,Q892:AE892)),0)</f>
        <v>0</v>
      </c>
      <c r="AJ892" s="6">
        <f>IF(S892&gt;0,RANK(S892,(N892:P892,Q892:AE892)),0)</f>
        <v>0</v>
      </c>
      <c r="AK892" s="2">
        <f t="shared" si="347"/>
        <v>7.1919506837667402E-3</v>
      </c>
      <c r="AL892" s="2">
        <f t="shared" si="348"/>
        <v>0</v>
      </c>
      <c r="AM892" s="2">
        <f t="shared" si="349"/>
        <v>0</v>
      </c>
      <c r="AN892" s="2">
        <f t="shared" si="350"/>
        <v>0</v>
      </c>
      <c r="AP892" t="s">
        <v>1529</v>
      </c>
      <c r="AQ892" t="s">
        <v>546</v>
      </c>
      <c r="AT892" s="92">
        <v>34</v>
      </c>
      <c r="AU892" s="94">
        <v>41</v>
      </c>
      <c r="AV892" s="98">
        <f t="shared" si="341"/>
        <v>34041</v>
      </c>
      <c r="AX892" s="6" t="s">
        <v>1535</v>
      </c>
    </row>
    <row r="893" spans="1:55" collapsed="1">
      <c r="A893" t="s">
        <v>2700</v>
      </c>
      <c r="B893" t="s">
        <v>2672</v>
      </c>
      <c r="C893" s="1">
        <f t="shared" si="342"/>
        <v>2054887</v>
      </c>
      <c r="D893" s="6">
        <f>IF(N893&gt;0, RANK(N893,(N893:P893,Q893:AE893)),0)</f>
        <v>1</v>
      </c>
      <c r="E893" s="6">
        <f>IF(O893&gt;0,RANK(O893,(N893:P893,Q893:AE893)),0)</f>
        <v>2</v>
      </c>
      <c r="F893" s="6">
        <f>IF(P893&gt;0,RANK(P893,(N893:P893,Q893:AE893)),0)</f>
        <v>0</v>
      </c>
      <c r="G893" s="1">
        <f t="shared" si="351"/>
        <v>67243</v>
      </c>
      <c r="H893" s="2">
        <f t="shared" si="352"/>
        <v>3.2723453893085119E-2</v>
      </c>
      <c r="I893" s="2"/>
      <c r="J893" s="2">
        <f t="shared" si="343"/>
        <v>0.50294103763369957</v>
      </c>
      <c r="K893" s="2">
        <f t="shared" si="344"/>
        <v>0.47021758374061445</v>
      </c>
      <c r="L893" s="2">
        <f t="shared" si="345"/>
        <v>0</v>
      </c>
      <c r="M893" s="2">
        <f t="shared" si="346"/>
        <v>2.6841378625685974E-2</v>
      </c>
      <c r="N893" s="53">
        <f>SUM(N872:N892)</f>
        <v>1033487</v>
      </c>
      <c r="O893" s="53">
        <f>SUM(O872:O892)</f>
        <v>966244</v>
      </c>
      <c r="Q893" s="53">
        <f>SUM(Q872:Q892)</f>
        <v>14042</v>
      </c>
      <c r="V893" s="53">
        <f>SUM(V872:V892)</f>
        <v>3249</v>
      </c>
      <c r="W893" s="53">
        <f>SUM(W872:W892)</f>
        <v>3606</v>
      </c>
      <c r="Y893" s="53">
        <f>SUM(Y872:Y892)</f>
        <v>14343</v>
      </c>
      <c r="Z893" s="53">
        <f>SUM(Z872:Z892)</f>
        <v>9387</v>
      </c>
      <c r="AA893" s="53">
        <f>SUM(AA872:AA892)</f>
        <v>6303</v>
      </c>
      <c r="AB893" s="53">
        <f>SUM(AB872:AB892)</f>
        <v>4226</v>
      </c>
      <c r="AC893" s="56"/>
      <c r="AD893" s="56"/>
      <c r="AE893" s="56">
        <f>SUM(AE872:AE892)</f>
        <v>0</v>
      </c>
      <c r="AG893" s="6">
        <f>IF(Q893&gt;0,RANK(Q893,(N893:P893,Q893:AE893)),0)</f>
        <v>4</v>
      </c>
      <c r="AH893" s="6">
        <f>IF(R893&gt;0,RANK(R893,(N893:P893,Q893:AE893)),0)</f>
        <v>0</v>
      </c>
      <c r="AI893" s="6">
        <f>IF(T893&gt;0,RANK(T893,(N893:P893,Q893:AE893)),0)</f>
        <v>0</v>
      </c>
      <c r="AJ893" s="6">
        <f>IF(S893&gt;0,RANK(S893,(N893:P893,Q893:AE893)),0)</f>
        <v>0</v>
      </c>
      <c r="AK893" s="2">
        <f t="shared" si="347"/>
        <v>6.8334657818167133E-3</v>
      </c>
      <c r="AL893" s="2">
        <f t="shared" si="348"/>
        <v>0</v>
      </c>
      <c r="AM893" s="2">
        <f t="shared" si="349"/>
        <v>0</v>
      </c>
      <c r="AN893" s="2">
        <f t="shared" si="350"/>
        <v>0</v>
      </c>
      <c r="AP893" t="s">
        <v>2700</v>
      </c>
      <c r="AQ893" t="s">
        <v>2672</v>
      </c>
      <c r="AT893" s="92">
        <v>34</v>
      </c>
      <c r="AU893" s="94"/>
      <c r="AV893" s="92">
        <v>34</v>
      </c>
      <c r="AX893" s="6" t="s">
        <v>2158</v>
      </c>
    </row>
    <row r="894" spans="1:55">
      <c r="C894" s="1"/>
      <c r="E894" s="6"/>
      <c r="F894" s="6"/>
      <c r="I894" s="2"/>
      <c r="N894" s="56"/>
      <c r="O894" s="56"/>
      <c r="P894" s="56"/>
      <c r="Q894" s="56"/>
      <c r="R894" s="56"/>
      <c r="S894" s="56"/>
      <c r="T894" s="56"/>
      <c r="U894" s="56"/>
      <c r="V894" s="56"/>
      <c r="W894" s="56"/>
      <c r="X894" s="56"/>
      <c r="Y894" s="56"/>
      <c r="Z894" s="56"/>
      <c r="AA894" s="56"/>
      <c r="AB894" s="56"/>
      <c r="AC894" s="56"/>
      <c r="AD894" s="56"/>
      <c r="AE894" s="56"/>
      <c r="AG894" s="6"/>
      <c r="AH894" s="6"/>
      <c r="AI894" s="6"/>
      <c r="AJ894" s="6"/>
      <c r="AT894" s="92"/>
      <c r="AU894" s="94"/>
      <c r="AV894" s="98"/>
      <c r="BB894" t="s">
        <v>50</v>
      </c>
      <c r="BC894" t="s">
        <v>51</v>
      </c>
    </row>
    <row r="895" spans="1:55" hidden="1" outlineLevel="1">
      <c r="A895" t="s">
        <v>1042</v>
      </c>
      <c r="B895" t="s">
        <v>992</v>
      </c>
      <c r="C895" s="1">
        <f t="shared" ref="C895:C928" si="353">SUM(N895:AE895)</f>
        <v>153181</v>
      </c>
      <c r="D895" s="6">
        <f>IF(N895&gt;0, RANK(N895,(N895:P895,Q895:AE895)),0)</f>
        <v>1</v>
      </c>
      <c r="E895" s="6">
        <f>IF(O895&gt;0,RANK(O895,(N895:P895,Q895:AE895)),0)</f>
        <v>2</v>
      </c>
      <c r="F895" s="6">
        <f>IF(P895&gt;0,RANK(P895,(N895:P895,Q895:AE895)),0)</f>
        <v>0</v>
      </c>
      <c r="G895" s="1">
        <f t="shared" si="351"/>
        <v>14554</v>
      </c>
      <c r="H895" s="2">
        <f t="shared" si="352"/>
        <v>9.501178344572761E-2</v>
      </c>
      <c r="I895" s="2"/>
      <c r="J895" s="2">
        <f t="shared" ref="J895:J928" si="354">IF($C895=0,"-",N895/$C895)</f>
        <v>0.54741776068833603</v>
      </c>
      <c r="K895" s="2">
        <f t="shared" ref="K895:K928" si="355">IF($C895=0,"-",O895/$C895)</f>
        <v>0.45240597724260839</v>
      </c>
      <c r="L895" s="2">
        <f t="shared" ref="L895:L928" si="356">IF($C895=0,"-",P895/$C895)</f>
        <v>0</v>
      </c>
      <c r="M895" s="2">
        <f t="shared" ref="M895:M928" si="357">IF(C895=0,"-",(1-J895-K895-L895))</f>
        <v>1.7626206905557718E-4</v>
      </c>
      <c r="N895" s="1">
        <v>83854</v>
      </c>
      <c r="O895" s="56">
        <v>69300</v>
      </c>
      <c r="P895" s="56"/>
      <c r="Q895" s="56"/>
      <c r="R895" s="56"/>
      <c r="S895" s="56"/>
      <c r="T895" s="56"/>
      <c r="U895" s="56"/>
      <c r="V895" s="56"/>
      <c r="W895" s="56"/>
      <c r="X895" s="56">
        <f>BB895+BC895</f>
        <v>27</v>
      </c>
      <c r="Y895" s="56"/>
      <c r="Z895" s="56"/>
      <c r="AA895" s="56"/>
      <c r="AB895" s="56"/>
      <c r="AC895" s="56"/>
      <c r="AD895" s="56"/>
      <c r="AE895" s="56"/>
      <c r="AG895" s="6">
        <f>IF(Q895&gt;0,RANK(Q895,(N895:P895,Q895:AE895)),0)</f>
        <v>0</v>
      </c>
      <c r="AH895" s="6">
        <f>IF(R895&gt;0,RANK(R895,(N895:P895,Q895:AE895)),0)</f>
        <v>0</v>
      </c>
      <c r="AI895" s="6">
        <f>IF(T895&gt;0,RANK(T895,(N895:P895,Q895:AE895)),0)</f>
        <v>0</v>
      </c>
      <c r="AJ895" s="6">
        <f>IF(S895&gt;0,RANK(S895,(N895:P895,Q895:AE895)),0)</f>
        <v>0</v>
      </c>
      <c r="AK895" s="2">
        <f t="shared" ref="AK895:AK928" si="358">IF($C895=0,"-",Q895/$C895)</f>
        <v>0</v>
      </c>
      <c r="AL895" s="2">
        <f t="shared" ref="AL895:AL928" si="359">IF($C895=0,"-",R895/$C895)</f>
        <v>0</v>
      </c>
      <c r="AM895" s="2">
        <f t="shared" ref="AM895:AM928" si="360">IF($C895=0,"-",T895/$C895)</f>
        <v>0</v>
      </c>
      <c r="AN895" s="2">
        <f t="shared" ref="AN895:AN928" si="361">IF($C895=0,"-",S895/$C895)</f>
        <v>0</v>
      </c>
      <c r="AP895" t="s">
        <v>1042</v>
      </c>
      <c r="AQ895" t="s">
        <v>992</v>
      </c>
      <c r="AT895" s="92">
        <v>35</v>
      </c>
      <c r="AU895" s="94">
        <v>1</v>
      </c>
      <c r="AV895" s="98">
        <f t="shared" si="341"/>
        <v>35001</v>
      </c>
      <c r="AX895" s="6" t="s">
        <v>1535</v>
      </c>
      <c r="BB895">
        <v>6</v>
      </c>
      <c r="BC895">
        <v>21</v>
      </c>
    </row>
    <row r="896" spans="1:55" hidden="1" outlineLevel="1">
      <c r="A896" t="s">
        <v>1856</v>
      </c>
      <c r="B896" t="s">
        <v>992</v>
      </c>
      <c r="C896" s="1">
        <f t="shared" si="353"/>
        <v>1469</v>
      </c>
      <c r="D896" s="6">
        <f>IF(N896&gt;0, RANK(N896,(N896:P896,Q896:AE896)),0)</f>
        <v>2</v>
      </c>
      <c r="E896" s="6">
        <f>IF(O896&gt;0,RANK(O896,(N896:P896,Q896:AE896)),0)</f>
        <v>1</v>
      </c>
      <c r="F896" s="6">
        <f>IF(P896&gt;0,RANK(P896,(N896:P896,Q896:AE896)),0)</f>
        <v>0</v>
      </c>
      <c r="G896" s="1">
        <f t="shared" si="351"/>
        <v>615</v>
      </c>
      <c r="H896" s="2">
        <f t="shared" si="352"/>
        <v>0.41865214431586112</v>
      </c>
      <c r="I896" s="2"/>
      <c r="J896" s="2">
        <f t="shared" si="354"/>
        <v>0.29067392784206941</v>
      </c>
      <c r="K896" s="2">
        <f t="shared" si="355"/>
        <v>0.70932607215793053</v>
      </c>
      <c r="L896" s="2">
        <f t="shared" si="356"/>
        <v>0</v>
      </c>
      <c r="M896" s="2">
        <f t="shared" si="357"/>
        <v>1.1102230246251565E-16</v>
      </c>
      <c r="N896" s="1">
        <v>427</v>
      </c>
      <c r="O896" s="56">
        <v>1042</v>
      </c>
      <c r="P896" s="56"/>
      <c r="Q896" s="56"/>
      <c r="R896" s="56"/>
      <c r="S896" s="56"/>
      <c r="T896" s="56"/>
      <c r="U896" s="56"/>
      <c r="V896" s="56"/>
      <c r="W896" s="56"/>
      <c r="X896" s="56">
        <f t="shared" ref="X896:X927" si="362">BB896+BC896</f>
        <v>0</v>
      </c>
      <c r="Y896" s="56"/>
      <c r="Z896" s="56"/>
      <c r="AA896" s="56"/>
      <c r="AB896" s="56"/>
      <c r="AC896" s="56"/>
      <c r="AD896" s="56"/>
      <c r="AE896" s="56"/>
      <c r="AG896" s="6">
        <f>IF(Q896&gt;0,RANK(Q896,(N896:P896,Q896:AE896)),0)</f>
        <v>0</v>
      </c>
      <c r="AH896" s="6">
        <f>IF(R896&gt;0,RANK(R896,(N896:P896,Q896:AE896)),0)</f>
        <v>0</v>
      </c>
      <c r="AI896" s="6">
        <f>IF(T896&gt;0,RANK(T896,(N896:P896,Q896:AE896)),0)</f>
        <v>0</v>
      </c>
      <c r="AJ896" s="6">
        <f>IF(S896&gt;0,RANK(S896,(N896:P896,Q896:AE896)),0)</f>
        <v>0</v>
      </c>
      <c r="AK896" s="2">
        <f t="shared" si="358"/>
        <v>0</v>
      </c>
      <c r="AL896" s="2">
        <f t="shared" si="359"/>
        <v>0</v>
      </c>
      <c r="AM896" s="2">
        <f t="shared" si="360"/>
        <v>0</v>
      </c>
      <c r="AN896" s="2">
        <f t="shared" si="361"/>
        <v>0</v>
      </c>
      <c r="AP896" t="s">
        <v>1856</v>
      </c>
      <c r="AQ896" t="s">
        <v>992</v>
      </c>
      <c r="AT896" s="92">
        <v>35</v>
      </c>
      <c r="AU896" s="94">
        <v>3</v>
      </c>
      <c r="AV896" s="98">
        <f t="shared" si="341"/>
        <v>35003</v>
      </c>
      <c r="AX896" s="6" t="s">
        <v>1535</v>
      </c>
      <c r="BB896">
        <v>0</v>
      </c>
      <c r="BC896">
        <v>0</v>
      </c>
    </row>
    <row r="897" spans="1:55" hidden="1" outlineLevel="1">
      <c r="A897" t="s">
        <v>1502</v>
      </c>
      <c r="B897" t="s">
        <v>992</v>
      </c>
      <c r="C897" s="1">
        <f t="shared" si="353"/>
        <v>15806</v>
      </c>
      <c r="D897" s="6">
        <f>IF(N897&gt;0, RANK(N897,(N897:P897,Q897:AE897)),0)</f>
        <v>2</v>
      </c>
      <c r="E897" s="6">
        <f>IF(O897&gt;0,RANK(O897,(N897:P897,Q897:AE897)),0)</f>
        <v>1</v>
      </c>
      <c r="F897" s="6">
        <f>IF(P897&gt;0,RANK(P897,(N897:P897,Q897:AE897)),0)</f>
        <v>0</v>
      </c>
      <c r="G897" s="1">
        <f t="shared" si="351"/>
        <v>2985</v>
      </c>
      <c r="H897" s="2">
        <f t="shared" si="352"/>
        <v>0.18885233455649753</v>
      </c>
      <c r="I897" s="2"/>
      <c r="J897" s="2">
        <f t="shared" si="354"/>
        <v>0.40541566493736558</v>
      </c>
      <c r="K897" s="2">
        <f t="shared" si="355"/>
        <v>0.59426799949386311</v>
      </c>
      <c r="L897" s="2">
        <f t="shared" si="356"/>
        <v>0</v>
      </c>
      <c r="M897" s="2">
        <f t="shared" si="357"/>
        <v>3.1633556877130875E-4</v>
      </c>
      <c r="N897" s="1">
        <v>6408</v>
      </c>
      <c r="O897" s="56">
        <v>9393</v>
      </c>
      <c r="P897" s="56"/>
      <c r="Q897" s="56"/>
      <c r="R897" s="56"/>
      <c r="S897" s="56"/>
      <c r="T897" s="56"/>
      <c r="U897" s="56"/>
      <c r="V897" s="56"/>
      <c r="W897" s="56"/>
      <c r="X897" s="56">
        <f t="shared" si="362"/>
        <v>5</v>
      </c>
      <c r="Y897" s="56"/>
      <c r="Z897" s="56"/>
      <c r="AA897" s="56"/>
      <c r="AB897" s="56"/>
      <c r="AC897" s="56"/>
      <c r="AD897" s="56"/>
      <c r="AE897" s="56"/>
      <c r="AG897" s="6">
        <f>IF(Q897&gt;0,RANK(Q897,(N897:P897,Q897:AE897)),0)</f>
        <v>0</v>
      </c>
      <c r="AH897" s="6">
        <f>IF(R897&gt;0,RANK(R897,(N897:P897,Q897:AE897)),0)</f>
        <v>0</v>
      </c>
      <c r="AI897" s="6">
        <f>IF(T897&gt;0,RANK(T897,(N897:P897,Q897:AE897)),0)</f>
        <v>0</v>
      </c>
      <c r="AJ897" s="6">
        <f>IF(S897&gt;0,RANK(S897,(N897:P897,Q897:AE897)),0)</f>
        <v>0</v>
      </c>
      <c r="AK897" s="2">
        <f t="shared" si="358"/>
        <v>0</v>
      </c>
      <c r="AL897" s="2">
        <f t="shared" si="359"/>
        <v>0</v>
      </c>
      <c r="AM897" s="2">
        <f t="shared" si="360"/>
        <v>0</v>
      </c>
      <c r="AN897" s="2">
        <f t="shared" si="361"/>
        <v>0</v>
      </c>
      <c r="AP897" t="s">
        <v>1502</v>
      </c>
      <c r="AQ897" t="s">
        <v>992</v>
      </c>
      <c r="AT897" s="92">
        <v>35</v>
      </c>
      <c r="AU897" s="94">
        <v>5</v>
      </c>
      <c r="AV897" s="98">
        <f t="shared" si="341"/>
        <v>35005</v>
      </c>
      <c r="AX897" s="6" t="s">
        <v>1535</v>
      </c>
      <c r="BB897">
        <v>0</v>
      </c>
      <c r="BC897">
        <v>5</v>
      </c>
    </row>
    <row r="898" spans="1:55" hidden="1" outlineLevel="1">
      <c r="A898" t="s">
        <v>1002</v>
      </c>
      <c r="B898" t="s">
        <v>992</v>
      </c>
      <c r="C898" s="1">
        <f t="shared" si="353"/>
        <v>5709</v>
      </c>
      <c r="D898" s="6">
        <f>IF(N898&gt;0, RANK(N898,(N898:P898,Q898:AE898)),0)</f>
        <v>1</v>
      </c>
      <c r="E898" s="6">
        <f>IF(O898&gt;0,RANK(O898,(N898:P898,Q898:AE898)),0)</f>
        <v>2</v>
      </c>
      <c r="F898" s="6">
        <f>IF(P898&gt;0,RANK(P898,(N898:P898,Q898:AE898)),0)</f>
        <v>0</v>
      </c>
      <c r="G898" s="1">
        <f t="shared" si="351"/>
        <v>1563</v>
      </c>
      <c r="H898" s="2">
        <f t="shared" si="352"/>
        <v>0.27377824487651076</v>
      </c>
      <c r="I898" s="2"/>
      <c r="J898" s="2">
        <f t="shared" si="354"/>
        <v>0.63653879838850935</v>
      </c>
      <c r="K898" s="2">
        <f t="shared" si="355"/>
        <v>0.3627605535119986</v>
      </c>
      <c r="L898" s="2">
        <f t="shared" si="356"/>
        <v>0</v>
      </c>
      <c r="M898" s="2">
        <f t="shared" si="357"/>
        <v>7.0064809949205165E-4</v>
      </c>
      <c r="N898" s="1">
        <v>3634</v>
      </c>
      <c r="O898" s="56">
        <v>2071</v>
      </c>
      <c r="P898" s="56"/>
      <c r="Q898" s="56"/>
      <c r="R898" s="56"/>
      <c r="S898" s="56"/>
      <c r="T898" s="56"/>
      <c r="U898" s="56"/>
      <c r="V898" s="56"/>
      <c r="W898" s="56"/>
      <c r="X898" s="56">
        <f t="shared" si="362"/>
        <v>4</v>
      </c>
      <c r="Y898" s="56"/>
      <c r="Z898" s="56"/>
      <c r="AA898" s="56"/>
      <c r="AB898" s="56"/>
      <c r="AC898" s="56"/>
      <c r="AD898" s="56"/>
      <c r="AE898" s="56"/>
      <c r="AG898" s="6">
        <f>IF(Q898&gt;0,RANK(Q898,(N898:P898,Q898:AE898)),0)</f>
        <v>0</v>
      </c>
      <c r="AH898" s="6">
        <f>IF(R898&gt;0,RANK(R898,(N898:P898,Q898:AE898)),0)</f>
        <v>0</v>
      </c>
      <c r="AI898" s="6">
        <f>IF(T898&gt;0,RANK(T898,(N898:P898,Q898:AE898)),0)</f>
        <v>0</v>
      </c>
      <c r="AJ898" s="6">
        <f>IF(S898&gt;0,RANK(S898,(N898:P898,Q898:AE898)),0)</f>
        <v>0</v>
      </c>
      <c r="AK898" s="2">
        <f t="shared" si="358"/>
        <v>0</v>
      </c>
      <c r="AL898" s="2">
        <f t="shared" si="359"/>
        <v>0</v>
      </c>
      <c r="AM898" s="2">
        <f t="shared" si="360"/>
        <v>0</v>
      </c>
      <c r="AN898" s="2">
        <f t="shared" si="361"/>
        <v>0</v>
      </c>
      <c r="AP898" t="s">
        <v>1002</v>
      </c>
      <c r="AQ898" t="s">
        <v>992</v>
      </c>
      <c r="AT898" s="92">
        <v>35</v>
      </c>
      <c r="AU898" s="94">
        <v>6</v>
      </c>
      <c r="AV898" s="98">
        <f t="shared" si="341"/>
        <v>35006</v>
      </c>
      <c r="AX898" s="6" t="s">
        <v>1535</v>
      </c>
      <c r="BB898">
        <v>0</v>
      </c>
      <c r="BC898">
        <v>4</v>
      </c>
    </row>
    <row r="899" spans="1:55" hidden="1" outlineLevel="1">
      <c r="A899" t="s">
        <v>1206</v>
      </c>
      <c r="B899" t="s">
        <v>992</v>
      </c>
      <c r="C899" s="1">
        <f t="shared" si="353"/>
        <v>4678</v>
      </c>
      <c r="D899" s="6">
        <f>IF(N899&gt;0, RANK(N899,(N899:P899,Q899:AE899)),0)</f>
        <v>1</v>
      </c>
      <c r="E899" s="6">
        <f>IF(O899&gt;0,RANK(O899,(N899:P899,Q899:AE899)),0)</f>
        <v>2</v>
      </c>
      <c r="F899" s="6">
        <f>IF(P899&gt;0,RANK(P899,(N899:P899,Q899:AE899)),0)</f>
        <v>0</v>
      </c>
      <c r="G899" s="1">
        <f t="shared" si="351"/>
        <v>996</v>
      </c>
      <c r="H899" s="2">
        <f t="shared" si="352"/>
        <v>0.21291150064129971</v>
      </c>
      <c r="I899" s="2"/>
      <c r="J899" s="2">
        <f t="shared" si="354"/>
        <v>0.6064557503206498</v>
      </c>
      <c r="K899" s="2">
        <f t="shared" si="355"/>
        <v>0.39354424967935014</v>
      </c>
      <c r="L899" s="2">
        <f t="shared" si="356"/>
        <v>0</v>
      </c>
      <c r="M899" s="2">
        <f t="shared" si="357"/>
        <v>5.5511151231257827E-17</v>
      </c>
      <c r="N899" s="1">
        <v>2837</v>
      </c>
      <c r="O899" s="56">
        <v>1841</v>
      </c>
      <c r="P899" s="56"/>
      <c r="Q899" s="56"/>
      <c r="R899" s="56"/>
      <c r="S899" s="56"/>
      <c r="T899" s="56"/>
      <c r="U899" s="56"/>
      <c r="V899" s="56"/>
      <c r="W899" s="56"/>
      <c r="X899" s="56">
        <f t="shared" si="362"/>
        <v>0</v>
      </c>
      <c r="Y899" s="56"/>
      <c r="Z899" s="56"/>
      <c r="AA899" s="56"/>
      <c r="AB899" s="56"/>
      <c r="AC899" s="56"/>
      <c r="AD899" s="56"/>
      <c r="AE899" s="56"/>
      <c r="AG899" s="6">
        <f>IF(Q899&gt;0,RANK(Q899,(N899:P899,Q899:AE899)),0)</f>
        <v>0</v>
      </c>
      <c r="AH899" s="6">
        <f>IF(R899&gt;0,RANK(R899,(N899:P899,Q899:AE899)),0)</f>
        <v>0</v>
      </c>
      <c r="AI899" s="6">
        <f>IF(T899&gt;0,RANK(T899,(N899:P899,Q899:AE899)),0)</f>
        <v>0</v>
      </c>
      <c r="AJ899" s="6">
        <f>IF(S899&gt;0,RANK(S899,(N899:P899,Q899:AE899)),0)</f>
        <v>0</v>
      </c>
      <c r="AK899" s="2">
        <f t="shared" si="358"/>
        <v>0</v>
      </c>
      <c r="AL899" s="2">
        <f t="shared" si="359"/>
        <v>0</v>
      </c>
      <c r="AM899" s="2">
        <f t="shared" si="360"/>
        <v>0</v>
      </c>
      <c r="AN899" s="2">
        <f t="shared" si="361"/>
        <v>0</v>
      </c>
      <c r="AP899" t="s">
        <v>1206</v>
      </c>
      <c r="AQ899" t="s">
        <v>992</v>
      </c>
      <c r="AT899" s="92">
        <v>35</v>
      </c>
      <c r="AU899" s="94">
        <v>7</v>
      </c>
      <c r="AV899" s="98">
        <f t="shared" si="341"/>
        <v>35007</v>
      </c>
      <c r="AX899" s="6" t="s">
        <v>1535</v>
      </c>
      <c r="BB899">
        <v>0</v>
      </c>
      <c r="BC899">
        <v>0</v>
      </c>
    </row>
    <row r="900" spans="1:55" hidden="1" outlineLevel="1">
      <c r="A900" t="s">
        <v>211</v>
      </c>
      <c r="B900" t="s">
        <v>992</v>
      </c>
      <c r="C900" s="1">
        <f t="shared" si="353"/>
        <v>10331</v>
      </c>
      <c r="D900" s="6">
        <f>IF(N900&gt;0, RANK(N900,(N900:P900,Q900:AE900)),0)</f>
        <v>2</v>
      </c>
      <c r="E900" s="6">
        <f>IF(O900&gt;0,RANK(O900,(N900:P900,Q900:AE900)),0)</f>
        <v>1</v>
      </c>
      <c r="F900" s="6">
        <f>IF(P900&gt;0,RANK(P900,(N900:P900,Q900:AE900)),0)</f>
        <v>0</v>
      </c>
      <c r="G900" s="1">
        <f t="shared" si="351"/>
        <v>2358</v>
      </c>
      <c r="H900" s="2">
        <f t="shared" si="352"/>
        <v>0.22824508760042589</v>
      </c>
      <c r="I900" s="2"/>
      <c r="J900" s="2">
        <f t="shared" si="354"/>
        <v>0.38563546607298421</v>
      </c>
      <c r="K900" s="2">
        <f t="shared" si="355"/>
        <v>0.6138805536734101</v>
      </c>
      <c r="L900" s="2">
        <f t="shared" si="356"/>
        <v>0</v>
      </c>
      <c r="M900" s="2">
        <f t="shared" si="357"/>
        <v>4.8398025360574248E-4</v>
      </c>
      <c r="N900" s="1">
        <v>3984</v>
      </c>
      <c r="O900" s="56">
        <v>6342</v>
      </c>
      <c r="P900" s="56"/>
      <c r="Q900" s="56"/>
      <c r="R900" s="56"/>
      <c r="S900" s="56"/>
      <c r="T900" s="56"/>
      <c r="U900" s="56"/>
      <c r="V900" s="56"/>
      <c r="W900" s="56"/>
      <c r="X900" s="56">
        <f t="shared" si="362"/>
        <v>5</v>
      </c>
      <c r="Y900" s="56"/>
      <c r="Z900" s="56"/>
      <c r="AA900" s="56"/>
      <c r="AB900" s="56"/>
      <c r="AC900" s="56"/>
      <c r="AD900" s="56"/>
      <c r="AE900" s="56"/>
      <c r="AG900" s="6">
        <f>IF(Q900&gt;0,RANK(Q900,(N900:P900,Q900:AE900)),0)</f>
        <v>0</v>
      </c>
      <c r="AH900" s="6">
        <f>IF(R900&gt;0,RANK(R900,(N900:P900,Q900:AE900)),0)</f>
        <v>0</v>
      </c>
      <c r="AI900" s="6">
        <f>IF(T900&gt;0,RANK(T900,(N900:P900,Q900:AE900)),0)</f>
        <v>0</v>
      </c>
      <c r="AJ900" s="6">
        <f>IF(S900&gt;0,RANK(S900,(N900:P900,Q900:AE900)),0)</f>
        <v>0</v>
      </c>
      <c r="AK900" s="2">
        <f t="shared" si="358"/>
        <v>0</v>
      </c>
      <c r="AL900" s="2">
        <f t="shared" si="359"/>
        <v>0</v>
      </c>
      <c r="AM900" s="2">
        <f t="shared" si="360"/>
        <v>0</v>
      </c>
      <c r="AN900" s="2">
        <f t="shared" si="361"/>
        <v>0</v>
      </c>
      <c r="AP900" t="s">
        <v>211</v>
      </c>
      <c r="AQ900" t="s">
        <v>992</v>
      </c>
      <c r="AT900" s="92">
        <v>35</v>
      </c>
      <c r="AU900" s="94">
        <v>9</v>
      </c>
      <c r="AV900" s="98">
        <f t="shared" si="341"/>
        <v>35009</v>
      </c>
      <c r="AX900" s="6" t="s">
        <v>1535</v>
      </c>
      <c r="BB900">
        <v>5</v>
      </c>
      <c r="BC900">
        <v>0</v>
      </c>
    </row>
    <row r="901" spans="1:55" hidden="1" outlineLevel="1">
      <c r="A901" t="s">
        <v>2464</v>
      </c>
      <c r="B901" t="s">
        <v>992</v>
      </c>
      <c r="C901" s="1">
        <f t="shared" si="353"/>
        <v>1060</v>
      </c>
      <c r="D901" s="6">
        <f>IF(N901&gt;0, RANK(N901,(N901:P901,Q901:AE901)),0)</f>
        <v>1</v>
      </c>
      <c r="E901" s="6">
        <f>IF(O901&gt;0,RANK(O901,(N901:P901,Q901:AE901)),0)</f>
        <v>2</v>
      </c>
      <c r="F901" s="6">
        <f>IF(P901&gt;0,RANK(P901,(N901:P901,Q901:AE901)),0)</f>
        <v>0</v>
      </c>
      <c r="G901" s="1">
        <f t="shared" si="351"/>
        <v>126</v>
      </c>
      <c r="H901" s="2">
        <f t="shared" si="352"/>
        <v>0.11886792452830189</v>
      </c>
      <c r="I901" s="2"/>
      <c r="J901" s="2">
        <f t="shared" si="354"/>
        <v>0.55943396226415099</v>
      </c>
      <c r="K901" s="2">
        <f t="shared" si="355"/>
        <v>0.44056603773584907</v>
      </c>
      <c r="L901" s="2">
        <f t="shared" si="356"/>
        <v>0</v>
      </c>
      <c r="M901" s="2">
        <f t="shared" si="357"/>
        <v>-5.5511151231257827E-17</v>
      </c>
      <c r="N901" s="1">
        <v>593</v>
      </c>
      <c r="O901" s="56">
        <v>467</v>
      </c>
      <c r="P901" s="56"/>
      <c r="Q901" s="56"/>
      <c r="R901" s="56"/>
      <c r="S901" s="56"/>
      <c r="T901" s="56"/>
      <c r="U901" s="56"/>
      <c r="V901" s="56"/>
      <c r="W901" s="56"/>
      <c r="X901" s="56">
        <f t="shared" si="362"/>
        <v>0</v>
      </c>
      <c r="Y901" s="56"/>
      <c r="Z901" s="56"/>
      <c r="AA901" s="56"/>
      <c r="AB901" s="56"/>
      <c r="AC901" s="56"/>
      <c r="AD901" s="56"/>
      <c r="AE901" s="56"/>
      <c r="AG901" s="6">
        <f>IF(Q901&gt;0,RANK(Q901,(N901:P901,Q901:AE901)),0)</f>
        <v>0</v>
      </c>
      <c r="AH901" s="6">
        <f>IF(R901&gt;0,RANK(R901,(N901:P901,Q901:AE901)),0)</f>
        <v>0</v>
      </c>
      <c r="AI901" s="6">
        <f>IF(T901&gt;0,RANK(T901,(N901:P901,Q901:AE901)),0)</f>
        <v>0</v>
      </c>
      <c r="AJ901" s="6">
        <f>IF(S901&gt;0,RANK(S901,(N901:P901,Q901:AE901)),0)</f>
        <v>0</v>
      </c>
      <c r="AK901" s="2">
        <f t="shared" si="358"/>
        <v>0</v>
      </c>
      <c r="AL901" s="2">
        <f t="shared" si="359"/>
        <v>0</v>
      </c>
      <c r="AM901" s="2">
        <f t="shared" si="360"/>
        <v>0</v>
      </c>
      <c r="AN901" s="2">
        <f t="shared" si="361"/>
        <v>0</v>
      </c>
      <c r="AP901" t="s">
        <v>2464</v>
      </c>
      <c r="AQ901" t="s">
        <v>992</v>
      </c>
      <c r="AT901" s="92">
        <v>35</v>
      </c>
      <c r="AU901" s="94">
        <v>11</v>
      </c>
      <c r="AV901" s="98">
        <f t="shared" si="341"/>
        <v>35011</v>
      </c>
      <c r="AX901" s="6" t="s">
        <v>1535</v>
      </c>
      <c r="BB901">
        <v>0</v>
      </c>
      <c r="BC901">
        <v>0</v>
      </c>
    </row>
    <row r="902" spans="1:55" hidden="1" outlineLevel="1">
      <c r="A902" t="s">
        <v>207</v>
      </c>
      <c r="B902" t="s">
        <v>992</v>
      </c>
      <c r="C902" s="1">
        <f t="shared" si="353"/>
        <v>32374</v>
      </c>
      <c r="D902" s="6">
        <f>IF(N902&gt;0, RANK(N902,(N902:P902,Q902:AE902)),0)</f>
        <v>2</v>
      </c>
      <c r="E902" s="6">
        <f>IF(O902&gt;0,RANK(O902,(N902:P902,Q902:AE902)),0)</f>
        <v>1</v>
      </c>
      <c r="F902" s="6">
        <f>IF(P902&gt;0,RANK(P902,(N902:P902,Q902:AE902)),0)</f>
        <v>0</v>
      </c>
      <c r="G902" s="1">
        <f t="shared" si="351"/>
        <v>1715</v>
      </c>
      <c r="H902" s="2">
        <f t="shared" si="352"/>
        <v>5.2974609254339902E-2</v>
      </c>
      <c r="I902" s="2"/>
      <c r="J902" s="2">
        <f t="shared" si="354"/>
        <v>0.47278680422561314</v>
      </c>
      <c r="K902" s="2">
        <f t="shared" si="355"/>
        <v>0.52576141347995309</v>
      </c>
      <c r="L902" s="2">
        <f t="shared" si="356"/>
        <v>0</v>
      </c>
      <c r="M902" s="2">
        <f t="shared" si="357"/>
        <v>1.4517822944337677E-3</v>
      </c>
      <c r="N902" s="1">
        <v>15306</v>
      </c>
      <c r="O902" s="56">
        <v>17021</v>
      </c>
      <c r="P902" s="56"/>
      <c r="Q902" s="56"/>
      <c r="R902" s="56"/>
      <c r="S902" s="56"/>
      <c r="T902" s="56"/>
      <c r="U902" s="56"/>
      <c r="V902" s="56"/>
      <c r="W902" s="56"/>
      <c r="X902" s="56">
        <f t="shared" si="362"/>
        <v>47</v>
      </c>
      <c r="Y902" s="56"/>
      <c r="Z902" s="56"/>
      <c r="AA902" s="56"/>
      <c r="AB902" s="56"/>
      <c r="AC902" s="56"/>
      <c r="AD902" s="56"/>
      <c r="AE902" s="56"/>
      <c r="AG902" s="6">
        <f>IF(Q902&gt;0,RANK(Q902,(N902:P902,Q902:AE902)),0)</f>
        <v>0</v>
      </c>
      <c r="AH902" s="6">
        <f>IF(R902&gt;0,RANK(R902,(N902:P902,Q902:AE902)),0)</f>
        <v>0</v>
      </c>
      <c r="AI902" s="6">
        <f>IF(T902&gt;0,RANK(T902,(N902:P902,Q902:AE902)),0)</f>
        <v>0</v>
      </c>
      <c r="AJ902" s="6">
        <f>IF(S902&gt;0,RANK(S902,(N902:P902,Q902:AE902)),0)</f>
        <v>0</v>
      </c>
      <c r="AK902" s="2">
        <f t="shared" si="358"/>
        <v>0</v>
      </c>
      <c r="AL902" s="2">
        <f t="shared" si="359"/>
        <v>0</v>
      </c>
      <c r="AM902" s="2">
        <f t="shared" si="360"/>
        <v>0</v>
      </c>
      <c r="AN902" s="2">
        <f t="shared" si="361"/>
        <v>0</v>
      </c>
      <c r="AP902" t="s">
        <v>207</v>
      </c>
      <c r="AQ902" t="s">
        <v>992</v>
      </c>
      <c r="AT902" s="92">
        <v>35</v>
      </c>
      <c r="AU902" s="94">
        <v>13</v>
      </c>
      <c r="AV902" s="98">
        <f t="shared" si="341"/>
        <v>35013</v>
      </c>
      <c r="AX902" s="6" t="s">
        <v>1535</v>
      </c>
      <c r="BB902">
        <v>0</v>
      </c>
      <c r="BC902">
        <v>47</v>
      </c>
    </row>
    <row r="903" spans="1:55" hidden="1" outlineLevel="1">
      <c r="A903" t="s">
        <v>292</v>
      </c>
      <c r="B903" t="s">
        <v>992</v>
      </c>
      <c r="C903" s="1">
        <f t="shared" si="353"/>
        <v>15277</v>
      </c>
      <c r="D903" s="6">
        <f>IF(N903&gt;0, RANK(N903,(N903:P903,Q903:AE903)),0)</f>
        <v>2</v>
      </c>
      <c r="E903" s="6">
        <f>IF(O903&gt;0,RANK(O903,(N903:P903,Q903:AE903)),0)</f>
        <v>1</v>
      </c>
      <c r="F903" s="6">
        <f>IF(P903&gt;0,RANK(P903,(N903:P903,Q903:AE903)),0)</f>
        <v>0</v>
      </c>
      <c r="G903" s="1">
        <f t="shared" si="351"/>
        <v>807</v>
      </c>
      <c r="H903" s="2">
        <f t="shared" si="352"/>
        <v>5.2824507429469134E-2</v>
      </c>
      <c r="I903" s="2"/>
      <c r="J903" s="2">
        <f t="shared" si="354"/>
        <v>0.47352228840740984</v>
      </c>
      <c r="K903" s="2">
        <f t="shared" si="355"/>
        <v>0.52634679583687893</v>
      </c>
      <c r="L903" s="2">
        <f t="shared" si="356"/>
        <v>0</v>
      </c>
      <c r="M903" s="2">
        <f t="shared" si="357"/>
        <v>1.3091575571122505E-4</v>
      </c>
      <c r="N903" s="1">
        <v>7234</v>
      </c>
      <c r="O903" s="56">
        <v>8041</v>
      </c>
      <c r="P903" s="56"/>
      <c r="Q903" s="56"/>
      <c r="R903" s="56"/>
      <c r="S903" s="56"/>
      <c r="T903" s="56"/>
      <c r="U903" s="56"/>
      <c r="V903" s="56"/>
      <c r="W903" s="56"/>
      <c r="X903" s="56">
        <f t="shared" si="362"/>
        <v>2</v>
      </c>
      <c r="Y903" s="56"/>
      <c r="Z903" s="56"/>
      <c r="AA903" s="56"/>
      <c r="AB903" s="56"/>
      <c r="AC903" s="56"/>
      <c r="AD903" s="56"/>
      <c r="AE903" s="56"/>
      <c r="AG903" s="6">
        <f>IF(Q903&gt;0,RANK(Q903,(N903:P903,Q903:AE903)),0)</f>
        <v>0</v>
      </c>
      <c r="AH903" s="6">
        <f>IF(R903&gt;0,RANK(R903,(N903:P903,Q903:AE903)),0)</f>
        <v>0</v>
      </c>
      <c r="AI903" s="6">
        <f>IF(T903&gt;0,RANK(T903,(N903:P903,Q903:AE903)),0)</f>
        <v>0</v>
      </c>
      <c r="AJ903" s="6">
        <f>IF(S903&gt;0,RANK(S903,(N903:P903,Q903:AE903)),0)</f>
        <v>0</v>
      </c>
      <c r="AK903" s="2">
        <f t="shared" si="358"/>
        <v>0</v>
      </c>
      <c r="AL903" s="2">
        <f t="shared" si="359"/>
        <v>0</v>
      </c>
      <c r="AM903" s="2">
        <f t="shared" si="360"/>
        <v>0</v>
      </c>
      <c r="AN903" s="2">
        <f t="shared" si="361"/>
        <v>0</v>
      </c>
      <c r="AP903" t="s">
        <v>292</v>
      </c>
      <c r="AQ903" t="s">
        <v>992</v>
      </c>
      <c r="AT903" s="92">
        <v>35</v>
      </c>
      <c r="AU903" s="94">
        <v>15</v>
      </c>
      <c r="AV903" s="98">
        <f t="shared" si="341"/>
        <v>35015</v>
      </c>
      <c r="AX903" s="6" t="s">
        <v>1535</v>
      </c>
      <c r="BB903">
        <v>1</v>
      </c>
      <c r="BC903">
        <v>1</v>
      </c>
    </row>
    <row r="904" spans="1:55" hidden="1" outlineLevel="1">
      <c r="A904" t="s">
        <v>1360</v>
      </c>
      <c r="B904" t="s">
        <v>992</v>
      </c>
      <c r="C904" s="1">
        <f t="shared" si="353"/>
        <v>9286</v>
      </c>
      <c r="D904" s="6">
        <f>IF(N904&gt;0, RANK(N904,(N904:P904,Q904:AE904)),0)</f>
        <v>1</v>
      </c>
      <c r="E904" s="6">
        <f>IF(O904&gt;0,RANK(O904,(N904:P904,Q904:AE904)),0)</f>
        <v>2</v>
      </c>
      <c r="F904" s="6">
        <f>IF(P904&gt;0,RANK(P904,(N904:P904,Q904:AE904)),0)</f>
        <v>0</v>
      </c>
      <c r="G904" s="1">
        <f t="shared" si="351"/>
        <v>652</v>
      </c>
      <c r="H904" s="2">
        <f t="shared" si="352"/>
        <v>7.0213224208485886E-2</v>
      </c>
      <c r="I904" s="2"/>
      <c r="J904" s="2">
        <f t="shared" si="354"/>
        <v>0.53499892311005814</v>
      </c>
      <c r="K904" s="2">
        <f t="shared" si="355"/>
        <v>0.46478569890157229</v>
      </c>
      <c r="L904" s="2">
        <f t="shared" si="356"/>
        <v>0</v>
      </c>
      <c r="M904" s="2">
        <f t="shared" si="357"/>
        <v>2.1537798836956945E-4</v>
      </c>
      <c r="N904" s="1">
        <v>4968</v>
      </c>
      <c r="O904" s="56">
        <v>4316</v>
      </c>
      <c r="P904" s="56"/>
      <c r="Q904" s="56"/>
      <c r="R904" s="56"/>
      <c r="S904" s="56"/>
      <c r="T904" s="56"/>
      <c r="U904" s="56"/>
      <c r="V904" s="56"/>
      <c r="W904" s="56"/>
      <c r="X904" s="56">
        <f t="shared" si="362"/>
        <v>2</v>
      </c>
      <c r="Y904" s="56"/>
      <c r="Z904" s="56"/>
      <c r="AA904" s="56"/>
      <c r="AB904" s="56"/>
      <c r="AC904" s="56"/>
      <c r="AD904" s="56"/>
      <c r="AE904" s="56"/>
      <c r="AG904" s="6">
        <f>IF(Q904&gt;0,RANK(Q904,(N904:P904,Q904:AE904)),0)</f>
        <v>0</v>
      </c>
      <c r="AH904" s="6">
        <f>IF(R904&gt;0,RANK(R904,(N904:P904,Q904:AE904)),0)</f>
        <v>0</v>
      </c>
      <c r="AI904" s="6">
        <f>IF(T904&gt;0,RANK(T904,(N904:P904,Q904:AE904)),0)</f>
        <v>0</v>
      </c>
      <c r="AJ904" s="6">
        <f>IF(S904&gt;0,RANK(S904,(N904:P904,Q904:AE904)),0)</f>
        <v>0</v>
      </c>
      <c r="AK904" s="2">
        <f t="shared" si="358"/>
        <v>0</v>
      </c>
      <c r="AL904" s="2">
        <f t="shared" si="359"/>
        <v>0</v>
      </c>
      <c r="AM904" s="2">
        <f t="shared" si="360"/>
        <v>0</v>
      </c>
      <c r="AN904" s="2">
        <f t="shared" si="361"/>
        <v>0</v>
      </c>
      <c r="AP904" t="s">
        <v>1360</v>
      </c>
      <c r="AQ904" t="s">
        <v>992</v>
      </c>
      <c r="AT904" s="92">
        <v>35</v>
      </c>
      <c r="AU904" s="94">
        <v>17</v>
      </c>
      <c r="AV904" s="98">
        <f t="shared" si="341"/>
        <v>35017</v>
      </c>
      <c r="AX904" s="6" t="s">
        <v>1535</v>
      </c>
      <c r="BB904">
        <v>1</v>
      </c>
      <c r="BC904">
        <v>1</v>
      </c>
    </row>
    <row r="905" spans="1:55" hidden="1" outlineLevel="1">
      <c r="A905" t="s">
        <v>612</v>
      </c>
      <c r="B905" t="s">
        <v>992</v>
      </c>
      <c r="C905" s="1">
        <f t="shared" si="353"/>
        <v>2194</v>
      </c>
      <c r="D905" s="6">
        <f>IF(N905&gt;0, RANK(N905,(N905:P905,Q905:AE905)),0)</f>
        <v>1</v>
      </c>
      <c r="E905" s="6">
        <f>IF(O905&gt;0,RANK(O905,(N905:P905,Q905:AE905)),0)</f>
        <v>2</v>
      </c>
      <c r="F905" s="6">
        <f>IF(P905&gt;0,RANK(P905,(N905:P905,Q905:AE905)),0)</f>
        <v>0</v>
      </c>
      <c r="G905" s="1">
        <f t="shared" si="351"/>
        <v>1206</v>
      </c>
      <c r="H905" s="2">
        <f t="shared" si="352"/>
        <v>0.54968094804010936</v>
      </c>
      <c r="I905" s="2"/>
      <c r="J905" s="2">
        <f t="shared" si="354"/>
        <v>0.77484047402005474</v>
      </c>
      <c r="K905" s="2">
        <f t="shared" si="355"/>
        <v>0.22515952597994532</v>
      </c>
      <c r="L905" s="2">
        <f t="shared" si="356"/>
        <v>0</v>
      </c>
      <c r="M905" s="2">
        <f t="shared" si="357"/>
        <v>-5.5511151231257827E-17</v>
      </c>
      <c r="N905" s="1">
        <v>1700</v>
      </c>
      <c r="O905" s="56">
        <v>494</v>
      </c>
      <c r="P905" s="56"/>
      <c r="Q905" s="56"/>
      <c r="R905" s="56"/>
      <c r="S905" s="56"/>
      <c r="T905" s="56"/>
      <c r="U905" s="56"/>
      <c r="V905" s="56"/>
      <c r="W905" s="56"/>
      <c r="X905" s="56">
        <f t="shared" si="362"/>
        <v>0</v>
      </c>
      <c r="Y905" s="56"/>
      <c r="Z905" s="56"/>
      <c r="AA905" s="56"/>
      <c r="AB905" s="56"/>
      <c r="AC905" s="56"/>
      <c r="AD905" s="56"/>
      <c r="AE905" s="56"/>
      <c r="AG905" s="6">
        <f>IF(Q905&gt;0,RANK(Q905,(N905:P905,Q905:AE905)),0)</f>
        <v>0</v>
      </c>
      <c r="AH905" s="6">
        <f>IF(R905&gt;0,RANK(R905,(N905:P905,Q905:AE905)),0)</f>
        <v>0</v>
      </c>
      <c r="AI905" s="6">
        <f>IF(T905&gt;0,RANK(T905,(N905:P905,Q905:AE905)),0)</f>
        <v>0</v>
      </c>
      <c r="AJ905" s="6">
        <f>IF(S905&gt;0,RANK(S905,(N905:P905,Q905:AE905)),0)</f>
        <v>0</v>
      </c>
      <c r="AK905" s="2">
        <f t="shared" si="358"/>
        <v>0</v>
      </c>
      <c r="AL905" s="2">
        <f t="shared" si="359"/>
        <v>0</v>
      </c>
      <c r="AM905" s="2">
        <f t="shared" si="360"/>
        <v>0</v>
      </c>
      <c r="AN905" s="2">
        <f t="shared" si="361"/>
        <v>0</v>
      </c>
      <c r="AP905" t="s">
        <v>612</v>
      </c>
      <c r="AQ905" t="s">
        <v>992</v>
      </c>
      <c r="AT905" s="92">
        <v>35</v>
      </c>
      <c r="AU905" s="94">
        <v>19</v>
      </c>
      <c r="AV905" s="98">
        <f t="shared" si="341"/>
        <v>35019</v>
      </c>
      <c r="AX905" s="6" t="s">
        <v>1535</v>
      </c>
      <c r="BB905">
        <v>0</v>
      </c>
      <c r="BC905">
        <v>0</v>
      </c>
    </row>
    <row r="906" spans="1:55" hidden="1" outlineLevel="1">
      <c r="A906" t="s">
        <v>613</v>
      </c>
      <c r="B906" t="s">
        <v>992</v>
      </c>
      <c r="C906" s="1">
        <f t="shared" si="353"/>
        <v>635</v>
      </c>
      <c r="D906" s="6">
        <f>IF(N906&gt;0, RANK(N906,(N906:P906,Q906:AE906)),0)</f>
        <v>1</v>
      </c>
      <c r="E906" s="6">
        <f>IF(O906&gt;0,RANK(O906,(N906:P906,Q906:AE906)),0)</f>
        <v>2</v>
      </c>
      <c r="F906" s="6">
        <f>IF(P906&gt;0,RANK(P906,(N906:P906,Q906:AE906)),0)</f>
        <v>0</v>
      </c>
      <c r="G906" s="1">
        <f t="shared" si="351"/>
        <v>31</v>
      </c>
      <c r="H906" s="2">
        <f t="shared" si="352"/>
        <v>4.8818897637795275E-2</v>
      </c>
      <c r="I906" s="2"/>
      <c r="J906" s="2">
        <f t="shared" si="354"/>
        <v>0.52440944881889762</v>
      </c>
      <c r="K906" s="2">
        <f t="shared" si="355"/>
        <v>0.47559055118110238</v>
      </c>
      <c r="L906" s="2">
        <f t="shared" si="356"/>
        <v>0</v>
      </c>
      <c r="M906" s="2">
        <f t="shared" si="357"/>
        <v>0</v>
      </c>
      <c r="N906" s="1">
        <v>333</v>
      </c>
      <c r="O906" s="56">
        <v>302</v>
      </c>
      <c r="P906" s="56"/>
      <c r="Q906" s="56"/>
      <c r="R906" s="56"/>
      <c r="S906" s="56"/>
      <c r="T906" s="56"/>
      <c r="U906" s="56"/>
      <c r="V906" s="56"/>
      <c r="W906" s="56"/>
      <c r="X906" s="56">
        <f t="shared" si="362"/>
        <v>0</v>
      </c>
      <c r="Y906" s="56"/>
      <c r="Z906" s="56"/>
      <c r="AA906" s="56"/>
      <c r="AB906" s="56"/>
      <c r="AC906" s="56"/>
      <c r="AD906" s="56"/>
      <c r="AE906" s="56"/>
      <c r="AG906" s="6">
        <f>IF(Q906&gt;0,RANK(Q906,(N906:P906,Q906:AE906)),0)</f>
        <v>0</v>
      </c>
      <c r="AH906" s="6">
        <f>IF(R906&gt;0,RANK(R906,(N906:P906,Q906:AE906)),0)</f>
        <v>0</v>
      </c>
      <c r="AI906" s="6">
        <f>IF(T906&gt;0,RANK(T906,(N906:P906,Q906:AE906)),0)</f>
        <v>0</v>
      </c>
      <c r="AJ906" s="6">
        <f>IF(S906&gt;0,RANK(S906,(N906:P906,Q906:AE906)),0)</f>
        <v>0</v>
      </c>
      <c r="AK906" s="2">
        <f t="shared" si="358"/>
        <v>0</v>
      </c>
      <c r="AL906" s="2">
        <f t="shared" si="359"/>
        <v>0</v>
      </c>
      <c r="AM906" s="2">
        <f t="shared" si="360"/>
        <v>0</v>
      </c>
      <c r="AN906" s="2">
        <f t="shared" si="361"/>
        <v>0</v>
      </c>
      <c r="AP906" t="s">
        <v>613</v>
      </c>
      <c r="AQ906" t="s">
        <v>992</v>
      </c>
      <c r="AT906" s="92">
        <v>35</v>
      </c>
      <c r="AU906" s="94">
        <v>21</v>
      </c>
      <c r="AV906" s="98">
        <f t="shared" si="341"/>
        <v>35021</v>
      </c>
      <c r="AX906" s="6" t="s">
        <v>1535</v>
      </c>
      <c r="BB906">
        <v>0</v>
      </c>
      <c r="BC906">
        <v>0</v>
      </c>
    </row>
    <row r="907" spans="1:55" hidden="1" outlineLevel="1">
      <c r="A907" t="s">
        <v>967</v>
      </c>
      <c r="B907" t="s">
        <v>992</v>
      </c>
      <c r="C907" s="1">
        <f t="shared" si="353"/>
        <v>1908</v>
      </c>
      <c r="D907" s="6">
        <f>IF(N907&gt;0, RANK(N907,(N907:P907,Q907:AE907)),0)</f>
        <v>2</v>
      </c>
      <c r="E907" s="6">
        <f>IF(O907&gt;0,RANK(O907,(N907:P907,Q907:AE907)),0)</f>
        <v>1</v>
      </c>
      <c r="F907" s="6">
        <f>IF(P907&gt;0,RANK(P907,(N907:P907,Q907:AE907)),0)</f>
        <v>0</v>
      </c>
      <c r="G907" s="1">
        <f t="shared" si="351"/>
        <v>140</v>
      </c>
      <c r="H907" s="2">
        <f t="shared" si="352"/>
        <v>7.337526205450734E-2</v>
      </c>
      <c r="I907" s="2"/>
      <c r="J907" s="2">
        <f t="shared" si="354"/>
        <v>0.46331236897274636</v>
      </c>
      <c r="K907" s="2">
        <f t="shared" si="355"/>
        <v>0.5366876310272537</v>
      </c>
      <c r="L907" s="2">
        <f t="shared" si="356"/>
        <v>0</v>
      </c>
      <c r="M907" s="2">
        <f t="shared" si="357"/>
        <v>0</v>
      </c>
      <c r="N907" s="1">
        <v>884</v>
      </c>
      <c r="O907" s="56">
        <v>1024</v>
      </c>
      <c r="P907" s="56"/>
      <c r="Q907" s="56"/>
      <c r="R907" s="56"/>
      <c r="S907" s="56"/>
      <c r="T907" s="56"/>
      <c r="U907" s="56"/>
      <c r="V907" s="56"/>
      <c r="W907" s="56"/>
      <c r="X907" s="56">
        <f t="shared" si="362"/>
        <v>0</v>
      </c>
      <c r="Y907" s="56"/>
      <c r="Z907" s="56"/>
      <c r="AA907" s="56"/>
      <c r="AB907" s="56"/>
      <c r="AC907" s="56"/>
      <c r="AD907" s="56"/>
      <c r="AE907" s="56"/>
      <c r="AG907" s="6">
        <f>IF(Q907&gt;0,RANK(Q907,(N907:P907,Q907:AE907)),0)</f>
        <v>0</v>
      </c>
      <c r="AH907" s="6">
        <f>IF(R907&gt;0,RANK(R907,(N907:P907,Q907:AE907)),0)</f>
        <v>0</v>
      </c>
      <c r="AI907" s="6">
        <f>IF(T907&gt;0,RANK(T907,(N907:P907,Q907:AE907)),0)</f>
        <v>0</v>
      </c>
      <c r="AJ907" s="6">
        <f>IF(S907&gt;0,RANK(S907,(N907:P907,Q907:AE907)),0)</f>
        <v>0</v>
      </c>
      <c r="AK907" s="2">
        <f t="shared" si="358"/>
        <v>0</v>
      </c>
      <c r="AL907" s="2">
        <f t="shared" si="359"/>
        <v>0</v>
      </c>
      <c r="AM907" s="2">
        <f t="shared" si="360"/>
        <v>0</v>
      </c>
      <c r="AN907" s="2">
        <f t="shared" si="361"/>
        <v>0</v>
      </c>
      <c r="AP907" t="s">
        <v>967</v>
      </c>
      <c r="AQ907" t="s">
        <v>992</v>
      </c>
      <c r="AT907" s="92">
        <v>35</v>
      </c>
      <c r="AU907" s="94">
        <v>23</v>
      </c>
      <c r="AV907" s="98">
        <f t="shared" si="341"/>
        <v>35023</v>
      </c>
      <c r="AX907" s="6" t="s">
        <v>1535</v>
      </c>
      <c r="BB907">
        <v>0</v>
      </c>
      <c r="BC907">
        <v>0</v>
      </c>
    </row>
    <row r="908" spans="1:55" hidden="1" outlineLevel="1">
      <c r="A908" t="s">
        <v>639</v>
      </c>
      <c r="B908" t="s">
        <v>992</v>
      </c>
      <c r="C908" s="1">
        <f t="shared" si="353"/>
        <v>12868</v>
      </c>
      <c r="D908" s="6">
        <f>IF(N908&gt;0, RANK(N908,(N908:P908,Q908:AE908)),0)</f>
        <v>2</v>
      </c>
      <c r="E908" s="6">
        <f>IF(O908&gt;0,RANK(O908,(N908:P908,Q908:AE908)),0)</f>
        <v>1</v>
      </c>
      <c r="F908" s="6">
        <f>IF(P908&gt;0,RANK(P908,(N908:P908,Q908:AE908)),0)</f>
        <v>0</v>
      </c>
      <c r="G908" s="1">
        <f t="shared" si="351"/>
        <v>3505</v>
      </c>
      <c r="H908" s="2">
        <f t="shared" si="352"/>
        <v>0.27238110040410318</v>
      </c>
      <c r="I908" s="2"/>
      <c r="J908" s="2">
        <f t="shared" si="354"/>
        <v>0.36377059372085796</v>
      </c>
      <c r="K908" s="2">
        <f t="shared" si="355"/>
        <v>0.6361516941249612</v>
      </c>
      <c r="L908" s="2">
        <f t="shared" si="356"/>
        <v>0</v>
      </c>
      <c r="M908" s="2">
        <f t="shared" si="357"/>
        <v>7.7712154180842319E-5</v>
      </c>
      <c r="N908" s="1">
        <v>4681</v>
      </c>
      <c r="O908" s="56">
        <v>8186</v>
      </c>
      <c r="P908" s="56"/>
      <c r="Q908" s="56"/>
      <c r="R908" s="56"/>
      <c r="S908" s="56"/>
      <c r="T908" s="56"/>
      <c r="U908" s="56"/>
      <c r="V908" s="56"/>
      <c r="W908" s="56"/>
      <c r="X908" s="56">
        <f t="shared" si="362"/>
        <v>1</v>
      </c>
      <c r="Y908" s="56"/>
      <c r="Z908" s="56"/>
      <c r="AA908" s="56"/>
      <c r="AB908" s="56"/>
      <c r="AC908" s="56"/>
      <c r="AD908" s="56"/>
      <c r="AE908" s="56"/>
      <c r="AG908" s="6">
        <f>IF(Q908&gt;0,RANK(Q908,(N908:P908,Q908:AE908)),0)</f>
        <v>0</v>
      </c>
      <c r="AH908" s="6">
        <f>IF(R908&gt;0,RANK(R908,(N908:P908,Q908:AE908)),0)</f>
        <v>0</v>
      </c>
      <c r="AI908" s="6">
        <f>IF(T908&gt;0,RANK(T908,(N908:P908,Q908:AE908)),0)</f>
        <v>0</v>
      </c>
      <c r="AJ908" s="6">
        <f>IF(S908&gt;0,RANK(S908,(N908:P908,Q908:AE908)),0)</f>
        <v>0</v>
      </c>
      <c r="AK908" s="2">
        <f t="shared" si="358"/>
        <v>0</v>
      </c>
      <c r="AL908" s="2">
        <f t="shared" si="359"/>
        <v>0</v>
      </c>
      <c r="AM908" s="2">
        <f t="shared" si="360"/>
        <v>0</v>
      </c>
      <c r="AN908" s="2">
        <f t="shared" si="361"/>
        <v>0</v>
      </c>
      <c r="AP908" t="s">
        <v>639</v>
      </c>
      <c r="AQ908" t="s">
        <v>992</v>
      </c>
      <c r="AT908" s="92">
        <v>35</v>
      </c>
      <c r="AU908" s="94">
        <v>25</v>
      </c>
      <c r="AV908" s="98">
        <f t="shared" si="341"/>
        <v>35025</v>
      </c>
      <c r="AX908" s="6" t="s">
        <v>1535</v>
      </c>
      <c r="BB908">
        <v>1</v>
      </c>
      <c r="BC908">
        <v>0</v>
      </c>
    </row>
    <row r="909" spans="1:55" hidden="1" outlineLevel="1">
      <c r="A909" t="s">
        <v>1001</v>
      </c>
      <c r="B909" t="s">
        <v>992</v>
      </c>
      <c r="C909" s="1">
        <f t="shared" si="353"/>
        <v>5231</v>
      </c>
      <c r="D909" s="6">
        <f>IF(N909&gt;0, RANK(N909,(N909:P909,Q909:AE909)),0)</f>
        <v>2</v>
      </c>
      <c r="E909" s="6">
        <f>IF(O909&gt;0,RANK(O909,(N909:P909,Q909:AE909)),0)</f>
        <v>1</v>
      </c>
      <c r="F909" s="6">
        <f>IF(P909&gt;0,RANK(P909,(N909:P909,Q909:AE909)),0)</f>
        <v>0</v>
      </c>
      <c r="G909" s="1">
        <f t="shared" si="351"/>
        <v>859</v>
      </c>
      <c r="H909" s="2">
        <f t="shared" si="352"/>
        <v>0.16421334352896197</v>
      </c>
      <c r="I909" s="2"/>
      <c r="J909" s="2">
        <f t="shared" si="354"/>
        <v>0.41770216019881473</v>
      </c>
      <c r="K909" s="2">
        <f t="shared" si="355"/>
        <v>0.58191550372777667</v>
      </c>
      <c r="L909" s="2">
        <f t="shared" si="356"/>
        <v>0</v>
      </c>
      <c r="M909" s="2">
        <f t="shared" si="357"/>
        <v>3.8233607340865117E-4</v>
      </c>
      <c r="N909" s="1">
        <v>2185</v>
      </c>
      <c r="O909" s="56">
        <v>3044</v>
      </c>
      <c r="P909" s="56"/>
      <c r="Q909" s="56"/>
      <c r="R909" s="56"/>
      <c r="S909" s="56"/>
      <c r="T909" s="56"/>
      <c r="U909" s="56"/>
      <c r="V909" s="56"/>
      <c r="W909" s="56"/>
      <c r="X909" s="56">
        <f t="shared" si="362"/>
        <v>2</v>
      </c>
      <c r="Y909" s="56"/>
      <c r="Z909" s="56"/>
      <c r="AA909" s="56"/>
      <c r="AB909" s="56"/>
      <c r="AC909" s="56"/>
      <c r="AD909" s="56"/>
      <c r="AE909" s="56"/>
      <c r="AG909" s="6">
        <f>IF(Q909&gt;0,RANK(Q909,(N909:P909,Q909:AE909)),0)</f>
        <v>0</v>
      </c>
      <c r="AH909" s="6">
        <f>IF(R909&gt;0,RANK(R909,(N909:P909,Q909:AE909)),0)</f>
        <v>0</v>
      </c>
      <c r="AI909" s="6">
        <f>IF(T909&gt;0,RANK(T909,(N909:P909,Q909:AE909)),0)</f>
        <v>0</v>
      </c>
      <c r="AJ909" s="6">
        <f>IF(S909&gt;0,RANK(S909,(N909:P909,Q909:AE909)),0)</f>
        <v>0</v>
      </c>
      <c r="AK909" s="2">
        <f t="shared" si="358"/>
        <v>0</v>
      </c>
      <c r="AL909" s="2">
        <f t="shared" si="359"/>
        <v>0</v>
      </c>
      <c r="AM909" s="2">
        <f t="shared" si="360"/>
        <v>0</v>
      </c>
      <c r="AN909" s="2">
        <f t="shared" si="361"/>
        <v>0</v>
      </c>
      <c r="AP909" t="s">
        <v>1001</v>
      </c>
      <c r="AQ909" t="s">
        <v>992</v>
      </c>
      <c r="AT909" s="92">
        <v>35</v>
      </c>
      <c r="AU909" s="94">
        <v>27</v>
      </c>
      <c r="AV909" s="98">
        <f t="shared" si="341"/>
        <v>35027</v>
      </c>
      <c r="AX909" s="6" t="s">
        <v>1535</v>
      </c>
      <c r="BB909">
        <v>0</v>
      </c>
      <c r="BC909">
        <v>2</v>
      </c>
    </row>
    <row r="910" spans="1:55" hidden="1" outlineLevel="1">
      <c r="A910" t="s">
        <v>259</v>
      </c>
      <c r="B910" t="s">
        <v>992</v>
      </c>
      <c r="C910" s="1">
        <f t="shared" si="353"/>
        <v>8982</v>
      </c>
      <c r="D910" s="6">
        <f>IF(N910&gt;0, RANK(N910,(N910:P910,Q910:AE910)),0)</f>
        <v>1</v>
      </c>
      <c r="E910" s="6">
        <f>IF(O910&gt;0,RANK(O910,(N910:P910,Q910:AE910)),0)</f>
        <v>2</v>
      </c>
      <c r="F910" s="6">
        <f>IF(P910&gt;0,RANK(P910,(N910:P910,Q910:AE910)),0)</f>
        <v>0</v>
      </c>
      <c r="G910" s="1">
        <f t="shared" si="351"/>
        <v>279</v>
      </c>
      <c r="H910" s="2">
        <f t="shared" si="352"/>
        <v>3.1062124248496994E-2</v>
      </c>
      <c r="I910" s="2"/>
      <c r="J910" s="2">
        <f t="shared" si="354"/>
        <v>0.51547539523491426</v>
      </c>
      <c r="K910" s="2">
        <f t="shared" si="355"/>
        <v>0.48441327098641729</v>
      </c>
      <c r="L910" s="2">
        <f t="shared" si="356"/>
        <v>0</v>
      </c>
      <c r="M910" s="2">
        <f t="shared" si="357"/>
        <v>1.1133377866845429E-4</v>
      </c>
      <c r="N910" s="1">
        <v>4630</v>
      </c>
      <c r="O910" s="56">
        <v>4351</v>
      </c>
      <c r="P910" s="56"/>
      <c r="Q910" s="56"/>
      <c r="R910" s="56"/>
      <c r="S910" s="56"/>
      <c r="T910" s="56"/>
      <c r="U910" s="56"/>
      <c r="V910" s="56"/>
      <c r="W910" s="56"/>
      <c r="X910" s="56">
        <f t="shared" si="362"/>
        <v>1</v>
      </c>
      <c r="Y910" s="56"/>
      <c r="Z910" s="56"/>
      <c r="AA910" s="56"/>
      <c r="AB910" s="56"/>
      <c r="AC910" s="56"/>
      <c r="AD910" s="56"/>
      <c r="AE910" s="56"/>
      <c r="AG910" s="6">
        <f>IF(Q910&gt;0,RANK(Q910,(N910:P910,Q910:AE910)),0)</f>
        <v>0</v>
      </c>
      <c r="AH910" s="6">
        <f>IF(R910&gt;0,RANK(R910,(N910:P910,Q910:AE910)),0)</f>
        <v>0</v>
      </c>
      <c r="AI910" s="6">
        <f>IF(T910&gt;0,RANK(T910,(N910:P910,Q910:AE910)),0)</f>
        <v>0</v>
      </c>
      <c r="AJ910" s="6">
        <f>IF(S910&gt;0,RANK(S910,(N910:P910,Q910:AE910)),0)</f>
        <v>0</v>
      </c>
      <c r="AK910" s="2">
        <f t="shared" si="358"/>
        <v>0</v>
      </c>
      <c r="AL910" s="2">
        <f t="shared" si="359"/>
        <v>0</v>
      </c>
      <c r="AM910" s="2">
        <f t="shared" si="360"/>
        <v>0</v>
      </c>
      <c r="AN910" s="2">
        <f t="shared" si="361"/>
        <v>0</v>
      </c>
      <c r="AP910" t="s">
        <v>259</v>
      </c>
      <c r="AQ910" t="s">
        <v>992</v>
      </c>
      <c r="AT910" s="92">
        <v>35</v>
      </c>
      <c r="AU910" s="94">
        <v>28</v>
      </c>
      <c r="AV910" s="98">
        <f t="shared" si="341"/>
        <v>35028</v>
      </c>
      <c r="AX910" s="6" t="s">
        <v>1535</v>
      </c>
      <c r="BB910">
        <v>0</v>
      </c>
      <c r="BC910">
        <v>1</v>
      </c>
    </row>
    <row r="911" spans="1:55" hidden="1" outlineLevel="1">
      <c r="A911" t="s">
        <v>2044</v>
      </c>
      <c r="B911" t="s">
        <v>992</v>
      </c>
      <c r="C911" s="1">
        <f t="shared" si="353"/>
        <v>5378</v>
      </c>
      <c r="D911" s="6">
        <f>IF(N911&gt;0, RANK(N911,(N911:P911,Q911:AE911)),0)</f>
        <v>2</v>
      </c>
      <c r="E911" s="6">
        <f>IF(O911&gt;0,RANK(O911,(N911:P911,Q911:AE911)),0)</f>
        <v>1</v>
      </c>
      <c r="F911" s="6">
        <f>IF(P911&gt;0,RANK(P911,(N911:P911,Q911:AE911)),0)</f>
        <v>0</v>
      </c>
      <c r="G911" s="1">
        <f t="shared" si="351"/>
        <v>600</v>
      </c>
      <c r="H911" s="2">
        <f t="shared" si="352"/>
        <v>0.11156563778356267</v>
      </c>
      <c r="I911" s="2"/>
      <c r="J911" s="2">
        <f t="shared" si="354"/>
        <v>0.44403123837857938</v>
      </c>
      <c r="K911" s="2">
        <f t="shared" si="355"/>
        <v>0.55559687616214204</v>
      </c>
      <c r="L911" s="2">
        <f t="shared" si="356"/>
        <v>0</v>
      </c>
      <c r="M911" s="2">
        <f t="shared" si="357"/>
        <v>3.7188545927857586E-4</v>
      </c>
      <c r="N911" s="56">
        <v>2388</v>
      </c>
      <c r="O911" s="56">
        <v>2988</v>
      </c>
      <c r="P911" s="56"/>
      <c r="Q911" s="56"/>
      <c r="R911" s="56"/>
      <c r="S911" s="56"/>
      <c r="T911" s="56"/>
      <c r="U911" s="56"/>
      <c r="V911" s="56"/>
      <c r="W911" s="56"/>
      <c r="X911" s="56">
        <f t="shared" si="362"/>
        <v>2</v>
      </c>
      <c r="Y911" s="56"/>
      <c r="Z911" s="56"/>
      <c r="AA911" s="56"/>
      <c r="AB911" s="56"/>
      <c r="AC911" s="56"/>
      <c r="AD911" s="56"/>
      <c r="AE911" s="56"/>
      <c r="AG911" s="6">
        <f>IF(Q911&gt;0,RANK(Q911,(N911:P911,Q911:AE911)),0)</f>
        <v>0</v>
      </c>
      <c r="AH911" s="6">
        <f>IF(R911&gt;0,RANK(R911,(N911:P911,Q911:AE911)),0)</f>
        <v>0</v>
      </c>
      <c r="AI911" s="6">
        <f>IF(T911&gt;0,RANK(T911,(N911:P911,Q911:AE911)),0)</f>
        <v>0</v>
      </c>
      <c r="AJ911" s="6">
        <f>IF(S911&gt;0,RANK(S911,(N911:P911,Q911:AE911)),0)</f>
        <v>0</v>
      </c>
      <c r="AK911" s="2">
        <f t="shared" si="358"/>
        <v>0</v>
      </c>
      <c r="AL911" s="2">
        <f t="shared" si="359"/>
        <v>0</v>
      </c>
      <c r="AM911" s="2">
        <f t="shared" si="360"/>
        <v>0</v>
      </c>
      <c r="AN911" s="2">
        <f t="shared" si="361"/>
        <v>0</v>
      </c>
      <c r="AP911" t="s">
        <v>2044</v>
      </c>
      <c r="AQ911" t="s">
        <v>992</v>
      </c>
      <c r="AT911" s="92">
        <v>35</v>
      </c>
      <c r="AU911" s="94">
        <v>29</v>
      </c>
      <c r="AV911" s="98">
        <f t="shared" si="341"/>
        <v>35029</v>
      </c>
      <c r="AX911" s="6" t="s">
        <v>1535</v>
      </c>
      <c r="BB911">
        <v>0</v>
      </c>
      <c r="BC911">
        <v>2</v>
      </c>
    </row>
    <row r="912" spans="1:55" hidden="1" outlineLevel="1">
      <c r="A912" t="s">
        <v>1134</v>
      </c>
      <c r="B912" t="s">
        <v>992</v>
      </c>
      <c r="C912" s="1">
        <f t="shared" si="353"/>
        <v>13176</v>
      </c>
      <c r="D912" s="6">
        <f>IF(N912&gt;0, RANK(N912,(N912:P912,Q912:AE912)),0)</f>
        <v>1</v>
      </c>
      <c r="E912" s="6">
        <f>IF(O912&gt;0,RANK(O912,(N912:P912,Q912:AE912)),0)</f>
        <v>2</v>
      </c>
      <c r="F912" s="6">
        <f>IF(P912&gt;0,RANK(P912,(N912:P912,Q912:AE912)),0)</f>
        <v>0</v>
      </c>
      <c r="G912" s="1">
        <f t="shared" si="351"/>
        <v>5005</v>
      </c>
      <c r="H912" s="2">
        <f t="shared" si="352"/>
        <v>0.37985731633272618</v>
      </c>
      <c r="I912" s="2"/>
      <c r="J912" s="2">
        <f t="shared" si="354"/>
        <v>0.68989071038251371</v>
      </c>
      <c r="K912" s="2">
        <f t="shared" si="355"/>
        <v>0.31003339404978747</v>
      </c>
      <c r="L912" s="2">
        <f t="shared" si="356"/>
        <v>0</v>
      </c>
      <c r="M912" s="2">
        <f t="shared" si="357"/>
        <v>7.5895567698824884E-5</v>
      </c>
      <c r="N912" s="56">
        <v>9090</v>
      </c>
      <c r="O912" s="56">
        <v>4085</v>
      </c>
      <c r="P912" s="56"/>
      <c r="Q912" s="56"/>
      <c r="R912" s="56"/>
      <c r="S912" s="56"/>
      <c r="T912" s="56"/>
      <c r="U912" s="56"/>
      <c r="V912" s="56"/>
      <c r="W912" s="56"/>
      <c r="X912" s="56">
        <f t="shared" si="362"/>
        <v>1</v>
      </c>
      <c r="Y912" s="56"/>
      <c r="Z912" s="56"/>
      <c r="AA912" s="56"/>
      <c r="AB912" s="56"/>
      <c r="AC912" s="56"/>
      <c r="AD912" s="56"/>
      <c r="AE912" s="56"/>
      <c r="AG912" s="6">
        <f>IF(Q912&gt;0,RANK(Q912,(N912:P912,Q912:AE912)),0)</f>
        <v>0</v>
      </c>
      <c r="AH912" s="6">
        <f>IF(R912&gt;0,RANK(R912,(N912:P912,Q912:AE912)),0)</f>
        <v>0</v>
      </c>
      <c r="AI912" s="6">
        <f>IF(T912&gt;0,RANK(T912,(N912:P912,Q912:AE912)),0)</f>
        <v>0</v>
      </c>
      <c r="AJ912" s="6">
        <f>IF(S912&gt;0,RANK(S912,(N912:P912,Q912:AE912)),0)</f>
        <v>0</v>
      </c>
      <c r="AK912" s="2">
        <f t="shared" si="358"/>
        <v>0</v>
      </c>
      <c r="AL912" s="2">
        <f t="shared" si="359"/>
        <v>0</v>
      </c>
      <c r="AM912" s="2">
        <f t="shared" si="360"/>
        <v>0</v>
      </c>
      <c r="AN912" s="2">
        <f t="shared" si="361"/>
        <v>0</v>
      </c>
      <c r="AP912" t="s">
        <v>1134</v>
      </c>
      <c r="AQ912" t="s">
        <v>992</v>
      </c>
      <c r="AT912" s="92">
        <v>35</v>
      </c>
      <c r="AU912" s="94">
        <v>31</v>
      </c>
      <c r="AV912" s="98">
        <f t="shared" si="341"/>
        <v>35031</v>
      </c>
      <c r="AX912" s="6" t="s">
        <v>1535</v>
      </c>
      <c r="BB912">
        <v>0</v>
      </c>
      <c r="BC912">
        <v>1</v>
      </c>
    </row>
    <row r="913" spans="1:59" hidden="1" outlineLevel="1">
      <c r="A913" t="s">
        <v>640</v>
      </c>
      <c r="B913" t="s">
        <v>992</v>
      </c>
      <c r="C913" s="1">
        <f t="shared" si="353"/>
        <v>2398</v>
      </c>
      <c r="D913" s="6">
        <f>IF(N913&gt;0, RANK(N913,(N913:P913,Q913:AE913)),0)</f>
        <v>1</v>
      </c>
      <c r="E913" s="6">
        <f>IF(O913&gt;0,RANK(O913,(N913:P913,Q913:AE913)),0)</f>
        <v>2</v>
      </c>
      <c r="F913" s="6">
        <f>IF(P913&gt;0,RANK(P913,(N913:P913,Q913:AE913)),0)</f>
        <v>0</v>
      </c>
      <c r="G913" s="1">
        <f t="shared" si="351"/>
        <v>1083</v>
      </c>
      <c r="H913" s="2">
        <f t="shared" si="352"/>
        <v>0.45162635529608008</v>
      </c>
      <c r="I913" s="2"/>
      <c r="J913" s="2">
        <f t="shared" si="354"/>
        <v>0.7251876563803169</v>
      </c>
      <c r="K913" s="2">
        <f t="shared" si="355"/>
        <v>0.27356130108423687</v>
      </c>
      <c r="L913" s="2">
        <f t="shared" si="356"/>
        <v>0</v>
      </c>
      <c r="M913" s="2">
        <f t="shared" si="357"/>
        <v>1.2510425354462229E-3</v>
      </c>
      <c r="N913" s="56">
        <v>1739</v>
      </c>
      <c r="O913" s="56">
        <v>656</v>
      </c>
      <c r="P913" s="56"/>
      <c r="Q913" s="56"/>
      <c r="R913" s="56"/>
      <c r="S913" s="56"/>
      <c r="T913" s="56"/>
      <c r="U913" s="56"/>
      <c r="V913" s="56"/>
      <c r="W913" s="56"/>
      <c r="X913" s="56">
        <f t="shared" si="362"/>
        <v>3</v>
      </c>
      <c r="Y913" s="56"/>
      <c r="Z913" s="56"/>
      <c r="AA913" s="56"/>
      <c r="AB913" s="56"/>
      <c r="AC913" s="56"/>
      <c r="AD913" s="56"/>
      <c r="AE913" s="56"/>
      <c r="AG913" s="6">
        <f>IF(Q913&gt;0,RANK(Q913,(N913:P913,Q913:AE913)),0)</f>
        <v>0</v>
      </c>
      <c r="AH913" s="6">
        <f>IF(R913&gt;0,RANK(R913,(N913:P913,Q913:AE913)),0)</f>
        <v>0</v>
      </c>
      <c r="AI913" s="6">
        <f>IF(T913&gt;0,RANK(T913,(N913:P913,Q913:AE913)),0)</f>
        <v>0</v>
      </c>
      <c r="AJ913" s="6">
        <f>IF(S913&gt;0,RANK(S913,(N913:P913,Q913:AE913)),0)</f>
        <v>0</v>
      </c>
      <c r="AK913" s="2">
        <f t="shared" si="358"/>
        <v>0</v>
      </c>
      <c r="AL913" s="2">
        <f t="shared" si="359"/>
        <v>0</v>
      </c>
      <c r="AM913" s="2">
        <f t="shared" si="360"/>
        <v>0</v>
      </c>
      <c r="AN913" s="2">
        <f t="shared" si="361"/>
        <v>0</v>
      </c>
      <c r="AP913" t="s">
        <v>640</v>
      </c>
      <c r="AQ913" t="s">
        <v>992</v>
      </c>
      <c r="AT913" s="92">
        <v>35</v>
      </c>
      <c r="AU913" s="94">
        <v>33</v>
      </c>
      <c r="AV913" s="98">
        <f t="shared" si="341"/>
        <v>35033</v>
      </c>
      <c r="AX913" s="6" t="s">
        <v>1535</v>
      </c>
      <c r="BB913">
        <v>0</v>
      </c>
      <c r="BC913">
        <v>3</v>
      </c>
    </row>
    <row r="914" spans="1:59" hidden="1" outlineLevel="1">
      <c r="A914" t="s">
        <v>1551</v>
      </c>
      <c r="B914" t="s">
        <v>992</v>
      </c>
      <c r="C914" s="1">
        <f t="shared" si="353"/>
        <v>13173</v>
      </c>
      <c r="D914" s="6">
        <f>IF(N914&gt;0, RANK(N914,(N914:P914,Q914:AE914)),0)</f>
        <v>2</v>
      </c>
      <c r="E914" s="6">
        <f>IF(O914&gt;0,RANK(O914,(N914:P914,Q914:AE914)),0)</f>
        <v>1</v>
      </c>
      <c r="F914" s="6">
        <f>IF(P914&gt;0,RANK(P914,(N914:P914,Q914:AE914)),0)</f>
        <v>0</v>
      </c>
      <c r="G914" s="1">
        <f t="shared" si="351"/>
        <v>2592</v>
      </c>
      <c r="H914" s="2">
        <f t="shared" si="352"/>
        <v>0.19676611250284673</v>
      </c>
      <c r="I914" s="2"/>
      <c r="J914" s="2">
        <f t="shared" si="354"/>
        <v>0.40142716161846198</v>
      </c>
      <c r="K914" s="2">
        <f t="shared" si="355"/>
        <v>0.59819327412130874</v>
      </c>
      <c r="L914" s="2">
        <f t="shared" si="356"/>
        <v>0</v>
      </c>
      <c r="M914" s="2">
        <f t="shared" si="357"/>
        <v>3.7956426022933698E-4</v>
      </c>
      <c r="N914" s="56">
        <v>5288</v>
      </c>
      <c r="O914" s="56">
        <v>7880</v>
      </c>
      <c r="P914" s="56"/>
      <c r="Q914" s="56"/>
      <c r="R914" s="56"/>
      <c r="S914" s="56"/>
      <c r="T914" s="56"/>
      <c r="U914" s="56"/>
      <c r="V914" s="56"/>
      <c r="W914" s="56"/>
      <c r="X914" s="56">
        <f t="shared" si="362"/>
        <v>5</v>
      </c>
      <c r="Y914" s="56"/>
      <c r="Z914" s="56"/>
      <c r="AA914" s="56"/>
      <c r="AB914" s="56"/>
      <c r="AC914" s="56"/>
      <c r="AD914" s="56"/>
      <c r="AE914" s="56"/>
      <c r="AG914" s="6">
        <f>IF(Q914&gt;0,RANK(Q914,(N914:P914,Q914:AE914)),0)</f>
        <v>0</v>
      </c>
      <c r="AH914" s="6">
        <f>IF(R914&gt;0,RANK(R914,(N914:P914,Q914:AE914)),0)</f>
        <v>0</v>
      </c>
      <c r="AI914" s="6">
        <f>IF(T914&gt;0,RANK(T914,(N914:P914,Q914:AE914)),0)</f>
        <v>0</v>
      </c>
      <c r="AJ914" s="6">
        <f>IF(S914&gt;0,RANK(S914,(N914:P914,Q914:AE914)),0)</f>
        <v>0</v>
      </c>
      <c r="AK914" s="2">
        <f t="shared" si="358"/>
        <v>0</v>
      </c>
      <c r="AL914" s="2">
        <f t="shared" si="359"/>
        <v>0</v>
      </c>
      <c r="AM914" s="2">
        <f t="shared" si="360"/>
        <v>0</v>
      </c>
      <c r="AN914" s="2">
        <f t="shared" si="361"/>
        <v>0</v>
      </c>
      <c r="AP914" t="s">
        <v>1551</v>
      </c>
      <c r="AQ914" t="s">
        <v>992</v>
      </c>
      <c r="AT914" s="92">
        <v>35</v>
      </c>
      <c r="AU914" s="94">
        <v>35</v>
      </c>
      <c r="AV914" s="98">
        <f t="shared" si="341"/>
        <v>35035</v>
      </c>
      <c r="AX914" s="6" t="s">
        <v>1535</v>
      </c>
      <c r="BB914">
        <v>2</v>
      </c>
      <c r="BC914">
        <v>3</v>
      </c>
    </row>
    <row r="915" spans="1:59" hidden="1" outlineLevel="1">
      <c r="A915" t="s">
        <v>650</v>
      </c>
      <c r="B915" t="s">
        <v>992</v>
      </c>
      <c r="C915" s="1">
        <f t="shared" si="353"/>
        <v>3719</v>
      </c>
      <c r="D915" s="6">
        <f>IF(N915&gt;0, RANK(N915,(N915:P915,Q915:AE915)),0)</f>
        <v>2</v>
      </c>
      <c r="E915" s="6">
        <f>IF(O915&gt;0,RANK(O915,(N915:P915,Q915:AE915)),0)</f>
        <v>1</v>
      </c>
      <c r="F915" s="6">
        <f>IF(P915&gt;0,RANK(P915,(N915:P915,Q915:AE915)),0)</f>
        <v>0</v>
      </c>
      <c r="G915" s="1">
        <f t="shared" si="351"/>
        <v>243</v>
      </c>
      <c r="H915" s="2">
        <f t="shared" si="352"/>
        <v>6.5340145200322663E-2</v>
      </c>
      <c r="I915" s="2"/>
      <c r="J915" s="2">
        <f t="shared" si="354"/>
        <v>0.46732992739983864</v>
      </c>
      <c r="K915" s="2">
        <f t="shared" si="355"/>
        <v>0.5326700726001613</v>
      </c>
      <c r="L915" s="2">
        <f t="shared" si="356"/>
        <v>0</v>
      </c>
      <c r="M915" s="2">
        <f t="shared" si="357"/>
        <v>1.1102230246251565E-16</v>
      </c>
      <c r="N915" s="56">
        <v>1738</v>
      </c>
      <c r="O915" s="56">
        <v>1981</v>
      </c>
      <c r="P915" s="56"/>
      <c r="Q915" s="56"/>
      <c r="R915" s="56"/>
      <c r="S915" s="56"/>
      <c r="T915" s="56"/>
      <c r="U915" s="56"/>
      <c r="V915" s="56"/>
      <c r="W915" s="56"/>
      <c r="X915" s="56">
        <f t="shared" si="362"/>
        <v>0</v>
      </c>
      <c r="Y915" s="56"/>
      <c r="Z915" s="56"/>
      <c r="AA915" s="56"/>
      <c r="AB915" s="56"/>
      <c r="AC915" s="56"/>
      <c r="AD915" s="56"/>
      <c r="AE915" s="56"/>
      <c r="AG915" s="6">
        <f>IF(Q915&gt;0,RANK(Q915,(N915:P915,Q915:AE915)),0)</f>
        <v>0</v>
      </c>
      <c r="AH915" s="6">
        <f>IF(R915&gt;0,RANK(R915,(N915:P915,Q915:AE915)),0)</f>
        <v>0</v>
      </c>
      <c r="AI915" s="6">
        <f>IF(T915&gt;0,RANK(T915,(N915:P915,Q915:AE915)),0)</f>
        <v>0</v>
      </c>
      <c r="AJ915" s="6">
        <f>IF(S915&gt;0,RANK(S915,(N915:P915,Q915:AE915)),0)</f>
        <v>0</v>
      </c>
      <c r="AK915" s="2">
        <f t="shared" si="358"/>
        <v>0</v>
      </c>
      <c r="AL915" s="2">
        <f t="shared" si="359"/>
        <v>0</v>
      </c>
      <c r="AM915" s="2">
        <f t="shared" si="360"/>
        <v>0</v>
      </c>
      <c r="AN915" s="2">
        <f t="shared" si="361"/>
        <v>0</v>
      </c>
      <c r="AP915" t="s">
        <v>650</v>
      </c>
      <c r="AQ915" t="s">
        <v>992</v>
      </c>
      <c r="AT915" s="92">
        <v>35</v>
      </c>
      <c r="AU915" s="94">
        <v>37</v>
      </c>
      <c r="AV915" s="98">
        <f t="shared" si="341"/>
        <v>35037</v>
      </c>
      <c r="AX915" s="6" t="s">
        <v>1535</v>
      </c>
      <c r="BB915">
        <v>0</v>
      </c>
      <c r="BC915">
        <v>0</v>
      </c>
    </row>
    <row r="916" spans="1:59" hidden="1" outlineLevel="1">
      <c r="A916" t="s">
        <v>556</v>
      </c>
      <c r="B916" t="s">
        <v>992</v>
      </c>
      <c r="C916" s="1">
        <f t="shared" si="353"/>
        <v>9758</v>
      </c>
      <c r="D916" s="6">
        <f>IF(N916&gt;0, RANK(N916,(N916:P916,Q916:AE916)),0)</f>
        <v>1</v>
      </c>
      <c r="E916" s="6">
        <f>IF(O916&gt;0,RANK(O916,(N916:P916,Q916:AE916)),0)</f>
        <v>2</v>
      </c>
      <c r="F916" s="6">
        <f>IF(P916&gt;0,RANK(P916,(N916:P916,Q916:AE916)),0)</f>
        <v>0</v>
      </c>
      <c r="G916" s="1">
        <f t="shared" si="351"/>
        <v>5148</v>
      </c>
      <c r="H916" s="2">
        <f t="shared" si="352"/>
        <v>0.52756712441073994</v>
      </c>
      <c r="I916" s="2"/>
      <c r="J916" s="2">
        <f t="shared" si="354"/>
        <v>0.76368108218897313</v>
      </c>
      <c r="K916" s="2">
        <f t="shared" si="355"/>
        <v>0.23611395777823324</v>
      </c>
      <c r="L916" s="2">
        <f t="shared" si="356"/>
        <v>0</v>
      </c>
      <c r="M916" s="2">
        <f t="shared" si="357"/>
        <v>2.0496003279363295E-4</v>
      </c>
      <c r="N916" s="56">
        <v>7452</v>
      </c>
      <c r="O916" s="56">
        <v>2304</v>
      </c>
      <c r="P916" s="56"/>
      <c r="Q916" s="56"/>
      <c r="R916" s="56"/>
      <c r="S916" s="56"/>
      <c r="T916" s="56"/>
      <c r="U916" s="56"/>
      <c r="V916" s="56"/>
      <c r="W916" s="56"/>
      <c r="X916" s="56">
        <f t="shared" si="362"/>
        <v>2</v>
      </c>
      <c r="Y916" s="56"/>
      <c r="Z916" s="56"/>
      <c r="AA916" s="56"/>
      <c r="AB916" s="56"/>
      <c r="AC916" s="56"/>
      <c r="AD916" s="56"/>
      <c r="AE916" s="56"/>
      <c r="AG916" s="6">
        <f>IF(Q916&gt;0,RANK(Q916,(N916:P916,Q916:AE916)),0)</f>
        <v>0</v>
      </c>
      <c r="AH916" s="6">
        <f>IF(R916&gt;0,RANK(R916,(N916:P916,Q916:AE916)),0)</f>
        <v>0</v>
      </c>
      <c r="AI916" s="6">
        <f>IF(T916&gt;0,RANK(T916,(N916:P916,Q916:AE916)),0)</f>
        <v>0</v>
      </c>
      <c r="AJ916" s="6">
        <f>IF(S916&gt;0,RANK(S916,(N916:P916,Q916:AE916)),0)</f>
        <v>0</v>
      </c>
      <c r="AK916" s="2">
        <f t="shared" si="358"/>
        <v>0</v>
      </c>
      <c r="AL916" s="2">
        <f t="shared" si="359"/>
        <v>0</v>
      </c>
      <c r="AM916" s="2">
        <f t="shared" si="360"/>
        <v>0</v>
      </c>
      <c r="AN916" s="2">
        <f t="shared" si="361"/>
        <v>0</v>
      </c>
      <c r="AP916" t="s">
        <v>556</v>
      </c>
      <c r="AQ916" t="s">
        <v>992</v>
      </c>
      <c r="AT916" s="92">
        <v>35</v>
      </c>
      <c r="AU916" s="94">
        <v>39</v>
      </c>
      <c r="AV916" s="98">
        <f t="shared" si="341"/>
        <v>35039</v>
      </c>
      <c r="AX916" s="6" t="s">
        <v>1535</v>
      </c>
      <c r="BB916">
        <v>2</v>
      </c>
      <c r="BC916">
        <v>0</v>
      </c>
    </row>
    <row r="917" spans="1:59" hidden="1" outlineLevel="1">
      <c r="A917" t="s">
        <v>988</v>
      </c>
      <c r="B917" t="s">
        <v>992</v>
      </c>
      <c r="C917" s="1">
        <f t="shared" si="353"/>
        <v>4825</v>
      </c>
      <c r="D917" s="6">
        <f>IF(N917&gt;0, RANK(N917,(N917:P917,Q917:AE917)),0)</f>
        <v>2</v>
      </c>
      <c r="E917" s="6">
        <f>IF(O917&gt;0,RANK(O917,(N917:P917,Q917:AE917)),0)</f>
        <v>1</v>
      </c>
      <c r="F917" s="6">
        <f>IF(P917&gt;0,RANK(P917,(N917:P917,Q917:AE917)),0)</f>
        <v>0</v>
      </c>
      <c r="G917" s="1">
        <f t="shared" si="351"/>
        <v>987</v>
      </c>
      <c r="H917" s="2">
        <f t="shared" si="352"/>
        <v>0.20455958549222797</v>
      </c>
      <c r="I917" s="2"/>
      <c r="J917" s="2">
        <f t="shared" si="354"/>
        <v>0.39772020725388602</v>
      </c>
      <c r="K917" s="2">
        <f t="shared" si="355"/>
        <v>0.60227979274611398</v>
      </c>
      <c r="L917" s="2">
        <f t="shared" si="356"/>
        <v>0</v>
      </c>
      <c r="M917" s="2">
        <f t="shared" si="357"/>
        <v>0</v>
      </c>
      <c r="N917" s="56">
        <v>1919</v>
      </c>
      <c r="O917" s="56">
        <v>2906</v>
      </c>
      <c r="P917" s="56"/>
      <c r="Q917" s="56"/>
      <c r="R917" s="56"/>
      <c r="S917" s="56"/>
      <c r="T917" s="56"/>
      <c r="U917" s="56"/>
      <c r="V917" s="56"/>
      <c r="W917" s="56"/>
      <c r="X917" s="56">
        <f t="shared" si="362"/>
        <v>0</v>
      </c>
      <c r="Y917" s="56"/>
      <c r="Z917" s="56"/>
      <c r="AA917" s="56"/>
      <c r="AB917" s="56"/>
      <c r="AC917" s="56"/>
      <c r="AD917" s="56"/>
      <c r="AE917" s="56"/>
      <c r="AG917" s="6">
        <f>IF(Q917&gt;0,RANK(Q917,(N917:P917,Q917:AE917)),0)</f>
        <v>0</v>
      </c>
      <c r="AH917" s="6">
        <f>IF(R917&gt;0,RANK(R917,(N917:P917,Q917:AE917)),0)</f>
        <v>0</v>
      </c>
      <c r="AI917" s="6">
        <f>IF(T917&gt;0,RANK(T917,(N917:P917,Q917:AE917)),0)</f>
        <v>0</v>
      </c>
      <c r="AJ917" s="6">
        <f>IF(S917&gt;0,RANK(S917,(N917:P917,Q917:AE917)),0)</f>
        <v>0</v>
      </c>
      <c r="AK917" s="2">
        <f t="shared" si="358"/>
        <v>0</v>
      </c>
      <c r="AL917" s="2">
        <f t="shared" si="359"/>
        <v>0</v>
      </c>
      <c r="AM917" s="2">
        <f t="shared" si="360"/>
        <v>0</v>
      </c>
      <c r="AN917" s="2">
        <f t="shared" si="361"/>
        <v>0</v>
      </c>
      <c r="AP917" t="s">
        <v>988</v>
      </c>
      <c r="AQ917" t="s">
        <v>992</v>
      </c>
      <c r="AT917" s="92">
        <v>35</v>
      </c>
      <c r="AU917" s="94">
        <v>41</v>
      </c>
      <c r="AV917" s="98">
        <f t="shared" si="341"/>
        <v>35041</v>
      </c>
      <c r="AX917" s="6" t="s">
        <v>1535</v>
      </c>
      <c r="BB917">
        <v>0</v>
      </c>
      <c r="BC917">
        <v>0</v>
      </c>
    </row>
    <row r="918" spans="1:59" hidden="1" outlineLevel="1">
      <c r="A918" t="s">
        <v>2052</v>
      </c>
      <c r="B918" t="s">
        <v>992</v>
      </c>
      <c r="C918" s="1">
        <f t="shared" si="353"/>
        <v>20671</v>
      </c>
      <c r="D918" s="6">
        <f>IF(N918&gt;0, RANK(N918,(N918:P918,Q918:AE918)),0)</f>
        <v>1</v>
      </c>
      <c r="E918" s="6">
        <f>IF(O918&gt;0,RANK(O918,(N918:P918,Q918:AE918)),0)</f>
        <v>2</v>
      </c>
      <c r="F918" s="6">
        <f>IF(P918&gt;0,RANK(P918,(N918:P918,Q918:AE918)),0)</f>
        <v>0</v>
      </c>
      <c r="G918" s="1">
        <f t="shared" si="351"/>
        <v>1968</v>
      </c>
      <c r="H918" s="2">
        <f t="shared" si="352"/>
        <v>9.5205843935948914E-2</v>
      </c>
      <c r="I918" s="2"/>
      <c r="J918" s="2">
        <f t="shared" si="354"/>
        <v>0.5470949639591699</v>
      </c>
      <c r="K918" s="2">
        <f t="shared" si="355"/>
        <v>0.45188912002322096</v>
      </c>
      <c r="L918" s="2">
        <f t="shared" si="356"/>
        <v>0</v>
      </c>
      <c r="M918" s="2">
        <f t="shared" si="357"/>
        <v>1.015916017609142E-3</v>
      </c>
      <c r="N918" s="56">
        <v>11309</v>
      </c>
      <c r="O918" s="56">
        <v>9341</v>
      </c>
      <c r="P918" s="56"/>
      <c r="Q918" s="56"/>
      <c r="R918" s="56"/>
      <c r="S918" s="56"/>
      <c r="T918" s="56"/>
      <c r="U918" s="56"/>
      <c r="V918" s="56"/>
      <c r="W918" s="56"/>
      <c r="X918" s="56">
        <f t="shared" si="362"/>
        <v>21</v>
      </c>
      <c r="Y918" s="56"/>
      <c r="Z918" s="56"/>
      <c r="AA918" s="56"/>
      <c r="AB918" s="56"/>
      <c r="AC918" s="56"/>
      <c r="AD918" s="56"/>
      <c r="AE918" s="56"/>
      <c r="AG918" s="6">
        <f>IF(Q918&gt;0,RANK(Q918,(N918:P918,Q918:AE918)),0)</f>
        <v>0</v>
      </c>
      <c r="AH918" s="6">
        <f>IF(R918&gt;0,RANK(R918,(N918:P918,Q918:AE918)),0)</f>
        <v>0</v>
      </c>
      <c r="AI918" s="6">
        <f>IF(T918&gt;0,RANK(T918,(N918:P918,Q918:AE918)),0)</f>
        <v>0</v>
      </c>
      <c r="AJ918" s="6">
        <f>IF(S918&gt;0,RANK(S918,(N918:P918,Q918:AE918)),0)</f>
        <v>0</v>
      </c>
      <c r="AK918" s="2">
        <f t="shared" si="358"/>
        <v>0</v>
      </c>
      <c r="AL918" s="2">
        <f t="shared" si="359"/>
        <v>0</v>
      </c>
      <c r="AM918" s="2">
        <f t="shared" si="360"/>
        <v>0</v>
      </c>
      <c r="AN918" s="2">
        <f t="shared" si="361"/>
        <v>0</v>
      </c>
      <c r="AP918" t="s">
        <v>2052</v>
      </c>
      <c r="AQ918" t="s">
        <v>992</v>
      </c>
      <c r="AT918" s="92">
        <v>35</v>
      </c>
      <c r="AU918" s="94">
        <v>43</v>
      </c>
      <c r="AV918" s="98">
        <f t="shared" si="341"/>
        <v>35043</v>
      </c>
      <c r="AX918" s="6" t="s">
        <v>1535</v>
      </c>
      <c r="BB918">
        <v>21</v>
      </c>
      <c r="BC918">
        <v>0</v>
      </c>
    </row>
    <row r="919" spans="1:59" hidden="1" outlineLevel="1">
      <c r="A919" t="s">
        <v>1521</v>
      </c>
      <c r="B919" t="s">
        <v>992</v>
      </c>
      <c r="C919" s="1">
        <f t="shared" si="353"/>
        <v>26469</v>
      </c>
      <c r="D919" s="6">
        <f>IF(N919&gt;0, RANK(N919,(N919:P919,Q919:AE919)),0)</f>
        <v>2</v>
      </c>
      <c r="E919" s="6">
        <f>IF(O919&gt;0,RANK(O919,(N919:P919,Q919:AE919)),0)</f>
        <v>1</v>
      </c>
      <c r="F919" s="6">
        <f>IF(P919&gt;0,RANK(P919,(N919:P919,Q919:AE919)),0)</f>
        <v>0</v>
      </c>
      <c r="G919" s="1">
        <f t="shared" si="351"/>
        <v>4461</v>
      </c>
      <c r="H919" s="2">
        <f t="shared" si="352"/>
        <v>0.16853677887339907</v>
      </c>
      <c r="I919" s="2"/>
      <c r="J919" s="2">
        <f t="shared" si="354"/>
        <v>0.41565605047413956</v>
      </c>
      <c r="K919" s="2">
        <f t="shared" si="355"/>
        <v>0.58419282934753858</v>
      </c>
      <c r="L919" s="2">
        <f t="shared" si="356"/>
        <v>0</v>
      </c>
      <c r="M919" s="2">
        <f t="shared" si="357"/>
        <v>1.5112017832186186E-4</v>
      </c>
      <c r="N919" s="56">
        <v>11002</v>
      </c>
      <c r="O919" s="56">
        <v>15463</v>
      </c>
      <c r="P919" s="56"/>
      <c r="Q919" s="56"/>
      <c r="R919" s="56"/>
      <c r="S919" s="56"/>
      <c r="T919" s="56"/>
      <c r="U919" s="56"/>
      <c r="V919" s="56"/>
      <c r="W919" s="56"/>
      <c r="X919" s="56">
        <f t="shared" si="362"/>
        <v>4</v>
      </c>
      <c r="Y919" s="56"/>
      <c r="Z919" s="56"/>
      <c r="AA919" s="56"/>
      <c r="AB919" s="56"/>
      <c r="AC919" s="56"/>
      <c r="AD919" s="56"/>
      <c r="AE919" s="56"/>
      <c r="AG919" s="6">
        <f>IF(Q919&gt;0,RANK(Q919,(N919:P919,Q919:AE919)),0)</f>
        <v>0</v>
      </c>
      <c r="AH919" s="6">
        <f>IF(R919&gt;0,RANK(R919,(N919:P919,Q919:AE919)),0)</f>
        <v>0</v>
      </c>
      <c r="AI919" s="6">
        <f>IF(T919&gt;0,RANK(T919,(N919:P919,Q919:AE919)),0)</f>
        <v>0</v>
      </c>
      <c r="AJ919" s="6">
        <f>IF(S919&gt;0,RANK(S919,(N919:P919,Q919:AE919)),0)</f>
        <v>0</v>
      </c>
      <c r="AK919" s="2">
        <f t="shared" si="358"/>
        <v>0</v>
      </c>
      <c r="AL919" s="2">
        <f t="shared" si="359"/>
        <v>0</v>
      </c>
      <c r="AM919" s="2">
        <f t="shared" si="360"/>
        <v>0</v>
      </c>
      <c r="AN919" s="2">
        <f t="shared" si="361"/>
        <v>0</v>
      </c>
      <c r="AP919" t="s">
        <v>1521</v>
      </c>
      <c r="AQ919" t="s">
        <v>992</v>
      </c>
      <c r="AT919" s="92">
        <v>35</v>
      </c>
      <c r="AU919" s="94">
        <v>45</v>
      </c>
      <c r="AV919" s="98">
        <f t="shared" si="341"/>
        <v>35045</v>
      </c>
      <c r="AX919" s="6" t="s">
        <v>1535</v>
      </c>
      <c r="BB919">
        <v>1</v>
      </c>
      <c r="BC919">
        <v>3</v>
      </c>
    </row>
    <row r="920" spans="1:59" hidden="1" outlineLevel="1">
      <c r="A920" t="s">
        <v>961</v>
      </c>
      <c r="B920" t="s">
        <v>992</v>
      </c>
      <c r="C920" s="1">
        <f t="shared" si="353"/>
        <v>8243</v>
      </c>
      <c r="D920" s="6">
        <f>IF(N920&gt;0, RANK(N920,(N920:P920,Q920:AE920)),0)</f>
        <v>1</v>
      </c>
      <c r="E920" s="6">
        <f>IF(O920&gt;0,RANK(O920,(N920:P920,Q920:AE920)),0)</f>
        <v>2</v>
      </c>
      <c r="F920" s="6">
        <f>IF(P920&gt;0,RANK(P920,(N920:P920,Q920:AE920)),0)</f>
        <v>0</v>
      </c>
      <c r="G920" s="1">
        <f t="shared" si="351"/>
        <v>4642</v>
      </c>
      <c r="H920" s="2">
        <f t="shared" si="352"/>
        <v>0.5631444862307412</v>
      </c>
      <c r="I920" s="2"/>
      <c r="J920" s="2">
        <f t="shared" si="354"/>
        <v>0.78151158558777145</v>
      </c>
      <c r="K920" s="2">
        <f t="shared" si="355"/>
        <v>0.21836709935703022</v>
      </c>
      <c r="L920" s="2">
        <f t="shared" si="356"/>
        <v>0</v>
      </c>
      <c r="M920" s="2">
        <f t="shared" si="357"/>
        <v>1.2131505519832886E-4</v>
      </c>
      <c r="N920" s="56">
        <v>6442</v>
      </c>
      <c r="O920" s="56">
        <v>1800</v>
      </c>
      <c r="P920" s="56"/>
      <c r="Q920" s="56"/>
      <c r="R920" s="56"/>
      <c r="S920" s="56"/>
      <c r="T920" s="56"/>
      <c r="U920" s="56"/>
      <c r="V920" s="56"/>
      <c r="W920" s="56"/>
      <c r="X920" s="56">
        <f t="shared" si="362"/>
        <v>1</v>
      </c>
      <c r="Y920" s="56"/>
      <c r="Z920" s="56"/>
      <c r="AA920" s="56"/>
      <c r="AB920" s="56"/>
      <c r="AC920" s="56"/>
      <c r="AD920" s="56"/>
      <c r="AE920" s="56"/>
      <c r="AG920" s="6">
        <f>IF(Q920&gt;0,RANK(Q920,(N920:P920,Q920:AE920)),0)</f>
        <v>0</v>
      </c>
      <c r="AH920" s="6">
        <f>IF(R920&gt;0,RANK(R920,(N920:P920,Q920:AE920)),0)</f>
        <v>0</v>
      </c>
      <c r="AI920" s="6">
        <f>IF(T920&gt;0,RANK(T920,(N920:P920,Q920:AE920)),0)</f>
        <v>0</v>
      </c>
      <c r="AJ920" s="6">
        <f>IF(S920&gt;0,RANK(S920,(N920:P920,Q920:AE920)),0)</f>
        <v>0</v>
      </c>
      <c r="AK920" s="2">
        <f t="shared" si="358"/>
        <v>0</v>
      </c>
      <c r="AL920" s="2">
        <f t="shared" si="359"/>
        <v>0</v>
      </c>
      <c r="AM920" s="2">
        <f t="shared" si="360"/>
        <v>0</v>
      </c>
      <c r="AN920" s="2">
        <f t="shared" si="361"/>
        <v>0</v>
      </c>
      <c r="AP920" t="s">
        <v>961</v>
      </c>
      <c r="AQ920" t="s">
        <v>992</v>
      </c>
      <c r="AT920" s="92">
        <v>35</v>
      </c>
      <c r="AU920" s="94">
        <v>47</v>
      </c>
      <c r="AV920" s="98">
        <f t="shared" ref="AV920:AV983" si="363">1000*AT920+AU920</f>
        <v>35047</v>
      </c>
      <c r="AX920" s="6" t="s">
        <v>1535</v>
      </c>
      <c r="BB920">
        <v>0</v>
      </c>
      <c r="BC920">
        <v>1</v>
      </c>
    </row>
    <row r="921" spans="1:59" hidden="1" outlineLevel="1">
      <c r="A921" t="s">
        <v>372</v>
      </c>
      <c r="B921" t="s">
        <v>992</v>
      </c>
      <c r="C921" s="1">
        <f t="shared" si="353"/>
        <v>35877</v>
      </c>
      <c r="D921" s="6">
        <f>IF(N921&gt;0, RANK(N921,(N921:P921,Q921:AE921)),0)</f>
        <v>1</v>
      </c>
      <c r="E921" s="6">
        <f>IF(O921&gt;0,RANK(O921,(N921:P921,Q921:AE921)),0)</f>
        <v>2</v>
      </c>
      <c r="F921" s="6">
        <f>IF(P921&gt;0,RANK(P921,(N921:P921,Q921:AE921)),0)</f>
        <v>0</v>
      </c>
      <c r="G921" s="1">
        <f t="shared" si="351"/>
        <v>16151</v>
      </c>
      <c r="H921" s="2">
        <f t="shared" si="352"/>
        <v>0.45017699361708058</v>
      </c>
      <c r="I921" s="2"/>
      <c r="J921" s="2">
        <f t="shared" si="354"/>
        <v>0.72469827466064607</v>
      </c>
      <c r="K921" s="2">
        <f t="shared" si="355"/>
        <v>0.27452128104356549</v>
      </c>
      <c r="L921" s="2">
        <f t="shared" si="356"/>
        <v>0</v>
      </c>
      <c r="M921" s="2">
        <f t="shared" si="357"/>
        <v>7.8044429578844055E-4</v>
      </c>
      <c r="N921" s="56">
        <v>26000</v>
      </c>
      <c r="O921" s="56">
        <v>9849</v>
      </c>
      <c r="P921" s="56"/>
      <c r="Q921" s="56"/>
      <c r="R921" s="56"/>
      <c r="S921" s="56"/>
      <c r="T921" s="56"/>
      <c r="U921" s="56"/>
      <c r="V921" s="56"/>
      <c r="W921" s="56"/>
      <c r="X921" s="56">
        <f t="shared" si="362"/>
        <v>28</v>
      </c>
      <c r="Y921" s="56"/>
      <c r="Z921" s="56"/>
      <c r="AA921" s="56"/>
      <c r="AB921" s="56"/>
      <c r="AC921" s="56"/>
      <c r="AD921" s="56"/>
      <c r="AE921" s="56"/>
      <c r="AG921" s="6">
        <f>IF(Q921&gt;0,RANK(Q921,(N921:P921,Q921:AE921)),0)</f>
        <v>0</v>
      </c>
      <c r="AH921" s="6">
        <f>IF(R921&gt;0,RANK(R921,(N921:P921,Q921:AE921)),0)</f>
        <v>0</v>
      </c>
      <c r="AI921" s="6">
        <f>IF(T921&gt;0,RANK(T921,(N921:P921,Q921:AE921)),0)</f>
        <v>0</v>
      </c>
      <c r="AJ921" s="6">
        <f>IF(S921&gt;0,RANK(S921,(N921:P921,Q921:AE921)),0)</f>
        <v>0</v>
      </c>
      <c r="AK921" s="2">
        <f t="shared" si="358"/>
        <v>0</v>
      </c>
      <c r="AL921" s="2">
        <f t="shared" si="359"/>
        <v>0</v>
      </c>
      <c r="AM921" s="2">
        <f t="shared" si="360"/>
        <v>0</v>
      </c>
      <c r="AN921" s="2">
        <f t="shared" si="361"/>
        <v>0</v>
      </c>
      <c r="AP921" t="s">
        <v>372</v>
      </c>
      <c r="AQ921" t="s">
        <v>992</v>
      </c>
      <c r="AT921" s="92">
        <v>35</v>
      </c>
      <c r="AU921" s="94">
        <v>49</v>
      </c>
      <c r="AV921" s="98">
        <f t="shared" si="363"/>
        <v>35049</v>
      </c>
      <c r="AX921" s="6" t="s">
        <v>1535</v>
      </c>
      <c r="BB921">
        <v>2</v>
      </c>
      <c r="BC921">
        <v>26</v>
      </c>
    </row>
    <row r="922" spans="1:59" hidden="1" outlineLevel="1">
      <c r="A922" t="s">
        <v>1207</v>
      </c>
      <c r="B922" t="s">
        <v>992</v>
      </c>
      <c r="C922" s="1">
        <f t="shared" si="353"/>
        <v>3853</v>
      </c>
      <c r="D922" s="6">
        <f>IF(N922&gt;0, RANK(N922,(N922:P922,Q922:AE922)),0)</f>
        <v>2</v>
      </c>
      <c r="E922" s="6">
        <f>IF(O922&gt;0,RANK(O922,(N922:P922,Q922:AE922)),0)</f>
        <v>1</v>
      </c>
      <c r="F922" s="6">
        <f>IF(P922&gt;0,RANK(P922,(N922:P922,Q922:AE922)),0)</f>
        <v>0</v>
      </c>
      <c r="G922" s="1">
        <f t="shared" si="351"/>
        <v>797</v>
      </c>
      <c r="H922" s="2">
        <f t="shared" si="352"/>
        <v>0.20685180378925513</v>
      </c>
      <c r="I922" s="2"/>
      <c r="J922" s="2">
        <f t="shared" si="354"/>
        <v>0.39631456008305216</v>
      </c>
      <c r="K922" s="2">
        <f t="shared" si="355"/>
        <v>0.60316636387230727</v>
      </c>
      <c r="L922" s="2">
        <f t="shared" si="356"/>
        <v>0</v>
      </c>
      <c r="M922" s="2">
        <f t="shared" si="357"/>
        <v>5.1907604464052071E-4</v>
      </c>
      <c r="N922" s="56">
        <v>1527</v>
      </c>
      <c r="O922" s="56">
        <v>2324</v>
      </c>
      <c r="P922" s="56"/>
      <c r="Q922" s="56"/>
      <c r="R922" s="56"/>
      <c r="S922" s="56"/>
      <c r="T922" s="56"/>
      <c r="U922" s="56"/>
      <c r="V922" s="56"/>
      <c r="W922" s="56"/>
      <c r="X922" s="56">
        <f t="shared" si="362"/>
        <v>2</v>
      </c>
      <c r="Y922" s="56"/>
      <c r="Z922" s="56"/>
      <c r="AA922" s="56"/>
      <c r="AB922" s="56"/>
      <c r="AC922" s="56"/>
      <c r="AD922" s="56"/>
      <c r="AE922" s="56"/>
      <c r="AG922" s="6">
        <f>IF(Q922&gt;0,RANK(Q922,(N922:P922,Q922:AE922)),0)</f>
        <v>0</v>
      </c>
      <c r="AH922" s="6">
        <f>IF(R922&gt;0,RANK(R922,(N922:P922,Q922:AE922)),0)</f>
        <v>0</v>
      </c>
      <c r="AI922" s="6">
        <f>IF(T922&gt;0,RANK(T922,(N922:P922,Q922:AE922)),0)</f>
        <v>0</v>
      </c>
      <c r="AJ922" s="6">
        <f>IF(S922&gt;0,RANK(S922,(N922:P922,Q922:AE922)),0)</f>
        <v>0</v>
      </c>
      <c r="AK922" s="2">
        <f t="shared" si="358"/>
        <v>0</v>
      </c>
      <c r="AL922" s="2">
        <f t="shared" si="359"/>
        <v>0</v>
      </c>
      <c r="AM922" s="2">
        <f t="shared" si="360"/>
        <v>0</v>
      </c>
      <c r="AN922" s="2">
        <f t="shared" si="361"/>
        <v>0</v>
      </c>
      <c r="AP922" t="s">
        <v>1207</v>
      </c>
      <c r="AQ922" t="s">
        <v>992</v>
      </c>
      <c r="AT922" s="92">
        <v>35</v>
      </c>
      <c r="AU922" s="94">
        <v>51</v>
      </c>
      <c r="AV922" s="98">
        <f t="shared" si="363"/>
        <v>35051</v>
      </c>
      <c r="AX922" s="6" t="s">
        <v>1535</v>
      </c>
      <c r="BB922">
        <v>2</v>
      </c>
      <c r="BC922">
        <v>0</v>
      </c>
    </row>
    <row r="923" spans="1:59" hidden="1" outlineLevel="1">
      <c r="A923" t="s">
        <v>373</v>
      </c>
      <c r="B923" t="s">
        <v>992</v>
      </c>
      <c r="C923" s="1">
        <f t="shared" si="353"/>
        <v>5729</v>
      </c>
      <c r="D923" s="6">
        <f>IF(N923&gt;0, RANK(N923,(N923:P923,Q923:AE923)),0)</f>
        <v>1</v>
      </c>
      <c r="E923" s="6">
        <f>IF(O923&gt;0,RANK(O923,(N923:P923,Q923:AE923)),0)</f>
        <v>2</v>
      </c>
      <c r="F923" s="6">
        <f>IF(P923&gt;0,RANK(P923,(N923:P923,Q923:AE923)),0)</f>
        <v>0</v>
      </c>
      <c r="G923" s="1">
        <f t="shared" si="351"/>
        <v>1014</v>
      </c>
      <c r="H923" s="2">
        <f t="shared" si="352"/>
        <v>0.17699423983243148</v>
      </c>
      <c r="I923" s="2"/>
      <c r="J923" s="2">
        <f t="shared" si="354"/>
        <v>0.58788619305288881</v>
      </c>
      <c r="K923" s="2">
        <f t="shared" si="355"/>
        <v>0.4108919532204573</v>
      </c>
      <c r="L923" s="2">
        <f t="shared" si="356"/>
        <v>0</v>
      </c>
      <c r="M923" s="2">
        <f t="shared" si="357"/>
        <v>1.2218537266538987E-3</v>
      </c>
      <c r="N923" s="56">
        <v>3368</v>
      </c>
      <c r="O923" s="56">
        <v>2354</v>
      </c>
      <c r="P923" s="56"/>
      <c r="Q923" s="56"/>
      <c r="R923" s="56"/>
      <c r="S923" s="56"/>
      <c r="T923" s="56"/>
      <c r="U923" s="56"/>
      <c r="V923" s="56"/>
      <c r="W923" s="56"/>
      <c r="X923" s="56">
        <f t="shared" si="362"/>
        <v>7</v>
      </c>
      <c r="Y923" s="56"/>
      <c r="Z923" s="56"/>
      <c r="AA923" s="56"/>
      <c r="AB923" s="56"/>
      <c r="AC923" s="56"/>
      <c r="AD923" s="56"/>
      <c r="AE923" s="56"/>
      <c r="AG923" s="6">
        <f>IF(Q923&gt;0,RANK(Q923,(N923:P923,Q923:AE923)),0)</f>
        <v>0</v>
      </c>
      <c r="AH923" s="6">
        <f>IF(R923&gt;0,RANK(R923,(N923:P923,Q923:AE923)),0)</f>
        <v>0</v>
      </c>
      <c r="AI923" s="6">
        <f>IF(T923&gt;0,RANK(T923,(N923:P923,Q923:AE923)),0)</f>
        <v>0</v>
      </c>
      <c r="AJ923" s="6">
        <f>IF(S923&gt;0,RANK(S923,(N923:P923,Q923:AE923)),0)</f>
        <v>0</v>
      </c>
      <c r="AK923" s="2">
        <f t="shared" si="358"/>
        <v>0</v>
      </c>
      <c r="AL923" s="2">
        <f t="shared" si="359"/>
        <v>0</v>
      </c>
      <c r="AM923" s="2">
        <f t="shared" si="360"/>
        <v>0</v>
      </c>
      <c r="AN923" s="2">
        <f t="shared" si="361"/>
        <v>0</v>
      </c>
      <c r="AP923" t="s">
        <v>373</v>
      </c>
      <c r="AQ923" t="s">
        <v>992</v>
      </c>
      <c r="AT923" s="92">
        <v>35</v>
      </c>
      <c r="AU923" s="94">
        <v>53</v>
      </c>
      <c r="AV923" s="98">
        <f t="shared" si="363"/>
        <v>35053</v>
      </c>
      <c r="AX923" s="6" t="s">
        <v>1535</v>
      </c>
      <c r="BB923">
        <v>7</v>
      </c>
      <c r="BC923">
        <v>0</v>
      </c>
    </row>
    <row r="924" spans="1:59" hidden="1" outlineLevel="1">
      <c r="A924" t="s">
        <v>1348</v>
      </c>
      <c r="B924" t="s">
        <v>992</v>
      </c>
      <c r="C924" s="1">
        <f t="shared" si="353"/>
        <v>7894</v>
      </c>
      <c r="D924" s="6">
        <f>IF(N924&gt;0, RANK(N924,(N924:P924,Q924:AE924)),0)</f>
        <v>1</v>
      </c>
      <c r="E924" s="6">
        <f>IF(O924&gt;0,RANK(O924,(N924:P924,Q924:AE924)),0)</f>
        <v>2</v>
      </c>
      <c r="F924" s="6">
        <f>IF(P924&gt;0,RANK(P924,(N924:P924,Q924:AE924)),0)</f>
        <v>0</v>
      </c>
      <c r="G924" s="1">
        <f t="shared" si="351"/>
        <v>3701</v>
      </c>
      <c r="H924" s="2">
        <f t="shared" si="352"/>
        <v>0.46883709146186975</v>
      </c>
      <c r="I924" s="2"/>
      <c r="J924" s="2">
        <f t="shared" si="354"/>
        <v>0.73397517101596144</v>
      </c>
      <c r="K924" s="2">
        <f t="shared" si="355"/>
        <v>0.26513807955409169</v>
      </c>
      <c r="L924" s="2">
        <f t="shared" si="356"/>
        <v>0</v>
      </c>
      <c r="M924" s="2">
        <f t="shared" si="357"/>
        <v>8.8674942994687589E-4</v>
      </c>
      <c r="N924" s="56">
        <v>5794</v>
      </c>
      <c r="O924" s="56">
        <v>2093</v>
      </c>
      <c r="P924" s="56"/>
      <c r="Q924" s="56"/>
      <c r="R924" s="56"/>
      <c r="S924" s="56"/>
      <c r="T924" s="56"/>
      <c r="U924" s="56"/>
      <c r="V924" s="56"/>
      <c r="W924" s="56"/>
      <c r="X924" s="56">
        <f t="shared" si="362"/>
        <v>7</v>
      </c>
      <c r="Y924" s="56"/>
      <c r="Z924" s="56"/>
      <c r="AA924" s="56"/>
      <c r="AB924" s="56"/>
      <c r="AC924" s="56"/>
      <c r="AD924" s="56"/>
      <c r="AE924" s="56"/>
      <c r="AG924" s="6">
        <f>IF(Q924&gt;0,RANK(Q924,(N924:P924,Q924:AE924)),0)</f>
        <v>0</v>
      </c>
      <c r="AH924" s="6">
        <f>IF(R924&gt;0,RANK(R924,(N924:P924,Q924:AE924)),0)</f>
        <v>0</v>
      </c>
      <c r="AI924" s="6">
        <f>IF(T924&gt;0,RANK(T924,(N924:P924,Q924:AE924)),0)</f>
        <v>0</v>
      </c>
      <c r="AJ924" s="6">
        <f>IF(S924&gt;0,RANK(S924,(N924:P924,Q924:AE924)),0)</f>
        <v>0</v>
      </c>
      <c r="AK924" s="2">
        <f t="shared" si="358"/>
        <v>0</v>
      </c>
      <c r="AL924" s="2">
        <f t="shared" si="359"/>
        <v>0</v>
      </c>
      <c r="AM924" s="2">
        <f t="shared" si="360"/>
        <v>0</v>
      </c>
      <c r="AN924" s="2">
        <f t="shared" si="361"/>
        <v>0</v>
      </c>
      <c r="AP924" t="s">
        <v>1348</v>
      </c>
      <c r="AQ924" t="s">
        <v>992</v>
      </c>
      <c r="AT924" s="92">
        <v>35</v>
      </c>
      <c r="AU924" s="94">
        <v>55</v>
      </c>
      <c r="AV924" s="98">
        <f t="shared" si="363"/>
        <v>35055</v>
      </c>
      <c r="AX924" s="6" t="s">
        <v>1535</v>
      </c>
      <c r="BB924">
        <v>0</v>
      </c>
      <c r="BC924">
        <v>7</v>
      </c>
    </row>
    <row r="925" spans="1:59" hidden="1" outlineLevel="1">
      <c r="A925" t="s">
        <v>1833</v>
      </c>
      <c r="B925" t="s">
        <v>992</v>
      </c>
      <c r="C925" s="1">
        <f t="shared" si="353"/>
        <v>4038</v>
      </c>
      <c r="D925" s="6">
        <f>IF(N925&gt;0, RANK(N925,(N925:P925,Q925:AE925)),0)</f>
        <v>1</v>
      </c>
      <c r="E925" s="6">
        <f>IF(O925&gt;0,RANK(O925,(N925:P925,Q925:AE925)),0)</f>
        <v>2</v>
      </c>
      <c r="F925" s="6">
        <f>IF(P925&gt;0,RANK(P925,(N925:P925,Q925:AE925)),0)</f>
        <v>0</v>
      </c>
      <c r="G925" s="1">
        <f t="shared" si="351"/>
        <v>56</v>
      </c>
      <c r="H925" s="2">
        <f t="shared" si="352"/>
        <v>1.3868251609707775E-2</v>
      </c>
      <c r="I925" s="2"/>
      <c r="J925" s="2">
        <f t="shared" si="354"/>
        <v>0.50668647845468051</v>
      </c>
      <c r="K925" s="2">
        <f t="shared" si="355"/>
        <v>0.49281822684497278</v>
      </c>
      <c r="L925" s="2">
        <f t="shared" si="356"/>
        <v>0</v>
      </c>
      <c r="M925" s="2">
        <f t="shared" si="357"/>
        <v>4.9529470034670453E-4</v>
      </c>
      <c r="N925" s="56">
        <v>2046</v>
      </c>
      <c r="O925" s="56">
        <v>1990</v>
      </c>
      <c r="P925" s="56"/>
      <c r="Q925" s="56"/>
      <c r="R925" s="56"/>
      <c r="S925" s="56"/>
      <c r="T925" s="56"/>
      <c r="U925" s="56"/>
      <c r="V925" s="56"/>
      <c r="W925" s="56"/>
      <c r="X925" s="56">
        <f t="shared" si="362"/>
        <v>2</v>
      </c>
      <c r="Y925" s="56"/>
      <c r="Z925" s="56"/>
      <c r="AA925" s="56"/>
      <c r="AB925" s="56"/>
      <c r="AC925" s="56"/>
      <c r="AD925" s="56"/>
      <c r="AE925" s="56"/>
      <c r="AG925" s="6">
        <f>IF(Q925&gt;0,RANK(Q925,(N925:P925,Q925:AE925)),0)</f>
        <v>0</v>
      </c>
      <c r="AH925" s="6">
        <f>IF(R925&gt;0,RANK(R925,(N925:P925,Q925:AE925)),0)</f>
        <v>0</v>
      </c>
      <c r="AI925" s="6">
        <f>IF(T925&gt;0,RANK(T925,(N925:P925,Q925:AE925)),0)</f>
        <v>0</v>
      </c>
      <c r="AJ925" s="6">
        <f>IF(S925&gt;0,RANK(S925,(N925:P925,Q925:AE925)),0)</f>
        <v>0</v>
      </c>
      <c r="AK925" s="2">
        <f t="shared" si="358"/>
        <v>0</v>
      </c>
      <c r="AL925" s="2">
        <f t="shared" si="359"/>
        <v>0</v>
      </c>
      <c r="AM925" s="2">
        <f t="shared" si="360"/>
        <v>0</v>
      </c>
      <c r="AN925" s="2">
        <f t="shared" si="361"/>
        <v>0</v>
      </c>
      <c r="AP925" t="s">
        <v>1833</v>
      </c>
      <c r="AQ925" t="s">
        <v>992</v>
      </c>
      <c r="AT925" s="92">
        <v>35</v>
      </c>
      <c r="AU925" s="94">
        <v>57</v>
      </c>
      <c r="AV925" s="98">
        <f t="shared" si="363"/>
        <v>35057</v>
      </c>
      <c r="AX925" s="6" t="s">
        <v>1535</v>
      </c>
      <c r="BB925">
        <v>0</v>
      </c>
      <c r="BC925">
        <v>2</v>
      </c>
    </row>
    <row r="926" spans="1:59" hidden="1" outlineLevel="1">
      <c r="A926" t="s">
        <v>1666</v>
      </c>
      <c r="B926" t="s">
        <v>992</v>
      </c>
      <c r="C926" s="1">
        <f t="shared" si="353"/>
        <v>1642</v>
      </c>
      <c r="D926" s="6">
        <f>IF(N926&gt;0, RANK(N926,(N926:P926,Q926:AE926)),0)</f>
        <v>2</v>
      </c>
      <c r="E926" s="6">
        <f>IF(O926&gt;0,RANK(O926,(N926:P926,Q926:AE926)),0)</f>
        <v>1</v>
      </c>
      <c r="F926" s="6">
        <f>IF(P926&gt;0,RANK(P926,(N926:P926,Q926:AE926)),0)</f>
        <v>0</v>
      </c>
      <c r="G926" s="1">
        <f t="shared" si="351"/>
        <v>360</v>
      </c>
      <c r="H926" s="2">
        <f t="shared" si="352"/>
        <v>0.21924482338611451</v>
      </c>
      <c r="I926" s="2"/>
      <c r="J926" s="2">
        <f t="shared" si="354"/>
        <v>0.39037758830694275</v>
      </c>
      <c r="K926" s="2">
        <f t="shared" si="355"/>
        <v>0.6096224116930572</v>
      </c>
      <c r="L926" s="2">
        <f t="shared" si="356"/>
        <v>0</v>
      </c>
      <c r="M926" s="2">
        <f t="shared" si="357"/>
        <v>1.1102230246251565E-16</v>
      </c>
      <c r="N926" s="56">
        <v>641</v>
      </c>
      <c r="O926" s="56">
        <v>1001</v>
      </c>
      <c r="P926" s="56"/>
      <c r="Q926" s="56"/>
      <c r="R926" s="56"/>
      <c r="S926" s="56"/>
      <c r="T926" s="56"/>
      <c r="U926" s="56"/>
      <c r="V926" s="56"/>
      <c r="W926" s="56"/>
      <c r="X926" s="56">
        <f t="shared" si="362"/>
        <v>0</v>
      </c>
      <c r="Y926" s="56"/>
      <c r="Z926" s="56"/>
      <c r="AA926" s="56"/>
      <c r="AB926" s="56"/>
      <c r="AC926" s="56"/>
      <c r="AD926" s="56"/>
      <c r="AE926" s="56"/>
      <c r="AG926" s="6">
        <f>IF(Q926&gt;0,RANK(Q926,(N926:P926,Q926:AE926)),0)</f>
        <v>0</v>
      </c>
      <c r="AH926" s="6">
        <f>IF(R926&gt;0,RANK(R926,(N926:P926,Q926:AE926)),0)</f>
        <v>0</v>
      </c>
      <c r="AI926" s="6">
        <f>IF(T926&gt;0,RANK(T926,(N926:P926,Q926:AE926)),0)</f>
        <v>0</v>
      </c>
      <c r="AJ926" s="6">
        <f>IF(S926&gt;0,RANK(S926,(N926:P926,Q926:AE926)),0)</f>
        <v>0</v>
      </c>
      <c r="AK926" s="2">
        <f t="shared" si="358"/>
        <v>0</v>
      </c>
      <c r="AL926" s="2">
        <f t="shared" si="359"/>
        <v>0</v>
      </c>
      <c r="AM926" s="2">
        <f t="shared" si="360"/>
        <v>0</v>
      </c>
      <c r="AN926" s="2">
        <f t="shared" si="361"/>
        <v>0</v>
      </c>
      <c r="AP926" t="s">
        <v>1666</v>
      </c>
      <c r="AQ926" t="s">
        <v>992</v>
      </c>
      <c r="AT926" s="92">
        <v>35</v>
      </c>
      <c r="AU926" s="94">
        <v>59</v>
      </c>
      <c r="AV926" s="98">
        <f t="shared" si="363"/>
        <v>35059</v>
      </c>
      <c r="AX926" s="6" t="s">
        <v>1535</v>
      </c>
      <c r="BB926">
        <v>0</v>
      </c>
      <c r="BC926">
        <v>0</v>
      </c>
    </row>
    <row r="927" spans="1:59" hidden="1" outlineLevel="1">
      <c r="A927" t="s">
        <v>1834</v>
      </c>
      <c r="B927" t="s">
        <v>992</v>
      </c>
      <c r="C927" s="1">
        <f t="shared" si="353"/>
        <v>15364</v>
      </c>
      <c r="D927" s="6">
        <f>IF(N927&gt;0, RANK(N927,(N927:P927,Q927:AE927)),0)</f>
        <v>1</v>
      </c>
      <c r="E927" s="6">
        <f>IF(O927&gt;0,RANK(O927,(N927:P927,Q927:AE927)),0)</f>
        <v>2</v>
      </c>
      <c r="F927" s="6">
        <f>IF(P927&gt;0,RANK(P927,(N927:P927,Q927:AE927)),0)</f>
        <v>0</v>
      </c>
      <c r="G927" s="1">
        <f t="shared" si="351"/>
        <v>1813</v>
      </c>
      <c r="H927" s="2">
        <f t="shared" si="352"/>
        <v>0.11800312418640979</v>
      </c>
      <c r="I927" s="2"/>
      <c r="J927" s="2">
        <f t="shared" si="354"/>
        <v>0.55896901848476954</v>
      </c>
      <c r="K927" s="2">
        <f t="shared" si="355"/>
        <v>0.44096589429835981</v>
      </c>
      <c r="L927" s="2">
        <f t="shared" si="356"/>
        <v>0</v>
      </c>
      <c r="M927" s="2">
        <f t="shared" si="357"/>
        <v>6.5087216870651776E-5</v>
      </c>
      <c r="N927" s="56">
        <v>8588</v>
      </c>
      <c r="O927" s="56">
        <v>6775</v>
      </c>
      <c r="P927" s="56"/>
      <c r="Q927" s="56"/>
      <c r="R927" s="56"/>
      <c r="S927" s="56"/>
      <c r="T927" s="56"/>
      <c r="U927" s="56"/>
      <c r="V927" s="56"/>
      <c r="W927" s="56"/>
      <c r="X927" s="56">
        <f t="shared" si="362"/>
        <v>1</v>
      </c>
      <c r="Y927" s="56"/>
      <c r="Z927" s="56"/>
      <c r="AA927" s="56"/>
      <c r="AB927" s="56"/>
      <c r="AC927" s="56"/>
      <c r="AD927" s="56"/>
      <c r="AE927" s="56"/>
      <c r="AG927" s="6">
        <f>IF(Q927&gt;0,RANK(Q927,(N927:P927,Q927:AE927)),0)</f>
        <v>0</v>
      </c>
      <c r="AH927" s="6">
        <f>IF(R927&gt;0,RANK(R927,(N927:P927,Q927:AE927)),0)</f>
        <v>0</v>
      </c>
      <c r="AI927" s="6">
        <f>IF(T927&gt;0,RANK(T927,(N927:P927,Q927:AE927)),0)</f>
        <v>0</v>
      </c>
      <c r="AJ927" s="6">
        <f>IF(S927&gt;0,RANK(S927,(N927:P927,Q927:AE927)),0)</f>
        <v>0</v>
      </c>
      <c r="AK927" s="2">
        <f t="shared" si="358"/>
        <v>0</v>
      </c>
      <c r="AL927" s="2">
        <f t="shared" si="359"/>
        <v>0</v>
      </c>
      <c r="AM927" s="2">
        <f t="shared" si="360"/>
        <v>0</v>
      </c>
      <c r="AN927" s="2">
        <f t="shared" si="361"/>
        <v>0</v>
      </c>
      <c r="AP927" t="s">
        <v>1834</v>
      </c>
      <c r="AQ927" t="s">
        <v>992</v>
      </c>
      <c r="AT927" s="92">
        <v>35</v>
      </c>
      <c r="AU927" s="94">
        <v>61</v>
      </c>
      <c r="AV927" s="98">
        <f t="shared" si="363"/>
        <v>35061</v>
      </c>
      <c r="AX927" s="6" t="s">
        <v>1535</v>
      </c>
      <c r="BB927">
        <v>1</v>
      </c>
      <c r="BC927">
        <v>0</v>
      </c>
    </row>
    <row r="928" spans="1:59" collapsed="1">
      <c r="A928" t="s">
        <v>850</v>
      </c>
      <c r="B928" t="s">
        <v>2672</v>
      </c>
      <c r="C928" s="1">
        <f t="shared" si="353"/>
        <v>463196</v>
      </c>
      <c r="D928" s="6">
        <f>IF(N928&gt;0, RANK(N928,(N928:P928,Q928:AE928)),0)</f>
        <v>1</v>
      </c>
      <c r="E928" s="6">
        <f>IF(O928&gt;0,RANK(O928,(N928:P928,Q928:AE928)),0)</f>
        <v>2</v>
      </c>
      <c r="F928" s="6">
        <f>IF(P928&gt;0,RANK(P928,(N928:P928,Q928:AE928)),0)</f>
        <v>0</v>
      </c>
      <c r="G928" s="1">
        <f t="shared" si="351"/>
        <v>36964</v>
      </c>
      <c r="H928" s="2">
        <f t="shared" si="352"/>
        <v>7.9802070829627203E-2</v>
      </c>
      <c r="I928" s="2"/>
      <c r="J928" s="2">
        <f t="shared" si="354"/>
        <v>0.53970457430547758</v>
      </c>
      <c r="K928" s="2">
        <f t="shared" si="355"/>
        <v>0.45990250347585038</v>
      </c>
      <c r="L928" s="2">
        <f t="shared" si="356"/>
        <v>0</v>
      </c>
      <c r="M928" s="2">
        <f t="shared" si="357"/>
        <v>3.9292221867204269E-4</v>
      </c>
      <c r="N928" s="56">
        <f>SUM(N895:N927)</f>
        <v>249989</v>
      </c>
      <c r="O928" s="56">
        <f>SUM(O895:O927)</f>
        <v>213025</v>
      </c>
      <c r="P928" s="56"/>
      <c r="Q928" s="56"/>
      <c r="R928" s="56"/>
      <c r="S928" s="56"/>
      <c r="T928" s="56"/>
      <c r="U928" s="56"/>
      <c r="V928" s="56"/>
      <c r="W928" s="56"/>
      <c r="X928" s="56">
        <f>SUM(X895:X927)</f>
        <v>182</v>
      </c>
      <c r="Y928" s="56"/>
      <c r="Z928" s="56"/>
      <c r="AA928" s="56"/>
      <c r="AB928" s="56"/>
      <c r="AC928" s="56"/>
      <c r="AD928" s="56"/>
      <c r="AE928" s="56">
        <f>SUM(AE895:AE927)</f>
        <v>0</v>
      </c>
      <c r="AG928" s="6">
        <f>IF(Q928&gt;0,RANK(Q928,(N928:P928,Q928:AE928)),0)</f>
        <v>0</v>
      </c>
      <c r="AH928" s="6">
        <f>IF(R928&gt;0,RANK(R928,(N928:P928,Q928:AE928)),0)</f>
        <v>0</v>
      </c>
      <c r="AI928" s="6">
        <f>IF(T928&gt;0,RANK(T928,(N928:P928,Q928:AE928)),0)</f>
        <v>0</v>
      </c>
      <c r="AJ928" s="6">
        <f>IF(S928&gt;0,RANK(S928,(N928:P928,Q928:AE928)),0)</f>
        <v>0</v>
      </c>
      <c r="AK928" s="2">
        <f t="shared" si="358"/>
        <v>0</v>
      </c>
      <c r="AL928" s="2">
        <f t="shared" si="359"/>
        <v>0</v>
      </c>
      <c r="AM928" s="2">
        <f t="shared" si="360"/>
        <v>0</v>
      </c>
      <c r="AN928" s="2">
        <f t="shared" si="361"/>
        <v>0</v>
      </c>
      <c r="AP928" t="s">
        <v>850</v>
      </c>
      <c r="AQ928" t="s">
        <v>2672</v>
      </c>
      <c r="AT928" s="92">
        <v>35</v>
      </c>
      <c r="AU928" s="94"/>
      <c r="AV928" s="92">
        <v>35</v>
      </c>
      <c r="AX928" s="6" t="s">
        <v>2158</v>
      </c>
      <c r="BB928">
        <f>SUM(BB895:BB927)</f>
        <v>52</v>
      </c>
      <c r="BC928">
        <f>SUM(BC895:BC927)</f>
        <v>130</v>
      </c>
      <c r="BE928" t="s">
        <v>433</v>
      </c>
      <c r="BG928" t="s">
        <v>427</v>
      </c>
    </row>
    <row r="929" spans="1:61">
      <c r="C929" s="1"/>
      <c r="E929" s="6"/>
      <c r="F929" s="6"/>
      <c r="I929" s="2"/>
      <c r="N929" s="56"/>
      <c r="O929" s="56"/>
      <c r="P929" s="56"/>
      <c r="Q929" s="56"/>
      <c r="R929" s="56"/>
      <c r="S929" s="56"/>
      <c r="T929" s="56"/>
      <c r="U929" s="56"/>
      <c r="V929" s="56"/>
      <c r="W929" s="56"/>
      <c r="X929" s="56"/>
      <c r="Y929" s="56"/>
      <c r="Z929" s="56"/>
      <c r="AA929" s="56"/>
      <c r="AB929" s="56"/>
      <c r="AC929" s="56"/>
      <c r="AD929" s="56"/>
      <c r="AE929" s="56"/>
      <c r="AG929" s="6"/>
      <c r="AH929" s="6"/>
      <c r="AI929" s="6"/>
      <c r="AJ929" s="6"/>
      <c r="AT929" s="92"/>
      <c r="AU929" s="94"/>
      <c r="AV929" s="98"/>
      <c r="BE929" t="s">
        <v>1692</v>
      </c>
      <c r="BF929" t="s">
        <v>2074</v>
      </c>
      <c r="BG929" t="s">
        <v>1675</v>
      </c>
      <c r="BH929" t="s">
        <v>1444</v>
      </c>
    </row>
    <row r="930" spans="1:61" hidden="1" outlineLevel="1">
      <c r="A930" t="s">
        <v>1334</v>
      </c>
      <c r="B930" t="s">
        <v>2416</v>
      </c>
      <c r="C930" s="1">
        <f t="shared" ref="C930:C961" si="364">SUM(N930:AE930)</f>
        <v>121964</v>
      </c>
      <c r="D930" s="6">
        <f>IF(N930&gt;0, RANK(N930,(N930:P930,Q930:AE930)),0)</f>
        <v>1</v>
      </c>
      <c r="E930" s="6">
        <f>IF(O930&gt;0,RANK(O930,(N930:P930,Q930:AE930)),0)</f>
        <v>2</v>
      </c>
      <c r="F930" s="6">
        <f>IF(P930&gt;0,RANK(P930,(N930:P930,Q930:AE930)),0)</f>
        <v>4</v>
      </c>
      <c r="G930" s="1">
        <f t="shared" si="351"/>
        <v>27142</v>
      </c>
      <c r="H930" s="2">
        <f t="shared" si="352"/>
        <v>0.22254107769505757</v>
      </c>
      <c r="I930" s="2"/>
      <c r="J930" s="2">
        <f t="shared" ref="J930:J961" si="365">IF($C930=0,"-",N930/$C930)</f>
        <v>0.5991768062707028</v>
      </c>
      <c r="K930" s="2">
        <f t="shared" ref="K930:K961" si="366">IF($C930=0,"-",O930/$C930)</f>
        <v>0.37663572857564526</v>
      </c>
      <c r="L930" s="2">
        <f t="shared" ref="L930:L961" si="367">IF($C930=0,"-",P930/$C930)</f>
        <v>3.894591846774458E-3</v>
      </c>
      <c r="M930" s="2">
        <f t="shared" ref="M930:M961" si="368">IF(C930=0,"-",(1-J930-K930-L930))</f>
        <v>2.0292873306877485E-2</v>
      </c>
      <c r="N930" s="56">
        <f>BE930+BF930</f>
        <v>73078</v>
      </c>
      <c r="O930" s="56">
        <f>BG930+BH930</f>
        <v>45936</v>
      </c>
      <c r="P930" s="56">
        <v>475</v>
      </c>
      <c r="Q930" s="109">
        <v>461</v>
      </c>
      <c r="R930" s="109"/>
      <c r="S930" s="109"/>
      <c r="T930" s="109"/>
      <c r="U930" s="56"/>
      <c r="V930" s="56"/>
      <c r="W930" s="56">
        <v>364</v>
      </c>
      <c r="X930" s="56"/>
      <c r="Y930" s="56">
        <v>1650</v>
      </c>
      <c r="Z930" s="56"/>
      <c r="AA930" s="56"/>
      <c r="AB930" s="110"/>
      <c r="AC930" s="56"/>
      <c r="AD930" s="56"/>
      <c r="AE930" s="56"/>
      <c r="AG930" s="6">
        <f>IF(Q930&gt;0,RANK(Q930,(N930:P930,Q930:AE930)),0)</f>
        <v>5</v>
      </c>
      <c r="AH930" s="6">
        <f>IF(R930&gt;0,RANK(R930,(N930:P930,Q930:AE930)),0)</f>
        <v>0</v>
      </c>
      <c r="AI930" s="6">
        <f>IF(T930&gt;0,RANK(T930,(N930:P930,Q930:AE930)),0)</f>
        <v>0</v>
      </c>
      <c r="AJ930" s="6">
        <f>IF(S930&gt;0,RANK(S930,(N930:P930,Q930:AE930)),0)</f>
        <v>0</v>
      </c>
      <c r="AK930" s="2">
        <f t="shared" ref="AK930:AK961" si="369">IF($C930=0,"-",Q930/$C930)</f>
        <v>3.7798038765537371E-3</v>
      </c>
      <c r="AL930" s="2">
        <f t="shared" ref="AL930:AL961" si="370">IF($C930=0,"-",R930/$C930)</f>
        <v>0</v>
      </c>
      <c r="AM930" s="2">
        <f t="shared" ref="AM930:AM961" si="371">IF($C930=0,"-",T930/$C930)</f>
        <v>0</v>
      </c>
      <c r="AN930" s="2">
        <f t="shared" ref="AN930:AN961" si="372">IF($C930=0,"-",S930/$C930)</f>
        <v>0</v>
      </c>
      <c r="AP930" t="s">
        <v>1334</v>
      </c>
      <c r="AQ930" t="s">
        <v>2416</v>
      </c>
      <c r="AT930" s="92">
        <v>36</v>
      </c>
      <c r="AU930" s="94">
        <v>1</v>
      </c>
      <c r="AV930" s="98">
        <f t="shared" si="363"/>
        <v>36001</v>
      </c>
      <c r="AX930" s="6" t="s">
        <v>1535</v>
      </c>
      <c r="AY930" s="1">
        <v>7115</v>
      </c>
      <c r="BE930" s="1">
        <v>70250</v>
      </c>
      <c r="BF930" s="1">
        <v>2828</v>
      </c>
      <c r="BG930" s="1">
        <v>40233</v>
      </c>
      <c r="BH930" s="1">
        <v>5703</v>
      </c>
      <c r="BI930" s="1"/>
    </row>
    <row r="931" spans="1:61" hidden="1" outlineLevel="1">
      <c r="A931" t="s">
        <v>914</v>
      </c>
      <c r="B931" t="s">
        <v>2416</v>
      </c>
      <c r="C931" s="1">
        <f t="shared" si="364"/>
        <v>14177</v>
      </c>
      <c r="D931" s="6">
        <f>IF(N931&gt;0, RANK(N931,(N931:P931,Q931:AE931)),0)</f>
        <v>2</v>
      </c>
      <c r="E931" s="6">
        <f>IF(O931&gt;0,RANK(O931,(N931:P931,Q931:AE931)),0)</f>
        <v>1</v>
      </c>
      <c r="F931" s="6">
        <f>IF(P931&gt;0,RANK(P931,(N931:P931,Q931:AE931)),0)</f>
        <v>4</v>
      </c>
      <c r="G931" s="1">
        <f t="shared" si="351"/>
        <v>4047</v>
      </c>
      <c r="H931" s="2">
        <f t="shared" si="352"/>
        <v>0.28546236862523805</v>
      </c>
      <c r="I931" s="2"/>
      <c r="J931" s="2">
        <f t="shared" si="365"/>
        <v>0.32799604994004372</v>
      </c>
      <c r="K931" s="2">
        <f t="shared" si="366"/>
        <v>0.61345841856528183</v>
      </c>
      <c r="L931" s="2">
        <f t="shared" si="367"/>
        <v>8.3233406221344432E-3</v>
      </c>
      <c r="M931" s="2">
        <f t="shared" si="368"/>
        <v>5.0222190872540012E-2</v>
      </c>
      <c r="N931" s="56">
        <f t="shared" ref="N931:N991" si="373">BE931+BF931</f>
        <v>4650</v>
      </c>
      <c r="O931" s="56">
        <f t="shared" ref="O931:O991" si="374">BG931+BH931</f>
        <v>8697</v>
      </c>
      <c r="P931" s="56">
        <v>118</v>
      </c>
      <c r="Q931" s="109">
        <v>62</v>
      </c>
      <c r="R931" s="109"/>
      <c r="S931" s="109"/>
      <c r="T931" s="109"/>
      <c r="U931" s="56"/>
      <c r="V931" s="56"/>
      <c r="W931" s="56">
        <v>46</v>
      </c>
      <c r="X931" s="56"/>
      <c r="Y931" s="56">
        <v>604</v>
      </c>
      <c r="Z931" s="56"/>
      <c r="AA931" s="56"/>
      <c r="AB931" s="110"/>
      <c r="AC931" s="56"/>
      <c r="AD931" s="56"/>
      <c r="AE931" s="56"/>
      <c r="AG931" s="6">
        <f>IF(Q931&gt;0,RANK(Q931,(N931:P931,Q931:AE931)),0)</f>
        <v>5</v>
      </c>
      <c r="AH931" s="6">
        <f>IF(R931&gt;0,RANK(R931,(N931:P931,Q931:AE931)),0)</f>
        <v>0</v>
      </c>
      <c r="AI931" s="6">
        <f>IF(T931&gt;0,RANK(T931,(N931:P931,Q931:AE931)),0)</f>
        <v>0</v>
      </c>
      <c r="AJ931" s="6">
        <f>IF(S931&gt;0,RANK(S931,(N931:P931,Q931:AE931)),0)</f>
        <v>0</v>
      </c>
      <c r="AK931" s="2">
        <f t="shared" si="369"/>
        <v>4.3732806658672496E-3</v>
      </c>
      <c r="AL931" s="2">
        <f t="shared" si="370"/>
        <v>0</v>
      </c>
      <c r="AM931" s="2">
        <f t="shared" si="371"/>
        <v>0</v>
      </c>
      <c r="AN931" s="2">
        <f t="shared" si="372"/>
        <v>0</v>
      </c>
      <c r="AP931" t="s">
        <v>914</v>
      </c>
      <c r="AQ931" t="s">
        <v>2416</v>
      </c>
      <c r="AT931" s="92">
        <v>36</v>
      </c>
      <c r="AU931" s="94">
        <v>3</v>
      </c>
      <c r="AV931" s="98">
        <f t="shared" si="363"/>
        <v>36003</v>
      </c>
      <c r="AX931" s="6" t="s">
        <v>1535</v>
      </c>
      <c r="AY931" s="1">
        <v>1544</v>
      </c>
      <c r="BE931" s="1">
        <v>4431</v>
      </c>
      <c r="BF931">
        <v>219</v>
      </c>
      <c r="BG931">
        <v>7859</v>
      </c>
      <c r="BH931" s="1">
        <v>838</v>
      </c>
    </row>
    <row r="932" spans="1:61" hidden="1" outlineLevel="1">
      <c r="A932" t="s">
        <v>308</v>
      </c>
      <c r="B932" t="s">
        <v>2416</v>
      </c>
      <c r="C932" s="1">
        <f t="shared" si="364"/>
        <v>73800</v>
      </c>
      <c r="D932" s="6">
        <f>IF(N932&gt;0, RANK(N932,(N932:P932,Q932:AE932)),0)</f>
        <v>1</v>
      </c>
      <c r="E932" s="6">
        <f>IF(O932&gt;0,RANK(O932,(N932:P932,Q932:AE932)),0)</f>
        <v>2</v>
      </c>
      <c r="F932" s="6">
        <f>IF(P932&gt;0,RANK(P932,(N932:P932,Q932:AE932)),0)</f>
        <v>4</v>
      </c>
      <c r="G932" s="1">
        <f t="shared" si="351"/>
        <v>9035</v>
      </c>
      <c r="H932" s="2">
        <f t="shared" si="352"/>
        <v>0.12242547425474255</v>
      </c>
      <c r="I932" s="2"/>
      <c r="J932" s="2">
        <f t="shared" si="365"/>
        <v>0.54708672086720866</v>
      </c>
      <c r="K932" s="2">
        <f t="shared" si="366"/>
        <v>0.42466124661246613</v>
      </c>
      <c r="L932" s="2">
        <f t="shared" si="367"/>
        <v>4.607046070460705E-3</v>
      </c>
      <c r="M932" s="2">
        <f t="shared" si="368"/>
        <v>2.3644986449864507E-2</v>
      </c>
      <c r="N932" s="56">
        <f t="shared" si="373"/>
        <v>40375</v>
      </c>
      <c r="O932" s="56">
        <f t="shared" si="374"/>
        <v>31340</v>
      </c>
      <c r="P932" s="56">
        <v>340</v>
      </c>
      <c r="Q932" s="56">
        <v>216</v>
      </c>
      <c r="R932" s="56"/>
      <c r="S932" s="56"/>
      <c r="T932" s="56"/>
      <c r="U932" s="56"/>
      <c r="V932" s="56"/>
      <c r="W932" s="56">
        <v>150</v>
      </c>
      <c r="X932" s="56"/>
      <c r="Y932" s="56">
        <v>1379</v>
      </c>
      <c r="Z932" s="56"/>
      <c r="AA932" s="56"/>
      <c r="AB932" s="55"/>
      <c r="AC932" s="56"/>
      <c r="AD932" s="56"/>
      <c r="AE932" s="56"/>
      <c r="AG932" s="6">
        <f>IF(Q932&gt;0,RANK(Q932,(N932:P932,Q932:AE932)),0)</f>
        <v>5</v>
      </c>
      <c r="AH932" s="6">
        <f>IF(R932&gt;0,RANK(R932,(N932:P932,Q932:AE932)),0)</f>
        <v>0</v>
      </c>
      <c r="AI932" s="6">
        <f>IF(T932&gt;0,RANK(T932,(N932:P932,Q932:AE932)),0)</f>
        <v>0</v>
      </c>
      <c r="AJ932" s="6">
        <f>IF(S932&gt;0,RANK(S932,(N932:P932,Q932:AE932)),0)</f>
        <v>0</v>
      </c>
      <c r="AK932" s="2">
        <f t="shared" si="369"/>
        <v>2.9268292682926829E-3</v>
      </c>
      <c r="AL932" s="2">
        <f t="shared" si="370"/>
        <v>0</v>
      </c>
      <c r="AM932" s="2">
        <f t="shared" si="371"/>
        <v>0</v>
      </c>
      <c r="AN932" s="2">
        <f t="shared" si="372"/>
        <v>0</v>
      </c>
      <c r="AP932" t="s">
        <v>308</v>
      </c>
      <c r="AQ932" t="s">
        <v>2416</v>
      </c>
      <c r="AT932" s="92">
        <v>36</v>
      </c>
      <c r="AU932" s="94">
        <v>7</v>
      </c>
      <c r="AV932" s="98">
        <f t="shared" si="363"/>
        <v>36007</v>
      </c>
      <c r="AX932" s="6" t="s">
        <v>1535</v>
      </c>
      <c r="AY932" s="1">
        <v>6168</v>
      </c>
      <c r="BE932" s="1">
        <v>38863</v>
      </c>
      <c r="BF932">
        <v>1512</v>
      </c>
      <c r="BG932" s="1">
        <v>28468</v>
      </c>
      <c r="BH932" s="1">
        <v>2872</v>
      </c>
      <c r="BI932" s="1"/>
    </row>
    <row r="933" spans="1:61" hidden="1" outlineLevel="1">
      <c r="A933" t="s">
        <v>1913</v>
      </c>
      <c r="B933" t="s">
        <v>2416</v>
      </c>
      <c r="C933" s="1">
        <f t="shared" si="364"/>
        <v>26277</v>
      </c>
      <c r="D933" s="6">
        <f>IF(N933&gt;0, RANK(N933,(N933:P933,Q933:AE933)),0)</f>
        <v>2</v>
      </c>
      <c r="E933" s="6">
        <f>IF(O933&gt;0,RANK(O933,(N933:P933,Q933:AE933)),0)</f>
        <v>1</v>
      </c>
      <c r="F933" s="6">
        <f>IF(P933&gt;0,RANK(P933,(N933:P933,Q933:AE933)),0)</f>
        <v>4</v>
      </c>
      <c r="G933" s="1">
        <f t="shared" si="351"/>
        <v>5711</v>
      </c>
      <c r="H933" s="2">
        <f t="shared" si="352"/>
        <v>0.21733835673783156</v>
      </c>
      <c r="I933" s="2"/>
      <c r="J933" s="2">
        <f t="shared" si="365"/>
        <v>0.3660996308558816</v>
      </c>
      <c r="K933" s="2">
        <f t="shared" si="366"/>
        <v>0.58343798759371313</v>
      </c>
      <c r="L933" s="2">
        <f t="shared" si="367"/>
        <v>5.4039654450660276E-3</v>
      </c>
      <c r="M933" s="2">
        <f t="shared" si="368"/>
        <v>4.5058416105339248E-2</v>
      </c>
      <c r="N933" s="56">
        <f t="shared" si="373"/>
        <v>9620</v>
      </c>
      <c r="O933" s="56">
        <f t="shared" si="374"/>
        <v>15331</v>
      </c>
      <c r="P933" s="56">
        <v>142</v>
      </c>
      <c r="Q933" s="56">
        <v>110</v>
      </c>
      <c r="R933" s="56"/>
      <c r="S933" s="56"/>
      <c r="T933" s="56"/>
      <c r="U933" s="56"/>
      <c r="V933" s="56"/>
      <c r="W933" s="56">
        <v>67</v>
      </c>
      <c r="X933" s="56"/>
      <c r="Y933" s="56">
        <v>1007</v>
      </c>
      <c r="Z933" s="56"/>
      <c r="AA933" s="56"/>
      <c r="AB933" s="55"/>
      <c r="AC933" s="56"/>
      <c r="AD933" s="56"/>
      <c r="AE933" s="56"/>
      <c r="AG933" s="6">
        <f>IF(Q933&gt;0,RANK(Q933,(N933:P933,Q933:AE933)),0)</f>
        <v>5</v>
      </c>
      <c r="AH933" s="6">
        <f>IF(R933&gt;0,RANK(R933,(N933:P933,Q933:AE933)),0)</f>
        <v>0</v>
      </c>
      <c r="AI933" s="6">
        <f>IF(T933&gt;0,RANK(T933,(N933:P933,Q933:AE933)),0)</f>
        <v>0</v>
      </c>
      <c r="AJ933" s="6">
        <f>IF(S933&gt;0,RANK(S933,(N933:P933,Q933:AE933)),0)</f>
        <v>0</v>
      </c>
      <c r="AK933" s="2">
        <f t="shared" si="369"/>
        <v>4.1861704151919931E-3</v>
      </c>
      <c r="AL933" s="2">
        <f t="shared" si="370"/>
        <v>0</v>
      </c>
      <c r="AM933" s="2">
        <f t="shared" si="371"/>
        <v>0</v>
      </c>
      <c r="AN933" s="2">
        <f t="shared" si="372"/>
        <v>0</v>
      </c>
      <c r="AP933" t="s">
        <v>1913</v>
      </c>
      <c r="AQ933" t="s">
        <v>2416</v>
      </c>
      <c r="AT933" s="92">
        <v>36</v>
      </c>
      <c r="AU933" s="94">
        <v>9</v>
      </c>
      <c r="AV933" s="98">
        <f t="shared" si="363"/>
        <v>36009</v>
      </c>
      <c r="AX933" s="6" t="s">
        <v>1535</v>
      </c>
      <c r="AY933" s="1">
        <v>2249</v>
      </c>
      <c r="BE933" s="1">
        <v>9116</v>
      </c>
      <c r="BF933">
        <v>504</v>
      </c>
      <c r="BG933">
        <v>13334</v>
      </c>
      <c r="BH933" s="1">
        <v>1997</v>
      </c>
      <c r="BI933" s="1"/>
    </row>
    <row r="934" spans="1:61" hidden="1" outlineLevel="1">
      <c r="A934" t="s">
        <v>409</v>
      </c>
      <c r="B934" t="s">
        <v>2416</v>
      </c>
      <c r="C934" s="1">
        <f t="shared" si="364"/>
        <v>26221</v>
      </c>
      <c r="D934" s="6">
        <f>IF(N934&gt;0, RANK(N934,(N934:P934,Q934:AE934)),0)</f>
        <v>2</v>
      </c>
      <c r="E934" s="6">
        <f>IF(O934&gt;0,RANK(O934,(N934:P934,Q934:AE934)),0)</f>
        <v>1</v>
      </c>
      <c r="F934" s="6">
        <f>IF(P934&gt;0,RANK(P934,(N934:P934,Q934:AE934)),0)</f>
        <v>4</v>
      </c>
      <c r="G934" s="1">
        <f t="shared" si="351"/>
        <v>4290</v>
      </c>
      <c r="H934" s="2">
        <f t="shared" si="352"/>
        <v>0.16360932077342588</v>
      </c>
      <c r="I934" s="2"/>
      <c r="J934" s="2">
        <f t="shared" si="365"/>
        <v>0.39845925021928991</v>
      </c>
      <c r="K934" s="2">
        <f t="shared" si="366"/>
        <v>0.56206857099271579</v>
      </c>
      <c r="L934" s="2">
        <f t="shared" si="367"/>
        <v>6.2926661835933035E-3</v>
      </c>
      <c r="M934" s="2">
        <f t="shared" si="368"/>
        <v>3.3179512604401058E-2</v>
      </c>
      <c r="N934" s="56">
        <f t="shared" si="373"/>
        <v>10448</v>
      </c>
      <c r="O934" s="56">
        <f t="shared" si="374"/>
        <v>14738</v>
      </c>
      <c r="P934" s="56">
        <v>165</v>
      </c>
      <c r="Q934" s="56">
        <v>141</v>
      </c>
      <c r="R934" s="56"/>
      <c r="S934" s="56"/>
      <c r="T934" s="56"/>
      <c r="U934" s="56"/>
      <c r="V934" s="56"/>
      <c r="W934" s="56">
        <v>100</v>
      </c>
      <c r="X934" s="56"/>
      <c r="Y934" s="56">
        <v>629</v>
      </c>
      <c r="Z934" s="56"/>
      <c r="AA934" s="56"/>
      <c r="AB934" s="55"/>
      <c r="AC934" s="56"/>
      <c r="AD934" s="56"/>
      <c r="AE934" s="56"/>
      <c r="AG934" s="6">
        <f>IF(Q934&gt;0,RANK(Q934,(N934:P934,Q934:AE934)),0)</f>
        <v>5</v>
      </c>
      <c r="AH934" s="6">
        <f>IF(R934&gt;0,RANK(R934,(N934:P934,Q934:AE934)),0)</f>
        <v>0</v>
      </c>
      <c r="AI934" s="6">
        <f>IF(T934&gt;0,RANK(T934,(N934:P934,Q934:AE934)),0)</f>
        <v>0</v>
      </c>
      <c r="AJ934" s="6">
        <f>IF(S934&gt;0,RANK(S934,(N934:P934,Q934:AE934)),0)</f>
        <v>0</v>
      </c>
      <c r="AK934" s="2">
        <f t="shared" si="369"/>
        <v>5.3773692841615501E-3</v>
      </c>
      <c r="AL934" s="2">
        <f t="shared" si="370"/>
        <v>0</v>
      </c>
      <c r="AM934" s="2">
        <f t="shared" si="371"/>
        <v>0</v>
      </c>
      <c r="AN934" s="2">
        <f t="shared" si="372"/>
        <v>0</v>
      </c>
      <c r="AP934" t="s">
        <v>409</v>
      </c>
      <c r="AQ934" t="s">
        <v>2416</v>
      </c>
      <c r="AT934" s="92">
        <v>36</v>
      </c>
      <c r="AU934" s="94">
        <v>11</v>
      </c>
      <c r="AV934" s="98">
        <f t="shared" si="363"/>
        <v>36011</v>
      </c>
      <c r="AX934" s="6" t="s">
        <v>1535</v>
      </c>
      <c r="AY934" s="1">
        <v>2324</v>
      </c>
      <c r="BE934" s="1">
        <v>9827</v>
      </c>
      <c r="BF934">
        <v>621</v>
      </c>
      <c r="BG934" s="1">
        <v>11913</v>
      </c>
      <c r="BH934" s="1">
        <v>2825</v>
      </c>
      <c r="BI934" s="1"/>
    </row>
    <row r="935" spans="1:61" hidden="1" outlineLevel="1">
      <c r="A935" t="s">
        <v>908</v>
      </c>
      <c r="B935" t="s">
        <v>2416</v>
      </c>
      <c r="C935" s="1">
        <f t="shared" si="364"/>
        <v>45327</v>
      </c>
      <c r="D935" s="6">
        <f>IF(N935&gt;0, RANK(N935,(N935:P935,Q935:AE935)),0)</f>
        <v>1</v>
      </c>
      <c r="E935" s="6">
        <f>IF(O935&gt;0,RANK(O935,(N935:P935,Q935:AE935)),0)</f>
        <v>2</v>
      </c>
      <c r="F935" s="6">
        <f>IF(P935&gt;0,RANK(P935,(N935:P935,Q935:AE935)),0)</f>
        <v>4</v>
      </c>
      <c r="G935" s="1">
        <f t="shared" si="351"/>
        <v>325</v>
      </c>
      <c r="H935" s="2">
        <f t="shared" si="352"/>
        <v>7.1701193549098775E-3</v>
      </c>
      <c r="I935" s="2"/>
      <c r="J935" s="2">
        <f t="shared" si="365"/>
        <v>0.48417058265492974</v>
      </c>
      <c r="K935" s="2">
        <f t="shared" si="366"/>
        <v>0.47700046330001983</v>
      </c>
      <c r="L935" s="2">
        <f t="shared" si="367"/>
        <v>4.6550621042645663E-3</v>
      </c>
      <c r="M935" s="2">
        <f t="shared" si="368"/>
        <v>3.4173891940785871E-2</v>
      </c>
      <c r="N935" s="56">
        <f t="shared" si="373"/>
        <v>21946</v>
      </c>
      <c r="O935" s="56">
        <f t="shared" si="374"/>
        <v>21621</v>
      </c>
      <c r="P935" s="56">
        <v>211</v>
      </c>
      <c r="Q935" s="56">
        <v>178</v>
      </c>
      <c r="R935" s="56"/>
      <c r="S935" s="56"/>
      <c r="T935" s="56"/>
      <c r="U935" s="56"/>
      <c r="V935" s="56"/>
      <c r="W935" s="56">
        <v>82</v>
      </c>
      <c r="X935" s="56"/>
      <c r="Y935" s="56">
        <v>1289</v>
      </c>
      <c r="Z935" s="56"/>
      <c r="AA935" s="56"/>
      <c r="AB935" s="55"/>
      <c r="AC935" s="56"/>
      <c r="AD935" s="56"/>
      <c r="AE935" s="56"/>
      <c r="AG935" s="6">
        <f>IF(Q935&gt;0,RANK(Q935,(N935:P935,Q935:AE935)),0)</f>
        <v>5</v>
      </c>
      <c r="AH935" s="6">
        <f>IF(R935&gt;0,RANK(R935,(N935:P935,Q935:AE935)),0)</f>
        <v>0</v>
      </c>
      <c r="AI935" s="6">
        <f>IF(T935&gt;0,RANK(T935,(N935:P935,Q935:AE935)),0)</f>
        <v>0</v>
      </c>
      <c r="AJ935" s="6">
        <f>IF(S935&gt;0,RANK(S935,(N935:P935,Q935:AE935)),0)</f>
        <v>0</v>
      </c>
      <c r="AK935" s="2">
        <f t="shared" si="369"/>
        <v>3.9270192159198709E-3</v>
      </c>
      <c r="AL935" s="2">
        <f t="shared" si="370"/>
        <v>0</v>
      </c>
      <c r="AM935" s="2">
        <f t="shared" si="371"/>
        <v>0</v>
      </c>
      <c r="AN935" s="2">
        <f t="shared" si="372"/>
        <v>0</v>
      </c>
      <c r="AP935" t="s">
        <v>908</v>
      </c>
      <c r="AQ935" t="s">
        <v>2416</v>
      </c>
      <c r="AT935" s="92">
        <v>36</v>
      </c>
      <c r="AU935" s="94">
        <v>13</v>
      </c>
      <c r="AV935" s="98">
        <f t="shared" si="363"/>
        <v>36013</v>
      </c>
      <c r="AX935" s="6" t="s">
        <v>1535</v>
      </c>
      <c r="AY935" s="1">
        <v>3923</v>
      </c>
      <c r="BE935" s="1">
        <v>21140</v>
      </c>
      <c r="BF935">
        <v>806</v>
      </c>
      <c r="BG935">
        <v>19173</v>
      </c>
      <c r="BH935" s="1">
        <v>2448</v>
      </c>
      <c r="BI935" s="1"/>
    </row>
    <row r="936" spans="1:61" hidden="1" outlineLevel="1">
      <c r="A936" t="s">
        <v>18</v>
      </c>
      <c r="B936" t="s">
        <v>2416</v>
      </c>
      <c r="C936" s="1">
        <f t="shared" si="364"/>
        <v>27284</v>
      </c>
      <c r="D936" s="6">
        <f>IF(N936&gt;0, RANK(N936,(N936:P936,Q936:AE936)),0)</f>
        <v>1</v>
      </c>
      <c r="E936" s="6">
        <f>IF(O936&gt;0,RANK(O936,(N936:P936,Q936:AE936)),0)</f>
        <v>2</v>
      </c>
      <c r="F936" s="6">
        <f>IF(P936&gt;0,RANK(P936,(N936:P936,Q936:AE936)),0)</f>
        <v>4</v>
      </c>
      <c r="G936" s="1">
        <f t="shared" si="351"/>
        <v>383</v>
      </c>
      <c r="H936" s="2">
        <f t="shared" si="352"/>
        <v>1.4037531153789766E-2</v>
      </c>
      <c r="I936" s="2"/>
      <c r="J936" s="2">
        <f t="shared" si="365"/>
        <v>0.48196745345257291</v>
      </c>
      <c r="K936" s="2">
        <f t="shared" si="366"/>
        <v>0.46792992229878316</v>
      </c>
      <c r="L936" s="2">
        <f t="shared" si="367"/>
        <v>9.6026975516786389E-3</v>
      </c>
      <c r="M936" s="2">
        <f t="shared" si="368"/>
        <v>4.0499926696965338E-2</v>
      </c>
      <c r="N936" s="56">
        <f t="shared" si="373"/>
        <v>13150</v>
      </c>
      <c r="O936" s="56">
        <f t="shared" si="374"/>
        <v>12767</v>
      </c>
      <c r="P936" s="56">
        <v>262</v>
      </c>
      <c r="Q936" s="56">
        <v>73</v>
      </c>
      <c r="R936" s="56"/>
      <c r="S936" s="56"/>
      <c r="T936" s="56"/>
      <c r="U936" s="56"/>
      <c r="V936" s="56"/>
      <c r="W936" s="56">
        <v>72</v>
      </c>
      <c r="X936" s="56"/>
      <c r="Y936" s="56">
        <v>960</v>
      </c>
      <c r="Z936" s="56"/>
      <c r="AA936" s="56"/>
      <c r="AB936" s="55"/>
      <c r="AC936" s="56"/>
      <c r="AD936" s="56"/>
      <c r="AE936" s="56"/>
      <c r="AG936" s="6">
        <f>IF(Q936&gt;0,RANK(Q936,(N936:P936,Q936:AE936)),0)</f>
        <v>5</v>
      </c>
      <c r="AH936" s="6">
        <f>IF(R936&gt;0,RANK(R936,(N936:P936,Q936:AE936)),0)</f>
        <v>0</v>
      </c>
      <c r="AI936" s="6">
        <f>IF(T936&gt;0,RANK(T936,(N936:P936,Q936:AE936)),0)</f>
        <v>0</v>
      </c>
      <c r="AJ936" s="6">
        <f>IF(S936&gt;0,RANK(S936,(N936:P936,Q936:AE936)),0)</f>
        <v>0</v>
      </c>
      <c r="AK936" s="2">
        <f t="shared" si="369"/>
        <v>2.6755607682158043E-3</v>
      </c>
      <c r="AL936" s="2">
        <f t="shared" si="370"/>
        <v>0</v>
      </c>
      <c r="AM936" s="2">
        <f t="shared" si="371"/>
        <v>0</v>
      </c>
      <c r="AN936" s="2">
        <f t="shared" si="372"/>
        <v>0</v>
      </c>
      <c r="AP936" t="s">
        <v>18</v>
      </c>
      <c r="AQ936" t="s">
        <v>2416</v>
      </c>
      <c r="AT936" s="92">
        <v>36</v>
      </c>
      <c r="AU936" s="94">
        <v>15</v>
      </c>
      <c r="AV936" s="98">
        <f t="shared" si="363"/>
        <v>36015</v>
      </c>
      <c r="AX936" s="6" t="s">
        <v>1535</v>
      </c>
      <c r="AY936" s="1">
        <v>3539</v>
      </c>
      <c r="BE936" s="1">
        <v>12519</v>
      </c>
      <c r="BF936">
        <v>631</v>
      </c>
      <c r="BG936" s="1">
        <v>11795</v>
      </c>
      <c r="BH936" s="1">
        <v>972</v>
      </c>
    </row>
    <row r="937" spans="1:61" hidden="1" outlineLevel="1">
      <c r="A937" t="s">
        <v>283</v>
      </c>
      <c r="B937" t="s">
        <v>2416</v>
      </c>
      <c r="C937" s="1">
        <f t="shared" si="364"/>
        <v>16323</v>
      </c>
      <c r="D937" s="6">
        <f>IF(N937&gt;0, RANK(N937,(N937:P937,Q937:AE937)),0)</f>
        <v>2</v>
      </c>
      <c r="E937" s="6">
        <f>IF(O937&gt;0,RANK(O937,(N937:P937,Q937:AE937)),0)</f>
        <v>1</v>
      </c>
      <c r="F937" s="6">
        <f>IF(P937&gt;0,RANK(P937,(N937:P937,Q937:AE937)),0)</f>
        <v>4</v>
      </c>
      <c r="G937" s="1">
        <f t="shared" si="351"/>
        <v>3008</v>
      </c>
      <c r="H937" s="2">
        <f t="shared" si="352"/>
        <v>0.18427985051767445</v>
      </c>
      <c r="I937" s="2"/>
      <c r="J937" s="2">
        <f t="shared" si="365"/>
        <v>0.38908288917478406</v>
      </c>
      <c r="K937" s="2">
        <f t="shared" si="366"/>
        <v>0.57336273969245855</v>
      </c>
      <c r="L937" s="2">
        <f t="shared" si="367"/>
        <v>8.2705385039514787E-3</v>
      </c>
      <c r="M937" s="2">
        <f t="shared" si="368"/>
        <v>2.9283832628805913E-2</v>
      </c>
      <c r="N937" s="56">
        <f t="shared" si="373"/>
        <v>6351</v>
      </c>
      <c r="O937" s="56">
        <f t="shared" si="374"/>
        <v>9359</v>
      </c>
      <c r="P937" s="56">
        <v>135</v>
      </c>
      <c r="Q937" s="56">
        <v>67</v>
      </c>
      <c r="R937" s="56"/>
      <c r="S937" s="56"/>
      <c r="T937" s="56"/>
      <c r="U937" s="56"/>
      <c r="V937" s="56"/>
      <c r="W937" s="56">
        <v>51</v>
      </c>
      <c r="X937" s="56"/>
      <c r="Y937" s="56">
        <v>360</v>
      </c>
      <c r="Z937" s="56"/>
      <c r="AA937" s="56"/>
      <c r="AB937" s="55"/>
      <c r="AC937" s="56"/>
      <c r="AD937" s="56"/>
      <c r="AE937" s="56"/>
      <c r="AG937" s="6">
        <f>IF(Q937&gt;0,RANK(Q937,(N937:P937,Q937:AE937)),0)</f>
        <v>5</v>
      </c>
      <c r="AH937" s="6">
        <f>IF(R937&gt;0,RANK(R937,(N937:P937,Q937:AE937)),0)</f>
        <v>0</v>
      </c>
      <c r="AI937" s="6">
        <f>IF(T937&gt;0,RANK(T937,(N937:P937,Q937:AE937)),0)</f>
        <v>0</v>
      </c>
      <c r="AJ937" s="6">
        <f>IF(S937&gt;0,RANK(S937,(N937:P937,Q937:AE937)),0)</f>
        <v>0</v>
      </c>
      <c r="AK937" s="2">
        <f t="shared" si="369"/>
        <v>4.104637627887031E-3</v>
      </c>
      <c r="AL937" s="2">
        <f t="shared" si="370"/>
        <v>0</v>
      </c>
      <c r="AM937" s="2">
        <f t="shared" si="371"/>
        <v>0</v>
      </c>
      <c r="AN937" s="2">
        <f t="shared" si="372"/>
        <v>0</v>
      </c>
      <c r="AP937" t="s">
        <v>283</v>
      </c>
      <c r="AQ937" t="s">
        <v>2416</v>
      </c>
      <c r="AT937" s="92">
        <v>36</v>
      </c>
      <c r="AU937" s="94">
        <v>17</v>
      </c>
      <c r="AV937" s="98">
        <f t="shared" si="363"/>
        <v>36017</v>
      </c>
      <c r="AX937" s="6" t="s">
        <v>1535</v>
      </c>
      <c r="AY937" s="1">
        <v>1304</v>
      </c>
      <c r="BE937" s="1">
        <v>5934</v>
      </c>
      <c r="BF937">
        <v>417</v>
      </c>
      <c r="BG937">
        <v>8186</v>
      </c>
      <c r="BH937" s="1">
        <v>1173</v>
      </c>
    </row>
    <row r="938" spans="1:61" hidden="1" outlineLevel="1">
      <c r="A938" t="s">
        <v>782</v>
      </c>
      <c r="B938" t="s">
        <v>2416</v>
      </c>
      <c r="C938" s="1">
        <f t="shared" si="364"/>
        <v>22772</v>
      </c>
      <c r="D938" s="6">
        <f>IF(N938&gt;0, RANK(N938,(N938:P938,Q938:AE938)),0)</f>
        <v>1</v>
      </c>
      <c r="E938" s="6">
        <f>IF(O938&gt;0,RANK(O938,(N938:P938,Q938:AE938)),0)</f>
        <v>2</v>
      </c>
      <c r="F938" s="6">
        <f>IF(P938&gt;0,RANK(P938,(N938:P938,Q938:AE938)),0)</f>
        <v>4</v>
      </c>
      <c r="G938" s="1">
        <f t="shared" si="351"/>
        <v>3060</v>
      </c>
      <c r="H938" s="2">
        <f t="shared" si="352"/>
        <v>0.13437554891972597</v>
      </c>
      <c r="I938" s="2"/>
      <c r="J938" s="2">
        <f t="shared" si="365"/>
        <v>0.54641665202880729</v>
      </c>
      <c r="K938" s="2">
        <f t="shared" si="366"/>
        <v>0.41204110310908132</v>
      </c>
      <c r="L938" s="2">
        <f t="shared" si="367"/>
        <v>6.0161601967328301E-3</v>
      </c>
      <c r="M938" s="2">
        <f t="shared" si="368"/>
        <v>3.5526084665378557E-2</v>
      </c>
      <c r="N938" s="56">
        <f t="shared" si="373"/>
        <v>12443</v>
      </c>
      <c r="O938" s="56">
        <f t="shared" si="374"/>
        <v>9383</v>
      </c>
      <c r="P938" s="56">
        <v>137</v>
      </c>
      <c r="Q938" s="56">
        <v>129</v>
      </c>
      <c r="R938" s="56"/>
      <c r="S938" s="56"/>
      <c r="T938" s="56"/>
      <c r="U938" s="56"/>
      <c r="V938" s="56"/>
      <c r="W938" s="56">
        <v>78</v>
      </c>
      <c r="X938" s="56"/>
      <c r="Y938" s="56">
        <v>602</v>
      </c>
      <c r="Z938" s="56"/>
      <c r="AA938" s="56"/>
      <c r="AB938" s="55"/>
      <c r="AC938" s="56"/>
      <c r="AD938" s="56"/>
      <c r="AE938" s="56"/>
      <c r="AG938" s="6">
        <f>IF(Q938&gt;0,RANK(Q938,(N938:P938,Q938:AE938)),0)</f>
        <v>5</v>
      </c>
      <c r="AH938" s="6">
        <f>IF(R938&gt;0,RANK(R938,(N938:P938,Q938:AE938)),0)</f>
        <v>0</v>
      </c>
      <c r="AI938" s="6">
        <f>IF(T938&gt;0,RANK(T938,(N938:P938,Q938:AE938)),0)</f>
        <v>0</v>
      </c>
      <c r="AJ938" s="6">
        <f>IF(S938&gt;0,RANK(S938,(N938:P938,Q938:AE938)),0)</f>
        <v>0</v>
      </c>
      <c r="AK938" s="2">
        <f t="shared" si="369"/>
        <v>5.6648515721060954E-3</v>
      </c>
      <c r="AL938" s="2">
        <f t="shared" si="370"/>
        <v>0</v>
      </c>
      <c r="AM938" s="2">
        <f t="shared" si="371"/>
        <v>0</v>
      </c>
      <c r="AN938" s="2">
        <f t="shared" si="372"/>
        <v>0</v>
      </c>
      <c r="AP938" t="s">
        <v>782</v>
      </c>
      <c r="AQ938" t="s">
        <v>2416</v>
      </c>
      <c r="AT938" s="92">
        <v>36</v>
      </c>
      <c r="AU938" s="94">
        <v>19</v>
      </c>
      <c r="AV938" s="98">
        <f t="shared" si="363"/>
        <v>36019</v>
      </c>
      <c r="AX938" s="6" t="s">
        <v>1535</v>
      </c>
      <c r="AY938" s="1">
        <v>2627</v>
      </c>
      <c r="BE938" s="1">
        <v>11778</v>
      </c>
      <c r="BF938">
        <v>665</v>
      </c>
      <c r="BG938" s="1">
        <v>8537</v>
      </c>
      <c r="BH938" s="1">
        <v>846</v>
      </c>
    </row>
    <row r="939" spans="1:61" hidden="1" outlineLevel="1">
      <c r="A939" t="s">
        <v>978</v>
      </c>
      <c r="B939" t="s">
        <v>2416</v>
      </c>
      <c r="C939" s="1">
        <f t="shared" si="364"/>
        <v>23418</v>
      </c>
      <c r="D939" s="6">
        <f>IF(N939&gt;0, RANK(N939,(N939:P939,Q939:AE939)),0)</f>
        <v>2</v>
      </c>
      <c r="E939" s="6">
        <f>IF(O939&gt;0,RANK(O939,(N939:P939,Q939:AE939)),0)</f>
        <v>1</v>
      </c>
      <c r="F939" s="6">
        <f>IF(P939&gt;0,RANK(P939,(N939:P939,Q939:AE939)),0)</f>
        <v>4</v>
      </c>
      <c r="G939" s="1">
        <f t="shared" si="351"/>
        <v>3647</v>
      </c>
      <c r="H939" s="2">
        <f t="shared" si="352"/>
        <v>0.1557349047741054</v>
      </c>
      <c r="I939" s="2"/>
      <c r="J939" s="2">
        <f t="shared" si="365"/>
        <v>0.40908702707319156</v>
      </c>
      <c r="K939" s="2">
        <f t="shared" si="366"/>
        <v>0.5648219318472969</v>
      </c>
      <c r="L939" s="2">
        <f t="shared" si="367"/>
        <v>5.209667776923734E-3</v>
      </c>
      <c r="M939" s="2">
        <f t="shared" si="368"/>
        <v>2.0881373302587811E-2</v>
      </c>
      <c r="N939" s="56">
        <f t="shared" si="373"/>
        <v>9580</v>
      </c>
      <c r="O939" s="56">
        <f t="shared" si="374"/>
        <v>13227</v>
      </c>
      <c r="P939" s="56">
        <v>122</v>
      </c>
      <c r="Q939" s="56">
        <v>88</v>
      </c>
      <c r="R939" s="56"/>
      <c r="S939" s="56"/>
      <c r="T939" s="56"/>
      <c r="U939" s="56"/>
      <c r="V939" s="56"/>
      <c r="W939" s="56">
        <v>73</v>
      </c>
      <c r="X939" s="56"/>
      <c r="Y939" s="56">
        <v>328</v>
      </c>
      <c r="Z939" s="56"/>
      <c r="AA939" s="56"/>
      <c r="AB939" s="55"/>
      <c r="AC939" s="56"/>
      <c r="AD939" s="56"/>
      <c r="AE939" s="56"/>
      <c r="AG939" s="6">
        <f>IF(Q939&gt;0,RANK(Q939,(N939:P939,Q939:AE939)),0)</f>
        <v>5</v>
      </c>
      <c r="AH939" s="6">
        <f>IF(R939&gt;0,RANK(R939,(N939:P939,Q939:AE939)),0)</f>
        <v>0</v>
      </c>
      <c r="AI939" s="6">
        <f>IF(T939&gt;0,RANK(T939,(N939:P939,Q939:AE939)),0)</f>
        <v>0</v>
      </c>
      <c r="AJ939" s="6">
        <f>IF(S939&gt;0,RANK(S939,(N939:P939,Q939:AE939)),0)</f>
        <v>0</v>
      </c>
      <c r="AK939" s="2">
        <f t="shared" si="369"/>
        <v>3.7577931505679394E-3</v>
      </c>
      <c r="AL939" s="2">
        <f t="shared" si="370"/>
        <v>0</v>
      </c>
      <c r="AM939" s="2">
        <f t="shared" si="371"/>
        <v>0</v>
      </c>
      <c r="AN939" s="2">
        <f t="shared" si="372"/>
        <v>0</v>
      </c>
      <c r="AP939" t="s">
        <v>978</v>
      </c>
      <c r="AQ939" t="s">
        <v>2416</v>
      </c>
      <c r="AT939" s="92">
        <v>36</v>
      </c>
      <c r="AU939" s="94">
        <v>21</v>
      </c>
      <c r="AV939" s="98">
        <f t="shared" si="363"/>
        <v>36021</v>
      </c>
      <c r="AX939" s="6" t="s">
        <v>1535</v>
      </c>
      <c r="AY939" s="1">
        <v>1924</v>
      </c>
      <c r="BE939" s="1">
        <v>9029</v>
      </c>
      <c r="BF939">
        <v>551</v>
      </c>
      <c r="BG939">
        <v>10717</v>
      </c>
      <c r="BH939" s="1">
        <v>2510</v>
      </c>
      <c r="BI939" s="1"/>
    </row>
    <row r="940" spans="1:61" hidden="1" outlineLevel="1">
      <c r="A940" t="s">
        <v>1496</v>
      </c>
      <c r="B940" t="s">
        <v>2416</v>
      </c>
      <c r="C940" s="1">
        <f t="shared" si="364"/>
        <v>15307</v>
      </c>
      <c r="D940" s="6">
        <f>IF(N940&gt;0, RANK(N940,(N940:P940,Q940:AE940)),0)</f>
        <v>2</v>
      </c>
      <c r="E940" s="6">
        <f>IF(O940&gt;0,RANK(O940,(N940:P940,Q940:AE940)),0)</f>
        <v>1</v>
      </c>
      <c r="F940" s="6">
        <f>IF(P940&gt;0,RANK(P940,(N940:P940,Q940:AE940)),0)</f>
        <v>4</v>
      </c>
      <c r="G940" s="1">
        <f t="shared" si="351"/>
        <v>2925</v>
      </c>
      <c r="H940" s="2">
        <f t="shared" si="352"/>
        <v>0.19108904422813092</v>
      </c>
      <c r="I940" s="2"/>
      <c r="J940" s="2">
        <f t="shared" si="365"/>
        <v>0.38544456784477688</v>
      </c>
      <c r="K940" s="2">
        <f t="shared" si="366"/>
        <v>0.57653361207290788</v>
      </c>
      <c r="L940" s="2">
        <f t="shared" si="367"/>
        <v>5.7490037237865029E-3</v>
      </c>
      <c r="M940" s="2">
        <f t="shared" si="368"/>
        <v>3.2272816358528744E-2</v>
      </c>
      <c r="N940" s="56">
        <f t="shared" si="373"/>
        <v>5900</v>
      </c>
      <c r="O940" s="56">
        <f t="shared" si="374"/>
        <v>8825</v>
      </c>
      <c r="P940" s="56">
        <v>88</v>
      </c>
      <c r="Q940" s="56">
        <v>86</v>
      </c>
      <c r="R940" s="56"/>
      <c r="S940" s="56"/>
      <c r="T940" s="56"/>
      <c r="U940" s="56"/>
      <c r="V940" s="56"/>
      <c r="W940" s="56">
        <v>48</v>
      </c>
      <c r="X940" s="56"/>
      <c r="Y940" s="56">
        <v>360</v>
      </c>
      <c r="Z940" s="56"/>
      <c r="AA940" s="56"/>
      <c r="AB940" s="55"/>
      <c r="AC940" s="56"/>
      <c r="AD940" s="56"/>
      <c r="AE940" s="56"/>
      <c r="AG940" s="6">
        <f>IF(Q940&gt;0,RANK(Q940,(N940:P940,Q940:AE940)),0)</f>
        <v>5</v>
      </c>
      <c r="AH940" s="6">
        <f>IF(R940&gt;0,RANK(R940,(N940:P940,Q940:AE940)),0)</f>
        <v>0</v>
      </c>
      <c r="AI940" s="6">
        <f>IF(T940&gt;0,RANK(T940,(N940:P940,Q940:AE940)),0)</f>
        <v>0</v>
      </c>
      <c r="AJ940" s="6">
        <f>IF(S940&gt;0,RANK(S940,(N940:P940,Q940:AE940)),0)</f>
        <v>0</v>
      </c>
      <c r="AK940" s="2">
        <f t="shared" si="369"/>
        <v>5.6183445482459009E-3</v>
      </c>
      <c r="AL940" s="2">
        <f t="shared" si="370"/>
        <v>0</v>
      </c>
      <c r="AM940" s="2">
        <f t="shared" si="371"/>
        <v>0</v>
      </c>
      <c r="AN940" s="2">
        <f t="shared" si="372"/>
        <v>0</v>
      </c>
      <c r="AP940" t="s">
        <v>1496</v>
      </c>
      <c r="AQ940" t="s">
        <v>2416</v>
      </c>
      <c r="AT940" s="92">
        <v>36</v>
      </c>
      <c r="AU940" s="94">
        <v>23</v>
      </c>
      <c r="AV940" s="98">
        <f t="shared" si="363"/>
        <v>36023</v>
      </c>
      <c r="AX940" s="6" t="s">
        <v>1535</v>
      </c>
      <c r="AY940" s="1">
        <v>1390</v>
      </c>
      <c r="BE940" s="1">
        <v>5592</v>
      </c>
      <c r="BF940">
        <v>308</v>
      </c>
      <c r="BG940" s="1">
        <v>7586</v>
      </c>
      <c r="BH940" s="1">
        <v>1239</v>
      </c>
    </row>
    <row r="941" spans="1:61" hidden="1" outlineLevel="1">
      <c r="A941" t="s">
        <v>489</v>
      </c>
      <c r="B941" t="s">
        <v>2416</v>
      </c>
      <c r="C941" s="1">
        <f t="shared" si="364"/>
        <v>16251</v>
      </c>
      <c r="D941" s="6">
        <f>IF(N941&gt;0, RANK(N941,(N941:P941,Q941:AE941)),0)</f>
        <v>2</v>
      </c>
      <c r="E941" s="6">
        <f>IF(O941&gt;0,RANK(O941,(N941:P941,Q941:AE941)),0)</f>
        <v>1</v>
      </c>
      <c r="F941" s="6">
        <f>IF(P941&gt;0,RANK(P941,(N941:P941,Q941:AE941)),0)</f>
        <v>4</v>
      </c>
      <c r="G941" s="1">
        <f t="shared" si="351"/>
        <v>2753</v>
      </c>
      <c r="H941" s="2">
        <f t="shared" si="352"/>
        <v>0.16940495969478803</v>
      </c>
      <c r="I941" s="2"/>
      <c r="J941" s="2">
        <f t="shared" si="365"/>
        <v>0.40231370377207554</v>
      </c>
      <c r="K941" s="2">
        <f t="shared" si="366"/>
        <v>0.57171866346686362</v>
      </c>
      <c r="L941" s="2">
        <f t="shared" si="367"/>
        <v>4.9227739831394987E-3</v>
      </c>
      <c r="M941" s="2">
        <f t="shared" si="368"/>
        <v>2.1044858777921345E-2</v>
      </c>
      <c r="N941" s="56">
        <f t="shared" si="373"/>
        <v>6538</v>
      </c>
      <c r="O941" s="56">
        <f t="shared" si="374"/>
        <v>9291</v>
      </c>
      <c r="P941" s="56">
        <v>80</v>
      </c>
      <c r="Q941" s="56">
        <v>40</v>
      </c>
      <c r="R941" s="56"/>
      <c r="S941" s="56"/>
      <c r="T941" s="56"/>
      <c r="U941" s="56"/>
      <c r="V941" s="56"/>
      <c r="W941" s="56">
        <v>46</v>
      </c>
      <c r="X941" s="56"/>
      <c r="Y941" s="56">
        <v>256</v>
      </c>
      <c r="Z941" s="56"/>
      <c r="AA941" s="56"/>
      <c r="AB941" s="55"/>
      <c r="AC941" s="56"/>
      <c r="AD941" s="56"/>
      <c r="AE941" s="56"/>
      <c r="AG941" s="6">
        <f>IF(Q941&gt;0,RANK(Q941,(N941:P941,Q941:AE941)),0)</f>
        <v>6</v>
      </c>
      <c r="AH941" s="6">
        <f>IF(R941&gt;0,RANK(R941,(N941:P941,Q941:AE941)),0)</f>
        <v>0</v>
      </c>
      <c r="AI941" s="6">
        <f>IF(T941&gt;0,RANK(T941,(N941:P941,Q941:AE941)),0)</f>
        <v>0</v>
      </c>
      <c r="AJ941" s="6">
        <f>IF(S941&gt;0,RANK(S941,(N941:P941,Q941:AE941)),0)</f>
        <v>0</v>
      </c>
      <c r="AK941" s="2">
        <f t="shared" si="369"/>
        <v>2.4613869915697494E-3</v>
      </c>
      <c r="AL941" s="2">
        <f t="shared" si="370"/>
        <v>0</v>
      </c>
      <c r="AM941" s="2">
        <f t="shared" si="371"/>
        <v>0</v>
      </c>
      <c r="AN941" s="2">
        <f t="shared" si="372"/>
        <v>0</v>
      </c>
      <c r="AP941" t="s">
        <v>489</v>
      </c>
      <c r="AQ941" t="s">
        <v>2416</v>
      </c>
      <c r="AT941" s="92">
        <v>36</v>
      </c>
      <c r="AU941" s="94">
        <v>25</v>
      </c>
      <c r="AV941" s="98">
        <f t="shared" si="363"/>
        <v>36025</v>
      </c>
      <c r="AX941" s="6" t="s">
        <v>1535</v>
      </c>
      <c r="AY941" s="1">
        <v>1175</v>
      </c>
      <c r="BE941" s="1">
        <v>6149</v>
      </c>
      <c r="BF941">
        <v>389</v>
      </c>
      <c r="BG941">
        <v>8014</v>
      </c>
      <c r="BH941" s="1">
        <v>1277</v>
      </c>
    </row>
    <row r="942" spans="1:61" hidden="1" outlineLevel="1">
      <c r="A942" t="s">
        <v>2723</v>
      </c>
      <c r="B942" t="s">
        <v>2416</v>
      </c>
      <c r="C942" s="1">
        <f t="shared" si="364"/>
        <v>82827</v>
      </c>
      <c r="D942" s="6">
        <f>IF(N942&gt;0, RANK(N942,(N942:P942,Q942:AE942)),0)</f>
        <v>2</v>
      </c>
      <c r="E942" s="6">
        <f>IF(O942&gt;0,RANK(O942,(N942:P942,Q942:AE942)),0)</f>
        <v>1</v>
      </c>
      <c r="F942" s="6">
        <f>IF(P942&gt;0,RANK(P942,(N942:P942,Q942:AE942)),0)</f>
        <v>4</v>
      </c>
      <c r="G942" s="1">
        <f t="shared" si="351"/>
        <v>8167</v>
      </c>
      <c r="H942" s="2">
        <f t="shared" si="352"/>
        <v>9.8603112511620614E-2</v>
      </c>
      <c r="I942" s="2"/>
      <c r="J942" s="2">
        <f t="shared" si="365"/>
        <v>0.43151387832470089</v>
      </c>
      <c r="K942" s="2">
        <f t="shared" si="366"/>
        <v>0.53011699083632147</v>
      </c>
      <c r="L942" s="2">
        <f t="shared" si="367"/>
        <v>4.6603160805051497E-3</v>
      </c>
      <c r="M942" s="2">
        <f t="shared" si="368"/>
        <v>3.370881475847249E-2</v>
      </c>
      <c r="N942" s="56">
        <f t="shared" si="373"/>
        <v>35741</v>
      </c>
      <c r="O942" s="56">
        <f t="shared" si="374"/>
        <v>43908</v>
      </c>
      <c r="P942" s="56">
        <v>386</v>
      </c>
      <c r="Q942" s="56">
        <v>321</v>
      </c>
      <c r="R942" s="56"/>
      <c r="S942" s="56"/>
      <c r="T942" s="56"/>
      <c r="U942" s="56"/>
      <c r="V942" s="56"/>
      <c r="W942" s="56">
        <v>224</v>
      </c>
      <c r="X942" s="56"/>
      <c r="Y942" s="56">
        <v>2247</v>
      </c>
      <c r="Z942" s="56"/>
      <c r="AA942" s="56"/>
      <c r="AB942" s="55"/>
      <c r="AC942" s="56"/>
      <c r="AD942" s="56"/>
      <c r="AE942" s="56"/>
      <c r="AG942" s="6">
        <f>IF(Q942&gt;0,RANK(Q942,(N942:P942,Q942:AE942)),0)</f>
        <v>5</v>
      </c>
      <c r="AH942" s="6">
        <f>IF(R942&gt;0,RANK(R942,(N942:P942,Q942:AE942)),0)</f>
        <v>0</v>
      </c>
      <c r="AI942" s="6">
        <f>IF(T942&gt;0,RANK(T942,(N942:P942,Q942:AE942)),0)</f>
        <v>0</v>
      </c>
      <c r="AJ942" s="6">
        <f>IF(S942&gt;0,RANK(S942,(N942:P942,Q942:AE942)),0)</f>
        <v>0</v>
      </c>
      <c r="AK942" s="2">
        <f t="shared" si="369"/>
        <v>3.8755478286066139E-3</v>
      </c>
      <c r="AL942" s="2">
        <f t="shared" si="370"/>
        <v>0</v>
      </c>
      <c r="AM942" s="2">
        <f t="shared" si="371"/>
        <v>0</v>
      </c>
      <c r="AN942" s="2">
        <f t="shared" si="372"/>
        <v>0</v>
      </c>
      <c r="AP942" t="s">
        <v>2723</v>
      </c>
      <c r="AQ942" t="s">
        <v>2416</v>
      </c>
      <c r="AT942" s="92">
        <v>36</v>
      </c>
      <c r="AU942" s="94">
        <v>27</v>
      </c>
      <c r="AV942" s="98">
        <f t="shared" si="363"/>
        <v>36027</v>
      </c>
      <c r="AX942" s="6" t="s">
        <v>1535</v>
      </c>
      <c r="AY942" s="1">
        <v>6732</v>
      </c>
      <c r="BE942" s="1">
        <v>34044</v>
      </c>
      <c r="BF942" s="1">
        <v>1697</v>
      </c>
      <c r="BG942" s="1">
        <v>38084</v>
      </c>
      <c r="BH942" s="1">
        <v>5824</v>
      </c>
      <c r="BI942" s="1"/>
    </row>
    <row r="943" spans="1:61" hidden="1" outlineLevel="1">
      <c r="A943" t="s">
        <v>2816</v>
      </c>
      <c r="B943" t="s">
        <v>2416</v>
      </c>
      <c r="C943" s="1">
        <f t="shared" si="364"/>
        <v>314741</v>
      </c>
      <c r="D943" s="6">
        <f>IF(N943&gt;0, RANK(N943,(N943:P943,Q943:AE943)),0)</f>
        <v>1</v>
      </c>
      <c r="E943" s="6">
        <f>IF(O943&gt;0,RANK(O943,(N943:P943,Q943:AE943)),0)</f>
        <v>2</v>
      </c>
      <c r="F943" s="6">
        <f>IF(P943&gt;0,RANK(P943,(N943:P943,Q943:AE943)),0)</f>
        <v>5</v>
      </c>
      <c r="G943" s="1">
        <f t="shared" si="351"/>
        <v>59418</v>
      </c>
      <c r="H943" s="2">
        <f t="shared" si="352"/>
        <v>0.18878379365891321</v>
      </c>
      <c r="I943" s="2"/>
      <c r="J943" s="2">
        <f t="shared" si="365"/>
        <v>0.57584172383006982</v>
      </c>
      <c r="K943" s="2">
        <f t="shared" si="366"/>
        <v>0.38705793017115658</v>
      </c>
      <c r="L943" s="2">
        <f t="shared" si="367"/>
        <v>3.6220257290915389E-3</v>
      </c>
      <c r="M943" s="2">
        <f t="shared" si="368"/>
        <v>3.347832026968206E-2</v>
      </c>
      <c r="N943" s="56">
        <f t="shared" si="373"/>
        <v>181241</v>
      </c>
      <c r="O943" s="56">
        <f t="shared" si="374"/>
        <v>121823</v>
      </c>
      <c r="P943" s="56">
        <v>1140</v>
      </c>
      <c r="Q943" s="56">
        <v>1144</v>
      </c>
      <c r="R943" s="56"/>
      <c r="S943" s="56"/>
      <c r="T943" s="56"/>
      <c r="U943" s="56"/>
      <c r="V943" s="56"/>
      <c r="W943" s="56">
        <v>978</v>
      </c>
      <c r="X943" s="56"/>
      <c r="Y943" s="56">
        <v>8415</v>
      </c>
      <c r="Z943" s="56"/>
      <c r="AA943" s="56"/>
      <c r="AB943" s="55"/>
      <c r="AC943" s="56"/>
      <c r="AD943" s="56"/>
      <c r="AE943" s="56"/>
      <c r="AG943" s="6">
        <f>IF(Q943&gt;0,RANK(Q943,(N943:P943,Q943:AE943)),0)</f>
        <v>4</v>
      </c>
      <c r="AH943" s="6">
        <f>IF(R943&gt;0,RANK(R943,(N943:P943,Q943:AE943)),0)</f>
        <v>0</v>
      </c>
      <c r="AI943" s="6">
        <f>IF(T943&gt;0,RANK(T943,(N943:P943,Q943:AE943)),0)</f>
        <v>0</v>
      </c>
      <c r="AJ943" s="6">
        <f>IF(S943&gt;0,RANK(S943,(N943:P943,Q943:AE943)),0)</f>
        <v>0</v>
      </c>
      <c r="AK943" s="2">
        <f t="shared" si="369"/>
        <v>3.6347345912988776E-3</v>
      </c>
      <c r="AL943" s="2">
        <f t="shared" si="370"/>
        <v>0</v>
      </c>
      <c r="AM943" s="2">
        <f t="shared" si="371"/>
        <v>0</v>
      </c>
      <c r="AN943" s="2">
        <f t="shared" si="372"/>
        <v>0</v>
      </c>
      <c r="AP943" t="s">
        <v>2816</v>
      </c>
      <c r="AQ943" t="s">
        <v>2416</v>
      </c>
      <c r="AT943" s="92">
        <v>36</v>
      </c>
      <c r="AU943" s="94">
        <v>29</v>
      </c>
      <c r="AV943" s="98">
        <f t="shared" si="363"/>
        <v>36029</v>
      </c>
      <c r="AX943" s="6" t="s">
        <v>1535</v>
      </c>
      <c r="AY943" s="1">
        <v>31204</v>
      </c>
      <c r="BE943" s="1">
        <v>173073</v>
      </c>
      <c r="BF943" s="1">
        <v>8168</v>
      </c>
      <c r="BG943" s="1">
        <v>105368</v>
      </c>
      <c r="BH943" s="1">
        <v>16455</v>
      </c>
      <c r="BI943" s="1"/>
    </row>
    <row r="944" spans="1:61" hidden="1" outlineLevel="1">
      <c r="A944" t="s">
        <v>1956</v>
      </c>
      <c r="B944" t="s">
        <v>2416</v>
      </c>
      <c r="C944" s="1">
        <f t="shared" si="364"/>
        <v>13392</v>
      </c>
      <c r="D944" s="6">
        <f>IF(N944&gt;0, RANK(N944,(N944:P944,Q944:AE944)),0)</f>
        <v>2</v>
      </c>
      <c r="E944" s="6">
        <f>IF(O944&gt;0,RANK(O944,(N944:P944,Q944:AE944)),0)</f>
        <v>1</v>
      </c>
      <c r="F944" s="6">
        <f>IF(P944&gt;0,RANK(P944,(N944:P944,Q944:AE944)),0)</f>
        <v>4</v>
      </c>
      <c r="G944" s="1">
        <f t="shared" si="351"/>
        <v>1173</v>
      </c>
      <c r="H944" s="2">
        <f t="shared" si="352"/>
        <v>8.7589605734767026E-2</v>
      </c>
      <c r="I944" s="2"/>
      <c r="J944" s="2">
        <f t="shared" si="365"/>
        <v>0.43249701314217442</v>
      </c>
      <c r="K944" s="2">
        <f t="shared" si="366"/>
        <v>0.52008661887694141</v>
      </c>
      <c r="L944" s="2">
        <f t="shared" si="367"/>
        <v>6.6457586618876938E-3</v>
      </c>
      <c r="M944" s="2">
        <f t="shared" si="368"/>
        <v>4.077060931899653E-2</v>
      </c>
      <c r="N944" s="56">
        <f t="shared" si="373"/>
        <v>5792</v>
      </c>
      <c r="O944" s="56">
        <f t="shared" si="374"/>
        <v>6965</v>
      </c>
      <c r="P944" s="56">
        <v>89</v>
      </c>
      <c r="Q944" s="56">
        <v>75</v>
      </c>
      <c r="R944" s="56"/>
      <c r="S944" s="56"/>
      <c r="T944" s="56"/>
      <c r="U944" s="56"/>
      <c r="V944" s="56"/>
      <c r="W944" s="56">
        <v>49</v>
      </c>
      <c r="X944" s="56"/>
      <c r="Y944" s="56">
        <v>422</v>
      </c>
      <c r="Z944" s="56"/>
      <c r="AA944" s="56"/>
      <c r="AB944" s="55"/>
      <c r="AC944" s="56"/>
      <c r="AD944" s="56"/>
      <c r="AE944" s="56"/>
      <c r="AG944" s="6">
        <f>IF(Q944&gt;0,RANK(Q944,(N944:P944,Q944:AE944)),0)</f>
        <v>5</v>
      </c>
      <c r="AH944" s="6">
        <f>IF(R944&gt;0,RANK(R944,(N944:P944,Q944:AE944)),0)</f>
        <v>0</v>
      </c>
      <c r="AI944" s="6">
        <f>IF(T944&gt;0,RANK(T944,(N944:P944,Q944:AE944)),0)</f>
        <v>0</v>
      </c>
      <c r="AJ944" s="6">
        <f>IF(S944&gt;0,RANK(S944,(N944:P944,Q944:AE944)),0)</f>
        <v>0</v>
      </c>
      <c r="AK944" s="2">
        <f t="shared" si="369"/>
        <v>5.600358422939068E-3</v>
      </c>
      <c r="AL944" s="2">
        <f t="shared" si="370"/>
        <v>0</v>
      </c>
      <c r="AM944" s="2">
        <f t="shared" si="371"/>
        <v>0</v>
      </c>
      <c r="AN944" s="2">
        <f t="shared" si="372"/>
        <v>0</v>
      </c>
      <c r="AP944" t="s">
        <v>1956</v>
      </c>
      <c r="AQ944" t="s">
        <v>2416</v>
      </c>
      <c r="AT944" s="92">
        <v>36</v>
      </c>
      <c r="AU944" s="94">
        <v>31</v>
      </c>
      <c r="AV944" s="98">
        <f t="shared" si="363"/>
        <v>36031</v>
      </c>
      <c r="AX944" s="6" t="s">
        <v>1535</v>
      </c>
      <c r="AY944" s="1">
        <v>2455</v>
      </c>
      <c r="BE944" s="1">
        <v>5432</v>
      </c>
      <c r="BF944">
        <v>360</v>
      </c>
      <c r="BG944" s="1">
        <v>6346</v>
      </c>
      <c r="BH944" s="1">
        <v>619</v>
      </c>
    </row>
    <row r="945" spans="1:61" hidden="1" outlineLevel="1">
      <c r="A945" t="s">
        <v>2924</v>
      </c>
      <c r="B945" t="s">
        <v>2416</v>
      </c>
      <c r="C945" s="1">
        <f t="shared" si="364"/>
        <v>13330</v>
      </c>
      <c r="D945" s="6">
        <f>IF(N945&gt;0, RANK(N945,(N945:P945,Q945:AE945)),0)</f>
        <v>1</v>
      </c>
      <c r="E945" s="6">
        <f>IF(O945&gt;0,RANK(O945,(N945:P945,Q945:AE945)),0)</f>
        <v>2</v>
      </c>
      <c r="F945" s="6">
        <f>IF(P945&gt;0,RANK(P945,(N945:P945,Q945:AE945)),0)</f>
        <v>4</v>
      </c>
      <c r="G945" s="1">
        <f t="shared" si="351"/>
        <v>2054</v>
      </c>
      <c r="H945" s="2">
        <f t="shared" si="352"/>
        <v>0.15408852213053265</v>
      </c>
      <c r="I945" s="2"/>
      <c r="J945" s="2">
        <f t="shared" si="365"/>
        <v>0.55416354088522135</v>
      </c>
      <c r="K945" s="2">
        <f t="shared" si="366"/>
        <v>0.40007501875468865</v>
      </c>
      <c r="L945" s="2">
        <f t="shared" si="367"/>
        <v>6.3765941485371342E-3</v>
      </c>
      <c r="M945" s="2">
        <f t="shared" si="368"/>
        <v>3.9384846211552867E-2</v>
      </c>
      <c r="N945" s="56">
        <f t="shared" si="373"/>
        <v>7387</v>
      </c>
      <c r="O945" s="56">
        <f t="shared" si="374"/>
        <v>5333</v>
      </c>
      <c r="P945" s="56">
        <v>85</v>
      </c>
      <c r="Q945" s="56">
        <v>58</v>
      </c>
      <c r="R945" s="56"/>
      <c r="S945" s="56"/>
      <c r="T945" s="56"/>
      <c r="U945" s="56"/>
      <c r="V945" s="56"/>
      <c r="W945" s="56">
        <v>35</v>
      </c>
      <c r="X945" s="56"/>
      <c r="Y945" s="56">
        <v>432</v>
      </c>
      <c r="Z945" s="56"/>
      <c r="AA945" s="56"/>
      <c r="AB945" s="55"/>
      <c r="AC945" s="56"/>
      <c r="AD945" s="56"/>
      <c r="AE945" s="56"/>
      <c r="AG945" s="6">
        <f>IF(Q945&gt;0,RANK(Q945,(N945:P945,Q945:AE945)),0)</f>
        <v>5</v>
      </c>
      <c r="AH945" s="6">
        <f>IF(R945&gt;0,RANK(R945,(N945:P945,Q945:AE945)),0)</f>
        <v>0</v>
      </c>
      <c r="AI945" s="6">
        <f>IF(T945&gt;0,RANK(T945,(N945:P945,Q945:AE945)),0)</f>
        <v>0</v>
      </c>
      <c r="AJ945" s="6">
        <f>IF(S945&gt;0,RANK(S945,(N945:P945,Q945:AE945)),0)</f>
        <v>0</v>
      </c>
      <c r="AK945" s="2">
        <f t="shared" si="369"/>
        <v>4.3510877719429861E-3</v>
      </c>
      <c r="AL945" s="2">
        <f t="shared" si="370"/>
        <v>0</v>
      </c>
      <c r="AM945" s="2">
        <f t="shared" si="371"/>
        <v>0</v>
      </c>
      <c r="AN945" s="2">
        <f t="shared" si="372"/>
        <v>0</v>
      </c>
      <c r="AP945" t="s">
        <v>2924</v>
      </c>
      <c r="AQ945" t="s">
        <v>2416</v>
      </c>
      <c r="AT945" s="92">
        <v>36</v>
      </c>
      <c r="AU945" s="94">
        <v>33</v>
      </c>
      <c r="AV945" s="98">
        <f t="shared" si="363"/>
        <v>36033</v>
      </c>
      <c r="AX945" s="6" t="s">
        <v>1535</v>
      </c>
      <c r="AY945" s="1">
        <v>1879</v>
      </c>
      <c r="BE945" s="1">
        <v>7081</v>
      </c>
      <c r="BF945">
        <v>306</v>
      </c>
      <c r="BG945" s="1">
        <v>4886</v>
      </c>
      <c r="BH945" s="1">
        <v>447</v>
      </c>
    </row>
    <row r="946" spans="1:61" hidden="1" outlineLevel="1">
      <c r="A946" t="s">
        <v>357</v>
      </c>
      <c r="B946" t="s">
        <v>2416</v>
      </c>
      <c r="C946" s="1">
        <f t="shared" si="364"/>
        <v>17077</v>
      </c>
      <c r="D946" s="6">
        <f>IF(N946&gt;0, RANK(N946,(N946:P946,Q946:AE946)),0)</f>
        <v>2</v>
      </c>
      <c r="E946" s="6">
        <f>IF(O946&gt;0,RANK(O946,(N946:P946,Q946:AE946)),0)</f>
        <v>1</v>
      </c>
      <c r="F946" s="6">
        <f>IF(P946&gt;0,RANK(P946,(N946:P946,Q946:AE946)),0)</f>
        <v>4</v>
      </c>
      <c r="G946" s="1">
        <f t="shared" si="351"/>
        <v>4322</v>
      </c>
      <c r="H946" s="2">
        <f t="shared" si="352"/>
        <v>0.25308895004977455</v>
      </c>
      <c r="I946" s="2"/>
      <c r="J946" s="2">
        <f t="shared" si="365"/>
        <v>0.35316507583299173</v>
      </c>
      <c r="K946" s="2">
        <f t="shared" si="366"/>
        <v>0.60625402588276633</v>
      </c>
      <c r="L946" s="2">
        <f t="shared" si="367"/>
        <v>7.085553668677168E-3</v>
      </c>
      <c r="M946" s="2">
        <f t="shared" si="368"/>
        <v>3.3495344615564769E-2</v>
      </c>
      <c r="N946" s="56">
        <f t="shared" si="373"/>
        <v>6031</v>
      </c>
      <c r="O946" s="56">
        <f t="shared" si="374"/>
        <v>10353</v>
      </c>
      <c r="P946" s="56">
        <v>121</v>
      </c>
      <c r="Q946" s="56">
        <v>57</v>
      </c>
      <c r="R946" s="56"/>
      <c r="S946" s="56"/>
      <c r="T946" s="56"/>
      <c r="U946" s="56"/>
      <c r="V946" s="56"/>
      <c r="W946" s="56">
        <v>48</v>
      </c>
      <c r="X946" s="56"/>
      <c r="Y946" s="56">
        <v>467</v>
      </c>
      <c r="Z946" s="56"/>
      <c r="AA946" s="56"/>
      <c r="AB946" s="55"/>
      <c r="AC946" s="56"/>
      <c r="AD946" s="56"/>
      <c r="AE946" s="56"/>
      <c r="AG946" s="6">
        <f>IF(Q946&gt;0,RANK(Q946,(N946:P946,Q946:AE946)),0)</f>
        <v>5</v>
      </c>
      <c r="AH946" s="6">
        <f>IF(R946&gt;0,RANK(R946,(N946:P946,Q946:AE946)),0)</f>
        <v>0</v>
      </c>
      <c r="AI946" s="6">
        <f>IF(T946&gt;0,RANK(T946,(N946:P946,Q946:AE946)),0)</f>
        <v>0</v>
      </c>
      <c r="AJ946" s="6">
        <f>IF(S946&gt;0,RANK(S946,(N946:P946,Q946:AE946)),0)</f>
        <v>0</v>
      </c>
      <c r="AK946" s="2">
        <f t="shared" si="369"/>
        <v>3.3378228025999885E-3</v>
      </c>
      <c r="AL946" s="2">
        <f t="shared" si="370"/>
        <v>0</v>
      </c>
      <c r="AM946" s="2">
        <f t="shared" si="371"/>
        <v>0</v>
      </c>
      <c r="AN946" s="2">
        <f t="shared" si="372"/>
        <v>0</v>
      </c>
      <c r="AP946" t="s">
        <v>357</v>
      </c>
      <c r="AQ946" t="s">
        <v>2416</v>
      </c>
      <c r="AT946" s="92">
        <v>36</v>
      </c>
      <c r="AU946" s="94">
        <v>35</v>
      </c>
      <c r="AV946" s="98">
        <f t="shared" si="363"/>
        <v>36035</v>
      </c>
      <c r="AX946" s="6" t="s">
        <v>1535</v>
      </c>
      <c r="AY946" s="1">
        <v>1832</v>
      </c>
      <c r="BE946" s="1">
        <v>5689</v>
      </c>
      <c r="BF946">
        <v>342</v>
      </c>
      <c r="BG946" s="1">
        <v>8991</v>
      </c>
      <c r="BH946" s="1">
        <v>1362</v>
      </c>
    </row>
    <row r="947" spans="1:61" hidden="1" outlineLevel="1">
      <c r="A947" t="s">
        <v>2919</v>
      </c>
      <c r="B947" t="s">
        <v>2416</v>
      </c>
      <c r="C947" s="1">
        <f t="shared" si="364"/>
        <v>19219</v>
      </c>
      <c r="D947" s="6">
        <f>IF(N947&gt;0, RANK(N947,(N947:P947,Q947:AE947)),0)</f>
        <v>2</v>
      </c>
      <c r="E947" s="6">
        <f>IF(O947&gt;0,RANK(O947,(N947:P947,Q947:AE947)),0)</f>
        <v>1</v>
      </c>
      <c r="F947" s="6">
        <f>IF(P947&gt;0,RANK(P947,(N947:P947,Q947:AE947)),0)</f>
        <v>4</v>
      </c>
      <c r="G947" s="1">
        <f t="shared" si="351"/>
        <v>2626</v>
      </c>
      <c r="H947" s="2">
        <f t="shared" si="352"/>
        <v>0.13663562100005203</v>
      </c>
      <c r="I947" s="2"/>
      <c r="J947" s="2">
        <f t="shared" si="365"/>
        <v>0.40470367865133461</v>
      </c>
      <c r="K947" s="2">
        <f t="shared" si="366"/>
        <v>0.54133929965138661</v>
      </c>
      <c r="L947" s="2">
        <f t="shared" si="367"/>
        <v>1.3059992715541912E-2</v>
      </c>
      <c r="M947" s="2">
        <f t="shared" si="368"/>
        <v>4.0897028981736874E-2</v>
      </c>
      <c r="N947" s="56">
        <f t="shared" si="373"/>
        <v>7778</v>
      </c>
      <c r="O947" s="56">
        <f t="shared" si="374"/>
        <v>10404</v>
      </c>
      <c r="P947" s="56">
        <v>251</v>
      </c>
      <c r="Q947" s="56">
        <v>80</v>
      </c>
      <c r="R947" s="56"/>
      <c r="S947" s="56"/>
      <c r="T947" s="56"/>
      <c r="U947" s="56"/>
      <c r="V947" s="56"/>
      <c r="W947" s="56">
        <v>47</v>
      </c>
      <c r="X947" s="56"/>
      <c r="Y947" s="56">
        <v>659</v>
      </c>
      <c r="Z947" s="56"/>
      <c r="AA947" s="56"/>
      <c r="AB947" s="55"/>
      <c r="AC947" s="56"/>
      <c r="AD947" s="56"/>
      <c r="AE947" s="56"/>
      <c r="AG947" s="6">
        <f>IF(Q947&gt;0,RANK(Q947,(N947:P947,Q947:AE947)),0)</f>
        <v>5</v>
      </c>
      <c r="AH947" s="6">
        <f>IF(R947&gt;0,RANK(R947,(N947:P947,Q947:AE947)),0)</f>
        <v>0</v>
      </c>
      <c r="AI947" s="6">
        <f>IF(T947&gt;0,RANK(T947,(N947:P947,Q947:AE947)),0)</f>
        <v>0</v>
      </c>
      <c r="AJ947" s="6">
        <f>IF(S947&gt;0,RANK(S947,(N947:P947,Q947:AE947)),0)</f>
        <v>0</v>
      </c>
      <c r="AK947" s="2">
        <f t="shared" si="369"/>
        <v>4.1625474790571828E-3</v>
      </c>
      <c r="AL947" s="2">
        <f t="shared" si="370"/>
        <v>0</v>
      </c>
      <c r="AM947" s="2">
        <f t="shared" si="371"/>
        <v>0</v>
      </c>
      <c r="AN947" s="2">
        <f t="shared" si="372"/>
        <v>0</v>
      </c>
      <c r="AP947" t="s">
        <v>2919</v>
      </c>
      <c r="AQ947" t="s">
        <v>2416</v>
      </c>
      <c r="AT947" s="92">
        <v>36</v>
      </c>
      <c r="AU947" s="94">
        <v>37</v>
      </c>
      <c r="AV947" s="98">
        <f t="shared" si="363"/>
        <v>36037</v>
      </c>
      <c r="AX947" s="6" t="s">
        <v>1535</v>
      </c>
      <c r="AY947" s="1">
        <v>1822</v>
      </c>
      <c r="BE947" s="1">
        <v>7311</v>
      </c>
      <c r="BF947">
        <v>467</v>
      </c>
      <c r="BG947" s="1">
        <v>8738</v>
      </c>
      <c r="BH947" s="1">
        <v>1666</v>
      </c>
      <c r="BI947" s="1"/>
    </row>
    <row r="948" spans="1:61" hidden="1" outlineLevel="1">
      <c r="A948" t="s">
        <v>1703</v>
      </c>
      <c r="B948" t="s">
        <v>2416</v>
      </c>
      <c r="C948" s="1">
        <f t="shared" si="364"/>
        <v>17365</v>
      </c>
      <c r="D948" s="6">
        <f>IF(N948&gt;0, RANK(N948,(N948:P948,Q948:AE948)),0)</f>
        <v>2</v>
      </c>
      <c r="E948" s="6">
        <f>IF(O948&gt;0,RANK(O948,(N948:P948,Q948:AE948)),0)</f>
        <v>1</v>
      </c>
      <c r="F948" s="6">
        <f>IF(P948&gt;0,RANK(P948,(N948:P948,Q948:AE948)),0)</f>
        <v>4</v>
      </c>
      <c r="G948" s="1">
        <f t="shared" si="351"/>
        <v>4665</v>
      </c>
      <c r="H948" s="2">
        <f t="shared" si="352"/>
        <v>0.26864382378347251</v>
      </c>
      <c r="I948" s="2"/>
      <c r="J948" s="2">
        <f t="shared" si="365"/>
        <v>0.34926576446875901</v>
      </c>
      <c r="K948" s="2">
        <f t="shared" si="366"/>
        <v>0.61790958825223152</v>
      </c>
      <c r="L948" s="2">
        <f t="shared" si="367"/>
        <v>5.0100777425856604E-3</v>
      </c>
      <c r="M948" s="2">
        <f t="shared" si="368"/>
        <v>2.7814569536423805E-2</v>
      </c>
      <c r="N948" s="56">
        <f t="shared" si="373"/>
        <v>6065</v>
      </c>
      <c r="O948" s="56">
        <f t="shared" si="374"/>
        <v>10730</v>
      </c>
      <c r="P948" s="56">
        <v>87</v>
      </c>
      <c r="Q948" s="56">
        <v>77</v>
      </c>
      <c r="R948" s="56"/>
      <c r="S948" s="56"/>
      <c r="T948" s="56"/>
      <c r="U948" s="56"/>
      <c r="V948" s="56"/>
      <c r="W948" s="56">
        <v>38</v>
      </c>
      <c r="X948" s="56"/>
      <c r="Y948" s="56">
        <v>368</v>
      </c>
      <c r="Z948" s="56"/>
      <c r="AA948" s="56"/>
      <c r="AB948" s="55"/>
      <c r="AC948" s="56"/>
      <c r="AD948" s="56"/>
      <c r="AE948" s="56"/>
      <c r="AG948" s="6">
        <f>IF(Q948&gt;0,RANK(Q948,(N948:P948,Q948:AE948)),0)</f>
        <v>5</v>
      </c>
      <c r="AH948" s="6">
        <f>IF(R948&gt;0,RANK(R948,(N948:P948,Q948:AE948)),0)</f>
        <v>0</v>
      </c>
      <c r="AI948" s="6">
        <f>IF(T948&gt;0,RANK(T948,(N948:P948,Q948:AE948)),0)</f>
        <v>0</v>
      </c>
      <c r="AJ948" s="6">
        <f>IF(S948&gt;0,RANK(S948,(N948:P948,Q948:AE948)),0)</f>
        <v>0</v>
      </c>
      <c r="AK948" s="2">
        <f t="shared" si="369"/>
        <v>4.434206737690757E-3</v>
      </c>
      <c r="AL948" s="2">
        <f t="shared" si="370"/>
        <v>0</v>
      </c>
      <c r="AM948" s="2">
        <f t="shared" si="371"/>
        <v>0</v>
      </c>
      <c r="AN948" s="2">
        <f t="shared" si="372"/>
        <v>0</v>
      </c>
      <c r="AP948" t="s">
        <v>1703</v>
      </c>
      <c r="AQ948" t="s">
        <v>2416</v>
      </c>
      <c r="AT948" s="92">
        <v>36</v>
      </c>
      <c r="AU948" s="94">
        <v>39</v>
      </c>
      <c r="AV948" s="98">
        <f t="shared" si="363"/>
        <v>36039</v>
      </c>
      <c r="AX948" s="6" t="s">
        <v>1535</v>
      </c>
      <c r="AY948" s="1">
        <v>1623</v>
      </c>
      <c r="BE948" s="1">
        <v>5736</v>
      </c>
      <c r="BF948">
        <v>329</v>
      </c>
      <c r="BG948" s="1">
        <v>9099</v>
      </c>
      <c r="BH948" s="1">
        <v>1631</v>
      </c>
      <c r="BI948" s="1"/>
    </row>
    <row r="949" spans="1:61" hidden="1" outlineLevel="1">
      <c r="A949" t="s">
        <v>2878</v>
      </c>
      <c r="B949" t="s">
        <v>2416</v>
      </c>
      <c r="C949" s="1">
        <f t="shared" si="364"/>
        <v>3073</v>
      </c>
      <c r="D949" s="6">
        <f>IF(N949&gt;0, RANK(N949,(N949:P949,Q949:AE949)),0)</f>
        <v>2</v>
      </c>
      <c r="E949" s="6">
        <f>IF(O949&gt;0,RANK(O949,(N949:P949,Q949:AE949)),0)</f>
        <v>1</v>
      </c>
      <c r="F949" s="6">
        <f>IF(P949&gt;0,RANK(P949,(N949:P949,Q949:AE949)),0)</f>
        <v>4</v>
      </c>
      <c r="G949" s="1">
        <f t="shared" si="351"/>
        <v>1045</v>
      </c>
      <c r="H949" s="2">
        <f t="shared" si="352"/>
        <v>0.34005857468272049</v>
      </c>
      <c r="I949" s="2"/>
      <c r="J949" s="2">
        <f t="shared" si="365"/>
        <v>0.30849332899446796</v>
      </c>
      <c r="K949" s="2">
        <f t="shared" si="366"/>
        <v>0.6485519036771884</v>
      </c>
      <c r="L949" s="2">
        <f t="shared" si="367"/>
        <v>7.8099576960624795E-3</v>
      </c>
      <c r="M949" s="2">
        <f t="shared" si="368"/>
        <v>3.5144809632281102E-2</v>
      </c>
      <c r="N949" s="56">
        <f t="shared" si="373"/>
        <v>948</v>
      </c>
      <c r="O949" s="56">
        <f t="shared" si="374"/>
        <v>1993</v>
      </c>
      <c r="P949" s="56">
        <v>24</v>
      </c>
      <c r="Q949" s="56">
        <v>7</v>
      </c>
      <c r="R949" s="56"/>
      <c r="S949" s="56"/>
      <c r="T949" s="56"/>
      <c r="U949" s="56"/>
      <c r="V949" s="56"/>
      <c r="W949" s="56">
        <v>6</v>
      </c>
      <c r="X949" s="56"/>
      <c r="Y949" s="56">
        <v>95</v>
      </c>
      <c r="Z949" s="56"/>
      <c r="AA949" s="56"/>
      <c r="AB949" s="55"/>
      <c r="AC949" s="56"/>
      <c r="AD949" s="56"/>
      <c r="AE949" s="56"/>
      <c r="AG949" s="6">
        <f>IF(Q949&gt;0,RANK(Q949,(N949:P949,Q949:AE949)),0)</f>
        <v>5</v>
      </c>
      <c r="AH949" s="6">
        <f>IF(R949&gt;0,RANK(R949,(N949:P949,Q949:AE949)),0)</f>
        <v>0</v>
      </c>
      <c r="AI949" s="6">
        <f>IF(T949&gt;0,RANK(T949,(N949:P949,Q949:AE949)),0)</f>
        <v>0</v>
      </c>
      <c r="AJ949" s="6">
        <f>IF(S949&gt;0,RANK(S949,(N949:P949,Q949:AE949)),0)</f>
        <v>0</v>
      </c>
      <c r="AK949" s="2">
        <f t="shared" si="369"/>
        <v>2.2779043280182231E-3</v>
      </c>
      <c r="AL949" s="2">
        <f t="shared" si="370"/>
        <v>0</v>
      </c>
      <c r="AM949" s="2">
        <f t="shared" si="371"/>
        <v>0</v>
      </c>
      <c r="AN949" s="2">
        <f t="shared" si="372"/>
        <v>0</v>
      </c>
      <c r="AP949" t="s">
        <v>2878</v>
      </c>
      <c r="AQ949" t="s">
        <v>2416</v>
      </c>
      <c r="AT949" s="92">
        <v>36</v>
      </c>
      <c r="AU949" s="94">
        <v>41</v>
      </c>
      <c r="AV949" s="98">
        <f t="shared" si="363"/>
        <v>36041</v>
      </c>
      <c r="AX949" s="6" t="s">
        <v>1535</v>
      </c>
      <c r="AY949" s="1">
        <v>368</v>
      </c>
      <c r="BE949" s="1">
        <v>881</v>
      </c>
      <c r="BF949">
        <v>67</v>
      </c>
      <c r="BG949" s="1">
        <v>1744</v>
      </c>
      <c r="BH949" s="1">
        <v>249</v>
      </c>
    </row>
    <row r="950" spans="1:61" hidden="1" outlineLevel="1">
      <c r="A950" t="s">
        <v>2065</v>
      </c>
      <c r="B950" t="s">
        <v>2416</v>
      </c>
      <c r="C950" s="1">
        <f t="shared" si="364"/>
        <v>21533</v>
      </c>
      <c r="D950" s="6">
        <f>IF(N950&gt;0, RANK(N950,(N950:P950,Q950:AE950)),0)</f>
        <v>2</v>
      </c>
      <c r="E950" s="6">
        <f>IF(O950&gt;0,RANK(O950,(N950:P950,Q950:AE950)),0)</f>
        <v>1</v>
      </c>
      <c r="F950" s="6">
        <f>IF(P950&gt;0,RANK(P950,(N950:P950,Q950:AE950)),0)</f>
        <v>4</v>
      </c>
      <c r="G950" s="1">
        <f t="shared" si="351"/>
        <v>3430</v>
      </c>
      <c r="H950" s="2">
        <f t="shared" si="352"/>
        <v>0.15929039149212837</v>
      </c>
      <c r="I950" s="2"/>
      <c r="J950" s="2">
        <f t="shared" si="365"/>
        <v>0.40347373798356012</v>
      </c>
      <c r="K950" s="2">
        <f t="shared" si="366"/>
        <v>0.56276412947568843</v>
      </c>
      <c r="L950" s="2">
        <f t="shared" si="367"/>
        <v>5.5264013374820044E-3</v>
      </c>
      <c r="M950" s="2">
        <f t="shared" si="368"/>
        <v>2.8235731203269439E-2</v>
      </c>
      <c r="N950" s="56">
        <f t="shared" si="373"/>
        <v>8688</v>
      </c>
      <c r="O950" s="56">
        <f t="shared" si="374"/>
        <v>12118</v>
      </c>
      <c r="P950" s="56">
        <v>119</v>
      </c>
      <c r="Q950" s="56">
        <v>100</v>
      </c>
      <c r="R950" s="56"/>
      <c r="S950" s="56"/>
      <c r="T950" s="56"/>
      <c r="U950" s="56"/>
      <c r="V950" s="56"/>
      <c r="W950" s="56">
        <v>51</v>
      </c>
      <c r="X950" s="56"/>
      <c r="Y950" s="56">
        <v>457</v>
      </c>
      <c r="Z950" s="56"/>
      <c r="AA950" s="56"/>
      <c r="AB950" s="55"/>
      <c r="AC950" s="56"/>
      <c r="AD950" s="56"/>
      <c r="AE950" s="56"/>
      <c r="AG950" s="6">
        <f>IF(Q950&gt;0,RANK(Q950,(N950:P950,Q950:AE950)),0)</f>
        <v>5</v>
      </c>
      <c r="AH950" s="6">
        <f>IF(R950&gt;0,RANK(R950,(N950:P950,Q950:AE950)),0)</f>
        <v>0</v>
      </c>
      <c r="AI950" s="6">
        <f>IF(T950&gt;0,RANK(T950,(N950:P950,Q950:AE950)),0)</f>
        <v>0</v>
      </c>
      <c r="AJ950" s="6">
        <f>IF(S950&gt;0,RANK(S950,(N950:P950,Q950:AE950)),0)</f>
        <v>0</v>
      </c>
      <c r="AK950" s="2">
        <f t="shared" si="369"/>
        <v>4.644034737379836E-3</v>
      </c>
      <c r="AL950" s="2">
        <f t="shared" si="370"/>
        <v>0</v>
      </c>
      <c r="AM950" s="2">
        <f t="shared" si="371"/>
        <v>0</v>
      </c>
      <c r="AN950" s="2">
        <f t="shared" si="372"/>
        <v>0</v>
      </c>
      <c r="AP950" t="s">
        <v>2065</v>
      </c>
      <c r="AQ950" t="s">
        <v>2416</v>
      </c>
      <c r="AT950" s="92">
        <v>36</v>
      </c>
      <c r="AU950" s="94">
        <v>43</v>
      </c>
      <c r="AV950" s="98">
        <f t="shared" si="363"/>
        <v>36043</v>
      </c>
      <c r="AX950" s="6" t="s">
        <v>1535</v>
      </c>
      <c r="AY950" s="1">
        <v>3163</v>
      </c>
      <c r="BE950" s="1">
        <v>8160</v>
      </c>
      <c r="BF950">
        <v>528</v>
      </c>
      <c r="BG950" s="1">
        <v>10409</v>
      </c>
      <c r="BH950" s="1">
        <v>1709</v>
      </c>
    </row>
    <row r="951" spans="1:61" hidden="1" outlineLevel="1">
      <c r="A951" t="s">
        <v>1156</v>
      </c>
      <c r="B951" t="s">
        <v>2416</v>
      </c>
      <c r="C951" s="1">
        <f t="shared" si="364"/>
        <v>27157</v>
      </c>
      <c r="D951" s="6">
        <f>IF(N951&gt;0, RANK(N951,(N951:P951,Q951:AE951)),0)</f>
        <v>1</v>
      </c>
      <c r="E951" s="6">
        <f>IF(O951&gt;0,RANK(O951,(N951:P951,Q951:AE951)),0)</f>
        <v>2</v>
      </c>
      <c r="F951" s="6">
        <f>IF(P951&gt;0,RANK(P951,(N951:P951,Q951:AE951)),0)</f>
        <v>4</v>
      </c>
      <c r="G951" s="1">
        <f t="shared" ref="G951:G992" si="375">IF(C951&gt;0,MAX(N951:P951)-LARGE(N951:P951,2),0)</f>
        <v>5477</v>
      </c>
      <c r="H951" s="2">
        <f t="shared" ref="H951:H992" si="376">IF(C951&gt;0,G951/C951,0)</f>
        <v>0.20167912508745442</v>
      </c>
      <c r="I951" s="2"/>
      <c r="J951" s="2">
        <f t="shared" si="365"/>
        <v>0.58095518650808264</v>
      </c>
      <c r="K951" s="2">
        <f t="shared" si="366"/>
        <v>0.3792760614206282</v>
      </c>
      <c r="L951" s="2">
        <f t="shared" si="367"/>
        <v>6.8490628567220236E-3</v>
      </c>
      <c r="M951" s="2">
        <f t="shared" si="368"/>
        <v>3.2919689214567137E-2</v>
      </c>
      <c r="N951" s="56">
        <f t="shared" si="373"/>
        <v>15777</v>
      </c>
      <c r="O951" s="56">
        <f t="shared" si="374"/>
        <v>10300</v>
      </c>
      <c r="P951" s="56">
        <v>186</v>
      </c>
      <c r="Q951" s="56">
        <v>89</v>
      </c>
      <c r="R951" s="56"/>
      <c r="S951" s="56"/>
      <c r="T951" s="56"/>
      <c r="U951" s="56"/>
      <c r="V951" s="56"/>
      <c r="W951" s="56">
        <v>61</v>
      </c>
      <c r="X951" s="56"/>
      <c r="Y951" s="56">
        <v>744</v>
      </c>
      <c r="Z951" s="56"/>
      <c r="AA951" s="56"/>
      <c r="AB951" s="55"/>
      <c r="AC951" s="56"/>
      <c r="AD951" s="56"/>
      <c r="AE951" s="56"/>
      <c r="AG951" s="6">
        <f>IF(Q951&gt;0,RANK(Q951,(N951:P951,Q951:AE951)),0)</f>
        <v>5</v>
      </c>
      <c r="AH951" s="6">
        <f>IF(R951&gt;0,RANK(R951,(N951:P951,Q951:AE951)),0)</f>
        <v>0</v>
      </c>
      <c r="AI951" s="6">
        <f>IF(T951&gt;0,RANK(T951,(N951:P951,Q951:AE951)),0)</f>
        <v>0</v>
      </c>
      <c r="AJ951" s="6">
        <f>IF(S951&gt;0,RANK(S951,(N951:P951,Q951:AE951)),0)</f>
        <v>0</v>
      </c>
      <c r="AK951" s="2">
        <f t="shared" si="369"/>
        <v>3.2772397540229039E-3</v>
      </c>
      <c r="AL951" s="2">
        <f t="shared" si="370"/>
        <v>0</v>
      </c>
      <c r="AM951" s="2">
        <f t="shared" si="371"/>
        <v>0</v>
      </c>
      <c r="AN951" s="2">
        <f t="shared" si="372"/>
        <v>0</v>
      </c>
      <c r="AP951" t="s">
        <v>1156</v>
      </c>
      <c r="AQ951" t="s">
        <v>2416</v>
      </c>
      <c r="AT951" s="92">
        <v>36</v>
      </c>
      <c r="AU951" s="94">
        <v>45</v>
      </c>
      <c r="AV951" s="98">
        <f t="shared" si="363"/>
        <v>36045</v>
      </c>
      <c r="AX951" s="6" t="s">
        <v>1535</v>
      </c>
      <c r="AY951" s="1">
        <v>2723</v>
      </c>
      <c r="BE951" s="1">
        <v>14714</v>
      </c>
      <c r="BF951">
        <v>1063</v>
      </c>
      <c r="BG951" s="1">
        <v>8927</v>
      </c>
      <c r="BH951" s="1">
        <v>1373</v>
      </c>
    </row>
    <row r="952" spans="1:61" hidden="1" outlineLevel="1">
      <c r="A952" t="s">
        <v>109</v>
      </c>
      <c r="B952" t="s">
        <v>2416</v>
      </c>
      <c r="C952" s="1">
        <f t="shared" si="364"/>
        <v>8128</v>
      </c>
      <c r="D952" s="6">
        <f>IF(N952&gt;0, RANK(N952,(N952:P952,Q952:AE952)),0)</f>
        <v>2</v>
      </c>
      <c r="E952" s="6">
        <f>IF(O952&gt;0,RANK(O952,(N952:P952,Q952:AE952)),0)</f>
        <v>1</v>
      </c>
      <c r="F952" s="6">
        <f>IF(P952&gt;0,RANK(P952,(N952:P952,Q952:AE952)),0)</f>
        <v>4</v>
      </c>
      <c r="G952" s="1">
        <f t="shared" si="375"/>
        <v>656</v>
      </c>
      <c r="H952" s="2">
        <f t="shared" si="376"/>
        <v>8.070866141732283E-2</v>
      </c>
      <c r="I952" s="2"/>
      <c r="J952" s="2">
        <f t="shared" si="365"/>
        <v>0.4389763779527559</v>
      </c>
      <c r="K952" s="2">
        <f t="shared" si="366"/>
        <v>0.51968503937007871</v>
      </c>
      <c r="L952" s="2">
        <f t="shared" si="367"/>
        <v>6.7667322834645671E-3</v>
      </c>
      <c r="M952" s="2">
        <f t="shared" si="368"/>
        <v>3.4571850393700823E-2</v>
      </c>
      <c r="N952" s="56">
        <f t="shared" si="373"/>
        <v>3568</v>
      </c>
      <c r="O952" s="56">
        <f t="shared" si="374"/>
        <v>4224</v>
      </c>
      <c r="P952" s="56">
        <v>55</v>
      </c>
      <c r="Q952" s="56">
        <v>33</v>
      </c>
      <c r="R952" s="56"/>
      <c r="S952" s="56"/>
      <c r="T952" s="56"/>
      <c r="U952" s="56"/>
      <c r="V952" s="56"/>
      <c r="W952" s="56">
        <v>18</v>
      </c>
      <c r="X952" s="56"/>
      <c r="Y952" s="56">
        <v>230</v>
      </c>
      <c r="Z952" s="56"/>
      <c r="AA952" s="56"/>
      <c r="AB952" s="55"/>
      <c r="AC952" s="56"/>
      <c r="AD952" s="56"/>
      <c r="AE952" s="56"/>
      <c r="AG952" s="6">
        <f>IF(Q952&gt;0,RANK(Q952,(N952:P952,Q952:AE952)),0)</f>
        <v>5</v>
      </c>
      <c r="AH952" s="6">
        <f>IF(R952&gt;0,RANK(R952,(N952:P952,Q952:AE952)),0)</f>
        <v>0</v>
      </c>
      <c r="AI952" s="6">
        <f>IF(T952&gt;0,RANK(T952,(N952:P952,Q952:AE952)),0)</f>
        <v>0</v>
      </c>
      <c r="AJ952" s="6">
        <f>IF(S952&gt;0,RANK(S952,(N952:P952,Q952:AE952)),0)</f>
        <v>0</v>
      </c>
      <c r="AK952" s="2">
        <f t="shared" si="369"/>
        <v>4.0600393700787399E-3</v>
      </c>
      <c r="AL952" s="2">
        <f t="shared" si="370"/>
        <v>0</v>
      </c>
      <c r="AM952" s="2">
        <f t="shared" si="371"/>
        <v>0</v>
      </c>
      <c r="AN952" s="2">
        <f t="shared" si="372"/>
        <v>0</v>
      </c>
      <c r="AP952" t="s">
        <v>109</v>
      </c>
      <c r="AQ952" t="s">
        <v>2416</v>
      </c>
      <c r="AT952" s="92">
        <v>36</v>
      </c>
      <c r="AU952" s="94">
        <v>49</v>
      </c>
      <c r="AV952" s="98">
        <f t="shared" si="363"/>
        <v>36049</v>
      </c>
      <c r="AX952" s="6" t="s">
        <v>1535</v>
      </c>
      <c r="AY952" s="1">
        <v>953</v>
      </c>
      <c r="BE952" s="1">
        <v>3334</v>
      </c>
      <c r="BF952">
        <v>234</v>
      </c>
      <c r="BG952" s="1">
        <v>3721</v>
      </c>
      <c r="BH952" s="1">
        <v>503</v>
      </c>
    </row>
    <row r="953" spans="1:61" hidden="1" outlineLevel="1">
      <c r="A953" t="s">
        <v>1158</v>
      </c>
      <c r="B953" t="s">
        <v>2416</v>
      </c>
      <c r="C953" s="1">
        <f t="shared" si="364"/>
        <v>20173</v>
      </c>
      <c r="D953" s="6">
        <f>IF(N953&gt;0, RANK(N953,(N953:P953,Q953:AE953)),0)</f>
        <v>2</v>
      </c>
      <c r="E953" s="6">
        <f>IF(O953&gt;0,RANK(O953,(N953:P953,Q953:AE953)),0)</f>
        <v>1</v>
      </c>
      <c r="F953" s="6">
        <f>IF(P953&gt;0,RANK(P953,(N953:P953,Q953:AE953)),0)</f>
        <v>4</v>
      </c>
      <c r="G953" s="1">
        <f t="shared" si="375"/>
        <v>2075</v>
      </c>
      <c r="H953" s="2">
        <f t="shared" si="376"/>
        <v>0.1028602587617112</v>
      </c>
      <c r="I953" s="2"/>
      <c r="J953" s="2">
        <f t="shared" si="365"/>
        <v>0.42472611907004409</v>
      </c>
      <c r="K953" s="2">
        <f t="shared" si="366"/>
        <v>0.52758637783175533</v>
      </c>
      <c r="L953" s="2">
        <f t="shared" si="367"/>
        <v>1.5218361175829078E-2</v>
      </c>
      <c r="M953" s="2">
        <f t="shared" si="368"/>
        <v>3.2469141922371499E-2</v>
      </c>
      <c r="N953" s="56">
        <f t="shared" si="373"/>
        <v>8568</v>
      </c>
      <c r="O953" s="56">
        <f t="shared" si="374"/>
        <v>10643</v>
      </c>
      <c r="P953" s="56">
        <v>307</v>
      </c>
      <c r="Q953" s="56">
        <v>88</v>
      </c>
      <c r="R953" s="56"/>
      <c r="S953" s="56"/>
      <c r="T953" s="56"/>
      <c r="U953" s="56"/>
      <c r="V953" s="56"/>
      <c r="W953" s="56">
        <v>53</v>
      </c>
      <c r="X953" s="56"/>
      <c r="Y953" s="56">
        <v>514</v>
      </c>
      <c r="Z953" s="56"/>
      <c r="AA953" s="56"/>
      <c r="AB953" s="55"/>
      <c r="AC953" s="56"/>
      <c r="AD953" s="56"/>
      <c r="AE953" s="56"/>
      <c r="AG953" s="6">
        <f>IF(Q953&gt;0,RANK(Q953,(N953:P953,Q953:AE953)),0)</f>
        <v>5</v>
      </c>
      <c r="AH953" s="6">
        <f>IF(R953&gt;0,RANK(R953,(N953:P953,Q953:AE953)),0)</f>
        <v>0</v>
      </c>
      <c r="AI953" s="6">
        <f>IF(T953&gt;0,RANK(T953,(N953:P953,Q953:AE953)),0)</f>
        <v>0</v>
      </c>
      <c r="AJ953" s="6">
        <f>IF(S953&gt;0,RANK(S953,(N953:P953,Q953:AE953)),0)</f>
        <v>0</v>
      </c>
      <c r="AK953" s="2">
        <f t="shared" si="369"/>
        <v>4.3622663956773902E-3</v>
      </c>
      <c r="AL953" s="2">
        <f t="shared" si="370"/>
        <v>0</v>
      </c>
      <c r="AM953" s="2">
        <f t="shared" si="371"/>
        <v>0</v>
      </c>
      <c r="AN953" s="2">
        <f t="shared" si="372"/>
        <v>0</v>
      </c>
      <c r="AP953" t="s">
        <v>1158</v>
      </c>
      <c r="AQ953" t="s">
        <v>2416</v>
      </c>
      <c r="AT953" s="92">
        <v>36</v>
      </c>
      <c r="AU953" s="94">
        <v>51</v>
      </c>
      <c r="AV953" s="98">
        <f t="shared" si="363"/>
        <v>36051</v>
      </c>
      <c r="AX953" s="6" t="s">
        <v>1535</v>
      </c>
      <c r="AY953" s="1">
        <v>1876</v>
      </c>
      <c r="BE953" s="1">
        <v>8075</v>
      </c>
      <c r="BF953">
        <v>493</v>
      </c>
      <c r="BG953" s="1">
        <v>9036</v>
      </c>
      <c r="BH953" s="1">
        <v>1607</v>
      </c>
      <c r="BI953" s="1"/>
    </row>
    <row r="954" spans="1:61" hidden="1" outlineLevel="1">
      <c r="A954" t="s">
        <v>1212</v>
      </c>
      <c r="B954" t="s">
        <v>2416</v>
      </c>
      <c r="C954" s="1">
        <f t="shared" si="364"/>
        <v>21477</v>
      </c>
      <c r="D954" s="6">
        <f>IF(N954&gt;0, RANK(N954,(N954:P954,Q954:AE954)),0)</f>
        <v>2</v>
      </c>
      <c r="E954" s="6">
        <f>IF(O954&gt;0,RANK(O954,(N954:P954,Q954:AE954)),0)</f>
        <v>1</v>
      </c>
      <c r="F954" s="6">
        <f>IF(P954&gt;0,RANK(P954,(N954:P954,Q954:AE954)),0)</f>
        <v>4</v>
      </c>
      <c r="G954" s="1">
        <f t="shared" si="375"/>
        <v>2735</v>
      </c>
      <c r="H954" s="2">
        <f t="shared" si="376"/>
        <v>0.12734553243004143</v>
      </c>
      <c r="I954" s="2"/>
      <c r="J954" s="2">
        <f t="shared" si="365"/>
        <v>0.41784234297155098</v>
      </c>
      <c r="K954" s="2">
        <f t="shared" si="366"/>
        <v>0.54518787540159241</v>
      </c>
      <c r="L954" s="2">
        <f t="shared" si="367"/>
        <v>5.8201797271499748E-3</v>
      </c>
      <c r="M954" s="2">
        <f t="shared" si="368"/>
        <v>3.1149601899706628E-2</v>
      </c>
      <c r="N954" s="56">
        <f t="shared" si="373"/>
        <v>8974</v>
      </c>
      <c r="O954" s="56">
        <f t="shared" si="374"/>
        <v>11709</v>
      </c>
      <c r="P954" s="56">
        <v>125</v>
      </c>
      <c r="Q954" s="56">
        <v>102</v>
      </c>
      <c r="R954" s="56"/>
      <c r="S954" s="56"/>
      <c r="T954" s="56"/>
      <c r="U954" s="56"/>
      <c r="V954" s="56"/>
      <c r="W954" s="56">
        <v>78</v>
      </c>
      <c r="X954" s="56"/>
      <c r="Y954" s="56">
        <v>489</v>
      </c>
      <c r="Z954" s="56"/>
      <c r="AA954" s="56"/>
      <c r="AB954" s="55"/>
      <c r="AC954" s="56"/>
      <c r="AD954" s="56"/>
      <c r="AE954" s="56"/>
      <c r="AG954" s="6">
        <f>IF(Q954&gt;0,RANK(Q954,(N954:P954,Q954:AE954)),0)</f>
        <v>5</v>
      </c>
      <c r="AH954" s="6">
        <f>IF(R954&gt;0,RANK(R954,(N954:P954,Q954:AE954)),0)</f>
        <v>0</v>
      </c>
      <c r="AI954" s="6">
        <f>IF(T954&gt;0,RANK(T954,(N954:P954,Q954:AE954)),0)</f>
        <v>0</v>
      </c>
      <c r="AJ954" s="6">
        <f>IF(S954&gt;0,RANK(S954,(N954:P954,Q954:AE954)),0)</f>
        <v>0</v>
      </c>
      <c r="AK954" s="2">
        <f t="shared" si="369"/>
        <v>4.7492666573543795E-3</v>
      </c>
      <c r="AL954" s="2">
        <f t="shared" si="370"/>
        <v>0</v>
      </c>
      <c r="AM954" s="2">
        <f t="shared" si="371"/>
        <v>0</v>
      </c>
      <c r="AN954" s="2">
        <f t="shared" si="372"/>
        <v>0</v>
      </c>
      <c r="AP954" t="s">
        <v>1212</v>
      </c>
      <c r="AQ954" t="s">
        <v>2416</v>
      </c>
      <c r="AT954" s="92">
        <v>36</v>
      </c>
      <c r="AU954" s="94">
        <v>53</v>
      </c>
      <c r="AV954" s="98">
        <f t="shared" si="363"/>
        <v>36053</v>
      </c>
      <c r="AX954" s="6" t="s">
        <v>1535</v>
      </c>
      <c r="AY954" s="1">
        <v>2163</v>
      </c>
      <c r="BE954" s="1">
        <v>8464</v>
      </c>
      <c r="BF954">
        <v>510</v>
      </c>
      <c r="BG954" s="1">
        <v>9555</v>
      </c>
      <c r="BH954" s="1">
        <v>2154</v>
      </c>
      <c r="BI954" s="1"/>
    </row>
    <row r="955" spans="1:61" hidden="1" outlineLevel="1">
      <c r="A955" t="s">
        <v>2192</v>
      </c>
      <c r="B955" t="s">
        <v>2416</v>
      </c>
      <c r="C955" s="1">
        <f t="shared" si="364"/>
        <v>243144</v>
      </c>
      <c r="D955" s="6">
        <f>IF(N955&gt;0, RANK(N955,(N955:P955,Q955:AE955)),0)</f>
        <v>1</v>
      </c>
      <c r="E955" s="6">
        <f>IF(O955&gt;0,RANK(O955,(N955:P955,Q955:AE955)),0)</f>
        <v>2</v>
      </c>
      <c r="F955" s="6">
        <f>IF(P955&gt;0,RANK(P955,(N955:P955,Q955:AE955)),0)</f>
        <v>4</v>
      </c>
      <c r="G955" s="1">
        <f t="shared" si="375"/>
        <v>28390</v>
      </c>
      <c r="H955" s="2">
        <f t="shared" si="376"/>
        <v>0.11676208337446123</v>
      </c>
      <c r="I955" s="2"/>
      <c r="J955" s="2">
        <f t="shared" si="365"/>
        <v>0.53454742868423655</v>
      </c>
      <c r="K955" s="2">
        <f t="shared" si="366"/>
        <v>0.41778534530977529</v>
      </c>
      <c r="L955" s="2">
        <f t="shared" si="367"/>
        <v>1.8190866317902149E-2</v>
      </c>
      <c r="M955" s="2">
        <f t="shared" si="368"/>
        <v>2.9476359688086012E-2</v>
      </c>
      <c r="N955" s="56">
        <f t="shared" si="373"/>
        <v>129972</v>
      </c>
      <c r="O955" s="56">
        <f t="shared" si="374"/>
        <v>101582</v>
      </c>
      <c r="P955" s="56">
        <v>4423</v>
      </c>
      <c r="Q955" s="56">
        <v>850</v>
      </c>
      <c r="R955" s="56"/>
      <c r="S955" s="56"/>
      <c r="T955" s="56"/>
      <c r="U955" s="56"/>
      <c r="V955" s="56"/>
      <c r="W955" s="56">
        <v>507</v>
      </c>
      <c r="X955" s="56"/>
      <c r="Y955" s="56">
        <v>5810</v>
      </c>
      <c r="Z955" s="56"/>
      <c r="AA955" s="56"/>
      <c r="AB955" s="55"/>
      <c r="AC955" s="56"/>
      <c r="AD955" s="56"/>
      <c r="AE955" s="56"/>
      <c r="AG955" s="6">
        <f>IF(Q955&gt;0,RANK(Q955,(N955:P955,Q955:AE955)),0)</f>
        <v>5</v>
      </c>
      <c r="AH955" s="6">
        <f>IF(R955&gt;0,RANK(R955,(N955:P955,Q955:AE955)),0)</f>
        <v>0</v>
      </c>
      <c r="AI955" s="6">
        <f>IF(T955&gt;0,RANK(T955,(N955:P955,Q955:AE955)),0)</f>
        <v>0</v>
      </c>
      <c r="AJ955" s="6">
        <f>IF(S955&gt;0,RANK(S955,(N955:P955,Q955:AE955)),0)</f>
        <v>0</v>
      </c>
      <c r="AK955" s="2">
        <f t="shared" si="369"/>
        <v>3.495870759714408E-3</v>
      </c>
      <c r="AL955" s="2">
        <f t="shared" si="370"/>
        <v>0</v>
      </c>
      <c r="AM955" s="2">
        <f t="shared" si="371"/>
        <v>0</v>
      </c>
      <c r="AN955" s="2">
        <f t="shared" si="372"/>
        <v>0</v>
      </c>
      <c r="AP955" t="s">
        <v>2192</v>
      </c>
      <c r="AQ955" t="s">
        <v>2416</v>
      </c>
      <c r="AT955" s="92">
        <v>36</v>
      </c>
      <c r="AU955" s="94">
        <v>55</v>
      </c>
      <c r="AV955" s="98">
        <f t="shared" si="363"/>
        <v>36055</v>
      </c>
      <c r="AX955" s="6" t="s">
        <v>1535</v>
      </c>
      <c r="AY955" s="1">
        <v>17687</v>
      </c>
      <c r="BE955" s="1">
        <v>123451</v>
      </c>
      <c r="BF955" s="1">
        <v>6521</v>
      </c>
      <c r="BG955" s="1">
        <v>80713</v>
      </c>
      <c r="BH955" s="1">
        <v>20869</v>
      </c>
      <c r="BI955" s="1"/>
    </row>
    <row r="956" spans="1:61" hidden="1" outlineLevel="1">
      <c r="A956" t="s">
        <v>496</v>
      </c>
      <c r="B956" t="s">
        <v>2416</v>
      </c>
      <c r="C956" s="1">
        <f t="shared" si="364"/>
        <v>16967</v>
      </c>
      <c r="D956" s="6">
        <f>IF(N956&gt;0, RANK(N956,(N956:P956,Q956:AE956)),0)</f>
        <v>2</v>
      </c>
      <c r="E956" s="6">
        <f>IF(O956&gt;0,RANK(O956,(N956:P956,Q956:AE956)),0)</f>
        <v>1</v>
      </c>
      <c r="F956" s="6">
        <f>IF(P956&gt;0,RANK(P956,(N956:P956,Q956:AE956)),0)</f>
        <v>4</v>
      </c>
      <c r="G956" s="1">
        <f t="shared" si="375"/>
        <v>1872</v>
      </c>
      <c r="H956" s="2">
        <f t="shared" si="376"/>
        <v>0.11033182059291566</v>
      </c>
      <c r="I956" s="2"/>
      <c r="J956" s="2">
        <f t="shared" si="365"/>
        <v>0.42865562562621562</v>
      </c>
      <c r="K956" s="2">
        <f t="shared" si="366"/>
        <v>0.53898744621913131</v>
      </c>
      <c r="L956" s="2">
        <f t="shared" si="367"/>
        <v>4.8918488831260687E-3</v>
      </c>
      <c r="M956" s="2">
        <f t="shared" si="368"/>
        <v>2.7465079271527006E-2</v>
      </c>
      <c r="N956" s="56">
        <f t="shared" si="373"/>
        <v>7273</v>
      </c>
      <c r="O956" s="56">
        <f t="shared" si="374"/>
        <v>9145</v>
      </c>
      <c r="P956" s="56">
        <v>83</v>
      </c>
      <c r="Q956" s="56">
        <v>68</v>
      </c>
      <c r="R956" s="56"/>
      <c r="S956" s="56"/>
      <c r="T956" s="56"/>
      <c r="U956" s="56"/>
      <c r="V956" s="56"/>
      <c r="W956" s="56">
        <v>44</v>
      </c>
      <c r="X956" s="56"/>
      <c r="Y956" s="56">
        <v>354</v>
      </c>
      <c r="Z956" s="56"/>
      <c r="AA956" s="56"/>
      <c r="AB956" s="55"/>
      <c r="AC956" s="56"/>
      <c r="AD956" s="56"/>
      <c r="AE956" s="56"/>
      <c r="AG956" s="6">
        <f>IF(Q956&gt;0,RANK(Q956,(N956:P956,Q956:AE956)),0)</f>
        <v>5</v>
      </c>
      <c r="AH956" s="6">
        <f>IF(R956&gt;0,RANK(R956,(N956:P956,Q956:AE956)),0)</f>
        <v>0</v>
      </c>
      <c r="AI956" s="6">
        <f>IF(T956&gt;0,RANK(T956,(N956:P956,Q956:AE956)),0)</f>
        <v>0</v>
      </c>
      <c r="AJ956" s="6">
        <f>IF(S956&gt;0,RANK(S956,(N956:P956,Q956:AE956)),0)</f>
        <v>0</v>
      </c>
      <c r="AK956" s="2">
        <f t="shared" si="369"/>
        <v>4.0077798078623208E-3</v>
      </c>
      <c r="AL956" s="2">
        <f t="shared" si="370"/>
        <v>0</v>
      </c>
      <c r="AM956" s="2">
        <f t="shared" si="371"/>
        <v>0</v>
      </c>
      <c r="AN956" s="2">
        <f t="shared" si="372"/>
        <v>0</v>
      </c>
      <c r="AP956" t="s">
        <v>496</v>
      </c>
      <c r="AQ956" t="s">
        <v>2416</v>
      </c>
      <c r="AT956" s="92">
        <v>36</v>
      </c>
      <c r="AU956" s="94">
        <v>57</v>
      </c>
      <c r="AV956" s="98">
        <f t="shared" si="363"/>
        <v>36057</v>
      </c>
      <c r="AX956" s="6" t="s">
        <v>1535</v>
      </c>
      <c r="AY956" s="1">
        <v>2311</v>
      </c>
      <c r="BE956" s="1">
        <v>6890</v>
      </c>
      <c r="BF956">
        <v>383</v>
      </c>
      <c r="BG956" s="1">
        <v>7839</v>
      </c>
      <c r="BH956" s="1">
        <v>1306</v>
      </c>
    </row>
    <row r="957" spans="1:61" hidden="1" outlineLevel="1">
      <c r="A957" t="s">
        <v>2067</v>
      </c>
      <c r="B957" t="s">
        <v>2416</v>
      </c>
      <c r="C957" s="1">
        <f t="shared" si="364"/>
        <v>437047</v>
      </c>
      <c r="D957" s="6">
        <f>IF(N957&gt;0, RANK(N957,(N957:P957,Q957:AE957)),0)</f>
        <v>1</v>
      </c>
      <c r="E957" s="6">
        <f>IF(O957&gt;0,RANK(O957,(N957:P957,Q957:AE957)),0)</f>
        <v>2</v>
      </c>
      <c r="F957" s="6">
        <f>IF(P957&gt;0,RANK(P957,(N957:P957,Q957:AE957)),0)</f>
        <v>4</v>
      </c>
      <c r="G957" s="1">
        <f t="shared" si="375"/>
        <v>14946</v>
      </c>
      <c r="H957" s="2">
        <f t="shared" si="376"/>
        <v>3.4197694984749921E-2</v>
      </c>
      <c r="I957" s="2"/>
      <c r="J957" s="2">
        <f t="shared" si="365"/>
        <v>0.50119781167700495</v>
      </c>
      <c r="K957" s="2">
        <f t="shared" si="366"/>
        <v>0.46700011669225505</v>
      </c>
      <c r="L957" s="2">
        <f t="shared" si="367"/>
        <v>3.175859804551913E-3</v>
      </c>
      <c r="M957" s="2">
        <f t="shared" si="368"/>
        <v>2.8626211826188089E-2</v>
      </c>
      <c r="N957" s="56">
        <f t="shared" si="373"/>
        <v>219047</v>
      </c>
      <c r="O957" s="56">
        <f t="shared" si="374"/>
        <v>204101</v>
      </c>
      <c r="P957" s="56">
        <v>1388</v>
      </c>
      <c r="Q957" s="56">
        <v>1037</v>
      </c>
      <c r="R957" s="56"/>
      <c r="S957" s="56"/>
      <c r="T957" s="56"/>
      <c r="U957" s="56"/>
      <c r="V957" s="56"/>
      <c r="W957" s="56">
        <v>532</v>
      </c>
      <c r="X957" s="56"/>
      <c r="Y957" s="56">
        <v>10942</v>
      </c>
      <c r="Z957" s="56"/>
      <c r="AA957" s="56"/>
      <c r="AB957" s="55"/>
      <c r="AC957" s="56"/>
      <c r="AD957" s="56"/>
      <c r="AE957" s="56"/>
      <c r="AG957" s="6">
        <f>IF(Q957&gt;0,RANK(Q957,(N957:P957,Q957:AE957)),0)</f>
        <v>5</v>
      </c>
      <c r="AH957" s="6">
        <f>IF(R957&gt;0,RANK(R957,(N957:P957,Q957:AE957)),0)</f>
        <v>0</v>
      </c>
      <c r="AI957" s="6">
        <f>IF(T957&gt;0,RANK(T957,(N957:P957,Q957:AE957)),0)</f>
        <v>0</v>
      </c>
      <c r="AJ957" s="6">
        <f>IF(S957&gt;0,RANK(S957,(N957:P957,Q957:AE957)),0)</f>
        <v>0</v>
      </c>
      <c r="AK957" s="2">
        <f t="shared" si="369"/>
        <v>2.3727425196832376E-3</v>
      </c>
      <c r="AL957" s="2">
        <f t="shared" si="370"/>
        <v>0</v>
      </c>
      <c r="AM957" s="2">
        <f t="shared" si="371"/>
        <v>0</v>
      </c>
      <c r="AN957" s="2">
        <f t="shared" si="372"/>
        <v>0</v>
      </c>
      <c r="AP957" t="s">
        <v>2067</v>
      </c>
      <c r="AQ957" t="s">
        <v>2416</v>
      </c>
      <c r="AT957" s="92">
        <v>36</v>
      </c>
      <c r="AU957" s="94">
        <v>59</v>
      </c>
      <c r="AV957" s="98">
        <f t="shared" si="363"/>
        <v>36059</v>
      </c>
      <c r="AX957" s="6" t="s">
        <v>1535</v>
      </c>
      <c r="AY957" s="1">
        <v>25542</v>
      </c>
      <c r="BE957" s="1">
        <v>212029</v>
      </c>
      <c r="BF957" s="1">
        <v>7018</v>
      </c>
      <c r="BG957" s="1">
        <v>178732</v>
      </c>
      <c r="BH957" s="1">
        <v>25369</v>
      </c>
      <c r="BI957" s="1"/>
    </row>
    <row r="958" spans="1:61" hidden="1" outlineLevel="1">
      <c r="A958" t="s">
        <v>1451</v>
      </c>
      <c r="B958" t="s">
        <v>2416</v>
      </c>
      <c r="C958" s="1">
        <f t="shared" si="364"/>
        <v>68474</v>
      </c>
      <c r="D958" s="6">
        <f>IF(N958&gt;0, RANK(N958,(N958:P958,Q958:AE958)),0)</f>
        <v>1</v>
      </c>
      <c r="E958" s="6">
        <f>IF(O958&gt;0,RANK(O958,(N958:P958,Q958:AE958)),0)</f>
        <v>2</v>
      </c>
      <c r="F958" s="6">
        <f>IF(P958&gt;0,RANK(P958,(N958:P958,Q958:AE958)),0)</f>
        <v>4</v>
      </c>
      <c r="G958" s="1">
        <f t="shared" si="375"/>
        <v>189</v>
      </c>
      <c r="H958" s="2">
        <f t="shared" si="376"/>
        <v>2.7601717440196281E-3</v>
      </c>
      <c r="I958" s="2"/>
      <c r="J958" s="2">
        <f t="shared" si="365"/>
        <v>0.48326372053626193</v>
      </c>
      <c r="K958" s="2">
        <f t="shared" si="366"/>
        <v>0.48050354879224233</v>
      </c>
      <c r="L958" s="2">
        <f t="shared" si="367"/>
        <v>4.2205800741887435E-3</v>
      </c>
      <c r="M958" s="2">
        <f t="shared" si="368"/>
        <v>3.2012150597306943E-2</v>
      </c>
      <c r="N958" s="56">
        <f t="shared" si="373"/>
        <v>33091</v>
      </c>
      <c r="O958" s="56">
        <f t="shared" si="374"/>
        <v>32902</v>
      </c>
      <c r="P958" s="56">
        <v>289</v>
      </c>
      <c r="Q958" s="56">
        <v>196</v>
      </c>
      <c r="R958" s="56"/>
      <c r="S958" s="56"/>
      <c r="T958" s="56"/>
      <c r="U958" s="56"/>
      <c r="V958" s="56"/>
      <c r="W958" s="56">
        <v>174</v>
      </c>
      <c r="X958" s="56"/>
      <c r="Y958" s="56">
        <v>1822</v>
      </c>
      <c r="Z958" s="56"/>
      <c r="AA958" s="56"/>
      <c r="AB958" s="55"/>
      <c r="AC958" s="56"/>
      <c r="AD958" s="56"/>
      <c r="AE958" s="56"/>
      <c r="AG958" s="6">
        <f>IF(Q958&gt;0,RANK(Q958,(N958:P958,Q958:AE958)),0)</f>
        <v>5</v>
      </c>
      <c r="AH958" s="6">
        <f>IF(R958&gt;0,RANK(R958,(N958:P958,Q958:AE958)),0)</f>
        <v>0</v>
      </c>
      <c r="AI958" s="6">
        <f>IF(T958&gt;0,RANK(T958,(N958:P958,Q958:AE958)),0)</f>
        <v>0</v>
      </c>
      <c r="AJ958" s="6">
        <f>IF(S958&gt;0,RANK(S958,(N958:P958,Q958:AE958)),0)</f>
        <v>0</v>
      </c>
      <c r="AK958" s="2">
        <f t="shared" si="369"/>
        <v>2.8624003271314658E-3</v>
      </c>
      <c r="AL958" s="2">
        <f t="shared" si="370"/>
        <v>0</v>
      </c>
      <c r="AM958" s="2">
        <f t="shared" si="371"/>
        <v>0</v>
      </c>
      <c r="AN958" s="2">
        <f t="shared" si="372"/>
        <v>0</v>
      </c>
      <c r="AP958" t="s">
        <v>1451</v>
      </c>
      <c r="AQ958" t="s">
        <v>2416</v>
      </c>
      <c r="AT958" s="92">
        <v>36</v>
      </c>
      <c r="AU958" s="94">
        <v>63</v>
      </c>
      <c r="AV958" s="98">
        <f t="shared" si="363"/>
        <v>36063</v>
      </c>
      <c r="AX958" s="6" t="s">
        <v>1535</v>
      </c>
      <c r="AY958" s="1">
        <v>5884</v>
      </c>
      <c r="BE958" s="1">
        <v>31593</v>
      </c>
      <c r="BF958" s="1">
        <v>1498</v>
      </c>
      <c r="BG958" s="1">
        <v>29145</v>
      </c>
      <c r="BH958" s="1">
        <v>3757</v>
      </c>
      <c r="BI958" s="1"/>
    </row>
    <row r="959" spans="1:61" hidden="1" outlineLevel="1">
      <c r="A959" t="s">
        <v>586</v>
      </c>
      <c r="B959" t="s">
        <v>2416</v>
      </c>
      <c r="C959" s="1">
        <f t="shared" si="364"/>
        <v>82134</v>
      </c>
      <c r="D959" s="6">
        <f>IF(N959&gt;0, RANK(N959,(N959:P959,Q959:AE959)),0)</f>
        <v>2</v>
      </c>
      <c r="E959" s="6">
        <f>IF(O959&gt;0,RANK(O959,(N959:P959,Q959:AE959)),0)</f>
        <v>1</v>
      </c>
      <c r="F959" s="6">
        <f>IF(P959&gt;0,RANK(P959,(N959:P959,Q959:AE959)),0)</f>
        <v>5</v>
      </c>
      <c r="G959" s="1">
        <f t="shared" si="375"/>
        <v>4044</v>
      </c>
      <c r="H959" s="2">
        <f t="shared" si="376"/>
        <v>4.9236613339177442E-2</v>
      </c>
      <c r="I959" s="2"/>
      <c r="J959" s="2">
        <f t="shared" si="365"/>
        <v>0.45743541042686342</v>
      </c>
      <c r="K959" s="2">
        <f t="shared" si="366"/>
        <v>0.50667202376604081</v>
      </c>
      <c r="L959" s="2">
        <f t="shared" si="367"/>
        <v>4.8700903401758099E-3</v>
      </c>
      <c r="M959" s="2">
        <f t="shared" si="368"/>
        <v>3.1022475466919955E-2</v>
      </c>
      <c r="N959" s="56">
        <f t="shared" si="373"/>
        <v>37571</v>
      </c>
      <c r="O959" s="56">
        <f t="shared" si="374"/>
        <v>41615</v>
      </c>
      <c r="P959" s="56">
        <v>400</v>
      </c>
      <c r="Q959" s="56">
        <v>412</v>
      </c>
      <c r="R959" s="56"/>
      <c r="S959" s="56"/>
      <c r="T959" s="56"/>
      <c r="U959" s="56"/>
      <c r="V959" s="56"/>
      <c r="W959" s="56">
        <v>179</v>
      </c>
      <c r="X959" s="56"/>
      <c r="Y959" s="56">
        <v>1957</v>
      </c>
      <c r="Z959" s="56"/>
      <c r="AA959" s="56"/>
      <c r="AB959" s="55"/>
      <c r="AC959" s="56"/>
      <c r="AD959" s="56"/>
      <c r="AE959" s="56"/>
      <c r="AG959" s="6">
        <f>IF(Q959&gt;0,RANK(Q959,(N959:P959,Q959:AE959)),0)</f>
        <v>4</v>
      </c>
      <c r="AH959" s="6">
        <f>IF(R959&gt;0,RANK(R959,(N959:P959,Q959:AE959)),0)</f>
        <v>0</v>
      </c>
      <c r="AI959" s="6">
        <f>IF(T959&gt;0,RANK(T959,(N959:P959,Q959:AE959)),0)</f>
        <v>0</v>
      </c>
      <c r="AJ959" s="6">
        <f>IF(S959&gt;0,RANK(S959,(N959:P959,Q959:AE959)),0)</f>
        <v>0</v>
      </c>
      <c r="AK959" s="2">
        <f t="shared" si="369"/>
        <v>5.0161930503810842E-3</v>
      </c>
      <c r="AL959" s="2">
        <f t="shared" si="370"/>
        <v>0</v>
      </c>
      <c r="AM959" s="2">
        <f t="shared" si="371"/>
        <v>0</v>
      </c>
      <c r="AN959" s="2">
        <f t="shared" si="372"/>
        <v>0</v>
      </c>
      <c r="AP959" t="s">
        <v>586</v>
      </c>
      <c r="AQ959" t="s">
        <v>2416</v>
      </c>
      <c r="AT959" s="92">
        <v>36</v>
      </c>
      <c r="AU959" s="94">
        <v>65</v>
      </c>
      <c r="AV959" s="98">
        <f t="shared" si="363"/>
        <v>36065</v>
      </c>
      <c r="AX959" s="6" t="s">
        <v>1535</v>
      </c>
      <c r="AY959" s="1">
        <v>7193</v>
      </c>
      <c r="BE959" s="1">
        <v>35852</v>
      </c>
      <c r="BF959" s="1">
        <v>1719</v>
      </c>
      <c r="BG959" s="1">
        <v>35203</v>
      </c>
      <c r="BH959" s="1">
        <v>6412</v>
      </c>
      <c r="BI959" s="1"/>
    </row>
    <row r="960" spans="1:61" hidden="1" outlineLevel="1">
      <c r="A960" t="s">
        <v>120</v>
      </c>
      <c r="B960" t="s">
        <v>2416</v>
      </c>
      <c r="C960" s="1">
        <f t="shared" si="364"/>
        <v>159408</v>
      </c>
      <c r="D960" s="6">
        <f>IF(N960&gt;0, RANK(N960,(N960:P960,Q960:AE960)),0)</f>
        <v>1</v>
      </c>
      <c r="E960" s="6">
        <f>IF(O960&gt;0,RANK(O960,(N960:P960,Q960:AE960)),0)</f>
        <v>2</v>
      </c>
      <c r="F960" s="6">
        <f>IF(P960&gt;0,RANK(P960,(N960:P960,Q960:AE960)),0)</f>
        <v>4</v>
      </c>
      <c r="G960" s="1">
        <f t="shared" si="375"/>
        <v>2125</v>
      </c>
      <c r="H960" s="2">
        <f t="shared" si="376"/>
        <v>1.3330573120546019E-2</v>
      </c>
      <c r="I960" s="2"/>
      <c r="J960" s="2">
        <f t="shared" si="365"/>
        <v>0.49224631135200242</v>
      </c>
      <c r="K960" s="2">
        <f t="shared" si="366"/>
        <v>0.47891573823145639</v>
      </c>
      <c r="L960" s="2">
        <f t="shared" si="367"/>
        <v>3.9772156980829067E-3</v>
      </c>
      <c r="M960" s="2">
        <f t="shared" si="368"/>
        <v>2.486073471845834E-2</v>
      </c>
      <c r="N960" s="56">
        <f t="shared" si="373"/>
        <v>78468</v>
      </c>
      <c r="O960" s="56">
        <f t="shared" si="374"/>
        <v>76343</v>
      </c>
      <c r="P960" s="56">
        <v>634</v>
      </c>
      <c r="Q960" s="56">
        <v>448</v>
      </c>
      <c r="R960" s="56"/>
      <c r="S960" s="56"/>
      <c r="T960" s="56"/>
      <c r="U960" s="56"/>
      <c r="V960" s="56"/>
      <c r="W960" s="56">
        <v>379</v>
      </c>
      <c r="X960" s="56"/>
      <c r="Y960" s="56">
        <v>3136</v>
      </c>
      <c r="Z960" s="56"/>
      <c r="AA960" s="56"/>
      <c r="AB960" s="55"/>
      <c r="AC960" s="56"/>
      <c r="AD960" s="56"/>
      <c r="AE960" s="56"/>
      <c r="AG960" s="6">
        <f>IF(Q960&gt;0,RANK(Q960,(N960:P960,Q960:AE960)),0)</f>
        <v>5</v>
      </c>
      <c r="AH960" s="6">
        <f>IF(R960&gt;0,RANK(R960,(N960:P960,Q960:AE960)),0)</f>
        <v>0</v>
      </c>
      <c r="AI960" s="6">
        <f>IF(T960&gt;0,RANK(T960,(N960:P960,Q960:AE960)),0)</f>
        <v>0</v>
      </c>
      <c r="AJ960" s="6">
        <f>IF(S960&gt;0,RANK(S960,(N960:P960,Q960:AE960)),0)</f>
        <v>0</v>
      </c>
      <c r="AK960" s="2">
        <f t="shared" si="369"/>
        <v>2.8103984743551138E-3</v>
      </c>
      <c r="AL960" s="2">
        <f t="shared" si="370"/>
        <v>0</v>
      </c>
      <c r="AM960" s="2">
        <f t="shared" si="371"/>
        <v>0</v>
      </c>
      <c r="AN960" s="2">
        <f t="shared" si="372"/>
        <v>0</v>
      </c>
      <c r="AP960" t="s">
        <v>120</v>
      </c>
      <c r="AQ960" t="s">
        <v>2416</v>
      </c>
      <c r="AT960" s="92">
        <v>36</v>
      </c>
      <c r="AU960" s="94">
        <v>67</v>
      </c>
      <c r="AV960" s="98">
        <f t="shared" si="363"/>
        <v>36067</v>
      </c>
      <c r="AX960" s="6" t="s">
        <v>1535</v>
      </c>
      <c r="AY960" s="1">
        <v>10987</v>
      </c>
      <c r="BE960" s="1">
        <v>75037</v>
      </c>
      <c r="BF960" s="1">
        <v>3431</v>
      </c>
      <c r="BG960" s="1">
        <v>63713</v>
      </c>
      <c r="BH960" s="1">
        <v>12630</v>
      </c>
      <c r="BI960" s="1"/>
    </row>
    <row r="961" spans="1:61" hidden="1" outlineLevel="1">
      <c r="A961" t="s">
        <v>1036</v>
      </c>
      <c r="B961" t="s">
        <v>2416</v>
      </c>
      <c r="C961" s="1">
        <f t="shared" si="364"/>
        <v>33094</v>
      </c>
      <c r="D961" s="6">
        <f>IF(N961&gt;0, RANK(N961,(N961:P961,Q961:AE961)),0)</f>
        <v>2</v>
      </c>
      <c r="E961" s="6">
        <f>IF(O961&gt;0,RANK(O961,(N961:P961,Q961:AE961)),0)</f>
        <v>1</v>
      </c>
      <c r="F961" s="6">
        <f>IF(P961&gt;0,RANK(P961,(N961:P961,Q961:AE961)),0)</f>
        <v>4</v>
      </c>
      <c r="G961" s="1">
        <f t="shared" si="375"/>
        <v>2065</v>
      </c>
      <c r="H961" s="2">
        <f t="shared" si="376"/>
        <v>6.2398017767571159E-2</v>
      </c>
      <c r="I961" s="2"/>
      <c r="J961" s="2">
        <f t="shared" si="365"/>
        <v>0.44660663564392339</v>
      </c>
      <c r="K961" s="2">
        <f t="shared" si="366"/>
        <v>0.50900465341149448</v>
      </c>
      <c r="L961" s="2">
        <f t="shared" si="367"/>
        <v>1.8039523780745755E-2</v>
      </c>
      <c r="M961" s="2">
        <f t="shared" si="368"/>
        <v>2.6349187163836434E-2</v>
      </c>
      <c r="N961" s="56">
        <f t="shared" si="373"/>
        <v>14780</v>
      </c>
      <c r="O961" s="56">
        <f t="shared" si="374"/>
        <v>16845</v>
      </c>
      <c r="P961" s="56">
        <v>597</v>
      </c>
      <c r="Q961" s="56">
        <v>128</v>
      </c>
      <c r="R961" s="56"/>
      <c r="S961" s="56"/>
      <c r="T961" s="56"/>
      <c r="U961" s="56"/>
      <c r="V961" s="56"/>
      <c r="W961" s="56">
        <v>84</v>
      </c>
      <c r="X961" s="56"/>
      <c r="Y961" s="56">
        <v>660</v>
      </c>
      <c r="Z961" s="56"/>
      <c r="AA961" s="56"/>
      <c r="AB961" s="55"/>
      <c r="AC961" s="56"/>
      <c r="AD961" s="56"/>
      <c r="AE961" s="56"/>
      <c r="AG961" s="6">
        <f>IF(Q961&gt;0,RANK(Q961,(N961:P961,Q961:AE961)),0)</f>
        <v>5</v>
      </c>
      <c r="AH961" s="6">
        <f>IF(R961&gt;0,RANK(R961,(N961:P961,Q961:AE961)),0)</f>
        <v>0</v>
      </c>
      <c r="AI961" s="6">
        <f>IF(T961&gt;0,RANK(T961,(N961:P961,Q961:AE961)),0)</f>
        <v>0</v>
      </c>
      <c r="AJ961" s="6">
        <f>IF(S961&gt;0,RANK(S961,(N961:P961,Q961:AE961)),0)</f>
        <v>0</v>
      </c>
      <c r="AK961" s="2">
        <f t="shared" si="369"/>
        <v>3.8677705928567112E-3</v>
      </c>
      <c r="AL961" s="2">
        <f t="shared" si="370"/>
        <v>0</v>
      </c>
      <c r="AM961" s="2">
        <f t="shared" si="371"/>
        <v>0</v>
      </c>
      <c r="AN961" s="2">
        <f t="shared" si="372"/>
        <v>0</v>
      </c>
      <c r="AP961" t="s">
        <v>1036</v>
      </c>
      <c r="AQ961" t="s">
        <v>2416</v>
      </c>
      <c r="AT961" s="92">
        <v>36</v>
      </c>
      <c r="AU961" s="94">
        <v>69</v>
      </c>
      <c r="AV961" s="98">
        <f t="shared" si="363"/>
        <v>36069</v>
      </c>
      <c r="AX961" s="6" t="s">
        <v>1535</v>
      </c>
      <c r="AY961" s="1">
        <v>2976</v>
      </c>
      <c r="BE961" s="1">
        <v>13980</v>
      </c>
      <c r="BF961" s="1">
        <v>800</v>
      </c>
      <c r="BG961" s="1">
        <v>13951</v>
      </c>
      <c r="BH961" s="1">
        <v>2894</v>
      </c>
      <c r="BI961" s="1"/>
    </row>
    <row r="962" spans="1:61" hidden="1" outlineLevel="1">
      <c r="A962" t="s">
        <v>736</v>
      </c>
      <c r="B962" t="s">
        <v>2416</v>
      </c>
      <c r="C962" s="1">
        <f t="shared" ref="C962:C992" si="377">SUM(N962:AE962)</f>
        <v>88369</v>
      </c>
      <c r="D962" s="6">
        <f>IF(N962&gt;0, RANK(N962,(N962:P962,Q962:AE962)),0)</f>
        <v>2</v>
      </c>
      <c r="E962" s="6">
        <f>IF(O962&gt;0,RANK(O962,(N962:P962,Q962:AE962)),0)</f>
        <v>1</v>
      </c>
      <c r="F962" s="6">
        <f>IF(P962&gt;0,RANK(P962,(N962:P962,Q962:AE962)),0)</f>
        <v>4</v>
      </c>
      <c r="G962" s="1">
        <f t="shared" si="375"/>
        <v>9838</v>
      </c>
      <c r="H962" s="2">
        <f t="shared" si="376"/>
        <v>0.11132863334427232</v>
      </c>
      <c r="I962" s="2"/>
      <c r="J962" s="2">
        <f t="shared" ref="J962:J992" si="378">IF($C962=0,"-",N962/$C962)</f>
        <v>0.42596385610338466</v>
      </c>
      <c r="K962" s="2">
        <f t="shared" ref="K962:K992" si="379">IF($C962=0,"-",O962/$C962)</f>
        <v>0.53729248944765695</v>
      </c>
      <c r="L962" s="2">
        <f t="shared" ref="L962:L992" si="380">IF($C962=0,"-",P962/$C962)</f>
        <v>4.7414817413346314E-3</v>
      </c>
      <c r="M962" s="2">
        <f t="shared" ref="M962:M992" si="381">IF(C962=0,"-",(1-J962-K962-L962))</f>
        <v>3.2002172707623698E-2</v>
      </c>
      <c r="N962" s="56">
        <f t="shared" si="373"/>
        <v>37642</v>
      </c>
      <c r="O962" s="56">
        <f t="shared" si="374"/>
        <v>47480</v>
      </c>
      <c r="P962" s="56">
        <v>419</v>
      </c>
      <c r="Q962" s="56">
        <v>288</v>
      </c>
      <c r="R962" s="56"/>
      <c r="S962" s="56"/>
      <c r="T962" s="56"/>
      <c r="U962" s="56"/>
      <c r="V962" s="56"/>
      <c r="W962" s="56">
        <v>195</v>
      </c>
      <c r="X962" s="56"/>
      <c r="Y962" s="56">
        <v>2345</v>
      </c>
      <c r="Z962" s="56"/>
      <c r="AA962" s="56"/>
      <c r="AB962" s="55"/>
      <c r="AC962" s="56"/>
      <c r="AD962" s="56"/>
      <c r="AE962" s="56"/>
      <c r="AG962" s="6">
        <f>IF(Q962&gt;0,RANK(Q962,(N962:P962,Q962:AE962)),0)</f>
        <v>5</v>
      </c>
      <c r="AH962" s="6">
        <f>IF(R962&gt;0,RANK(R962,(N962:P962,Q962:AE962)),0)</f>
        <v>0</v>
      </c>
      <c r="AI962" s="6">
        <f>IF(T962&gt;0,RANK(T962,(N962:P962,Q962:AE962)),0)</f>
        <v>0</v>
      </c>
      <c r="AJ962" s="6">
        <f>IF(S962&gt;0,RANK(S962,(N962:P962,Q962:AE962)),0)</f>
        <v>0</v>
      </c>
      <c r="AK962" s="2">
        <f t="shared" ref="AK962:AK992" si="382">IF($C962=0,"-",Q962/$C962)</f>
        <v>3.2590614355712975E-3</v>
      </c>
      <c r="AL962" s="2">
        <f t="shared" ref="AL962:AL992" si="383">IF($C962=0,"-",R962/$C962)</f>
        <v>0</v>
      </c>
      <c r="AM962" s="2">
        <f t="shared" ref="AM962:AM993" si="384">IF($C962=0,"-",T962/$C962)</f>
        <v>0</v>
      </c>
      <c r="AN962" s="2">
        <f t="shared" ref="AN962:AN992" si="385">IF($C962=0,"-",S962/$C962)</f>
        <v>0</v>
      </c>
      <c r="AP962" t="s">
        <v>736</v>
      </c>
      <c r="AQ962" t="s">
        <v>2416</v>
      </c>
      <c r="AT962" s="92">
        <v>36</v>
      </c>
      <c r="AU962" s="94">
        <v>71</v>
      </c>
      <c r="AV962" s="98">
        <f t="shared" si="363"/>
        <v>36071</v>
      </c>
      <c r="AX962" s="6" t="s">
        <v>1535</v>
      </c>
      <c r="AY962" s="1">
        <v>6775</v>
      </c>
      <c r="BE962" s="1">
        <v>35992</v>
      </c>
      <c r="BF962" s="1">
        <v>1650</v>
      </c>
      <c r="BG962" s="1">
        <v>42099</v>
      </c>
      <c r="BH962" s="1">
        <v>5381</v>
      </c>
      <c r="BI962" s="1"/>
    </row>
    <row r="963" spans="1:61" hidden="1" outlineLevel="1">
      <c r="A963" t="s">
        <v>2134</v>
      </c>
      <c r="B963" t="s">
        <v>2416</v>
      </c>
      <c r="C963" s="1">
        <f t="shared" si="377"/>
        <v>12137</v>
      </c>
      <c r="D963" s="6">
        <f>IF(N963&gt;0, RANK(N963,(N963:P963,Q963:AE963)),0)</f>
        <v>2</v>
      </c>
      <c r="E963" s="6">
        <f>IF(O963&gt;0,RANK(O963,(N963:P963,Q963:AE963)),0)</f>
        <v>1</v>
      </c>
      <c r="F963" s="6">
        <f>IF(P963&gt;0,RANK(P963,(N963:P963,Q963:AE963)),0)</f>
        <v>4</v>
      </c>
      <c r="G963" s="1">
        <f t="shared" si="375"/>
        <v>2646</v>
      </c>
      <c r="H963" s="2">
        <f t="shared" si="376"/>
        <v>0.21801104061959298</v>
      </c>
      <c r="I963" s="2"/>
      <c r="J963" s="2">
        <f t="shared" si="378"/>
        <v>0.37035511246601299</v>
      </c>
      <c r="K963" s="2">
        <f t="shared" si="379"/>
        <v>0.58836615308560603</v>
      </c>
      <c r="L963" s="2">
        <f t="shared" si="380"/>
        <v>1.4006756200049436E-2</v>
      </c>
      <c r="M963" s="2">
        <f t="shared" si="381"/>
        <v>2.7271978248331601E-2</v>
      </c>
      <c r="N963" s="56">
        <f t="shared" si="373"/>
        <v>4495</v>
      </c>
      <c r="O963" s="56">
        <f t="shared" si="374"/>
        <v>7141</v>
      </c>
      <c r="P963" s="56">
        <v>170</v>
      </c>
      <c r="Q963" s="56">
        <v>52</v>
      </c>
      <c r="R963" s="56"/>
      <c r="S963" s="56"/>
      <c r="T963" s="56"/>
      <c r="U963" s="56"/>
      <c r="V963" s="56"/>
      <c r="W963" s="56">
        <v>41</v>
      </c>
      <c r="X963" s="56"/>
      <c r="Y963" s="56">
        <v>238</v>
      </c>
      <c r="Z963" s="56"/>
      <c r="AA963" s="56"/>
      <c r="AB963" s="55"/>
      <c r="AC963" s="56"/>
      <c r="AD963" s="56"/>
      <c r="AE963" s="56"/>
      <c r="AG963" s="6">
        <f>IF(Q963&gt;0,RANK(Q963,(N963:P963,Q963:AE963)),0)</f>
        <v>5</v>
      </c>
      <c r="AH963" s="6">
        <f>IF(R963&gt;0,RANK(R963,(N963:P963,Q963:AE963)),0)</f>
        <v>0</v>
      </c>
      <c r="AI963" s="6">
        <f>IF(T963&gt;0,RANK(T963,(N963:P963,Q963:AE963)),0)</f>
        <v>0</v>
      </c>
      <c r="AJ963" s="6">
        <f>IF(S963&gt;0,RANK(S963,(N963:P963,Q963:AE963)),0)</f>
        <v>0</v>
      </c>
      <c r="AK963" s="2">
        <f t="shared" si="382"/>
        <v>4.2844195435445334E-3</v>
      </c>
      <c r="AL963" s="2">
        <f t="shared" si="383"/>
        <v>0</v>
      </c>
      <c r="AM963" s="2">
        <f t="shared" si="384"/>
        <v>0</v>
      </c>
      <c r="AN963" s="2">
        <f t="shared" si="385"/>
        <v>0</v>
      </c>
      <c r="AP963" t="s">
        <v>2134</v>
      </c>
      <c r="AQ963" t="s">
        <v>2416</v>
      </c>
      <c r="AT963" s="92">
        <v>36</v>
      </c>
      <c r="AU963" s="94">
        <v>73</v>
      </c>
      <c r="AV963" s="98">
        <f t="shared" si="363"/>
        <v>36073</v>
      </c>
      <c r="AX963" s="6" t="s">
        <v>1535</v>
      </c>
      <c r="AY963" s="1">
        <v>1319</v>
      </c>
      <c r="BE963" s="1">
        <v>4217</v>
      </c>
      <c r="BF963" s="1">
        <v>278</v>
      </c>
      <c r="BG963" s="1">
        <v>6065</v>
      </c>
      <c r="BH963" s="1">
        <v>1076</v>
      </c>
    </row>
    <row r="964" spans="1:61" hidden="1" outlineLevel="1">
      <c r="A964" t="s">
        <v>307</v>
      </c>
      <c r="B964" t="s">
        <v>2416</v>
      </c>
      <c r="C964" s="1">
        <f t="shared" si="377"/>
        <v>36673</v>
      </c>
      <c r="D964" s="6">
        <f>IF(N964&gt;0, RANK(N964,(N964:P964,Q964:AE964)),0)</f>
        <v>2</v>
      </c>
      <c r="E964" s="6">
        <f>IF(O964&gt;0,RANK(O964,(N964:P964,Q964:AE964)),0)</f>
        <v>1</v>
      </c>
      <c r="F964" s="6">
        <f>IF(P964&gt;0,RANK(P964,(N964:P964,Q964:AE964)),0)</f>
        <v>4</v>
      </c>
      <c r="G964" s="1">
        <f t="shared" si="375"/>
        <v>9811</v>
      </c>
      <c r="H964" s="2">
        <f t="shared" si="376"/>
        <v>0.26752651814686557</v>
      </c>
      <c r="I964" s="2"/>
      <c r="J964" s="2">
        <f t="shared" si="378"/>
        <v>0.34559485179832572</v>
      </c>
      <c r="K964" s="2">
        <f t="shared" si="379"/>
        <v>0.61312136994519129</v>
      </c>
      <c r="L964" s="2">
        <f t="shared" si="380"/>
        <v>7.3623646824639384E-3</v>
      </c>
      <c r="M964" s="2">
        <f t="shared" si="381"/>
        <v>3.3921413574019059E-2</v>
      </c>
      <c r="N964" s="56">
        <f t="shared" si="373"/>
        <v>12674</v>
      </c>
      <c r="O964" s="56">
        <f t="shared" si="374"/>
        <v>22485</v>
      </c>
      <c r="P964" s="56">
        <v>270</v>
      </c>
      <c r="Q964" s="56">
        <v>201</v>
      </c>
      <c r="R964" s="56"/>
      <c r="S964" s="56"/>
      <c r="T964" s="56"/>
      <c r="U964" s="56"/>
      <c r="V964" s="56"/>
      <c r="W964" s="56">
        <v>169</v>
      </c>
      <c r="X964" s="56"/>
      <c r="Y964" s="56">
        <v>874</v>
      </c>
      <c r="Z964" s="56"/>
      <c r="AA964" s="56"/>
      <c r="AB964" s="55"/>
      <c r="AC964" s="56"/>
      <c r="AD964" s="56"/>
      <c r="AE964" s="56"/>
      <c r="AG964" s="6">
        <f>IF(Q964&gt;0,RANK(Q964,(N964:P964,Q964:AE964)),0)</f>
        <v>5</v>
      </c>
      <c r="AH964" s="6">
        <f>IF(R964&gt;0,RANK(R964,(N964:P964,Q964:AE964)),0)</f>
        <v>0</v>
      </c>
      <c r="AI964" s="6">
        <f>IF(T964&gt;0,RANK(T964,(N964:P964,Q964:AE964)),0)</f>
        <v>0</v>
      </c>
      <c r="AJ964" s="6">
        <f>IF(S964&gt;0,RANK(S964,(N964:P964,Q964:AE964)),0)</f>
        <v>0</v>
      </c>
      <c r="AK964" s="2">
        <f t="shared" si="382"/>
        <v>5.4808714858342652E-3</v>
      </c>
      <c r="AL964" s="2">
        <f t="shared" si="383"/>
        <v>0</v>
      </c>
      <c r="AM964" s="2">
        <f t="shared" si="384"/>
        <v>0</v>
      </c>
      <c r="AN964" s="2">
        <f t="shared" si="385"/>
        <v>0</v>
      </c>
      <c r="AP964" t="s">
        <v>307</v>
      </c>
      <c r="AQ964" t="s">
        <v>2416</v>
      </c>
      <c r="AT964" s="92">
        <v>36</v>
      </c>
      <c r="AU964" s="94">
        <v>75</v>
      </c>
      <c r="AV964" s="98">
        <f t="shared" si="363"/>
        <v>36075</v>
      </c>
      <c r="AX964" s="6" t="s">
        <v>1535</v>
      </c>
      <c r="AY964" s="1">
        <v>4519</v>
      </c>
      <c r="BE964" s="1">
        <v>11735</v>
      </c>
      <c r="BF964" s="1">
        <v>939</v>
      </c>
      <c r="BG964" s="1">
        <v>18365</v>
      </c>
      <c r="BH964" s="1">
        <v>4120</v>
      </c>
      <c r="BI964" s="1"/>
    </row>
    <row r="965" spans="1:61" hidden="1" outlineLevel="1">
      <c r="A965" t="s">
        <v>649</v>
      </c>
      <c r="B965" t="s">
        <v>2416</v>
      </c>
      <c r="C965" s="1">
        <f t="shared" si="377"/>
        <v>20253</v>
      </c>
      <c r="D965" s="6">
        <f>IF(N965&gt;0, RANK(N965,(N965:P965,Q965:AE965)),0)</f>
        <v>2</v>
      </c>
      <c r="E965" s="6">
        <f>IF(O965&gt;0,RANK(O965,(N965:P965,Q965:AE965)),0)</f>
        <v>1</v>
      </c>
      <c r="F965" s="6">
        <f>IF(P965&gt;0,RANK(P965,(N965:P965,Q965:AE965)),0)</f>
        <v>4</v>
      </c>
      <c r="G965" s="1">
        <f t="shared" si="375"/>
        <v>1681</v>
      </c>
      <c r="H965" s="2">
        <f t="shared" si="376"/>
        <v>8.3000049375401175E-2</v>
      </c>
      <c r="I965" s="2"/>
      <c r="J965" s="2">
        <f t="shared" si="378"/>
        <v>0.4452179923961882</v>
      </c>
      <c r="K965" s="2">
        <f t="shared" si="379"/>
        <v>0.52821804177158937</v>
      </c>
      <c r="L965" s="2">
        <f t="shared" si="380"/>
        <v>5.7275465363156074E-3</v>
      </c>
      <c r="M965" s="2">
        <f t="shared" si="381"/>
        <v>2.0836419295906818E-2</v>
      </c>
      <c r="N965" s="56">
        <f t="shared" si="373"/>
        <v>9017</v>
      </c>
      <c r="O965" s="56">
        <f t="shared" si="374"/>
        <v>10698</v>
      </c>
      <c r="P965" s="56">
        <v>116</v>
      </c>
      <c r="Q965" s="56">
        <v>75</v>
      </c>
      <c r="R965" s="56"/>
      <c r="S965" s="56"/>
      <c r="T965" s="56"/>
      <c r="U965" s="56"/>
      <c r="V965" s="56"/>
      <c r="W965" s="56">
        <v>51</v>
      </c>
      <c r="X965" s="56"/>
      <c r="Y965" s="56">
        <v>296</v>
      </c>
      <c r="Z965" s="56"/>
      <c r="AA965" s="56"/>
      <c r="AB965" s="55"/>
      <c r="AC965" s="56"/>
      <c r="AD965" s="56"/>
      <c r="AE965" s="56"/>
      <c r="AG965" s="6">
        <f>IF(Q965&gt;0,RANK(Q965,(N965:P965,Q965:AE965)),0)</f>
        <v>5</v>
      </c>
      <c r="AH965" s="6">
        <f>IF(R965&gt;0,RANK(R965,(N965:P965,Q965:AE965)),0)</f>
        <v>0</v>
      </c>
      <c r="AI965" s="6">
        <f>IF(T965&gt;0,RANK(T965,(N965:P965,Q965:AE965)),0)</f>
        <v>0</v>
      </c>
      <c r="AJ965" s="6">
        <f>IF(S965&gt;0,RANK(S965,(N965:P965,Q965:AE965)),0)</f>
        <v>0</v>
      </c>
      <c r="AK965" s="2">
        <f t="shared" si="382"/>
        <v>3.7031550881350913E-3</v>
      </c>
      <c r="AL965" s="2">
        <f t="shared" si="383"/>
        <v>0</v>
      </c>
      <c r="AM965" s="2">
        <f t="shared" si="384"/>
        <v>0</v>
      </c>
      <c r="AN965" s="2">
        <f t="shared" si="385"/>
        <v>0</v>
      </c>
      <c r="AP965" t="s">
        <v>649</v>
      </c>
      <c r="AQ965" t="s">
        <v>2416</v>
      </c>
      <c r="AT965" s="92">
        <v>36</v>
      </c>
      <c r="AU965" s="94">
        <v>77</v>
      </c>
      <c r="AV965" s="98">
        <f t="shared" si="363"/>
        <v>36077</v>
      </c>
      <c r="AX965" s="6" t="s">
        <v>1535</v>
      </c>
      <c r="AY965" s="1">
        <v>1425</v>
      </c>
      <c r="BE965" s="1">
        <v>8541</v>
      </c>
      <c r="BF965" s="1">
        <v>476</v>
      </c>
      <c r="BG965" s="1">
        <v>9405</v>
      </c>
      <c r="BH965" s="1">
        <v>1293</v>
      </c>
    </row>
    <row r="966" spans="1:61" hidden="1" outlineLevel="1">
      <c r="A966" t="s">
        <v>2073</v>
      </c>
      <c r="B966" t="s">
        <v>2416</v>
      </c>
      <c r="C966" s="1">
        <f t="shared" si="377"/>
        <v>31346</v>
      </c>
      <c r="D966" s="6">
        <f>IF(N966&gt;0, RANK(N966,(N966:P966,Q966:AE966)),0)</f>
        <v>2</v>
      </c>
      <c r="E966" s="6">
        <f>IF(O966&gt;0,RANK(O966,(N966:P966,Q966:AE966)),0)</f>
        <v>1</v>
      </c>
      <c r="F966" s="6">
        <f>IF(P966&gt;0,RANK(P966,(N966:P966,Q966:AE966)),0)</f>
        <v>5</v>
      </c>
      <c r="G966" s="1">
        <f t="shared" si="375"/>
        <v>5096</v>
      </c>
      <c r="H966" s="2">
        <f t="shared" si="376"/>
        <v>0.16257257704332292</v>
      </c>
      <c r="I966" s="2"/>
      <c r="J966" s="2">
        <f t="shared" si="378"/>
        <v>0.40244369297518023</v>
      </c>
      <c r="K966" s="2">
        <f t="shared" si="379"/>
        <v>0.56501627001850319</v>
      </c>
      <c r="L966" s="2">
        <f t="shared" si="380"/>
        <v>2.7116697505263831E-3</v>
      </c>
      <c r="M966" s="2">
        <f t="shared" si="381"/>
        <v>2.9828367255790196E-2</v>
      </c>
      <c r="N966" s="56">
        <f t="shared" si="373"/>
        <v>12615</v>
      </c>
      <c r="O966" s="56">
        <f t="shared" si="374"/>
        <v>17711</v>
      </c>
      <c r="P966" s="56">
        <v>85</v>
      </c>
      <c r="Q966" s="56">
        <v>101</v>
      </c>
      <c r="R966" s="56"/>
      <c r="S966" s="56"/>
      <c r="T966" s="56"/>
      <c r="U966" s="56"/>
      <c r="V966" s="56"/>
      <c r="W966" s="56">
        <v>72</v>
      </c>
      <c r="X966" s="56"/>
      <c r="Y966" s="56">
        <v>762</v>
      </c>
      <c r="Z966" s="56"/>
      <c r="AA966" s="56"/>
      <c r="AB966" s="55"/>
      <c r="AC966" s="56"/>
      <c r="AD966" s="56"/>
      <c r="AE966" s="56"/>
      <c r="AG966" s="6">
        <f>IF(Q966&gt;0,RANK(Q966,(N966:P966,Q966:AE966)),0)</f>
        <v>4</v>
      </c>
      <c r="AH966" s="6">
        <f>IF(R966&gt;0,RANK(R966,(N966:P966,Q966:AE966)),0)</f>
        <v>0</v>
      </c>
      <c r="AI966" s="6">
        <f>IF(T966&gt;0,RANK(T966,(N966:P966,Q966:AE966)),0)</f>
        <v>0</v>
      </c>
      <c r="AJ966" s="6">
        <f>IF(S966&gt;0,RANK(S966,(N966:P966,Q966:AE966)),0)</f>
        <v>0</v>
      </c>
      <c r="AK966" s="2">
        <f t="shared" si="382"/>
        <v>3.2221017035666431E-3</v>
      </c>
      <c r="AL966" s="2">
        <f t="shared" si="383"/>
        <v>0</v>
      </c>
      <c r="AM966" s="2">
        <f t="shared" si="384"/>
        <v>0</v>
      </c>
      <c r="AN966" s="2">
        <f t="shared" si="385"/>
        <v>0</v>
      </c>
      <c r="AP966" t="s">
        <v>2073</v>
      </c>
      <c r="AQ966" t="s">
        <v>2416</v>
      </c>
      <c r="AT966" s="92">
        <v>36</v>
      </c>
      <c r="AU966" s="94">
        <v>79</v>
      </c>
      <c r="AV966" s="98">
        <f t="shared" si="363"/>
        <v>36079</v>
      </c>
      <c r="AX966" s="6" t="s">
        <v>1535</v>
      </c>
      <c r="AY966" s="1">
        <v>2336</v>
      </c>
      <c r="BE966" s="1">
        <v>12008</v>
      </c>
      <c r="BF966" s="1">
        <v>607</v>
      </c>
      <c r="BG966" s="1">
        <v>14793</v>
      </c>
      <c r="BH966" s="1">
        <v>2918</v>
      </c>
      <c r="BI966" s="1"/>
    </row>
    <row r="967" spans="1:61" hidden="1" outlineLevel="1">
      <c r="A967" t="s">
        <v>1224</v>
      </c>
      <c r="B967" t="s">
        <v>2416</v>
      </c>
      <c r="C967" s="1">
        <f t="shared" si="377"/>
        <v>58251</v>
      </c>
      <c r="D967" s="6">
        <f>IF(N967&gt;0, RANK(N967,(N967:P967,Q967:AE967)),0)</f>
        <v>2</v>
      </c>
      <c r="E967" s="6">
        <f>IF(O967&gt;0,RANK(O967,(N967:P967,Q967:AE967)),0)</f>
        <v>1</v>
      </c>
      <c r="F967" s="6">
        <f>IF(P967&gt;0,RANK(P967,(N967:P967,Q967:AE967)),0)</f>
        <v>4</v>
      </c>
      <c r="G967" s="1">
        <f t="shared" si="375"/>
        <v>2078</v>
      </c>
      <c r="H967" s="2">
        <f t="shared" si="376"/>
        <v>3.5673207326912842E-2</v>
      </c>
      <c r="I967" s="2"/>
      <c r="J967" s="2">
        <f t="shared" si="378"/>
        <v>0.46593191533192563</v>
      </c>
      <c r="K967" s="2">
        <f t="shared" si="379"/>
        <v>0.5016051226588385</v>
      </c>
      <c r="L967" s="2">
        <f t="shared" si="380"/>
        <v>5.1501261780913634E-3</v>
      </c>
      <c r="M967" s="2">
        <f t="shared" si="381"/>
        <v>2.7312835831144456E-2</v>
      </c>
      <c r="N967" s="56">
        <f t="shared" si="373"/>
        <v>27141</v>
      </c>
      <c r="O967" s="56">
        <f t="shared" si="374"/>
        <v>29219</v>
      </c>
      <c r="P967" s="56">
        <v>300</v>
      </c>
      <c r="Q967" s="56">
        <v>244</v>
      </c>
      <c r="R967" s="56"/>
      <c r="S967" s="56"/>
      <c r="T967" s="56"/>
      <c r="U967" s="56"/>
      <c r="V967" s="56"/>
      <c r="W967" s="56">
        <v>171</v>
      </c>
      <c r="X967" s="56"/>
      <c r="Y967" s="56">
        <v>1176</v>
      </c>
      <c r="Z967" s="56"/>
      <c r="AA967" s="56"/>
      <c r="AB967" s="55"/>
      <c r="AC967" s="56"/>
      <c r="AD967" s="56"/>
      <c r="AE967" s="56"/>
      <c r="AG967" s="6">
        <f>IF(Q967&gt;0,RANK(Q967,(N967:P967,Q967:AE967)),0)</f>
        <v>5</v>
      </c>
      <c r="AH967" s="6">
        <f>IF(R967&gt;0,RANK(R967,(N967:P967,Q967:AE967)),0)</f>
        <v>0</v>
      </c>
      <c r="AI967" s="6">
        <f>IF(T967&gt;0,RANK(T967,(N967:P967,Q967:AE967)),0)</f>
        <v>0</v>
      </c>
      <c r="AJ967" s="6">
        <f>IF(S967&gt;0,RANK(S967,(N967:P967,Q967:AE967)),0)</f>
        <v>0</v>
      </c>
      <c r="AK967" s="2">
        <f t="shared" si="382"/>
        <v>4.1887692915143085E-3</v>
      </c>
      <c r="AL967" s="2">
        <f t="shared" si="383"/>
        <v>0</v>
      </c>
      <c r="AM967" s="2">
        <f t="shared" si="384"/>
        <v>0</v>
      </c>
      <c r="AN967" s="2">
        <f t="shared" si="385"/>
        <v>0</v>
      </c>
      <c r="AP967" t="s">
        <v>1224</v>
      </c>
      <c r="AQ967" t="s">
        <v>2416</v>
      </c>
      <c r="AT967" s="92">
        <v>36</v>
      </c>
      <c r="AU967" s="94">
        <v>83</v>
      </c>
      <c r="AV967" s="98">
        <f t="shared" si="363"/>
        <v>36083</v>
      </c>
      <c r="AX967" s="6" t="s">
        <v>1535</v>
      </c>
      <c r="AY967" s="1">
        <v>4369</v>
      </c>
      <c r="BE967" s="1">
        <v>25764</v>
      </c>
      <c r="BF967" s="1">
        <v>1377</v>
      </c>
      <c r="BG967" s="1">
        <v>24122</v>
      </c>
      <c r="BH967" s="1">
        <v>5097</v>
      </c>
      <c r="BI967" s="1"/>
    </row>
    <row r="968" spans="1:61" hidden="1" outlineLevel="1">
      <c r="A968" t="s">
        <v>2063</v>
      </c>
      <c r="B968" t="s">
        <v>2416</v>
      </c>
      <c r="C968" s="1">
        <f t="shared" si="377"/>
        <v>88302</v>
      </c>
      <c r="D968" s="6">
        <f>IF(N968&gt;0, RANK(N968,(N968:P968,Q968:AE968)),0)</f>
        <v>1</v>
      </c>
      <c r="E968" s="6">
        <f>IF(O968&gt;0,RANK(O968,(N968:P968,Q968:AE968)),0)</f>
        <v>2</v>
      </c>
      <c r="F968" s="6">
        <f>IF(P968&gt;0,RANK(P968,(N968:P968,Q968:AE968)),0)</f>
        <v>5</v>
      </c>
      <c r="G968" s="1">
        <f t="shared" si="375"/>
        <v>11984</v>
      </c>
      <c r="H968" s="2">
        <f t="shared" si="376"/>
        <v>0.13571606532128377</v>
      </c>
      <c r="I968" s="2"/>
      <c r="J968" s="2">
        <f t="shared" si="378"/>
        <v>0.55390591379583698</v>
      </c>
      <c r="K968" s="2">
        <f t="shared" si="379"/>
        <v>0.41818984847455326</v>
      </c>
      <c r="L968" s="2">
        <f t="shared" si="380"/>
        <v>2.6839709179860027E-3</v>
      </c>
      <c r="M968" s="2">
        <f t="shared" si="381"/>
        <v>2.5220266811623756E-2</v>
      </c>
      <c r="N968" s="56">
        <f t="shared" si="373"/>
        <v>48911</v>
      </c>
      <c r="O968" s="56">
        <f t="shared" si="374"/>
        <v>36927</v>
      </c>
      <c r="P968" s="56">
        <v>237</v>
      </c>
      <c r="Q968" s="56">
        <v>239</v>
      </c>
      <c r="R968" s="56"/>
      <c r="S968" s="56"/>
      <c r="T968" s="56"/>
      <c r="U968" s="56"/>
      <c r="V968" s="56"/>
      <c r="W968" s="56">
        <v>172</v>
      </c>
      <c r="X968" s="56"/>
      <c r="Y968" s="56">
        <v>1816</v>
      </c>
      <c r="Z968" s="56"/>
      <c r="AA968" s="56"/>
      <c r="AB968" s="55"/>
      <c r="AC968" s="56"/>
      <c r="AD968" s="56"/>
      <c r="AE968" s="56"/>
      <c r="AG968" s="6">
        <f>IF(Q968&gt;0,RANK(Q968,(N968:P968,Q968:AE968)),0)</f>
        <v>4</v>
      </c>
      <c r="AH968" s="6">
        <f>IF(R968&gt;0,RANK(R968,(N968:P968,Q968:AE968)),0)</f>
        <v>0</v>
      </c>
      <c r="AI968" s="6">
        <f>IF(T968&gt;0,RANK(T968,(N968:P968,Q968:AE968)),0)</f>
        <v>0</v>
      </c>
      <c r="AJ968" s="6">
        <f>IF(S968&gt;0,RANK(S968,(N968:P968,Q968:AE968)),0)</f>
        <v>0</v>
      </c>
      <c r="AK968" s="2">
        <f t="shared" si="382"/>
        <v>2.7066204615976987E-3</v>
      </c>
      <c r="AL968" s="2">
        <f t="shared" si="383"/>
        <v>0</v>
      </c>
      <c r="AM968" s="2">
        <f t="shared" si="384"/>
        <v>0</v>
      </c>
      <c r="AN968" s="2">
        <f t="shared" si="385"/>
        <v>0</v>
      </c>
      <c r="AP968" t="s">
        <v>2063</v>
      </c>
      <c r="AQ968" t="s">
        <v>2416</v>
      </c>
      <c r="AT968" s="92">
        <v>36</v>
      </c>
      <c r="AU968" s="94">
        <v>87</v>
      </c>
      <c r="AV968" s="98">
        <f t="shared" si="363"/>
        <v>36087</v>
      </c>
      <c r="AX968" s="6" t="s">
        <v>1535</v>
      </c>
      <c r="AY968" s="1">
        <v>5332</v>
      </c>
      <c r="BE968" s="1">
        <v>46844</v>
      </c>
      <c r="BF968" s="1">
        <v>2067</v>
      </c>
      <c r="BG968" s="1">
        <v>30719</v>
      </c>
      <c r="BH968" s="1">
        <v>6208</v>
      </c>
      <c r="BI968" s="1"/>
    </row>
    <row r="969" spans="1:61" hidden="1" outlineLevel="1">
      <c r="A969" t="s">
        <v>1320</v>
      </c>
      <c r="B969" t="s">
        <v>2416</v>
      </c>
      <c r="C969" s="1">
        <f t="shared" si="377"/>
        <v>30310</v>
      </c>
      <c r="D969" s="6">
        <f>IF(N969&gt;0, RANK(N969,(N969:P969,Q969:AE969)),0)</f>
        <v>1</v>
      </c>
      <c r="E969" s="6">
        <f>IF(O969&gt;0,RANK(O969,(N969:P969,Q969:AE969)),0)</f>
        <v>2</v>
      </c>
      <c r="F969" s="6">
        <f>IF(P969&gt;0,RANK(P969,(N969:P969,Q969:AE969)),0)</f>
        <v>4</v>
      </c>
      <c r="G969" s="1">
        <f t="shared" si="375"/>
        <v>6029</v>
      </c>
      <c r="H969" s="2">
        <f t="shared" si="376"/>
        <v>0.19891125041240515</v>
      </c>
      <c r="I969" s="2"/>
      <c r="J969" s="2">
        <f t="shared" si="378"/>
        <v>0.58234905971626527</v>
      </c>
      <c r="K969" s="2">
        <f t="shared" si="379"/>
        <v>0.38343780930386012</v>
      </c>
      <c r="L969" s="2">
        <f t="shared" si="380"/>
        <v>5.1138238205212802E-3</v>
      </c>
      <c r="M969" s="2">
        <f t="shared" si="381"/>
        <v>2.9099307159353327E-2</v>
      </c>
      <c r="N969" s="56">
        <f t="shared" si="373"/>
        <v>17651</v>
      </c>
      <c r="O969" s="56">
        <f t="shared" si="374"/>
        <v>11622</v>
      </c>
      <c r="P969" s="56">
        <v>155</v>
      </c>
      <c r="Q969" s="56">
        <v>122</v>
      </c>
      <c r="R969" s="56"/>
      <c r="S969" s="56"/>
      <c r="T969" s="56"/>
      <c r="U969" s="56"/>
      <c r="V969" s="56"/>
      <c r="W969" s="56">
        <v>102</v>
      </c>
      <c r="X969" s="56"/>
      <c r="Y969" s="56">
        <v>658</v>
      </c>
      <c r="Z969" s="56"/>
      <c r="AA969" s="56"/>
      <c r="AB969" s="55"/>
      <c r="AC969" s="56"/>
      <c r="AD969" s="56"/>
      <c r="AE969" s="56"/>
      <c r="AG969" s="6">
        <f>IF(Q969&gt;0,RANK(Q969,(N969:P969,Q969:AE969)),0)</f>
        <v>5</v>
      </c>
      <c r="AH969" s="6">
        <f>IF(R969&gt;0,RANK(R969,(N969:P969,Q969:AE969)),0)</f>
        <v>0</v>
      </c>
      <c r="AI969" s="6">
        <f>IF(T969&gt;0,RANK(T969,(N969:P969,Q969:AE969)),0)</f>
        <v>0</v>
      </c>
      <c r="AJ969" s="6">
        <f>IF(S969&gt;0,RANK(S969,(N969:P969,Q969:AE969)),0)</f>
        <v>0</v>
      </c>
      <c r="AK969" s="2">
        <f t="shared" si="382"/>
        <v>4.0250742329264273E-3</v>
      </c>
      <c r="AL969" s="2">
        <f t="shared" si="383"/>
        <v>0</v>
      </c>
      <c r="AM969" s="2">
        <f t="shared" si="384"/>
        <v>0</v>
      </c>
      <c r="AN969" s="2">
        <f t="shared" si="385"/>
        <v>0</v>
      </c>
      <c r="AP969" t="s">
        <v>1320</v>
      </c>
      <c r="AQ969" t="s">
        <v>2416</v>
      </c>
      <c r="AT969" s="92">
        <v>36</v>
      </c>
      <c r="AU969" s="94">
        <v>89</v>
      </c>
      <c r="AV969" s="98">
        <f t="shared" si="363"/>
        <v>36089</v>
      </c>
      <c r="AX969" s="6" t="s">
        <v>1535</v>
      </c>
      <c r="AY969" s="1">
        <v>3376</v>
      </c>
      <c r="BE969" s="1">
        <v>16698</v>
      </c>
      <c r="BF969" s="1">
        <v>953</v>
      </c>
      <c r="BG969" s="1">
        <v>10381</v>
      </c>
      <c r="BH969" s="1">
        <v>1241</v>
      </c>
    </row>
    <row r="970" spans="1:61" hidden="1" outlineLevel="1">
      <c r="A970" t="s">
        <v>1499</v>
      </c>
      <c r="B970" t="s">
        <v>2416</v>
      </c>
      <c r="C970" s="1">
        <f t="shared" si="377"/>
        <v>68952</v>
      </c>
      <c r="D970" s="6">
        <f>IF(N970&gt;0, RANK(N970,(N970:P970,Q970:AE970)),0)</f>
        <v>2</v>
      </c>
      <c r="E970" s="6">
        <f>IF(O970&gt;0,RANK(O970,(N970:P970,Q970:AE970)),0)</f>
        <v>1</v>
      </c>
      <c r="F970" s="6">
        <f>IF(P970&gt;0,RANK(P970,(N970:P970,Q970:AE970)),0)</f>
        <v>4</v>
      </c>
      <c r="G970" s="1">
        <f t="shared" si="375"/>
        <v>11431</v>
      </c>
      <c r="H970" s="2">
        <f t="shared" si="376"/>
        <v>0.16578199327068105</v>
      </c>
      <c r="I970" s="2"/>
      <c r="J970" s="2">
        <f t="shared" si="378"/>
        <v>0.40040898016011139</v>
      </c>
      <c r="K970" s="2">
        <f t="shared" si="379"/>
        <v>0.56619097343079239</v>
      </c>
      <c r="L970" s="2">
        <f t="shared" si="380"/>
        <v>6.5552848358278225E-3</v>
      </c>
      <c r="M970" s="2">
        <f t="shared" si="381"/>
        <v>2.6844761573268396E-2</v>
      </c>
      <c r="N970" s="56">
        <f t="shared" si="373"/>
        <v>27609</v>
      </c>
      <c r="O970" s="56">
        <f t="shared" si="374"/>
        <v>39040</v>
      </c>
      <c r="P970" s="56">
        <v>452</v>
      </c>
      <c r="Q970" s="56">
        <v>272</v>
      </c>
      <c r="R970" s="56"/>
      <c r="S970" s="56"/>
      <c r="T970" s="56"/>
      <c r="U970" s="56"/>
      <c r="V970" s="56"/>
      <c r="W970" s="56">
        <v>126</v>
      </c>
      <c r="X970" s="56"/>
      <c r="Y970" s="56">
        <v>1453</v>
      </c>
      <c r="Z970" s="56"/>
      <c r="AA970" s="56"/>
      <c r="AB970" s="55"/>
      <c r="AC970" s="56"/>
      <c r="AD970" s="56"/>
      <c r="AE970" s="56"/>
      <c r="AG970" s="6">
        <f>IF(Q970&gt;0,RANK(Q970,(N970:P970,Q970:AE970)),0)</f>
        <v>5</v>
      </c>
      <c r="AH970" s="6">
        <f>IF(R970&gt;0,RANK(R970,(N970:P970,Q970:AE970)),0)</f>
        <v>0</v>
      </c>
      <c r="AI970" s="6">
        <f>IF(T970&gt;0,RANK(T970,(N970:P970,Q970:AE970)),0)</f>
        <v>0</v>
      </c>
      <c r="AJ970" s="6">
        <f>IF(S970&gt;0,RANK(S970,(N970:P970,Q970:AE970)),0)</f>
        <v>0</v>
      </c>
      <c r="AK970" s="2">
        <f t="shared" si="382"/>
        <v>3.9447731755424065E-3</v>
      </c>
      <c r="AL970" s="2">
        <f t="shared" si="383"/>
        <v>0</v>
      </c>
      <c r="AM970" s="2">
        <f t="shared" si="384"/>
        <v>0</v>
      </c>
      <c r="AN970" s="2">
        <f t="shared" si="385"/>
        <v>0</v>
      </c>
      <c r="AP970" t="s">
        <v>1499</v>
      </c>
      <c r="AQ970" t="s">
        <v>2416</v>
      </c>
      <c r="AT970" s="92">
        <v>36</v>
      </c>
      <c r="AU970" s="94">
        <v>91</v>
      </c>
      <c r="AV970" s="98">
        <f t="shared" si="363"/>
        <v>36091</v>
      </c>
      <c r="AX970" s="6" t="s">
        <v>1535</v>
      </c>
      <c r="AY970" s="1">
        <v>5401</v>
      </c>
      <c r="BE970" s="1">
        <v>26338</v>
      </c>
      <c r="BF970" s="1">
        <v>1271</v>
      </c>
      <c r="BG970" s="1">
        <v>33610</v>
      </c>
      <c r="BH970" s="1">
        <v>5430</v>
      </c>
      <c r="BI970" s="1"/>
    </row>
    <row r="971" spans="1:61" hidden="1" outlineLevel="1">
      <c r="A971" t="s">
        <v>2412</v>
      </c>
      <c r="B971" t="s">
        <v>2416</v>
      </c>
      <c r="C971" s="1">
        <f t="shared" si="377"/>
        <v>56817</v>
      </c>
      <c r="D971" s="6">
        <f>IF(N971&gt;0, RANK(N971,(N971:P971,Q971:AE971)),0)</f>
        <v>1</v>
      </c>
      <c r="E971" s="6">
        <f>IF(O971&gt;0,RANK(O971,(N971:P971,Q971:AE971)),0)</f>
        <v>2</v>
      </c>
      <c r="F971" s="6">
        <f>IF(P971&gt;0,RANK(P971,(N971:P971,Q971:AE971)),0)</f>
        <v>4</v>
      </c>
      <c r="G971" s="1">
        <f t="shared" si="375"/>
        <v>105</v>
      </c>
      <c r="H971" s="2">
        <f t="shared" si="376"/>
        <v>1.8480384391995354E-3</v>
      </c>
      <c r="I971" s="2"/>
      <c r="J971" s="2">
        <f t="shared" si="378"/>
        <v>0.48668532305471957</v>
      </c>
      <c r="K971" s="2">
        <f t="shared" si="379"/>
        <v>0.48483728461552</v>
      </c>
      <c r="L971" s="2">
        <f t="shared" si="380"/>
        <v>4.8225003080064064E-3</v>
      </c>
      <c r="M971" s="2">
        <f t="shared" si="381"/>
        <v>2.3654892021754026E-2</v>
      </c>
      <c r="N971" s="56">
        <f t="shared" si="373"/>
        <v>27652</v>
      </c>
      <c r="O971" s="56">
        <f t="shared" si="374"/>
        <v>27547</v>
      </c>
      <c r="P971" s="56">
        <v>274</v>
      </c>
      <c r="Q971" s="56">
        <v>212</v>
      </c>
      <c r="R971" s="56"/>
      <c r="S971" s="56"/>
      <c r="T971" s="56"/>
      <c r="U971" s="56"/>
      <c r="V971" s="56"/>
      <c r="W971" s="56">
        <v>128</v>
      </c>
      <c r="X971" s="56"/>
      <c r="Y971" s="56">
        <v>1004</v>
      </c>
      <c r="Z971" s="56"/>
      <c r="AA971" s="56"/>
      <c r="AB971" s="55"/>
      <c r="AC971" s="56"/>
      <c r="AD971" s="56"/>
      <c r="AE971" s="56"/>
      <c r="AG971" s="6">
        <f>IF(Q971&gt;0,RANK(Q971,(N971:P971,Q971:AE971)),0)</f>
        <v>5</v>
      </c>
      <c r="AH971" s="6">
        <f>IF(R971&gt;0,RANK(R971,(N971:P971,Q971:AE971)),0)</f>
        <v>0</v>
      </c>
      <c r="AI971" s="6">
        <f>IF(T971&gt;0,RANK(T971,(N971:P971,Q971:AE971)),0)</f>
        <v>0</v>
      </c>
      <c r="AJ971" s="6">
        <f>IF(S971&gt;0,RANK(S971,(N971:P971,Q971:AE971)),0)</f>
        <v>0</v>
      </c>
      <c r="AK971" s="2">
        <f t="shared" si="382"/>
        <v>3.7312776105742997E-3</v>
      </c>
      <c r="AL971" s="2">
        <f t="shared" si="383"/>
        <v>0</v>
      </c>
      <c r="AM971" s="2">
        <f t="shared" si="384"/>
        <v>0</v>
      </c>
      <c r="AN971" s="2">
        <f t="shared" si="385"/>
        <v>0</v>
      </c>
      <c r="AP971" t="s">
        <v>2412</v>
      </c>
      <c r="AQ971" t="s">
        <v>2416</v>
      </c>
      <c r="AT971" s="92">
        <v>36</v>
      </c>
      <c r="AU971" s="94">
        <v>93</v>
      </c>
      <c r="AV971" s="98">
        <f t="shared" si="363"/>
        <v>36093</v>
      </c>
      <c r="AX971" s="6" t="s">
        <v>1535</v>
      </c>
      <c r="AY971" s="1">
        <v>4110</v>
      </c>
      <c r="BE971" s="1">
        <v>26428</v>
      </c>
      <c r="BF971" s="1">
        <v>1224</v>
      </c>
      <c r="BG971" s="1">
        <v>23423</v>
      </c>
      <c r="BH971" s="1">
        <v>4124</v>
      </c>
      <c r="BI971" s="1"/>
    </row>
    <row r="972" spans="1:61" hidden="1" outlineLevel="1">
      <c r="A972" t="s">
        <v>47</v>
      </c>
      <c r="B972" t="s">
        <v>2416</v>
      </c>
      <c r="C972" s="1">
        <f t="shared" si="377"/>
        <v>11430</v>
      </c>
      <c r="D972" s="6">
        <f>IF(N972&gt;0, RANK(N972,(N972:P972,Q972:AE972)),0)</f>
        <v>2</v>
      </c>
      <c r="E972" s="6">
        <f>IF(O972&gt;0,RANK(O972,(N972:P972,Q972:AE972)),0)</f>
        <v>1</v>
      </c>
      <c r="F972" s="6">
        <f>IF(P972&gt;0,RANK(P972,(N972:P972,Q972:AE972)),0)</f>
        <v>4</v>
      </c>
      <c r="G972" s="1">
        <f t="shared" si="375"/>
        <v>2858</v>
      </c>
      <c r="H972" s="2">
        <f t="shared" si="376"/>
        <v>0.25004374453193351</v>
      </c>
      <c r="I972" s="2"/>
      <c r="J972" s="2">
        <f t="shared" si="378"/>
        <v>0.36071741032370952</v>
      </c>
      <c r="K972" s="2">
        <f t="shared" si="379"/>
        <v>0.61076115485564308</v>
      </c>
      <c r="L972" s="2">
        <f t="shared" si="380"/>
        <v>5.774278215223097E-3</v>
      </c>
      <c r="M972" s="2">
        <f t="shared" si="381"/>
        <v>2.2747156605424299E-2</v>
      </c>
      <c r="N972" s="56">
        <f t="shared" si="373"/>
        <v>4123</v>
      </c>
      <c r="O972" s="56">
        <f t="shared" si="374"/>
        <v>6981</v>
      </c>
      <c r="P972" s="56">
        <v>66</v>
      </c>
      <c r="Q972" s="56">
        <v>49</v>
      </c>
      <c r="R972" s="56"/>
      <c r="S972" s="56"/>
      <c r="T972" s="56"/>
      <c r="U972" s="56"/>
      <c r="V972" s="56"/>
      <c r="W972" s="56">
        <v>25</v>
      </c>
      <c r="X972" s="56"/>
      <c r="Y972" s="56">
        <v>186</v>
      </c>
      <c r="Z972" s="56"/>
      <c r="AA972" s="56"/>
      <c r="AB972" s="55"/>
      <c r="AC972" s="56"/>
      <c r="AD972" s="56"/>
      <c r="AE972" s="56"/>
      <c r="AG972" s="6">
        <f>IF(Q972&gt;0,RANK(Q972,(N972:P972,Q972:AE972)),0)</f>
        <v>5</v>
      </c>
      <c r="AH972" s="6">
        <f>IF(R972&gt;0,RANK(R972,(N972:P972,Q972:AE972)),0)</f>
        <v>0</v>
      </c>
      <c r="AI972" s="6">
        <f>IF(T972&gt;0,RANK(T972,(N972:P972,Q972:AE972)),0)</f>
        <v>0</v>
      </c>
      <c r="AJ972" s="6">
        <f>IF(S972&gt;0,RANK(S972,(N972:P972,Q972:AE972)),0)</f>
        <v>0</v>
      </c>
      <c r="AK972" s="2">
        <f t="shared" si="382"/>
        <v>4.2869641294838142E-3</v>
      </c>
      <c r="AL972" s="2">
        <f t="shared" si="383"/>
        <v>0</v>
      </c>
      <c r="AM972" s="2">
        <f t="shared" si="384"/>
        <v>0</v>
      </c>
      <c r="AN972" s="2">
        <f t="shared" si="385"/>
        <v>0</v>
      </c>
      <c r="AP972" t="s">
        <v>47</v>
      </c>
      <c r="AQ972" t="s">
        <v>2416</v>
      </c>
      <c r="AT972" s="92">
        <v>36</v>
      </c>
      <c r="AU972" s="94">
        <v>95</v>
      </c>
      <c r="AV972" s="98">
        <f t="shared" si="363"/>
        <v>36095</v>
      </c>
      <c r="AX972" s="6" t="s">
        <v>1535</v>
      </c>
      <c r="AY972" s="1">
        <v>604</v>
      </c>
      <c r="BE972" s="1">
        <v>3908</v>
      </c>
      <c r="BF972" s="1">
        <v>215</v>
      </c>
      <c r="BG972" s="1">
        <v>5872</v>
      </c>
      <c r="BH972" s="1">
        <v>1109</v>
      </c>
    </row>
    <row r="973" spans="1:61" hidden="1" outlineLevel="1">
      <c r="A973" t="s">
        <v>1651</v>
      </c>
      <c r="B973" t="s">
        <v>2416</v>
      </c>
      <c r="C973" s="1">
        <f t="shared" si="377"/>
        <v>5999</v>
      </c>
      <c r="D973" s="6">
        <f>IF(N973&gt;0, RANK(N973,(N973:P973,Q973:AE973)),0)</f>
        <v>2</v>
      </c>
      <c r="E973" s="6">
        <f>IF(O973&gt;0,RANK(O973,(N973:P973,Q973:AE973)),0)</f>
        <v>1</v>
      </c>
      <c r="F973" s="6">
        <f>IF(P973&gt;0,RANK(P973,(N973:P973,Q973:AE973)),0)</f>
        <v>4</v>
      </c>
      <c r="G973" s="1">
        <f t="shared" si="375"/>
        <v>911</v>
      </c>
      <c r="H973" s="2">
        <f t="shared" si="376"/>
        <v>0.15185864310718453</v>
      </c>
      <c r="I973" s="2"/>
      <c r="J973" s="2">
        <f t="shared" si="378"/>
        <v>0.39906651108518088</v>
      </c>
      <c r="K973" s="2">
        <f t="shared" si="379"/>
        <v>0.55092515419236543</v>
      </c>
      <c r="L973" s="2">
        <f t="shared" si="380"/>
        <v>9.1681946991165192E-3</v>
      </c>
      <c r="M973" s="2">
        <f t="shared" si="381"/>
        <v>4.0840140023337176E-2</v>
      </c>
      <c r="N973" s="56">
        <f t="shared" si="373"/>
        <v>2394</v>
      </c>
      <c r="O973" s="56">
        <f t="shared" si="374"/>
        <v>3305</v>
      </c>
      <c r="P973" s="56">
        <v>55</v>
      </c>
      <c r="Q973" s="56">
        <v>27</v>
      </c>
      <c r="R973" s="56"/>
      <c r="S973" s="56"/>
      <c r="T973" s="56"/>
      <c r="U973" s="56"/>
      <c r="V973" s="56"/>
      <c r="W973" s="56">
        <v>19</v>
      </c>
      <c r="X973" s="56"/>
      <c r="Y973" s="56">
        <v>199</v>
      </c>
      <c r="Z973" s="56"/>
      <c r="AA973" s="56"/>
      <c r="AB973" s="55"/>
      <c r="AC973" s="56"/>
      <c r="AD973" s="56"/>
      <c r="AE973" s="56"/>
      <c r="AG973" s="6">
        <f>IF(Q973&gt;0,RANK(Q973,(N973:P973,Q973:AE973)),0)</f>
        <v>5</v>
      </c>
      <c r="AH973" s="6">
        <f>IF(R973&gt;0,RANK(R973,(N973:P973,Q973:AE973)),0)</f>
        <v>0</v>
      </c>
      <c r="AI973" s="6">
        <f>IF(T973&gt;0,RANK(T973,(N973:P973,Q973:AE973)),0)</f>
        <v>0</v>
      </c>
      <c r="AJ973" s="6">
        <f>IF(S973&gt;0,RANK(S973,(N973:P973,Q973:AE973)),0)</f>
        <v>0</v>
      </c>
      <c r="AK973" s="2">
        <f t="shared" si="382"/>
        <v>4.500750125020837E-3</v>
      </c>
      <c r="AL973" s="2">
        <f t="shared" si="383"/>
        <v>0</v>
      </c>
      <c r="AM973" s="2">
        <f t="shared" si="384"/>
        <v>0</v>
      </c>
      <c r="AN973" s="2">
        <f t="shared" si="385"/>
        <v>0</v>
      </c>
      <c r="AP973" t="s">
        <v>1651</v>
      </c>
      <c r="AQ973" t="s">
        <v>2416</v>
      </c>
      <c r="AT973" s="92">
        <v>36</v>
      </c>
      <c r="AU973" s="94">
        <v>97</v>
      </c>
      <c r="AV973" s="98">
        <f t="shared" si="363"/>
        <v>36097</v>
      </c>
      <c r="AX973" s="6" t="s">
        <v>1535</v>
      </c>
      <c r="AY973" s="1">
        <v>645</v>
      </c>
      <c r="BE973" s="1">
        <v>2231</v>
      </c>
      <c r="BF973" s="1">
        <v>163</v>
      </c>
      <c r="BG973" s="1">
        <v>2845</v>
      </c>
      <c r="BH973" s="1">
        <v>460</v>
      </c>
    </row>
    <row r="974" spans="1:61" hidden="1" outlineLevel="1">
      <c r="A974" t="s">
        <v>524</v>
      </c>
      <c r="B974" t="s">
        <v>2416</v>
      </c>
      <c r="C974" s="1">
        <f t="shared" si="377"/>
        <v>11135</v>
      </c>
      <c r="D974" s="6">
        <f>IF(N974&gt;0, RANK(N974,(N974:P974,Q974:AE974)),0)</f>
        <v>2</v>
      </c>
      <c r="E974" s="6">
        <f>IF(O974&gt;0,RANK(O974,(N974:P974,Q974:AE974)),0)</f>
        <v>1</v>
      </c>
      <c r="F974" s="6">
        <f>IF(P974&gt;0,RANK(P974,(N974:P974,Q974:AE974)),0)</f>
        <v>4</v>
      </c>
      <c r="G974" s="1">
        <f t="shared" si="375"/>
        <v>1652</v>
      </c>
      <c r="H974" s="2">
        <f t="shared" si="376"/>
        <v>0.14836102379883251</v>
      </c>
      <c r="I974" s="2"/>
      <c r="J974" s="2">
        <f t="shared" si="378"/>
        <v>0.40529860799281547</v>
      </c>
      <c r="K974" s="2">
        <f t="shared" si="379"/>
        <v>0.55365963179164801</v>
      </c>
      <c r="L974" s="2">
        <f t="shared" si="380"/>
        <v>9.1603053435114507E-3</v>
      </c>
      <c r="M974" s="2">
        <f t="shared" si="381"/>
        <v>3.1881454872025067E-2</v>
      </c>
      <c r="N974" s="56">
        <f t="shared" si="373"/>
        <v>4513</v>
      </c>
      <c r="O974" s="56">
        <f t="shared" si="374"/>
        <v>6165</v>
      </c>
      <c r="P974" s="56">
        <v>102</v>
      </c>
      <c r="Q974" s="56">
        <v>48</v>
      </c>
      <c r="R974" s="56"/>
      <c r="S974" s="56"/>
      <c r="T974" s="56"/>
      <c r="U974" s="56"/>
      <c r="V974" s="56"/>
      <c r="W974" s="56">
        <v>37</v>
      </c>
      <c r="X974" s="56"/>
      <c r="Y974" s="56">
        <v>270</v>
      </c>
      <c r="Z974" s="56"/>
      <c r="AA974" s="56"/>
      <c r="AB974" s="55"/>
      <c r="AC974" s="56"/>
      <c r="AD974" s="56"/>
      <c r="AE974" s="56"/>
      <c r="AG974" s="6">
        <f>IF(Q974&gt;0,RANK(Q974,(N974:P974,Q974:AE974)),0)</f>
        <v>5</v>
      </c>
      <c r="AH974" s="6">
        <f>IF(R974&gt;0,RANK(R974,(N974:P974,Q974:AE974)),0)</f>
        <v>0</v>
      </c>
      <c r="AI974" s="6">
        <f>IF(T974&gt;0,RANK(T974,(N974:P974,Q974:AE974)),0)</f>
        <v>0</v>
      </c>
      <c r="AJ974" s="6">
        <f>IF(S974&gt;0,RANK(S974,(N974:P974,Q974:AE974)),0)</f>
        <v>0</v>
      </c>
      <c r="AK974" s="2">
        <f t="shared" si="382"/>
        <v>4.3107319263583294E-3</v>
      </c>
      <c r="AL974" s="2">
        <f t="shared" si="383"/>
        <v>0</v>
      </c>
      <c r="AM974" s="2">
        <f t="shared" si="384"/>
        <v>0</v>
      </c>
      <c r="AN974" s="2">
        <f t="shared" si="385"/>
        <v>0</v>
      </c>
      <c r="AP974" t="s">
        <v>524</v>
      </c>
      <c r="AQ974" t="s">
        <v>2416</v>
      </c>
      <c r="AT974" s="92">
        <v>36</v>
      </c>
      <c r="AU974" s="94">
        <v>99</v>
      </c>
      <c r="AV974" s="98">
        <f t="shared" si="363"/>
        <v>36099</v>
      </c>
      <c r="AX974" s="6" t="s">
        <v>1535</v>
      </c>
      <c r="AY974" s="1">
        <v>925</v>
      </c>
      <c r="BE974" s="1">
        <v>4183</v>
      </c>
      <c r="BF974" s="1">
        <v>330</v>
      </c>
      <c r="BG974" s="1">
        <v>5048</v>
      </c>
      <c r="BH974" s="1">
        <v>1117</v>
      </c>
    </row>
    <row r="975" spans="1:61" hidden="1" outlineLevel="1">
      <c r="A975" t="s">
        <v>2866</v>
      </c>
      <c r="B975" t="s">
        <v>2416</v>
      </c>
      <c r="C975" s="1">
        <f t="shared" si="377"/>
        <v>29358</v>
      </c>
      <c r="D975" s="6">
        <f>IF(N975&gt;0, RANK(N975,(N975:P975,Q975:AE975)),0)</f>
        <v>2</v>
      </c>
      <c r="E975" s="6">
        <f>IF(O975&gt;0,RANK(O975,(N975:P975,Q975:AE975)),0)</f>
        <v>1</v>
      </c>
      <c r="F975" s="6">
        <f>IF(P975&gt;0,RANK(P975,(N975:P975,Q975:AE975)),0)</f>
        <v>4</v>
      </c>
      <c r="G975" s="1">
        <f t="shared" si="375"/>
        <v>5006</v>
      </c>
      <c r="H975" s="2">
        <f t="shared" si="376"/>
        <v>0.17051570270454391</v>
      </c>
      <c r="I975" s="2"/>
      <c r="J975" s="2">
        <f t="shared" si="378"/>
        <v>0.38861639076231352</v>
      </c>
      <c r="K975" s="2">
        <f t="shared" si="379"/>
        <v>0.55913209346685744</v>
      </c>
      <c r="L975" s="2">
        <f t="shared" si="380"/>
        <v>9.9461816200013629E-3</v>
      </c>
      <c r="M975" s="2">
        <f t="shared" si="381"/>
        <v>4.2305334150827732E-2</v>
      </c>
      <c r="N975" s="56">
        <f t="shared" si="373"/>
        <v>11409</v>
      </c>
      <c r="O975" s="56">
        <f t="shared" si="374"/>
        <v>16415</v>
      </c>
      <c r="P975" s="56">
        <v>292</v>
      </c>
      <c r="Q975" s="56">
        <v>111</v>
      </c>
      <c r="R975" s="56"/>
      <c r="S975" s="56"/>
      <c r="T975" s="56"/>
      <c r="U975" s="56"/>
      <c r="V975" s="56"/>
      <c r="W975" s="56">
        <v>115</v>
      </c>
      <c r="X975" s="56"/>
      <c r="Y975" s="56">
        <v>1016</v>
      </c>
      <c r="Z975" s="56"/>
      <c r="AA975" s="56"/>
      <c r="AB975" s="55"/>
      <c r="AC975" s="56"/>
      <c r="AD975" s="56"/>
      <c r="AE975" s="56"/>
      <c r="AG975" s="6">
        <f>IF(Q975&gt;0,RANK(Q975,(N975:P975,Q975:AE975)),0)</f>
        <v>6</v>
      </c>
      <c r="AH975" s="6">
        <f>IF(R975&gt;0,RANK(R975,(N975:P975,Q975:AE975)),0)</f>
        <v>0</v>
      </c>
      <c r="AI975" s="6">
        <f>IF(T975&gt;0,RANK(T975,(N975:P975,Q975:AE975)),0)</f>
        <v>0</v>
      </c>
      <c r="AJ975" s="6">
        <f>IF(S975&gt;0,RANK(S975,(N975:P975,Q975:AE975)),0)</f>
        <v>0</v>
      </c>
      <c r="AK975" s="2">
        <f t="shared" si="382"/>
        <v>3.7809115062333947E-3</v>
      </c>
      <c r="AL975" s="2">
        <f t="shared" si="383"/>
        <v>0</v>
      </c>
      <c r="AM975" s="2">
        <f t="shared" si="384"/>
        <v>0</v>
      </c>
      <c r="AN975" s="2">
        <f t="shared" si="385"/>
        <v>0</v>
      </c>
      <c r="AP975" t="s">
        <v>2866</v>
      </c>
      <c r="AQ975" t="s">
        <v>2416</v>
      </c>
      <c r="AT975" s="92">
        <v>36</v>
      </c>
      <c r="AU975" s="94">
        <v>101</v>
      </c>
      <c r="AV975" s="98">
        <f t="shared" si="363"/>
        <v>36101</v>
      </c>
      <c r="AX975" s="6" t="s">
        <v>1535</v>
      </c>
      <c r="AY975" s="1">
        <v>4220</v>
      </c>
      <c r="BE975" s="1">
        <v>10695</v>
      </c>
      <c r="BF975" s="1">
        <v>714</v>
      </c>
      <c r="BG975" s="1">
        <v>14755</v>
      </c>
      <c r="BH975" s="1">
        <v>1660</v>
      </c>
      <c r="BI975" s="1"/>
    </row>
    <row r="976" spans="1:61" hidden="1" outlineLevel="1">
      <c r="A976" t="s">
        <v>1587</v>
      </c>
      <c r="B976" t="s">
        <v>2416</v>
      </c>
      <c r="C976" s="1">
        <f t="shared" si="377"/>
        <v>388057</v>
      </c>
      <c r="D976" s="6">
        <f>IF(N976&gt;0, RANK(N976,(N976:P976,Q976:AE976)),0)</f>
        <v>2</v>
      </c>
      <c r="E976" s="6">
        <f>IF(O976&gt;0,RANK(O976,(N976:P976,Q976:AE976)),0)</f>
        <v>1</v>
      </c>
      <c r="F976" s="6">
        <f>IF(P976&gt;0,RANK(P976,(N976:P976,Q976:AE976)),0)</f>
        <v>4</v>
      </c>
      <c r="G976" s="1">
        <f t="shared" si="375"/>
        <v>47937</v>
      </c>
      <c r="H976" s="2">
        <f t="shared" si="376"/>
        <v>0.12353082150302662</v>
      </c>
      <c r="I976" s="2"/>
      <c r="J976" s="2">
        <f t="shared" si="378"/>
        <v>0.41970638334059174</v>
      </c>
      <c r="K976" s="2">
        <f t="shared" si="379"/>
        <v>0.54323720484361837</v>
      </c>
      <c r="L976" s="2">
        <f t="shared" si="380"/>
        <v>4.0561051598089967E-3</v>
      </c>
      <c r="M976" s="2">
        <f t="shared" si="381"/>
        <v>3.3000306655980895E-2</v>
      </c>
      <c r="N976" s="56">
        <f t="shared" si="373"/>
        <v>162870</v>
      </c>
      <c r="O976" s="56">
        <f t="shared" si="374"/>
        <v>210807</v>
      </c>
      <c r="P976" s="56">
        <v>1574</v>
      </c>
      <c r="Q976" s="56">
        <v>1138</v>
      </c>
      <c r="R976" s="56"/>
      <c r="S976" s="56"/>
      <c r="T976" s="56"/>
      <c r="U976" s="56"/>
      <c r="V976" s="56"/>
      <c r="W976" s="56">
        <v>737</v>
      </c>
      <c r="X976" s="56"/>
      <c r="Y976" s="56">
        <v>10931</v>
      </c>
      <c r="Z976" s="56"/>
      <c r="AA976" s="56"/>
      <c r="AB976" s="55"/>
      <c r="AC976" s="56"/>
      <c r="AD976" s="56"/>
      <c r="AE976" s="56"/>
      <c r="AG976" s="6">
        <f>IF(Q976&gt;0,RANK(Q976,(N976:P976,Q976:AE976)),0)</f>
        <v>5</v>
      </c>
      <c r="AH976" s="6">
        <f>IF(R976&gt;0,RANK(R976,(N976:P976,Q976:AE976)),0)</f>
        <v>0</v>
      </c>
      <c r="AI976" s="6">
        <f>IF(T976&gt;0,RANK(T976,(N976:P976,Q976:AE976)),0)</f>
        <v>0</v>
      </c>
      <c r="AJ976" s="6">
        <f>IF(S976&gt;0,RANK(S976,(N976:P976,Q976:AE976)),0)</f>
        <v>0</v>
      </c>
      <c r="AK976" s="2">
        <f t="shared" si="382"/>
        <v>2.9325588766598723E-3</v>
      </c>
      <c r="AL976" s="2">
        <f t="shared" si="383"/>
        <v>0</v>
      </c>
      <c r="AM976" s="2">
        <f t="shared" si="384"/>
        <v>0</v>
      </c>
      <c r="AN976" s="2">
        <f t="shared" si="385"/>
        <v>0</v>
      </c>
      <c r="AP976" t="s">
        <v>1587</v>
      </c>
      <c r="AQ976" t="s">
        <v>2416</v>
      </c>
      <c r="AT976" s="92">
        <v>36</v>
      </c>
      <c r="AU976" s="94">
        <v>103</v>
      </c>
      <c r="AV976" s="98">
        <f t="shared" si="363"/>
        <v>36103</v>
      </c>
      <c r="AX976" s="6" t="s">
        <v>1535</v>
      </c>
      <c r="AY976" s="1">
        <v>19186</v>
      </c>
      <c r="BE976" s="1">
        <v>156832</v>
      </c>
      <c r="BF976" s="1">
        <v>6038</v>
      </c>
      <c r="BG976" s="1">
        <v>181708</v>
      </c>
      <c r="BH976" s="1">
        <v>29099</v>
      </c>
      <c r="BI976" s="1"/>
    </row>
    <row r="977" spans="1:61" hidden="1" outlineLevel="1">
      <c r="A977" t="s">
        <v>2867</v>
      </c>
      <c r="B977" t="s">
        <v>2416</v>
      </c>
      <c r="C977" s="1">
        <f t="shared" si="377"/>
        <v>22960</v>
      </c>
      <c r="D977" s="6">
        <f>IF(N977&gt;0, RANK(N977,(N977:P977,Q977:AE977)),0)</f>
        <v>2</v>
      </c>
      <c r="E977" s="6">
        <f>IF(O977&gt;0,RANK(O977,(N977:P977,Q977:AE977)),0)</f>
        <v>1</v>
      </c>
      <c r="F977" s="6">
        <f>IF(P977&gt;0,RANK(P977,(N977:P977,Q977:AE977)),0)</f>
        <v>5</v>
      </c>
      <c r="G977" s="1">
        <f t="shared" si="375"/>
        <v>377</v>
      </c>
      <c r="H977" s="2">
        <f t="shared" si="376"/>
        <v>1.64198606271777E-2</v>
      </c>
      <c r="I977" s="2"/>
      <c r="J977" s="2">
        <f t="shared" si="378"/>
        <v>0.47874564459930313</v>
      </c>
      <c r="K977" s="2">
        <f t="shared" si="379"/>
        <v>0.49516550522648084</v>
      </c>
      <c r="L977" s="2">
        <f t="shared" si="380"/>
        <v>3.2665505226480837E-3</v>
      </c>
      <c r="M977" s="2">
        <f t="shared" si="381"/>
        <v>2.2822299651567943E-2</v>
      </c>
      <c r="N977" s="56">
        <f t="shared" si="373"/>
        <v>10992</v>
      </c>
      <c r="O977" s="56">
        <f t="shared" si="374"/>
        <v>11369</v>
      </c>
      <c r="P977" s="56">
        <v>75</v>
      </c>
      <c r="Q977" s="56">
        <v>82</v>
      </c>
      <c r="R977" s="56"/>
      <c r="S977" s="56"/>
      <c r="T977" s="56"/>
      <c r="U977" s="56"/>
      <c r="V977" s="56"/>
      <c r="W977" s="56">
        <v>59</v>
      </c>
      <c r="X977" s="56"/>
      <c r="Y977" s="56">
        <v>383</v>
      </c>
      <c r="Z977" s="56"/>
      <c r="AA977" s="56"/>
      <c r="AB977" s="55"/>
      <c r="AC977" s="56"/>
      <c r="AD977" s="56"/>
      <c r="AE977" s="56"/>
      <c r="AG977" s="6">
        <f>IF(Q977&gt;0,RANK(Q977,(N977:P977,Q977:AE977)),0)</f>
        <v>4</v>
      </c>
      <c r="AH977" s="6">
        <f>IF(R977&gt;0,RANK(R977,(N977:P977,Q977:AE977)),0)</f>
        <v>0</v>
      </c>
      <c r="AI977" s="6">
        <f>IF(T977&gt;0,RANK(T977,(N977:P977,Q977:AE977)),0)</f>
        <v>0</v>
      </c>
      <c r="AJ977" s="6">
        <f>IF(S977&gt;0,RANK(S977,(N977:P977,Q977:AE977)),0)</f>
        <v>0</v>
      </c>
      <c r="AK977" s="2">
        <f t="shared" si="382"/>
        <v>3.5714285714285713E-3</v>
      </c>
      <c r="AL977" s="2">
        <f t="shared" si="383"/>
        <v>0</v>
      </c>
      <c r="AM977" s="2">
        <f t="shared" si="384"/>
        <v>0</v>
      </c>
      <c r="AN977" s="2">
        <f t="shared" si="385"/>
        <v>0</v>
      </c>
      <c r="AP977" t="s">
        <v>2867</v>
      </c>
      <c r="AQ977" t="s">
        <v>2416</v>
      </c>
      <c r="AT977" s="92">
        <v>36</v>
      </c>
      <c r="AU977" s="94">
        <v>105</v>
      </c>
      <c r="AV977" s="98">
        <f t="shared" si="363"/>
        <v>36105</v>
      </c>
      <c r="AX977" s="6" t="s">
        <v>1535</v>
      </c>
      <c r="AY977" s="1">
        <v>1910</v>
      </c>
      <c r="BE977" s="1">
        <v>10519</v>
      </c>
      <c r="BF977" s="1">
        <v>473</v>
      </c>
      <c r="BG977" s="1">
        <v>10117</v>
      </c>
      <c r="BH977" s="1">
        <v>1252</v>
      </c>
      <c r="BI977" s="1"/>
    </row>
    <row r="978" spans="1:61" hidden="1" outlineLevel="1">
      <c r="A978" t="s">
        <v>822</v>
      </c>
      <c r="B978" t="s">
        <v>2416</v>
      </c>
      <c r="C978" s="1">
        <f t="shared" si="377"/>
        <v>17263</v>
      </c>
      <c r="D978" s="6">
        <f>IF(N978&gt;0, RANK(N978,(N978:P978,Q978:AE978)),0)</f>
        <v>2</v>
      </c>
      <c r="E978" s="6">
        <f>IF(O978&gt;0,RANK(O978,(N978:P978,Q978:AE978)),0)</f>
        <v>1</v>
      </c>
      <c r="F978" s="6">
        <f>IF(P978&gt;0,RANK(P978,(N978:P978,Q978:AE978)),0)</f>
        <v>4</v>
      </c>
      <c r="G978" s="1">
        <f t="shared" si="375"/>
        <v>2188</v>
      </c>
      <c r="H978" s="2">
        <f t="shared" si="376"/>
        <v>0.12674506169263744</v>
      </c>
      <c r="I978" s="2"/>
      <c r="J978" s="2">
        <f t="shared" si="378"/>
        <v>0.41290621560563057</v>
      </c>
      <c r="K978" s="2">
        <f t="shared" si="379"/>
        <v>0.53965127729826801</v>
      </c>
      <c r="L978" s="2">
        <f t="shared" si="380"/>
        <v>8.1098302728378618E-3</v>
      </c>
      <c r="M978" s="2">
        <f t="shared" si="381"/>
        <v>3.9332676823263565E-2</v>
      </c>
      <c r="N978" s="56">
        <f t="shared" si="373"/>
        <v>7128</v>
      </c>
      <c r="O978" s="56">
        <f t="shared" si="374"/>
        <v>9316</v>
      </c>
      <c r="P978" s="56">
        <v>140</v>
      </c>
      <c r="Q978" s="56">
        <v>78</v>
      </c>
      <c r="R978" s="56"/>
      <c r="S978" s="56"/>
      <c r="T978" s="56"/>
      <c r="U978" s="56"/>
      <c r="V978" s="56"/>
      <c r="W978" s="56">
        <v>42</v>
      </c>
      <c r="X978" s="56"/>
      <c r="Y978" s="56">
        <v>559</v>
      </c>
      <c r="Z978" s="56"/>
      <c r="AA978" s="56"/>
      <c r="AB978" s="55"/>
      <c r="AC978" s="56"/>
      <c r="AD978" s="56"/>
      <c r="AE978" s="56"/>
      <c r="AG978" s="6">
        <f>IF(Q978&gt;0,RANK(Q978,(N978:P978,Q978:AE978)),0)</f>
        <v>5</v>
      </c>
      <c r="AH978" s="6">
        <f>IF(R978&gt;0,RANK(R978,(N978:P978,Q978:AE978)),0)</f>
        <v>0</v>
      </c>
      <c r="AI978" s="6">
        <f>IF(T978&gt;0,RANK(T978,(N978:P978,Q978:AE978)),0)</f>
        <v>0</v>
      </c>
      <c r="AJ978" s="6">
        <f>IF(S978&gt;0,RANK(S978,(N978:P978,Q978:AE978)),0)</f>
        <v>0</v>
      </c>
      <c r="AK978" s="2">
        <f t="shared" si="382"/>
        <v>4.5183340091525231E-3</v>
      </c>
      <c r="AL978" s="2">
        <f t="shared" si="383"/>
        <v>0</v>
      </c>
      <c r="AM978" s="2">
        <f t="shared" si="384"/>
        <v>0</v>
      </c>
      <c r="AN978" s="2">
        <f t="shared" si="385"/>
        <v>0</v>
      </c>
      <c r="AP978" t="s">
        <v>822</v>
      </c>
      <c r="AQ978" t="s">
        <v>2416</v>
      </c>
      <c r="AT978" s="92">
        <v>36</v>
      </c>
      <c r="AU978" s="94">
        <v>107</v>
      </c>
      <c r="AV978" s="98">
        <f t="shared" si="363"/>
        <v>36107</v>
      </c>
      <c r="AX978" s="6" t="s">
        <v>1535</v>
      </c>
      <c r="AY978" s="1">
        <v>1552</v>
      </c>
      <c r="BE978" s="1">
        <v>6742</v>
      </c>
      <c r="BF978" s="1">
        <v>386</v>
      </c>
      <c r="BG978" s="1">
        <v>8435</v>
      </c>
      <c r="BH978" s="1">
        <v>881</v>
      </c>
    </row>
    <row r="979" spans="1:61" hidden="1" outlineLevel="1">
      <c r="A979" t="s">
        <v>1343</v>
      </c>
      <c r="B979" t="s">
        <v>2416</v>
      </c>
      <c r="C979" s="1">
        <f t="shared" si="377"/>
        <v>26970</v>
      </c>
      <c r="D979" s="6">
        <f>IF(N979&gt;0, RANK(N979,(N979:P979,Q979:AE979)),0)</f>
        <v>1</v>
      </c>
      <c r="E979" s="6">
        <f>IF(O979&gt;0,RANK(O979,(N979:P979,Q979:AE979)),0)</f>
        <v>2</v>
      </c>
      <c r="F979" s="6">
        <f>IF(P979&gt;0,RANK(P979,(N979:P979,Q979:AE979)),0)</f>
        <v>5</v>
      </c>
      <c r="G979" s="1">
        <f t="shared" si="375"/>
        <v>4117</v>
      </c>
      <c r="H979" s="2">
        <f t="shared" si="376"/>
        <v>0.15265109380793473</v>
      </c>
      <c r="I979" s="2"/>
      <c r="J979" s="2">
        <f t="shared" si="378"/>
        <v>0.55776789024842421</v>
      </c>
      <c r="K979" s="2">
        <f t="shared" si="379"/>
        <v>0.40511679644048942</v>
      </c>
      <c r="L979" s="2">
        <f t="shared" si="380"/>
        <v>5.710048201705599E-3</v>
      </c>
      <c r="M979" s="2">
        <f t="shared" si="381"/>
        <v>3.1405265109380763E-2</v>
      </c>
      <c r="N979" s="56">
        <f t="shared" si="373"/>
        <v>15043</v>
      </c>
      <c r="O979" s="56">
        <f t="shared" si="374"/>
        <v>10926</v>
      </c>
      <c r="P979" s="56">
        <v>154</v>
      </c>
      <c r="Q979" s="56">
        <v>145</v>
      </c>
      <c r="R979" s="56"/>
      <c r="S979" s="56"/>
      <c r="T979" s="56"/>
      <c r="U979" s="56"/>
      <c r="V979" s="56"/>
      <c r="W979" s="56">
        <v>196</v>
      </c>
      <c r="X979" s="56"/>
      <c r="Y979" s="56">
        <v>506</v>
      </c>
      <c r="Z979" s="56"/>
      <c r="AA979" s="56"/>
      <c r="AB979" s="55"/>
      <c r="AC979" s="56"/>
      <c r="AD979" s="56"/>
      <c r="AE979" s="56"/>
      <c r="AG979" s="6">
        <f>IF(Q979&gt;0,RANK(Q979,(N979:P979,Q979:AE979)),0)</f>
        <v>6</v>
      </c>
      <c r="AH979" s="6">
        <f>IF(R979&gt;0,RANK(R979,(N979:P979,Q979:AE979)),0)</f>
        <v>0</v>
      </c>
      <c r="AI979" s="6">
        <f>IF(T979&gt;0,RANK(T979,(N979:P979,Q979:AE979)),0)</f>
        <v>0</v>
      </c>
      <c r="AJ979" s="6">
        <f>IF(S979&gt;0,RANK(S979,(N979:P979,Q979:AE979)),0)</f>
        <v>0</v>
      </c>
      <c r="AK979" s="2">
        <f t="shared" si="382"/>
        <v>5.3763440860215058E-3</v>
      </c>
      <c r="AL979" s="2">
        <f t="shared" si="383"/>
        <v>0</v>
      </c>
      <c r="AM979" s="2">
        <f t="shared" si="384"/>
        <v>0</v>
      </c>
      <c r="AN979" s="2">
        <f t="shared" si="385"/>
        <v>0</v>
      </c>
      <c r="AP979" t="s">
        <v>1343</v>
      </c>
      <c r="AQ979" t="s">
        <v>2416</v>
      </c>
      <c r="AT979" s="92">
        <v>36</v>
      </c>
      <c r="AU979" s="94">
        <v>109</v>
      </c>
      <c r="AV979" s="98">
        <f t="shared" si="363"/>
        <v>36109</v>
      </c>
      <c r="AX979" s="6" t="s">
        <v>1535</v>
      </c>
      <c r="AY979" s="1">
        <v>1833</v>
      </c>
      <c r="BE979" s="1">
        <v>14404</v>
      </c>
      <c r="BF979" s="1">
        <v>639</v>
      </c>
      <c r="BG979" s="1">
        <v>9622</v>
      </c>
      <c r="BH979" s="1">
        <v>1304</v>
      </c>
    </row>
    <row r="980" spans="1:61" hidden="1" outlineLevel="1">
      <c r="A980" t="s">
        <v>1925</v>
      </c>
      <c r="B980" t="s">
        <v>2416</v>
      </c>
      <c r="C980" s="1">
        <f t="shared" si="377"/>
        <v>60957</v>
      </c>
      <c r="D980" s="6">
        <f>IF(N980&gt;0, RANK(N980,(N980:P980,Q980:AE980)),0)</f>
        <v>2</v>
      </c>
      <c r="E980" s="6">
        <f>IF(O980&gt;0,RANK(O980,(N980:P980,Q980:AE980)),0)</f>
        <v>1</v>
      </c>
      <c r="F980" s="6">
        <f>IF(P980&gt;0,RANK(P980,(N980:P980,Q980:AE980)),0)</f>
        <v>5</v>
      </c>
      <c r="G980" s="1">
        <f t="shared" si="375"/>
        <v>4778</v>
      </c>
      <c r="H980" s="2">
        <f t="shared" si="376"/>
        <v>7.8383122528995847E-2</v>
      </c>
      <c r="I980" s="2"/>
      <c r="J980" s="2">
        <f t="shared" si="378"/>
        <v>0.44395229424020211</v>
      </c>
      <c r="K980" s="2">
        <f t="shared" si="379"/>
        <v>0.52233541676919792</v>
      </c>
      <c r="L980" s="2">
        <f t="shared" si="380"/>
        <v>4.3801368177567796E-3</v>
      </c>
      <c r="M980" s="2">
        <f t="shared" si="381"/>
        <v>2.9332152172843191E-2</v>
      </c>
      <c r="N980" s="56">
        <f t="shared" si="373"/>
        <v>27062</v>
      </c>
      <c r="O980" s="56">
        <f t="shared" si="374"/>
        <v>31840</v>
      </c>
      <c r="P980" s="56">
        <v>267</v>
      </c>
      <c r="Q980" s="56">
        <v>313</v>
      </c>
      <c r="R980" s="56"/>
      <c r="S980" s="56"/>
      <c r="T980" s="56"/>
      <c r="U980" s="56"/>
      <c r="V980" s="56"/>
      <c r="W980" s="56">
        <v>261</v>
      </c>
      <c r="X980" s="56"/>
      <c r="Y980" s="56">
        <v>1214</v>
      </c>
      <c r="Z980" s="56"/>
      <c r="AA980" s="56"/>
      <c r="AB980" s="55"/>
      <c r="AC980" s="56"/>
      <c r="AD980" s="56"/>
      <c r="AE980" s="56"/>
      <c r="AG980" s="6">
        <f>IF(Q980&gt;0,RANK(Q980,(N980:P980,Q980:AE980)),0)</f>
        <v>4</v>
      </c>
      <c r="AH980" s="6">
        <f>IF(R980&gt;0,RANK(R980,(N980:P980,Q980:AE980)),0)</f>
        <v>0</v>
      </c>
      <c r="AI980" s="6">
        <f>IF(T980&gt;0,RANK(T980,(N980:P980,Q980:AE980)),0)</f>
        <v>0</v>
      </c>
      <c r="AJ980" s="6">
        <f>IF(S980&gt;0,RANK(S980,(N980:P980,Q980:AE980)),0)</f>
        <v>0</v>
      </c>
      <c r="AK980" s="2">
        <f t="shared" si="382"/>
        <v>5.1347671309283595E-3</v>
      </c>
      <c r="AL980" s="2">
        <f t="shared" si="383"/>
        <v>0</v>
      </c>
      <c r="AM980" s="2">
        <f t="shared" si="384"/>
        <v>0</v>
      </c>
      <c r="AN980" s="2">
        <f t="shared" si="385"/>
        <v>0</v>
      </c>
      <c r="AP980" t="s">
        <v>1925</v>
      </c>
      <c r="AQ980" t="s">
        <v>2416</v>
      </c>
      <c r="AT980" s="92">
        <v>36</v>
      </c>
      <c r="AU980" s="94">
        <v>111</v>
      </c>
      <c r="AV980" s="98">
        <f t="shared" si="363"/>
        <v>36111</v>
      </c>
      <c r="AX980" s="6" t="s">
        <v>1535</v>
      </c>
      <c r="AY980" s="1">
        <v>4897</v>
      </c>
      <c r="BE980" s="1">
        <v>25413</v>
      </c>
      <c r="BF980" s="1">
        <v>1649</v>
      </c>
      <c r="BG980" s="1">
        <v>26885</v>
      </c>
      <c r="BH980" s="1">
        <v>4955</v>
      </c>
      <c r="BI980" s="1"/>
    </row>
    <row r="981" spans="1:61" hidden="1" outlineLevel="1">
      <c r="A981" t="s">
        <v>1529</v>
      </c>
      <c r="B981" t="s">
        <v>2416</v>
      </c>
      <c r="C981" s="1">
        <f t="shared" si="377"/>
        <v>21221</v>
      </c>
      <c r="D981" s="6">
        <f>IF(N981&gt;0, RANK(N981,(N981:P981,Q981:AE981)),0)</f>
        <v>2</v>
      </c>
      <c r="E981" s="6">
        <f>IF(O981&gt;0,RANK(O981,(N981:P981,Q981:AE981)),0)</f>
        <v>1</v>
      </c>
      <c r="F981" s="6">
        <f>IF(P981&gt;0,RANK(P981,(N981:P981,Q981:AE981)),0)</f>
        <v>5</v>
      </c>
      <c r="G981" s="1">
        <f t="shared" si="375"/>
        <v>4422</v>
      </c>
      <c r="H981" s="2">
        <f t="shared" si="376"/>
        <v>0.20837849300221478</v>
      </c>
      <c r="I981" s="2"/>
      <c r="J981" s="2">
        <f t="shared" si="378"/>
        <v>0.37957683426794214</v>
      </c>
      <c r="K981" s="2">
        <f t="shared" si="379"/>
        <v>0.58795532727015687</v>
      </c>
      <c r="L981" s="2">
        <f t="shared" si="380"/>
        <v>5.2306677347910089E-3</v>
      </c>
      <c r="M981" s="2">
        <f t="shared" si="381"/>
        <v>2.7237170727109926E-2</v>
      </c>
      <c r="N981" s="56">
        <f t="shared" si="373"/>
        <v>8055</v>
      </c>
      <c r="O981" s="56">
        <f t="shared" si="374"/>
        <v>12477</v>
      </c>
      <c r="P981" s="56">
        <v>111</v>
      </c>
      <c r="Q981" s="56">
        <v>142</v>
      </c>
      <c r="R981" s="56"/>
      <c r="S981" s="56"/>
      <c r="T981" s="56"/>
      <c r="U981" s="56"/>
      <c r="V981" s="56"/>
      <c r="W981" s="56">
        <v>45</v>
      </c>
      <c r="X981" s="56"/>
      <c r="Y981" s="56">
        <v>391</v>
      </c>
      <c r="Z981" s="56"/>
      <c r="AA981" s="56"/>
      <c r="AB981" s="55"/>
      <c r="AC981" s="56"/>
      <c r="AD981" s="56"/>
      <c r="AE981" s="56"/>
      <c r="AG981" s="6">
        <f>IF(Q981&gt;0,RANK(Q981,(N981:P981,Q981:AE981)),0)</f>
        <v>4</v>
      </c>
      <c r="AH981" s="6">
        <f>IF(R981&gt;0,RANK(R981,(N981:P981,Q981:AE981)),0)</f>
        <v>0</v>
      </c>
      <c r="AI981" s="6">
        <f>IF(T981&gt;0,RANK(T981,(N981:P981,Q981:AE981)),0)</f>
        <v>0</v>
      </c>
      <c r="AJ981" s="6">
        <f>IF(S981&gt;0,RANK(S981,(N981:P981,Q981:AE981)),0)</f>
        <v>0</v>
      </c>
      <c r="AK981" s="2">
        <f t="shared" si="382"/>
        <v>6.6914848499128226E-3</v>
      </c>
      <c r="AL981" s="2">
        <f t="shared" si="383"/>
        <v>0</v>
      </c>
      <c r="AM981" s="2">
        <f t="shared" si="384"/>
        <v>0</v>
      </c>
      <c r="AN981" s="2">
        <f t="shared" si="385"/>
        <v>0</v>
      </c>
      <c r="AP981" t="s">
        <v>1529</v>
      </c>
      <c r="AQ981" t="s">
        <v>2416</v>
      </c>
      <c r="AT981" s="92">
        <v>36</v>
      </c>
      <c r="AU981" s="94">
        <v>113</v>
      </c>
      <c r="AV981" s="98">
        <f t="shared" si="363"/>
        <v>36113</v>
      </c>
      <c r="AX981" s="6" t="s">
        <v>1535</v>
      </c>
      <c r="AY981" s="1">
        <v>1956</v>
      </c>
      <c r="BE981" s="1">
        <v>7639</v>
      </c>
      <c r="BF981" s="1">
        <v>416</v>
      </c>
      <c r="BG981" s="1">
        <v>10869</v>
      </c>
      <c r="BH981" s="1">
        <v>1608</v>
      </c>
    </row>
    <row r="982" spans="1:61" hidden="1" outlineLevel="1">
      <c r="A982" t="s">
        <v>2757</v>
      </c>
      <c r="B982" t="s">
        <v>2416</v>
      </c>
      <c r="C982" s="1">
        <f t="shared" si="377"/>
        <v>18829</v>
      </c>
      <c r="D982" s="6">
        <f>IF(N982&gt;0, RANK(N982,(N982:P982,Q982:AE982)),0)</f>
        <v>2</v>
      </c>
      <c r="E982" s="6">
        <f>IF(O982&gt;0,RANK(O982,(N982:P982,Q982:AE982)),0)</f>
        <v>1</v>
      </c>
      <c r="F982" s="6">
        <f>IF(P982&gt;0,RANK(P982,(N982:P982,Q982:AE982)),0)</f>
        <v>4</v>
      </c>
      <c r="G982" s="1">
        <f t="shared" si="375"/>
        <v>5051</v>
      </c>
      <c r="H982" s="2">
        <f t="shared" si="376"/>
        <v>0.26825641297997771</v>
      </c>
      <c r="I982" s="2"/>
      <c r="J982" s="2">
        <f t="shared" si="378"/>
        <v>0.34648680227308937</v>
      </c>
      <c r="K982" s="2">
        <f t="shared" si="379"/>
        <v>0.61474321525306708</v>
      </c>
      <c r="L982" s="2">
        <f t="shared" si="380"/>
        <v>8.2319825800626686E-3</v>
      </c>
      <c r="M982" s="2">
        <f t="shared" si="381"/>
        <v>3.0537999893780886E-2</v>
      </c>
      <c r="N982" s="56">
        <f t="shared" si="373"/>
        <v>6524</v>
      </c>
      <c r="O982" s="56">
        <f t="shared" si="374"/>
        <v>11575</v>
      </c>
      <c r="P982" s="56">
        <v>155</v>
      </c>
      <c r="Q982" s="56">
        <v>154</v>
      </c>
      <c r="R982" s="56"/>
      <c r="S982" s="56"/>
      <c r="T982" s="56"/>
      <c r="U982" s="56"/>
      <c r="V982" s="56"/>
      <c r="W982" s="56">
        <v>54</v>
      </c>
      <c r="X982" s="56"/>
      <c r="Y982" s="56">
        <v>367</v>
      </c>
      <c r="Z982" s="56"/>
      <c r="AA982" s="56"/>
      <c r="AB982" s="55"/>
      <c r="AC982" s="56"/>
      <c r="AD982" s="56"/>
      <c r="AE982" s="56"/>
      <c r="AG982" s="6">
        <f>IF(Q982&gt;0,RANK(Q982,(N982:P982,Q982:AE982)),0)</f>
        <v>5</v>
      </c>
      <c r="AH982" s="6">
        <f>IF(R982&gt;0,RANK(R982,(N982:P982,Q982:AE982)),0)</f>
        <v>0</v>
      </c>
      <c r="AI982" s="6">
        <f>IF(T982&gt;0,RANK(T982,(N982:P982,Q982:AE982)),0)</f>
        <v>0</v>
      </c>
      <c r="AJ982" s="6">
        <f>IF(S982&gt;0,RANK(S982,(N982:P982,Q982:AE982)),0)</f>
        <v>0</v>
      </c>
      <c r="AK982" s="2">
        <f t="shared" si="382"/>
        <v>8.1788730150300065E-3</v>
      </c>
      <c r="AL982" s="2">
        <f t="shared" si="383"/>
        <v>0</v>
      </c>
      <c r="AM982" s="2">
        <f t="shared" si="384"/>
        <v>0</v>
      </c>
      <c r="AN982" s="2">
        <f t="shared" si="385"/>
        <v>0</v>
      </c>
      <c r="AP982" t="s">
        <v>2757</v>
      </c>
      <c r="AQ982" t="s">
        <v>2416</v>
      </c>
      <c r="AT982" s="92">
        <v>36</v>
      </c>
      <c r="AU982" s="94">
        <v>115</v>
      </c>
      <c r="AV982" s="98">
        <f t="shared" si="363"/>
        <v>36115</v>
      </c>
      <c r="AX982" s="6" t="s">
        <v>1535</v>
      </c>
      <c r="AY982" s="1">
        <v>1799</v>
      </c>
      <c r="BE982" s="1">
        <v>6119</v>
      </c>
      <c r="BF982" s="1">
        <v>405</v>
      </c>
      <c r="BG982" s="1">
        <v>9871</v>
      </c>
      <c r="BH982" s="1">
        <v>1704</v>
      </c>
    </row>
    <row r="983" spans="1:61" hidden="1" outlineLevel="1">
      <c r="A983" t="s">
        <v>2584</v>
      </c>
      <c r="B983" t="s">
        <v>2416</v>
      </c>
      <c r="C983" s="1">
        <f t="shared" si="377"/>
        <v>28678</v>
      </c>
      <c r="D983" s="6">
        <f>IF(N983&gt;0, RANK(N983,(N983:P983,Q983:AE983)),0)</f>
        <v>2</v>
      </c>
      <c r="E983" s="6">
        <f>IF(O983&gt;0,RANK(O983,(N983:P983,Q983:AE983)),0)</f>
        <v>1</v>
      </c>
      <c r="F983" s="6">
        <f>IF(P983&gt;0,RANK(P983,(N983:P983,Q983:AE983)),0)</f>
        <v>4</v>
      </c>
      <c r="G983" s="1">
        <f t="shared" si="375"/>
        <v>6316</v>
      </c>
      <c r="H983" s="2">
        <f t="shared" si="376"/>
        <v>0.22023851035637074</v>
      </c>
      <c r="I983" s="2"/>
      <c r="J983" s="2">
        <f t="shared" si="378"/>
        <v>0.35996234047004672</v>
      </c>
      <c r="K983" s="2">
        <f t="shared" si="379"/>
        <v>0.58020085082641748</v>
      </c>
      <c r="L983" s="2">
        <f t="shared" si="380"/>
        <v>2.2316758490829206E-2</v>
      </c>
      <c r="M983" s="2">
        <f t="shared" si="381"/>
        <v>3.7520050212706602E-2</v>
      </c>
      <c r="N983" s="56">
        <f t="shared" si="373"/>
        <v>10323</v>
      </c>
      <c r="O983" s="56">
        <f t="shared" si="374"/>
        <v>16639</v>
      </c>
      <c r="P983" s="56">
        <v>640</v>
      </c>
      <c r="Q983" s="56">
        <v>131</v>
      </c>
      <c r="R983" s="56"/>
      <c r="S983" s="56"/>
      <c r="T983" s="56"/>
      <c r="U983" s="56"/>
      <c r="V983" s="56"/>
      <c r="W983" s="56">
        <v>94</v>
      </c>
      <c r="X983" s="56"/>
      <c r="Y983" s="56">
        <v>851</v>
      </c>
      <c r="Z983" s="56"/>
      <c r="AA983" s="56"/>
      <c r="AB983" s="55"/>
      <c r="AC983" s="56"/>
      <c r="AD983" s="56"/>
      <c r="AE983" s="56"/>
      <c r="AG983" s="6">
        <f>IF(Q983&gt;0,RANK(Q983,(N983:P983,Q983:AE983)),0)</f>
        <v>5</v>
      </c>
      <c r="AH983" s="6">
        <f>IF(R983&gt;0,RANK(R983,(N983:P983,Q983:AE983)),0)</f>
        <v>0</v>
      </c>
      <c r="AI983" s="6">
        <f>IF(T983&gt;0,RANK(T983,(N983:P983,Q983:AE983)),0)</f>
        <v>0</v>
      </c>
      <c r="AJ983" s="6">
        <f>IF(S983&gt;0,RANK(S983,(N983:P983,Q983:AE983)),0)</f>
        <v>0</v>
      </c>
      <c r="AK983" s="2">
        <f t="shared" si="382"/>
        <v>4.567961503591603E-3</v>
      </c>
      <c r="AL983" s="2">
        <f t="shared" si="383"/>
        <v>0</v>
      </c>
      <c r="AM983" s="2">
        <f t="shared" si="384"/>
        <v>0</v>
      </c>
      <c r="AN983" s="2">
        <f t="shared" si="385"/>
        <v>0</v>
      </c>
      <c r="AP983" t="s">
        <v>2584</v>
      </c>
      <c r="AQ983" t="s">
        <v>2416</v>
      </c>
      <c r="AT983" s="92">
        <v>36</v>
      </c>
      <c r="AU983" s="94">
        <v>117</v>
      </c>
      <c r="AV983" s="98">
        <f t="shared" si="363"/>
        <v>36117</v>
      </c>
      <c r="AX983" s="6" t="s">
        <v>1535</v>
      </c>
      <c r="AY983" s="1">
        <v>2488</v>
      </c>
      <c r="BE983" s="1">
        <v>9540</v>
      </c>
      <c r="BF983" s="1">
        <v>783</v>
      </c>
      <c r="BG983" s="1">
        <v>13293</v>
      </c>
      <c r="BH983" s="1">
        <v>3346</v>
      </c>
      <c r="BI983" s="1"/>
    </row>
    <row r="984" spans="1:61" hidden="1" outlineLevel="1">
      <c r="A984" t="s">
        <v>2068</v>
      </c>
      <c r="B984" t="s">
        <v>2416</v>
      </c>
      <c r="C984" s="1">
        <f t="shared" si="377"/>
        <v>275682</v>
      </c>
      <c r="D984" s="6">
        <f>IF(N984&gt;0, RANK(N984,(N984:P984,Q984:AE984)),0)</f>
        <v>1</v>
      </c>
      <c r="E984" s="6">
        <f>IF(O984&gt;0,RANK(O984,(N984:P984,Q984:AE984)),0)</f>
        <v>2</v>
      </c>
      <c r="F984" s="6">
        <f>IF(P984&gt;0,RANK(P984,(N984:P984,Q984:AE984)),0)</f>
        <v>5</v>
      </c>
      <c r="G984" s="1">
        <f t="shared" si="375"/>
        <v>42636</v>
      </c>
      <c r="H984" s="2">
        <f t="shared" si="376"/>
        <v>0.15465645199904238</v>
      </c>
      <c r="I984" s="2"/>
      <c r="J984" s="2">
        <f t="shared" si="378"/>
        <v>0.56384530001958777</v>
      </c>
      <c r="K984" s="2">
        <f t="shared" si="379"/>
        <v>0.40918884802054539</v>
      </c>
      <c r="L984" s="2">
        <f t="shared" si="380"/>
        <v>2.8184647528674343E-3</v>
      </c>
      <c r="M984" s="2">
        <f t="shared" si="381"/>
        <v>2.4147387206999403E-2</v>
      </c>
      <c r="N984" s="56">
        <f t="shared" si="373"/>
        <v>155442</v>
      </c>
      <c r="O984" s="56">
        <f t="shared" si="374"/>
        <v>112806</v>
      </c>
      <c r="P984" s="56">
        <v>777</v>
      </c>
      <c r="Q984" s="56">
        <v>868</v>
      </c>
      <c r="R984" s="56"/>
      <c r="S984" s="56"/>
      <c r="T984" s="56"/>
      <c r="U984" s="56"/>
      <c r="V984" s="56"/>
      <c r="W984" s="56">
        <v>608</v>
      </c>
      <c r="X984" s="56"/>
      <c r="Y984" s="56">
        <v>5181</v>
      </c>
      <c r="Z984" s="56"/>
      <c r="AA984" s="56"/>
      <c r="AB984" s="55"/>
      <c r="AC984" s="56"/>
      <c r="AD984" s="56"/>
      <c r="AE984" s="56"/>
      <c r="AG984" s="6">
        <f>IF(Q984&gt;0,RANK(Q984,(N984:P984,Q984:AE984)),0)</f>
        <v>4</v>
      </c>
      <c r="AH984" s="6">
        <f>IF(R984&gt;0,RANK(R984,(N984:P984,Q984:AE984)),0)</f>
        <v>0</v>
      </c>
      <c r="AI984" s="6">
        <f>IF(T984&gt;0,RANK(T984,(N984:P984,Q984:AE984)),0)</f>
        <v>0</v>
      </c>
      <c r="AJ984" s="6">
        <f>IF(S984&gt;0,RANK(S984,(N984:P984,Q984:AE984)),0)</f>
        <v>0</v>
      </c>
      <c r="AK984" s="2">
        <f t="shared" si="382"/>
        <v>3.148555219419476E-3</v>
      </c>
      <c r="AL984" s="2">
        <f t="shared" si="383"/>
        <v>0</v>
      </c>
      <c r="AM984" s="2">
        <f t="shared" si="384"/>
        <v>0</v>
      </c>
      <c r="AN984" s="2">
        <f t="shared" si="385"/>
        <v>0</v>
      </c>
      <c r="AP984" t="s">
        <v>2068</v>
      </c>
      <c r="AQ984" t="s">
        <v>2416</v>
      </c>
      <c r="AT984" s="92">
        <v>36</v>
      </c>
      <c r="AU984" s="94">
        <v>119</v>
      </c>
      <c r="AV984" s="98">
        <f t="shared" ref="AV984:AV991" si="386">1000*AT984+AU984</f>
        <v>36119</v>
      </c>
      <c r="AX984" s="6" t="s">
        <v>1535</v>
      </c>
      <c r="AY984" s="1">
        <v>22530</v>
      </c>
      <c r="BE984" s="1">
        <v>149916</v>
      </c>
      <c r="BF984" s="1">
        <v>5526</v>
      </c>
      <c r="BG984" s="1">
        <v>97235</v>
      </c>
      <c r="BH984" s="1">
        <v>15571</v>
      </c>
      <c r="BI984" s="1"/>
    </row>
    <row r="985" spans="1:61" hidden="1" outlineLevel="1">
      <c r="A985" t="s">
        <v>2855</v>
      </c>
      <c r="B985" t="s">
        <v>2416</v>
      </c>
      <c r="C985" s="1">
        <f t="shared" si="377"/>
        <v>12254</v>
      </c>
      <c r="D985" s="6">
        <f>IF(N985&gt;0, RANK(N985,(N985:P985,Q985:AE985)),0)</f>
        <v>2</v>
      </c>
      <c r="E985" s="6">
        <f>IF(O985&gt;0,RANK(O985,(N985:P985,Q985:AE985)),0)</f>
        <v>1</v>
      </c>
      <c r="F985" s="6">
        <f>IF(P985&gt;0,RANK(P985,(N985:P985,Q985:AE985)),0)</f>
        <v>4</v>
      </c>
      <c r="G985" s="1">
        <f t="shared" si="375"/>
        <v>2604</v>
      </c>
      <c r="H985" s="2">
        <f t="shared" si="376"/>
        <v>0.21250204015015506</v>
      </c>
      <c r="I985" s="2"/>
      <c r="J985" s="2">
        <f t="shared" si="378"/>
        <v>0.36665578586583975</v>
      </c>
      <c r="K985" s="2">
        <f t="shared" si="379"/>
        <v>0.57915782601599475</v>
      </c>
      <c r="L985" s="2">
        <f t="shared" si="380"/>
        <v>1.1016810837277624E-2</v>
      </c>
      <c r="M985" s="2">
        <f t="shared" si="381"/>
        <v>4.3169577280887939E-2</v>
      </c>
      <c r="N985" s="56">
        <f t="shared" si="373"/>
        <v>4493</v>
      </c>
      <c r="O985" s="56">
        <f t="shared" si="374"/>
        <v>7097</v>
      </c>
      <c r="P985" s="56">
        <v>135</v>
      </c>
      <c r="Q985" s="56">
        <v>57</v>
      </c>
      <c r="R985" s="56"/>
      <c r="S985" s="56"/>
      <c r="T985" s="56"/>
      <c r="U985" s="56"/>
      <c r="V985" s="56"/>
      <c r="W985" s="56">
        <v>29</v>
      </c>
      <c r="X985" s="56"/>
      <c r="Y985" s="56">
        <v>443</v>
      </c>
      <c r="Z985" s="56"/>
      <c r="AA985" s="56"/>
      <c r="AB985" s="55"/>
      <c r="AC985" s="56"/>
      <c r="AD985" s="56"/>
      <c r="AE985" s="56"/>
      <c r="AG985" s="6">
        <f>IF(Q985&gt;0,RANK(Q985,(N985:P985,Q985:AE985)),0)</f>
        <v>5</v>
      </c>
      <c r="AH985" s="6">
        <f>IF(R985&gt;0,RANK(R985,(N985:P985,Q985:AE985)),0)</f>
        <v>0</v>
      </c>
      <c r="AI985" s="6">
        <f>IF(T985&gt;0,RANK(T985,(N985:P985,Q985:AE985)),0)</f>
        <v>0</v>
      </c>
      <c r="AJ985" s="6">
        <f>IF(S985&gt;0,RANK(S985,(N985:P985,Q985:AE985)),0)</f>
        <v>0</v>
      </c>
      <c r="AK985" s="2">
        <f t="shared" si="382"/>
        <v>4.6515423535172188E-3</v>
      </c>
      <c r="AL985" s="2">
        <f t="shared" si="383"/>
        <v>0</v>
      </c>
      <c r="AM985" s="2">
        <f t="shared" si="384"/>
        <v>0</v>
      </c>
      <c r="AN985" s="2">
        <f t="shared" si="385"/>
        <v>0</v>
      </c>
      <c r="AP985" t="s">
        <v>2855</v>
      </c>
      <c r="AQ985" t="s">
        <v>2416</v>
      </c>
      <c r="AT985" s="92">
        <v>36</v>
      </c>
      <c r="AU985" s="94">
        <v>121</v>
      </c>
      <c r="AV985" s="98">
        <f t="shared" si="386"/>
        <v>36121</v>
      </c>
      <c r="AX985" s="6" t="s">
        <v>1535</v>
      </c>
      <c r="AY985" s="1">
        <v>1215</v>
      </c>
      <c r="BE985" s="1">
        <v>4244</v>
      </c>
      <c r="BF985" s="1">
        <v>249</v>
      </c>
      <c r="BG985" s="1">
        <v>6150</v>
      </c>
      <c r="BH985" s="1">
        <v>947</v>
      </c>
    </row>
    <row r="986" spans="1:61" hidden="1" outlineLevel="1">
      <c r="A986" t="s">
        <v>2644</v>
      </c>
      <c r="B986" t="s">
        <v>2416</v>
      </c>
      <c r="C986" s="1">
        <f t="shared" si="377"/>
        <v>7513</v>
      </c>
      <c r="D986" s="6">
        <f>IF(N986&gt;0, RANK(N986,(N986:P986,Q986:AE986)),0)</f>
        <v>2</v>
      </c>
      <c r="E986" s="6">
        <f>IF(O986&gt;0,RANK(O986,(N986:P986,Q986:AE986)),0)</f>
        <v>1</v>
      </c>
      <c r="F986" s="6">
        <f>IF(P986&gt;0,RANK(P986,(N986:P986,Q986:AE986)),0)</f>
        <v>4</v>
      </c>
      <c r="G986" s="1">
        <f t="shared" si="375"/>
        <v>1688</v>
      </c>
      <c r="H986" s="2">
        <f t="shared" si="376"/>
        <v>0.22467722614135499</v>
      </c>
      <c r="I986" s="2"/>
      <c r="J986" s="2">
        <f t="shared" si="378"/>
        <v>0.36549980034606683</v>
      </c>
      <c r="K986" s="2">
        <f t="shared" si="379"/>
        <v>0.59017702648742176</v>
      </c>
      <c r="L986" s="2">
        <f t="shared" si="380"/>
        <v>1.2245441235192334E-2</v>
      </c>
      <c r="M986" s="2">
        <f t="shared" si="381"/>
        <v>3.2077731931319131E-2</v>
      </c>
      <c r="N986" s="56">
        <f t="shared" si="373"/>
        <v>2746</v>
      </c>
      <c r="O986" s="56">
        <f t="shared" si="374"/>
        <v>4434</v>
      </c>
      <c r="P986" s="56">
        <v>92</v>
      </c>
      <c r="Q986" s="56">
        <v>29</v>
      </c>
      <c r="R986" s="56"/>
      <c r="S986" s="56"/>
      <c r="T986" s="56"/>
      <c r="U986" s="56"/>
      <c r="V986" s="56"/>
      <c r="W986" s="56">
        <v>23</v>
      </c>
      <c r="X986" s="56"/>
      <c r="Y986" s="56">
        <v>189</v>
      </c>
      <c r="Z986" s="56"/>
      <c r="AA986" s="56"/>
      <c r="AB986" s="55"/>
      <c r="AC986" s="56"/>
      <c r="AD986" s="56"/>
      <c r="AE986" s="56"/>
      <c r="AG986" s="6">
        <f>IF(Q986&gt;0,RANK(Q986,(N986:P986,Q986:AE986)),0)</f>
        <v>5</v>
      </c>
      <c r="AH986" s="6">
        <f>IF(R986&gt;0,RANK(R986,(N986:P986,Q986:AE986)),0)</f>
        <v>0</v>
      </c>
      <c r="AI986" s="6">
        <f>IF(T986&gt;0,RANK(T986,(N986:P986,Q986:AE986)),0)</f>
        <v>0</v>
      </c>
      <c r="AJ986" s="6">
        <f>IF(S986&gt;0,RANK(S986,(N986:P986,Q986:AE986)),0)</f>
        <v>0</v>
      </c>
      <c r="AK986" s="2">
        <f t="shared" si="382"/>
        <v>3.8599760415280182E-3</v>
      </c>
      <c r="AL986" s="2">
        <f t="shared" si="383"/>
        <v>0</v>
      </c>
      <c r="AM986" s="2">
        <f t="shared" si="384"/>
        <v>0</v>
      </c>
      <c r="AN986" s="2">
        <f t="shared" si="385"/>
        <v>0</v>
      </c>
      <c r="AP986" t="s">
        <v>2644</v>
      </c>
      <c r="AQ986" t="s">
        <v>2416</v>
      </c>
      <c r="AT986" s="92">
        <v>36</v>
      </c>
      <c r="AU986" s="94">
        <v>123</v>
      </c>
      <c r="AV986" s="98">
        <f t="shared" si="386"/>
        <v>36123</v>
      </c>
      <c r="AX986" s="6" t="s">
        <v>1535</v>
      </c>
      <c r="AY986" s="1">
        <v>624</v>
      </c>
      <c r="BE986" s="1">
        <v>2575</v>
      </c>
      <c r="BF986" s="1">
        <v>171</v>
      </c>
      <c r="BG986" s="1">
        <v>3716</v>
      </c>
      <c r="BH986" s="1">
        <v>718</v>
      </c>
    </row>
    <row r="987" spans="1:61" hidden="1" outlineLevel="1">
      <c r="A987" t="s">
        <v>2066</v>
      </c>
      <c r="B987" t="s">
        <v>2416</v>
      </c>
      <c r="C987" s="1">
        <f t="shared" si="377"/>
        <v>171223</v>
      </c>
      <c r="D987" s="6">
        <f>IF(N987&gt;0, RANK(N987,(N987:P987,Q987:AE987)),0)</f>
        <v>1</v>
      </c>
      <c r="E987" s="6">
        <f>IF(O987&gt;0,RANK(O987,(N987:P987,Q987:AE987)),0)</f>
        <v>2</v>
      </c>
      <c r="F987" s="6">
        <f>IF(P987&gt;0,RANK(P987,(N987:P987,Q987:AE987)),0)</f>
        <v>4</v>
      </c>
      <c r="G987" s="1">
        <f t="shared" si="375"/>
        <v>91549</v>
      </c>
      <c r="H987" s="2">
        <f t="shared" si="376"/>
        <v>0.53467700016936981</v>
      </c>
      <c r="I987" s="2"/>
      <c r="J987" s="2">
        <f t="shared" si="378"/>
        <v>0.7524164393802234</v>
      </c>
      <c r="K987" s="2">
        <f t="shared" si="379"/>
        <v>0.21773943921085367</v>
      </c>
      <c r="L987" s="2">
        <f t="shared" si="380"/>
        <v>8.1531102714004541E-3</v>
      </c>
      <c r="M987" s="2">
        <f t="shared" si="381"/>
        <v>2.1691011137522469E-2</v>
      </c>
      <c r="N987" s="56">
        <f t="shared" si="373"/>
        <v>128831</v>
      </c>
      <c r="O987" s="56">
        <f t="shared" si="374"/>
        <v>37282</v>
      </c>
      <c r="P987" s="56">
        <v>1396</v>
      </c>
      <c r="Q987" s="56">
        <v>879</v>
      </c>
      <c r="R987" s="56"/>
      <c r="S987" s="56"/>
      <c r="T987" s="56"/>
      <c r="U987" s="56"/>
      <c r="V987" s="56"/>
      <c r="W987" s="56">
        <v>811</v>
      </c>
      <c r="X987" s="56"/>
      <c r="Y987" s="56">
        <v>2024</v>
      </c>
      <c r="Z987" s="56"/>
      <c r="AA987" s="56"/>
      <c r="AB987" s="55"/>
      <c r="AC987" s="56"/>
      <c r="AD987" s="56"/>
      <c r="AE987" s="56"/>
      <c r="AG987" s="6">
        <f>IF(Q987&gt;0,RANK(Q987,(N987:P987,Q987:AE987)),0)</f>
        <v>5</v>
      </c>
      <c r="AH987" s="6">
        <f>IF(R987&gt;0,RANK(R987,(N987:P987,Q987:AE987)),0)</f>
        <v>0</v>
      </c>
      <c r="AI987" s="6">
        <f>IF(T987&gt;0,RANK(T987,(N987:P987,Q987:AE987)),0)</f>
        <v>0</v>
      </c>
      <c r="AJ987" s="6">
        <f>IF(S987&gt;0,RANK(S987,(N987:P987,Q987:AE987)),0)</f>
        <v>0</v>
      </c>
      <c r="AK987" s="2">
        <f t="shared" si="382"/>
        <v>5.133656109284384E-3</v>
      </c>
      <c r="AL987" s="2">
        <f t="shared" si="383"/>
        <v>0</v>
      </c>
      <c r="AM987" s="2">
        <f t="shared" si="384"/>
        <v>0</v>
      </c>
      <c r="AN987" s="2">
        <f t="shared" si="385"/>
        <v>0</v>
      </c>
      <c r="AP987" t="s">
        <v>2066</v>
      </c>
      <c r="AQ987" t="s">
        <v>2416</v>
      </c>
      <c r="AT987" s="92">
        <v>36</v>
      </c>
      <c r="AU987" s="94">
        <v>5</v>
      </c>
      <c r="AV987" s="98">
        <f t="shared" si="386"/>
        <v>36005</v>
      </c>
      <c r="AX987" s="6" t="s">
        <v>1535</v>
      </c>
      <c r="AY987" s="1">
        <v>50635</v>
      </c>
      <c r="BE987" s="1">
        <v>124178</v>
      </c>
      <c r="BF987" s="1">
        <v>4653</v>
      </c>
      <c r="BG987" s="1">
        <v>32256</v>
      </c>
      <c r="BH987" s="1">
        <v>5026</v>
      </c>
      <c r="BI987" s="1"/>
    </row>
    <row r="988" spans="1:61" hidden="1" outlineLevel="1">
      <c r="A988" t="s">
        <v>658</v>
      </c>
      <c r="B988" t="s">
        <v>2416</v>
      </c>
      <c r="C988" s="1">
        <f t="shared" si="377"/>
        <v>353312</v>
      </c>
      <c r="D988" s="6">
        <f>IF(N988&gt;0, RANK(N988,(N988:P988,Q988:AE988)),0)</f>
        <v>1</v>
      </c>
      <c r="E988" s="6">
        <f>IF(O988&gt;0,RANK(O988,(N988:P988,Q988:AE988)),0)</f>
        <v>2</v>
      </c>
      <c r="F988" s="6">
        <f>IF(P988&gt;0,RANK(P988,(N988:P988,Q988:AE988)),0)</f>
        <v>5</v>
      </c>
      <c r="G988" s="1">
        <f t="shared" si="375"/>
        <v>179837</v>
      </c>
      <c r="H988" s="2">
        <f t="shared" si="376"/>
        <v>0.50900337378860605</v>
      </c>
      <c r="I988" s="2"/>
      <c r="J988" s="2">
        <f t="shared" si="378"/>
        <v>0.74243161851281592</v>
      </c>
      <c r="K988" s="2">
        <f t="shared" si="379"/>
        <v>0.23342824472420975</v>
      </c>
      <c r="L988" s="2">
        <f t="shared" si="380"/>
        <v>5.004075717779187E-3</v>
      </c>
      <c r="M988" s="2">
        <f t="shared" si="381"/>
        <v>1.9136061045195142E-2</v>
      </c>
      <c r="N988" s="56">
        <f t="shared" si="373"/>
        <v>262310</v>
      </c>
      <c r="O988" s="56">
        <f t="shared" si="374"/>
        <v>82473</v>
      </c>
      <c r="P988" s="56">
        <v>1768</v>
      </c>
      <c r="Q988" s="56">
        <v>1651</v>
      </c>
      <c r="R988" s="56"/>
      <c r="S988" s="56"/>
      <c r="T988" s="56"/>
      <c r="U988" s="56"/>
      <c r="V988" s="56"/>
      <c r="W988" s="56">
        <v>1897</v>
      </c>
      <c r="X988" s="56"/>
      <c r="Y988" s="56">
        <v>3213</v>
      </c>
      <c r="Z988" s="56"/>
      <c r="AA988" s="56"/>
      <c r="AB988" s="55"/>
      <c r="AC988" s="56"/>
      <c r="AD988" s="56"/>
      <c r="AE988" s="56"/>
      <c r="AG988" s="6">
        <f>IF(Q988&gt;0,RANK(Q988,(N988:P988,Q988:AE988)),0)</f>
        <v>6</v>
      </c>
      <c r="AH988" s="6">
        <f>IF(R988&gt;0,RANK(R988,(N988:P988,Q988:AE988)),0)</f>
        <v>0</v>
      </c>
      <c r="AI988" s="6">
        <f>IF(T988&gt;0,RANK(T988,(N988:P988,Q988:AE988)),0)</f>
        <v>0</v>
      </c>
      <c r="AJ988" s="6">
        <f>IF(S988&gt;0,RANK(S988,(N988:P988,Q988:AE988)),0)</f>
        <v>0</v>
      </c>
      <c r="AK988" s="2">
        <f t="shared" si="382"/>
        <v>4.6729236482202698E-3</v>
      </c>
      <c r="AL988" s="2">
        <f t="shared" si="383"/>
        <v>0</v>
      </c>
      <c r="AM988" s="2">
        <f t="shared" si="384"/>
        <v>0</v>
      </c>
      <c r="AN988" s="2">
        <f t="shared" si="385"/>
        <v>0</v>
      </c>
      <c r="AP988" t="s">
        <v>658</v>
      </c>
      <c r="AQ988" t="s">
        <v>2416</v>
      </c>
      <c r="AT988" s="92">
        <v>36</v>
      </c>
      <c r="AU988" s="94">
        <v>47</v>
      </c>
      <c r="AV988" s="98">
        <f t="shared" si="386"/>
        <v>36047</v>
      </c>
      <c r="AX988" s="6" t="s">
        <v>1535</v>
      </c>
      <c r="AY988" s="1">
        <v>88638</v>
      </c>
      <c r="BE988" s="1">
        <v>251482</v>
      </c>
      <c r="BF988" s="1">
        <v>10828</v>
      </c>
      <c r="BG988" s="1">
        <v>72739</v>
      </c>
      <c r="BH988" s="1">
        <v>9734</v>
      </c>
      <c r="BI988" s="1"/>
    </row>
    <row r="989" spans="1:61" hidden="1" outlineLevel="1">
      <c r="A989" t="s">
        <v>2415</v>
      </c>
      <c r="B989" t="s">
        <v>2416</v>
      </c>
      <c r="C989" s="1">
        <f t="shared" si="377"/>
        <v>335425</v>
      </c>
      <c r="D989" s="6">
        <f>IF(N989&gt;0, RANK(N989,(N989:P989,Q989:AE989)),0)</f>
        <v>1</v>
      </c>
      <c r="E989" s="6">
        <f>IF(O989&gt;0,RANK(O989,(N989:P989,Q989:AE989)),0)</f>
        <v>2</v>
      </c>
      <c r="F989" s="6">
        <f>IF(P989&gt;0,RANK(P989,(N989:P989,Q989:AE989)),0)</f>
        <v>6</v>
      </c>
      <c r="G989" s="1">
        <f t="shared" si="375"/>
        <v>226695</v>
      </c>
      <c r="H989" s="2">
        <f t="shared" si="376"/>
        <v>0.67584407840798988</v>
      </c>
      <c r="I989" s="2"/>
      <c r="J989" s="2">
        <f t="shared" si="378"/>
        <v>0.82690318252962658</v>
      </c>
      <c r="K989" s="2">
        <f t="shared" si="379"/>
        <v>0.15105910412163673</v>
      </c>
      <c r="L989" s="2">
        <f t="shared" si="380"/>
        <v>4.2960423343519419E-3</v>
      </c>
      <c r="M989" s="2">
        <f t="shared" si="381"/>
        <v>1.7741671014384751E-2</v>
      </c>
      <c r="N989" s="56">
        <f t="shared" si="373"/>
        <v>277364</v>
      </c>
      <c r="O989" s="56">
        <f t="shared" si="374"/>
        <v>50669</v>
      </c>
      <c r="P989" s="56">
        <v>1441</v>
      </c>
      <c r="Q989" s="56">
        <v>1447</v>
      </c>
      <c r="R989" s="56"/>
      <c r="S989" s="56"/>
      <c r="T989" s="56"/>
      <c r="U989" s="56"/>
      <c r="V989" s="56"/>
      <c r="W989" s="56">
        <v>2559</v>
      </c>
      <c r="X989" s="56"/>
      <c r="Y989" s="56">
        <v>1945</v>
      </c>
      <c r="Z989" s="56"/>
      <c r="AA989" s="56"/>
      <c r="AB989" s="55"/>
      <c r="AC989" s="56"/>
      <c r="AD989" s="56"/>
      <c r="AE989" s="56"/>
      <c r="AG989" s="6">
        <f>IF(Q989&gt;0,RANK(Q989,(N989:P989,Q989:AE989)),0)</f>
        <v>5</v>
      </c>
      <c r="AH989" s="6">
        <f>IF(R989&gt;0,RANK(R989,(N989:P989,Q989:AE989)),0)</f>
        <v>0</v>
      </c>
      <c r="AI989" s="6">
        <f>IF(T989&gt;0,RANK(T989,(N989:P989,Q989:AE989)),0)</f>
        <v>0</v>
      </c>
      <c r="AJ989" s="6">
        <f>IF(S989&gt;0,RANK(S989,(N989:P989,Q989:AE989)),0)</f>
        <v>0</v>
      </c>
      <c r="AK989" s="2">
        <f t="shared" si="382"/>
        <v>4.313930088693449E-3</v>
      </c>
      <c r="AL989" s="2">
        <f t="shared" si="383"/>
        <v>0</v>
      </c>
      <c r="AM989" s="2">
        <f t="shared" si="384"/>
        <v>0</v>
      </c>
      <c r="AN989" s="2">
        <f t="shared" si="385"/>
        <v>0</v>
      </c>
      <c r="AP989" t="s">
        <v>2415</v>
      </c>
      <c r="AQ989" t="s">
        <v>2416</v>
      </c>
      <c r="AT989" s="92">
        <v>36</v>
      </c>
      <c r="AU989" s="94">
        <v>61</v>
      </c>
      <c r="AV989" s="98">
        <f t="shared" si="386"/>
        <v>36061</v>
      </c>
      <c r="AX989" s="6" t="s">
        <v>1535</v>
      </c>
      <c r="AY989" s="1">
        <v>50446</v>
      </c>
      <c r="BE989" s="1">
        <v>262229</v>
      </c>
      <c r="BF989" s="1">
        <v>15135</v>
      </c>
      <c r="BG989" s="1">
        <v>46460</v>
      </c>
      <c r="BH989" s="1">
        <v>4209</v>
      </c>
      <c r="BI989" s="1"/>
    </row>
    <row r="990" spans="1:61" hidden="1" outlineLevel="1">
      <c r="A990" t="s">
        <v>2482</v>
      </c>
      <c r="B990" t="s">
        <v>2416</v>
      </c>
      <c r="C990" s="1">
        <f t="shared" si="377"/>
        <v>353935</v>
      </c>
      <c r="D990" s="6">
        <f>IF(N990&gt;0, RANK(N990,(N990:P990,Q990:AE990)),0)</f>
        <v>1</v>
      </c>
      <c r="E990" s="6">
        <f>IF(O990&gt;0,RANK(O990,(N990:P990,Q990:AE990)),0)</f>
        <v>2</v>
      </c>
      <c r="F990" s="6">
        <f>IF(P990&gt;0,RANK(P990,(N990:P990,Q990:AE990)),0)</f>
        <v>4</v>
      </c>
      <c r="G990" s="1">
        <f t="shared" si="375"/>
        <v>131044</v>
      </c>
      <c r="H990" s="2">
        <f t="shared" si="376"/>
        <v>0.37024877449249155</v>
      </c>
      <c r="I990" s="2"/>
      <c r="J990" s="2">
        <f t="shared" si="378"/>
        <v>0.67393730487236359</v>
      </c>
      <c r="K990" s="2">
        <f t="shared" si="379"/>
        <v>0.30368853037987203</v>
      </c>
      <c r="L990" s="2">
        <f t="shared" si="380"/>
        <v>4.3793351886645855E-3</v>
      </c>
      <c r="M990" s="2">
        <f t="shared" si="381"/>
        <v>1.7994829559099795E-2</v>
      </c>
      <c r="N990" s="56">
        <f t="shared" si="373"/>
        <v>238530</v>
      </c>
      <c r="O990" s="56">
        <f t="shared" si="374"/>
        <v>107486</v>
      </c>
      <c r="P990" s="56">
        <v>1550</v>
      </c>
      <c r="Q990" s="56">
        <v>1485</v>
      </c>
      <c r="R990" s="56"/>
      <c r="S990" s="56"/>
      <c r="T990" s="56"/>
      <c r="U990" s="56"/>
      <c r="V990" s="56"/>
      <c r="W990" s="56">
        <v>1061</v>
      </c>
      <c r="X990" s="56"/>
      <c r="Y990" s="56">
        <v>3823</v>
      </c>
      <c r="Z990" s="56"/>
      <c r="AA990" s="56"/>
      <c r="AB990" s="55"/>
      <c r="AC990" s="56"/>
      <c r="AD990" s="56"/>
      <c r="AE990" s="56"/>
      <c r="AG990" s="6">
        <f>IF(Q990&gt;0,RANK(Q990,(N990:P990,Q990:AE990)),0)</f>
        <v>5</v>
      </c>
      <c r="AH990" s="6">
        <f>IF(R990&gt;0,RANK(R990,(N990:P990,Q990:AE990)),0)</f>
        <v>0</v>
      </c>
      <c r="AI990" s="6">
        <f>IF(T990&gt;0,RANK(T990,(N990:P990,Q990:AE990)),0)</f>
        <v>0</v>
      </c>
      <c r="AJ990" s="6">
        <f>IF(S990&gt;0,RANK(S990,(N990:P990,Q990:AE990)),0)</f>
        <v>0</v>
      </c>
      <c r="AK990" s="2">
        <f t="shared" si="382"/>
        <v>4.1956856484947798E-3</v>
      </c>
      <c r="AL990" s="2">
        <f t="shared" si="383"/>
        <v>0</v>
      </c>
      <c r="AM990" s="2">
        <f t="shared" si="384"/>
        <v>0</v>
      </c>
      <c r="AN990" s="2">
        <f t="shared" si="385"/>
        <v>0</v>
      </c>
      <c r="AP990" t="s">
        <v>2482</v>
      </c>
      <c r="AQ990" t="s">
        <v>2416</v>
      </c>
      <c r="AT990" s="92">
        <v>36</v>
      </c>
      <c r="AU990" s="94">
        <v>81</v>
      </c>
      <c r="AV990" s="98">
        <f t="shared" si="386"/>
        <v>36081</v>
      </c>
      <c r="AX990" s="6" t="s">
        <v>1535</v>
      </c>
      <c r="AY990" s="1">
        <v>63860</v>
      </c>
      <c r="BE990" s="1">
        <v>227645</v>
      </c>
      <c r="BF990" s="1">
        <v>10885</v>
      </c>
      <c r="BG990" s="1">
        <v>93559</v>
      </c>
      <c r="BH990" s="1">
        <v>13927</v>
      </c>
      <c r="BI990" s="1"/>
    </row>
    <row r="991" spans="1:61" hidden="1" outlineLevel="1">
      <c r="A991" t="s">
        <v>123</v>
      </c>
      <c r="B991" t="s">
        <v>2416</v>
      </c>
      <c r="C991" s="1">
        <f t="shared" si="377"/>
        <v>97844</v>
      </c>
      <c r="D991" s="6">
        <f>IF(N991&gt;0, RANK(N991,(N991:P991,Q991:AE991)),0)</f>
        <v>1</v>
      </c>
      <c r="E991" s="6">
        <f>IF(O991&gt;0,RANK(O991,(N991:P991,Q991:AE991)),0)</f>
        <v>2</v>
      </c>
      <c r="F991" s="6">
        <f>IF(P991&gt;0,RANK(P991,(N991:P991,Q991:AE991)),0)</f>
        <v>5</v>
      </c>
      <c r="G991" s="1">
        <f t="shared" si="375"/>
        <v>5318</v>
      </c>
      <c r="H991" s="2">
        <f t="shared" si="376"/>
        <v>5.4351825354646173E-2</v>
      </c>
      <c r="I991" s="2"/>
      <c r="J991" s="2">
        <f t="shared" si="378"/>
        <v>0.51247904828093704</v>
      </c>
      <c r="K991" s="2">
        <f t="shared" si="379"/>
        <v>0.45812722292629082</v>
      </c>
      <c r="L991" s="2">
        <f t="shared" si="380"/>
        <v>3.2500715424553369E-3</v>
      </c>
      <c r="M991" s="2">
        <f t="shared" si="381"/>
        <v>2.6143657250316796E-2</v>
      </c>
      <c r="N991" s="56">
        <f t="shared" si="373"/>
        <v>50143</v>
      </c>
      <c r="O991" s="56">
        <f t="shared" si="374"/>
        <v>44825</v>
      </c>
      <c r="P991" s="56">
        <v>318</v>
      </c>
      <c r="Q991" s="56">
        <v>330</v>
      </c>
      <c r="R991" s="56"/>
      <c r="S991" s="56"/>
      <c r="T991" s="56"/>
      <c r="U991" s="56"/>
      <c r="V991" s="56"/>
      <c r="W991" s="56">
        <v>231</v>
      </c>
      <c r="X991" s="56"/>
      <c r="Y991" s="56">
        <v>1997</v>
      </c>
      <c r="Z991" s="56"/>
      <c r="AA991" s="56"/>
      <c r="AB991" s="55"/>
      <c r="AC991" s="56"/>
      <c r="AD991" s="56"/>
      <c r="AE991" s="56"/>
      <c r="AG991" s="6">
        <f>IF(Q991&gt;0,RANK(Q991,(N991:P991,Q991:AE991)),0)</f>
        <v>4</v>
      </c>
      <c r="AH991" s="6">
        <f>IF(R991&gt;0,RANK(R991,(N991:P991,Q991:AE991)),0)</f>
        <v>0</v>
      </c>
      <c r="AI991" s="6">
        <f>IF(T991&gt;0,RANK(T991,(N991:P991,Q991:AE991)),0)</f>
        <v>0</v>
      </c>
      <c r="AJ991" s="6">
        <f>IF(S991&gt;0,RANK(S991,(N991:P991,Q991:AE991)),0)</f>
        <v>0</v>
      </c>
      <c r="AK991" s="2">
        <f t="shared" si="382"/>
        <v>3.3727157516045951E-3</v>
      </c>
      <c r="AL991" s="2">
        <f t="shared" si="383"/>
        <v>0</v>
      </c>
      <c r="AM991" s="2">
        <f t="shared" si="384"/>
        <v>0</v>
      </c>
      <c r="AN991" s="2">
        <f t="shared" si="385"/>
        <v>0</v>
      </c>
      <c r="AP991" t="s">
        <v>123</v>
      </c>
      <c r="AQ991" t="s">
        <v>2416</v>
      </c>
      <c r="AT991" s="92">
        <v>36</v>
      </c>
      <c r="AU991" s="94">
        <v>85</v>
      </c>
      <c r="AV991" s="98">
        <f t="shared" si="386"/>
        <v>36085</v>
      </c>
      <c r="AX991" s="6" t="s">
        <v>1535</v>
      </c>
      <c r="AY991" s="1">
        <v>12570</v>
      </c>
      <c r="BE991" s="1">
        <v>47874</v>
      </c>
      <c r="BF991" s="1">
        <v>2269</v>
      </c>
      <c r="BG991" s="1">
        <v>37328</v>
      </c>
      <c r="BH991" s="1">
        <v>7497</v>
      </c>
      <c r="BI991" s="1"/>
    </row>
    <row r="992" spans="1:61" collapsed="1">
      <c r="A992" t="s">
        <v>2415</v>
      </c>
      <c r="B992" t="s">
        <v>2672</v>
      </c>
      <c r="C992" s="1">
        <f t="shared" si="377"/>
        <v>4790336</v>
      </c>
      <c r="D992" s="6">
        <f>IF(N992&gt;0, RANK(N992,(N992:P992,Q992:AE992)),0)</f>
        <v>1</v>
      </c>
      <c r="E992" s="6">
        <f>IF(O992&gt;0,RANK(O992,(N992:P992,Q992:AE992)),0)</f>
        <v>2</v>
      </c>
      <c r="F992" s="6">
        <f>IF(P992&gt;0,RANK(P992,(N992:P992,Q992:AE992)),0)</f>
        <v>4</v>
      </c>
      <c r="G992" s="1">
        <f t="shared" si="375"/>
        <v>658233</v>
      </c>
      <c r="H992" s="2">
        <f t="shared" si="376"/>
        <v>0.13740852416197946</v>
      </c>
      <c r="I992" s="2"/>
      <c r="J992" s="2">
        <f t="shared" si="378"/>
        <v>0.55247502471642906</v>
      </c>
      <c r="K992" s="2">
        <f t="shared" si="379"/>
        <v>0.4150665005544496</v>
      </c>
      <c r="L992" s="2">
        <f t="shared" si="380"/>
        <v>5.563284078611605E-3</v>
      </c>
      <c r="M992" s="2">
        <f t="shared" si="381"/>
        <v>2.6895190650509729E-2</v>
      </c>
      <c r="N992" s="56">
        <f>SUM(N930:N991)</f>
        <v>2646541</v>
      </c>
      <c r="O992" s="56">
        <f>SUM(O930:O991)</f>
        <v>1988308</v>
      </c>
      <c r="P992" s="56">
        <f>SUM(P930:P991)</f>
        <v>26650</v>
      </c>
      <c r="Q992" s="56">
        <f>SUM(Q930:Q991)</f>
        <v>17991</v>
      </c>
      <c r="R992" s="56"/>
      <c r="S992" s="56"/>
      <c r="T992" s="56"/>
      <c r="U992" s="56"/>
      <c r="V992" s="56"/>
      <c r="W992" s="56">
        <f>SUM(W930:W991)</f>
        <v>14892</v>
      </c>
      <c r="X992" s="56"/>
      <c r="Y992" s="56">
        <f>SUM(Y930:Y991)</f>
        <v>95954</v>
      </c>
      <c r="Z992" s="56"/>
      <c r="AA992" s="56"/>
      <c r="AB992" s="56"/>
      <c r="AC992" s="56"/>
      <c r="AD992" s="56"/>
      <c r="AE992" s="56">
        <f>SUM(AE930:AE991)</f>
        <v>0</v>
      </c>
      <c r="AG992" s="6">
        <f>IF(Q992&gt;0,RANK(Q992,(N992:P992,Q992:AE992)),0)</f>
        <v>5</v>
      </c>
      <c r="AH992" s="6">
        <f>IF(R992&gt;0,RANK(R992,(N992:P992,Q992:AE992)),0)</f>
        <v>0</v>
      </c>
      <c r="AI992" s="6">
        <f>IF(T992&gt;0,RANK(T992,(N992:P992,Q992:AE992)),0)</f>
        <v>0</v>
      </c>
      <c r="AJ992" s="6">
        <f>IF(S992&gt;0,RANK(S992,(N992:P992,Q992:AE992)),0)</f>
        <v>0</v>
      </c>
      <c r="AK992" s="2">
        <f t="shared" si="382"/>
        <v>3.7556864487167498E-3</v>
      </c>
      <c r="AL992" s="2">
        <f t="shared" si="383"/>
        <v>0</v>
      </c>
      <c r="AM992" s="2">
        <f t="shared" si="384"/>
        <v>0</v>
      </c>
      <c r="AN992" s="2">
        <f t="shared" si="385"/>
        <v>0</v>
      </c>
      <c r="AP992" t="s">
        <v>2415</v>
      </c>
      <c r="AQ992" t="s">
        <v>2672</v>
      </c>
      <c r="AT992" s="92">
        <v>36</v>
      </c>
      <c r="AU992" s="94"/>
      <c r="AV992" s="92">
        <v>36</v>
      </c>
      <c r="AX992" s="6" t="s">
        <v>2158</v>
      </c>
      <c r="AY992" s="1">
        <f>SUM(AY930:AY991)</f>
        <v>538150</v>
      </c>
      <c r="BE992" s="1">
        <f>SUM(BE930:BE991)</f>
        <v>2528387</v>
      </c>
      <c r="BF992" s="1">
        <f>SUM(BF930:BF991)</f>
        <v>118154</v>
      </c>
      <c r="BG992" s="1">
        <f>SUM(BG930:BG991)</f>
        <v>1711760</v>
      </c>
      <c r="BH992" s="1">
        <f>SUM(BH930:BH991)</f>
        <v>276548</v>
      </c>
      <c r="BI992" s="1"/>
    </row>
    <row r="993" spans="1:57">
      <c r="C993" s="1"/>
      <c r="E993" s="6"/>
      <c r="F993" s="6"/>
      <c r="I993" s="2"/>
      <c r="N993" s="56"/>
      <c r="O993" s="56"/>
      <c r="P993" s="56"/>
      <c r="Q993" s="56"/>
      <c r="R993" s="56"/>
      <c r="S993" s="56"/>
      <c r="T993" s="56"/>
      <c r="U993" s="56"/>
      <c r="V993" s="56"/>
      <c r="W993" s="56"/>
      <c r="X993" s="56"/>
      <c r="Y993" s="56"/>
      <c r="Z993" s="56"/>
      <c r="AA993" s="56"/>
      <c r="AB993" s="56"/>
      <c r="AC993" s="56"/>
      <c r="AD993" s="56"/>
      <c r="AE993" s="56"/>
      <c r="AG993" s="6"/>
      <c r="AH993" s="6"/>
      <c r="AI993" s="6"/>
      <c r="AJ993" s="6"/>
      <c r="AM993" s="2" t="str">
        <f t="shared" si="384"/>
        <v>-</v>
      </c>
      <c r="AT993" s="92"/>
      <c r="AU993" s="94"/>
      <c r="AV993" s="98"/>
    </row>
    <row r="994" spans="1:57" hidden="1" outlineLevel="1">
      <c r="A994" t="s">
        <v>136</v>
      </c>
      <c r="B994" t="s">
        <v>2766</v>
      </c>
      <c r="C994" s="1">
        <f t="shared" ref="C994:C1025" si="387">SUM(N994:AE994)</f>
        <v>1369</v>
      </c>
      <c r="D994" s="6">
        <f>IF(N994&gt;0, RANK(N994,(N994:P994,Q994:AE994)),0)</f>
        <v>1</v>
      </c>
      <c r="E994" s="6">
        <f>IF(O994&gt;0,RANK(O994,(N994:P994,Q994:AE994)),0)</f>
        <v>2</v>
      </c>
      <c r="F994" s="6">
        <f>IF(P994&gt;0,RANK(P994,(N994:P994,Q994:AE994)),0)</f>
        <v>0</v>
      </c>
      <c r="G994" s="1">
        <f t="shared" ref="G994:G1040" si="388">IF(C994&gt;0,MAX(N994:P994)-LARGE(N994:P994,2),0)</f>
        <v>215</v>
      </c>
      <c r="H994" s="2">
        <f t="shared" ref="H994:H1040" si="389">IF(C994&gt;0,G994/C994,0)</f>
        <v>0.15704894083272461</v>
      </c>
      <c r="I994" s="2"/>
      <c r="J994" s="2">
        <f t="shared" ref="J994:J1025" si="390">IF($C994=0,"-",N994/$C994)</f>
        <v>0.57852447041636235</v>
      </c>
      <c r="K994" s="2">
        <f t="shared" ref="K994:K1025" si="391">IF($C994=0,"-",O994/$C994)</f>
        <v>0.42147552958363771</v>
      </c>
      <c r="L994" s="2">
        <f t="shared" ref="L994:L1025" si="392">IF($C994=0,"-",P994/$C994)</f>
        <v>0</v>
      </c>
      <c r="M994" s="2">
        <f t="shared" ref="M994:M1025" si="393">IF(C994=0,"-",(1-J994-K994-L994))</f>
        <v>-5.5511151231257827E-17</v>
      </c>
      <c r="N994" s="56">
        <v>792</v>
      </c>
      <c r="O994" s="56">
        <v>577</v>
      </c>
      <c r="P994" s="109"/>
      <c r="Q994" s="109"/>
      <c r="R994" s="109"/>
      <c r="S994" s="109"/>
      <c r="T994" s="56"/>
      <c r="U994" s="56"/>
      <c r="V994" s="56"/>
      <c r="W994" s="56"/>
      <c r="X994" s="56"/>
      <c r="Y994" s="56"/>
      <c r="Z994" s="56"/>
      <c r="AA994" s="56"/>
      <c r="AB994" s="56"/>
      <c r="AC994" s="56"/>
      <c r="AD994" s="56"/>
      <c r="AE994" s="56"/>
      <c r="AG994" s="6">
        <f>IF(Q994&gt;0,RANK(Q994,(N994:P994,Q994:AE994)),0)</f>
        <v>0</v>
      </c>
      <c r="AH994" s="6">
        <f>IF(R994&gt;0,RANK(R994,(N994:P994,Q994:AE994)),0)</f>
        <v>0</v>
      </c>
      <c r="AI994" s="6">
        <f>IF(T994&gt;0,RANK(T994,(N994:P994,Q994:AE994)),0)</f>
        <v>0</v>
      </c>
      <c r="AJ994" s="6">
        <f>IF(S994&gt;0,RANK(S994,(N994:P994,Q994:AE994)),0)</f>
        <v>0</v>
      </c>
      <c r="AK994" s="2">
        <f t="shared" ref="AK994:AK1025" si="394">IF($C994=0,"-",Q994/$C994)</f>
        <v>0</v>
      </c>
      <c r="AL994" s="2">
        <f t="shared" ref="AL994:AL1025" si="395">IF($C994=0,"-",R994/$C994)</f>
        <v>0</v>
      </c>
      <c r="AM994" s="2">
        <f t="shared" ref="AM994:AM1025" si="396">IF($C994=0,"-",T994/$C994)</f>
        <v>0</v>
      </c>
      <c r="AN994" s="2">
        <f t="shared" ref="AN994:AN1025" si="397">IF($C994=0,"-",S994/$C994)</f>
        <v>0</v>
      </c>
      <c r="AP994" t="s">
        <v>136</v>
      </c>
      <c r="AQ994" t="s">
        <v>2766</v>
      </c>
      <c r="AT994" s="92">
        <v>38</v>
      </c>
      <c r="AU994" s="94">
        <v>1</v>
      </c>
      <c r="AV994" s="98">
        <f t="shared" ref="AV994:AV1009" si="398">1000*AT994+AU994</f>
        <v>38001</v>
      </c>
      <c r="AX994" s="6" t="s">
        <v>1535</v>
      </c>
      <c r="BE994" t="s">
        <v>1242</v>
      </c>
    </row>
    <row r="995" spans="1:57" hidden="1" outlineLevel="1">
      <c r="A995" t="s">
        <v>1783</v>
      </c>
      <c r="B995" t="s">
        <v>2766</v>
      </c>
      <c r="C995" s="1">
        <f t="shared" si="387"/>
        <v>4874</v>
      </c>
      <c r="D995" s="6">
        <f>IF(N995&gt;0, RANK(N995,(N995:P995,Q995:AE995)),0)</f>
        <v>1</v>
      </c>
      <c r="E995" s="6">
        <f>IF(O995&gt;0,RANK(O995,(N995:P995,Q995:AE995)),0)</f>
        <v>2</v>
      </c>
      <c r="F995" s="6">
        <f>IF(P995&gt;0,RANK(P995,(N995:P995,Q995:AE995)),0)</f>
        <v>0</v>
      </c>
      <c r="G995" s="1">
        <f t="shared" si="388"/>
        <v>1078</v>
      </c>
      <c r="H995" s="2">
        <f t="shared" si="389"/>
        <v>0.22117357406647517</v>
      </c>
      <c r="I995" s="2"/>
      <c r="J995" s="2">
        <f t="shared" si="390"/>
        <v>0.61058678703323754</v>
      </c>
      <c r="K995" s="2">
        <f t="shared" si="391"/>
        <v>0.3894132129667624</v>
      </c>
      <c r="L995" s="2">
        <f t="shared" si="392"/>
        <v>0</v>
      </c>
      <c r="M995" s="2">
        <f t="shared" si="393"/>
        <v>5.5511151231257827E-17</v>
      </c>
      <c r="N995" s="56">
        <v>2976</v>
      </c>
      <c r="O995" s="56">
        <v>1898</v>
      </c>
      <c r="P995" s="109"/>
      <c r="Q995" s="109"/>
      <c r="R995" s="109"/>
      <c r="S995" s="109"/>
      <c r="T995" s="56"/>
      <c r="U995" s="56"/>
      <c r="V995" s="56"/>
      <c r="W995" s="56"/>
      <c r="X995" s="56"/>
      <c r="Y995" s="56"/>
      <c r="Z995" s="56"/>
      <c r="AA995" s="56"/>
      <c r="AB995" s="56"/>
      <c r="AC995" s="56"/>
      <c r="AD995" s="56"/>
      <c r="AE995" s="56"/>
      <c r="AG995" s="6">
        <f>IF(Q995&gt;0,RANK(Q995,(N995:P995,Q995:AE995)),0)</f>
        <v>0</v>
      </c>
      <c r="AH995" s="6">
        <f>IF(R995&gt;0,RANK(R995,(N995:P995,Q995:AE995)),0)</f>
        <v>0</v>
      </c>
      <c r="AI995" s="6">
        <f>IF(T995&gt;0,RANK(T995,(N995:P995,Q995:AE995)),0)</f>
        <v>0</v>
      </c>
      <c r="AJ995" s="6">
        <f>IF(S995&gt;0,RANK(S995,(N995:P995,Q995:AE995)),0)</f>
        <v>0</v>
      </c>
      <c r="AK995" s="2">
        <f t="shared" si="394"/>
        <v>0</v>
      </c>
      <c r="AL995" s="2">
        <f t="shared" si="395"/>
        <v>0</v>
      </c>
      <c r="AM995" s="2">
        <f t="shared" si="396"/>
        <v>0</v>
      </c>
      <c r="AN995" s="2">
        <f t="shared" si="397"/>
        <v>0</v>
      </c>
      <c r="AP995" t="s">
        <v>1783</v>
      </c>
      <c r="AQ995" t="s">
        <v>2766</v>
      </c>
      <c r="AT995" s="92">
        <v>38</v>
      </c>
      <c r="AU995" s="94">
        <v>3</v>
      </c>
      <c r="AV995" s="98">
        <f t="shared" si="398"/>
        <v>38003</v>
      </c>
      <c r="AX995" s="6" t="s">
        <v>1535</v>
      </c>
      <c r="BE995" t="s">
        <v>1244</v>
      </c>
    </row>
    <row r="996" spans="1:57" hidden="1" outlineLevel="1">
      <c r="A996" t="s">
        <v>674</v>
      </c>
      <c r="B996" t="s">
        <v>2766</v>
      </c>
      <c r="C996" s="1">
        <f t="shared" si="387"/>
        <v>2320</v>
      </c>
      <c r="D996" s="6">
        <f>IF(N996&gt;0, RANK(N996,(N996:P996,Q996:AE996)),0)</f>
        <v>1</v>
      </c>
      <c r="E996" s="6">
        <f>IF(O996&gt;0,RANK(O996,(N996:P996,Q996:AE996)),0)</f>
        <v>2</v>
      </c>
      <c r="F996" s="6">
        <f>IF(P996&gt;0,RANK(P996,(N996:P996,Q996:AE996)),0)</f>
        <v>0</v>
      </c>
      <c r="G996" s="1">
        <f t="shared" si="388"/>
        <v>778</v>
      </c>
      <c r="H996" s="2">
        <f t="shared" si="389"/>
        <v>0.33534482758620687</v>
      </c>
      <c r="I996" s="2"/>
      <c r="J996" s="2">
        <f t="shared" si="390"/>
        <v>0.66767241379310349</v>
      </c>
      <c r="K996" s="2">
        <f t="shared" si="391"/>
        <v>0.33232758620689656</v>
      </c>
      <c r="L996" s="2">
        <f t="shared" si="392"/>
        <v>0</v>
      </c>
      <c r="M996" s="2">
        <f t="shared" si="393"/>
        <v>-5.5511151231257827E-17</v>
      </c>
      <c r="N996" s="56">
        <v>1549</v>
      </c>
      <c r="O996" s="56">
        <v>771</v>
      </c>
      <c r="P996" s="109"/>
      <c r="Q996" s="109"/>
      <c r="R996" s="109"/>
      <c r="S996" s="109"/>
      <c r="T996" s="56"/>
      <c r="U996" s="56"/>
      <c r="V996" s="56"/>
      <c r="W996" s="56"/>
      <c r="X996" s="56"/>
      <c r="Y996" s="56"/>
      <c r="Z996" s="56"/>
      <c r="AA996" s="56"/>
      <c r="AB996" s="56"/>
      <c r="AC996" s="56"/>
      <c r="AD996" s="56"/>
      <c r="AE996" s="56"/>
      <c r="AG996" s="6">
        <f>IF(Q996&gt;0,RANK(Q996,(N996:P996,Q996:AE996)),0)</f>
        <v>0</v>
      </c>
      <c r="AH996" s="6">
        <f>IF(R996&gt;0,RANK(R996,(N996:P996,Q996:AE996)),0)</f>
        <v>0</v>
      </c>
      <c r="AI996" s="6">
        <f>IF(T996&gt;0,RANK(T996,(N996:P996,Q996:AE996)),0)</f>
        <v>0</v>
      </c>
      <c r="AJ996" s="6">
        <f>IF(S996&gt;0,RANK(S996,(N996:P996,Q996:AE996)),0)</f>
        <v>0</v>
      </c>
      <c r="AK996" s="2">
        <f t="shared" si="394"/>
        <v>0</v>
      </c>
      <c r="AL996" s="2">
        <f t="shared" si="395"/>
        <v>0</v>
      </c>
      <c r="AM996" s="2">
        <f t="shared" si="396"/>
        <v>0</v>
      </c>
      <c r="AN996" s="2">
        <f t="shared" si="397"/>
        <v>0</v>
      </c>
      <c r="AP996" t="s">
        <v>674</v>
      </c>
      <c r="AQ996" t="s">
        <v>2766</v>
      </c>
      <c r="AT996" s="92">
        <v>38</v>
      </c>
      <c r="AU996" s="94">
        <v>5</v>
      </c>
      <c r="AV996" s="98">
        <f t="shared" si="398"/>
        <v>38005</v>
      </c>
      <c r="AX996" s="6" t="s">
        <v>1535</v>
      </c>
      <c r="BE996" t="s">
        <v>1242</v>
      </c>
    </row>
    <row r="997" spans="1:57" hidden="1" outlineLevel="1">
      <c r="A997" t="s">
        <v>349</v>
      </c>
      <c r="B997" t="s">
        <v>2766</v>
      </c>
      <c r="C997" s="1">
        <f t="shared" si="387"/>
        <v>638</v>
      </c>
      <c r="D997" s="6">
        <f>IF(N997&gt;0, RANK(N997,(N997:P997,Q997:AE997)),0)</f>
        <v>2</v>
      </c>
      <c r="E997" s="6">
        <f>IF(O997&gt;0,RANK(O997,(N997:P997,Q997:AE997)),0)</f>
        <v>1</v>
      </c>
      <c r="F997" s="6">
        <f>IF(P997&gt;0,RANK(P997,(N997:P997,Q997:AE997)),0)</f>
        <v>0</v>
      </c>
      <c r="G997" s="1">
        <f t="shared" si="388"/>
        <v>50</v>
      </c>
      <c r="H997" s="2">
        <f t="shared" si="389"/>
        <v>7.8369905956112859E-2</v>
      </c>
      <c r="I997" s="2"/>
      <c r="J997" s="2">
        <f t="shared" si="390"/>
        <v>0.46081504702194359</v>
      </c>
      <c r="K997" s="2">
        <f t="shared" si="391"/>
        <v>0.53918495297805646</v>
      </c>
      <c r="L997" s="2">
        <f t="shared" si="392"/>
        <v>0</v>
      </c>
      <c r="M997" s="2">
        <f t="shared" si="393"/>
        <v>-1.1102230246251565E-16</v>
      </c>
      <c r="N997" s="56">
        <v>294</v>
      </c>
      <c r="O997" s="56">
        <v>344</v>
      </c>
      <c r="P997" s="109"/>
      <c r="Q997" s="109"/>
      <c r="R997" s="109"/>
      <c r="S997" s="109"/>
      <c r="T997" s="56"/>
      <c r="U997" s="56"/>
      <c r="V997" s="56"/>
      <c r="W997" s="56"/>
      <c r="X997" s="56"/>
      <c r="Y997" s="56"/>
      <c r="Z997" s="56"/>
      <c r="AA997" s="56"/>
      <c r="AB997" s="56"/>
      <c r="AC997" s="56"/>
      <c r="AD997" s="56"/>
      <c r="AE997" s="56"/>
      <c r="AG997" s="6">
        <f>IF(Q997&gt;0,RANK(Q997,(N997:P997,Q997:AE997)),0)</f>
        <v>0</v>
      </c>
      <c r="AH997" s="6">
        <f>IF(R997&gt;0,RANK(R997,(N997:P997,Q997:AE997)),0)</f>
        <v>0</v>
      </c>
      <c r="AI997" s="6">
        <f>IF(T997&gt;0,RANK(T997,(N997:P997,Q997:AE997)),0)</f>
        <v>0</v>
      </c>
      <c r="AJ997" s="6">
        <f>IF(S997&gt;0,RANK(S997,(N997:P997,Q997:AE997)),0)</f>
        <v>0</v>
      </c>
      <c r="AK997" s="2">
        <f t="shared" si="394"/>
        <v>0</v>
      </c>
      <c r="AL997" s="2">
        <f t="shared" si="395"/>
        <v>0</v>
      </c>
      <c r="AM997" s="2">
        <f t="shared" si="396"/>
        <v>0</v>
      </c>
      <c r="AN997" s="2">
        <f t="shared" si="397"/>
        <v>0</v>
      </c>
      <c r="AP997" t="s">
        <v>349</v>
      </c>
      <c r="AQ997" t="s">
        <v>2766</v>
      </c>
      <c r="AT997" s="92">
        <v>38</v>
      </c>
      <c r="AU997" s="94">
        <v>7</v>
      </c>
      <c r="AV997" s="98">
        <f t="shared" si="398"/>
        <v>38007</v>
      </c>
      <c r="AX997" s="6" t="s">
        <v>1535</v>
      </c>
      <c r="BE997" t="s">
        <v>1242</v>
      </c>
    </row>
    <row r="998" spans="1:57" hidden="1" outlineLevel="1">
      <c r="A998" t="s">
        <v>2758</v>
      </c>
      <c r="B998" t="s">
        <v>2766</v>
      </c>
      <c r="C998" s="1">
        <f t="shared" si="387"/>
        <v>3214</v>
      </c>
      <c r="D998" s="6">
        <f>IF(N998&gt;0, RANK(N998,(N998:P998,Q998:AE998)),0)</f>
        <v>1</v>
      </c>
      <c r="E998" s="6">
        <f>IF(O998&gt;0,RANK(O998,(N998:P998,Q998:AE998)),0)</f>
        <v>2</v>
      </c>
      <c r="F998" s="6">
        <f>IF(P998&gt;0,RANK(P998,(N998:P998,Q998:AE998)),0)</f>
        <v>0</v>
      </c>
      <c r="G998" s="1">
        <f t="shared" si="388"/>
        <v>646</v>
      </c>
      <c r="H998" s="2">
        <f t="shared" si="389"/>
        <v>0.20099564405724954</v>
      </c>
      <c r="I998" s="2"/>
      <c r="J998" s="2">
        <f t="shared" si="390"/>
        <v>0.60049782202862478</v>
      </c>
      <c r="K998" s="2">
        <f t="shared" si="391"/>
        <v>0.39950217797137522</v>
      </c>
      <c r="L998" s="2">
        <f t="shared" si="392"/>
        <v>0</v>
      </c>
      <c r="M998" s="2">
        <f t="shared" si="393"/>
        <v>0</v>
      </c>
      <c r="N998" s="56">
        <v>1930</v>
      </c>
      <c r="O998" s="56">
        <v>1284</v>
      </c>
      <c r="P998" s="109"/>
      <c r="Q998" s="109"/>
      <c r="R998" s="109"/>
      <c r="S998" s="109"/>
      <c r="T998" s="56"/>
      <c r="U998" s="56"/>
      <c r="V998" s="56"/>
      <c r="W998" s="56"/>
      <c r="X998" s="56"/>
      <c r="Y998" s="56"/>
      <c r="Z998" s="56"/>
      <c r="AA998" s="56"/>
      <c r="AB998" s="56"/>
      <c r="AC998" s="56"/>
      <c r="AD998" s="56"/>
      <c r="AE998" s="56"/>
      <c r="AG998" s="6">
        <f>IF(Q998&gt;0,RANK(Q998,(N998:P998,Q998:AE998)),0)</f>
        <v>0</v>
      </c>
      <c r="AH998" s="6">
        <f>IF(R998&gt;0,RANK(R998,(N998:P998,Q998:AE998)),0)</f>
        <v>0</v>
      </c>
      <c r="AI998" s="6">
        <f>IF(T998&gt;0,RANK(T998,(N998:P998,Q998:AE998)),0)</f>
        <v>0</v>
      </c>
      <c r="AJ998" s="6">
        <f>IF(S998&gt;0,RANK(S998,(N998:P998,Q998:AE998)),0)</f>
        <v>0</v>
      </c>
      <c r="AK998" s="2">
        <f t="shared" si="394"/>
        <v>0</v>
      </c>
      <c r="AL998" s="2">
        <f t="shared" si="395"/>
        <v>0</v>
      </c>
      <c r="AM998" s="2">
        <f t="shared" si="396"/>
        <v>0</v>
      </c>
      <c r="AN998" s="2">
        <f t="shared" si="397"/>
        <v>0</v>
      </c>
      <c r="AP998" t="s">
        <v>2758</v>
      </c>
      <c r="AQ998" t="s">
        <v>2766</v>
      </c>
      <c r="AT998" s="92">
        <v>38</v>
      </c>
      <c r="AU998" s="94">
        <v>9</v>
      </c>
      <c r="AV998" s="98">
        <f t="shared" si="398"/>
        <v>38009</v>
      </c>
      <c r="AX998" s="6" t="s">
        <v>1535</v>
      </c>
      <c r="BE998" t="s">
        <v>1244</v>
      </c>
    </row>
    <row r="999" spans="1:57" hidden="1" outlineLevel="1">
      <c r="A999" t="s">
        <v>1391</v>
      </c>
      <c r="B999" t="s">
        <v>2766</v>
      </c>
      <c r="C999" s="1">
        <f t="shared" si="387"/>
        <v>1531</v>
      </c>
      <c r="D999" s="6">
        <f>IF(N999&gt;0, RANK(N999,(N999:P999,Q999:AE999)),0)</f>
        <v>1</v>
      </c>
      <c r="E999" s="6">
        <f>IF(O999&gt;0,RANK(O999,(N999:P999,Q999:AE999)),0)</f>
        <v>2</v>
      </c>
      <c r="F999" s="6">
        <f>IF(P999&gt;0,RANK(P999,(N999:P999,Q999:AE999)),0)</f>
        <v>0</v>
      </c>
      <c r="G999" s="1">
        <f t="shared" si="388"/>
        <v>167</v>
      </c>
      <c r="H999" s="2">
        <f t="shared" si="389"/>
        <v>0.10907903331156107</v>
      </c>
      <c r="I999" s="2"/>
      <c r="J999" s="2">
        <f t="shared" si="390"/>
        <v>0.5545395166557805</v>
      </c>
      <c r="K999" s="2">
        <f t="shared" si="391"/>
        <v>0.44546048334421945</v>
      </c>
      <c r="L999" s="2">
        <f t="shared" si="392"/>
        <v>0</v>
      </c>
      <c r="M999" s="2">
        <f t="shared" si="393"/>
        <v>5.5511151231257827E-17</v>
      </c>
      <c r="N999" s="56">
        <v>849</v>
      </c>
      <c r="O999" s="56">
        <v>682</v>
      </c>
      <c r="P999" s="109"/>
      <c r="Q999" s="109"/>
      <c r="R999" s="109"/>
      <c r="S999" s="109"/>
      <c r="T999" s="56"/>
      <c r="U999" s="56"/>
      <c r="V999" s="56"/>
      <c r="W999" s="56"/>
      <c r="X999" s="56"/>
      <c r="Y999" s="56"/>
      <c r="Z999" s="56"/>
      <c r="AA999" s="56"/>
      <c r="AB999" s="56"/>
      <c r="AC999" s="56"/>
      <c r="AD999" s="56"/>
      <c r="AE999" s="56"/>
      <c r="AG999" s="6">
        <f>IF(Q999&gt;0,RANK(Q999,(N999:P999,Q999:AE999)),0)</f>
        <v>0</v>
      </c>
      <c r="AH999" s="6">
        <f>IF(R999&gt;0,RANK(R999,(N999:P999,Q999:AE999)),0)</f>
        <v>0</v>
      </c>
      <c r="AI999" s="6">
        <f>IF(T999&gt;0,RANK(T999,(N999:P999,Q999:AE999)),0)</f>
        <v>0</v>
      </c>
      <c r="AJ999" s="6">
        <f>IF(S999&gt;0,RANK(S999,(N999:P999,Q999:AE999)),0)</f>
        <v>0</v>
      </c>
      <c r="AK999" s="2">
        <f t="shared" si="394"/>
        <v>0</v>
      </c>
      <c r="AL999" s="2">
        <f t="shared" si="395"/>
        <v>0</v>
      </c>
      <c r="AM999" s="2">
        <f t="shared" si="396"/>
        <v>0</v>
      </c>
      <c r="AN999" s="2">
        <f t="shared" si="397"/>
        <v>0</v>
      </c>
      <c r="AP999" t="s">
        <v>1391</v>
      </c>
      <c r="AQ999" t="s">
        <v>2766</v>
      </c>
      <c r="AT999" s="92">
        <v>38</v>
      </c>
      <c r="AU999" s="94">
        <v>11</v>
      </c>
      <c r="AV999" s="98">
        <f t="shared" si="398"/>
        <v>38011</v>
      </c>
      <c r="AX999" s="6" t="s">
        <v>1535</v>
      </c>
      <c r="BE999" t="s">
        <v>1242</v>
      </c>
    </row>
    <row r="1000" spans="1:57" hidden="1" outlineLevel="1">
      <c r="A1000" t="s">
        <v>596</v>
      </c>
      <c r="B1000" t="s">
        <v>2766</v>
      </c>
      <c r="C1000" s="1">
        <f t="shared" si="387"/>
        <v>1162</v>
      </c>
      <c r="D1000" s="6">
        <f>IF(N1000&gt;0, RANK(N1000,(N1000:P1000,Q1000:AE1000)),0)</f>
        <v>1</v>
      </c>
      <c r="E1000" s="6">
        <f>IF(O1000&gt;0,RANK(O1000,(N1000:P1000,Q1000:AE1000)),0)</f>
        <v>2</v>
      </c>
      <c r="F1000" s="6">
        <f>IF(P1000&gt;0,RANK(P1000,(N1000:P1000,Q1000:AE1000)),0)</f>
        <v>0</v>
      </c>
      <c r="G1000" s="1">
        <f t="shared" si="388"/>
        <v>284</v>
      </c>
      <c r="H1000" s="2">
        <f t="shared" si="389"/>
        <v>0.24440619621342513</v>
      </c>
      <c r="I1000" s="2"/>
      <c r="J1000" s="2">
        <f t="shared" si="390"/>
        <v>0.62220309810671259</v>
      </c>
      <c r="K1000" s="2">
        <f t="shared" si="391"/>
        <v>0.37779690189328746</v>
      </c>
      <c r="L1000" s="2">
        <f t="shared" si="392"/>
        <v>0</v>
      </c>
      <c r="M1000" s="2">
        <f t="shared" si="393"/>
        <v>-5.5511151231257827E-17</v>
      </c>
      <c r="N1000" s="56">
        <v>723</v>
      </c>
      <c r="O1000" s="56">
        <v>439</v>
      </c>
      <c r="P1000" s="109"/>
      <c r="Q1000" s="109"/>
      <c r="R1000" s="109"/>
      <c r="S1000" s="109"/>
      <c r="T1000" s="56"/>
      <c r="U1000" s="56"/>
      <c r="V1000" s="56"/>
      <c r="W1000" s="56"/>
      <c r="X1000" s="56"/>
      <c r="Y1000" s="56"/>
      <c r="Z1000" s="56"/>
      <c r="AA1000" s="56"/>
      <c r="AB1000" s="56"/>
      <c r="AC1000" s="56"/>
      <c r="AD1000" s="56"/>
      <c r="AE1000" s="56"/>
      <c r="AG1000" s="6">
        <f>IF(Q1000&gt;0,RANK(Q1000,(N1000:P1000,Q1000:AE1000)),0)</f>
        <v>0</v>
      </c>
      <c r="AH1000" s="6">
        <f>IF(R1000&gt;0,RANK(R1000,(N1000:P1000,Q1000:AE1000)),0)</f>
        <v>0</v>
      </c>
      <c r="AI1000" s="6">
        <f>IF(T1000&gt;0,RANK(T1000,(N1000:P1000,Q1000:AE1000)),0)</f>
        <v>0</v>
      </c>
      <c r="AJ1000" s="6">
        <f>IF(S1000&gt;0,RANK(S1000,(N1000:P1000,Q1000:AE1000)),0)</f>
        <v>0</v>
      </c>
      <c r="AK1000" s="2">
        <f t="shared" si="394"/>
        <v>0</v>
      </c>
      <c r="AL1000" s="2">
        <f t="shared" si="395"/>
        <v>0</v>
      </c>
      <c r="AM1000" s="2">
        <f t="shared" si="396"/>
        <v>0</v>
      </c>
      <c r="AN1000" s="2">
        <f t="shared" si="397"/>
        <v>0</v>
      </c>
      <c r="AP1000" t="s">
        <v>596</v>
      </c>
      <c r="AQ1000" t="s">
        <v>2766</v>
      </c>
      <c r="AT1000" s="92">
        <v>38</v>
      </c>
      <c r="AU1000" s="94">
        <v>13</v>
      </c>
      <c r="AV1000" s="98">
        <f t="shared" si="398"/>
        <v>38013</v>
      </c>
      <c r="AX1000" s="6" t="s">
        <v>1535</v>
      </c>
      <c r="BE1000" t="s">
        <v>1242</v>
      </c>
    </row>
    <row r="1001" spans="1:57" hidden="1" outlineLevel="1">
      <c r="A1001" t="s">
        <v>2684</v>
      </c>
      <c r="B1001" t="s">
        <v>2766</v>
      </c>
      <c r="C1001" s="1">
        <f t="shared" si="387"/>
        <v>25912</v>
      </c>
      <c r="D1001" s="6">
        <f>IF(N1001&gt;0, RANK(N1001,(N1001:P1001,Q1001:AE1001)),0)</f>
        <v>1</v>
      </c>
      <c r="E1001" s="6">
        <f>IF(O1001&gt;0,RANK(O1001,(N1001:P1001,Q1001:AE1001)),0)</f>
        <v>2</v>
      </c>
      <c r="F1001" s="6">
        <f>IF(P1001&gt;0,RANK(P1001,(N1001:P1001,Q1001:AE1001)),0)</f>
        <v>0</v>
      </c>
      <c r="G1001" s="1">
        <f t="shared" si="388"/>
        <v>148</v>
      </c>
      <c r="H1001" s="2">
        <f t="shared" si="389"/>
        <v>5.711639394874961E-3</v>
      </c>
      <c r="I1001" s="2"/>
      <c r="J1001" s="2">
        <f t="shared" si="390"/>
        <v>0.50285581969743753</v>
      </c>
      <c r="K1001" s="2">
        <f t="shared" si="391"/>
        <v>0.49714418030256252</v>
      </c>
      <c r="L1001" s="2">
        <f t="shared" si="392"/>
        <v>0</v>
      </c>
      <c r="M1001" s="2">
        <f t="shared" si="393"/>
        <v>-5.5511151231257827E-17</v>
      </c>
      <c r="N1001" s="56">
        <v>13030</v>
      </c>
      <c r="O1001" s="56">
        <v>12882</v>
      </c>
      <c r="P1001" s="109"/>
      <c r="Q1001" s="109"/>
      <c r="R1001" s="109"/>
      <c r="S1001" s="109"/>
      <c r="T1001" s="56"/>
      <c r="U1001" s="56"/>
      <c r="V1001" s="56"/>
      <c r="W1001" s="56"/>
      <c r="X1001" s="56"/>
      <c r="Y1001" s="56"/>
      <c r="Z1001" s="56"/>
      <c r="AA1001" s="56"/>
      <c r="AB1001" s="56"/>
      <c r="AC1001" s="56"/>
      <c r="AD1001" s="56"/>
      <c r="AE1001" s="56"/>
      <c r="AG1001" s="6">
        <f>IF(Q1001&gt;0,RANK(Q1001,(N1001:P1001,Q1001:AE1001)),0)</f>
        <v>0</v>
      </c>
      <c r="AH1001" s="6">
        <f>IF(R1001&gt;0,RANK(R1001,(N1001:P1001,Q1001:AE1001)),0)</f>
        <v>0</v>
      </c>
      <c r="AI1001" s="6">
        <f>IF(T1001&gt;0,RANK(T1001,(N1001:P1001,Q1001:AE1001)),0)</f>
        <v>0</v>
      </c>
      <c r="AJ1001" s="6">
        <f>IF(S1001&gt;0,RANK(S1001,(N1001:P1001,Q1001:AE1001)),0)</f>
        <v>0</v>
      </c>
      <c r="AK1001" s="2">
        <f t="shared" si="394"/>
        <v>0</v>
      </c>
      <c r="AL1001" s="2">
        <f t="shared" si="395"/>
        <v>0</v>
      </c>
      <c r="AM1001" s="2">
        <f t="shared" si="396"/>
        <v>0</v>
      </c>
      <c r="AN1001" s="2">
        <f t="shared" si="397"/>
        <v>0</v>
      </c>
      <c r="AP1001" t="s">
        <v>2684</v>
      </c>
      <c r="AQ1001" t="s">
        <v>2766</v>
      </c>
      <c r="AT1001" s="92">
        <v>38</v>
      </c>
      <c r="AU1001" s="94">
        <v>15</v>
      </c>
      <c r="AV1001" s="98">
        <f t="shared" si="398"/>
        <v>38015</v>
      </c>
      <c r="AX1001" s="6" t="s">
        <v>1535</v>
      </c>
      <c r="BE1001" t="s">
        <v>294</v>
      </c>
    </row>
    <row r="1002" spans="1:57" hidden="1" outlineLevel="1">
      <c r="A1002" t="s">
        <v>2344</v>
      </c>
      <c r="B1002" t="s">
        <v>2766</v>
      </c>
      <c r="C1002" s="1">
        <f t="shared" si="387"/>
        <v>37236</v>
      </c>
      <c r="D1002" s="6">
        <f>IF(N1002&gt;0, RANK(N1002,(N1002:P1002,Q1002:AE1002)),0)</f>
        <v>1</v>
      </c>
      <c r="E1002" s="6">
        <f>IF(O1002&gt;0,RANK(O1002,(N1002:P1002,Q1002:AE1002)),0)</f>
        <v>2</v>
      </c>
      <c r="F1002" s="6">
        <f>IF(P1002&gt;0,RANK(P1002,(N1002:P1002,Q1002:AE1002)),0)</f>
        <v>0</v>
      </c>
      <c r="G1002" s="1">
        <f t="shared" si="388"/>
        <v>4444</v>
      </c>
      <c r="H1002" s="2">
        <f t="shared" si="389"/>
        <v>0.11934686862176389</v>
      </c>
      <c r="I1002" s="2"/>
      <c r="J1002" s="2">
        <f t="shared" si="390"/>
        <v>0.5596734343108819</v>
      </c>
      <c r="K1002" s="2">
        <f t="shared" si="391"/>
        <v>0.44032656568911804</v>
      </c>
      <c r="L1002" s="2">
        <f t="shared" si="392"/>
        <v>0</v>
      </c>
      <c r="M1002" s="2">
        <f t="shared" si="393"/>
        <v>5.5511151231257827E-17</v>
      </c>
      <c r="N1002" s="56">
        <v>20840</v>
      </c>
      <c r="O1002" s="56">
        <v>16396</v>
      </c>
      <c r="P1002" s="109"/>
      <c r="Q1002" s="109"/>
      <c r="R1002" s="109"/>
      <c r="S1002" s="109"/>
      <c r="T1002" s="56"/>
      <c r="U1002" s="56"/>
      <c r="V1002" s="56"/>
      <c r="W1002" s="56"/>
      <c r="X1002" s="56"/>
      <c r="Y1002" s="56"/>
      <c r="Z1002" s="56"/>
      <c r="AA1002" s="56"/>
      <c r="AB1002" s="56"/>
      <c r="AC1002" s="56"/>
      <c r="AD1002" s="56"/>
      <c r="AE1002" s="56"/>
      <c r="AG1002" s="6">
        <f>IF(Q1002&gt;0,RANK(Q1002,(N1002:P1002,Q1002:AE1002)),0)</f>
        <v>0</v>
      </c>
      <c r="AH1002" s="6">
        <f>IF(R1002&gt;0,RANK(R1002,(N1002:P1002,Q1002:AE1002)),0)</f>
        <v>0</v>
      </c>
      <c r="AI1002" s="6">
        <f>IF(T1002&gt;0,RANK(T1002,(N1002:P1002,Q1002:AE1002)),0)</f>
        <v>0</v>
      </c>
      <c r="AJ1002" s="6">
        <f>IF(S1002&gt;0,RANK(S1002,(N1002:P1002,Q1002:AE1002)),0)</f>
        <v>0</v>
      </c>
      <c r="AK1002" s="2">
        <f t="shared" si="394"/>
        <v>0</v>
      </c>
      <c r="AL1002" s="2">
        <f t="shared" si="395"/>
        <v>0</v>
      </c>
      <c r="AM1002" s="2">
        <f t="shared" si="396"/>
        <v>0</v>
      </c>
      <c r="AN1002" s="2">
        <f t="shared" si="397"/>
        <v>0</v>
      </c>
      <c r="AP1002" t="s">
        <v>2344</v>
      </c>
      <c r="AQ1002" t="s">
        <v>2766</v>
      </c>
      <c r="AT1002" s="92">
        <v>38</v>
      </c>
      <c r="AU1002" s="94">
        <v>17</v>
      </c>
      <c r="AV1002" s="98">
        <f t="shared" si="398"/>
        <v>38017</v>
      </c>
      <c r="AX1002" s="6" t="s">
        <v>1535</v>
      </c>
      <c r="BE1002" t="s">
        <v>1242</v>
      </c>
    </row>
    <row r="1003" spans="1:57" hidden="1" outlineLevel="1">
      <c r="A1003" t="s">
        <v>2642</v>
      </c>
      <c r="B1003" t="s">
        <v>2766</v>
      </c>
      <c r="C1003" s="1">
        <f t="shared" si="387"/>
        <v>2725</v>
      </c>
      <c r="D1003" s="6">
        <f>IF(N1003&gt;0, RANK(N1003,(N1003:P1003,Q1003:AE1003)),0)</f>
        <v>1</v>
      </c>
      <c r="E1003" s="6">
        <f>IF(O1003&gt;0,RANK(O1003,(N1003:P1003,Q1003:AE1003)),0)</f>
        <v>2</v>
      </c>
      <c r="F1003" s="6">
        <f>IF(P1003&gt;0,RANK(P1003,(N1003:P1003,Q1003:AE1003)),0)</f>
        <v>0</v>
      </c>
      <c r="G1003" s="1">
        <f t="shared" si="388"/>
        <v>727</v>
      </c>
      <c r="H1003" s="2">
        <f t="shared" si="389"/>
        <v>0.26678899082568808</v>
      </c>
      <c r="I1003" s="2"/>
      <c r="J1003" s="2">
        <f t="shared" si="390"/>
        <v>0.63339449541284398</v>
      </c>
      <c r="K1003" s="2">
        <f t="shared" si="391"/>
        <v>0.36660550458715596</v>
      </c>
      <c r="L1003" s="2">
        <f t="shared" si="392"/>
        <v>0</v>
      </c>
      <c r="M1003" s="2">
        <f t="shared" si="393"/>
        <v>5.5511151231257827E-17</v>
      </c>
      <c r="N1003" s="56">
        <v>1726</v>
      </c>
      <c r="O1003" s="56">
        <v>999</v>
      </c>
      <c r="P1003" s="109"/>
      <c r="Q1003" s="109"/>
      <c r="R1003" s="109"/>
      <c r="S1003" s="109"/>
      <c r="T1003" s="56"/>
      <c r="U1003" s="56"/>
      <c r="V1003" s="56"/>
      <c r="W1003" s="56"/>
      <c r="X1003" s="56"/>
      <c r="Y1003" s="56"/>
      <c r="Z1003" s="56"/>
      <c r="AA1003" s="56"/>
      <c r="AB1003" s="56"/>
      <c r="AC1003" s="56"/>
      <c r="AD1003" s="56"/>
      <c r="AE1003" s="56"/>
      <c r="AG1003" s="6">
        <f>IF(Q1003&gt;0,RANK(Q1003,(N1003:P1003,Q1003:AE1003)),0)</f>
        <v>0</v>
      </c>
      <c r="AH1003" s="6">
        <f>IF(R1003&gt;0,RANK(R1003,(N1003:P1003,Q1003:AE1003)),0)</f>
        <v>0</v>
      </c>
      <c r="AI1003" s="6">
        <f>IF(T1003&gt;0,RANK(T1003,(N1003:P1003,Q1003:AE1003)),0)</f>
        <v>0</v>
      </c>
      <c r="AJ1003" s="6">
        <f>IF(S1003&gt;0,RANK(S1003,(N1003:P1003,Q1003:AE1003)),0)</f>
        <v>0</v>
      </c>
      <c r="AK1003" s="2">
        <f t="shared" si="394"/>
        <v>0</v>
      </c>
      <c r="AL1003" s="2">
        <f t="shared" si="395"/>
        <v>0</v>
      </c>
      <c r="AM1003" s="2">
        <f t="shared" si="396"/>
        <v>0</v>
      </c>
      <c r="AN1003" s="2">
        <f t="shared" si="397"/>
        <v>0</v>
      </c>
      <c r="AP1003" t="s">
        <v>2642</v>
      </c>
      <c r="AQ1003" t="s">
        <v>2766</v>
      </c>
      <c r="AT1003" s="92">
        <v>38</v>
      </c>
      <c r="AU1003" s="94">
        <v>19</v>
      </c>
      <c r="AV1003" s="98">
        <f t="shared" si="398"/>
        <v>38019</v>
      </c>
      <c r="AX1003" s="6" t="s">
        <v>1535</v>
      </c>
      <c r="BE1003" t="s">
        <v>298</v>
      </c>
    </row>
    <row r="1004" spans="1:57" hidden="1" outlineLevel="1">
      <c r="A1004" t="s">
        <v>1214</v>
      </c>
      <c r="B1004" t="s">
        <v>2766</v>
      </c>
      <c r="C1004" s="1">
        <f t="shared" si="387"/>
        <v>2492</v>
      </c>
      <c r="D1004" s="6">
        <f>IF(N1004&gt;0, RANK(N1004,(N1004:P1004,Q1004:AE1004)),0)</f>
        <v>1</v>
      </c>
      <c r="E1004" s="6">
        <f>IF(O1004&gt;0,RANK(O1004,(N1004:P1004,Q1004:AE1004)),0)</f>
        <v>2</v>
      </c>
      <c r="F1004" s="6">
        <f>IF(P1004&gt;0,RANK(P1004,(N1004:P1004,Q1004:AE1004)),0)</f>
        <v>0</v>
      </c>
      <c r="G1004" s="1">
        <f t="shared" si="388"/>
        <v>192</v>
      </c>
      <c r="H1004" s="2">
        <f t="shared" si="389"/>
        <v>7.7046548956661312E-2</v>
      </c>
      <c r="I1004" s="2"/>
      <c r="J1004" s="2">
        <f t="shared" si="390"/>
        <v>0.5385232744783307</v>
      </c>
      <c r="K1004" s="2">
        <f t="shared" si="391"/>
        <v>0.46147672552166935</v>
      </c>
      <c r="L1004" s="2">
        <f t="shared" si="392"/>
        <v>0</v>
      </c>
      <c r="M1004" s="2">
        <f t="shared" si="393"/>
        <v>-5.5511151231257827E-17</v>
      </c>
      <c r="N1004" s="56">
        <v>1342</v>
      </c>
      <c r="O1004" s="56">
        <v>1150</v>
      </c>
      <c r="P1004" s="109"/>
      <c r="Q1004" s="109"/>
      <c r="R1004" s="109"/>
      <c r="S1004" s="109"/>
      <c r="T1004" s="56"/>
      <c r="U1004" s="56"/>
      <c r="V1004" s="56"/>
      <c r="W1004" s="56"/>
      <c r="X1004" s="56"/>
      <c r="Y1004" s="56"/>
      <c r="Z1004" s="56"/>
      <c r="AA1004" s="56"/>
      <c r="AB1004" s="56"/>
      <c r="AC1004" s="56"/>
      <c r="AD1004" s="56"/>
      <c r="AE1004" s="56"/>
      <c r="AG1004" s="6">
        <f>IF(Q1004&gt;0,RANK(Q1004,(N1004:P1004,Q1004:AE1004)),0)</f>
        <v>0</v>
      </c>
      <c r="AH1004" s="6">
        <f>IF(R1004&gt;0,RANK(R1004,(N1004:P1004,Q1004:AE1004)),0)</f>
        <v>0</v>
      </c>
      <c r="AI1004" s="6">
        <f>IF(T1004&gt;0,RANK(T1004,(N1004:P1004,Q1004:AE1004)),0)</f>
        <v>0</v>
      </c>
      <c r="AJ1004" s="6">
        <f>IF(S1004&gt;0,RANK(S1004,(N1004:P1004,Q1004:AE1004)),0)</f>
        <v>0</v>
      </c>
      <c r="AK1004" s="2">
        <f t="shared" si="394"/>
        <v>0</v>
      </c>
      <c r="AL1004" s="2">
        <f t="shared" si="395"/>
        <v>0</v>
      </c>
      <c r="AM1004" s="2">
        <f t="shared" si="396"/>
        <v>0</v>
      </c>
      <c r="AN1004" s="2">
        <f t="shared" si="397"/>
        <v>0</v>
      </c>
      <c r="AP1004" t="s">
        <v>1214</v>
      </c>
      <c r="AQ1004" t="s">
        <v>2766</v>
      </c>
      <c r="AT1004" s="92">
        <v>38</v>
      </c>
      <c r="AU1004" s="94">
        <v>21</v>
      </c>
      <c r="AV1004" s="98">
        <f t="shared" si="398"/>
        <v>38021</v>
      </c>
      <c r="AX1004" s="6" t="s">
        <v>1535</v>
      </c>
      <c r="BE1004" t="s">
        <v>1242</v>
      </c>
    </row>
    <row r="1005" spans="1:57" hidden="1" outlineLevel="1">
      <c r="A1005" t="s">
        <v>1614</v>
      </c>
      <c r="B1005" t="s">
        <v>2766</v>
      </c>
      <c r="C1005" s="1">
        <f t="shared" si="387"/>
        <v>1325</v>
      </c>
      <c r="D1005" s="6">
        <f>IF(N1005&gt;0, RANK(N1005,(N1005:P1005,Q1005:AE1005)),0)</f>
        <v>1</v>
      </c>
      <c r="E1005" s="6">
        <f>IF(O1005&gt;0,RANK(O1005,(N1005:P1005,Q1005:AE1005)),0)</f>
        <v>2</v>
      </c>
      <c r="F1005" s="6">
        <f>IF(P1005&gt;0,RANK(P1005,(N1005:P1005,Q1005:AE1005)),0)</f>
        <v>0</v>
      </c>
      <c r="G1005" s="1">
        <f t="shared" si="388"/>
        <v>549</v>
      </c>
      <c r="H1005" s="2">
        <f t="shared" si="389"/>
        <v>0.41433962264150942</v>
      </c>
      <c r="I1005" s="2"/>
      <c r="J1005" s="2">
        <f t="shared" si="390"/>
        <v>0.70716981132075474</v>
      </c>
      <c r="K1005" s="2">
        <f t="shared" si="391"/>
        <v>0.29283018867924526</v>
      </c>
      <c r="L1005" s="2">
        <f t="shared" si="392"/>
        <v>0</v>
      </c>
      <c r="M1005" s="2">
        <f t="shared" si="393"/>
        <v>0</v>
      </c>
      <c r="N1005" s="56">
        <v>937</v>
      </c>
      <c r="O1005" s="56">
        <v>388</v>
      </c>
      <c r="P1005" s="109"/>
      <c r="Q1005" s="109"/>
      <c r="R1005" s="109"/>
      <c r="S1005" s="109"/>
      <c r="T1005" s="56"/>
      <c r="U1005" s="56"/>
      <c r="V1005" s="56"/>
      <c r="W1005" s="56"/>
      <c r="X1005" s="56"/>
      <c r="Y1005" s="56"/>
      <c r="Z1005" s="56"/>
      <c r="AA1005" s="56"/>
      <c r="AB1005" s="56"/>
      <c r="AC1005" s="56"/>
      <c r="AD1005" s="56"/>
      <c r="AE1005" s="56"/>
      <c r="AG1005" s="6">
        <f>IF(Q1005&gt;0,RANK(Q1005,(N1005:P1005,Q1005:AE1005)),0)</f>
        <v>0</v>
      </c>
      <c r="AH1005" s="6">
        <f>IF(R1005&gt;0,RANK(R1005,(N1005:P1005,Q1005:AE1005)),0)</f>
        <v>0</v>
      </c>
      <c r="AI1005" s="6">
        <f>IF(T1005&gt;0,RANK(T1005,(N1005:P1005,Q1005:AE1005)),0)</f>
        <v>0</v>
      </c>
      <c r="AJ1005" s="6">
        <f>IF(S1005&gt;0,RANK(S1005,(N1005:P1005,Q1005:AE1005)),0)</f>
        <v>0</v>
      </c>
      <c r="AK1005" s="2">
        <f t="shared" si="394"/>
        <v>0</v>
      </c>
      <c r="AL1005" s="2">
        <f t="shared" si="395"/>
        <v>0</v>
      </c>
      <c r="AM1005" s="2">
        <f t="shared" si="396"/>
        <v>0</v>
      </c>
      <c r="AN1005" s="2">
        <f t="shared" si="397"/>
        <v>0</v>
      </c>
      <c r="AP1005" t="s">
        <v>1614</v>
      </c>
      <c r="AQ1005" t="s">
        <v>2766</v>
      </c>
      <c r="AT1005" s="92">
        <v>38</v>
      </c>
      <c r="AU1005" s="94">
        <v>23</v>
      </c>
      <c r="AV1005" s="98">
        <f t="shared" si="398"/>
        <v>38023</v>
      </c>
      <c r="AX1005" s="6" t="s">
        <v>1535</v>
      </c>
      <c r="BE1005" t="s">
        <v>59</v>
      </c>
    </row>
    <row r="1006" spans="1:57" hidden="1" outlineLevel="1">
      <c r="A1006" t="s">
        <v>849</v>
      </c>
      <c r="B1006" t="s">
        <v>2766</v>
      </c>
      <c r="C1006" s="1">
        <f t="shared" si="387"/>
        <v>1882</v>
      </c>
      <c r="D1006" s="6">
        <f>IF(N1006&gt;0, RANK(N1006,(N1006:P1006,Q1006:AE1006)),0)</f>
        <v>1</v>
      </c>
      <c r="E1006" s="6">
        <f>IF(O1006&gt;0,RANK(O1006,(N1006:P1006,Q1006:AE1006)),0)</f>
        <v>2</v>
      </c>
      <c r="F1006" s="6">
        <f>IF(P1006&gt;0,RANK(P1006,(N1006:P1006,Q1006:AE1006)),0)</f>
        <v>0</v>
      </c>
      <c r="G1006" s="1">
        <f t="shared" si="388"/>
        <v>174</v>
      </c>
      <c r="H1006" s="2">
        <f t="shared" si="389"/>
        <v>9.24548352816153E-2</v>
      </c>
      <c r="I1006" s="2"/>
      <c r="J1006" s="2">
        <f t="shared" si="390"/>
        <v>0.54622741764080762</v>
      </c>
      <c r="K1006" s="2">
        <f t="shared" si="391"/>
        <v>0.45377258235919232</v>
      </c>
      <c r="L1006" s="2">
        <f t="shared" si="392"/>
        <v>0</v>
      </c>
      <c r="M1006" s="2">
        <f t="shared" si="393"/>
        <v>5.5511151231257827E-17</v>
      </c>
      <c r="N1006" s="56">
        <v>1028</v>
      </c>
      <c r="O1006" s="56">
        <v>854</v>
      </c>
      <c r="P1006" s="109"/>
      <c r="Q1006" s="109"/>
      <c r="R1006" s="109"/>
      <c r="S1006" s="109"/>
      <c r="T1006" s="56"/>
      <c r="U1006" s="56"/>
      <c r="V1006" s="56"/>
      <c r="W1006" s="56"/>
      <c r="X1006" s="56"/>
      <c r="Y1006" s="56"/>
      <c r="Z1006" s="56"/>
      <c r="AA1006" s="56"/>
      <c r="AB1006" s="56"/>
      <c r="AC1006" s="56"/>
      <c r="AD1006" s="56"/>
      <c r="AE1006" s="56"/>
      <c r="AG1006" s="6">
        <f>IF(Q1006&gt;0,RANK(Q1006,(N1006:P1006,Q1006:AE1006)),0)</f>
        <v>0</v>
      </c>
      <c r="AH1006" s="6">
        <f>IF(R1006&gt;0,RANK(R1006,(N1006:P1006,Q1006:AE1006)),0)</f>
        <v>0</v>
      </c>
      <c r="AI1006" s="6">
        <f>IF(T1006&gt;0,RANK(T1006,(N1006:P1006,Q1006:AE1006)),0)</f>
        <v>0</v>
      </c>
      <c r="AJ1006" s="6">
        <f>IF(S1006&gt;0,RANK(S1006,(N1006:P1006,Q1006:AE1006)),0)</f>
        <v>0</v>
      </c>
      <c r="AK1006" s="2">
        <f t="shared" si="394"/>
        <v>0</v>
      </c>
      <c r="AL1006" s="2">
        <f t="shared" si="395"/>
        <v>0</v>
      </c>
      <c r="AM1006" s="2">
        <f t="shared" si="396"/>
        <v>0</v>
      </c>
      <c r="AN1006" s="2">
        <f t="shared" si="397"/>
        <v>0</v>
      </c>
      <c r="AP1006" t="s">
        <v>849</v>
      </c>
      <c r="AQ1006" t="s">
        <v>2766</v>
      </c>
      <c r="AT1006" s="92">
        <v>38</v>
      </c>
      <c r="AU1006" s="94">
        <v>25</v>
      </c>
      <c r="AV1006" s="98">
        <f t="shared" si="398"/>
        <v>38025</v>
      </c>
      <c r="AX1006" s="6" t="s">
        <v>1535</v>
      </c>
      <c r="BE1006" t="s">
        <v>1242</v>
      </c>
    </row>
    <row r="1007" spans="1:57" hidden="1" outlineLevel="1">
      <c r="A1007" t="s">
        <v>292</v>
      </c>
      <c r="B1007" t="s">
        <v>2766</v>
      </c>
      <c r="C1007" s="1">
        <f t="shared" si="387"/>
        <v>1316</v>
      </c>
      <c r="D1007" s="6">
        <f>IF(N1007&gt;0, RANK(N1007,(N1007:P1007,Q1007:AE1007)),0)</f>
        <v>1</v>
      </c>
      <c r="E1007" s="6">
        <f>IF(O1007&gt;0,RANK(O1007,(N1007:P1007,Q1007:AE1007)),0)</f>
        <v>2</v>
      </c>
      <c r="F1007" s="6">
        <f>IF(P1007&gt;0,RANK(P1007,(N1007:P1007,Q1007:AE1007)),0)</f>
        <v>0</v>
      </c>
      <c r="G1007" s="1">
        <f t="shared" si="388"/>
        <v>278</v>
      </c>
      <c r="H1007" s="2">
        <f t="shared" si="389"/>
        <v>0.21124620060790272</v>
      </c>
      <c r="I1007" s="2"/>
      <c r="J1007" s="2">
        <f t="shared" si="390"/>
        <v>0.60562310030395139</v>
      </c>
      <c r="K1007" s="2">
        <f t="shared" si="391"/>
        <v>0.39437689969604861</v>
      </c>
      <c r="L1007" s="2">
        <f t="shared" si="392"/>
        <v>0</v>
      </c>
      <c r="M1007" s="2">
        <f t="shared" si="393"/>
        <v>0</v>
      </c>
      <c r="N1007" s="56">
        <v>797</v>
      </c>
      <c r="O1007" s="56">
        <v>519</v>
      </c>
      <c r="P1007" s="109"/>
      <c r="Q1007" s="109"/>
      <c r="R1007" s="109"/>
      <c r="S1007" s="109"/>
      <c r="T1007" s="56"/>
      <c r="U1007" s="56"/>
      <c r="V1007" s="56"/>
      <c r="W1007" s="56"/>
      <c r="X1007" s="56"/>
      <c r="Y1007" s="56"/>
      <c r="Z1007" s="56"/>
      <c r="AA1007" s="56"/>
      <c r="AB1007" s="56"/>
      <c r="AC1007" s="56"/>
      <c r="AD1007" s="56"/>
      <c r="AE1007" s="56"/>
      <c r="AG1007" s="6">
        <f>IF(Q1007&gt;0,RANK(Q1007,(N1007:P1007,Q1007:AE1007)),0)</f>
        <v>0</v>
      </c>
      <c r="AH1007" s="6">
        <f>IF(R1007&gt;0,RANK(R1007,(N1007:P1007,Q1007:AE1007)),0)</f>
        <v>0</v>
      </c>
      <c r="AI1007" s="6">
        <f>IF(T1007&gt;0,RANK(T1007,(N1007:P1007,Q1007:AE1007)),0)</f>
        <v>0</v>
      </c>
      <c r="AJ1007" s="6">
        <f>IF(S1007&gt;0,RANK(S1007,(N1007:P1007,Q1007:AE1007)),0)</f>
        <v>0</v>
      </c>
      <c r="AK1007" s="2">
        <f t="shared" si="394"/>
        <v>0</v>
      </c>
      <c r="AL1007" s="2">
        <f t="shared" si="395"/>
        <v>0</v>
      </c>
      <c r="AM1007" s="2">
        <f t="shared" si="396"/>
        <v>0</v>
      </c>
      <c r="AN1007" s="2">
        <f t="shared" si="397"/>
        <v>0</v>
      </c>
      <c r="AP1007" t="s">
        <v>292</v>
      </c>
      <c r="AQ1007" t="s">
        <v>2766</v>
      </c>
      <c r="AT1007" s="92">
        <v>38</v>
      </c>
      <c r="AU1007" s="94">
        <v>27</v>
      </c>
      <c r="AV1007" s="98">
        <f t="shared" si="398"/>
        <v>38027</v>
      </c>
      <c r="AX1007" s="6" t="s">
        <v>1535</v>
      </c>
      <c r="BE1007" t="s">
        <v>59</v>
      </c>
    </row>
    <row r="1008" spans="1:57" hidden="1" outlineLevel="1">
      <c r="A1008" t="s">
        <v>2154</v>
      </c>
      <c r="B1008" t="s">
        <v>2766</v>
      </c>
      <c r="C1008" s="1">
        <f t="shared" si="387"/>
        <v>2244</v>
      </c>
      <c r="D1008" s="6">
        <f>IF(N1008&gt;0, RANK(N1008,(N1008:P1008,Q1008:AE1008)),0)</f>
        <v>1</v>
      </c>
      <c r="E1008" s="6">
        <f>IF(O1008&gt;0,RANK(O1008,(N1008:P1008,Q1008:AE1008)),0)</f>
        <v>2</v>
      </c>
      <c r="F1008" s="6">
        <f>IF(P1008&gt;0,RANK(P1008,(N1008:P1008,Q1008:AE1008)),0)</f>
        <v>0</v>
      </c>
      <c r="G1008" s="1">
        <f t="shared" si="388"/>
        <v>26</v>
      </c>
      <c r="H1008" s="2">
        <f t="shared" si="389"/>
        <v>1.1586452762923352E-2</v>
      </c>
      <c r="I1008" s="2"/>
      <c r="J1008" s="2">
        <f t="shared" si="390"/>
        <v>0.50579322638146162</v>
      </c>
      <c r="K1008" s="2">
        <f t="shared" si="391"/>
        <v>0.49420677361853832</v>
      </c>
      <c r="L1008" s="2">
        <f t="shared" si="392"/>
        <v>0</v>
      </c>
      <c r="M1008" s="2">
        <f t="shared" si="393"/>
        <v>5.5511151231257827E-17</v>
      </c>
      <c r="N1008" s="56">
        <v>1135</v>
      </c>
      <c r="O1008" s="56">
        <v>1109</v>
      </c>
      <c r="P1008" s="109"/>
      <c r="Q1008" s="109"/>
      <c r="R1008" s="109"/>
      <c r="S1008" s="109"/>
      <c r="T1008" s="56"/>
      <c r="U1008" s="56"/>
      <c r="V1008" s="56"/>
      <c r="W1008" s="56"/>
      <c r="X1008" s="56"/>
      <c r="Y1008" s="56"/>
      <c r="Z1008" s="56"/>
      <c r="AA1008" s="56"/>
      <c r="AB1008" s="56"/>
      <c r="AC1008" s="56"/>
      <c r="AD1008" s="56"/>
      <c r="AE1008" s="56"/>
      <c r="AG1008" s="6">
        <f>IF(Q1008&gt;0,RANK(Q1008,(N1008:P1008,Q1008:AE1008)),0)</f>
        <v>0</v>
      </c>
      <c r="AH1008" s="6">
        <f>IF(R1008&gt;0,RANK(R1008,(N1008:P1008,Q1008:AE1008)),0)</f>
        <v>0</v>
      </c>
      <c r="AI1008" s="6">
        <f>IF(T1008&gt;0,RANK(T1008,(N1008:P1008,Q1008:AE1008)),0)</f>
        <v>0</v>
      </c>
      <c r="AJ1008" s="6">
        <f>IF(S1008&gt;0,RANK(S1008,(N1008:P1008,Q1008:AE1008)),0)</f>
        <v>0</v>
      </c>
      <c r="AK1008" s="2">
        <f t="shared" si="394"/>
        <v>0</v>
      </c>
      <c r="AL1008" s="2">
        <f t="shared" si="395"/>
        <v>0</v>
      </c>
      <c r="AM1008" s="2">
        <f t="shared" si="396"/>
        <v>0</v>
      </c>
      <c r="AN1008" s="2">
        <f t="shared" si="397"/>
        <v>0</v>
      </c>
      <c r="AP1008" t="s">
        <v>2154</v>
      </c>
      <c r="AQ1008" t="s">
        <v>2766</v>
      </c>
      <c r="AT1008" s="92">
        <v>38</v>
      </c>
      <c r="AU1008" s="94">
        <v>29</v>
      </c>
      <c r="AV1008" s="98">
        <f t="shared" si="398"/>
        <v>38029</v>
      </c>
      <c r="AX1008" s="6" t="s">
        <v>1535</v>
      </c>
      <c r="BE1008" t="s">
        <v>298</v>
      </c>
    </row>
    <row r="1009" spans="1:57" hidden="1" outlineLevel="1">
      <c r="A1009" t="s">
        <v>2155</v>
      </c>
      <c r="B1009" t="s">
        <v>2766</v>
      </c>
      <c r="C1009" s="1">
        <f t="shared" si="387"/>
        <v>1871</v>
      </c>
      <c r="D1009" s="6">
        <f>IF(N1009&gt;0, RANK(N1009,(N1009:P1009,Q1009:AE1009)),0)</f>
        <v>1</v>
      </c>
      <c r="E1009" s="6">
        <f>IF(O1009&gt;0,RANK(O1009,(N1009:P1009,Q1009:AE1009)),0)</f>
        <v>2</v>
      </c>
      <c r="F1009" s="6">
        <f>IF(P1009&gt;0,RANK(P1009,(N1009:P1009,Q1009:AE1009)),0)</f>
        <v>0</v>
      </c>
      <c r="G1009" s="1">
        <f t="shared" si="388"/>
        <v>371</v>
      </c>
      <c r="H1009" s="2">
        <f t="shared" si="389"/>
        <v>0.19828968466060931</v>
      </c>
      <c r="I1009" s="2"/>
      <c r="J1009" s="2">
        <f t="shared" si="390"/>
        <v>0.59914484233030463</v>
      </c>
      <c r="K1009" s="2">
        <f t="shared" si="391"/>
        <v>0.40085515766969537</v>
      </c>
      <c r="L1009" s="2">
        <f t="shared" si="392"/>
        <v>0</v>
      </c>
      <c r="M1009" s="2">
        <f t="shared" si="393"/>
        <v>0</v>
      </c>
      <c r="N1009" s="56">
        <v>1121</v>
      </c>
      <c r="O1009" s="56">
        <v>750</v>
      </c>
      <c r="P1009" s="109"/>
      <c r="Q1009" s="109"/>
      <c r="R1009" s="109"/>
      <c r="S1009" s="109"/>
      <c r="T1009" s="56"/>
      <c r="U1009" s="56"/>
      <c r="V1009" s="56"/>
      <c r="W1009" s="56"/>
      <c r="X1009" s="56"/>
      <c r="Y1009" s="56"/>
      <c r="Z1009" s="56"/>
      <c r="AA1009" s="56"/>
      <c r="AB1009" s="56"/>
      <c r="AC1009" s="56"/>
      <c r="AD1009" s="56"/>
      <c r="AE1009" s="56"/>
      <c r="AG1009" s="6">
        <f>IF(Q1009&gt;0,RANK(Q1009,(N1009:P1009,Q1009:AE1009)),0)</f>
        <v>0</v>
      </c>
      <c r="AH1009" s="6">
        <f>IF(R1009&gt;0,RANK(R1009,(N1009:P1009,Q1009:AE1009)),0)</f>
        <v>0</v>
      </c>
      <c r="AI1009" s="6">
        <f>IF(T1009&gt;0,RANK(T1009,(N1009:P1009,Q1009:AE1009)),0)</f>
        <v>0</v>
      </c>
      <c r="AJ1009" s="6">
        <f>IF(S1009&gt;0,RANK(S1009,(N1009:P1009,Q1009:AE1009)),0)</f>
        <v>0</v>
      </c>
      <c r="AK1009" s="2">
        <f t="shared" si="394"/>
        <v>0</v>
      </c>
      <c r="AL1009" s="2">
        <f t="shared" si="395"/>
        <v>0</v>
      </c>
      <c r="AM1009" s="2">
        <f t="shared" si="396"/>
        <v>0</v>
      </c>
      <c r="AN1009" s="2">
        <f t="shared" si="397"/>
        <v>0</v>
      </c>
      <c r="AP1009" t="s">
        <v>2155</v>
      </c>
      <c r="AQ1009" t="s">
        <v>2766</v>
      </c>
      <c r="AT1009" s="92">
        <v>38</v>
      </c>
      <c r="AU1009" s="94">
        <v>31</v>
      </c>
      <c r="AV1009" s="98">
        <f t="shared" si="398"/>
        <v>38031</v>
      </c>
      <c r="AX1009" s="6" t="s">
        <v>1535</v>
      </c>
      <c r="BE1009" t="s">
        <v>1242</v>
      </c>
    </row>
    <row r="1010" spans="1:57" hidden="1" outlineLevel="1">
      <c r="A1010" t="s">
        <v>1481</v>
      </c>
      <c r="B1010" t="s">
        <v>2766</v>
      </c>
      <c r="C1010" s="1">
        <f t="shared" si="387"/>
        <v>954</v>
      </c>
      <c r="D1010" s="6">
        <f>IF(N1010&gt;0, RANK(N1010,(N1010:P1010,Q1010:AE1010)),0)</f>
        <v>1</v>
      </c>
      <c r="E1010" s="6">
        <f>IF(O1010&gt;0,RANK(O1010,(N1010:P1010,Q1010:AE1010)),0)</f>
        <v>2</v>
      </c>
      <c r="F1010" s="6">
        <f>IF(P1010&gt;0,RANK(P1010,(N1010:P1010,Q1010:AE1010)),0)</f>
        <v>0</v>
      </c>
      <c r="G1010" s="1">
        <f t="shared" si="388"/>
        <v>38</v>
      </c>
      <c r="H1010" s="2">
        <f t="shared" si="389"/>
        <v>3.9832285115303984E-2</v>
      </c>
      <c r="I1010" s="2"/>
      <c r="J1010" s="2">
        <f t="shared" si="390"/>
        <v>0.51991614255765195</v>
      </c>
      <c r="K1010" s="2">
        <f t="shared" si="391"/>
        <v>0.48008385744234799</v>
      </c>
      <c r="L1010" s="2">
        <f t="shared" si="392"/>
        <v>0</v>
      </c>
      <c r="M1010" s="2">
        <f t="shared" si="393"/>
        <v>5.5511151231257827E-17</v>
      </c>
      <c r="N1010" s="56">
        <v>496</v>
      </c>
      <c r="O1010" s="56">
        <v>458</v>
      </c>
      <c r="P1010" s="109"/>
      <c r="Q1010" s="109"/>
      <c r="R1010" s="109"/>
      <c r="S1010" s="109"/>
      <c r="T1010" s="56"/>
      <c r="U1010" s="56"/>
      <c r="V1010" s="56"/>
      <c r="W1010" s="56"/>
      <c r="X1010" s="56"/>
      <c r="Y1010" s="56"/>
      <c r="Z1010" s="56"/>
      <c r="AA1010" s="56"/>
      <c r="AB1010" s="56"/>
      <c r="AC1010" s="56"/>
      <c r="AD1010" s="56"/>
      <c r="AE1010" s="56"/>
      <c r="AG1010" s="6">
        <f>IF(Q1010&gt;0,RANK(Q1010,(N1010:P1010,Q1010:AE1010)),0)</f>
        <v>0</v>
      </c>
      <c r="AH1010" s="6">
        <f>IF(R1010&gt;0,RANK(R1010,(N1010:P1010,Q1010:AE1010)),0)</f>
        <v>0</v>
      </c>
      <c r="AI1010" s="6">
        <f>IF(T1010&gt;0,RANK(T1010,(N1010:P1010,Q1010:AE1010)),0)</f>
        <v>0</v>
      </c>
      <c r="AJ1010" s="6">
        <f>IF(S1010&gt;0,RANK(S1010,(N1010:P1010,Q1010:AE1010)),0)</f>
        <v>0</v>
      </c>
      <c r="AK1010" s="2">
        <f t="shared" si="394"/>
        <v>0</v>
      </c>
      <c r="AL1010" s="2">
        <f t="shared" si="395"/>
        <v>0</v>
      </c>
      <c r="AM1010" s="2">
        <f t="shared" si="396"/>
        <v>0</v>
      </c>
      <c r="AN1010" s="2">
        <f t="shared" si="397"/>
        <v>0</v>
      </c>
      <c r="AP1010" t="s">
        <v>1481</v>
      </c>
      <c r="AQ1010" t="s">
        <v>2766</v>
      </c>
      <c r="AT1010" s="92">
        <v>38</v>
      </c>
      <c r="AU1010" s="94">
        <v>33</v>
      </c>
      <c r="AV1010" s="98">
        <f t="shared" ref="AV1010:AV1073" si="399">1000*AT1010+AU1010</f>
        <v>38033</v>
      </c>
      <c r="AX1010" s="6" t="s">
        <v>1535</v>
      </c>
      <c r="BE1010" t="s">
        <v>2053</v>
      </c>
    </row>
    <row r="1011" spans="1:57" hidden="1" outlineLevel="1">
      <c r="A1011" t="s">
        <v>2550</v>
      </c>
      <c r="B1011" t="s">
        <v>2766</v>
      </c>
      <c r="C1011" s="1">
        <f t="shared" si="387"/>
        <v>18935</v>
      </c>
      <c r="D1011" s="6">
        <f>IF(N1011&gt;0, RANK(N1011,(N1011:P1011,Q1011:AE1011)),0)</f>
        <v>1</v>
      </c>
      <c r="E1011" s="6">
        <f>IF(O1011&gt;0,RANK(O1011,(N1011:P1011,Q1011:AE1011)),0)</f>
        <v>2</v>
      </c>
      <c r="F1011" s="6">
        <f>IF(P1011&gt;0,RANK(P1011,(N1011:P1011,Q1011:AE1011)),0)</f>
        <v>0</v>
      </c>
      <c r="G1011" s="1">
        <f t="shared" si="388"/>
        <v>3497</v>
      </c>
      <c r="H1011" s="2">
        <f t="shared" si="389"/>
        <v>0.18468444679165566</v>
      </c>
      <c r="I1011" s="2"/>
      <c r="J1011" s="2">
        <f t="shared" si="390"/>
        <v>0.59234222339582787</v>
      </c>
      <c r="K1011" s="2">
        <f t="shared" si="391"/>
        <v>0.40765777660417218</v>
      </c>
      <c r="L1011" s="2">
        <f t="shared" si="392"/>
        <v>0</v>
      </c>
      <c r="M1011" s="2">
        <f t="shared" si="393"/>
        <v>-5.5511151231257827E-17</v>
      </c>
      <c r="N1011" s="56">
        <v>11216</v>
      </c>
      <c r="O1011" s="56">
        <v>7719</v>
      </c>
      <c r="P1011" s="109"/>
      <c r="Q1011" s="109"/>
      <c r="R1011" s="109"/>
      <c r="S1011" s="109"/>
      <c r="T1011" s="56"/>
      <c r="U1011" s="56"/>
      <c r="V1011" s="56"/>
      <c r="W1011" s="56"/>
      <c r="X1011" s="56"/>
      <c r="Y1011" s="56"/>
      <c r="Z1011" s="56"/>
      <c r="AA1011" s="56"/>
      <c r="AB1011" s="56"/>
      <c r="AC1011" s="56"/>
      <c r="AD1011" s="56"/>
      <c r="AE1011" s="56"/>
      <c r="AG1011" s="6">
        <f>IF(Q1011&gt;0,RANK(Q1011,(N1011:P1011,Q1011:AE1011)),0)</f>
        <v>0</v>
      </c>
      <c r="AH1011" s="6">
        <f>IF(R1011&gt;0,RANK(R1011,(N1011:P1011,Q1011:AE1011)),0)</f>
        <v>0</v>
      </c>
      <c r="AI1011" s="6">
        <f>IF(T1011&gt;0,RANK(T1011,(N1011:P1011,Q1011:AE1011)),0)</f>
        <v>0</v>
      </c>
      <c r="AJ1011" s="6">
        <f>IF(S1011&gt;0,RANK(S1011,(N1011:P1011,Q1011:AE1011)),0)</f>
        <v>0</v>
      </c>
      <c r="AK1011" s="2">
        <f t="shared" si="394"/>
        <v>0</v>
      </c>
      <c r="AL1011" s="2">
        <f t="shared" si="395"/>
        <v>0</v>
      </c>
      <c r="AM1011" s="2">
        <f t="shared" si="396"/>
        <v>0</v>
      </c>
      <c r="AN1011" s="2">
        <f t="shared" si="397"/>
        <v>0</v>
      </c>
      <c r="AP1011" t="s">
        <v>2550</v>
      </c>
      <c r="AQ1011" t="s">
        <v>2766</v>
      </c>
      <c r="AT1011" s="92">
        <v>38</v>
      </c>
      <c r="AU1011" s="94">
        <v>35</v>
      </c>
      <c r="AV1011" s="98">
        <f t="shared" si="399"/>
        <v>38035</v>
      </c>
      <c r="AX1011" s="6" t="s">
        <v>1535</v>
      </c>
      <c r="BE1011" t="s">
        <v>1242</v>
      </c>
    </row>
    <row r="1012" spans="1:57" hidden="1" outlineLevel="1">
      <c r="A1012" t="s">
        <v>1360</v>
      </c>
      <c r="B1012" t="s">
        <v>2766</v>
      </c>
      <c r="C1012" s="1">
        <f t="shared" si="387"/>
        <v>1769</v>
      </c>
      <c r="D1012" s="6">
        <f>IF(N1012&gt;0, RANK(N1012,(N1012:P1012,Q1012:AE1012)),0)</f>
        <v>1</v>
      </c>
      <c r="E1012" s="6">
        <f>IF(O1012&gt;0,RANK(O1012,(N1012:P1012,Q1012:AE1012)),0)</f>
        <v>2</v>
      </c>
      <c r="F1012" s="6">
        <f>IF(P1012&gt;0,RANK(P1012,(N1012:P1012,Q1012:AE1012)),0)</f>
        <v>0</v>
      </c>
      <c r="G1012" s="1">
        <f t="shared" si="388"/>
        <v>13</v>
      </c>
      <c r="H1012" s="2">
        <f t="shared" si="389"/>
        <v>7.3487846240814017E-3</v>
      </c>
      <c r="I1012" s="2"/>
      <c r="J1012" s="2">
        <f t="shared" si="390"/>
        <v>0.5036743923120407</v>
      </c>
      <c r="K1012" s="2">
        <f t="shared" si="391"/>
        <v>0.4963256076879593</v>
      </c>
      <c r="L1012" s="2">
        <f t="shared" si="392"/>
        <v>0</v>
      </c>
      <c r="M1012" s="2">
        <f t="shared" si="393"/>
        <v>0</v>
      </c>
      <c r="N1012" s="56">
        <v>891</v>
      </c>
      <c r="O1012" s="56">
        <v>878</v>
      </c>
      <c r="P1012" s="109"/>
      <c r="Q1012" s="109"/>
      <c r="R1012" s="109"/>
      <c r="S1012" s="109"/>
      <c r="T1012" s="56"/>
      <c r="U1012" s="56"/>
      <c r="V1012" s="56"/>
      <c r="W1012" s="56"/>
      <c r="X1012" s="56"/>
      <c r="Y1012" s="56"/>
      <c r="Z1012" s="56"/>
      <c r="AA1012" s="56"/>
      <c r="AB1012" s="56"/>
      <c r="AC1012" s="56"/>
      <c r="AD1012" s="56"/>
      <c r="AE1012" s="56"/>
      <c r="AG1012" s="6">
        <f>IF(Q1012&gt;0,RANK(Q1012,(N1012:P1012,Q1012:AE1012)),0)</f>
        <v>0</v>
      </c>
      <c r="AH1012" s="6">
        <f>IF(R1012&gt;0,RANK(R1012,(N1012:P1012,Q1012:AE1012)),0)</f>
        <v>0</v>
      </c>
      <c r="AI1012" s="6">
        <f>IF(T1012&gt;0,RANK(T1012,(N1012:P1012,Q1012:AE1012)),0)</f>
        <v>0</v>
      </c>
      <c r="AJ1012" s="6">
        <f>IF(S1012&gt;0,RANK(S1012,(N1012:P1012,Q1012:AE1012)),0)</f>
        <v>0</v>
      </c>
      <c r="AK1012" s="2">
        <f t="shared" si="394"/>
        <v>0</v>
      </c>
      <c r="AL1012" s="2">
        <f t="shared" si="395"/>
        <v>0</v>
      </c>
      <c r="AM1012" s="2">
        <f t="shared" si="396"/>
        <v>0</v>
      </c>
      <c r="AN1012" s="2">
        <f t="shared" si="397"/>
        <v>0</v>
      </c>
      <c r="AP1012" t="s">
        <v>1360</v>
      </c>
      <c r="AQ1012" t="s">
        <v>2766</v>
      </c>
      <c r="AT1012" s="92">
        <v>38</v>
      </c>
      <c r="AU1012" s="94">
        <v>37</v>
      </c>
      <c r="AV1012" s="98">
        <f t="shared" si="399"/>
        <v>38037</v>
      </c>
      <c r="AX1012" s="6" t="s">
        <v>1535</v>
      </c>
      <c r="BE1012" t="s">
        <v>298</v>
      </c>
    </row>
    <row r="1013" spans="1:57" hidden="1" outlineLevel="1">
      <c r="A1013" t="s">
        <v>923</v>
      </c>
      <c r="B1013" t="s">
        <v>2766</v>
      </c>
      <c r="C1013" s="1">
        <f t="shared" si="387"/>
        <v>1681</v>
      </c>
      <c r="D1013" s="6">
        <f>IF(N1013&gt;0, RANK(N1013,(N1013:P1013,Q1013:AE1013)),0)</f>
        <v>1</v>
      </c>
      <c r="E1013" s="6">
        <f>IF(O1013&gt;0,RANK(O1013,(N1013:P1013,Q1013:AE1013)),0)</f>
        <v>2</v>
      </c>
      <c r="F1013" s="6">
        <f>IF(P1013&gt;0,RANK(P1013,(N1013:P1013,Q1013:AE1013)),0)</f>
        <v>0</v>
      </c>
      <c r="G1013" s="1">
        <f t="shared" si="388"/>
        <v>363</v>
      </c>
      <c r="H1013" s="2">
        <f t="shared" si="389"/>
        <v>0.21594289113622844</v>
      </c>
      <c r="I1013" s="2"/>
      <c r="J1013" s="2">
        <f t="shared" si="390"/>
        <v>0.60797144556811422</v>
      </c>
      <c r="K1013" s="2">
        <f t="shared" si="391"/>
        <v>0.39202855443188578</v>
      </c>
      <c r="L1013" s="2">
        <f t="shared" si="392"/>
        <v>0</v>
      </c>
      <c r="M1013" s="2">
        <f t="shared" si="393"/>
        <v>0</v>
      </c>
      <c r="N1013" s="56">
        <v>1022</v>
      </c>
      <c r="O1013" s="56">
        <v>659</v>
      </c>
      <c r="P1013" s="109"/>
      <c r="Q1013" s="109"/>
      <c r="R1013" s="109"/>
      <c r="S1013" s="109"/>
      <c r="T1013" s="56"/>
      <c r="U1013" s="56"/>
      <c r="V1013" s="56"/>
      <c r="W1013" s="56"/>
      <c r="X1013" s="56"/>
      <c r="Y1013" s="56"/>
      <c r="Z1013" s="56"/>
      <c r="AA1013" s="56"/>
      <c r="AB1013" s="56"/>
      <c r="AC1013" s="56"/>
      <c r="AD1013" s="56"/>
      <c r="AE1013" s="56"/>
      <c r="AG1013" s="6">
        <f>IF(Q1013&gt;0,RANK(Q1013,(N1013:P1013,Q1013:AE1013)),0)</f>
        <v>0</v>
      </c>
      <c r="AH1013" s="6">
        <f>IF(R1013&gt;0,RANK(R1013,(N1013:P1013,Q1013:AE1013)),0)</f>
        <v>0</v>
      </c>
      <c r="AI1013" s="6">
        <f>IF(T1013&gt;0,RANK(T1013,(N1013:P1013,Q1013:AE1013)),0)</f>
        <v>0</v>
      </c>
      <c r="AJ1013" s="6">
        <f>IF(S1013&gt;0,RANK(S1013,(N1013:P1013,Q1013:AE1013)),0)</f>
        <v>0</v>
      </c>
      <c r="AK1013" s="2">
        <f t="shared" si="394"/>
        <v>0</v>
      </c>
      <c r="AL1013" s="2">
        <f t="shared" si="395"/>
        <v>0</v>
      </c>
      <c r="AM1013" s="2">
        <f t="shared" si="396"/>
        <v>0</v>
      </c>
      <c r="AN1013" s="2">
        <f t="shared" si="397"/>
        <v>0</v>
      </c>
      <c r="AP1013" t="s">
        <v>923</v>
      </c>
      <c r="AQ1013" t="s">
        <v>2766</v>
      </c>
      <c r="AT1013" s="92">
        <v>38</v>
      </c>
      <c r="AU1013" s="94">
        <v>39</v>
      </c>
      <c r="AV1013" s="98">
        <f t="shared" si="399"/>
        <v>38039</v>
      </c>
      <c r="AX1013" s="6" t="s">
        <v>1535</v>
      </c>
      <c r="BE1013" t="s">
        <v>1242</v>
      </c>
    </row>
    <row r="1014" spans="1:57" hidden="1" outlineLevel="1">
      <c r="A1014" t="s">
        <v>527</v>
      </c>
      <c r="B1014" t="s">
        <v>2766</v>
      </c>
      <c r="C1014" s="1">
        <f t="shared" si="387"/>
        <v>1503</v>
      </c>
      <c r="D1014" s="6">
        <f>IF(N1014&gt;0, RANK(N1014,(N1014:P1014,Q1014:AE1014)),0)</f>
        <v>1</v>
      </c>
      <c r="E1014" s="6">
        <f>IF(O1014&gt;0,RANK(O1014,(N1014:P1014,Q1014:AE1014)),0)</f>
        <v>2</v>
      </c>
      <c r="F1014" s="6">
        <f>IF(P1014&gt;0,RANK(P1014,(N1014:P1014,Q1014:AE1014)),0)</f>
        <v>0</v>
      </c>
      <c r="G1014" s="1">
        <f t="shared" si="388"/>
        <v>129</v>
      </c>
      <c r="H1014" s="2">
        <f t="shared" si="389"/>
        <v>8.5828343313373259E-2</v>
      </c>
      <c r="I1014" s="2"/>
      <c r="J1014" s="2">
        <f t="shared" si="390"/>
        <v>0.54291417165668665</v>
      </c>
      <c r="K1014" s="2">
        <f t="shared" si="391"/>
        <v>0.45708582834331335</v>
      </c>
      <c r="L1014" s="2">
        <f t="shared" si="392"/>
        <v>0</v>
      </c>
      <c r="M1014" s="2">
        <f t="shared" si="393"/>
        <v>0</v>
      </c>
      <c r="N1014" s="56">
        <v>816</v>
      </c>
      <c r="O1014" s="56">
        <v>687</v>
      </c>
      <c r="P1014" s="109"/>
      <c r="Q1014" s="109"/>
      <c r="R1014" s="109"/>
      <c r="S1014" s="109"/>
      <c r="T1014" s="56"/>
      <c r="U1014" s="56"/>
      <c r="V1014" s="56"/>
      <c r="W1014" s="56"/>
      <c r="X1014" s="56"/>
      <c r="Y1014" s="56"/>
      <c r="Z1014" s="56"/>
      <c r="AA1014" s="56"/>
      <c r="AB1014" s="56"/>
      <c r="AC1014" s="56"/>
      <c r="AD1014" s="56"/>
      <c r="AE1014" s="56"/>
      <c r="AG1014" s="6">
        <f>IF(Q1014&gt;0,RANK(Q1014,(N1014:P1014,Q1014:AE1014)),0)</f>
        <v>0</v>
      </c>
      <c r="AH1014" s="6">
        <f>IF(R1014&gt;0,RANK(R1014,(N1014:P1014,Q1014:AE1014)),0)</f>
        <v>0</v>
      </c>
      <c r="AI1014" s="6">
        <f>IF(T1014&gt;0,RANK(T1014,(N1014:P1014,Q1014:AE1014)),0)</f>
        <v>0</v>
      </c>
      <c r="AJ1014" s="6">
        <f>IF(S1014&gt;0,RANK(S1014,(N1014:P1014,Q1014:AE1014)),0)</f>
        <v>0</v>
      </c>
      <c r="AK1014" s="2">
        <f t="shared" si="394"/>
        <v>0</v>
      </c>
      <c r="AL1014" s="2">
        <f t="shared" si="395"/>
        <v>0</v>
      </c>
      <c r="AM1014" s="2">
        <f t="shared" si="396"/>
        <v>0</v>
      </c>
      <c r="AN1014" s="2">
        <f t="shared" si="397"/>
        <v>0</v>
      </c>
      <c r="AP1014" t="s">
        <v>527</v>
      </c>
      <c r="AQ1014" t="s">
        <v>2766</v>
      </c>
      <c r="AT1014" s="92">
        <v>38</v>
      </c>
      <c r="AU1014" s="94">
        <v>41</v>
      </c>
      <c r="AV1014" s="98">
        <f t="shared" si="399"/>
        <v>38041</v>
      </c>
      <c r="AX1014" s="6" t="s">
        <v>1535</v>
      </c>
      <c r="BE1014" t="s">
        <v>2053</v>
      </c>
    </row>
    <row r="1015" spans="1:57" hidden="1" outlineLevel="1">
      <c r="A1015" t="s">
        <v>226</v>
      </c>
      <c r="B1015" t="s">
        <v>2766</v>
      </c>
      <c r="C1015" s="1">
        <f t="shared" si="387"/>
        <v>1557</v>
      </c>
      <c r="D1015" s="6">
        <f>IF(N1015&gt;0, RANK(N1015,(N1015:P1015,Q1015:AE1015)),0)</f>
        <v>1</v>
      </c>
      <c r="E1015" s="6">
        <f>IF(O1015&gt;0,RANK(O1015,(N1015:P1015,Q1015:AE1015)),0)</f>
        <v>2</v>
      </c>
      <c r="F1015" s="6">
        <f>IF(P1015&gt;0,RANK(P1015,(N1015:P1015,Q1015:AE1015)),0)</f>
        <v>0</v>
      </c>
      <c r="G1015" s="1">
        <f t="shared" si="388"/>
        <v>31</v>
      </c>
      <c r="H1015" s="2">
        <f t="shared" si="389"/>
        <v>1.9910083493898521E-2</v>
      </c>
      <c r="I1015" s="2"/>
      <c r="J1015" s="2">
        <f t="shared" si="390"/>
        <v>0.50995504174694928</v>
      </c>
      <c r="K1015" s="2">
        <f t="shared" si="391"/>
        <v>0.49004495825305072</v>
      </c>
      <c r="L1015" s="2">
        <f t="shared" si="392"/>
        <v>0</v>
      </c>
      <c r="M1015" s="2">
        <f t="shared" si="393"/>
        <v>0</v>
      </c>
      <c r="N1015" s="56">
        <v>794</v>
      </c>
      <c r="O1015" s="56">
        <v>763</v>
      </c>
      <c r="P1015" s="109"/>
      <c r="Q1015" s="109"/>
      <c r="R1015" s="109"/>
      <c r="S1015" s="109"/>
      <c r="T1015" s="56"/>
      <c r="U1015" s="56"/>
      <c r="V1015" s="56"/>
      <c r="W1015" s="56"/>
      <c r="X1015" s="56"/>
      <c r="Y1015" s="56"/>
      <c r="Z1015" s="56"/>
      <c r="AA1015" s="56"/>
      <c r="AB1015" s="56"/>
      <c r="AC1015" s="56"/>
      <c r="AD1015" s="56"/>
      <c r="AE1015" s="56"/>
      <c r="AG1015" s="6">
        <f>IF(Q1015&gt;0,RANK(Q1015,(N1015:P1015,Q1015:AE1015)),0)</f>
        <v>0</v>
      </c>
      <c r="AH1015" s="6">
        <f>IF(R1015&gt;0,RANK(R1015,(N1015:P1015,Q1015:AE1015)),0)</f>
        <v>0</v>
      </c>
      <c r="AI1015" s="6">
        <f>IF(T1015&gt;0,RANK(T1015,(N1015:P1015,Q1015:AE1015)),0)</f>
        <v>0</v>
      </c>
      <c r="AJ1015" s="6">
        <f>IF(S1015&gt;0,RANK(S1015,(N1015:P1015,Q1015:AE1015)),0)</f>
        <v>0</v>
      </c>
      <c r="AK1015" s="2">
        <f t="shared" si="394"/>
        <v>0</v>
      </c>
      <c r="AL1015" s="2">
        <f t="shared" si="395"/>
        <v>0</v>
      </c>
      <c r="AM1015" s="2">
        <f t="shared" si="396"/>
        <v>0</v>
      </c>
      <c r="AN1015" s="2">
        <f t="shared" si="397"/>
        <v>0</v>
      </c>
      <c r="AP1015" t="s">
        <v>226</v>
      </c>
      <c r="AQ1015" t="s">
        <v>2766</v>
      </c>
      <c r="AT1015" s="92">
        <v>38</v>
      </c>
      <c r="AU1015" s="94">
        <v>43</v>
      </c>
      <c r="AV1015" s="98">
        <f t="shared" si="399"/>
        <v>38043</v>
      </c>
      <c r="AX1015" s="6" t="s">
        <v>1535</v>
      </c>
      <c r="BE1015" t="s">
        <v>298</v>
      </c>
    </row>
    <row r="1016" spans="1:57" hidden="1" outlineLevel="1">
      <c r="A1016" t="s">
        <v>1892</v>
      </c>
      <c r="B1016" t="s">
        <v>2766</v>
      </c>
      <c r="C1016" s="1">
        <f t="shared" si="387"/>
        <v>2292</v>
      </c>
      <c r="D1016" s="6">
        <f>IF(N1016&gt;0, RANK(N1016,(N1016:P1016,Q1016:AE1016)),0)</f>
        <v>1</v>
      </c>
      <c r="E1016" s="6">
        <f>IF(O1016&gt;0,RANK(O1016,(N1016:P1016,Q1016:AE1016)),0)</f>
        <v>2</v>
      </c>
      <c r="F1016" s="6">
        <f>IF(P1016&gt;0,RANK(P1016,(N1016:P1016,Q1016:AE1016)),0)</f>
        <v>0</v>
      </c>
      <c r="G1016" s="1">
        <f t="shared" si="388"/>
        <v>306</v>
      </c>
      <c r="H1016" s="2">
        <f t="shared" si="389"/>
        <v>0.13350785340314136</v>
      </c>
      <c r="I1016" s="2"/>
      <c r="J1016" s="2">
        <f t="shared" si="390"/>
        <v>0.56675392670157065</v>
      </c>
      <c r="K1016" s="2">
        <f t="shared" si="391"/>
        <v>0.43324607329842935</v>
      </c>
      <c r="L1016" s="2">
        <f t="shared" si="392"/>
        <v>0</v>
      </c>
      <c r="M1016" s="2">
        <f t="shared" si="393"/>
        <v>0</v>
      </c>
      <c r="N1016" s="56">
        <v>1299</v>
      </c>
      <c r="O1016" s="56">
        <v>993</v>
      </c>
      <c r="P1016" s="109"/>
      <c r="Q1016" s="109"/>
      <c r="R1016" s="109"/>
      <c r="S1016" s="109"/>
      <c r="T1016" s="56"/>
      <c r="U1016" s="56"/>
      <c r="V1016" s="56"/>
      <c r="W1016" s="56"/>
      <c r="X1016" s="56"/>
      <c r="Y1016" s="56"/>
      <c r="Z1016" s="56"/>
      <c r="AA1016" s="56"/>
      <c r="AB1016" s="56"/>
      <c r="AC1016" s="56"/>
      <c r="AD1016" s="56"/>
      <c r="AE1016" s="56"/>
      <c r="AG1016" s="6">
        <f>IF(Q1016&gt;0,RANK(Q1016,(N1016:P1016,Q1016:AE1016)),0)</f>
        <v>0</v>
      </c>
      <c r="AH1016" s="6">
        <f>IF(R1016&gt;0,RANK(R1016,(N1016:P1016,Q1016:AE1016)),0)</f>
        <v>0</v>
      </c>
      <c r="AI1016" s="6">
        <f>IF(T1016&gt;0,RANK(T1016,(N1016:P1016,Q1016:AE1016)),0)</f>
        <v>0</v>
      </c>
      <c r="AJ1016" s="6">
        <f>IF(S1016&gt;0,RANK(S1016,(N1016:P1016,Q1016:AE1016)),0)</f>
        <v>0</v>
      </c>
      <c r="AK1016" s="2">
        <f t="shared" si="394"/>
        <v>0</v>
      </c>
      <c r="AL1016" s="2">
        <f t="shared" si="395"/>
        <v>0</v>
      </c>
      <c r="AM1016" s="2">
        <f t="shared" si="396"/>
        <v>0</v>
      </c>
      <c r="AN1016" s="2">
        <f t="shared" si="397"/>
        <v>0</v>
      </c>
      <c r="AP1016" t="s">
        <v>1892</v>
      </c>
      <c r="AQ1016" t="s">
        <v>2766</v>
      </c>
      <c r="AT1016" s="92">
        <v>38</v>
      </c>
      <c r="AU1016" s="94">
        <v>45</v>
      </c>
      <c r="AV1016" s="98">
        <f t="shared" si="399"/>
        <v>38045</v>
      </c>
      <c r="AX1016" s="6" t="s">
        <v>1535</v>
      </c>
      <c r="BE1016" t="s">
        <v>59</v>
      </c>
    </row>
    <row r="1017" spans="1:57" hidden="1" outlineLevel="1">
      <c r="A1017" t="s">
        <v>891</v>
      </c>
      <c r="B1017" t="s">
        <v>2766</v>
      </c>
      <c r="C1017" s="1">
        <f t="shared" si="387"/>
        <v>1195</v>
      </c>
      <c r="D1017" s="6">
        <f>IF(N1017&gt;0, RANK(N1017,(N1017:P1017,Q1017:AE1017)),0)</f>
        <v>1</v>
      </c>
      <c r="E1017" s="6">
        <f>IF(O1017&gt;0,RANK(O1017,(N1017:P1017,Q1017:AE1017)),0)</f>
        <v>2</v>
      </c>
      <c r="F1017" s="6">
        <f>IF(P1017&gt;0,RANK(P1017,(N1017:P1017,Q1017:AE1017)),0)</f>
        <v>0</v>
      </c>
      <c r="G1017" s="1">
        <f t="shared" si="388"/>
        <v>65</v>
      </c>
      <c r="H1017" s="2">
        <f t="shared" si="389"/>
        <v>5.4393305439330547E-2</v>
      </c>
      <c r="I1017" s="2"/>
      <c r="J1017" s="2">
        <f t="shared" si="390"/>
        <v>0.52719665271966532</v>
      </c>
      <c r="K1017" s="2">
        <f t="shared" si="391"/>
        <v>0.47280334728033474</v>
      </c>
      <c r="L1017" s="2">
        <f t="shared" si="392"/>
        <v>0</v>
      </c>
      <c r="M1017" s="2">
        <f t="shared" si="393"/>
        <v>-5.5511151231257827E-17</v>
      </c>
      <c r="N1017" s="56">
        <v>630</v>
      </c>
      <c r="O1017" s="56">
        <v>565</v>
      </c>
      <c r="P1017" s="109"/>
      <c r="Q1017" s="109"/>
      <c r="R1017" s="109"/>
      <c r="S1017" s="109"/>
      <c r="T1017" s="56"/>
      <c r="U1017" s="56"/>
      <c r="V1017" s="56"/>
      <c r="W1017" s="56"/>
      <c r="X1017" s="56"/>
      <c r="Y1017" s="56"/>
      <c r="Z1017" s="56"/>
      <c r="AA1017" s="56"/>
      <c r="AB1017" s="56"/>
      <c r="AC1017" s="56"/>
      <c r="AD1017" s="56"/>
      <c r="AE1017" s="56"/>
      <c r="AG1017" s="6">
        <f>IF(Q1017&gt;0,RANK(Q1017,(N1017:P1017,Q1017:AE1017)),0)</f>
        <v>0</v>
      </c>
      <c r="AH1017" s="6">
        <f>IF(R1017&gt;0,RANK(R1017,(N1017:P1017,Q1017:AE1017)),0)</f>
        <v>0</v>
      </c>
      <c r="AI1017" s="6">
        <f>IF(T1017&gt;0,RANK(T1017,(N1017:P1017,Q1017:AE1017)),0)</f>
        <v>0</v>
      </c>
      <c r="AJ1017" s="6">
        <f>IF(S1017&gt;0,RANK(S1017,(N1017:P1017,Q1017:AE1017)),0)</f>
        <v>0</v>
      </c>
      <c r="AK1017" s="2">
        <f t="shared" si="394"/>
        <v>0</v>
      </c>
      <c r="AL1017" s="2">
        <f t="shared" si="395"/>
        <v>0</v>
      </c>
      <c r="AM1017" s="2">
        <f t="shared" si="396"/>
        <v>0</v>
      </c>
      <c r="AN1017" s="2">
        <f t="shared" si="397"/>
        <v>0</v>
      </c>
      <c r="AP1017" t="s">
        <v>891</v>
      </c>
      <c r="AQ1017" t="s">
        <v>2766</v>
      </c>
      <c r="AT1017" s="92">
        <v>38</v>
      </c>
      <c r="AU1017" s="94">
        <v>47</v>
      </c>
      <c r="AV1017" s="98">
        <f t="shared" si="399"/>
        <v>38047</v>
      </c>
      <c r="AX1017" s="6" t="s">
        <v>1535</v>
      </c>
      <c r="BE1017" t="s">
        <v>1242</v>
      </c>
    </row>
    <row r="1018" spans="1:57" hidden="1" outlineLevel="1">
      <c r="A1018" t="s">
        <v>688</v>
      </c>
      <c r="B1018" t="s">
        <v>2766</v>
      </c>
      <c r="C1018" s="1">
        <f t="shared" si="387"/>
        <v>2834</v>
      </c>
      <c r="D1018" s="6">
        <f>IF(N1018&gt;0, RANK(N1018,(N1018:P1018,Q1018:AE1018)),0)</f>
        <v>1</v>
      </c>
      <c r="E1018" s="6">
        <f>IF(O1018&gt;0,RANK(O1018,(N1018:P1018,Q1018:AE1018)),0)</f>
        <v>2</v>
      </c>
      <c r="F1018" s="6">
        <f>IF(P1018&gt;0,RANK(P1018,(N1018:P1018,Q1018:AE1018)),0)</f>
        <v>0</v>
      </c>
      <c r="G1018" s="1">
        <f t="shared" si="388"/>
        <v>720</v>
      </c>
      <c r="H1018" s="2">
        <f t="shared" si="389"/>
        <v>0.25405786873676783</v>
      </c>
      <c r="I1018" s="2"/>
      <c r="J1018" s="2">
        <f t="shared" si="390"/>
        <v>0.62702893436838392</v>
      </c>
      <c r="K1018" s="2">
        <f t="shared" si="391"/>
        <v>0.37297106563161608</v>
      </c>
      <c r="L1018" s="2">
        <f t="shared" si="392"/>
        <v>0</v>
      </c>
      <c r="M1018" s="2">
        <f t="shared" si="393"/>
        <v>0</v>
      </c>
      <c r="N1018" s="56">
        <v>1777</v>
      </c>
      <c r="O1018" s="56">
        <v>1057</v>
      </c>
      <c r="P1018" s="109"/>
      <c r="Q1018" s="109"/>
      <c r="R1018" s="109"/>
      <c r="S1018" s="109"/>
      <c r="T1018" s="56"/>
      <c r="U1018" s="56"/>
      <c r="V1018" s="56"/>
      <c r="W1018" s="56"/>
      <c r="X1018" s="56"/>
      <c r="Y1018" s="56"/>
      <c r="Z1018" s="56"/>
      <c r="AA1018" s="56"/>
      <c r="AB1018" s="56"/>
      <c r="AC1018" s="56"/>
      <c r="AD1018" s="56"/>
      <c r="AE1018" s="56"/>
      <c r="AG1018" s="6">
        <f>IF(Q1018&gt;0,RANK(Q1018,(N1018:P1018,Q1018:AE1018)),0)</f>
        <v>0</v>
      </c>
      <c r="AH1018" s="6">
        <f>IF(R1018&gt;0,RANK(R1018,(N1018:P1018,Q1018:AE1018)),0)</f>
        <v>0</v>
      </c>
      <c r="AI1018" s="6">
        <f>IF(T1018&gt;0,RANK(T1018,(N1018:P1018,Q1018:AE1018)),0)</f>
        <v>0</v>
      </c>
      <c r="AJ1018" s="6">
        <f>IF(S1018&gt;0,RANK(S1018,(N1018:P1018,Q1018:AE1018)),0)</f>
        <v>0</v>
      </c>
      <c r="AK1018" s="2">
        <f t="shared" si="394"/>
        <v>0</v>
      </c>
      <c r="AL1018" s="2">
        <f t="shared" si="395"/>
        <v>0</v>
      </c>
      <c r="AM1018" s="2">
        <f t="shared" si="396"/>
        <v>0</v>
      </c>
      <c r="AN1018" s="2">
        <f t="shared" si="397"/>
        <v>0</v>
      </c>
      <c r="AP1018" t="s">
        <v>688</v>
      </c>
      <c r="AQ1018" t="s">
        <v>2766</v>
      </c>
      <c r="AT1018" s="92">
        <v>38</v>
      </c>
      <c r="AU1018" s="94">
        <v>49</v>
      </c>
      <c r="AV1018" s="98">
        <f t="shared" si="399"/>
        <v>38049</v>
      </c>
      <c r="AX1018" s="6" t="s">
        <v>1535</v>
      </c>
      <c r="BE1018" t="s">
        <v>1242</v>
      </c>
    </row>
    <row r="1019" spans="1:57" hidden="1" outlineLevel="1">
      <c r="A1019" t="s">
        <v>968</v>
      </c>
      <c r="B1019" t="s">
        <v>2766</v>
      </c>
      <c r="C1019" s="1">
        <f t="shared" si="387"/>
        <v>1896</v>
      </c>
      <c r="D1019" s="6">
        <f>IF(N1019&gt;0, RANK(N1019,(N1019:P1019,Q1019:AE1019)),0)</f>
        <v>2</v>
      </c>
      <c r="E1019" s="6">
        <f>IF(O1019&gt;0,RANK(O1019,(N1019:P1019,Q1019:AE1019)),0)</f>
        <v>1</v>
      </c>
      <c r="F1019" s="6">
        <f>IF(P1019&gt;0,RANK(P1019,(N1019:P1019,Q1019:AE1019)),0)</f>
        <v>0</v>
      </c>
      <c r="G1019" s="1">
        <f t="shared" si="388"/>
        <v>148</v>
      </c>
      <c r="H1019" s="2">
        <f t="shared" si="389"/>
        <v>7.805907172995781E-2</v>
      </c>
      <c r="I1019" s="2"/>
      <c r="J1019" s="2">
        <f t="shared" si="390"/>
        <v>0.46097046413502107</v>
      </c>
      <c r="K1019" s="2">
        <f t="shared" si="391"/>
        <v>0.53902953586497893</v>
      </c>
      <c r="L1019" s="2">
        <f t="shared" si="392"/>
        <v>0</v>
      </c>
      <c r="M1019" s="2">
        <f t="shared" si="393"/>
        <v>0</v>
      </c>
      <c r="N1019" s="56">
        <v>874</v>
      </c>
      <c r="O1019" s="56">
        <v>1022</v>
      </c>
      <c r="P1019" s="109"/>
      <c r="Q1019" s="109"/>
      <c r="R1019" s="109"/>
      <c r="S1019" s="109"/>
      <c r="T1019" s="56"/>
      <c r="U1019" s="56"/>
      <c r="V1019" s="56"/>
      <c r="W1019" s="56"/>
      <c r="X1019" s="56"/>
      <c r="Y1019" s="56"/>
      <c r="Z1019" s="56"/>
      <c r="AA1019" s="56"/>
      <c r="AB1019" s="56"/>
      <c r="AC1019" s="56"/>
      <c r="AD1019" s="56"/>
      <c r="AE1019" s="56"/>
      <c r="AG1019" s="6">
        <f>IF(Q1019&gt;0,RANK(Q1019,(N1019:P1019,Q1019:AE1019)),0)</f>
        <v>0</v>
      </c>
      <c r="AH1019" s="6">
        <f>IF(R1019&gt;0,RANK(R1019,(N1019:P1019,Q1019:AE1019)),0)</f>
        <v>0</v>
      </c>
      <c r="AI1019" s="6">
        <f>IF(T1019&gt;0,RANK(T1019,(N1019:P1019,Q1019:AE1019)),0)</f>
        <v>0</v>
      </c>
      <c r="AJ1019" s="6">
        <f>IF(S1019&gt;0,RANK(S1019,(N1019:P1019,Q1019:AE1019)),0)</f>
        <v>0</v>
      </c>
      <c r="AK1019" s="2">
        <f t="shared" si="394"/>
        <v>0</v>
      </c>
      <c r="AL1019" s="2">
        <f t="shared" si="395"/>
        <v>0</v>
      </c>
      <c r="AM1019" s="2">
        <f t="shared" si="396"/>
        <v>0</v>
      </c>
      <c r="AN1019" s="2">
        <f t="shared" si="397"/>
        <v>0</v>
      </c>
      <c r="AP1019" t="s">
        <v>968</v>
      </c>
      <c r="AQ1019" t="s">
        <v>2766</v>
      </c>
      <c r="AT1019" s="92">
        <v>38</v>
      </c>
      <c r="AU1019" s="94">
        <v>51</v>
      </c>
      <c r="AV1019" s="98">
        <f t="shared" si="399"/>
        <v>38051</v>
      </c>
      <c r="AX1019" s="6" t="s">
        <v>1535</v>
      </c>
      <c r="BE1019" t="s">
        <v>2053</v>
      </c>
    </row>
    <row r="1020" spans="1:57" hidden="1" outlineLevel="1">
      <c r="A1020" t="s">
        <v>2484</v>
      </c>
      <c r="B1020" t="s">
        <v>2766</v>
      </c>
      <c r="C1020" s="1">
        <f t="shared" si="387"/>
        <v>2777</v>
      </c>
      <c r="D1020" s="6">
        <f>IF(N1020&gt;0, RANK(N1020,(N1020:P1020,Q1020:AE1020)),0)</f>
        <v>1</v>
      </c>
      <c r="E1020" s="6">
        <f>IF(O1020&gt;0,RANK(O1020,(N1020:P1020,Q1020:AE1020)),0)</f>
        <v>2</v>
      </c>
      <c r="F1020" s="6">
        <f>IF(P1020&gt;0,RANK(P1020,(N1020:P1020,Q1020:AE1020)),0)</f>
        <v>0</v>
      </c>
      <c r="G1020" s="1">
        <f t="shared" si="388"/>
        <v>357</v>
      </c>
      <c r="H1020" s="2">
        <f t="shared" si="389"/>
        <v>0.12855599567879006</v>
      </c>
      <c r="I1020" s="2"/>
      <c r="J1020" s="2">
        <f t="shared" si="390"/>
        <v>0.56427799783939503</v>
      </c>
      <c r="K1020" s="2">
        <f t="shared" si="391"/>
        <v>0.43572200216060497</v>
      </c>
      <c r="L1020" s="2">
        <f t="shared" si="392"/>
        <v>0</v>
      </c>
      <c r="M1020" s="2">
        <f t="shared" si="393"/>
        <v>0</v>
      </c>
      <c r="N1020" s="56">
        <v>1567</v>
      </c>
      <c r="O1020" s="56">
        <v>1210</v>
      </c>
      <c r="P1020" s="109"/>
      <c r="Q1020" s="109"/>
      <c r="R1020" s="109"/>
      <c r="S1020" s="109"/>
      <c r="T1020" s="56"/>
      <c r="U1020" s="56"/>
      <c r="V1020" s="56"/>
      <c r="W1020" s="56"/>
      <c r="X1020" s="56"/>
      <c r="Y1020" s="56"/>
      <c r="Z1020" s="56"/>
      <c r="AA1020" s="56"/>
      <c r="AB1020" s="56"/>
      <c r="AC1020" s="56"/>
      <c r="AD1020" s="56"/>
      <c r="AE1020" s="56"/>
      <c r="AG1020" s="6">
        <f>IF(Q1020&gt;0,RANK(Q1020,(N1020:P1020,Q1020:AE1020)),0)</f>
        <v>0</v>
      </c>
      <c r="AH1020" s="6">
        <f>IF(R1020&gt;0,RANK(R1020,(N1020:P1020,Q1020:AE1020)),0)</f>
        <v>0</v>
      </c>
      <c r="AI1020" s="6">
        <f>IF(T1020&gt;0,RANK(T1020,(N1020:P1020,Q1020:AE1020)),0)</f>
        <v>0</v>
      </c>
      <c r="AJ1020" s="6">
        <f>IF(S1020&gt;0,RANK(S1020,(N1020:P1020,Q1020:AE1020)),0)</f>
        <v>0</v>
      </c>
      <c r="AK1020" s="2">
        <f t="shared" si="394"/>
        <v>0</v>
      </c>
      <c r="AL1020" s="2">
        <f t="shared" si="395"/>
        <v>0</v>
      </c>
      <c r="AM1020" s="2">
        <f t="shared" si="396"/>
        <v>0</v>
      </c>
      <c r="AN1020" s="2">
        <f t="shared" si="397"/>
        <v>0</v>
      </c>
      <c r="AP1020" t="s">
        <v>2484</v>
      </c>
      <c r="AQ1020" t="s">
        <v>2766</v>
      </c>
      <c r="AT1020" s="92">
        <v>38</v>
      </c>
      <c r="AU1020" s="94">
        <v>53</v>
      </c>
      <c r="AV1020" s="98">
        <f t="shared" si="399"/>
        <v>38053</v>
      </c>
      <c r="AX1020" s="6" t="s">
        <v>1535</v>
      </c>
      <c r="BE1020" t="s">
        <v>1244</v>
      </c>
    </row>
    <row r="1021" spans="1:57" hidden="1" outlineLevel="1">
      <c r="A1021" t="s">
        <v>1469</v>
      </c>
      <c r="B1021" t="s">
        <v>2766</v>
      </c>
      <c r="C1021" s="1">
        <f t="shared" si="387"/>
        <v>4320</v>
      </c>
      <c r="D1021" s="6">
        <f>IF(N1021&gt;0, RANK(N1021,(N1021:P1021,Q1021:AE1021)),0)</f>
        <v>1</v>
      </c>
      <c r="E1021" s="6">
        <f>IF(O1021&gt;0,RANK(O1021,(N1021:P1021,Q1021:AE1021)),0)</f>
        <v>2</v>
      </c>
      <c r="F1021" s="6">
        <f>IF(P1021&gt;0,RANK(P1021,(N1021:P1021,Q1021:AE1021)),0)</f>
        <v>0</v>
      </c>
      <c r="G1021" s="1">
        <f t="shared" si="388"/>
        <v>462</v>
      </c>
      <c r="H1021" s="2">
        <f t="shared" si="389"/>
        <v>0.10694444444444444</v>
      </c>
      <c r="I1021" s="2"/>
      <c r="J1021" s="2">
        <f t="shared" si="390"/>
        <v>0.55347222222222225</v>
      </c>
      <c r="K1021" s="2">
        <f t="shared" si="391"/>
        <v>0.4465277777777778</v>
      </c>
      <c r="L1021" s="2">
        <f t="shared" si="392"/>
        <v>0</v>
      </c>
      <c r="M1021" s="2">
        <f t="shared" si="393"/>
        <v>-5.5511151231257827E-17</v>
      </c>
      <c r="N1021" s="56">
        <v>2391</v>
      </c>
      <c r="O1021" s="56">
        <v>1929</v>
      </c>
      <c r="P1021" s="109"/>
      <c r="Q1021" s="109"/>
      <c r="R1021" s="109"/>
      <c r="S1021" s="109"/>
      <c r="T1021" s="56"/>
      <c r="U1021" s="56"/>
      <c r="V1021" s="56"/>
      <c r="W1021" s="56"/>
      <c r="X1021" s="56"/>
      <c r="Y1021" s="56"/>
      <c r="Z1021" s="56"/>
      <c r="AA1021" s="56"/>
      <c r="AB1021" s="56"/>
      <c r="AC1021" s="56"/>
      <c r="AD1021" s="56"/>
      <c r="AE1021" s="56"/>
      <c r="AG1021" s="6">
        <f>IF(Q1021&gt;0,RANK(Q1021,(N1021:P1021,Q1021:AE1021)),0)</f>
        <v>0</v>
      </c>
      <c r="AH1021" s="6">
        <f>IF(R1021&gt;0,RANK(R1021,(N1021:P1021,Q1021:AE1021)),0)</f>
        <v>0</v>
      </c>
      <c r="AI1021" s="6">
        <f>IF(T1021&gt;0,RANK(T1021,(N1021:P1021,Q1021:AE1021)),0)</f>
        <v>0</v>
      </c>
      <c r="AJ1021" s="6">
        <f>IF(S1021&gt;0,RANK(S1021,(N1021:P1021,Q1021:AE1021)),0)</f>
        <v>0</v>
      </c>
      <c r="AK1021" s="2">
        <f t="shared" si="394"/>
        <v>0</v>
      </c>
      <c r="AL1021" s="2">
        <f t="shared" si="395"/>
        <v>0</v>
      </c>
      <c r="AM1021" s="2">
        <f t="shared" si="396"/>
        <v>0</v>
      </c>
      <c r="AN1021" s="2">
        <f t="shared" si="397"/>
        <v>0</v>
      </c>
      <c r="AP1021" t="s">
        <v>1469</v>
      </c>
      <c r="AQ1021" t="s">
        <v>2766</v>
      </c>
      <c r="AT1021" s="92">
        <v>38</v>
      </c>
      <c r="AU1021" s="94">
        <v>55</v>
      </c>
      <c r="AV1021" s="98">
        <f t="shared" si="399"/>
        <v>38055</v>
      </c>
      <c r="AX1021" s="6" t="s">
        <v>1535</v>
      </c>
      <c r="BE1021" t="s">
        <v>1244</v>
      </c>
    </row>
    <row r="1022" spans="1:57" hidden="1" outlineLevel="1">
      <c r="A1022" t="s">
        <v>2337</v>
      </c>
      <c r="B1022" t="s">
        <v>2766</v>
      </c>
      <c r="C1022" s="1">
        <f t="shared" si="387"/>
        <v>4067</v>
      </c>
      <c r="D1022" s="6">
        <f>IF(N1022&gt;0, RANK(N1022,(N1022:P1022,Q1022:AE1022)),0)</f>
        <v>1</v>
      </c>
      <c r="E1022" s="6">
        <f>IF(O1022&gt;0,RANK(O1022,(N1022:P1022,Q1022:AE1022)),0)</f>
        <v>2</v>
      </c>
      <c r="F1022" s="6">
        <f>IF(P1022&gt;0,RANK(P1022,(N1022:P1022,Q1022:AE1022)),0)</f>
        <v>0</v>
      </c>
      <c r="G1022" s="1">
        <f t="shared" si="388"/>
        <v>51</v>
      </c>
      <c r="H1022" s="2">
        <f t="shared" si="389"/>
        <v>1.2539955741332678E-2</v>
      </c>
      <c r="I1022" s="2"/>
      <c r="J1022" s="2">
        <f t="shared" si="390"/>
        <v>0.5062699778706663</v>
      </c>
      <c r="K1022" s="2">
        <f t="shared" si="391"/>
        <v>0.49373002212933365</v>
      </c>
      <c r="L1022" s="2">
        <f t="shared" si="392"/>
        <v>0</v>
      </c>
      <c r="M1022" s="2">
        <f t="shared" si="393"/>
        <v>5.5511151231257827E-17</v>
      </c>
      <c r="N1022" s="56">
        <v>2059</v>
      </c>
      <c r="O1022" s="56">
        <v>2008</v>
      </c>
      <c r="P1022" s="109"/>
      <c r="Q1022" s="109"/>
      <c r="R1022" s="109"/>
      <c r="S1022" s="109"/>
      <c r="T1022" s="56"/>
      <c r="U1022" s="56"/>
      <c r="V1022" s="56"/>
      <c r="W1022" s="56"/>
      <c r="X1022" s="56"/>
      <c r="Y1022" s="56"/>
      <c r="Z1022" s="56"/>
      <c r="AA1022" s="56"/>
      <c r="AB1022" s="56"/>
      <c r="AC1022" s="56"/>
      <c r="AD1022" s="56"/>
      <c r="AE1022" s="56"/>
      <c r="AG1022" s="6">
        <f>IF(Q1022&gt;0,RANK(Q1022,(N1022:P1022,Q1022:AE1022)),0)</f>
        <v>0</v>
      </c>
      <c r="AH1022" s="6">
        <f>IF(R1022&gt;0,RANK(R1022,(N1022:P1022,Q1022:AE1022)),0)</f>
        <v>0</v>
      </c>
      <c r="AI1022" s="6">
        <f>IF(T1022&gt;0,RANK(T1022,(N1022:P1022,Q1022:AE1022)),0)</f>
        <v>0</v>
      </c>
      <c r="AJ1022" s="6">
        <f>IF(S1022&gt;0,RANK(S1022,(N1022:P1022,Q1022:AE1022)),0)</f>
        <v>0</v>
      </c>
      <c r="AK1022" s="2">
        <f t="shared" si="394"/>
        <v>0</v>
      </c>
      <c r="AL1022" s="2">
        <f t="shared" si="395"/>
        <v>0</v>
      </c>
      <c r="AM1022" s="2">
        <f t="shared" si="396"/>
        <v>0</v>
      </c>
      <c r="AN1022" s="2">
        <f t="shared" si="397"/>
        <v>0</v>
      </c>
      <c r="AP1022" t="s">
        <v>2337</v>
      </c>
      <c r="AQ1022" t="s">
        <v>2766</v>
      </c>
      <c r="AT1022" s="92">
        <v>38</v>
      </c>
      <c r="AU1022" s="94">
        <v>57</v>
      </c>
      <c r="AV1022" s="98">
        <f t="shared" si="399"/>
        <v>38057</v>
      </c>
      <c r="AX1022" s="6" t="s">
        <v>1535</v>
      </c>
      <c r="BE1022" t="s">
        <v>1242</v>
      </c>
    </row>
    <row r="1023" spans="1:57" hidden="1" outlineLevel="1">
      <c r="A1023" t="s">
        <v>1683</v>
      </c>
      <c r="B1023" t="s">
        <v>2766</v>
      </c>
      <c r="C1023" s="1">
        <f t="shared" si="387"/>
        <v>9329</v>
      </c>
      <c r="D1023" s="6">
        <f>IF(N1023&gt;0, RANK(N1023,(N1023:P1023,Q1023:AE1023)),0)</f>
        <v>1</v>
      </c>
      <c r="E1023" s="6">
        <f>IF(O1023&gt;0,RANK(O1023,(N1023:P1023,Q1023:AE1023)),0)</f>
        <v>2</v>
      </c>
      <c r="F1023" s="6">
        <f>IF(P1023&gt;0,RANK(P1023,(N1023:P1023,Q1023:AE1023)),0)</f>
        <v>0</v>
      </c>
      <c r="G1023" s="1">
        <f t="shared" si="388"/>
        <v>721</v>
      </c>
      <c r="H1023" s="2">
        <f t="shared" si="389"/>
        <v>7.7285882731268088E-2</v>
      </c>
      <c r="I1023" s="2"/>
      <c r="J1023" s="2">
        <f t="shared" si="390"/>
        <v>0.53864294136563406</v>
      </c>
      <c r="K1023" s="2">
        <f t="shared" si="391"/>
        <v>0.46135705863436594</v>
      </c>
      <c r="L1023" s="2">
        <f t="shared" si="392"/>
        <v>0</v>
      </c>
      <c r="M1023" s="2">
        <f t="shared" si="393"/>
        <v>0</v>
      </c>
      <c r="N1023" s="56">
        <v>5025</v>
      </c>
      <c r="O1023" s="56">
        <v>4304</v>
      </c>
      <c r="P1023" s="109"/>
      <c r="Q1023" s="109"/>
      <c r="R1023" s="109"/>
      <c r="S1023" s="109"/>
      <c r="T1023" s="56"/>
      <c r="U1023" s="56"/>
      <c r="V1023" s="56"/>
      <c r="W1023" s="56"/>
      <c r="X1023" s="56"/>
      <c r="Y1023" s="56"/>
      <c r="Z1023" s="56"/>
      <c r="AA1023" s="56"/>
      <c r="AB1023" s="56"/>
      <c r="AC1023" s="56"/>
      <c r="AD1023" s="56"/>
      <c r="AE1023" s="56"/>
      <c r="AG1023" s="6">
        <f>IF(Q1023&gt;0,RANK(Q1023,(N1023:P1023,Q1023:AE1023)),0)</f>
        <v>0</v>
      </c>
      <c r="AH1023" s="6">
        <f>IF(R1023&gt;0,RANK(R1023,(N1023:P1023,Q1023:AE1023)),0)</f>
        <v>0</v>
      </c>
      <c r="AI1023" s="6">
        <f>IF(T1023&gt;0,RANK(T1023,(N1023:P1023,Q1023:AE1023)),0)</f>
        <v>0</v>
      </c>
      <c r="AJ1023" s="6">
        <f>IF(S1023&gt;0,RANK(S1023,(N1023:P1023,Q1023:AE1023)),0)</f>
        <v>0</v>
      </c>
      <c r="AK1023" s="2">
        <f t="shared" si="394"/>
        <v>0</v>
      </c>
      <c r="AL1023" s="2">
        <f t="shared" si="395"/>
        <v>0</v>
      </c>
      <c r="AM1023" s="2">
        <f t="shared" si="396"/>
        <v>0</v>
      </c>
      <c r="AN1023" s="2">
        <f t="shared" si="397"/>
        <v>0</v>
      </c>
      <c r="AP1023" t="s">
        <v>1683</v>
      </c>
      <c r="AQ1023" t="s">
        <v>2766</v>
      </c>
      <c r="AT1023" s="92">
        <v>38</v>
      </c>
      <c r="AU1023" s="94">
        <v>59</v>
      </c>
      <c r="AV1023" s="98">
        <f t="shared" si="399"/>
        <v>38059</v>
      </c>
      <c r="AX1023" s="6" t="s">
        <v>1535</v>
      </c>
      <c r="BE1023" t="s">
        <v>1242</v>
      </c>
    </row>
    <row r="1024" spans="1:57" hidden="1" outlineLevel="1">
      <c r="A1024" t="s">
        <v>1840</v>
      </c>
      <c r="B1024" t="s">
        <v>2766</v>
      </c>
      <c r="C1024" s="1">
        <f t="shared" si="387"/>
        <v>2548</v>
      </c>
      <c r="D1024" s="6">
        <f>IF(N1024&gt;0, RANK(N1024,(N1024:P1024,Q1024:AE1024)),0)</f>
        <v>1</v>
      </c>
      <c r="E1024" s="6">
        <f>IF(O1024&gt;0,RANK(O1024,(N1024:P1024,Q1024:AE1024)),0)</f>
        <v>2</v>
      </c>
      <c r="F1024" s="6">
        <f>IF(P1024&gt;0,RANK(P1024,(N1024:P1024,Q1024:AE1024)),0)</f>
        <v>0</v>
      </c>
      <c r="G1024" s="1">
        <f t="shared" si="388"/>
        <v>890</v>
      </c>
      <c r="H1024" s="2">
        <f t="shared" si="389"/>
        <v>0.34929356357927788</v>
      </c>
      <c r="I1024" s="2"/>
      <c r="J1024" s="2">
        <f t="shared" si="390"/>
        <v>0.67464678178963888</v>
      </c>
      <c r="K1024" s="2">
        <f t="shared" si="391"/>
        <v>0.32535321821036106</v>
      </c>
      <c r="L1024" s="2">
        <f t="shared" si="392"/>
        <v>0</v>
      </c>
      <c r="M1024" s="2">
        <f t="shared" si="393"/>
        <v>5.5511151231257827E-17</v>
      </c>
      <c r="N1024" s="56">
        <v>1719</v>
      </c>
      <c r="O1024" s="56">
        <v>829</v>
      </c>
      <c r="P1024" s="109"/>
      <c r="Q1024" s="109"/>
      <c r="R1024" s="109"/>
      <c r="S1024" s="109"/>
      <c r="T1024" s="56"/>
      <c r="U1024" s="56"/>
      <c r="V1024" s="56"/>
      <c r="W1024" s="56"/>
      <c r="X1024" s="56"/>
      <c r="Y1024" s="56"/>
      <c r="Z1024" s="56"/>
      <c r="AA1024" s="56"/>
      <c r="AB1024" s="56"/>
      <c r="AC1024" s="56"/>
      <c r="AD1024" s="56"/>
      <c r="AE1024" s="56"/>
      <c r="AG1024" s="6">
        <f>IF(Q1024&gt;0,RANK(Q1024,(N1024:P1024,Q1024:AE1024)),0)</f>
        <v>0</v>
      </c>
      <c r="AH1024" s="6">
        <f>IF(R1024&gt;0,RANK(R1024,(N1024:P1024,Q1024:AE1024)),0)</f>
        <v>0</v>
      </c>
      <c r="AI1024" s="6">
        <f>IF(T1024&gt;0,RANK(T1024,(N1024:P1024,Q1024:AE1024)),0)</f>
        <v>0</v>
      </c>
      <c r="AJ1024" s="6">
        <f>IF(S1024&gt;0,RANK(S1024,(N1024:P1024,Q1024:AE1024)),0)</f>
        <v>0</v>
      </c>
      <c r="AK1024" s="2">
        <f t="shared" si="394"/>
        <v>0</v>
      </c>
      <c r="AL1024" s="2">
        <f t="shared" si="395"/>
        <v>0</v>
      </c>
      <c r="AM1024" s="2">
        <f t="shared" si="396"/>
        <v>0</v>
      </c>
      <c r="AN1024" s="2">
        <f t="shared" si="397"/>
        <v>0</v>
      </c>
      <c r="AP1024" t="s">
        <v>1840</v>
      </c>
      <c r="AQ1024" t="s">
        <v>2766</v>
      </c>
      <c r="AT1024" s="92">
        <v>38</v>
      </c>
      <c r="AU1024" s="94">
        <v>61</v>
      </c>
      <c r="AV1024" s="98">
        <f t="shared" si="399"/>
        <v>38061</v>
      </c>
      <c r="AX1024" s="6" t="s">
        <v>1535</v>
      </c>
      <c r="BE1024" t="s">
        <v>59</v>
      </c>
    </row>
    <row r="1025" spans="1:57" hidden="1" outlineLevel="1">
      <c r="A1025" t="s">
        <v>1797</v>
      </c>
      <c r="B1025" t="s">
        <v>2766</v>
      </c>
      <c r="C1025" s="1">
        <f t="shared" si="387"/>
        <v>2014</v>
      </c>
      <c r="D1025" s="6">
        <f>IF(N1025&gt;0, RANK(N1025,(N1025:P1025,Q1025:AE1025)),0)</f>
        <v>1</v>
      </c>
      <c r="E1025" s="6">
        <f>IF(O1025&gt;0,RANK(O1025,(N1025:P1025,Q1025:AE1025)),0)</f>
        <v>2</v>
      </c>
      <c r="F1025" s="6">
        <f>IF(P1025&gt;0,RANK(P1025,(N1025:P1025,Q1025:AE1025)),0)</f>
        <v>0</v>
      </c>
      <c r="G1025" s="1">
        <f t="shared" si="388"/>
        <v>722</v>
      </c>
      <c r="H1025" s="2">
        <f t="shared" si="389"/>
        <v>0.35849056603773582</v>
      </c>
      <c r="I1025" s="2"/>
      <c r="J1025" s="2">
        <f t="shared" si="390"/>
        <v>0.67924528301886788</v>
      </c>
      <c r="K1025" s="2">
        <f t="shared" si="391"/>
        <v>0.32075471698113206</v>
      </c>
      <c r="L1025" s="2">
        <f t="shared" si="392"/>
        <v>0</v>
      </c>
      <c r="M1025" s="2">
        <f t="shared" si="393"/>
        <v>5.5511151231257827E-17</v>
      </c>
      <c r="N1025" s="56">
        <v>1368</v>
      </c>
      <c r="O1025" s="56">
        <v>646</v>
      </c>
      <c r="P1025" s="109"/>
      <c r="Q1025" s="109"/>
      <c r="R1025" s="109"/>
      <c r="S1025" s="109"/>
      <c r="T1025" s="56"/>
      <c r="U1025" s="56"/>
      <c r="V1025" s="56"/>
      <c r="W1025" s="56"/>
      <c r="X1025" s="56"/>
      <c r="Y1025" s="56"/>
      <c r="Z1025" s="56"/>
      <c r="AA1025" s="56"/>
      <c r="AB1025" s="56"/>
      <c r="AC1025" s="56"/>
      <c r="AD1025" s="56"/>
      <c r="AE1025" s="56"/>
      <c r="AG1025" s="6">
        <f>IF(Q1025&gt;0,RANK(Q1025,(N1025:P1025,Q1025:AE1025)),0)</f>
        <v>0</v>
      </c>
      <c r="AH1025" s="6">
        <f>IF(R1025&gt;0,RANK(R1025,(N1025:P1025,Q1025:AE1025)),0)</f>
        <v>0</v>
      </c>
      <c r="AI1025" s="6">
        <f>IF(T1025&gt;0,RANK(T1025,(N1025:P1025,Q1025:AE1025)),0)</f>
        <v>0</v>
      </c>
      <c r="AJ1025" s="6">
        <f>IF(S1025&gt;0,RANK(S1025,(N1025:P1025,Q1025:AE1025)),0)</f>
        <v>0</v>
      </c>
      <c r="AK1025" s="2">
        <f t="shared" si="394"/>
        <v>0</v>
      </c>
      <c r="AL1025" s="2">
        <f t="shared" si="395"/>
        <v>0</v>
      </c>
      <c r="AM1025" s="2">
        <f t="shared" si="396"/>
        <v>0</v>
      </c>
      <c r="AN1025" s="2">
        <f t="shared" si="397"/>
        <v>0</v>
      </c>
      <c r="AP1025" t="s">
        <v>1797</v>
      </c>
      <c r="AQ1025" t="s">
        <v>2766</v>
      </c>
      <c r="AT1025" s="92">
        <v>38</v>
      </c>
      <c r="AU1025" s="94">
        <v>63</v>
      </c>
      <c r="AV1025" s="98">
        <f t="shared" si="399"/>
        <v>38063</v>
      </c>
      <c r="AX1025" s="6" t="s">
        <v>1535</v>
      </c>
      <c r="BE1025" t="s">
        <v>1244</v>
      </c>
    </row>
    <row r="1026" spans="1:57" hidden="1" outlineLevel="1">
      <c r="A1026" t="s">
        <v>1260</v>
      </c>
      <c r="B1026" t="s">
        <v>2766</v>
      </c>
      <c r="C1026" s="1">
        <f t="shared" ref="C1026:C1047" si="400">SUM(N1026:AE1026)</f>
        <v>1027</v>
      </c>
      <c r="D1026" s="6">
        <f>IF(N1026&gt;0, RANK(N1026,(N1026:P1026,Q1026:AE1026)),0)</f>
        <v>1</v>
      </c>
      <c r="E1026" s="6">
        <f>IF(O1026&gt;0,RANK(O1026,(N1026:P1026,Q1026:AE1026)),0)</f>
        <v>2</v>
      </c>
      <c r="F1026" s="6">
        <f>IF(P1026&gt;0,RANK(P1026,(N1026:P1026,Q1026:AE1026)),0)</f>
        <v>0</v>
      </c>
      <c r="G1026" s="1">
        <f t="shared" si="388"/>
        <v>33</v>
      </c>
      <c r="H1026" s="2">
        <f t="shared" si="389"/>
        <v>3.2132424537487832E-2</v>
      </c>
      <c r="I1026" s="2"/>
      <c r="J1026" s="2">
        <f t="shared" ref="J1026:J1047" si="401">IF($C1026=0,"-",N1026/$C1026)</f>
        <v>0.51606621226874394</v>
      </c>
      <c r="K1026" s="2">
        <f t="shared" ref="K1026:K1047" si="402">IF($C1026=0,"-",O1026/$C1026)</f>
        <v>0.48393378773125606</v>
      </c>
      <c r="L1026" s="2">
        <f t="shared" ref="L1026:L1047" si="403">IF($C1026=0,"-",P1026/$C1026)</f>
        <v>0</v>
      </c>
      <c r="M1026" s="2">
        <f t="shared" ref="M1026:M1047" si="404">IF(C1026=0,"-",(1-J1026-K1026-L1026))</f>
        <v>0</v>
      </c>
      <c r="N1026" s="56">
        <v>530</v>
      </c>
      <c r="O1026" s="56">
        <v>497</v>
      </c>
      <c r="P1026" s="109"/>
      <c r="Q1026" s="109"/>
      <c r="R1026" s="109"/>
      <c r="S1026" s="109"/>
      <c r="T1026" s="56"/>
      <c r="U1026" s="56"/>
      <c r="V1026" s="56"/>
      <c r="W1026" s="56"/>
      <c r="X1026" s="56"/>
      <c r="Y1026" s="56"/>
      <c r="Z1026" s="56"/>
      <c r="AA1026" s="56"/>
      <c r="AB1026" s="56"/>
      <c r="AC1026" s="56"/>
      <c r="AD1026" s="56"/>
      <c r="AE1026" s="56"/>
      <c r="AG1026" s="6">
        <f>IF(Q1026&gt;0,RANK(Q1026,(N1026:P1026,Q1026:AE1026)),0)</f>
        <v>0</v>
      </c>
      <c r="AH1026" s="6">
        <f>IF(R1026&gt;0,RANK(R1026,(N1026:P1026,Q1026:AE1026)),0)</f>
        <v>0</v>
      </c>
      <c r="AI1026" s="6">
        <f>IF(T1026&gt;0,RANK(T1026,(N1026:P1026,Q1026:AE1026)),0)</f>
        <v>0</v>
      </c>
      <c r="AJ1026" s="6">
        <f>IF(S1026&gt;0,RANK(S1026,(N1026:P1026,Q1026:AE1026)),0)</f>
        <v>0</v>
      </c>
      <c r="AK1026" s="2">
        <f t="shared" ref="AK1026:AK1047" si="405">IF($C1026=0,"-",Q1026/$C1026)</f>
        <v>0</v>
      </c>
      <c r="AL1026" s="2">
        <f t="shared" ref="AL1026:AL1047" si="406">IF($C1026=0,"-",R1026/$C1026)</f>
        <v>0</v>
      </c>
      <c r="AM1026" s="2">
        <f t="shared" ref="AM1026:AM1047" si="407">IF($C1026=0,"-",T1026/$C1026)</f>
        <v>0</v>
      </c>
      <c r="AN1026" s="2">
        <f t="shared" ref="AN1026:AN1047" si="408">IF($C1026=0,"-",S1026/$C1026)</f>
        <v>0</v>
      </c>
      <c r="AP1026" t="s">
        <v>1260</v>
      </c>
      <c r="AQ1026" t="s">
        <v>2766</v>
      </c>
      <c r="AT1026" s="92">
        <v>38</v>
      </c>
      <c r="AU1026" s="94">
        <v>65</v>
      </c>
      <c r="AV1026" s="98">
        <f t="shared" si="399"/>
        <v>38065</v>
      </c>
      <c r="AX1026" s="6" t="s">
        <v>1535</v>
      </c>
      <c r="BE1026" t="s">
        <v>1242</v>
      </c>
    </row>
    <row r="1027" spans="1:57" hidden="1" outlineLevel="1">
      <c r="A1027" t="s">
        <v>1500</v>
      </c>
      <c r="B1027" t="s">
        <v>2766</v>
      </c>
      <c r="C1027" s="1">
        <f t="shared" si="400"/>
        <v>3168</v>
      </c>
      <c r="D1027" s="6">
        <f>IF(N1027&gt;0, RANK(N1027,(N1027:P1027,Q1027:AE1027)),0)</f>
        <v>1</v>
      </c>
      <c r="E1027" s="6">
        <f>IF(O1027&gt;0,RANK(O1027,(N1027:P1027,Q1027:AE1027)),0)</f>
        <v>2</v>
      </c>
      <c r="F1027" s="6">
        <f>IF(P1027&gt;0,RANK(P1027,(N1027:P1027,Q1027:AE1027)),0)</f>
        <v>0</v>
      </c>
      <c r="G1027" s="1">
        <f t="shared" si="388"/>
        <v>426</v>
      </c>
      <c r="H1027" s="2">
        <f t="shared" si="389"/>
        <v>0.13446969696969696</v>
      </c>
      <c r="I1027" s="2"/>
      <c r="J1027" s="2">
        <f t="shared" si="401"/>
        <v>0.56723484848484851</v>
      </c>
      <c r="K1027" s="2">
        <f t="shared" si="402"/>
        <v>0.43276515151515149</v>
      </c>
      <c r="L1027" s="2">
        <f t="shared" si="403"/>
        <v>0</v>
      </c>
      <c r="M1027" s="2">
        <f t="shared" si="404"/>
        <v>0</v>
      </c>
      <c r="N1027" s="56">
        <v>1797</v>
      </c>
      <c r="O1027" s="56">
        <v>1371</v>
      </c>
      <c r="P1027" s="109"/>
      <c r="Q1027" s="109"/>
      <c r="R1027" s="109"/>
      <c r="S1027" s="109"/>
      <c r="T1027" s="56"/>
      <c r="U1027" s="56"/>
      <c r="V1027" s="56"/>
      <c r="W1027" s="56"/>
      <c r="X1027" s="56"/>
      <c r="Y1027" s="56"/>
      <c r="Z1027" s="56"/>
      <c r="AA1027" s="56"/>
      <c r="AB1027" s="56"/>
      <c r="AC1027" s="56"/>
      <c r="AD1027" s="56"/>
      <c r="AE1027" s="56"/>
      <c r="AG1027" s="6">
        <f>IF(Q1027&gt;0,RANK(Q1027,(N1027:P1027,Q1027:AE1027)),0)</f>
        <v>0</v>
      </c>
      <c r="AH1027" s="6">
        <f>IF(R1027&gt;0,RANK(R1027,(N1027:P1027,Q1027:AE1027)),0)</f>
        <v>0</v>
      </c>
      <c r="AI1027" s="6">
        <f>IF(T1027&gt;0,RANK(T1027,(N1027:P1027,Q1027:AE1027)),0)</f>
        <v>0</v>
      </c>
      <c r="AJ1027" s="6">
        <f>IF(S1027&gt;0,RANK(S1027,(N1027:P1027,Q1027:AE1027)),0)</f>
        <v>0</v>
      </c>
      <c r="AK1027" s="2">
        <f t="shared" si="405"/>
        <v>0</v>
      </c>
      <c r="AL1027" s="2">
        <f t="shared" si="406"/>
        <v>0</v>
      </c>
      <c r="AM1027" s="2">
        <f t="shared" si="407"/>
        <v>0</v>
      </c>
      <c r="AN1027" s="2">
        <f t="shared" si="408"/>
        <v>0</v>
      </c>
      <c r="AP1027" t="s">
        <v>1500</v>
      </c>
      <c r="AQ1027" t="s">
        <v>2766</v>
      </c>
      <c r="AT1027" s="92">
        <v>38</v>
      </c>
      <c r="AU1027" s="94">
        <v>67</v>
      </c>
      <c r="AV1027" s="98">
        <f t="shared" si="399"/>
        <v>38067</v>
      </c>
      <c r="AX1027" s="6" t="s">
        <v>1535</v>
      </c>
      <c r="BE1027" t="s">
        <v>1414</v>
      </c>
    </row>
    <row r="1028" spans="1:57" hidden="1" outlineLevel="1">
      <c r="A1028" t="s">
        <v>2733</v>
      </c>
      <c r="B1028" t="s">
        <v>2766</v>
      </c>
      <c r="C1028" s="1">
        <f t="shared" si="400"/>
        <v>2295</v>
      </c>
      <c r="D1028" s="6">
        <f>IF(N1028&gt;0, RANK(N1028,(N1028:P1028,Q1028:AE1028)),0)</f>
        <v>1</v>
      </c>
      <c r="E1028" s="6">
        <f>IF(O1028&gt;0,RANK(O1028,(N1028:P1028,Q1028:AE1028)),0)</f>
        <v>2</v>
      </c>
      <c r="F1028" s="6">
        <f>IF(P1028&gt;0,RANK(P1028,(N1028:P1028,Q1028:AE1028)),0)</f>
        <v>0</v>
      </c>
      <c r="G1028" s="1">
        <f t="shared" si="388"/>
        <v>397</v>
      </c>
      <c r="H1028" s="2">
        <f t="shared" si="389"/>
        <v>0.17298474945533768</v>
      </c>
      <c r="I1028" s="2"/>
      <c r="J1028" s="2">
        <f t="shared" si="401"/>
        <v>0.5864923747276688</v>
      </c>
      <c r="K1028" s="2">
        <f t="shared" si="402"/>
        <v>0.41350762527233115</v>
      </c>
      <c r="L1028" s="2">
        <f t="shared" si="403"/>
        <v>0</v>
      </c>
      <c r="M1028" s="2">
        <f t="shared" si="404"/>
        <v>5.5511151231257827E-17</v>
      </c>
      <c r="N1028" s="56">
        <v>1346</v>
      </c>
      <c r="O1028" s="56">
        <v>949</v>
      </c>
      <c r="P1028" s="109"/>
      <c r="Q1028" s="109"/>
      <c r="R1028" s="109"/>
      <c r="S1028" s="109"/>
      <c r="T1028" s="56"/>
      <c r="U1028" s="56"/>
      <c r="V1028" s="56"/>
      <c r="W1028" s="56"/>
      <c r="X1028" s="56"/>
      <c r="Y1028" s="56"/>
      <c r="Z1028" s="56"/>
      <c r="AA1028" s="56"/>
      <c r="AB1028" s="56"/>
      <c r="AC1028" s="56"/>
      <c r="AD1028" s="56"/>
      <c r="AE1028" s="56"/>
      <c r="AG1028" s="6">
        <f>IF(Q1028&gt;0,RANK(Q1028,(N1028:P1028,Q1028:AE1028)),0)</f>
        <v>0</v>
      </c>
      <c r="AH1028" s="6">
        <f>IF(R1028&gt;0,RANK(R1028,(N1028:P1028,Q1028:AE1028)),0)</f>
        <v>0</v>
      </c>
      <c r="AI1028" s="6">
        <f>IF(T1028&gt;0,RANK(T1028,(N1028:P1028,Q1028:AE1028)),0)</f>
        <v>0</v>
      </c>
      <c r="AJ1028" s="6">
        <f>IF(S1028&gt;0,RANK(S1028,(N1028:P1028,Q1028:AE1028)),0)</f>
        <v>0</v>
      </c>
      <c r="AK1028" s="2">
        <f t="shared" si="405"/>
        <v>0</v>
      </c>
      <c r="AL1028" s="2">
        <f t="shared" si="406"/>
        <v>0</v>
      </c>
      <c r="AM1028" s="2">
        <f t="shared" si="407"/>
        <v>0</v>
      </c>
      <c r="AN1028" s="2">
        <f t="shared" si="408"/>
        <v>0</v>
      </c>
      <c r="AP1028" t="s">
        <v>2733</v>
      </c>
      <c r="AQ1028" t="s">
        <v>2766</v>
      </c>
      <c r="AT1028" s="92">
        <v>38</v>
      </c>
      <c r="AU1028" s="94">
        <v>69</v>
      </c>
      <c r="AV1028" s="98">
        <f t="shared" si="399"/>
        <v>38069</v>
      </c>
      <c r="AX1028" s="6" t="s">
        <v>1535</v>
      </c>
      <c r="BE1028" t="s">
        <v>1242</v>
      </c>
    </row>
    <row r="1029" spans="1:57" hidden="1" outlineLevel="1">
      <c r="A1029" t="s">
        <v>1901</v>
      </c>
      <c r="B1029" t="s">
        <v>2766</v>
      </c>
      <c r="C1029" s="1">
        <f t="shared" si="400"/>
        <v>4565</v>
      </c>
      <c r="D1029" s="6">
        <f>IF(N1029&gt;0, RANK(N1029,(N1029:P1029,Q1029:AE1029)),0)</f>
        <v>1</v>
      </c>
      <c r="E1029" s="6">
        <f>IF(O1029&gt;0,RANK(O1029,(N1029:P1029,Q1029:AE1029)),0)</f>
        <v>2</v>
      </c>
      <c r="F1029" s="6">
        <f>IF(P1029&gt;0,RANK(P1029,(N1029:P1029,Q1029:AE1029)),0)</f>
        <v>0</v>
      </c>
      <c r="G1029" s="1">
        <f t="shared" si="388"/>
        <v>1251</v>
      </c>
      <c r="H1029" s="2">
        <f t="shared" si="389"/>
        <v>0.27404162102957286</v>
      </c>
      <c r="I1029" s="2"/>
      <c r="J1029" s="2">
        <f t="shared" si="401"/>
        <v>0.63702081051478643</v>
      </c>
      <c r="K1029" s="2">
        <f t="shared" si="402"/>
        <v>0.36297918948521357</v>
      </c>
      <c r="L1029" s="2">
        <f t="shared" si="403"/>
        <v>0</v>
      </c>
      <c r="M1029" s="2">
        <f t="shared" si="404"/>
        <v>0</v>
      </c>
      <c r="N1029" s="56">
        <v>2908</v>
      </c>
      <c r="O1029" s="56">
        <v>1657</v>
      </c>
      <c r="P1029" s="109"/>
      <c r="Q1029" s="109"/>
      <c r="R1029" s="109"/>
      <c r="S1029" s="109"/>
      <c r="T1029" s="56"/>
      <c r="U1029" s="56"/>
      <c r="V1029" s="56"/>
      <c r="W1029" s="56"/>
      <c r="X1029" s="56"/>
      <c r="Y1029" s="56"/>
      <c r="Z1029" s="56"/>
      <c r="AA1029" s="56"/>
      <c r="AB1029" s="56"/>
      <c r="AC1029" s="56"/>
      <c r="AD1029" s="56"/>
      <c r="AE1029" s="56"/>
      <c r="AG1029" s="6">
        <f>IF(Q1029&gt;0,RANK(Q1029,(N1029:P1029,Q1029:AE1029)),0)</f>
        <v>0</v>
      </c>
      <c r="AH1029" s="6">
        <f>IF(R1029&gt;0,RANK(R1029,(N1029:P1029,Q1029:AE1029)),0)</f>
        <v>0</v>
      </c>
      <c r="AI1029" s="6">
        <f>IF(T1029&gt;0,RANK(T1029,(N1029:P1029,Q1029:AE1029)),0)</f>
        <v>0</v>
      </c>
      <c r="AJ1029" s="6">
        <f>IF(S1029&gt;0,RANK(S1029,(N1029:P1029,Q1029:AE1029)),0)</f>
        <v>0</v>
      </c>
      <c r="AK1029" s="2">
        <f t="shared" si="405"/>
        <v>0</v>
      </c>
      <c r="AL1029" s="2">
        <f t="shared" si="406"/>
        <v>0</v>
      </c>
      <c r="AM1029" s="2">
        <f t="shared" si="407"/>
        <v>0</v>
      </c>
      <c r="AN1029" s="2">
        <f t="shared" si="408"/>
        <v>0</v>
      </c>
      <c r="AP1029" t="s">
        <v>1901</v>
      </c>
      <c r="AQ1029" t="s">
        <v>2766</v>
      </c>
      <c r="AT1029" s="92">
        <v>38</v>
      </c>
      <c r="AU1029" s="94">
        <v>71</v>
      </c>
      <c r="AV1029" s="98">
        <f t="shared" si="399"/>
        <v>38071</v>
      </c>
      <c r="AX1029" s="6" t="s">
        <v>1535</v>
      </c>
      <c r="BE1029" t="s">
        <v>358</v>
      </c>
    </row>
    <row r="1030" spans="1:57" hidden="1" outlineLevel="1">
      <c r="A1030" t="s">
        <v>401</v>
      </c>
      <c r="B1030" t="s">
        <v>2766</v>
      </c>
      <c r="C1030" s="1">
        <f t="shared" si="400"/>
        <v>1806</v>
      </c>
      <c r="D1030" s="6">
        <f>IF(N1030&gt;0, RANK(N1030,(N1030:P1030,Q1030:AE1030)),0)</f>
        <v>1</v>
      </c>
      <c r="E1030" s="6">
        <f>IF(O1030&gt;0,RANK(O1030,(N1030:P1030,Q1030:AE1030)),0)</f>
        <v>2</v>
      </c>
      <c r="F1030" s="6">
        <f>IF(P1030&gt;0,RANK(P1030,(N1030:P1030,Q1030:AE1030)),0)</f>
        <v>0</v>
      </c>
      <c r="G1030" s="1">
        <f t="shared" si="388"/>
        <v>614</v>
      </c>
      <c r="H1030" s="2">
        <f t="shared" si="389"/>
        <v>0.33997785160575861</v>
      </c>
      <c r="I1030" s="2"/>
      <c r="J1030" s="2">
        <f t="shared" si="401"/>
        <v>0.66998892580287928</v>
      </c>
      <c r="K1030" s="2">
        <f t="shared" si="402"/>
        <v>0.33001107419712072</v>
      </c>
      <c r="L1030" s="2">
        <f t="shared" si="403"/>
        <v>0</v>
      </c>
      <c r="M1030" s="2">
        <f t="shared" si="404"/>
        <v>0</v>
      </c>
      <c r="N1030" s="56">
        <v>1210</v>
      </c>
      <c r="O1030" s="56">
        <v>596</v>
      </c>
      <c r="P1030" s="109"/>
      <c r="Q1030" s="109"/>
      <c r="R1030" s="109"/>
      <c r="S1030" s="109"/>
      <c r="T1030" s="56"/>
      <c r="U1030" s="56"/>
      <c r="V1030" s="56"/>
      <c r="W1030" s="56"/>
      <c r="X1030" s="56"/>
      <c r="Y1030" s="56"/>
      <c r="Z1030" s="56"/>
      <c r="AA1030" s="56"/>
      <c r="AB1030" s="56"/>
      <c r="AC1030" s="56"/>
      <c r="AD1030" s="56"/>
      <c r="AE1030" s="56"/>
      <c r="AG1030" s="6">
        <f>IF(Q1030&gt;0,RANK(Q1030,(N1030:P1030,Q1030:AE1030)),0)</f>
        <v>0</v>
      </c>
      <c r="AH1030" s="6">
        <f>IF(R1030&gt;0,RANK(R1030,(N1030:P1030,Q1030:AE1030)),0)</f>
        <v>0</v>
      </c>
      <c r="AI1030" s="6">
        <f>IF(T1030&gt;0,RANK(T1030,(N1030:P1030,Q1030:AE1030)),0)</f>
        <v>0</v>
      </c>
      <c r="AJ1030" s="6">
        <f>IF(S1030&gt;0,RANK(S1030,(N1030:P1030,Q1030:AE1030)),0)</f>
        <v>0</v>
      </c>
      <c r="AK1030" s="2">
        <f t="shared" si="405"/>
        <v>0</v>
      </c>
      <c r="AL1030" s="2">
        <f t="shared" si="406"/>
        <v>0</v>
      </c>
      <c r="AM1030" s="2">
        <f t="shared" si="407"/>
        <v>0</v>
      </c>
      <c r="AN1030" s="2">
        <f t="shared" si="408"/>
        <v>0</v>
      </c>
      <c r="AP1030" t="s">
        <v>401</v>
      </c>
      <c r="AQ1030" t="s">
        <v>2766</v>
      </c>
      <c r="AT1030" s="92">
        <v>38</v>
      </c>
      <c r="AU1030" s="94">
        <v>73</v>
      </c>
      <c r="AV1030" s="98">
        <f t="shared" si="399"/>
        <v>38073</v>
      </c>
      <c r="AX1030" s="6" t="s">
        <v>1535</v>
      </c>
      <c r="BE1030" t="s">
        <v>59</v>
      </c>
    </row>
    <row r="1031" spans="1:57" hidden="1" outlineLevel="1">
      <c r="A1031" t="s">
        <v>686</v>
      </c>
      <c r="B1031" t="s">
        <v>2766</v>
      </c>
      <c r="C1031" s="1">
        <f t="shared" si="400"/>
        <v>1473</v>
      </c>
      <c r="D1031" s="6">
        <f>IF(N1031&gt;0, RANK(N1031,(N1031:P1031,Q1031:AE1031)),0)</f>
        <v>1</v>
      </c>
      <c r="E1031" s="6">
        <f>IF(O1031&gt;0,RANK(O1031,(N1031:P1031,Q1031:AE1031)),0)</f>
        <v>2</v>
      </c>
      <c r="F1031" s="6">
        <f>IF(P1031&gt;0,RANK(P1031,(N1031:P1031,Q1031:AE1031)),0)</f>
        <v>0</v>
      </c>
      <c r="G1031" s="1">
        <f t="shared" si="388"/>
        <v>543</v>
      </c>
      <c r="H1031" s="2">
        <f t="shared" si="389"/>
        <v>0.36863543788187375</v>
      </c>
      <c r="I1031" s="2"/>
      <c r="J1031" s="2">
        <f t="shared" si="401"/>
        <v>0.68431771894093685</v>
      </c>
      <c r="K1031" s="2">
        <f t="shared" si="402"/>
        <v>0.31568228105906315</v>
      </c>
      <c r="L1031" s="2">
        <f t="shared" si="403"/>
        <v>0</v>
      </c>
      <c r="M1031" s="2">
        <f t="shared" si="404"/>
        <v>0</v>
      </c>
      <c r="N1031" s="56">
        <v>1008</v>
      </c>
      <c r="O1031" s="56">
        <v>465</v>
      </c>
      <c r="P1031" s="109"/>
      <c r="Q1031" s="109"/>
      <c r="R1031" s="109"/>
      <c r="S1031" s="109"/>
      <c r="T1031" s="56"/>
      <c r="U1031" s="56"/>
      <c r="V1031" s="56"/>
      <c r="W1031" s="56"/>
      <c r="X1031" s="56"/>
      <c r="Y1031" s="56"/>
      <c r="Z1031" s="56"/>
      <c r="AA1031" s="56"/>
      <c r="AB1031" s="56"/>
      <c r="AC1031" s="56"/>
      <c r="AD1031" s="56"/>
      <c r="AE1031" s="56"/>
      <c r="AG1031" s="6">
        <f>IF(Q1031&gt;0,RANK(Q1031,(N1031:P1031,Q1031:AE1031)),0)</f>
        <v>0</v>
      </c>
      <c r="AH1031" s="6">
        <f>IF(R1031&gt;0,RANK(R1031,(N1031:P1031,Q1031:AE1031)),0)</f>
        <v>0</v>
      </c>
      <c r="AI1031" s="6">
        <f>IF(T1031&gt;0,RANK(T1031,(N1031:P1031,Q1031:AE1031)),0)</f>
        <v>0</v>
      </c>
      <c r="AJ1031" s="6">
        <f>IF(S1031&gt;0,RANK(S1031,(N1031:P1031,Q1031:AE1031)),0)</f>
        <v>0</v>
      </c>
      <c r="AK1031" s="2">
        <f t="shared" si="405"/>
        <v>0</v>
      </c>
      <c r="AL1031" s="2">
        <f t="shared" si="406"/>
        <v>0</v>
      </c>
      <c r="AM1031" s="2">
        <f t="shared" si="407"/>
        <v>0</v>
      </c>
      <c r="AN1031" s="2">
        <f t="shared" si="408"/>
        <v>0</v>
      </c>
      <c r="AP1031" t="s">
        <v>686</v>
      </c>
      <c r="AQ1031" t="s">
        <v>2766</v>
      </c>
      <c r="AT1031" s="92">
        <v>38</v>
      </c>
      <c r="AU1031" s="94">
        <v>75</v>
      </c>
      <c r="AV1031" s="98">
        <f t="shared" si="399"/>
        <v>38075</v>
      </c>
      <c r="AX1031" s="6" t="s">
        <v>1535</v>
      </c>
      <c r="BE1031" t="s">
        <v>1244</v>
      </c>
    </row>
    <row r="1032" spans="1:57" hidden="1" outlineLevel="1">
      <c r="A1032" t="s">
        <v>2133</v>
      </c>
      <c r="B1032" t="s">
        <v>2766</v>
      </c>
      <c r="C1032" s="1">
        <f t="shared" si="400"/>
        <v>6041</v>
      </c>
      <c r="D1032" s="6">
        <f>IF(N1032&gt;0, RANK(N1032,(N1032:P1032,Q1032:AE1032)),0)</f>
        <v>1</v>
      </c>
      <c r="E1032" s="6">
        <f>IF(O1032&gt;0,RANK(O1032,(N1032:P1032,Q1032:AE1032)),0)</f>
        <v>2</v>
      </c>
      <c r="F1032" s="6">
        <f>IF(P1032&gt;0,RANK(P1032,(N1032:P1032,Q1032:AE1032)),0)</f>
        <v>0</v>
      </c>
      <c r="G1032" s="1">
        <f t="shared" si="388"/>
        <v>1257</v>
      </c>
      <c r="H1032" s="2">
        <f t="shared" si="389"/>
        <v>0.2080781327594769</v>
      </c>
      <c r="I1032" s="2"/>
      <c r="J1032" s="2">
        <f t="shared" si="401"/>
        <v>0.60403906637973848</v>
      </c>
      <c r="K1032" s="2">
        <f t="shared" si="402"/>
        <v>0.39596093362026152</v>
      </c>
      <c r="L1032" s="2">
        <f t="shared" si="403"/>
        <v>0</v>
      </c>
      <c r="M1032" s="2">
        <f t="shared" si="404"/>
        <v>0</v>
      </c>
      <c r="N1032" s="56">
        <v>3649</v>
      </c>
      <c r="O1032" s="56">
        <v>2392</v>
      </c>
      <c r="P1032" s="109"/>
      <c r="Q1032" s="109"/>
      <c r="R1032" s="109"/>
      <c r="S1032" s="109"/>
      <c r="T1032" s="56"/>
      <c r="U1032" s="56"/>
      <c r="V1032" s="56"/>
      <c r="W1032" s="56"/>
      <c r="X1032" s="56"/>
      <c r="Y1032" s="56"/>
      <c r="Z1032" s="56"/>
      <c r="AA1032" s="56"/>
      <c r="AB1032" s="56"/>
      <c r="AC1032" s="56"/>
      <c r="AD1032" s="56"/>
      <c r="AE1032" s="56"/>
      <c r="AG1032" s="6">
        <f>IF(Q1032&gt;0,RANK(Q1032,(N1032:P1032,Q1032:AE1032)),0)</f>
        <v>0</v>
      </c>
      <c r="AH1032" s="6">
        <f>IF(R1032&gt;0,RANK(R1032,(N1032:P1032,Q1032:AE1032)),0)</f>
        <v>0</v>
      </c>
      <c r="AI1032" s="6">
        <f>IF(T1032&gt;0,RANK(T1032,(N1032:P1032,Q1032:AE1032)),0)</f>
        <v>0</v>
      </c>
      <c r="AJ1032" s="6">
        <f>IF(S1032&gt;0,RANK(S1032,(N1032:P1032,Q1032:AE1032)),0)</f>
        <v>0</v>
      </c>
      <c r="AK1032" s="2">
        <f t="shared" si="405"/>
        <v>0</v>
      </c>
      <c r="AL1032" s="2">
        <f t="shared" si="406"/>
        <v>0</v>
      </c>
      <c r="AM1032" s="2">
        <f t="shared" si="407"/>
        <v>0</v>
      </c>
      <c r="AN1032" s="2">
        <f t="shared" si="408"/>
        <v>0</v>
      </c>
      <c r="AP1032" t="s">
        <v>2133</v>
      </c>
      <c r="AQ1032" t="s">
        <v>2766</v>
      </c>
      <c r="AT1032" s="92">
        <v>38</v>
      </c>
      <c r="AU1032" s="94">
        <v>77</v>
      </c>
      <c r="AV1032" s="98">
        <f t="shared" si="399"/>
        <v>38077</v>
      </c>
      <c r="AX1032" s="6" t="s">
        <v>1535</v>
      </c>
      <c r="BE1032" t="s">
        <v>1242</v>
      </c>
    </row>
    <row r="1033" spans="1:57" hidden="1" outlineLevel="1">
      <c r="A1033" t="s">
        <v>817</v>
      </c>
      <c r="B1033" t="s">
        <v>2766</v>
      </c>
      <c r="C1033" s="1">
        <f t="shared" si="400"/>
        <v>4794</v>
      </c>
      <c r="D1033" s="6">
        <f>IF(N1033&gt;0, RANK(N1033,(N1033:P1033,Q1033:AE1033)),0)</f>
        <v>1</v>
      </c>
      <c r="E1033" s="6">
        <f>IF(O1033&gt;0,RANK(O1033,(N1033:P1033,Q1033:AE1033)),0)</f>
        <v>2</v>
      </c>
      <c r="F1033" s="6">
        <f>IF(P1033&gt;0,RANK(P1033,(N1033:P1033,Q1033:AE1033)),0)</f>
        <v>0</v>
      </c>
      <c r="G1033" s="1">
        <f t="shared" si="388"/>
        <v>2760</v>
      </c>
      <c r="H1033" s="2">
        <f t="shared" si="389"/>
        <v>0.57571964956195243</v>
      </c>
      <c r="I1033" s="2"/>
      <c r="J1033" s="2">
        <f t="shared" si="401"/>
        <v>0.78785982478097627</v>
      </c>
      <c r="K1033" s="2">
        <f t="shared" si="402"/>
        <v>0.21214017521902379</v>
      </c>
      <c r="L1033" s="2">
        <f t="shared" si="403"/>
        <v>0</v>
      </c>
      <c r="M1033" s="2">
        <f t="shared" si="404"/>
        <v>-5.5511151231257827E-17</v>
      </c>
      <c r="N1033" s="56">
        <v>3777</v>
      </c>
      <c r="O1033" s="56">
        <v>1017</v>
      </c>
      <c r="P1033" s="109"/>
      <c r="Q1033" s="109"/>
      <c r="R1033" s="109"/>
      <c r="S1033" s="109"/>
      <c r="T1033" s="56"/>
      <c r="U1033" s="56"/>
      <c r="V1033" s="56"/>
      <c r="W1033" s="56"/>
      <c r="X1033" s="56"/>
      <c r="Y1033" s="56"/>
      <c r="Z1033" s="56"/>
      <c r="AA1033" s="56"/>
      <c r="AB1033" s="56"/>
      <c r="AC1033" s="56"/>
      <c r="AD1033" s="56"/>
      <c r="AE1033" s="56"/>
      <c r="AG1033" s="6">
        <f>IF(Q1033&gt;0,RANK(Q1033,(N1033:P1033,Q1033:AE1033)),0)</f>
        <v>0</v>
      </c>
      <c r="AH1033" s="6">
        <f>IF(R1033&gt;0,RANK(R1033,(N1033:P1033,Q1033:AE1033)),0)</f>
        <v>0</v>
      </c>
      <c r="AI1033" s="6">
        <f>IF(T1033&gt;0,RANK(T1033,(N1033:P1033,Q1033:AE1033)),0)</f>
        <v>0</v>
      </c>
      <c r="AJ1033" s="6">
        <f>IF(S1033&gt;0,RANK(S1033,(N1033:P1033,Q1033:AE1033)),0)</f>
        <v>0</v>
      </c>
      <c r="AK1033" s="2">
        <f t="shared" si="405"/>
        <v>0</v>
      </c>
      <c r="AL1033" s="2">
        <f t="shared" si="406"/>
        <v>0</v>
      </c>
      <c r="AM1033" s="2">
        <f t="shared" si="407"/>
        <v>0</v>
      </c>
      <c r="AN1033" s="2">
        <f t="shared" si="408"/>
        <v>0</v>
      </c>
      <c r="AP1033" t="s">
        <v>817</v>
      </c>
      <c r="AQ1033" t="s">
        <v>2766</v>
      </c>
      <c r="AT1033" s="92">
        <v>38</v>
      </c>
      <c r="AU1033" s="94">
        <v>79</v>
      </c>
      <c r="AV1033" s="98">
        <f t="shared" si="399"/>
        <v>38079</v>
      </c>
      <c r="AX1033" s="6" t="s">
        <v>1535</v>
      </c>
      <c r="BE1033" t="s">
        <v>1244</v>
      </c>
    </row>
    <row r="1034" spans="1:57" hidden="1" outlineLevel="1">
      <c r="A1034" t="s">
        <v>512</v>
      </c>
      <c r="B1034" t="s">
        <v>2766</v>
      </c>
      <c r="C1034" s="1">
        <f t="shared" si="400"/>
        <v>1943</v>
      </c>
      <c r="D1034" s="6">
        <f>IF(N1034&gt;0, RANK(N1034,(N1034:P1034,Q1034:AE1034)),0)</f>
        <v>1</v>
      </c>
      <c r="E1034" s="6">
        <f>IF(O1034&gt;0,RANK(O1034,(N1034:P1034,Q1034:AE1034)),0)</f>
        <v>2</v>
      </c>
      <c r="F1034" s="6">
        <f>IF(P1034&gt;0,RANK(P1034,(N1034:P1034,Q1034:AE1034)),0)</f>
        <v>0</v>
      </c>
      <c r="G1034" s="1">
        <f t="shared" si="388"/>
        <v>561</v>
      </c>
      <c r="H1034" s="2">
        <f t="shared" si="389"/>
        <v>0.28872876994338653</v>
      </c>
      <c r="I1034" s="2"/>
      <c r="J1034" s="2">
        <f t="shared" si="401"/>
        <v>0.64436438497169324</v>
      </c>
      <c r="K1034" s="2">
        <f t="shared" si="402"/>
        <v>0.35563561502830676</v>
      </c>
      <c r="L1034" s="2">
        <f t="shared" si="403"/>
        <v>0</v>
      </c>
      <c r="M1034" s="2">
        <f t="shared" si="404"/>
        <v>0</v>
      </c>
      <c r="N1034" s="56">
        <v>1252</v>
      </c>
      <c r="O1034" s="56">
        <v>691</v>
      </c>
      <c r="P1034" s="109"/>
      <c r="Q1034" s="109"/>
      <c r="R1034" s="109"/>
      <c r="S1034" s="109"/>
      <c r="T1034" s="56"/>
      <c r="U1034" s="56"/>
      <c r="V1034" s="56"/>
      <c r="W1034" s="56"/>
      <c r="X1034" s="56"/>
      <c r="Y1034" s="56"/>
      <c r="Z1034" s="56"/>
      <c r="AA1034" s="56"/>
      <c r="AB1034" s="56"/>
      <c r="AC1034" s="56"/>
      <c r="AD1034" s="56"/>
      <c r="AE1034" s="56"/>
      <c r="AG1034" s="6">
        <f>IF(Q1034&gt;0,RANK(Q1034,(N1034:P1034,Q1034:AE1034)),0)</f>
        <v>0</v>
      </c>
      <c r="AH1034" s="6">
        <f>IF(R1034&gt;0,RANK(R1034,(N1034:P1034,Q1034:AE1034)),0)</f>
        <v>0</v>
      </c>
      <c r="AI1034" s="6">
        <f>IF(T1034&gt;0,RANK(T1034,(N1034:P1034,Q1034:AE1034)),0)</f>
        <v>0</v>
      </c>
      <c r="AJ1034" s="6">
        <f>IF(S1034&gt;0,RANK(S1034,(N1034:P1034,Q1034:AE1034)),0)</f>
        <v>0</v>
      </c>
      <c r="AK1034" s="2">
        <f t="shared" si="405"/>
        <v>0</v>
      </c>
      <c r="AL1034" s="2">
        <f t="shared" si="406"/>
        <v>0</v>
      </c>
      <c r="AM1034" s="2">
        <f t="shared" si="407"/>
        <v>0</v>
      </c>
      <c r="AN1034" s="2">
        <f t="shared" si="408"/>
        <v>0</v>
      </c>
      <c r="AP1034" t="s">
        <v>512</v>
      </c>
      <c r="AQ1034" t="s">
        <v>2766</v>
      </c>
      <c r="AT1034" s="92">
        <v>38</v>
      </c>
      <c r="AU1034" s="94">
        <v>81</v>
      </c>
      <c r="AV1034" s="98">
        <f t="shared" si="399"/>
        <v>38081</v>
      </c>
      <c r="AX1034" s="6" t="s">
        <v>1535</v>
      </c>
      <c r="BE1034" t="s">
        <v>1242</v>
      </c>
    </row>
    <row r="1035" spans="1:57" hidden="1" outlineLevel="1">
      <c r="A1035" t="s">
        <v>1287</v>
      </c>
      <c r="B1035" t="s">
        <v>2766</v>
      </c>
      <c r="C1035" s="1">
        <f t="shared" si="400"/>
        <v>1085</v>
      </c>
      <c r="D1035" s="6">
        <f>IF(N1035&gt;0, RANK(N1035,(N1035:P1035,Q1035:AE1035)),0)</f>
        <v>2</v>
      </c>
      <c r="E1035" s="6">
        <f>IF(O1035&gt;0,RANK(O1035,(N1035:P1035,Q1035:AE1035)),0)</f>
        <v>1</v>
      </c>
      <c r="F1035" s="6">
        <f>IF(P1035&gt;0,RANK(P1035,(N1035:P1035,Q1035:AE1035)),0)</f>
        <v>0</v>
      </c>
      <c r="G1035" s="1">
        <f t="shared" si="388"/>
        <v>67</v>
      </c>
      <c r="H1035" s="2">
        <f t="shared" si="389"/>
        <v>6.1751152073732718E-2</v>
      </c>
      <c r="I1035" s="2"/>
      <c r="J1035" s="2">
        <f t="shared" si="401"/>
        <v>0.46912442396313364</v>
      </c>
      <c r="K1035" s="2">
        <f t="shared" si="402"/>
        <v>0.53087557603686641</v>
      </c>
      <c r="L1035" s="2">
        <f t="shared" si="403"/>
        <v>0</v>
      </c>
      <c r="M1035" s="2">
        <f t="shared" si="404"/>
        <v>0</v>
      </c>
      <c r="N1035" s="56">
        <v>509</v>
      </c>
      <c r="O1035" s="56">
        <v>576</v>
      </c>
      <c r="P1035" s="109"/>
      <c r="Q1035" s="109"/>
      <c r="R1035" s="109"/>
      <c r="S1035" s="109"/>
      <c r="T1035" s="56"/>
      <c r="U1035" s="56"/>
      <c r="V1035" s="56"/>
      <c r="W1035" s="56"/>
      <c r="X1035" s="56"/>
      <c r="Y1035" s="56"/>
      <c r="Z1035" s="56"/>
      <c r="AA1035" s="56"/>
      <c r="AB1035" s="56"/>
      <c r="AC1035" s="56"/>
      <c r="AD1035" s="56"/>
      <c r="AE1035" s="56"/>
      <c r="AG1035" s="6">
        <f>IF(Q1035&gt;0,RANK(Q1035,(N1035:P1035,Q1035:AE1035)),0)</f>
        <v>0</v>
      </c>
      <c r="AH1035" s="6">
        <f>IF(R1035&gt;0,RANK(R1035,(N1035:P1035,Q1035:AE1035)),0)</f>
        <v>0</v>
      </c>
      <c r="AI1035" s="6">
        <f>IF(T1035&gt;0,RANK(T1035,(N1035:P1035,Q1035:AE1035)),0)</f>
        <v>0</v>
      </c>
      <c r="AJ1035" s="6">
        <f>IF(S1035&gt;0,RANK(S1035,(N1035:P1035,Q1035:AE1035)),0)</f>
        <v>0</v>
      </c>
      <c r="AK1035" s="2">
        <f t="shared" si="405"/>
        <v>0</v>
      </c>
      <c r="AL1035" s="2">
        <f t="shared" si="406"/>
        <v>0</v>
      </c>
      <c r="AM1035" s="2">
        <f t="shared" si="407"/>
        <v>0</v>
      </c>
      <c r="AN1035" s="2">
        <f t="shared" si="408"/>
        <v>0</v>
      </c>
      <c r="AP1035" t="s">
        <v>1287</v>
      </c>
      <c r="AQ1035" t="s">
        <v>2766</v>
      </c>
      <c r="AT1035" s="92">
        <v>38</v>
      </c>
      <c r="AU1035" s="94">
        <v>83</v>
      </c>
      <c r="AV1035" s="98">
        <f t="shared" si="399"/>
        <v>38083</v>
      </c>
      <c r="AX1035" s="6" t="s">
        <v>1535</v>
      </c>
      <c r="BE1035" t="s">
        <v>1242</v>
      </c>
    </row>
    <row r="1036" spans="1:57" hidden="1" outlineLevel="1">
      <c r="A1036" t="s">
        <v>1538</v>
      </c>
      <c r="B1036" t="s">
        <v>2766</v>
      </c>
      <c r="C1036" s="1">
        <f t="shared" si="400"/>
        <v>1103</v>
      </c>
      <c r="D1036" s="6">
        <f>IF(N1036&gt;0, RANK(N1036,(N1036:P1036,Q1036:AE1036)),0)</f>
        <v>1</v>
      </c>
      <c r="E1036" s="6">
        <f>IF(O1036&gt;0,RANK(O1036,(N1036:P1036,Q1036:AE1036)),0)</f>
        <v>2</v>
      </c>
      <c r="F1036" s="6">
        <f>IF(P1036&gt;0,RANK(P1036,(N1036:P1036,Q1036:AE1036)),0)</f>
        <v>0</v>
      </c>
      <c r="G1036" s="1">
        <f t="shared" si="388"/>
        <v>431</v>
      </c>
      <c r="H1036" s="2">
        <f t="shared" si="389"/>
        <v>0.39075249320036265</v>
      </c>
      <c r="I1036" s="2"/>
      <c r="J1036" s="2">
        <f t="shared" si="401"/>
        <v>0.69537624660018127</v>
      </c>
      <c r="K1036" s="2">
        <f t="shared" si="402"/>
        <v>0.30462375339981868</v>
      </c>
      <c r="L1036" s="2">
        <f t="shared" si="403"/>
        <v>0</v>
      </c>
      <c r="M1036" s="2">
        <f t="shared" si="404"/>
        <v>5.5511151231257827E-17</v>
      </c>
      <c r="N1036" s="56">
        <v>767</v>
      </c>
      <c r="O1036" s="56">
        <v>336</v>
      </c>
      <c r="P1036" s="109"/>
      <c r="Q1036" s="109"/>
      <c r="R1036" s="109"/>
      <c r="S1036" s="109"/>
      <c r="T1036" s="56"/>
      <c r="U1036" s="56"/>
      <c r="V1036" s="56"/>
      <c r="W1036" s="56"/>
      <c r="X1036" s="56"/>
      <c r="Y1036" s="56"/>
      <c r="Z1036" s="56"/>
      <c r="AA1036" s="56"/>
      <c r="AB1036" s="56"/>
      <c r="AC1036" s="56"/>
      <c r="AD1036" s="56"/>
      <c r="AE1036" s="56"/>
      <c r="AG1036" s="6">
        <f>IF(Q1036&gt;0,RANK(Q1036,(N1036:P1036,Q1036:AE1036)),0)</f>
        <v>0</v>
      </c>
      <c r="AH1036" s="6">
        <f>IF(R1036&gt;0,RANK(R1036,(N1036:P1036,Q1036:AE1036)),0)</f>
        <v>0</v>
      </c>
      <c r="AI1036" s="6">
        <f>IF(T1036&gt;0,RANK(T1036,(N1036:P1036,Q1036:AE1036)),0)</f>
        <v>0</v>
      </c>
      <c r="AJ1036" s="6">
        <f>IF(S1036&gt;0,RANK(S1036,(N1036:P1036,Q1036:AE1036)),0)</f>
        <v>0</v>
      </c>
      <c r="AK1036" s="2">
        <f t="shared" si="405"/>
        <v>0</v>
      </c>
      <c r="AL1036" s="2">
        <f t="shared" si="406"/>
        <v>0</v>
      </c>
      <c r="AM1036" s="2">
        <f t="shared" si="407"/>
        <v>0</v>
      </c>
      <c r="AN1036" s="2">
        <f t="shared" si="408"/>
        <v>0</v>
      </c>
      <c r="AP1036" t="s">
        <v>1538</v>
      </c>
      <c r="AQ1036" t="s">
        <v>2766</v>
      </c>
      <c r="AT1036" s="92">
        <v>38</v>
      </c>
      <c r="AU1036" s="94">
        <v>85</v>
      </c>
      <c r="AV1036" s="98">
        <f t="shared" si="399"/>
        <v>38085</v>
      </c>
      <c r="AX1036" s="6" t="s">
        <v>1535</v>
      </c>
      <c r="BE1036" t="s">
        <v>298</v>
      </c>
    </row>
    <row r="1037" spans="1:57" hidden="1" outlineLevel="1">
      <c r="A1037" t="s">
        <v>513</v>
      </c>
      <c r="B1037" t="s">
        <v>2766</v>
      </c>
      <c r="C1037" s="1">
        <f t="shared" si="400"/>
        <v>454</v>
      </c>
      <c r="D1037" s="6">
        <f>IF(N1037&gt;0, RANK(N1037,(N1037:P1037,Q1037:AE1037)),0)</f>
        <v>1</v>
      </c>
      <c r="E1037" s="6">
        <f>IF(O1037&gt;0,RANK(O1037,(N1037:P1037,Q1037:AE1037)),0)</f>
        <v>2</v>
      </c>
      <c r="F1037" s="6">
        <f>IF(P1037&gt;0,RANK(P1037,(N1037:P1037,Q1037:AE1037)),0)</f>
        <v>0</v>
      </c>
      <c r="G1037" s="1">
        <f t="shared" si="388"/>
        <v>50</v>
      </c>
      <c r="H1037" s="2">
        <f t="shared" si="389"/>
        <v>0.11013215859030837</v>
      </c>
      <c r="I1037" s="2"/>
      <c r="J1037" s="2">
        <f t="shared" si="401"/>
        <v>0.55506607929515417</v>
      </c>
      <c r="K1037" s="2">
        <f t="shared" si="402"/>
        <v>0.44493392070484583</v>
      </c>
      <c r="L1037" s="2">
        <f t="shared" si="403"/>
        <v>0</v>
      </c>
      <c r="M1037" s="2">
        <f t="shared" si="404"/>
        <v>0</v>
      </c>
      <c r="N1037" s="56">
        <v>252</v>
      </c>
      <c r="O1037" s="56">
        <v>202</v>
      </c>
      <c r="P1037" s="109"/>
      <c r="Q1037" s="109"/>
      <c r="R1037" s="109"/>
      <c r="S1037" s="109"/>
      <c r="T1037" s="56"/>
      <c r="U1037" s="56"/>
      <c r="V1037" s="56"/>
      <c r="W1037" s="56"/>
      <c r="X1037" s="56"/>
      <c r="Y1037" s="56"/>
      <c r="Z1037" s="56"/>
      <c r="AA1037" s="56"/>
      <c r="AB1037" s="56"/>
      <c r="AC1037" s="56"/>
      <c r="AD1037" s="56"/>
      <c r="AE1037" s="56"/>
      <c r="AG1037" s="6">
        <f>IF(Q1037&gt;0,RANK(Q1037,(N1037:P1037,Q1037:AE1037)),0)</f>
        <v>0</v>
      </c>
      <c r="AH1037" s="6">
        <f>IF(R1037&gt;0,RANK(R1037,(N1037:P1037,Q1037:AE1037)),0)</f>
        <v>0</v>
      </c>
      <c r="AI1037" s="6">
        <f>IF(T1037&gt;0,RANK(T1037,(N1037:P1037,Q1037:AE1037)),0)</f>
        <v>0</v>
      </c>
      <c r="AJ1037" s="6">
        <f>IF(S1037&gt;0,RANK(S1037,(N1037:P1037,Q1037:AE1037)),0)</f>
        <v>0</v>
      </c>
      <c r="AK1037" s="2">
        <f t="shared" si="405"/>
        <v>0</v>
      </c>
      <c r="AL1037" s="2">
        <f t="shared" si="406"/>
        <v>0</v>
      </c>
      <c r="AM1037" s="2">
        <f t="shared" si="407"/>
        <v>0</v>
      </c>
      <c r="AN1037" s="2">
        <f t="shared" si="408"/>
        <v>0</v>
      </c>
      <c r="AP1037" t="s">
        <v>513</v>
      </c>
      <c r="AQ1037" t="s">
        <v>2766</v>
      </c>
      <c r="AT1037" s="92">
        <v>38</v>
      </c>
      <c r="AU1037" s="94">
        <v>87</v>
      </c>
      <c r="AV1037" s="98">
        <f t="shared" si="399"/>
        <v>38087</v>
      </c>
      <c r="AX1037" s="6" t="s">
        <v>1535</v>
      </c>
      <c r="BE1037" t="s">
        <v>298</v>
      </c>
    </row>
    <row r="1038" spans="1:57" hidden="1" outlineLevel="1">
      <c r="A1038" t="s">
        <v>1674</v>
      </c>
      <c r="B1038" t="s">
        <v>2766</v>
      </c>
      <c r="C1038" s="1">
        <f t="shared" si="400"/>
        <v>7962</v>
      </c>
      <c r="D1038" s="6">
        <f>IF(N1038&gt;0, RANK(N1038,(N1038:P1038,Q1038:AE1038)),0)</f>
        <v>1</v>
      </c>
      <c r="E1038" s="6">
        <f>IF(O1038&gt;0,RANK(O1038,(N1038:P1038,Q1038:AE1038)),0)</f>
        <v>2</v>
      </c>
      <c r="F1038" s="6">
        <f>IF(P1038&gt;0,RANK(P1038,(N1038:P1038,Q1038:AE1038)),0)</f>
        <v>0</v>
      </c>
      <c r="G1038" s="1">
        <f t="shared" si="388"/>
        <v>1334</v>
      </c>
      <c r="H1038" s="2">
        <f t="shared" si="389"/>
        <v>0.16754584275307713</v>
      </c>
      <c r="I1038" s="2"/>
      <c r="J1038" s="2">
        <f t="shared" si="401"/>
        <v>0.58377292137653858</v>
      </c>
      <c r="K1038" s="2">
        <f t="shared" si="402"/>
        <v>0.41622707862346142</v>
      </c>
      <c r="L1038" s="2">
        <f t="shared" si="403"/>
        <v>0</v>
      </c>
      <c r="M1038" s="2">
        <f t="shared" si="404"/>
        <v>0</v>
      </c>
      <c r="N1038" s="56">
        <v>4648</v>
      </c>
      <c r="O1038" s="56">
        <v>3314</v>
      </c>
      <c r="P1038" s="109"/>
      <c r="Q1038" s="109"/>
      <c r="R1038" s="109"/>
      <c r="S1038" s="109"/>
      <c r="T1038" s="56"/>
      <c r="U1038" s="56"/>
      <c r="V1038" s="56"/>
      <c r="W1038" s="56"/>
      <c r="X1038" s="56"/>
      <c r="Y1038" s="56"/>
      <c r="Z1038" s="56"/>
      <c r="AA1038" s="56"/>
      <c r="AB1038" s="56"/>
      <c r="AC1038" s="56"/>
      <c r="AD1038" s="56"/>
      <c r="AE1038" s="56"/>
      <c r="AG1038" s="6">
        <f>IF(Q1038&gt;0,RANK(Q1038,(N1038:P1038,Q1038:AE1038)),0)</f>
        <v>0</v>
      </c>
      <c r="AH1038" s="6">
        <f>IF(R1038&gt;0,RANK(R1038,(N1038:P1038,Q1038:AE1038)),0)</f>
        <v>0</v>
      </c>
      <c r="AI1038" s="6">
        <f>IF(T1038&gt;0,RANK(T1038,(N1038:P1038,Q1038:AE1038)),0)</f>
        <v>0</v>
      </c>
      <c r="AJ1038" s="6">
        <f>IF(S1038&gt;0,RANK(S1038,(N1038:P1038,Q1038:AE1038)),0)</f>
        <v>0</v>
      </c>
      <c r="AK1038" s="2">
        <f t="shared" si="405"/>
        <v>0</v>
      </c>
      <c r="AL1038" s="2">
        <f t="shared" si="406"/>
        <v>0</v>
      </c>
      <c r="AM1038" s="2">
        <f t="shared" si="407"/>
        <v>0</v>
      </c>
      <c r="AN1038" s="2">
        <f t="shared" si="408"/>
        <v>0</v>
      </c>
      <c r="AP1038" t="s">
        <v>1674</v>
      </c>
      <c r="AQ1038" t="s">
        <v>2766</v>
      </c>
      <c r="AT1038" s="92">
        <v>38</v>
      </c>
      <c r="AU1038" s="94">
        <v>89</v>
      </c>
      <c r="AV1038" s="98">
        <f t="shared" si="399"/>
        <v>38089</v>
      </c>
      <c r="AX1038" s="6" t="s">
        <v>1535</v>
      </c>
      <c r="BE1038" t="s">
        <v>1242</v>
      </c>
    </row>
    <row r="1039" spans="1:57" hidden="1" outlineLevel="1">
      <c r="A1039" t="s">
        <v>2126</v>
      </c>
      <c r="B1039" t="s">
        <v>2766</v>
      </c>
      <c r="C1039" s="1">
        <f t="shared" si="400"/>
        <v>1280</v>
      </c>
      <c r="D1039" s="6">
        <f>IF(N1039&gt;0, RANK(N1039,(N1039:P1039,Q1039:AE1039)),0)</f>
        <v>1</v>
      </c>
      <c r="E1039" s="6">
        <f>IF(O1039&gt;0,RANK(O1039,(N1039:P1039,Q1039:AE1039)),0)</f>
        <v>2</v>
      </c>
      <c r="F1039" s="6">
        <f>IF(P1039&gt;0,RANK(P1039,(N1039:P1039,Q1039:AE1039)),0)</f>
        <v>0</v>
      </c>
      <c r="G1039" s="1">
        <f t="shared" si="388"/>
        <v>482</v>
      </c>
      <c r="H1039" s="2">
        <f t="shared" si="389"/>
        <v>0.37656250000000002</v>
      </c>
      <c r="I1039" s="2"/>
      <c r="J1039" s="2">
        <f t="shared" si="401"/>
        <v>0.68828124999999996</v>
      </c>
      <c r="K1039" s="2">
        <f t="shared" si="402"/>
        <v>0.31171874999999999</v>
      </c>
      <c r="L1039" s="2">
        <f t="shared" si="403"/>
        <v>0</v>
      </c>
      <c r="M1039" s="2">
        <f t="shared" si="404"/>
        <v>5.5511151231257827E-17</v>
      </c>
      <c r="N1039" s="56">
        <v>881</v>
      </c>
      <c r="O1039" s="56">
        <v>399</v>
      </c>
      <c r="P1039" s="109"/>
      <c r="Q1039" s="109"/>
      <c r="R1039" s="109"/>
      <c r="S1039" s="109"/>
      <c r="T1039" s="56"/>
      <c r="U1039" s="56"/>
      <c r="V1039" s="56"/>
      <c r="W1039" s="56"/>
      <c r="X1039" s="56"/>
      <c r="Y1039" s="56"/>
      <c r="Z1039" s="56"/>
      <c r="AA1039" s="56"/>
      <c r="AB1039" s="56"/>
      <c r="AC1039" s="56"/>
      <c r="AD1039" s="56"/>
      <c r="AE1039" s="56"/>
      <c r="AG1039" s="6">
        <f>IF(Q1039&gt;0,RANK(Q1039,(N1039:P1039,Q1039:AE1039)),0)</f>
        <v>0</v>
      </c>
      <c r="AH1039" s="6">
        <f>IF(R1039&gt;0,RANK(R1039,(N1039:P1039,Q1039:AE1039)),0)</f>
        <v>0</v>
      </c>
      <c r="AI1039" s="6">
        <f>IF(T1039&gt;0,RANK(T1039,(N1039:P1039,Q1039:AE1039)),0)</f>
        <v>0</v>
      </c>
      <c r="AJ1039" s="6">
        <f>IF(S1039&gt;0,RANK(S1039,(N1039:P1039,Q1039:AE1039)),0)</f>
        <v>0</v>
      </c>
      <c r="AK1039" s="2">
        <f t="shared" si="405"/>
        <v>0</v>
      </c>
      <c r="AL1039" s="2">
        <f t="shared" si="406"/>
        <v>0</v>
      </c>
      <c r="AM1039" s="2">
        <f t="shared" si="407"/>
        <v>0</v>
      </c>
      <c r="AN1039" s="2">
        <f t="shared" si="408"/>
        <v>0</v>
      </c>
      <c r="AP1039" t="s">
        <v>2126</v>
      </c>
      <c r="AQ1039" t="s">
        <v>2766</v>
      </c>
      <c r="AT1039" s="92">
        <v>38</v>
      </c>
      <c r="AU1039" s="94">
        <v>91</v>
      </c>
      <c r="AV1039" s="98">
        <f t="shared" si="399"/>
        <v>38091</v>
      </c>
      <c r="AX1039" s="6" t="s">
        <v>1535</v>
      </c>
      <c r="BE1039" t="s">
        <v>1242</v>
      </c>
    </row>
    <row r="1040" spans="1:57" hidden="1" outlineLevel="1">
      <c r="A1040" t="s">
        <v>402</v>
      </c>
      <c r="B1040" t="s">
        <v>2766</v>
      </c>
      <c r="C1040" s="1">
        <f t="shared" si="400"/>
        <v>7784</v>
      </c>
      <c r="D1040" s="6">
        <f>IF(N1040&gt;0, RANK(N1040,(N1040:P1040,Q1040:AE1040)),0)</f>
        <v>1</v>
      </c>
      <c r="E1040" s="6">
        <f>IF(O1040&gt;0,RANK(O1040,(N1040:P1040,Q1040:AE1040)),0)</f>
        <v>2</v>
      </c>
      <c r="F1040" s="6">
        <f>IF(P1040&gt;0,RANK(P1040,(N1040:P1040,Q1040:AE1040)),0)</f>
        <v>0</v>
      </c>
      <c r="G1040" s="1">
        <f t="shared" si="388"/>
        <v>1276</v>
      </c>
      <c r="H1040" s="2">
        <f t="shared" si="389"/>
        <v>0.16392600205549845</v>
      </c>
      <c r="I1040" s="2"/>
      <c r="J1040" s="2">
        <f t="shared" si="401"/>
        <v>0.58196300102774923</v>
      </c>
      <c r="K1040" s="2">
        <f t="shared" si="402"/>
        <v>0.41803699897225077</v>
      </c>
      <c r="L1040" s="2">
        <f t="shared" si="403"/>
        <v>0</v>
      </c>
      <c r="M1040" s="2">
        <f t="shared" si="404"/>
        <v>0</v>
      </c>
      <c r="N1040" s="56">
        <v>4530</v>
      </c>
      <c r="O1040" s="56">
        <v>3254</v>
      </c>
      <c r="P1040" s="109"/>
      <c r="Q1040" s="109"/>
      <c r="R1040" s="109"/>
      <c r="S1040" s="109"/>
      <c r="T1040" s="56"/>
      <c r="U1040" s="56"/>
      <c r="V1040" s="56"/>
      <c r="W1040" s="56"/>
      <c r="X1040" s="56"/>
      <c r="Y1040" s="56"/>
      <c r="Z1040" s="56"/>
      <c r="AA1040" s="56"/>
      <c r="AB1040" s="56"/>
      <c r="AC1040" s="56"/>
      <c r="AD1040" s="56"/>
      <c r="AE1040" s="56"/>
      <c r="AG1040" s="6">
        <f>IF(Q1040&gt;0,RANK(Q1040,(N1040:P1040,Q1040:AE1040)),0)</f>
        <v>0</v>
      </c>
      <c r="AH1040" s="6">
        <f>IF(R1040&gt;0,RANK(R1040,(N1040:P1040,Q1040:AE1040)),0)</f>
        <v>0</v>
      </c>
      <c r="AI1040" s="6">
        <f>IF(T1040&gt;0,RANK(T1040,(N1040:P1040,Q1040:AE1040)),0)</f>
        <v>0</v>
      </c>
      <c r="AJ1040" s="6">
        <f>IF(S1040&gt;0,RANK(S1040,(N1040:P1040,Q1040:AE1040)),0)</f>
        <v>0</v>
      </c>
      <c r="AK1040" s="2">
        <f t="shared" si="405"/>
        <v>0</v>
      </c>
      <c r="AL1040" s="2">
        <f t="shared" si="406"/>
        <v>0</v>
      </c>
      <c r="AM1040" s="2">
        <f t="shared" si="407"/>
        <v>0</v>
      </c>
      <c r="AN1040" s="2">
        <f t="shared" si="408"/>
        <v>0</v>
      </c>
      <c r="AP1040" t="s">
        <v>402</v>
      </c>
      <c r="AQ1040" t="s">
        <v>2766</v>
      </c>
      <c r="AT1040" s="92">
        <v>38</v>
      </c>
      <c r="AU1040" s="94">
        <v>93</v>
      </c>
      <c r="AV1040" s="98">
        <f t="shared" si="399"/>
        <v>38093</v>
      </c>
      <c r="AX1040" s="6" t="s">
        <v>1535</v>
      </c>
      <c r="BE1040" t="s">
        <v>1244</v>
      </c>
    </row>
    <row r="1041" spans="1:57" hidden="1" outlineLevel="1">
      <c r="A1041" t="s">
        <v>2342</v>
      </c>
      <c r="B1041" t="s">
        <v>2766</v>
      </c>
      <c r="C1041" s="1">
        <f t="shared" si="400"/>
        <v>1445</v>
      </c>
      <c r="D1041" s="6">
        <f>IF(N1041&gt;0, RANK(N1041,(N1041:P1041,Q1041:AE1041)),0)</f>
        <v>1</v>
      </c>
      <c r="E1041" s="6">
        <f>IF(O1041&gt;0,RANK(O1041,(N1041:P1041,Q1041:AE1041)),0)</f>
        <v>2</v>
      </c>
      <c r="F1041" s="6">
        <f>IF(P1041&gt;0,RANK(P1041,(N1041:P1041,Q1041:AE1041)),0)</f>
        <v>0</v>
      </c>
      <c r="G1041" s="1">
        <f t="shared" ref="G1041:G1104" si="409">IF(C1041&gt;0,MAX(N1041:P1041)-LARGE(N1041:P1041,2),0)</f>
        <v>471</v>
      </c>
      <c r="H1041" s="2">
        <f t="shared" ref="H1041:H1104" si="410">IF(C1041&gt;0,G1041/C1041,0)</f>
        <v>0.3259515570934256</v>
      </c>
      <c r="I1041" s="2"/>
      <c r="J1041" s="2">
        <f t="shared" si="401"/>
        <v>0.66297577854671286</v>
      </c>
      <c r="K1041" s="2">
        <f t="shared" si="402"/>
        <v>0.3370242214532872</v>
      </c>
      <c r="L1041" s="2">
        <f t="shared" si="403"/>
        <v>0</v>
      </c>
      <c r="M1041" s="2">
        <f t="shared" si="404"/>
        <v>-5.5511151231257827E-17</v>
      </c>
      <c r="N1041" s="56">
        <v>958</v>
      </c>
      <c r="O1041" s="56">
        <v>487</v>
      </c>
      <c r="P1041" s="109"/>
      <c r="Q1041" s="109"/>
      <c r="R1041" s="109"/>
      <c r="S1041" s="109"/>
      <c r="T1041" s="56"/>
      <c r="U1041" s="56"/>
      <c r="V1041" s="56"/>
      <c r="W1041" s="56"/>
      <c r="X1041" s="56"/>
      <c r="Y1041" s="56"/>
      <c r="Z1041" s="56"/>
      <c r="AA1041" s="56"/>
      <c r="AB1041" s="56"/>
      <c r="AC1041" s="56"/>
      <c r="AD1041" s="56"/>
      <c r="AE1041" s="56"/>
      <c r="AG1041" s="6">
        <f>IF(Q1041&gt;0,RANK(Q1041,(N1041:P1041,Q1041:AE1041)),0)</f>
        <v>0</v>
      </c>
      <c r="AH1041" s="6">
        <f>IF(R1041&gt;0,RANK(R1041,(N1041:P1041,Q1041:AE1041)),0)</f>
        <v>0</v>
      </c>
      <c r="AI1041" s="6">
        <f>IF(T1041&gt;0,RANK(T1041,(N1041:P1041,Q1041:AE1041)),0)</f>
        <v>0</v>
      </c>
      <c r="AJ1041" s="6">
        <f>IF(S1041&gt;0,RANK(S1041,(N1041:P1041,Q1041:AE1041)),0)</f>
        <v>0</v>
      </c>
      <c r="AK1041" s="2">
        <f t="shared" si="405"/>
        <v>0</v>
      </c>
      <c r="AL1041" s="2">
        <f t="shared" si="406"/>
        <v>0</v>
      </c>
      <c r="AM1041" s="2">
        <f t="shared" si="407"/>
        <v>0</v>
      </c>
      <c r="AN1041" s="2">
        <f t="shared" si="408"/>
        <v>0</v>
      </c>
      <c r="AP1041" t="s">
        <v>2342</v>
      </c>
      <c r="AQ1041" t="s">
        <v>2766</v>
      </c>
      <c r="AT1041" s="92">
        <v>38</v>
      </c>
      <c r="AU1041" s="94">
        <v>95</v>
      </c>
      <c r="AV1041" s="98">
        <f t="shared" si="399"/>
        <v>38095</v>
      </c>
      <c r="AX1041" s="6" t="s">
        <v>1535</v>
      </c>
      <c r="BE1041" t="s">
        <v>1242</v>
      </c>
    </row>
    <row r="1042" spans="1:57" hidden="1" outlineLevel="1">
      <c r="A1042" t="s">
        <v>1336</v>
      </c>
      <c r="B1042" t="s">
        <v>2766</v>
      </c>
      <c r="C1042" s="1">
        <f t="shared" si="400"/>
        <v>3065</v>
      </c>
      <c r="D1042" s="6">
        <f>IF(N1042&gt;0, RANK(N1042,(N1042:P1042,Q1042:AE1042)),0)</f>
        <v>1</v>
      </c>
      <c r="E1042" s="6">
        <f>IF(O1042&gt;0,RANK(O1042,(N1042:P1042,Q1042:AE1042)),0)</f>
        <v>2</v>
      </c>
      <c r="F1042" s="6">
        <f>IF(P1042&gt;0,RANK(P1042,(N1042:P1042,Q1042:AE1042)),0)</f>
        <v>0</v>
      </c>
      <c r="G1042" s="1">
        <f t="shared" si="409"/>
        <v>811</v>
      </c>
      <c r="H1042" s="2">
        <f t="shared" si="410"/>
        <v>0.26460032626427404</v>
      </c>
      <c r="I1042" s="2"/>
      <c r="J1042" s="2">
        <f t="shared" si="401"/>
        <v>0.63230016313213699</v>
      </c>
      <c r="K1042" s="2">
        <f t="shared" si="402"/>
        <v>0.36769983686786295</v>
      </c>
      <c r="L1042" s="2">
        <f t="shared" si="403"/>
        <v>0</v>
      </c>
      <c r="M1042" s="2">
        <f t="shared" si="404"/>
        <v>5.5511151231257827E-17</v>
      </c>
      <c r="N1042" s="56">
        <v>1938</v>
      </c>
      <c r="O1042" s="56">
        <v>1127</v>
      </c>
      <c r="P1042" s="109"/>
      <c r="Q1042" s="109"/>
      <c r="R1042" s="109"/>
      <c r="S1042" s="109"/>
      <c r="T1042" s="56"/>
      <c r="U1042" s="56"/>
      <c r="V1042" s="56"/>
      <c r="W1042" s="56"/>
      <c r="X1042" s="56"/>
      <c r="Y1042" s="56"/>
      <c r="Z1042" s="56"/>
      <c r="AA1042" s="56"/>
      <c r="AB1042" s="56"/>
      <c r="AC1042" s="56"/>
      <c r="AD1042" s="56"/>
      <c r="AE1042" s="56"/>
      <c r="AG1042" s="6">
        <f>IF(Q1042&gt;0,RANK(Q1042,(N1042:P1042,Q1042:AE1042)),0)</f>
        <v>0</v>
      </c>
      <c r="AH1042" s="6">
        <f>IF(R1042&gt;0,RANK(R1042,(N1042:P1042,Q1042:AE1042)),0)</f>
        <v>0</v>
      </c>
      <c r="AI1042" s="6">
        <f>IF(T1042&gt;0,RANK(T1042,(N1042:P1042,Q1042:AE1042)),0)</f>
        <v>0</v>
      </c>
      <c r="AJ1042" s="6">
        <f>IF(S1042&gt;0,RANK(S1042,(N1042:P1042,Q1042:AE1042)),0)</f>
        <v>0</v>
      </c>
      <c r="AK1042" s="2">
        <f t="shared" si="405"/>
        <v>0</v>
      </c>
      <c r="AL1042" s="2">
        <f t="shared" si="406"/>
        <v>0</v>
      </c>
      <c r="AM1042" s="2">
        <f t="shared" si="407"/>
        <v>0</v>
      </c>
      <c r="AN1042" s="2">
        <f t="shared" si="408"/>
        <v>0</v>
      </c>
      <c r="AP1042" t="s">
        <v>1336</v>
      </c>
      <c r="AQ1042" t="s">
        <v>2766</v>
      </c>
      <c r="AT1042" s="92">
        <v>38</v>
      </c>
      <c r="AU1042" s="94">
        <v>97</v>
      </c>
      <c r="AV1042" s="98">
        <f t="shared" si="399"/>
        <v>38097</v>
      </c>
      <c r="AX1042" s="6" t="s">
        <v>1535</v>
      </c>
      <c r="BE1042" t="s">
        <v>1242</v>
      </c>
    </row>
    <row r="1043" spans="1:57" hidden="1" outlineLevel="1">
      <c r="A1043" t="s">
        <v>1389</v>
      </c>
      <c r="B1043" t="s">
        <v>2766</v>
      </c>
      <c r="C1043" s="1">
        <f t="shared" si="400"/>
        <v>4676</v>
      </c>
      <c r="D1043" s="6">
        <f>IF(N1043&gt;0, RANK(N1043,(N1043:P1043,Q1043:AE1043)),0)</f>
        <v>1</v>
      </c>
      <c r="E1043" s="6">
        <f>IF(O1043&gt;0,RANK(O1043,(N1043:P1043,Q1043:AE1043)),0)</f>
        <v>2</v>
      </c>
      <c r="F1043" s="6">
        <f>IF(P1043&gt;0,RANK(P1043,(N1043:P1043,Q1043:AE1043)),0)</f>
        <v>0</v>
      </c>
      <c r="G1043" s="1">
        <f t="shared" si="409"/>
        <v>962</v>
      </c>
      <c r="H1043" s="2">
        <f t="shared" si="410"/>
        <v>0.20573139435414883</v>
      </c>
      <c r="I1043" s="2"/>
      <c r="J1043" s="2">
        <f t="shared" si="401"/>
        <v>0.60286569717707439</v>
      </c>
      <c r="K1043" s="2">
        <f t="shared" si="402"/>
        <v>0.39713430282292556</v>
      </c>
      <c r="L1043" s="2">
        <f t="shared" si="403"/>
        <v>0</v>
      </c>
      <c r="M1043" s="2">
        <f t="shared" si="404"/>
        <v>5.5511151231257827E-17</v>
      </c>
      <c r="N1043" s="56">
        <v>2819</v>
      </c>
      <c r="O1043" s="56">
        <v>1857</v>
      </c>
      <c r="P1043" s="109"/>
      <c r="Q1043" s="109"/>
      <c r="R1043" s="109"/>
      <c r="S1043" s="109"/>
      <c r="T1043" s="56"/>
      <c r="U1043" s="56"/>
      <c r="V1043" s="56"/>
      <c r="W1043" s="56"/>
      <c r="X1043" s="56"/>
      <c r="Y1043" s="56"/>
      <c r="Z1043" s="56"/>
      <c r="AA1043" s="56"/>
      <c r="AB1043" s="56"/>
      <c r="AC1043" s="56"/>
      <c r="AD1043" s="56"/>
      <c r="AE1043" s="56"/>
      <c r="AG1043" s="6">
        <f>IF(Q1043&gt;0,RANK(Q1043,(N1043:P1043,Q1043:AE1043)),0)</f>
        <v>0</v>
      </c>
      <c r="AH1043" s="6">
        <f>IF(R1043&gt;0,RANK(R1043,(N1043:P1043,Q1043:AE1043)),0)</f>
        <v>0</v>
      </c>
      <c r="AI1043" s="6">
        <f>IF(T1043&gt;0,RANK(T1043,(N1043:P1043,Q1043:AE1043)),0)</f>
        <v>0</v>
      </c>
      <c r="AJ1043" s="6">
        <f>IF(S1043&gt;0,RANK(S1043,(N1043:P1043,Q1043:AE1043)),0)</f>
        <v>0</v>
      </c>
      <c r="AK1043" s="2">
        <f t="shared" si="405"/>
        <v>0</v>
      </c>
      <c r="AL1043" s="2">
        <f t="shared" si="406"/>
        <v>0</v>
      </c>
      <c r="AM1043" s="2">
        <f t="shared" si="407"/>
        <v>0</v>
      </c>
      <c r="AN1043" s="2">
        <f t="shared" si="408"/>
        <v>0</v>
      </c>
      <c r="AP1043" t="s">
        <v>1389</v>
      </c>
      <c r="AQ1043" t="s">
        <v>2766</v>
      </c>
      <c r="AT1043" s="92">
        <v>38</v>
      </c>
      <c r="AU1043" s="94">
        <v>99</v>
      </c>
      <c r="AV1043" s="98">
        <f t="shared" si="399"/>
        <v>38099</v>
      </c>
      <c r="AX1043" s="6" t="s">
        <v>1535</v>
      </c>
      <c r="BE1043" t="s">
        <v>358</v>
      </c>
    </row>
    <row r="1044" spans="1:57" hidden="1" outlineLevel="1">
      <c r="A1044" t="s">
        <v>852</v>
      </c>
      <c r="B1044" t="s">
        <v>2766</v>
      </c>
      <c r="C1044" s="1">
        <f t="shared" si="400"/>
        <v>18432</v>
      </c>
      <c r="D1044" s="6">
        <f>IF(N1044&gt;0, RANK(N1044,(N1044:P1044,Q1044:AE1044)),0)</f>
        <v>1</v>
      </c>
      <c r="E1044" s="6">
        <f>IF(O1044&gt;0,RANK(O1044,(N1044:P1044,Q1044:AE1044)),0)</f>
        <v>2</v>
      </c>
      <c r="F1044" s="6">
        <f>IF(P1044&gt;0,RANK(P1044,(N1044:P1044,Q1044:AE1044)),0)</f>
        <v>0</v>
      </c>
      <c r="G1044" s="1">
        <f t="shared" si="409"/>
        <v>4188</v>
      </c>
      <c r="H1044" s="2">
        <f t="shared" si="410"/>
        <v>0.22721354166666666</v>
      </c>
      <c r="I1044" s="2"/>
      <c r="J1044" s="2">
        <f t="shared" si="401"/>
        <v>0.61360677083333337</v>
      </c>
      <c r="K1044" s="2">
        <f t="shared" si="402"/>
        <v>0.38639322916666669</v>
      </c>
      <c r="L1044" s="2">
        <f t="shared" si="403"/>
        <v>0</v>
      </c>
      <c r="M1044" s="2">
        <f t="shared" si="404"/>
        <v>-5.5511151231257827E-17</v>
      </c>
      <c r="N1044" s="56">
        <v>11310</v>
      </c>
      <c r="O1044" s="56">
        <v>7122</v>
      </c>
      <c r="P1044" s="109"/>
      <c r="Q1044" s="109"/>
      <c r="R1044" s="109"/>
      <c r="S1044" s="109"/>
      <c r="T1044" s="56"/>
      <c r="U1044" s="56"/>
      <c r="V1044" s="56"/>
      <c r="W1044" s="56"/>
      <c r="X1044" s="56"/>
      <c r="Y1044" s="56"/>
      <c r="Z1044" s="56"/>
      <c r="AA1044" s="56"/>
      <c r="AB1044" s="56"/>
      <c r="AC1044" s="56"/>
      <c r="AD1044" s="56"/>
      <c r="AE1044" s="56"/>
      <c r="AG1044" s="6">
        <f>IF(Q1044&gt;0,RANK(Q1044,(N1044:P1044,Q1044:AE1044)),0)</f>
        <v>0</v>
      </c>
      <c r="AH1044" s="6">
        <f>IF(R1044&gt;0,RANK(R1044,(N1044:P1044,Q1044:AE1044)),0)</f>
        <v>0</v>
      </c>
      <c r="AI1044" s="6">
        <f>IF(T1044&gt;0,RANK(T1044,(N1044:P1044,Q1044:AE1044)),0)</f>
        <v>0</v>
      </c>
      <c r="AJ1044" s="6">
        <f>IF(S1044&gt;0,RANK(S1044,(N1044:P1044,Q1044:AE1044)),0)</f>
        <v>0</v>
      </c>
      <c r="AK1044" s="2">
        <f t="shared" si="405"/>
        <v>0</v>
      </c>
      <c r="AL1044" s="2">
        <f t="shared" si="406"/>
        <v>0</v>
      </c>
      <c r="AM1044" s="2">
        <f t="shared" si="407"/>
        <v>0</v>
      </c>
      <c r="AN1044" s="2">
        <f t="shared" si="408"/>
        <v>0</v>
      </c>
      <c r="AP1044" t="s">
        <v>852</v>
      </c>
      <c r="AQ1044" t="s">
        <v>2766</v>
      </c>
      <c r="AT1044" s="92">
        <v>38</v>
      </c>
      <c r="AU1044" s="94">
        <v>101</v>
      </c>
      <c r="AV1044" s="98">
        <f t="shared" si="399"/>
        <v>38101</v>
      </c>
      <c r="AX1044" s="6" t="s">
        <v>1535</v>
      </c>
      <c r="BE1044" t="s">
        <v>1242</v>
      </c>
    </row>
    <row r="1045" spans="1:57" hidden="1" outlineLevel="1">
      <c r="A1045" t="s">
        <v>999</v>
      </c>
      <c r="B1045" t="s">
        <v>2766</v>
      </c>
      <c r="C1045" s="1">
        <f t="shared" si="400"/>
        <v>2582</v>
      </c>
      <c r="D1045" s="6">
        <f>IF(N1045&gt;0, RANK(N1045,(N1045:P1045,Q1045:AE1045)),0)</f>
        <v>1</v>
      </c>
      <c r="E1045" s="6">
        <f>IF(O1045&gt;0,RANK(O1045,(N1045:P1045,Q1045:AE1045)),0)</f>
        <v>2</v>
      </c>
      <c r="F1045" s="6">
        <f>IF(P1045&gt;0,RANK(P1045,(N1045:P1045,Q1045:AE1045)),0)</f>
        <v>0</v>
      </c>
      <c r="G1045" s="1">
        <f t="shared" si="409"/>
        <v>288</v>
      </c>
      <c r="H1045" s="2">
        <f t="shared" si="410"/>
        <v>0.11154144074360961</v>
      </c>
      <c r="I1045" s="2"/>
      <c r="J1045" s="2">
        <f t="shared" si="401"/>
        <v>0.55577072037180475</v>
      </c>
      <c r="K1045" s="2">
        <f t="shared" si="402"/>
        <v>0.44422927962819519</v>
      </c>
      <c r="L1045" s="2">
        <f t="shared" si="403"/>
        <v>0</v>
      </c>
      <c r="M1045" s="2">
        <f t="shared" si="404"/>
        <v>5.5511151231257827E-17</v>
      </c>
      <c r="N1045" s="56">
        <v>1435</v>
      </c>
      <c r="O1045" s="56">
        <v>1147</v>
      </c>
      <c r="P1045" s="109"/>
      <c r="Q1045" s="109"/>
      <c r="R1045" s="109"/>
      <c r="S1045" s="109"/>
      <c r="T1045" s="56"/>
      <c r="U1045" s="56"/>
      <c r="V1045" s="56"/>
      <c r="W1045" s="56"/>
      <c r="X1045" s="56"/>
      <c r="Y1045" s="56"/>
      <c r="Z1045" s="56"/>
      <c r="AA1045" s="56"/>
      <c r="AB1045" s="56"/>
      <c r="AC1045" s="56"/>
      <c r="AD1045" s="56"/>
      <c r="AE1045" s="56"/>
      <c r="AG1045" s="6">
        <f>IF(Q1045&gt;0,RANK(Q1045,(N1045:P1045,Q1045:AE1045)),0)</f>
        <v>0</v>
      </c>
      <c r="AH1045" s="6">
        <f>IF(R1045&gt;0,RANK(R1045,(N1045:P1045,Q1045:AE1045)),0)</f>
        <v>0</v>
      </c>
      <c r="AI1045" s="6">
        <f>IF(T1045&gt;0,RANK(T1045,(N1045:P1045,Q1045:AE1045)),0)</f>
        <v>0</v>
      </c>
      <c r="AJ1045" s="6">
        <f>IF(S1045&gt;0,RANK(S1045,(N1045:P1045,Q1045:AE1045)),0)</f>
        <v>0</v>
      </c>
      <c r="AK1045" s="2">
        <f t="shared" si="405"/>
        <v>0</v>
      </c>
      <c r="AL1045" s="2">
        <f t="shared" si="406"/>
        <v>0</v>
      </c>
      <c r="AM1045" s="2">
        <f t="shared" si="407"/>
        <v>0</v>
      </c>
      <c r="AN1045" s="2">
        <f t="shared" si="408"/>
        <v>0</v>
      </c>
      <c r="AP1045" t="s">
        <v>999</v>
      </c>
      <c r="AQ1045" t="s">
        <v>2766</v>
      </c>
      <c r="AT1045" s="92">
        <v>38</v>
      </c>
      <c r="AU1045" s="94">
        <v>103</v>
      </c>
      <c r="AV1045" s="98">
        <f t="shared" si="399"/>
        <v>38103</v>
      </c>
      <c r="AX1045" s="6" t="s">
        <v>1535</v>
      </c>
      <c r="BE1045" t="s">
        <v>1244</v>
      </c>
    </row>
    <row r="1046" spans="1:57" hidden="1" outlineLevel="1">
      <c r="A1046" t="s">
        <v>1285</v>
      </c>
      <c r="B1046" t="s">
        <v>2766</v>
      </c>
      <c r="C1046" s="1">
        <f t="shared" si="400"/>
        <v>7785</v>
      </c>
      <c r="D1046" s="6">
        <f>IF(N1046&gt;0, RANK(N1046,(N1046:P1046,Q1046:AE1046)),0)</f>
        <v>1</v>
      </c>
      <c r="E1046" s="6">
        <f>IF(O1046&gt;0,RANK(O1046,(N1046:P1046,Q1046:AE1046)),0)</f>
        <v>2</v>
      </c>
      <c r="F1046" s="6">
        <f>IF(P1046&gt;0,RANK(P1046,(N1046:P1046,Q1046:AE1046)),0)</f>
        <v>0</v>
      </c>
      <c r="G1046" s="1">
        <f t="shared" si="409"/>
        <v>1455</v>
      </c>
      <c r="H1046" s="2">
        <f t="shared" si="410"/>
        <v>0.18689788053949905</v>
      </c>
      <c r="I1046" s="2"/>
      <c r="J1046" s="2">
        <f t="shared" si="401"/>
        <v>0.59344894026974948</v>
      </c>
      <c r="K1046" s="2">
        <f t="shared" si="402"/>
        <v>0.40655105973025046</v>
      </c>
      <c r="L1046" s="2">
        <f t="shared" si="403"/>
        <v>0</v>
      </c>
      <c r="M1046" s="2">
        <f t="shared" si="404"/>
        <v>5.5511151231257827E-17</v>
      </c>
      <c r="N1046" s="56">
        <v>4620</v>
      </c>
      <c r="O1046" s="56">
        <v>3165</v>
      </c>
      <c r="P1046" s="109"/>
      <c r="Q1046" s="109"/>
      <c r="R1046" s="109"/>
      <c r="S1046" s="109"/>
      <c r="T1046" s="56"/>
      <c r="U1046" s="56"/>
      <c r="V1046" s="56"/>
      <c r="W1046" s="56"/>
      <c r="X1046" s="56"/>
      <c r="Y1046" s="56"/>
      <c r="Z1046" s="56"/>
      <c r="AA1046" s="56"/>
      <c r="AB1046" s="56"/>
      <c r="AC1046" s="56"/>
      <c r="AD1046" s="56"/>
      <c r="AE1046" s="56"/>
      <c r="AG1046" s="6">
        <f>IF(Q1046&gt;0,RANK(Q1046,(N1046:P1046,Q1046:AE1046)),0)</f>
        <v>0</v>
      </c>
      <c r="AH1046" s="6">
        <f>IF(R1046&gt;0,RANK(R1046,(N1046:P1046,Q1046:AE1046)),0)</f>
        <v>0</v>
      </c>
      <c r="AI1046" s="6">
        <f>IF(T1046&gt;0,RANK(T1046,(N1046:P1046,Q1046:AE1046)),0)</f>
        <v>0</v>
      </c>
      <c r="AJ1046" s="6">
        <f>IF(S1046&gt;0,RANK(S1046,(N1046:P1046,Q1046:AE1046)),0)</f>
        <v>0</v>
      </c>
      <c r="AK1046" s="2">
        <f t="shared" si="405"/>
        <v>0</v>
      </c>
      <c r="AL1046" s="2">
        <f t="shared" si="406"/>
        <v>0</v>
      </c>
      <c r="AM1046" s="2">
        <f t="shared" si="407"/>
        <v>0</v>
      </c>
      <c r="AN1046" s="2">
        <f t="shared" si="408"/>
        <v>0</v>
      </c>
      <c r="AP1046" t="s">
        <v>1285</v>
      </c>
      <c r="AQ1046" t="s">
        <v>2766</v>
      </c>
      <c r="AT1046" s="92">
        <v>38</v>
      </c>
      <c r="AU1046" s="94">
        <v>105</v>
      </c>
      <c r="AV1046" s="98">
        <f t="shared" si="399"/>
        <v>38105</v>
      </c>
      <c r="AX1046" s="6" t="s">
        <v>1535</v>
      </c>
      <c r="BE1046" t="s">
        <v>1242</v>
      </c>
    </row>
    <row r="1047" spans="1:57" collapsed="1">
      <c r="A1047" t="s">
        <v>1291</v>
      </c>
      <c r="B1047" t="s">
        <v>2672</v>
      </c>
      <c r="C1047" s="1">
        <f t="shared" si="400"/>
        <v>236547</v>
      </c>
      <c r="D1047" s="6">
        <f>IF(N1047&gt;0, RANK(N1047,(N1047:P1047,Q1047:AE1047)),0)</f>
        <v>1</v>
      </c>
      <c r="E1047" s="6">
        <f>IF(O1047&gt;0,RANK(O1047,(N1047:P1047,Q1047:AE1047)),0)</f>
        <v>2</v>
      </c>
      <c r="F1047" s="6">
        <f>IF(P1047&gt;0,RANK(P1047,(N1047:P1047,Q1047:AE1047)),0)</f>
        <v>0</v>
      </c>
      <c r="G1047" s="1">
        <f t="shared" si="409"/>
        <v>37767</v>
      </c>
      <c r="H1047" s="2">
        <f t="shared" si="410"/>
        <v>0.15965960253142081</v>
      </c>
      <c r="I1047" s="2"/>
      <c r="J1047" s="2">
        <f t="shared" si="401"/>
        <v>0.57982980126571038</v>
      </c>
      <c r="K1047" s="2">
        <f t="shared" si="402"/>
        <v>0.42017019873428957</v>
      </c>
      <c r="L1047" s="2">
        <f t="shared" si="403"/>
        <v>0</v>
      </c>
      <c r="M1047" s="2">
        <f t="shared" si="404"/>
        <v>5.5511151231257827E-17</v>
      </c>
      <c r="N1047" s="56">
        <f>SUM(N994:N1046)</f>
        <v>137157</v>
      </c>
      <c r="O1047" s="56">
        <f>SUM(O994:O1046)</f>
        <v>99390</v>
      </c>
      <c r="P1047" s="56"/>
      <c r="Q1047" s="56"/>
      <c r="R1047" s="56"/>
      <c r="S1047" s="56"/>
      <c r="T1047" s="56"/>
      <c r="U1047" s="56"/>
      <c r="V1047" s="56"/>
      <c r="W1047" s="56"/>
      <c r="X1047" s="56"/>
      <c r="Y1047" s="56"/>
      <c r="Z1047" s="56"/>
      <c r="AA1047" s="56"/>
      <c r="AB1047" s="56"/>
      <c r="AC1047" s="56"/>
      <c r="AD1047" s="56"/>
      <c r="AE1047" s="56">
        <f>SUM(AE994:AE1046)</f>
        <v>0</v>
      </c>
      <c r="AG1047" s="6">
        <f>IF(Q1047&gt;0,RANK(Q1047,(N1047:P1047,Q1047:AE1047)),0)</f>
        <v>0</v>
      </c>
      <c r="AH1047" s="6">
        <f>IF(R1047&gt;0,RANK(R1047,(N1047:P1047,Q1047:AE1047)),0)</f>
        <v>0</v>
      </c>
      <c r="AI1047" s="6">
        <f>IF(T1047&gt;0,RANK(T1047,(N1047:P1047,Q1047:AE1047)),0)</f>
        <v>0</v>
      </c>
      <c r="AJ1047" s="6">
        <f>IF(S1047&gt;0,RANK(S1047,(N1047:P1047,Q1047:AE1047)),0)</f>
        <v>0</v>
      </c>
      <c r="AK1047" s="2">
        <f t="shared" si="405"/>
        <v>0</v>
      </c>
      <c r="AL1047" s="2">
        <f t="shared" si="406"/>
        <v>0</v>
      </c>
      <c r="AM1047" s="2">
        <f t="shared" si="407"/>
        <v>0</v>
      </c>
      <c r="AN1047" s="2">
        <f t="shared" si="408"/>
        <v>0</v>
      </c>
      <c r="AP1047" t="s">
        <v>1291</v>
      </c>
      <c r="AQ1047" t="s">
        <v>2672</v>
      </c>
      <c r="AT1047" s="92">
        <v>38</v>
      </c>
      <c r="AU1047" s="94"/>
      <c r="AV1047" s="92">
        <v>38</v>
      </c>
      <c r="AX1047" s="6" t="s">
        <v>2158</v>
      </c>
    </row>
    <row r="1048" spans="1:57">
      <c r="C1048" s="1"/>
      <c r="E1048" s="6"/>
      <c r="F1048" s="6"/>
      <c r="I1048" s="2"/>
      <c r="N1048" s="56"/>
      <c r="O1048" s="56"/>
      <c r="P1048" s="56"/>
      <c r="Q1048" s="56"/>
      <c r="R1048" s="56"/>
      <c r="S1048" s="56"/>
      <c r="T1048" s="56"/>
      <c r="U1048" s="56"/>
      <c r="V1048" s="56"/>
      <c r="W1048" s="56"/>
      <c r="X1048" s="56"/>
      <c r="Y1048" s="56"/>
      <c r="Z1048" s="56"/>
      <c r="AA1048" s="56"/>
      <c r="AB1048" s="56"/>
      <c r="AC1048" s="56"/>
      <c r="AD1048" s="56"/>
      <c r="AE1048" s="56"/>
      <c r="AG1048" s="6"/>
      <c r="AH1048" s="6"/>
      <c r="AI1048" s="6"/>
      <c r="AJ1048" s="6"/>
      <c r="AT1048" s="92"/>
      <c r="AU1048" s="94"/>
      <c r="AV1048" s="98"/>
    </row>
    <row r="1049" spans="1:57" hidden="1" outlineLevel="1">
      <c r="A1049" t="s">
        <v>136</v>
      </c>
      <c r="B1049" t="s">
        <v>1539</v>
      </c>
      <c r="C1049" s="1">
        <f t="shared" ref="C1049:C1080" si="411">SUM(N1049:AE1049)</f>
        <v>8866</v>
      </c>
      <c r="D1049" s="6">
        <f>IF(N1049&gt;0, RANK(N1049,(N1049:P1049,Q1049:AE1049)),0)</f>
        <v>2</v>
      </c>
      <c r="E1049" s="6">
        <f>IF(O1049&gt;0,RANK(O1049,(N1049:P1049,Q1049:AE1049)),0)</f>
        <v>1</v>
      </c>
      <c r="F1049" s="6">
        <f>IF(P1049&gt;0,RANK(P1049,(N1049:P1049,Q1049:AE1049)),0)</f>
        <v>0</v>
      </c>
      <c r="G1049" s="1">
        <f t="shared" si="409"/>
        <v>2224</v>
      </c>
      <c r="H1049" s="2">
        <f t="shared" si="410"/>
        <v>0.25084592826528312</v>
      </c>
      <c r="I1049" s="2"/>
      <c r="J1049" s="2">
        <f t="shared" ref="J1049:J1080" si="412">IF($C1049=0,"-",N1049/$C1049)</f>
        <v>0.3460410557184751</v>
      </c>
      <c r="K1049" s="2">
        <f t="shared" ref="K1049:K1080" si="413">IF($C1049=0,"-",O1049/$C1049)</f>
        <v>0.59688698398375817</v>
      </c>
      <c r="L1049" s="2">
        <f t="shared" ref="L1049:L1080" si="414">IF($C1049=0,"-",P1049/$C1049)</f>
        <v>0</v>
      </c>
      <c r="M1049" s="2">
        <f t="shared" ref="M1049:M1080" si="415">IF(C1049=0,"-",(1-J1049-K1049-L1049))</f>
        <v>5.7071960297766733E-2</v>
      </c>
      <c r="N1049" s="56">
        <v>3068</v>
      </c>
      <c r="O1049" s="56">
        <v>5292</v>
      </c>
      <c r="P1049" s="56"/>
      <c r="Q1049" s="56"/>
      <c r="R1049" s="56">
        <v>506</v>
      </c>
      <c r="S1049" s="56"/>
      <c r="T1049" s="56"/>
      <c r="U1049" s="56"/>
      <c r="V1049" s="56"/>
      <c r="W1049" s="56">
        <v>0</v>
      </c>
      <c r="X1049" s="56">
        <v>0</v>
      </c>
      <c r="Y1049" s="56"/>
      <c r="Z1049" s="56"/>
      <c r="AA1049" s="56"/>
      <c r="AB1049" s="56"/>
      <c r="AC1049" s="56"/>
      <c r="AD1049" s="56"/>
      <c r="AE1049" s="56"/>
      <c r="AG1049" s="6">
        <f>IF(Q1049&gt;0,RANK(Q1049,(N1049:P1049,Q1049:AE1049)),0)</f>
        <v>0</v>
      </c>
      <c r="AH1049" s="6">
        <f>IF(R1049&gt;0,RANK(R1049,(N1049:P1049,Q1049:AE1049)),0)</f>
        <v>3</v>
      </c>
      <c r="AI1049" s="6">
        <f>IF(T1049&gt;0,RANK(T1049,(N1049:P1049,Q1049:AE1049)),0)</f>
        <v>0</v>
      </c>
      <c r="AJ1049" s="6">
        <f>IF(S1049&gt;0,RANK(S1049,(N1049:P1049,Q1049:AE1049)),0)</f>
        <v>0</v>
      </c>
      <c r="AK1049" s="2">
        <f t="shared" ref="AK1049:AK1080" si="416">IF($C1049=0,"-",Q1049/$C1049)</f>
        <v>0</v>
      </c>
      <c r="AL1049" s="2">
        <f t="shared" ref="AL1049:AL1080" si="417">IF($C1049=0,"-",R1049/$C1049)</f>
        <v>5.7071960297766747E-2</v>
      </c>
      <c r="AM1049" s="2">
        <f t="shared" ref="AM1049:AM1080" si="418">IF($C1049=0,"-",T1049/$C1049)</f>
        <v>0</v>
      </c>
      <c r="AN1049" s="2">
        <f t="shared" ref="AN1049:AN1080" si="419">IF($C1049=0,"-",S1049/$C1049)</f>
        <v>0</v>
      </c>
      <c r="AP1049" t="s">
        <v>136</v>
      </c>
      <c r="AQ1049" t="s">
        <v>1539</v>
      </c>
      <c r="AT1049" s="92">
        <v>39</v>
      </c>
      <c r="AU1049" s="94">
        <v>1</v>
      </c>
      <c r="AV1049" s="98">
        <f t="shared" si="399"/>
        <v>39001</v>
      </c>
      <c r="AX1049" s="6" t="s">
        <v>1535</v>
      </c>
    </row>
    <row r="1050" spans="1:57" hidden="1" outlineLevel="1">
      <c r="A1050" t="s">
        <v>2258</v>
      </c>
      <c r="B1050" t="s">
        <v>1539</v>
      </c>
      <c r="C1050" s="1">
        <f t="shared" si="411"/>
        <v>32710</v>
      </c>
      <c r="D1050" s="6">
        <f>IF(N1050&gt;0, RANK(N1050,(N1050:P1050,Q1050:AE1050)),0)</f>
        <v>2</v>
      </c>
      <c r="E1050" s="6">
        <f>IF(O1050&gt;0,RANK(O1050,(N1050:P1050,Q1050:AE1050)),0)</f>
        <v>1</v>
      </c>
      <c r="F1050" s="6">
        <f>IF(P1050&gt;0,RANK(P1050,(N1050:P1050,Q1050:AE1050)),0)</f>
        <v>0</v>
      </c>
      <c r="G1050" s="1">
        <f t="shared" si="409"/>
        <v>12920</v>
      </c>
      <c r="H1050" s="2">
        <f t="shared" si="410"/>
        <v>0.3949862427392235</v>
      </c>
      <c r="I1050" s="2"/>
      <c r="J1050" s="2">
        <f t="shared" si="412"/>
        <v>0.27425863650259857</v>
      </c>
      <c r="K1050" s="2">
        <f t="shared" si="413"/>
        <v>0.66924487924182208</v>
      </c>
      <c r="L1050" s="2">
        <f t="shared" si="414"/>
        <v>0</v>
      </c>
      <c r="M1050" s="2">
        <f t="shared" si="415"/>
        <v>5.6496484255579404E-2</v>
      </c>
      <c r="N1050" s="56">
        <v>8971</v>
      </c>
      <c r="O1050" s="56">
        <v>21891</v>
      </c>
      <c r="P1050" s="56"/>
      <c r="Q1050" s="56"/>
      <c r="R1050" s="56">
        <v>1848</v>
      </c>
      <c r="S1050" s="56"/>
      <c r="T1050" s="56"/>
      <c r="U1050" s="56"/>
      <c r="V1050" s="56"/>
      <c r="W1050" s="56">
        <v>0</v>
      </c>
      <c r="X1050" s="56">
        <v>0</v>
      </c>
      <c r="Y1050" s="56"/>
      <c r="Z1050" s="56"/>
      <c r="AA1050" s="56"/>
      <c r="AB1050" s="56"/>
      <c r="AC1050" s="56"/>
      <c r="AD1050" s="56"/>
      <c r="AE1050" s="56"/>
      <c r="AG1050" s="6">
        <f>IF(Q1050&gt;0,RANK(Q1050,(N1050:P1050,Q1050:AE1050)),0)</f>
        <v>0</v>
      </c>
      <c r="AH1050" s="6">
        <f>IF(R1050&gt;0,RANK(R1050,(N1050:P1050,Q1050:AE1050)),0)</f>
        <v>3</v>
      </c>
      <c r="AI1050" s="6">
        <f>IF(T1050&gt;0,RANK(T1050,(N1050:P1050,Q1050:AE1050)),0)</f>
        <v>0</v>
      </c>
      <c r="AJ1050" s="6">
        <f>IF(S1050&gt;0,RANK(S1050,(N1050:P1050,Q1050:AE1050)),0)</f>
        <v>0</v>
      </c>
      <c r="AK1050" s="2">
        <f t="shared" si="416"/>
        <v>0</v>
      </c>
      <c r="AL1050" s="2">
        <f t="shared" si="417"/>
        <v>5.6496484255579335E-2</v>
      </c>
      <c r="AM1050" s="2">
        <f t="shared" si="418"/>
        <v>0</v>
      </c>
      <c r="AN1050" s="2">
        <f t="shared" si="419"/>
        <v>0</v>
      </c>
      <c r="AP1050" t="s">
        <v>2258</v>
      </c>
      <c r="AQ1050" t="s">
        <v>1539</v>
      </c>
      <c r="AT1050" s="92">
        <v>39</v>
      </c>
      <c r="AU1050" s="94">
        <v>3</v>
      </c>
      <c r="AV1050" s="98">
        <f t="shared" si="399"/>
        <v>39003</v>
      </c>
      <c r="AX1050" s="6" t="s">
        <v>1535</v>
      </c>
    </row>
    <row r="1051" spans="1:57" hidden="1" outlineLevel="1">
      <c r="A1051" t="s">
        <v>2287</v>
      </c>
      <c r="B1051" t="s">
        <v>1539</v>
      </c>
      <c r="C1051" s="1">
        <f t="shared" si="411"/>
        <v>14788</v>
      </c>
      <c r="D1051" s="6">
        <f>IF(N1051&gt;0, RANK(N1051,(N1051:P1051,Q1051:AE1051)),0)</f>
        <v>2</v>
      </c>
      <c r="E1051" s="6">
        <f>IF(O1051&gt;0,RANK(O1051,(N1051:P1051,Q1051:AE1051)),0)</f>
        <v>1</v>
      </c>
      <c r="F1051" s="6">
        <f>IF(P1051&gt;0,RANK(P1051,(N1051:P1051,Q1051:AE1051)),0)</f>
        <v>0</v>
      </c>
      <c r="G1051" s="1">
        <f t="shared" si="409"/>
        <v>4717</v>
      </c>
      <c r="H1051" s="2">
        <f t="shared" si="410"/>
        <v>0.31897484446848795</v>
      </c>
      <c r="I1051" s="2"/>
      <c r="J1051" s="2">
        <f t="shared" si="412"/>
        <v>0.27995672166621582</v>
      </c>
      <c r="K1051" s="2">
        <f t="shared" si="413"/>
        <v>0.59893156613470377</v>
      </c>
      <c r="L1051" s="2">
        <f t="shared" si="414"/>
        <v>0</v>
      </c>
      <c r="M1051" s="2">
        <f t="shared" si="415"/>
        <v>0.12111171219908046</v>
      </c>
      <c r="N1051" s="56">
        <v>4140</v>
      </c>
      <c r="O1051" s="56">
        <v>8857</v>
      </c>
      <c r="P1051" s="56"/>
      <c r="Q1051" s="56"/>
      <c r="R1051" s="56">
        <v>1791</v>
      </c>
      <c r="S1051" s="56"/>
      <c r="T1051" s="56"/>
      <c r="U1051" s="56"/>
      <c r="V1051" s="56"/>
      <c r="W1051" s="56">
        <v>0</v>
      </c>
      <c r="X1051" s="56">
        <v>0</v>
      </c>
      <c r="Y1051" s="56"/>
      <c r="Z1051" s="56"/>
      <c r="AA1051" s="56"/>
      <c r="AB1051" s="56"/>
      <c r="AC1051" s="56"/>
      <c r="AD1051" s="56"/>
      <c r="AE1051" s="56"/>
      <c r="AG1051" s="6">
        <f>IF(Q1051&gt;0,RANK(Q1051,(N1051:P1051,Q1051:AE1051)),0)</f>
        <v>0</v>
      </c>
      <c r="AH1051" s="6">
        <f>IF(R1051&gt;0,RANK(R1051,(N1051:P1051,Q1051:AE1051)),0)</f>
        <v>3</v>
      </c>
      <c r="AI1051" s="6">
        <f>IF(T1051&gt;0,RANK(T1051,(N1051:P1051,Q1051:AE1051)),0)</f>
        <v>0</v>
      </c>
      <c r="AJ1051" s="6">
        <f>IF(S1051&gt;0,RANK(S1051,(N1051:P1051,Q1051:AE1051)),0)</f>
        <v>0</v>
      </c>
      <c r="AK1051" s="2">
        <f t="shared" si="416"/>
        <v>0</v>
      </c>
      <c r="AL1051" s="2">
        <f t="shared" si="417"/>
        <v>0.12111171219908033</v>
      </c>
      <c r="AM1051" s="2">
        <f t="shared" si="418"/>
        <v>0</v>
      </c>
      <c r="AN1051" s="2">
        <f t="shared" si="419"/>
        <v>0</v>
      </c>
      <c r="AP1051" t="s">
        <v>2287</v>
      </c>
      <c r="AQ1051" t="s">
        <v>1539</v>
      </c>
      <c r="AT1051" s="92">
        <v>39</v>
      </c>
      <c r="AU1051" s="94">
        <v>5</v>
      </c>
      <c r="AV1051" s="98">
        <f t="shared" si="399"/>
        <v>39005</v>
      </c>
      <c r="AX1051" s="6" t="s">
        <v>1535</v>
      </c>
    </row>
    <row r="1052" spans="1:57" hidden="1" outlineLevel="1">
      <c r="A1052" t="s">
        <v>2693</v>
      </c>
      <c r="B1052" t="s">
        <v>1539</v>
      </c>
      <c r="C1052" s="1">
        <f t="shared" si="411"/>
        <v>31532</v>
      </c>
      <c r="D1052" s="6">
        <f>IF(N1052&gt;0, RANK(N1052,(N1052:P1052,Q1052:AE1052)),0)</f>
        <v>2</v>
      </c>
      <c r="E1052" s="6">
        <f>IF(O1052&gt;0,RANK(O1052,(N1052:P1052,Q1052:AE1052)),0)</f>
        <v>1</v>
      </c>
      <c r="F1052" s="6">
        <f>IF(P1052&gt;0,RANK(P1052,(N1052:P1052,Q1052:AE1052)),0)</f>
        <v>0</v>
      </c>
      <c r="G1052" s="1">
        <f t="shared" si="409"/>
        <v>1702</v>
      </c>
      <c r="H1052" s="2">
        <f t="shared" si="410"/>
        <v>5.3976912343016617E-2</v>
      </c>
      <c r="I1052" s="2"/>
      <c r="J1052" s="2">
        <f t="shared" si="412"/>
        <v>0.4253773943929976</v>
      </c>
      <c r="K1052" s="2">
        <f t="shared" si="413"/>
        <v>0.4793543067360142</v>
      </c>
      <c r="L1052" s="2">
        <f t="shared" si="414"/>
        <v>0</v>
      </c>
      <c r="M1052" s="2">
        <f t="shared" si="415"/>
        <v>9.5268298870988199E-2</v>
      </c>
      <c r="N1052" s="56">
        <v>13413</v>
      </c>
      <c r="O1052" s="56">
        <v>15115</v>
      </c>
      <c r="P1052" s="56"/>
      <c r="Q1052" s="56"/>
      <c r="R1052" s="56">
        <v>3004</v>
      </c>
      <c r="S1052" s="56"/>
      <c r="T1052" s="56"/>
      <c r="U1052" s="56"/>
      <c r="V1052" s="56"/>
      <c r="W1052" s="56">
        <v>0</v>
      </c>
      <c r="X1052" s="56">
        <v>0</v>
      </c>
      <c r="Y1052" s="56"/>
      <c r="Z1052" s="56"/>
      <c r="AA1052" s="56"/>
      <c r="AB1052" s="56"/>
      <c r="AC1052" s="56"/>
      <c r="AD1052" s="56"/>
      <c r="AE1052" s="56"/>
      <c r="AG1052" s="6">
        <f>IF(Q1052&gt;0,RANK(Q1052,(N1052:P1052,Q1052:AE1052)),0)</f>
        <v>0</v>
      </c>
      <c r="AH1052" s="6">
        <f>IF(R1052&gt;0,RANK(R1052,(N1052:P1052,Q1052:AE1052)),0)</f>
        <v>3</v>
      </c>
      <c r="AI1052" s="6">
        <f>IF(T1052&gt;0,RANK(T1052,(N1052:P1052,Q1052:AE1052)),0)</f>
        <v>0</v>
      </c>
      <c r="AJ1052" s="6">
        <f>IF(S1052&gt;0,RANK(S1052,(N1052:P1052,Q1052:AE1052)),0)</f>
        <v>0</v>
      </c>
      <c r="AK1052" s="2">
        <f t="shared" si="416"/>
        <v>0</v>
      </c>
      <c r="AL1052" s="2">
        <f t="shared" si="417"/>
        <v>9.5268298870988199E-2</v>
      </c>
      <c r="AM1052" s="2">
        <f t="shared" si="418"/>
        <v>0</v>
      </c>
      <c r="AN1052" s="2">
        <f t="shared" si="419"/>
        <v>0</v>
      </c>
      <c r="AP1052" t="s">
        <v>2693</v>
      </c>
      <c r="AQ1052" t="s">
        <v>1539</v>
      </c>
      <c r="AT1052" s="92">
        <v>39</v>
      </c>
      <c r="AU1052" s="94">
        <v>7</v>
      </c>
      <c r="AV1052" s="98">
        <f t="shared" si="399"/>
        <v>39007</v>
      </c>
      <c r="AX1052" s="6" t="s">
        <v>1535</v>
      </c>
    </row>
    <row r="1053" spans="1:57" hidden="1" outlineLevel="1">
      <c r="A1053" t="s">
        <v>832</v>
      </c>
      <c r="B1053" t="s">
        <v>1539</v>
      </c>
      <c r="C1053" s="1">
        <f t="shared" si="411"/>
        <v>16195</v>
      </c>
      <c r="D1053" s="6">
        <f>IF(N1053&gt;0, RANK(N1053,(N1053:P1053,Q1053:AE1053)),0)</f>
        <v>1</v>
      </c>
      <c r="E1053" s="6">
        <f>IF(O1053&gt;0,RANK(O1053,(N1053:P1053,Q1053:AE1053)),0)</f>
        <v>2</v>
      </c>
      <c r="F1053" s="6">
        <f>IF(P1053&gt;0,RANK(P1053,(N1053:P1053,Q1053:AE1053)),0)</f>
        <v>0</v>
      </c>
      <c r="G1053" s="1">
        <f t="shared" si="409"/>
        <v>586</v>
      </c>
      <c r="H1053" s="2">
        <f t="shared" si="410"/>
        <v>3.6184007409694352E-2</v>
      </c>
      <c r="I1053" s="2"/>
      <c r="J1053" s="2">
        <f t="shared" si="412"/>
        <v>0.48817536276628587</v>
      </c>
      <c r="K1053" s="2">
        <f t="shared" si="413"/>
        <v>0.45199135535659152</v>
      </c>
      <c r="L1053" s="2">
        <f t="shared" si="414"/>
        <v>0</v>
      </c>
      <c r="M1053" s="2">
        <f t="shared" si="415"/>
        <v>5.9833281877122557E-2</v>
      </c>
      <c r="N1053" s="56">
        <v>7906</v>
      </c>
      <c r="O1053" s="56">
        <v>7320</v>
      </c>
      <c r="P1053" s="56"/>
      <c r="Q1053" s="56"/>
      <c r="R1053" s="56">
        <v>969</v>
      </c>
      <c r="S1053" s="56"/>
      <c r="T1053" s="56"/>
      <c r="U1053" s="56"/>
      <c r="V1053" s="56"/>
      <c r="W1053" s="56">
        <v>0</v>
      </c>
      <c r="X1053" s="56">
        <v>0</v>
      </c>
      <c r="Y1053" s="56"/>
      <c r="Z1053" s="56"/>
      <c r="AA1053" s="56"/>
      <c r="AB1053" s="56"/>
      <c r="AC1053" s="56"/>
      <c r="AD1053" s="56"/>
      <c r="AE1053" s="56"/>
      <c r="AG1053" s="6">
        <f>IF(Q1053&gt;0,RANK(Q1053,(N1053:P1053,Q1053:AE1053)),0)</f>
        <v>0</v>
      </c>
      <c r="AH1053" s="6">
        <f>IF(R1053&gt;0,RANK(R1053,(N1053:P1053,Q1053:AE1053)),0)</f>
        <v>3</v>
      </c>
      <c r="AI1053" s="6">
        <f>IF(T1053&gt;0,RANK(T1053,(N1053:P1053,Q1053:AE1053)),0)</f>
        <v>0</v>
      </c>
      <c r="AJ1053" s="6">
        <f>IF(S1053&gt;0,RANK(S1053,(N1053:P1053,Q1053:AE1053)),0)</f>
        <v>0</v>
      </c>
      <c r="AK1053" s="2">
        <f t="shared" si="416"/>
        <v>0</v>
      </c>
      <c r="AL1053" s="2">
        <f t="shared" si="417"/>
        <v>5.9833281877122571E-2</v>
      </c>
      <c r="AM1053" s="2">
        <f t="shared" si="418"/>
        <v>0</v>
      </c>
      <c r="AN1053" s="2">
        <f t="shared" si="419"/>
        <v>0</v>
      </c>
      <c r="AP1053" t="s">
        <v>832</v>
      </c>
      <c r="AQ1053" t="s">
        <v>1539</v>
      </c>
      <c r="AT1053" s="92">
        <v>39</v>
      </c>
      <c r="AU1053" s="94">
        <v>9</v>
      </c>
      <c r="AV1053" s="98">
        <f t="shared" si="399"/>
        <v>39009</v>
      </c>
      <c r="AX1053" s="6" t="s">
        <v>1535</v>
      </c>
    </row>
    <row r="1054" spans="1:57" hidden="1" outlineLevel="1">
      <c r="A1054" t="s">
        <v>2748</v>
      </c>
      <c r="B1054" t="s">
        <v>1539</v>
      </c>
      <c r="C1054" s="1">
        <f t="shared" si="411"/>
        <v>16403</v>
      </c>
      <c r="D1054" s="6">
        <f>IF(N1054&gt;0, RANK(N1054,(N1054:P1054,Q1054:AE1054)),0)</f>
        <v>2</v>
      </c>
      <c r="E1054" s="6">
        <f>IF(O1054&gt;0,RANK(O1054,(N1054:P1054,Q1054:AE1054)),0)</f>
        <v>1</v>
      </c>
      <c r="F1054" s="6">
        <f>IF(P1054&gt;0,RANK(P1054,(N1054:P1054,Q1054:AE1054)),0)</f>
        <v>0</v>
      </c>
      <c r="G1054" s="1">
        <f t="shared" si="409"/>
        <v>6336</v>
      </c>
      <c r="H1054" s="2">
        <f t="shared" si="410"/>
        <v>0.38627080412119735</v>
      </c>
      <c r="I1054" s="2"/>
      <c r="J1054" s="2">
        <f t="shared" si="412"/>
        <v>0.27135280131683226</v>
      </c>
      <c r="K1054" s="2">
        <f t="shared" si="413"/>
        <v>0.65762360543802967</v>
      </c>
      <c r="L1054" s="2">
        <f t="shared" si="414"/>
        <v>0</v>
      </c>
      <c r="M1054" s="2">
        <f t="shared" si="415"/>
        <v>7.1023593245138072E-2</v>
      </c>
      <c r="N1054" s="56">
        <v>4451</v>
      </c>
      <c r="O1054" s="56">
        <v>10787</v>
      </c>
      <c r="P1054" s="56"/>
      <c r="Q1054" s="56"/>
      <c r="R1054" s="56">
        <v>1165</v>
      </c>
      <c r="S1054" s="56"/>
      <c r="T1054" s="56"/>
      <c r="U1054" s="56"/>
      <c r="V1054" s="56"/>
      <c r="W1054" s="56">
        <v>0</v>
      </c>
      <c r="X1054" s="56">
        <v>0</v>
      </c>
      <c r="Y1054" s="56"/>
      <c r="Z1054" s="56"/>
      <c r="AA1054" s="56"/>
      <c r="AB1054" s="56"/>
      <c r="AC1054" s="56"/>
      <c r="AD1054" s="56"/>
      <c r="AE1054" s="56"/>
      <c r="AG1054" s="6">
        <f>IF(Q1054&gt;0,RANK(Q1054,(N1054:P1054,Q1054:AE1054)),0)</f>
        <v>0</v>
      </c>
      <c r="AH1054" s="6">
        <f>IF(R1054&gt;0,RANK(R1054,(N1054:P1054,Q1054:AE1054)),0)</f>
        <v>3</v>
      </c>
      <c r="AI1054" s="6">
        <f>IF(T1054&gt;0,RANK(T1054,(N1054:P1054,Q1054:AE1054)),0)</f>
        <v>0</v>
      </c>
      <c r="AJ1054" s="6">
        <f>IF(S1054&gt;0,RANK(S1054,(N1054:P1054,Q1054:AE1054)),0)</f>
        <v>0</v>
      </c>
      <c r="AK1054" s="2">
        <f t="shared" si="416"/>
        <v>0</v>
      </c>
      <c r="AL1054" s="2">
        <f t="shared" si="417"/>
        <v>7.1023593245138086E-2</v>
      </c>
      <c r="AM1054" s="2">
        <f t="shared" si="418"/>
        <v>0</v>
      </c>
      <c r="AN1054" s="2">
        <f t="shared" si="419"/>
        <v>0</v>
      </c>
      <c r="AP1054" t="s">
        <v>2748</v>
      </c>
      <c r="AQ1054" t="s">
        <v>1539</v>
      </c>
      <c r="AT1054" s="92">
        <v>39</v>
      </c>
      <c r="AU1054" s="94">
        <v>11</v>
      </c>
      <c r="AV1054" s="98">
        <f t="shared" si="399"/>
        <v>39011</v>
      </c>
      <c r="AX1054" s="6" t="s">
        <v>1535</v>
      </c>
    </row>
    <row r="1055" spans="1:57" hidden="1" outlineLevel="1">
      <c r="A1055" t="s">
        <v>2101</v>
      </c>
      <c r="B1055" t="s">
        <v>1539</v>
      </c>
      <c r="C1055" s="1">
        <f t="shared" si="411"/>
        <v>24940</v>
      </c>
      <c r="D1055" s="6">
        <f>IF(N1055&gt;0, RANK(N1055,(N1055:P1055,Q1055:AE1055)),0)</f>
        <v>1</v>
      </c>
      <c r="E1055" s="6">
        <f>IF(O1055&gt;0,RANK(O1055,(N1055:P1055,Q1055:AE1055)),0)</f>
        <v>2</v>
      </c>
      <c r="F1055" s="6">
        <f>IF(P1055&gt;0,RANK(P1055,(N1055:P1055,Q1055:AE1055)),0)</f>
        <v>0</v>
      </c>
      <c r="G1055" s="1">
        <f t="shared" si="409"/>
        <v>6233</v>
      </c>
      <c r="H1055" s="2">
        <f t="shared" si="410"/>
        <v>0.24991980753809143</v>
      </c>
      <c r="I1055" s="2"/>
      <c r="J1055" s="2">
        <f t="shared" si="412"/>
        <v>0.59895749799518849</v>
      </c>
      <c r="K1055" s="2">
        <f t="shared" si="413"/>
        <v>0.34903769045709704</v>
      </c>
      <c r="L1055" s="2">
        <f t="shared" si="414"/>
        <v>0</v>
      </c>
      <c r="M1055" s="2">
        <f t="shared" si="415"/>
        <v>5.2004811547714469E-2</v>
      </c>
      <c r="N1055" s="56">
        <v>14938</v>
      </c>
      <c r="O1055" s="56">
        <v>8705</v>
      </c>
      <c r="P1055" s="56"/>
      <c r="Q1055" s="56"/>
      <c r="R1055" s="56">
        <v>1297</v>
      </c>
      <c r="S1055" s="56"/>
      <c r="T1055" s="56"/>
      <c r="U1055" s="56"/>
      <c r="V1055" s="56"/>
      <c r="W1055" s="56">
        <v>0</v>
      </c>
      <c r="X1055" s="56">
        <v>0</v>
      </c>
      <c r="Y1055" s="56"/>
      <c r="Z1055" s="56"/>
      <c r="AA1055" s="56"/>
      <c r="AB1055" s="56"/>
      <c r="AC1055" s="56"/>
      <c r="AD1055" s="56"/>
      <c r="AE1055" s="56"/>
      <c r="AG1055" s="6">
        <f>IF(Q1055&gt;0,RANK(Q1055,(N1055:P1055,Q1055:AE1055)),0)</f>
        <v>0</v>
      </c>
      <c r="AH1055" s="6">
        <f>IF(R1055&gt;0,RANK(R1055,(N1055:P1055,Q1055:AE1055)),0)</f>
        <v>3</v>
      </c>
      <c r="AI1055" s="6">
        <f>IF(T1055&gt;0,RANK(T1055,(N1055:P1055,Q1055:AE1055)),0)</f>
        <v>0</v>
      </c>
      <c r="AJ1055" s="6">
        <f>IF(S1055&gt;0,RANK(S1055,(N1055:P1055,Q1055:AE1055)),0)</f>
        <v>0</v>
      </c>
      <c r="AK1055" s="2">
        <f t="shared" si="416"/>
        <v>0</v>
      </c>
      <c r="AL1055" s="2">
        <f t="shared" si="417"/>
        <v>5.2004811547714518E-2</v>
      </c>
      <c r="AM1055" s="2">
        <f t="shared" si="418"/>
        <v>0</v>
      </c>
      <c r="AN1055" s="2">
        <f t="shared" si="419"/>
        <v>0</v>
      </c>
      <c r="AP1055" t="s">
        <v>2101</v>
      </c>
      <c r="AQ1055" t="s">
        <v>1539</v>
      </c>
      <c r="AT1055" s="92">
        <v>39</v>
      </c>
      <c r="AU1055" s="94">
        <v>13</v>
      </c>
      <c r="AV1055" s="98">
        <f t="shared" si="399"/>
        <v>39013</v>
      </c>
      <c r="AX1055" s="6" t="s">
        <v>1535</v>
      </c>
    </row>
    <row r="1056" spans="1:57" hidden="1" outlineLevel="1">
      <c r="A1056" t="s">
        <v>838</v>
      </c>
      <c r="B1056" t="s">
        <v>1539</v>
      </c>
      <c r="C1056" s="1">
        <f t="shared" si="411"/>
        <v>11592</v>
      </c>
      <c r="D1056" s="6">
        <f>IF(N1056&gt;0, RANK(N1056,(N1056:P1056,Q1056:AE1056)),0)</f>
        <v>2</v>
      </c>
      <c r="E1056" s="6">
        <f>IF(O1056&gt;0,RANK(O1056,(N1056:P1056,Q1056:AE1056)),0)</f>
        <v>1</v>
      </c>
      <c r="F1056" s="6">
        <f>IF(P1056&gt;0,RANK(P1056,(N1056:P1056,Q1056:AE1056)),0)</f>
        <v>0</v>
      </c>
      <c r="G1056" s="1">
        <f t="shared" si="409"/>
        <v>2587</v>
      </c>
      <c r="H1056" s="2">
        <f t="shared" si="410"/>
        <v>0.22317115251897859</v>
      </c>
      <c r="I1056" s="2"/>
      <c r="J1056" s="2">
        <f t="shared" si="412"/>
        <v>0.34618702553485164</v>
      </c>
      <c r="K1056" s="2">
        <f t="shared" si="413"/>
        <v>0.56935817805383027</v>
      </c>
      <c r="L1056" s="2">
        <f t="shared" si="414"/>
        <v>0</v>
      </c>
      <c r="M1056" s="2">
        <f t="shared" si="415"/>
        <v>8.4454796411318145E-2</v>
      </c>
      <c r="N1056" s="56">
        <v>4013</v>
      </c>
      <c r="O1056" s="56">
        <v>6600</v>
      </c>
      <c r="P1056" s="56"/>
      <c r="Q1056" s="56"/>
      <c r="R1056" s="56">
        <v>979</v>
      </c>
      <c r="S1056" s="56"/>
      <c r="T1056" s="56"/>
      <c r="U1056" s="56"/>
      <c r="V1056" s="56"/>
      <c r="W1056" s="56">
        <v>0</v>
      </c>
      <c r="X1056" s="56">
        <v>0</v>
      </c>
      <c r="Y1056" s="56"/>
      <c r="Z1056" s="56"/>
      <c r="AA1056" s="56"/>
      <c r="AB1056" s="56"/>
      <c r="AC1056" s="56"/>
      <c r="AD1056" s="56"/>
      <c r="AE1056" s="56"/>
      <c r="AG1056" s="6">
        <f>IF(Q1056&gt;0,RANK(Q1056,(N1056:P1056,Q1056:AE1056)),0)</f>
        <v>0</v>
      </c>
      <c r="AH1056" s="6">
        <f>IF(R1056&gt;0,RANK(R1056,(N1056:P1056,Q1056:AE1056)),0)</f>
        <v>3</v>
      </c>
      <c r="AI1056" s="6">
        <f>IF(T1056&gt;0,RANK(T1056,(N1056:P1056,Q1056:AE1056)),0)</f>
        <v>0</v>
      </c>
      <c r="AJ1056" s="6">
        <f>IF(S1056&gt;0,RANK(S1056,(N1056:P1056,Q1056:AE1056)),0)</f>
        <v>0</v>
      </c>
      <c r="AK1056" s="2">
        <f t="shared" si="416"/>
        <v>0</v>
      </c>
      <c r="AL1056" s="2">
        <f t="shared" si="417"/>
        <v>8.4454796411318145E-2</v>
      </c>
      <c r="AM1056" s="2">
        <f t="shared" si="418"/>
        <v>0</v>
      </c>
      <c r="AN1056" s="2">
        <f t="shared" si="419"/>
        <v>0</v>
      </c>
      <c r="AP1056" t="s">
        <v>838</v>
      </c>
      <c r="AQ1056" t="s">
        <v>1539</v>
      </c>
      <c r="AT1056" s="92">
        <v>39</v>
      </c>
      <c r="AU1056" s="94">
        <v>15</v>
      </c>
      <c r="AV1056" s="98">
        <f t="shared" si="399"/>
        <v>39015</v>
      </c>
      <c r="AX1056" s="6" t="s">
        <v>1535</v>
      </c>
    </row>
    <row r="1057" spans="1:50" hidden="1" outlineLevel="1">
      <c r="A1057" t="s">
        <v>1135</v>
      </c>
      <c r="B1057" t="s">
        <v>1539</v>
      </c>
      <c r="C1057" s="1">
        <f t="shared" si="411"/>
        <v>88719</v>
      </c>
      <c r="D1057" s="6">
        <f>IF(N1057&gt;0, RANK(N1057,(N1057:P1057,Q1057:AE1057)),0)</f>
        <v>2</v>
      </c>
      <c r="E1057" s="6">
        <f>IF(O1057&gt;0,RANK(O1057,(N1057:P1057,Q1057:AE1057)),0)</f>
        <v>1</v>
      </c>
      <c r="F1057" s="6">
        <f>IF(P1057&gt;0,RANK(P1057,(N1057:P1057,Q1057:AE1057)),0)</f>
        <v>0</v>
      </c>
      <c r="G1057" s="1">
        <f t="shared" si="409"/>
        <v>30976</v>
      </c>
      <c r="H1057" s="2">
        <f t="shared" si="410"/>
        <v>0.34914730779201747</v>
      </c>
      <c r="I1057" s="2"/>
      <c r="J1057" s="2">
        <f t="shared" si="412"/>
        <v>0.28687203417531759</v>
      </c>
      <c r="K1057" s="2">
        <f t="shared" si="413"/>
        <v>0.63601934196733512</v>
      </c>
      <c r="L1057" s="2">
        <f t="shared" si="414"/>
        <v>0</v>
      </c>
      <c r="M1057" s="2">
        <f t="shared" si="415"/>
        <v>7.7108623857347292E-2</v>
      </c>
      <c r="N1057" s="56">
        <v>25451</v>
      </c>
      <c r="O1057" s="56">
        <v>56427</v>
      </c>
      <c r="P1057" s="56"/>
      <c r="Q1057" s="56"/>
      <c r="R1057" s="56">
        <v>6840</v>
      </c>
      <c r="S1057" s="56"/>
      <c r="T1057" s="56"/>
      <c r="U1057" s="56"/>
      <c r="V1057" s="56"/>
      <c r="W1057" s="56">
        <v>1</v>
      </c>
      <c r="X1057" s="56">
        <v>0</v>
      </c>
      <c r="Y1057" s="56"/>
      <c r="Z1057" s="56"/>
      <c r="AA1057" s="56"/>
      <c r="AB1057" s="56"/>
      <c r="AC1057" s="56"/>
      <c r="AD1057" s="56"/>
      <c r="AE1057" s="56"/>
      <c r="AG1057" s="6">
        <f>IF(Q1057&gt;0,RANK(Q1057,(N1057:P1057,Q1057:AE1057)),0)</f>
        <v>0</v>
      </c>
      <c r="AH1057" s="6">
        <f>IF(R1057&gt;0,RANK(R1057,(N1057:P1057,Q1057:AE1057)),0)</f>
        <v>3</v>
      </c>
      <c r="AI1057" s="6">
        <f>IF(T1057&gt;0,RANK(T1057,(N1057:P1057,Q1057:AE1057)),0)</f>
        <v>0</v>
      </c>
      <c r="AJ1057" s="6">
        <f>IF(S1057&gt;0,RANK(S1057,(N1057:P1057,Q1057:AE1057)),0)</f>
        <v>0</v>
      </c>
      <c r="AK1057" s="2">
        <f t="shared" si="416"/>
        <v>0</v>
      </c>
      <c r="AL1057" s="2">
        <f t="shared" si="417"/>
        <v>7.7097352314611303E-2</v>
      </c>
      <c r="AM1057" s="2">
        <f t="shared" si="418"/>
        <v>0</v>
      </c>
      <c r="AN1057" s="2">
        <f t="shared" si="419"/>
        <v>0</v>
      </c>
      <c r="AP1057" t="s">
        <v>1135</v>
      </c>
      <c r="AQ1057" t="s">
        <v>1539</v>
      </c>
      <c r="AT1057" s="92">
        <v>39</v>
      </c>
      <c r="AU1057" s="94">
        <v>17</v>
      </c>
      <c r="AV1057" s="98">
        <f t="shared" si="399"/>
        <v>39017</v>
      </c>
      <c r="AX1057" s="6" t="s">
        <v>1535</v>
      </c>
    </row>
    <row r="1058" spans="1:50" hidden="1" outlineLevel="1">
      <c r="A1058" t="s">
        <v>1670</v>
      </c>
      <c r="B1058" t="s">
        <v>1539</v>
      </c>
      <c r="C1058" s="1">
        <f t="shared" si="411"/>
        <v>9291</v>
      </c>
      <c r="D1058" s="6">
        <f>IF(N1058&gt;0, RANK(N1058,(N1058:P1058,Q1058:AE1058)),0)</f>
        <v>2</v>
      </c>
      <c r="E1058" s="6">
        <f>IF(O1058&gt;0,RANK(O1058,(N1058:P1058,Q1058:AE1058)),0)</f>
        <v>1</v>
      </c>
      <c r="F1058" s="6">
        <f>IF(P1058&gt;0,RANK(P1058,(N1058:P1058,Q1058:AE1058)),0)</f>
        <v>0</v>
      </c>
      <c r="G1058" s="1">
        <f t="shared" si="409"/>
        <v>1213</v>
      </c>
      <c r="H1058" s="2">
        <f t="shared" si="410"/>
        <v>0.13055645248089548</v>
      </c>
      <c r="I1058" s="2"/>
      <c r="J1058" s="2">
        <f t="shared" si="412"/>
        <v>0.39220751264664727</v>
      </c>
      <c r="K1058" s="2">
        <f t="shared" si="413"/>
        <v>0.52276396512754275</v>
      </c>
      <c r="L1058" s="2">
        <f t="shared" si="414"/>
        <v>0</v>
      </c>
      <c r="M1058" s="2">
        <f t="shared" si="415"/>
        <v>8.5028522225809922E-2</v>
      </c>
      <c r="N1058" s="56">
        <v>3644</v>
      </c>
      <c r="O1058" s="56">
        <v>4857</v>
      </c>
      <c r="P1058" s="56"/>
      <c r="Q1058" s="56"/>
      <c r="R1058" s="56">
        <v>790</v>
      </c>
      <c r="S1058" s="56"/>
      <c r="T1058" s="56"/>
      <c r="U1058" s="56"/>
      <c r="V1058" s="56"/>
      <c r="W1058" s="56">
        <v>0</v>
      </c>
      <c r="X1058" s="56">
        <v>0</v>
      </c>
      <c r="Y1058" s="56"/>
      <c r="Z1058" s="56"/>
      <c r="AA1058" s="56"/>
      <c r="AB1058" s="56"/>
      <c r="AC1058" s="56"/>
      <c r="AD1058" s="56"/>
      <c r="AE1058" s="56"/>
      <c r="AG1058" s="6">
        <f>IF(Q1058&gt;0,RANK(Q1058,(N1058:P1058,Q1058:AE1058)),0)</f>
        <v>0</v>
      </c>
      <c r="AH1058" s="6">
        <f>IF(R1058&gt;0,RANK(R1058,(N1058:P1058,Q1058:AE1058)),0)</f>
        <v>3</v>
      </c>
      <c r="AI1058" s="6">
        <f>IF(T1058&gt;0,RANK(T1058,(N1058:P1058,Q1058:AE1058)),0)</f>
        <v>0</v>
      </c>
      <c r="AJ1058" s="6">
        <f>IF(S1058&gt;0,RANK(S1058,(N1058:P1058,Q1058:AE1058)),0)</f>
        <v>0</v>
      </c>
      <c r="AK1058" s="2">
        <f t="shared" si="416"/>
        <v>0</v>
      </c>
      <c r="AL1058" s="2">
        <f t="shared" si="417"/>
        <v>8.5028522225809922E-2</v>
      </c>
      <c r="AM1058" s="2">
        <f t="shared" si="418"/>
        <v>0</v>
      </c>
      <c r="AN1058" s="2">
        <f t="shared" si="419"/>
        <v>0</v>
      </c>
      <c r="AP1058" t="s">
        <v>1670</v>
      </c>
      <c r="AQ1058" t="s">
        <v>1539</v>
      </c>
      <c r="AT1058" s="92">
        <v>39</v>
      </c>
      <c r="AU1058" s="94">
        <v>19</v>
      </c>
      <c r="AV1058" s="98">
        <f t="shared" si="399"/>
        <v>39019</v>
      </c>
      <c r="AX1058" s="6" t="s">
        <v>1535</v>
      </c>
    </row>
    <row r="1059" spans="1:50" hidden="1" outlineLevel="1">
      <c r="A1059" t="s">
        <v>119</v>
      </c>
      <c r="B1059" t="s">
        <v>1539</v>
      </c>
      <c r="C1059" s="1">
        <f t="shared" si="411"/>
        <v>11167</v>
      </c>
      <c r="D1059" s="6">
        <f>IF(N1059&gt;0, RANK(N1059,(N1059:P1059,Q1059:AE1059)),0)</f>
        <v>2</v>
      </c>
      <c r="E1059" s="6">
        <f>IF(O1059&gt;0,RANK(O1059,(N1059:P1059,Q1059:AE1059)),0)</f>
        <v>1</v>
      </c>
      <c r="F1059" s="6">
        <f>IF(P1059&gt;0,RANK(P1059,(N1059:P1059,Q1059:AE1059)),0)</f>
        <v>0</v>
      </c>
      <c r="G1059" s="1">
        <f t="shared" si="409"/>
        <v>3381</v>
      </c>
      <c r="H1059" s="2">
        <f t="shared" si="410"/>
        <v>0.30276708157965432</v>
      </c>
      <c r="I1059" s="2"/>
      <c r="J1059" s="2">
        <f t="shared" si="412"/>
        <v>0.31987104862541416</v>
      </c>
      <c r="K1059" s="2">
        <f t="shared" si="413"/>
        <v>0.62263813020506853</v>
      </c>
      <c r="L1059" s="2">
        <f t="shared" si="414"/>
        <v>0</v>
      </c>
      <c r="M1059" s="2">
        <f t="shared" si="415"/>
        <v>5.7490821169517314E-2</v>
      </c>
      <c r="N1059" s="56">
        <v>3572</v>
      </c>
      <c r="O1059" s="56">
        <v>6953</v>
      </c>
      <c r="P1059" s="56"/>
      <c r="Q1059" s="56"/>
      <c r="R1059" s="56">
        <v>642</v>
      </c>
      <c r="S1059" s="56"/>
      <c r="T1059" s="56"/>
      <c r="U1059" s="56"/>
      <c r="V1059" s="56"/>
      <c r="W1059" s="56">
        <v>0</v>
      </c>
      <c r="X1059" s="56">
        <v>0</v>
      </c>
      <c r="Y1059" s="56"/>
      <c r="Z1059" s="56"/>
      <c r="AA1059" s="56"/>
      <c r="AB1059" s="56"/>
      <c r="AC1059" s="56"/>
      <c r="AD1059" s="56"/>
      <c r="AE1059" s="56"/>
      <c r="AG1059" s="6">
        <f>IF(Q1059&gt;0,RANK(Q1059,(N1059:P1059,Q1059:AE1059)),0)</f>
        <v>0</v>
      </c>
      <c r="AH1059" s="6">
        <f>IF(R1059&gt;0,RANK(R1059,(N1059:P1059,Q1059:AE1059)),0)</f>
        <v>3</v>
      </c>
      <c r="AI1059" s="6">
        <f>IF(T1059&gt;0,RANK(T1059,(N1059:P1059,Q1059:AE1059)),0)</f>
        <v>0</v>
      </c>
      <c r="AJ1059" s="6">
        <f>IF(S1059&gt;0,RANK(S1059,(N1059:P1059,Q1059:AE1059)),0)</f>
        <v>0</v>
      </c>
      <c r="AK1059" s="2">
        <f t="shared" si="416"/>
        <v>0</v>
      </c>
      <c r="AL1059" s="2">
        <f t="shared" si="417"/>
        <v>5.7490821169517328E-2</v>
      </c>
      <c r="AM1059" s="2">
        <f t="shared" si="418"/>
        <v>0</v>
      </c>
      <c r="AN1059" s="2">
        <f t="shared" si="419"/>
        <v>0</v>
      </c>
      <c r="AP1059" t="s">
        <v>119</v>
      </c>
      <c r="AQ1059" t="s">
        <v>1539</v>
      </c>
      <c r="AT1059" s="92">
        <v>39</v>
      </c>
      <c r="AU1059" s="94">
        <v>21</v>
      </c>
      <c r="AV1059" s="98">
        <f t="shared" si="399"/>
        <v>39021</v>
      </c>
      <c r="AX1059" s="6" t="s">
        <v>1535</v>
      </c>
    </row>
    <row r="1060" spans="1:50" hidden="1" outlineLevel="1">
      <c r="A1060" t="s">
        <v>816</v>
      </c>
      <c r="B1060" t="s">
        <v>1539</v>
      </c>
      <c r="C1060" s="1">
        <f t="shared" si="411"/>
        <v>44410</v>
      </c>
      <c r="D1060" s="6">
        <f>IF(N1060&gt;0, RANK(N1060,(N1060:P1060,Q1060:AE1060)),0)</f>
        <v>2</v>
      </c>
      <c r="E1060" s="6">
        <f>IF(O1060&gt;0,RANK(O1060,(N1060:P1060,Q1060:AE1060)),0)</f>
        <v>1</v>
      </c>
      <c r="F1060" s="6">
        <f>IF(P1060&gt;0,RANK(P1060,(N1060:P1060,Q1060:AE1060)),0)</f>
        <v>0</v>
      </c>
      <c r="G1060" s="1">
        <f t="shared" si="409"/>
        <v>8051</v>
      </c>
      <c r="H1060" s="2">
        <f t="shared" si="410"/>
        <v>0.18128799819860392</v>
      </c>
      <c r="I1060" s="2"/>
      <c r="J1060" s="2">
        <f t="shared" si="412"/>
        <v>0.38036478270659763</v>
      </c>
      <c r="K1060" s="2">
        <f t="shared" si="413"/>
        <v>0.56165278090520154</v>
      </c>
      <c r="L1060" s="2">
        <f t="shared" si="414"/>
        <v>0</v>
      </c>
      <c r="M1060" s="2">
        <f t="shared" si="415"/>
        <v>5.7982436388200775E-2</v>
      </c>
      <c r="N1060" s="56">
        <v>16892</v>
      </c>
      <c r="O1060" s="56">
        <v>24943</v>
      </c>
      <c r="P1060" s="56"/>
      <c r="Q1060" s="56"/>
      <c r="R1060" s="56">
        <v>2575</v>
      </c>
      <c r="S1060" s="56"/>
      <c r="T1060" s="56"/>
      <c r="U1060" s="56"/>
      <c r="V1060" s="56"/>
      <c r="W1060" s="56">
        <v>0</v>
      </c>
      <c r="X1060" s="56">
        <v>0</v>
      </c>
      <c r="Y1060" s="56"/>
      <c r="Z1060" s="56"/>
      <c r="AA1060" s="56"/>
      <c r="AB1060" s="56"/>
      <c r="AC1060" s="56"/>
      <c r="AD1060" s="56"/>
      <c r="AE1060" s="56"/>
      <c r="AG1060" s="6">
        <f>IF(Q1060&gt;0,RANK(Q1060,(N1060:P1060,Q1060:AE1060)),0)</f>
        <v>0</v>
      </c>
      <c r="AH1060" s="6">
        <f>IF(R1060&gt;0,RANK(R1060,(N1060:P1060,Q1060:AE1060)),0)</f>
        <v>3</v>
      </c>
      <c r="AI1060" s="6">
        <f>IF(T1060&gt;0,RANK(T1060,(N1060:P1060,Q1060:AE1060)),0)</f>
        <v>0</v>
      </c>
      <c r="AJ1060" s="6">
        <f>IF(S1060&gt;0,RANK(S1060,(N1060:P1060,Q1060:AE1060)),0)</f>
        <v>0</v>
      </c>
      <c r="AK1060" s="2">
        <f t="shared" si="416"/>
        <v>0</v>
      </c>
      <c r="AL1060" s="2">
        <f t="shared" si="417"/>
        <v>5.7982436388200859E-2</v>
      </c>
      <c r="AM1060" s="2">
        <f t="shared" si="418"/>
        <v>0</v>
      </c>
      <c r="AN1060" s="2">
        <f t="shared" si="419"/>
        <v>0</v>
      </c>
      <c r="AP1060" t="s">
        <v>816</v>
      </c>
      <c r="AQ1060" t="s">
        <v>1539</v>
      </c>
      <c r="AT1060" s="92">
        <v>39</v>
      </c>
      <c r="AU1060" s="94">
        <v>23</v>
      </c>
      <c r="AV1060" s="98">
        <f t="shared" si="399"/>
        <v>39023</v>
      </c>
      <c r="AX1060" s="6" t="s">
        <v>1535</v>
      </c>
    </row>
    <row r="1061" spans="1:50" hidden="1" outlineLevel="1">
      <c r="A1061" t="s">
        <v>1437</v>
      </c>
      <c r="B1061" t="s">
        <v>1539</v>
      </c>
      <c r="C1061" s="1">
        <f t="shared" si="411"/>
        <v>45494</v>
      </c>
      <c r="D1061" s="6">
        <f>IF(N1061&gt;0, RANK(N1061,(N1061:P1061,Q1061:AE1061)),0)</f>
        <v>2</v>
      </c>
      <c r="E1061" s="6">
        <f>IF(O1061&gt;0,RANK(O1061,(N1061:P1061,Q1061:AE1061)),0)</f>
        <v>1</v>
      </c>
      <c r="F1061" s="6">
        <f>IF(P1061&gt;0,RANK(P1061,(N1061:P1061,Q1061:AE1061)),0)</f>
        <v>0</v>
      </c>
      <c r="G1061" s="1">
        <f t="shared" si="409"/>
        <v>18526</v>
      </c>
      <c r="H1061" s="2">
        <f t="shared" si="410"/>
        <v>0.407218534312217</v>
      </c>
      <c r="I1061" s="2"/>
      <c r="J1061" s="2">
        <f t="shared" si="412"/>
        <v>0.25535235415659208</v>
      </c>
      <c r="K1061" s="2">
        <f t="shared" si="413"/>
        <v>0.66257088846880907</v>
      </c>
      <c r="L1061" s="2">
        <f t="shared" si="414"/>
        <v>0</v>
      </c>
      <c r="M1061" s="2">
        <f t="shared" si="415"/>
        <v>8.2076757374598852E-2</v>
      </c>
      <c r="N1061" s="56">
        <v>11617</v>
      </c>
      <c r="O1061" s="56">
        <v>30143</v>
      </c>
      <c r="P1061" s="56"/>
      <c r="Q1061" s="56"/>
      <c r="R1061" s="56">
        <v>3734</v>
      </c>
      <c r="S1061" s="56"/>
      <c r="T1061" s="56"/>
      <c r="U1061" s="56"/>
      <c r="V1061" s="56"/>
      <c r="W1061" s="56">
        <v>0</v>
      </c>
      <c r="X1061" s="56">
        <v>0</v>
      </c>
      <c r="Y1061" s="56"/>
      <c r="Z1061" s="56"/>
      <c r="AA1061" s="56"/>
      <c r="AB1061" s="56"/>
      <c r="AC1061" s="56"/>
      <c r="AD1061" s="56"/>
      <c r="AE1061" s="56"/>
      <c r="AG1061" s="6">
        <f>IF(Q1061&gt;0,RANK(Q1061,(N1061:P1061,Q1061:AE1061)),0)</f>
        <v>0</v>
      </c>
      <c r="AH1061" s="6">
        <f>IF(R1061&gt;0,RANK(R1061,(N1061:P1061,Q1061:AE1061)),0)</f>
        <v>3</v>
      </c>
      <c r="AI1061" s="6">
        <f>IF(T1061&gt;0,RANK(T1061,(N1061:P1061,Q1061:AE1061)),0)</f>
        <v>0</v>
      </c>
      <c r="AJ1061" s="6">
        <f>IF(S1061&gt;0,RANK(S1061,(N1061:P1061,Q1061:AE1061)),0)</f>
        <v>0</v>
      </c>
      <c r="AK1061" s="2">
        <f t="shared" si="416"/>
        <v>0</v>
      </c>
      <c r="AL1061" s="2">
        <f t="shared" si="417"/>
        <v>8.2076757374598852E-2</v>
      </c>
      <c r="AM1061" s="2">
        <f t="shared" si="418"/>
        <v>0</v>
      </c>
      <c r="AN1061" s="2">
        <f t="shared" si="419"/>
        <v>0</v>
      </c>
      <c r="AP1061" t="s">
        <v>1437</v>
      </c>
      <c r="AQ1061" t="s">
        <v>1539</v>
      </c>
      <c r="AT1061" s="92">
        <v>39</v>
      </c>
      <c r="AU1061" s="94">
        <v>25</v>
      </c>
      <c r="AV1061" s="98">
        <f t="shared" si="399"/>
        <v>39025</v>
      </c>
      <c r="AX1061" s="6" t="s">
        <v>1535</v>
      </c>
    </row>
    <row r="1062" spans="1:50" hidden="1" outlineLevel="1">
      <c r="A1062" t="s">
        <v>782</v>
      </c>
      <c r="B1062" t="s">
        <v>1539</v>
      </c>
      <c r="C1062" s="1">
        <f t="shared" si="411"/>
        <v>11422</v>
      </c>
      <c r="D1062" s="6">
        <f>IF(N1062&gt;0, RANK(N1062,(N1062:P1062,Q1062:AE1062)),0)</f>
        <v>2</v>
      </c>
      <c r="E1062" s="6">
        <f>IF(O1062&gt;0,RANK(O1062,(N1062:P1062,Q1062:AE1062)),0)</f>
        <v>1</v>
      </c>
      <c r="F1062" s="6">
        <f>IF(P1062&gt;0,RANK(P1062,(N1062:P1062,Q1062:AE1062)),0)</f>
        <v>0</v>
      </c>
      <c r="G1062" s="1">
        <f t="shared" si="409"/>
        <v>4193</v>
      </c>
      <c r="H1062" s="2">
        <f t="shared" si="410"/>
        <v>0.36709858168446857</v>
      </c>
      <c r="I1062" s="2"/>
      <c r="J1062" s="2">
        <f t="shared" si="412"/>
        <v>0.28593941516371912</v>
      </c>
      <c r="K1062" s="2">
        <f t="shared" si="413"/>
        <v>0.65303799684818775</v>
      </c>
      <c r="L1062" s="2">
        <f t="shared" si="414"/>
        <v>0</v>
      </c>
      <c r="M1062" s="2">
        <f t="shared" si="415"/>
        <v>6.1022587988093124E-2</v>
      </c>
      <c r="N1062" s="56">
        <v>3266</v>
      </c>
      <c r="O1062" s="56">
        <v>7459</v>
      </c>
      <c r="P1062" s="56"/>
      <c r="Q1062" s="56"/>
      <c r="R1062" s="56">
        <v>697</v>
      </c>
      <c r="S1062" s="56"/>
      <c r="T1062" s="56"/>
      <c r="U1062" s="56"/>
      <c r="V1062" s="56"/>
      <c r="W1062" s="56">
        <v>0</v>
      </c>
      <c r="X1062" s="56">
        <v>0</v>
      </c>
      <c r="Y1062" s="56"/>
      <c r="Z1062" s="56"/>
      <c r="AA1062" s="56"/>
      <c r="AB1062" s="56"/>
      <c r="AC1062" s="56"/>
      <c r="AD1062" s="56"/>
      <c r="AE1062" s="56"/>
      <c r="AG1062" s="6">
        <f>IF(Q1062&gt;0,RANK(Q1062,(N1062:P1062,Q1062:AE1062)),0)</f>
        <v>0</v>
      </c>
      <c r="AH1062" s="6">
        <f>IF(R1062&gt;0,RANK(R1062,(N1062:P1062,Q1062:AE1062)),0)</f>
        <v>3</v>
      </c>
      <c r="AI1062" s="6">
        <f>IF(T1062&gt;0,RANK(T1062,(N1062:P1062,Q1062:AE1062)),0)</f>
        <v>0</v>
      </c>
      <c r="AJ1062" s="6">
        <f>IF(S1062&gt;0,RANK(S1062,(N1062:P1062,Q1062:AE1062)),0)</f>
        <v>0</v>
      </c>
      <c r="AK1062" s="2">
        <f t="shared" si="416"/>
        <v>0</v>
      </c>
      <c r="AL1062" s="2">
        <f t="shared" si="417"/>
        <v>6.1022587988093152E-2</v>
      </c>
      <c r="AM1062" s="2">
        <f t="shared" si="418"/>
        <v>0</v>
      </c>
      <c r="AN1062" s="2">
        <f t="shared" si="419"/>
        <v>0</v>
      </c>
      <c r="AP1062" t="s">
        <v>782</v>
      </c>
      <c r="AQ1062" t="s">
        <v>1539</v>
      </c>
      <c r="AT1062" s="92">
        <v>39</v>
      </c>
      <c r="AU1062" s="94">
        <v>27</v>
      </c>
      <c r="AV1062" s="98">
        <f t="shared" si="399"/>
        <v>39027</v>
      </c>
      <c r="AX1062" s="6" t="s">
        <v>1535</v>
      </c>
    </row>
    <row r="1063" spans="1:50" hidden="1" outlineLevel="1">
      <c r="A1063" t="s">
        <v>1932</v>
      </c>
      <c r="B1063" t="s">
        <v>1539</v>
      </c>
      <c r="C1063" s="1">
        <f t="shared" si="411"/>
        <v>34443</v>
      </c>
      <c r="D1063" s="6">
        <f>IF(N1063&gt;0, RANK(N1063,(N1063:P1063,Q1063:AE1063)),0)</f>
        <v>2</v>
      </c>
      <c r="E1063" s="6">
        <f>IF(O1063&gt;0,RANK(O1063,(N1063:P1063,Q1063:AE1063)),0)</f>
        <v>1</v>
      </c>
      <c r="F1063" s="6">
        <f>IF(P1063&gt;0,RANK(P1063,(N1063:P1063,Q1063:AE1063)),0)</f>
        <v>0</v>
      </c>
      <c r="G1063" s="1">
        <f t="shared" si="409"/>
        <v>2126</v>
      </c>
      <c r="H1063" s="2">
        <f t="shared" si="410"/>
        <v>6.1725169119995357E-2</v>
      </c>
      <c r="I1063" s="2"/>
      <c r="J1063" s="2">
        <f t="shared" si="412"/>
        <v>0.42403391109949773</v>
      </c>
      <c r="K1063" s="2">
        <f t="shared" si="413"/>
        <v>0.4857590802194931</v>
      </c>
      <c r="L1063" s="2">
        <f t="shared" si="414"/>
        <v>0</v>
      </c>
      <c r="M1063" s="2">
        <f t="shared" si="415"/>
        <v>9.0207008681009171E-2</v>
      </c>
      <c r="N1063" s="56">
        <v>14605</v>
      </c>
      <c r="O1063" s="56">
        <v>16731</v>
      </c>
      <c r="P1063" s="56"/>
      <c r="Q1063" s="56"/>
      <c r="R1063" s="56">
        <v>3107</v>
      </c>
      <c r="S1063" s="56"/>
      <c r="T1063" s="56"/>
      <c r="U1063" s="56"/>
      <c r="V1063" s="56"/>
      <c r="W1063" s="56">
        <v>0</v>
      </c>
      <c r="X1063" s="56">
        <v>0</v>
      </c>
      <c r="Y1063" s="56"/>
      <c r="Z1063" s="56"/>
      <c r="AA1063" s="56"/>
      <c r="AB1063" s="56"/>
      <c r="AC1063" s="56"/>
      <c r="AD1063" s="56"/>
      <c r="AE1063" s="56"/>
      <c r="AG1063" s="6">
        <f>IF(Q1063&gt;0,RANK(Q1063,(N1063:P1063,Q1063:AE1063)),0)</f>
        <v>0</v>
      </c>
      <c r="AH1063" s="6">
        <f>IF(R1063&gt;0,RANK(R1063,(N1063:P1063,Q1063:AE1063)),0)</f>
        <v>3</v>
      </c>
      <c r="AI1063" s="6">
        <f>IF(T1063&gt;0,RANK(T1063,(N1063:P1063,Q1063:AE1063)),0)</f>
        <v>0</v>
      </c>
      <c r="AJ1063" s="6">
        <f>IF(S1063&gt;0,RANK(S1063,(N1063:P1063,Q1063:AE1063)),0)</f>
        <v>0</v>
      </c>
      <c r="AK1063" s="2">
        <f t="shared" si="416"/>
        <v>0</v>
      </c>
      <c r="AL1063" s="2">
        <f t="shared" si="417"/>
        <v>9.0207008681009199E-2</v>
      </c>
      <c r="AM1063" s="2">
        <f t="shared" si="418"/>
        <v>0</v>
      </c>
      <c r="AN1063" s="2">
        <f t="shared" si="419"/>
        <v>0</v>
      </c>
      <c r="AP1063" t="s">
        <v>1932</v>
      </c>
      <c r="AQ1063" t="s">
        <v>1539</v>
      </c>
      <c r="AT1063" s="92">
        <v>39</v>
      </c>
      <c r="AU1063" s="94">
        <v>29</v>
      </c>
      <c r="AV1063" s="98">
        <f t="shared" si="399"/>
        <v>39029</v>
      </c>
      <c r="AX1063" s="6" t="s">
        <v>1535</v>
      </c>
    </row>
    <row r="1064" spans="1:50" hidden="1" outlineLevel="1">
      <c r="A1064" t="s">
        <v>1290</v>
      </c>
      <c r="B1064" t="s">
        <v>1539</v>
      </c>
      <c r="C1064" s="1">
        <f t="shared" si="411"/>
        <v>10983</v>
      </c>
      <c r="D1064" s="6">
        <f>IF(N1064&gt;0, RANK(N1064,(N1064:P1064,Q1064:AE1064)),0)</f>
        <v>2</v>
      </c>
      <c r="E1064" s="6">
        <f>IF(O1064&gt;0,RANK(O1064,(N1064:P1064,Q1064:AE1064)),0)</f>
        <v>1</v>
      </c>
      <c r="F1064" s="6">
        <f>IF(P1064&gt;0,RANK(P1064,(N1064:P1064,Q1064:AE1064)),0)</f>
        <v>0</v>
      </c>
      <c r="G1064" s="1">
        <f t="shared" si="409"/>
        <v>2080</v>
      </c>
      <c r="H1064" s="2">
        <f t="shared" si="410"/>
        <v>0.18938359282527542</v>
      </c>
      <c r="I1064" s="2"/>
      <c r="J1064" s="2">
        <f t="shared" si="412"/>
        <v>0.36164982245288174</v>
      </c>
      <c r="K1064" s="2">
        <f t="shared" si="413"/>
        <v>0.55103341527815719</v>
      </c>
      <c r="L1064" s="2">
        <f t="shared" si="414"/>
        <v>0</v>
      </c>
      <c r="M1064" s="2">
        <f t="shared" si="415"/>
        <v>8.7316762268961123E-2</v>
      </c>
      <c r="N1064" s="56">
        <v>3972</v>
      </c>
      <c r="O1064" s="56">
        <v>6052</v>
      </c>
      <c r="P1064" s="56"/>
      <c r="Q1064" s="56"/>
      <c r="R1064" s="56">
        <v>959</v>
      </c>
      <c r="S1064" s="56"/>
      <c r="T1064" s="56"/>
      <c r="U1064" s="56"/>
      <c r="V1064" s="56"/>
      <c r="W1064" s="56">
        <v>0</v>
      </c>
      <c r="X1064" s="56">
        <v>0</v>
      </c>
      <c r="Y1064" s="56"/>
      <c r="Z1064" s="56"/>
      <c r="AA1064" s="56"/>
      <c r="AB1064" s="56"/>
      <c r="AC1064" s="56"/>
      <c r="AD1064" s="56"/>
      <c r="AE1064" s="56"/>
      <c r="AG1064" s="6">
        <f>IF(Q1064&gt;0,RANK(Q1064,(N1064:P1064,Q1064:AE1064)),0)</f>
        <v>0</v>
      </c>
      <c r="AH1064" s="6">
        <f>IF(R1064&gt;0,RANK(R1064,(N1064:P1064,Q1064:AE1064)),0)</f>
        <v>3</v>
      </c>
      <c r="AI1064" s="6">
        <f>IF(T1064&gt;0,RANK(T1064,(N1064:P1064,Q1064:AE1064)),0)</f>
        <v>0</v>
      </c>
      <c r="AJ1064" s="6">
        <f>IF(S1064&gt;0,RANK(S1064,(N1064:P1064,Q1064:AE1064)),0)</f>
        <v>0</v>
      </c>
      <c r="AK1064" s="2">
        <f t="shared" si="416"/>
        <v>0</v>
      </c>
      <c r="AL1064" s="2">
        <f t="shared" si="417"/>
        <v>8.7316762268961123E-2</v>
      </c>
      <c r="AM1064" s="2">
        <f t="shared" si="418"/>
        <v>0</v>
      </c>
      <c r="AN1064" s="2">
        <f t="shared" si="419"/>
        <v>0</v>
      </c>
      <c r="AP1064" t="s">
        <v>1290</v>
      </c>
      <c r="AQ1064" t="s">
        <v>1539</v>
      </c>
      <c r="AT1064" s="92">
        <v>39</v>
      </c>
      <c r="AU1064" s="94">
        <v>31</v>
      </c>
      <c r="AV1064" s="98">
        <f t="shared" si="399"/>
        <v>39031</v>
      </c>
      <c r="AX1064" s="6" t="s">
        <v>1535</v>
      </c>
    </row>
    <row r="1065" spans="1:50" hidden="1" outlineLevel="1">
      <c r="A1065" t="s">
        <v>902</v>
      </c>
      <c r="B1065" t="s">
        <v>1539</v>
      </c>
      <c r="C1065" s="1">
        <f t="shared" si="411"/>
        <v>14474</v>
      </c>
      <c r="D1065" s="6">
        <f>IF(N1065&gt;0, RANK(N1065,(N1065:P1065,Q1065:AE1065)),0)</f>
        <v>2</v>
      </c>
      <c r="E1065" s="6">
        <f>IF(O1065&gt;0,RANK(O1065,(N1065:P1065,Q1065:AE1065)),0)</f>
        <v>1</v>
      </c>
      <c r="F1065" s="6">
        <f>IF(P1065&gt;0,RANK(P1065,(N1065:P1065,Q1065:AE1065)),0)</f>
        <v>0</v>
      </c>
      <c r="G1065" s="1">
        <f t="shared" si="409"/>
        <v>4280</v>
      </c>
      <c r="H1065" s="2">
        <f t="shared" si="410"/>
        <v>0.29570263921514439</v>
      </c>
      <c r="I1065" s="2"/>
      <c r="J1065" s="2">
        <f t="shared" si="412"/>
        <v>0.31290590023490394</v>
      </c>
      <c r="K1065" s="2">
        <f t="shared" si="413"/>
        <v>0.60860853945004834</v>
      </c>
      <c r="L1065" s="2">
        <f t="shared" si="414"/>
        <v>0</v>
      </c>
      <c r="M1065" s="2">
        <f t="shared" si="415"/>
        <v>7.848556031504772E-2</v>
      </c>
      <c r="N1065" s="56">
        <v>4529</v>
      </c>
      <c r="O1065" s="56">
        <v>8809</v>
      </c>
      <c r="P1065" s="56"/>
      <c r="Q1065" s="56"/>
      <c r="R1065" s="56">
        <v>1136</v>
      </c>
      <c r="S1065" s="56"/>
      <c r="T1065" s="56"/>
      <c r="U1065" s="56"/>
      <c r="V1065" s="56"/>
      <c r="W1065" s="56">
        <v>0</v>
      </c>
      <c r="X1065" s="56">
        <v>0</v>
      </c>
      <c r="Y1065" s="56"/>
      <c r="Z1065" s="56"/>
      <c r="AA1065" s="56"/>
      <c r="AB1065" s="56"/>
      <c r="AC1065" s="56"/>
      <c r="AD1065" s="56"/>
      <c r="AE1065" s="56"/>
      <c r="AG1065" s="6">
        <f>IF(Q1065&gt;0,RANK(Q1065,(N1065:P1065,Q1065:AE1065)),0)</f>
        <v>0</v>
      </c>
      <c r="AH1065" s="6">
        <f>IF(R1065&gt;0,RANK(R1065,(N1065:P1065,Q1065:AE1065)),0)</f>
        <v>3</v>
      </c>
      <c r="AI1065" s="6">
        <f>IF(T1065&gt;0,RANK(T1065,(N1065:P1065,Q1065:AE1065)),0)</f>
        <v>0</v>
      </c>
      <c r="AJ1065" s="6">
        <f>IF(S1065&gt;0,RANK(S1065,(N1065:P1065,Q1065:AE1065)),0)</f>
        <v>0</v>
      </c>
      <c r="AK1065" s="2">
        <f t="shared" si="416"/>
        <v>0</v>
      </c>
      <c r="AL1065" s="2">
        <f t="shared" si="417"/>
        <v>7.8485560315047678E-2</v>
      </c>
      <c r="AM1065" s="2">
        <f t="shared" si="418"/>
        <v>0</v>
      </c>
      <c r="AN1065" s="2">
        <f t="shared" si="419"/>
        <v>0</v>
      </c>
      <c r="AP1065" t="s">
        <v>902</v>
      </c>
      <c r="AQ1065" t="s">
        <v>1539</v>
      </c>
      <c r="AT1065" s="92">
        <v>39</v>
      </c>
      <c r="AU1065" s="94">
        <v>33</v>
      </c>
      <c r="AV1065" s="98">
        <f t="shared" si="399"/>
        <v>39033</v>
      </c>
      <c r="AX1065" s="6" t="s">
        <v>1535</v>
      </c>
    </row>
    <row r="1066" spans="1:50" hidden="1" outlineLevel="1">
      <c r="A1066" t="s">
        <v>1904</v>
      </c>
      <c r="B1066" t="s">
        <v>1539</v>
      </c>
      <c r="C1066" s="1">
        <f t="shared" si="411"/>
        <v>443375</v>
      </c>
      <c r="D1066" s="6">
        <f>IF(N1066&gt;0, RANK(N1066,(N1066:P1066,Q1066:AE1066)),0)</f>
        <v>1</v>
      </c>
      <c r="E1066" s="6">
        <f>IF(O1066&gt;0,RANK(O1066,(N1066:P1066,Q1066:AE1066)),0)</f>
        <v>2</v>
      </c>
      <c r="F1066" s="6">
        <f>IF(P1066&gt;0,RANK(P1066,(N1066:P1066,Q1066:AE1066)),0)</f>
        <v>0</v>
      </c>
      <c r="G1066" s="1">
        <f t="shared" si="409"/>
        <v>23624</v>
      </c>
      <c r="H1066" s="2">
        <f t="shared" si="410"/>
        <v>5.3282210318579083E-2</v>
      </c>
      <c r="I1066" s="2"/>
      <c r="J1066" s="2">
        <f t="shared" si="412"/>
        <v>0.4915049337468283</v>
      </c>
      <c r="K1066" s="2">
        <f t="shared" si="413"/>
        <v>0.43822272342824925</v>
      </c>
      <c r="L1066" s="2">
        <f t="shared" si="414"/>
        <v>0</v>
      </c>
      <c r="M1066" s="2">
        <f t="shared" si="415"/>
        <v>7.0272342824922507E-2</v>
      </c>
      <c r="N1066" s="56">
        <v>217921</v>
      </c>
      <c r="O1066" s="56">
        <v>194297</v>
      </c>
      <c r="P1066" s="56"/>
      <c r="Q1066" s="56"/>
      <c r="R1066" s="56">
        <v>31151</v>
      </c>
      <c r="S1066" s="56"/>
      <c r="T1066" s="56"/>
      <c r="U1066" s="56"/>
      <c r="V1066" s="56"/>
      <c r="W1066" s="56">
        <v>6</v>
      </c>
      <c r="X1066" s="56">
        <v>0</v>
      </c>
      <c r="Y1066" s="56"/>
      <c r="Z1066" s="56"/>
      <c r="AA1066" s="56"/>
      <c r="AB1066" s="56"/>
      <c r="AC1066" s="56"/>
      <c r="AD1066" s="56"/>
      <c r="AE1066" s="56"/>
      <c r="AG1066" s="6">
        <f>IF(Q1066&gt;0,RANK(Q1066,(N1066:P1066,Q1066:AE1066)),0)</f>
        <v>0</v>
      </c>
      <c r="AH1066" s="6">
        <f>IF(R1066&gt;0,RANK(R1066,(N1066:P1066,Q1066:AE1066)),0)</f>
        <v>3</v>
      </c>
      <c r="AI1066" s="6">
        <f>IF(T1066&gt;0,RANK(T1066,(N1066:P1066,Q1066:AE1066)),0)</f>
        <v>0</v>
      </c>
      <c r="AJ1066" s="6">
        <f>IF(S1066&gt;0,RANK(S1066,(N1066:P1066,Q1066:AE1066)),0)</f>
        <v>0</v>
      </c>
      <c r="AK1066" s="2">
        <f t="shared" si="416"/>
        <v>0</v>
      </c>
      <c r="AL1066" s="2">
        <f t="shared" si="417"/>
        <v>7.0258810262193397E-2</v>
      </c>
      <c r="AM1066" s="2">
        <f t="shared" si="418"/>
        <v>0</v>
      </c>
      <c r="AN1066" s="2">
        <f t="shared" si="419"/>
        <v>0</v>
      </c>
      <c r="AP1066" t="s">
        <v>1904</v>
      </c>
      <c r="AQ1066" t="s">
        <v>1539</v>
      </c>
      <c r="AT1066" s="92">
        <v>39</v>
      </c>
      <c r="AU1066" s="94">
        <v>35</v>
      </c>
      <c r="AV1066" s="98">
        <f t="shared" si="399"/>
        <v>39035</v>
      </c>
      <c r="AX1066" s="6" t="s">
        <v>1535</v>
      </c>
    </row>
    <row r="1067" spans="1:50" hidden="1" outlineLevel="1">
      <c r="A1067" t="s">
        <v>1882</v>
      </c>
      <c r="B1067" t="s">
        <v>1539</v>
      </c>
      <c r="C1067" s="1">
        <f t="shared" si="411"/>
        <v>17621</v>
      </c>
      <c r="D1067" s="6">
        <f>IF(N1067&gt;0, RANK(N1067,(N1067:P1067,Q1067:AE1067)),0)</f>
        <v>2</v>
      </c>
      <c r="E1067" s="6">
        <f>IF(O1067&gt;0,RANK(O1067,(N1067:P1067,Q1067:AE1067)),0)</f>
        <v>1</v>
      </c>
      <c r="F1067" s="6">
        <f>IF(P1067&gt;0,RANK(P1067,(N1067:P1067,Q1067:AE1067)),0)</f>
        <v>0</v>
      </c>
      <c r="G1067" s="1">
        <f t="shared" si="409"/>
        <v>5187</v>
      </c>
      <c r="H1067" s="2">
        <f t="shared" si="410"/>
        <v>0.29436467850859771</v>
      </c>
      <c r="I1067" s="2"/>
      <c r="J1067" s="2">
        <f t="shared" si="412"/>
        <v>0.31785937233982181</v>
      </c>
      <c r="K1067" s="2">
        <f t="shared" si="413"/>
        <v>0.61222405084841947</v>
      </c>
      <c r="L1067" s="2">
        <f t="shared" si="414"/>
        <v>0</v>
      </c>
      <c r="M1067" s="2">
        <f t="shared" si="415"/>
        <v>6.9916576811758779E-2</v>
      </c>
      <c r="N1067" s="56">
        <v>5601</v>
      </c>
      <c r="O1067" s="56">
        <v>10788</v>
      </c>
      <c r="P1067" s="56"/>
      <c r="Q1067" s="56"/>
      <c r="R1067" s="56">
        <v>1232</v>
      </c>
      <c r="S1067" s="56"/>
      <c r="T1067" s="56"/>
      <c r="U1067" s="56"/>
      <c r="V1067" s="56"/>
      <c r="W1067" s="56">
        <v>0</v>
      </c>
      <c r="X1067" s="56">
        <v>0</v>
      </c>
      <c r="Y1067" s="56"/>
      <c r="Z1067" s="56"/>
      <c r="AA1067" s="56"/>
      <c r="AB1067" s="56"/>
      <c r="AC1067" s="56"/>
      <c r="AD1067" s="56"/>
      <c r="AE1067" s="56"/>
      <c r="AG1067" s="6">
        <f>IF(Q1067&gt;0,RANK(Q1067,(N1067:P1067,Q1067:AE1067)),0)</f>
        <v>0</v>
      </c>
      <c r="AH1067" s="6">
        <f>IF(R1067&gt;0,RANK(R1067,(N1067:P1067,Q1067:AE1067)),0)</f>
        <v>3</v>
      </c>
      <c r="AI1067" s="6">
        <f>IF(T1067&gt;0,RANK(T1067,(N1067:P1067,Q1067:AE1067)),0)</f>
        <v>0</v>
      </c>
      <c r="AJ1067" s="6">
        <f>IF(S1067&gt;0,RANK(S1067,(N1067:P1067,Q1067:AE1067)),0)</f>
        <v>0</v>
      </c>
      <c r="AK1067" s="2">
        <f t="shared" si="416"/>
        <v>0</v>
      </c>
      <c r="AL1067" s="2">
        <f t="shared" si="417"/>
        <v>6.9916576811758696E-2</v>
      </c>
      <c r="AM1067" s="2">
        <f t="shared" si="418"/>
        <v>0</v>
      </c>
      <c r="AN1067" s="2">
        <f t="shared" si="419"/>
        <v>0</v>
      </c>
      <c r="AP1067" t="s">
        <v>1882</v>
      </c>
      <c r="AQ1067" t="s">
        <v>1539</v>
      </c>
      <c r="AT1067" s="92">
        <v>39</v>
      </c>
      <c r="AU1067" s="94">
        <v>37</v>
      </c>
      <c r="AV1067" s="98">
        <f t="shared" si="399"/>
        <v>39037</v>
      </c>
      <c r="AX1067" s="6" t="s">
        <v>1535</v>
      </c>
    </row>
    <row r="1068" spans="1:50" hidden="1" outlineLevel="1">
      <c r="A1068" t="s">
        <v>1191</v>
      </c>
      <c r="B1068" t="s">
        <v>1539</v>
      </c>
      <c r="C1068" s="1">
        <f t="shared" si="411"/>
        <v>11224</v>
      </c>
      <c r="D1068" s="6">
        <f>IF(N1068&gt;0, RANK(N1068,(N1068:P1068,Q1068:AE1068)),0)</f>
        <v>2</v>
      </c>
      <c r="E1068" s="6">
        <f>IF(O1068&gt;0,RANK(O1068,(N1068:P1068,Q1068:AE1068)),0)</f>
        <v>1</v>
      </c>
      <c r="F1068" s="6">
        <f>IF(P1068&gt;0,RANK(P1068,(N1068:P1068,Q1068:AE1068)),0)</f>
        <v>0</v>
      </c>
      <c r="G1068" s="1">
        <f t="shared" si="409"/>
        <v>3052</v>
      </c>
      <c r="H1068" s="2">
        <f t="shared" si="410"/>
        <v>0.27191732002851032</v>
      </c>
      <c r="I1068" s="2"/>
      <c r="J1068" s="2">
        <f t="shared" si="412"/>
        <v>0.32858161083392728</v>
      </c>
      <c r="K1068" s="2">
        <f t="shared" si="413"/>
        <v>0.60049893086243766</v>
      </c>
      <c r="L1068" s="2">
        <f t="shared" si="414"/>
        <v>0</v>
      </c>
      <c r="M1068" s="2">
        <f t="shared" si="415"/>
        <v>7.0919458303635108E-2</v>
      </c>
      <c r="N1068" s="56">
        <v>3688</v>
      </c>
      <c r="O1068" s="56">
        <v>6740</v>
      </c>
      <c r="P1068" s="56"/>
      <c r="Q1068" s="56"/>
      <c r="R1068" s="56">
        <v>796</v>
      </c>
      <c r="S1068" s="56"/>
      <c r="T1068" s="56"/>
      <c r="U1068" s="56"/>
      <c r="V1068" s="56"/>
      <c r="W1068" s="56">
        <v>0</v>
      </c>
      <c r="X1068" s="56">
        <v>0</v>
      </c>
      <c r="Y1068" s="56"/>
      <c r="Z1068" s="56"/>
      <c r="AA1068" s="56"/>
      <c r="AB1068" s="56"/>
      <c r="AC1068" s="56"/>
      <c r="AD1068" s="56"/>
      <c r="AE1068" s="56"/>
      <c r="AG1068" s="6">
        <f>IF(Q1068&gt;0,RANK(Q1068,(N1068:P1068,Q1068:AE1068)),0)</f>
        <v>0</v>
      </c>
      <c r="AH1068" s="6">
        <f>IF(R1068&gt;0,RANK(R1068,(N1068:P1068,Q1068:AE1068)),0)</f>
        <v>3</v>
      </c>
      <c r="AI1068" s="6">
        <f>IF(T1068&gt;0,RANK(T1068,(N1068:P1068,Q1068:AE1068)),0)</f>
        <v>0</v>
      </c>
      <c r="AJ1068" s="6">
        <f>IF(S1068&gt;0,RANK(S1068,(N1068:P1068,Q1068:AE1068)),0)</f>
        <v>0</v>
      </c>
      <c r="AK1068" s="2">
        <f t="shared" si="416"/>
        <v>0</v>
      </c>
      <c r="AL1068" s="2">
        <f t="shared" si="417"/>
        <v>7.0919458303635066E-2</v>
      </c>
      <c r="AM1068" s="2">
        <f t="shared" si="418"/>
        <v>0</v>
      </c>
      <c r="AN1068" s="2">
        <f t="shared" si="419"/>
        <v>0</v>
      </c>
      <c r="AP1068" t="s">
        <v>1191</v>
      </c>
      <c r="AQ1068" t="s">
        <v>1539</v>
      </c>
      <c r="AT1068" s="92">
        <v>39</v>
      </c>
      <c r="AU1068" s="94">
        <v>39</v>
      </c>
      <c r="AV1068" s="98">
        <f t="shared" si="399"/>
        <v>39039</v>
      </c>
      <c r="AX1068" s="6" t="s">
        <v>1535</v>
      </c>
    </row>
    <row r="1069" spans="1:50" hidden="1" outlineLevel="1">
      <c r="A1069" t="s">
        <v>489</v>
      </c>
      <c r="B1069" t="s">
        <v>1539</v>
      </c>
      <c r="C1069" s="1">
        <f t="shared" si="411"/>
        <v>30305</v>
      </c>
      <c r="D1069" s="6">
        <f>IF(N1069&gt;0, RANK(N1069,(N1069:P1069,Q1069:AE1069)),0)</f>
        <v>2</v>
      </c>
      <c r="E1069" s="6">
        <f>IF(O1069&gt;0,RANK(O1069,(N1069:P1069,Q1069:AE1069)),0)</f>
        <v>1</v>
      </c>
      <c r="F1069" s="6">
        <f>IF(P1069&gt;0,RANK(P1069,(N1069:P1069,Q1069:AE1069)),0)</f>
        <v>0</v>
      </c>
      <c r="G1069" s="1">
        <f t="shared" si="409"/>
        <v>10317</v>
      </c>
      <c r="H1069" s="2">
        <f t="shared" si="410"/>
        <v>0.34043887147335422</v>
      </c>
      <c r="I1069" s="2"/>
      <c r="J1069" s="2">
        <f t="shared" si="412"/>
        <v>0.28239564428312158</v>
      </c>
      <c r="K1069" s="2">
        <f t="shared" si="413"/>
        <v>0.62283451575647586</v>
      </c>
      <c r="L1069" s="2">
        <f t="shared" si="414"/>
        <v>0</v>
      </c>
      <c r="M1069" s="2">
        <f t="shared" si="415"/>
        <v>9.4769839960402558E-2</v>
      </c>
      <c r="N1069" s="56">
        <v>8558</v>
      </c>
      <c r="O1069" s="56">
        <v>18875</v>
      </c>
      <c r="P1069" s="56"/>
      <c r="Q1069" s="56"/>
      <c r="R1069" s="56">
        <v>2871</v>
      </c>
      <c r="S1069" s="56"/>
      <c r="T1069" s="56"/>
      <c r="U1069" s="56"/>
      <c r="V1069" s="56"/>
      <c r="W1069" s="56">
        <v>0</v>
      </c>
      <c r="X1069" s="56">
        <v>1</v>
      </c>
      <c r="Y1069" s="56"/>
      <c r="Z1069" s="56"/>
      <c r="AA1069" s="56"/>
      <c r="AB1069" s="56"/>
      <c r="AC1069" s="56"/>
      <c r="AD1069" s="56"/>
      <c r="AE1069" s="56"/>
      <c r="AG1069" s="6">
        <f>IF(Q1069&gt;0,RANK(Q1069,(N1069:P1069,Q1069:AE1069)),0)</f>
        <v>0</v>
      </c>
      <c r="AH1069" s="6">
        <f>IF(R1069&gt;0,RANK(R1069,(N1069:P1069,Q1069:AE1069)),0)</f>
        <v>3</v>
      </c>
      <c r="AI1069" s="6">
        <f>IF(T1069&gt;0,RANK(T1069,(N1069:P1069,Q1069:AE1069)),0)</f>
        <v>0</v>
      </c>
      <c r="AJ1069" s="6">
        <f>IF(S1069&gt;0,RANK(S1069,(N1069:P1069,Q1069:AE1069)),0)</f>
        <v>0</v>
      </c>
      <c r="AK1069" s="2">
        <f t="shared" si="416"/>
        <v>0</v>
      </c>
      <c r="AL1069" s="2">
        <f t="shared" si="417"/>
        <v>9.4736842105263161E-2</v>
      </c>
      <c r="AM1069" s="2">
        <f t="shared" si="418"/>
        <v>0</v>
      </c>
      <c r="AN1069" s="2">
        <f t="shared" si="419"/>
        <v>0</v>
      </c>
      <c r="AP1069" t="s">
        <v>489</v>
      </c>
      <c r="AQ1069" t="s">
        <v>1539</v>
      </c>
      <c r="AT1069" s="92">
        <v>39</v>
      </c>
      <c r="AU1069" s="94">
        <v>41</v>
      </c>
      <c r="AV1069" s="98">
        <f t="shared" si="399"/>
        <v>39041</v>
      </c>
      <c r="AX1069" s="6" t="s">
        <v>1535</v>
      </c>
    </row>
    <row r="1070" spans="1:50" hidden="1" outlineLevel="1">
      <c r="A1070" t="s">
        <v>2816</v>
      </c>
      <c r="B1070" t="s">
        <v>1539</v>
      </c>
      <c r="C1070" s="1">
        <f t="shared" si="411"/>
        <v>23817</v>
      </c>
      <c r="D1070" s="6">
        <f>IF(N1070&gt;0, RANK(N1070,(N1070:P1070,Q1070:AE1070)),0)</f>
        <v>2</v>
      </c>
      <c r="E1070" s="6">
        <f>IF(O1070&gt;0,RANK(O1070,(N1070:P1070,Q1070:AE1070)),0)</f>
        <v>1</v>
      </c>
      <c r="F1070" s="6">
        <f>IF(P1070&gt;0,RANK(P1070,(N1070:P1070,Q1070:AE1070)),0)</f>
        <v>0</v>
      </c>
      <c r="G1070" s="1">
        <f t="shared" si="409"/>
        <v>1691</v>
      </c>
      <c r="H1070" s="2">
        <f t="shared" si="410"/>
        <v>7.0999706092287021E-2</v>
      </c>
      <c r="I1070" s="2"/>
      <c r="J1070" s="2">
        <f t="shared" si="412"/>
        <v>0.4323382457908217</v>
      </c>
      <c r="K1070" s="2">
        <f t="shared" si="413"/>
        <v>0.5033379518831087</v>
      </c>
      <c r="L1070" s="2">
        <f t="shared" si="414"/>
        <v>0</v>
      </c>
      <c r="M1070" s="2">
        <f t="shared" si="415"/>
        <v>6.4323802326069601E-2</v>
      </c>
      <c r="N1070" s="56">
        <v>10297</v>
      </c>
      <c r="O1070" s="56">
        <v>11988</v>
      </c>
      <c r="P1070" s="56"/>
      <c r="Q1070" s="56"/>
      <c r="R1070" s="56">
        <v>1532</v>
      </c>
      <c r="S1070" s="56"/>
      <c r="T1070" s="56"/>
      <c r="U1070" s="56"/>
      <c r="V1070" s="56"/>
      <c r="W1070" s="56">
        <v>0</v>
      </c>
      <c r="X1070" s="56">
        <v>0</v>
      </c>
      <c r="Y1070" s="56"/>
      <c r="Z1070" s="56"/>
      <c r="AA1070" s="56"/>
      <c r="AB1070" s="56"/>
      <c r="AC1070" s="56"/>
      <c r="AD1070" s="56"/>
      <c r="AE1070" s="56"/>
      <c r="AG1070" s="6">
        <f>IF(Q1070&gt;0,RANK(Q1070,(N1070:P1070,Q1070:AE1070)),0)</f>
        <v>0</v>
      </c>
      <c r="AH1070" s="6">
        <f>IF(R1070&gt;0,RANK(R1070,(N1070:P1070,Q1070:AE1070)),0)</f>
        <v>3</v>
      </c>
      <c r="AI1070" s="6">
        <f>IF(T1070&gt;0,RANK(T1070,(N1070:P1070,Q1070:AE1070)),0)</f>
        <v>0</v>
      </c>
      <c r="AJ1070" s="6">
        <f>IF(S1070&gt;0,RANK(S1070,(N1070:P1070,Q1070:AE1070)),0)</f>
        <v>0</v>
      </c>
      <c r="AK1070" s="2">
        <f t="shared" si="416"/>
        <v>0</v>
      </c>
      <c r="AL1070" s="2">
        <f t="shared" si="417"/>
        <v>6.4323802326069615E-2</v>
      </c>
      <c r="AM1070" s="2">
        <f t="shared" si="418"/>
        <v>0</v>
      </c>
      <c r="AN1070" s="2">
        <f t="shared" si="419"/>
        <v>0</v>
      </c>
      <c r="AP1070" t="s">
        <v>2816</v>
      </c>
      <c r="AQ1070" t="s">
        <v>1539</v>
      </c>
      <c r="AT1070" s="92">
        <v>39</v>
      </c>
      <c r="AU1070" s="94">
        <v>43</v>
      </c>
      <c r="AV1070" s="98">
        <f t="shared" si="399"/>
        <v>39043</v>
      </c>
      <c r="AX1070" s="6" t="s">
        <v>1535</v>
      </c>
    </row>
    <row r="1071" spans="1:50" hidden="1" outlineLevel="1">
      <c r="A1071" t="s">
        <v>2331</v>
      </c>
      <c r="B1071" t="s">
        <v>1539</v>
      </c>
      <c r="C1071" s="1">
        <f t="shared" si="411"/>
        <v>35905</v>
      </c>
      <c r="D1071" s="6">
        <f>IF(N1071&gt;0, RANK(N1071,(N1071:P1071,Q1071:AE1071)),0)</f>
        <v>2</v>
      </c>
      <c r="E1071" s="6">
        <f>IF(O1071&gt;0,RANK(O1071,(N1071:P1071,Q1071:AE1071)),0)</f>
        <v>1</v>
      </c>
      <c r="F1071" s="6">
        <f>IF(P1071&gt;0,RANK(P1071,(N1071:P1071,Q1071:AE1071)),0)</f>
        <v>0</v>
      </c>
      <c r="G1071" s="1">
        <f t="shared" si="409"/>
        <v>10509</v>
      </c>
      <c r="H1071" s="2">
        <f t="shared" si="410"/>
        <v>0.29268904052360395</v>
      </c>
      <c r="I1071" s="2"/>
      <c r="J1071" s="2">
        <f t="shared" si="412"/>
        <v>0.31911989973541288</v>
      </c>
      <c r="K1071" s="2">
        <f t="shared" si="413"/>
        <v>0.61180894025901689</v>
      </c>
      <c r="L1071" s="2">
        <f t="shared" si="414"/>
        <v>0</v>
      </c>
      <c r="M1071" s="2">
        <f t="shared" si="415"/>
        <v>6.9071160005570231E-2</v>
      </c>
      <c r="N1071" s="56">
        <v>11458</v>
      </c>
      <c r="O1071" s="56">
        <v>21967</v>
      </c>
      <c r="P1071" s="56"/>
      <c r="Q1071" s="56"/>
      <c r="R1071" s="56">
        <v>2479</v>
      </c>
      <c r="S1071" s="56"/>
      <c r="T1071" s="56"/>
      <c r="U1071" s="56"/>
      <c r="V1071" s="56"/>
      <c r="W1071" s="56">
        <v>0</v>
      </c>
      <c r="X1071" s="56">
        <v>1</v>
      </c>
      <c r="Y1071" s="56"/>
      <c r="Z1071" s="56"/>
      <c r="AA1071" s="56"/>
      <c r="AB1071" s="56"/>
      <c r="AC1071" s="56"/>
      <c r="AD1071" s="56"/>
      <c r="AE1071" s="56"/>
      <c r="AG1071" s="6">
        <f>IF(Q1071&gt;0,RANK(Q1071,(N1071:P1071,Q1071:AE1071)),0)</f>
        <v>0</v>
      </c>
      <c r="AH1071" s="6">
        <f>IF(R1071&gt;0,RANK(R1071,(N1071:P1071,Q1071:AE1071)),0)</f>
        <v>3</v>
      </c>
      <c r="AI1071" s="6">
        <f>IF(T1071&gt;0,RANK(T1071,(N1071:P1071,Q1071:AE1071)),0)</f>
        <v>0</v>
      </c>
      <c r="AJ1071" s="6">
        <f>IF(S1071&gt;0,RANK(S1071,(N1071:P1071,Q1071:AE1071)),0)</f>
        <v>0</v>
      </c>
      <c r="AK1071" s="2">
        <f t="shared" si="416"/>
        <v>0</v>
      </c>
      <c r="AL1071" s="2">
        <f t="shared" si="417"/>
        <v>6.9043308731374459E-2</v>
      </c>
      <c r="AM1071" s="2">
        <f t="shared" si="418"/>
        <v>0</v>
      </c>
      <c r="AN1071" s="2">
        <f t="shared" si="419"/>
        <v>0</v>
      </c>
      <c r="AP1071" t="s">
        <v>2331</v>
      </c>
      <c r="AQ1071" t="s">
        <v>1539</v>
      </c>
      <c r="AT1071" s="92">
        <v>39</v>
      </c>
      <c r="AU1071" s="94">
        <v>45</v>
      </c>
      <c r="AV1071" s="98">
        <f t="shared" si="399"/>
        <v>39045</v>
      </c>
      <c r="AX1071" s="6" t="s">
        <v>1535</v>
      </c>
    </row>
    <row r="1072" spans="1:50" hidden="1" outlineLevel="1">
      <c r="A1072" t="s">
        <v>2122</v>
      </c>
      <c r="B1072" t="s">
        <v>1539</v>
      </c>
      <c r="C1072" s="1">
        <f t="shared" si="411"/>
        <v>6471</v>
      </c>
      <c r="D1072" s="6">
        <f>IF(N1072&gt;0, RANK(N1072,(N1072:P1072,Q1072:AE1072)),0)</f>
        <v>2</v>
      </c>
      <c r="E1072" s="6">
        <f>IF(O1072&gt;0,RANK(O1072,(N1072:P1072,Q1072:AE1072)),0)</f>
        <v>1</v>
      </c>
      <c r="F1072" s="6">
        <f>IF(P1072&gt;0,RANK(P1072,(N1072:P1072,Q1072:AE1072)),0)</f>
        <v>0</v>
      </c>
      <c r="G1072" s="1">
        <f t="shared" si="409"/>
        <v>2403</v>
      </c>
      <c r="H1072" s="2">
        <f t="shared" si="410"/>
        <v>0.3713490959666203</v>
      </c>
      <c r="I1072" s="2"/>
      <c r="J1072" s="2">
        <f t="shared" si="412"/>
        <v>0.29299953639313864</v>
      </c>
      <c r="K1072" s="2">
        <f t="shared" si="413"/>
        <v>0.66434863235975894</v>
      </c>
      <c r="L1072" s="2">
        <f t="shared" si="414"/>
        <v>0</v>
      </c>
      <c r="M1072" s="2">
        <f t="shared" si="415"/>
        <v>4.2651831247102479E-2</v>
      </c>
      <c r="N1072" s="56">
        <v>1896</v>
      </c>
      <c r="O1072" s="56">
        <v>4299</v>
      </c>
      <c r="P1072" s="56"/>
      <c r="Q1072" s="56"/>
      <c r="R1072" s="56">
        <v>276</v>
      </c>
      <c r="S1072" s="56"/>
      <c r="T1072" s="56"/>
      <c r="U1072" s="56"/>
      <c r="V1072" s="56"/>
      <c r="W1072" s="56">
        <v>0</v>
      </c>
      <c r="X1072" s="56">
        <v>0</v>
      </c>
      <c r="Y1072" s="56"/>
      <c r="Z1072" s="56"/>
      <c r="AA1072" s="56"/>
      <c r="AB1072" s="56"/>
      <c r="AC1072" s="56"/>
      <c r="AD1072" s="56"/>
      <c r="AE1072" s="56"/>
      <c r="AG1072" s="6">
        <f>IF(Q1072&gt;0,RANK(Q1072,(N1072:P1072,Q1072:AE1072)),0)</f>
        <v>0</v>
      </c>
      <c r="AH1072" s="6">
        <f>IF(R1072&gt;0,RANK(R1072,(N1072:P1072,Q1072:AE1072)),0)</f>
        <v>3</v>
      </c>
      <c r="AI1072" s="6">
        <f>IF(T1072&gt;0,RANK(T1072,(N1072:P1072,Q1072:AE1072)),0)</f>
        <v>0</v>
      </c>
      <c r="AJ1072" s="6">
        <f>IF(S1072&gt;0,RANK(S1072,(N1072:P1072,Q1072:AE1072)),0)</f>
        <v>0</v>
      </c>
      <c r="AK1072" s="2">
        <f t="shared" si="416"/>
        <v>0</v>
      </c>
      <c r="AL1072" s="2">
        <f t="shared" si="417"/>
        <v>4.2651831247102458E-2</v>
      </c>
      <c r="AM1072" s="2">
        <f t="shared" si="418"/>
        <v>0</v>
      </c>
      <c r="AN1072" s="2">
        <f t="shared" si="419"/>
        <v>0</v>
      </c>
      <c r="AP1072" t="s">
        <v>2122</v>
      </c>
      <c r="AQ1072" t="s">
        <v>1539</v>
      </c>
      <c r="AT1072" s="92">
        <v>39</v>
      </c>
      <c r="AU1072" s="94">
        <v>47</v>
      </c>
      <c r="AV1072" s="98">
        <f t="shared" si="399"/>
        <v>39047</v>
      </c>
      <c r="AX1072" s="6" t="s">
        <v>1535</v>
      </c>
    </row>
    <row r="1073" spans="1:50" hidden="1" outlineLevel="1">
      <c r="A1073" t="s">
        <v>2924</v>
      </c>
      <c r="B1073" t="s">
        <v>1539</v>
      </c>
      <c r="C1073" s="1">
        <f t="shared" si="411"/>
        <v>277147</v>
      </c>
      <c r="D1073" s="6">
        <f>IF(N1073&gt;0, RANK(N1073,(N1073:P1073,Q1073:AE1073)),0)</f>
        <v>2</v>
      </c>
      <c r="E1073" s="6">
        <f>IF(O1073&gt;0,RANK(O1073,(N1073:P1073,Q1073:AE1073)),0)</f>
        <v>1</v>
      </c>
      <c r="F1073" s="6">
        <f>IF(P1073&gt;0,RANK(P1073,(N1073:P1073,Q1073:AE1073)),0)</f>
        <v>0</v>
      </c>
      <c r="G1073" s="1">
        <f t="shared" si="409"/>
        <v>39390</v>
      </c>
      <c r="H1073" s="2">
        <f t="shared" si="410"/>
        <v>0.14212674140438106</v>
      </c>
      <c r="I1073" s="2"/>
      <c r="J1073" s="2">
        <f t="shared" si="412"/>
        <v>0.39715385697842659</v>
      </c>
      <c r="K1073" s="2">
        <f t="shared" si="413"/>
        <v>0.53928059838280773</v>
      </c>
      <c r="L1073" s="2">
        <f t="shared" si="414"/>
        <v>0</v>
      </c>
      <c r="M1073" s="2">
        <f t="shared" si="415"/>
        <v>6.3565544638765736E-2</v>
      </c>
      <c r="N1073" s="56">
        <v>110070</v>
      </c>
      <c r="O1073" s="56">
        <v>149460</v>
      </c>
      <c r="P1073" s="56"/>
      <c r="Q1073" s="56"/>
      <c r="R1073" s="56">
        <v>17611</v>
      </c>
      <c r="S1073" s="56"/>
      <c r="T1073" s="56"/>
      <c r="U1073" s="56"/>
      <c r="V1073" s="56"/>
      <c r="W1073" s="56">
        <v>3</v>
      </c>
      <c r="X1073" s="56">
        <v>3</v>
      </c>
      <c r="Y1073" s="56"/>
      <c r="Z1073" s="56"/>
      <c r="AA1073" s="56"/>
      <c r="AB1073" s="56"/>
      <c r="AC1073" s="56"/>
      <c r="AD1073" s="56"/>
      <c r="AE1073" s="56"/>
      <c r="AG1073" s="6">
        <f>IF(Q1073&gt;0,RANK(Q1073,(N1073:P1073,Q1073:AE1073)),0)</f>
        <v>0</v>
      </c>
      <c r="AH1073" s="6">
        <f>IF(R1073&gt;0,RANK(R1073,(N1073:P1073,Q1073:AE1073)),0)</f>
        <v>3</v>
      </c>
      <c r="AI1073" s="6">
        <f>IF(T1073&gt;0,RANK(T1073,(N1073:P1073,Q1073:AE1073)),0)</f>
        <v>0</v>
      </c>
      <c r="AJ1073" s="6">
        <f>IF(S1073&gt;0,RANK(S1073,(N1073:P1073,Q1073:AE1073)),0)</f>
        <v>0</v>
      </c>
      <c r="AK1073" s="2">
        <f t="shared" si="416"/>
        <v>0</v>
      </c>
      <c r="AL1073" s="2">
        <f t="shared" si="417"/>
        <v>6.3543895477851109E-2</v>
      </c>
      <c r="AM1073" s="2">
        <f t="shared" si="418"/>
        <v>0</v>
      </c>
      <c r="AN1073" s="2">
        <f t="shared" si="419"/>
        <v>0</v>
      </c>
      <c r="AP1073" t="s">
        <v>2924</v>
      </c>
      <c r="AQ1073" t="s">
        <v>1539</v>
      </c>
      <c r="AT1073" s="92">
        <v>39</v>
      </c>
      <c r="AU1073" s="94">
        <v>49</v>
      </c>
      <c r="AV1073" s="98">
        <f t="shared" si="399"/>
        <v>39049</v>
      </c>
      <c r="AX1073" s="6" t="s">
        <v>1535</v>
      </c>
    </row>
    <row r="1074" spans="1:50" hidden="1" outlineLevel="1">
      <c r="A1074" t="s">
        <v>357</v>
      </c>
      <c r="B1074" t="s">
        <v>1539</v>
      </c>
      <c r="C1074" s="1">
        <f t="shared" si="411"/>
        <v>12856</v>
      </c>
      <c r="D1074" s="6">
        <f>IF(N1074&gt;0, RANK(N1074,(N1074:P1074,Q1074:AE1074)),0)</f>
        <v>2</v>
      </c>
      <c r="E1074" s="6">
        <f>IF(O1074&gt;0,RANK(O1074,(N1074:P1074,Q1074:AE1074)),0)</f>
        <v>1</v>
      </c>
      <c r="F1074" s="6">
        <f>IF(P1074&gt;0,RANK(P1074,(N1074:P1074,Q1074:AE1074)),0)</f>
        <v>0</v>
      </c>
      <c r="G1074" s="1">
        <f t="shared" si="409"/>
        <v>3560</v>
      </c>
      <c r="H1074" s="2">
        <f t="shared" si="410"/>
        <v>0.27691350342252646</v>
      </c>
      <c r="I1074" s="2"/>
      <c r="J1074" s="2">
        <f t="shared" si="412"/>
        <v>0.32062850031113876</v>
      </c>
      <c r="K1074" s="2">
        <f t="shared" si="413"/>
        <v>0.59754200373366517</v>
      </c>
      <c r="L1074" s="2">
        <f t="shared" si="414"/>
        <v>0</v>
      </c>
      <c r="M1074" s="2">
        <f t="shared" si="415"/>
        <v>8.1829495955196063E-2</v>
      </c>
      <c r="N1074" s="56">
        <v>4122</v>
      </c>
      <c r="O1074" s="56">
        <v>7682</v>
      </c>
      <c r="P1074" s="56"/>
      <c r="Q1074" s="56"/>
      <c r="R1074" s="56">
        <v>1052</v>
      </c>
      <c r="S1074" s="56"/>
      <c r="T1074" s="56"/>
      <c r="U1074" s="56"/>
      <c r="V1074" s="56"/>
      <c r="W1074" s="56">
        <v>0</v>
      </c>
      <c r="X1074" s="56">
        <v>0</v>
      </c>
      <c r="Y1074" s="56"/>
      <c r="Z1074" s="56"/>
      <c r="AA1074" s="56"/>
      <c r="AB1074" s="56"/>
      <c r="AC1074" s="56"/>
      <c r="AD1074" s="56"/>
      <c r="AE1074" s="56"/>
      <c r="AG1074" s="6">
        <f>IF(Q1074&gt;0,RANK(Q1074,(N1074:P1074,Q1074:AE1074)),0)</f>
        <v>0</v>
      </c>
      <c r="AH1074" s="6">
        <f>IF(R1074&gt;0,RANK(R1074,(N1074:P1074,Q1074:AE1074)),0)</f>
        <v>3</v>
      </c>
      <c r="AI1074" s="6">
        <f>IF(T1074&gt;0,RANK(T1074,(N1074:P1074,Q1074:AE1074)),0)</f>
        <v>0</v>
      </c>
      <c r="AJ1074" s="6">
        <f>IF(S1074&gt;0,RANK(S1074,(N1074:P1074,Q1074:AE1074)),0)</f>
        <v>0</v>
      </c>
      <c r="AK1074" s="2">
        <f t="shared" si="416"/>
        <v>0</v>
      </c>
      <c r="AL1074" s="2">
        <f t="shared" si="417"/>
        <v>8.1829495955196022E-2</v>
      </c>
      <c r="AM1074" s="2">
        <f t="shared" si="418"/>
        <v>0</v>
      </c>
      <c r="AN1074" s="2">
        <f t="shared" si="419"/>
        <v>0</v>
      </c>
      <c r="AP1074" t="s">
        <v>357</v>
      </c>
      <c r="AQ1074" t="s">
        <v>1539</v>
      </c>
      <c r="AT1074" s="92">
        <v>39</v>
      </c>
      <c r="AU1074" s="94">
        <v>51</v>
      </c>
      <c r="AV1074" s="98">
        <f t="shared" ref="AV1074:AV1136" si="420">1000*AT1074+AU1074</f>
        <v>39051</v>
      </c>
      <c r="AX1074" s="6" t="s">
        <v>1535</v>
      </c>
    </row>
    <row r="1075" spans="1:50" hidden="1" outlineLevel="1">
      <c r="A1075" t="s">
        <v>1185</v>
      </c>
      <c r="B1075" t="s">
        <v>1539</v>
      </c>
      <c r="C1075" s="1">
        <f t="shared" si="411"/>
        <v>10173</v>
      </c>
      <c r="D1075" s="6">
        <f>IF(N1075&gt;0, RANK(N1075,(N1075:P1075,Q1075:AE1075)),0)</f>
        <v>2</v>
      </c>
      <c r="E1075" s="6">
        <f>IF(O1075&gt;0,RANK(O1075,(N1075:P1075,Q1075:AE1075)),0)</f>
        <v>1</v>
      </c>
      <c r="F1075" s="6">
        <f>IF(P1075&gt;0,RANK(P1075,(N1075:P1075,Q1075:AE1075)),0)</f>
        <v>0</v>
      </c>
      <c r="G1075" s="1">
        <f t="shared" si="409"/>
        <v>2458</v>
      </c>
      <c r="H1075" s="2">
        <f t="shared" si="410"/>
        <v>0.2416199744421508</v>
      </c>
      <c r="I1075" s="2"/>
      <c r="J1075" s="2">
        <f t="shared" si="412"/>
        <v>0.3513221271994495</v>
      </c>
      <c r="K1075" s="2">
        <f t="shared" si="413"/>
        <v>0.59294210164160033</v>
      </c>
      <c r="L1075" s="2">
        <f t="shared" si="414"/>
        <v>0</v>
      </c>
      <c r="M1075" s="2">
        <f t="shared" si="415"/>
        <v>5.573577115895012E-2</v>
      </c>
      <c r="N1075" s="56">
        <v>3574</v>
      </c>
      <c r="O1075" s="56">
        <v>6032</v>
      </c>
      <c r="P1075" s="56"/>
      <c r="Q1075" s="56"/>
      <c r="R1075" s="56">
        <v>567</v>
      </c>
      <c r="S1075" s="56"/>
      <c r="T1075" s="56"/>
      <c r="U1075" s="56"/>
      <c r="V1075" s="56"/>
      <c r="W1075" s="56">
        <v>0</v>
      </c>
      <c r="X1075" s="56">
        <v>0</v>
      </c>
      <c r="Y1075" s="56"/>
      <c r="Z1075" s="56"/>
      <c r="AA1075" s="56"/>
      <c r="AB1075" s="56"/>
      <c r="AC1075" s="56"/>
      <c r="AD1075" s="56"/>
      <c r="AE1075" s="56"/>
      <c r="AG1075" s="6">
        <f>IF(Q1075&gt;0,RANK(Q1075,(N1075:P1075,Q1075:AE1075)),0)</f>
        <v>0</v>
      </c>
      <c r="AH1075" s="6">
        <f>IF(R1075&gt;0,RANK(R1075,(N1075:P1075,Q1075:AE1075)),0)</f>
        <v>3</v>
      </c>
      <c r="AI1075" s="6">
        <f>IF(T1075&gt;0,RANK(T1075,(N1075:P1075,Q1075:AE1075)),0)</f>
        <v>0</v>
      </c>
      <c r="AJ1075" s="6">
        <f>IF(S1075&gt;0,RANK(S1075,(N1075:P1075,Q1075:AE1075)),0)</f>
        <v>0</v>
      </c>
      <c r="AK1075" s="2">
        <f t="shared" si="416"/>
        <v>0</v>
      </c>
      <c r="AL1075" s="2">
        <f t="shared" si="417"/>
        <v>5.5735771158950162E-2</v>
      </c>
      <c r="AM1075" s="2">
        <f t="shared" si="418"/>
        <v>0</v>
      </c>
      <c r="AN1075" s="2">
        <f t="shared" si="419"/>
        <v>0</v>
      </c>
      <c r="AP1075" t="s">
        <v>1185</v>
      </c>
      <c r="AQ1075" t="s">
        <v>1539</v>
      </c>
      <c r="AT1075" s="92">
        <v>39</v>
      </c>
      <c r="AU1075" s="94">
        <v>53</v>
      </c>
      <c r="AV1075" s="98">
        <f t="shared" si="420"/>
        <v>39053</v>
      </c>
      <c r="AX1075" s="6" t="s">
        <v>1535</v>
      </c>
    </row>
    <row r="1076" spans="1:50" hidden="1" outlineLevel="1">
      <c r="A1076" t="s">
        <v>2745</v>
      </c>
      <c r="B1076" t="s">
        <v>1539</v>
      </c>
      <c r="C1076" s="1">
        <f t="shared" si="411"/>
        <v>29910</v>
      </c>
      <c r="D1076" s="6">
        <f>IF(N1076&gt;0, RANK(N1076,(N1076:P1076,Q1076:AE1076)),0)</f>
        <v>2</v>
      </c>
      <c r="E1076" s="6">
        <f>IF(O1076&gt;0,RANK(O1076,(N1076:P1076,Q1076:AE1076)),0)</f>
        <v>1</v>
      </c>
      <c r="F1076" s="6">
        <f>IF(P1076&gt;0,RANK(P1076,(N1076:P1076,Q1076:AE1076)),0)</f>
        <v>0</v>
      </c>
      <c r="G1076" s="1">
        <f t="shared" si="409"/>
        <v>10696</v>
      </c>
      <c r="H1076" s="2">
        <f t="shared" si="410"/>
        <v>0.35760615178869942</v>
      </c>
      <c r="I1076" s="2"/>
      <c r="J1076" s="2">
        <f t="shared" si="412"/>
        <v>0.27696422601136744</v>
      </c>
      <c r="K1076" s="2">
        <f t="shared" si="413"/>
        <v>0.63457037780006686</v>
      </c>
      <c r="L1076" s="2">
        <f t="shared" si="414"/>
        <v>0</v>
      </c>
      <c r="M1076" s="2">
        <f t="shared" si="415"/>
        <v>8.8465396188565748E-2</v>
      </c>
      <c r="N1076" s="56">
        <v>8284</v>
      </c>
      <c r="O1076" s="56">
        <v>18980</v>
      </c>
      <c r="P1076" s="56"/>
      <c r="Q1076" s="56"/>
      <c r="R1076" s="56">
        <v>2645</v>
      </c>
      <c r="S1076" s="56"/>
      <c r="T1076" s="56"/>
      <c r="U1076" s="56"/>
      <c r="V1076" s="56"/>
      <c r="W1076" s="56">
        <v>0</v>
      </c>
      <c r="X1076" s="56">
        <v>1</v>
      </c>
      <c r="Y1076" s="56"/>
      <c r="Z1076" s="56"/>
      <c r="AA1076" s="56"/>
      <c r="AB1076" s="56"/>
      <c r="AC1076" s="56"/>
      <c r="AD1076" s="56"/>
      <c r="AE1076" s="56"/>
      <c r="AG1076" s="6">
        <f>IF(Q1076&gt;0,RANK(Q1076,(N1076:P1076,Q1076:AE1076)),0)</f>
        <v>0</v>
      </c>
      <c r="AH1076" s="6">
        <f>IF(R1076&gt;0,RANK(R1076,(N1076:P1076,Q1076:AE1076)),0)</f>
        <v>3</v>
      </c>
      <c r="AI1076" s="6">
        <f>IF(T1076&gt;0,RANK(T1076,(N1076:P1076,Q1076:AE1076)),0)</f>
        <v>0</v>
      </c>
      <c r="AJ1076" s="6">
        <f>IF(S1076&gt;0,RANK(S1076,(N1076:P1076,Q1076:AE1076)),0)</f>
        <v>0</v>
      </c>
      <c r="AK1076" s="2">
        <f t="shared" si="416"/>
        <v>0</v>
      </c>
      <c r="AL1076" s="2">
        <f t="shared" si="417"/>
        <v>8.8431962554329654E-2</v>
      </c>
      <c r="AM1076" s="2">
        <f t="shared" si="418"/>
        <v>0</v>
      </c>
      <c r="AN1076" s="2">
        <f t="shared" si="419"/>
        <v>0</v>
      </c>
      <c r="AP1076" t="s">
        <v>2745</v>
      </c>
      <c r="AQ1076" t="s">
        <v>1539</v>
      </c>
      <c r="AT1076" s="92">
        <v>39</v>
      </c>
      <c r="AU1076" s="94">
        <v>55</v>
      </c>
      <c r="AV1076" s="98">
        <f t="shared" si="420"/>
        <v>39055</v>
      </c>
      <c r="AX1076" s="6" t="s">
        <v>1535</v>
      </c>
    </row>
    <row r="1077" spans="1:50" hidden="1" outlineLevel="1">
      <c r="A1077" t="s">
        <v>1703</v>
      </c>
      <c r="B1077" t="s">
        <v>1539</v>
      </c>
      <c r="C1077" s="1">
        <f t="shared" si="411"/>
        <v>47237</v>
      </c>
      <c r="D1077" s="6">
        <f>IF(N1077&gt;0, RANK(N1077,(N1077:P1077,Q1077:AE1077)),0)</f>
        <v>2</v>
      </c>
      <c r="E1077" s="6">
        <f>IF(O1077&gt;0,RANK(O1077,(N1077:P1077,Q1077:AE1077)),0)</f>
        <v>1</v>
      </c>
      <c r="F1077" s="6">
        <f>IF(P1077&gt;0,RANK(P1077,(N1077:P1077,Q1077:AE1077)),0)</f>
        <v>0</v>
      </c>
      <c r="G1077" s="1">
        <f t="shared" si="409"/>
        <v>16085</v>
      </c>
      <c r="H1077" s="2">
        <f t="shared" si="410"/>
        <v>0.34051696763130596</v>
      </c>
      <c r="I1077" s="2"/>
      <c r="J1077" s="2">
        <f t="shared" si="412"/>
        <v>0.30675106378474498</v>
      </c>
      <c r="K1077" s="2">
        <f t="shared" si="413"/>
        <v>0.64726803141605094</v>
      </c>
      <c r="L1077" s="2">
        <f t="shared" si="414"/>
        <v>0</v>
      </c>
      <c r="M1077" s="2">
        <f t="shared" si="415"/>
        <v>4.5980904799204025E-2</v>
      </c>
      <c r="N1077" s="56">
        <v>14490</v>
      </c>
      <c r="O1077" s="56">
        <v>30575</v>
      </c>
      <c r="P1077" s="56"/>
      <c r="Q1077" s="56"/>
      <c r="R1077" s="56">
        <v>2172</v>
      </c>
      <c r="S1077" s="56"/>
      <c r="T1077" s="56"/>
      <c r="U1077" s="56"/>
      <c r="V1077" s="56"/>
      <c r="W1077" s="56">
        <v>0</v>
      </c>
      <c r="X1077" s="56">
        <v>0</v>
      </c>
      <c r="Y1077" s="56"/>
      <c r="Z1077" s="56"/>
      <c r="AA1077" s="56"/>
      <c r="AB1077" s="56"/>
      <c r="AC1077" s="56"/>
      <c r="AD1077" s="56"/>
      <c r="AE1077" s="56"/>
      <c r="AG1077" s="6">
        <f>IF(Q1077&gt;0,RANK(Q1077,(N1077:P1077,Q1077:AE1077)),0)</f>
        <v>0</v>
      </c>
      <c r="AH1077" s="6">
        <f>IF(R1077&gt;0,RANK(R1077,(N1077:P1077,Q1077:AE1077)),0)</f>
        <v>3</v>
      </c>
      <c r="AI1077" s="6">
        <f>IF(T1077&gt;0,RANK(T1077,(N1077:P1077,Q1077:AE1077)),0)</f>
        <v>0</v>
      </c>
      <c r="AJ1077" s="6">
        <f>IF(S1077&gt;0,RANK(S1077,(N1077:P1077,Q1077:AE1077)),0)</f>
        <v>0</v>
      </c>
      <c r="AK1077" s="2">
        <f t="shared" si="416"/>
        <v>0</v>
      </c>
      <c r="AL1077" s="2">
        <f t="shared" si="417"/>
        <v>4.5980904799204012E-2</v>
      </c>
      <c r="AM1077" s="2">
        <f t="shared" si="418"/>
        <v>0</v>
      </c>
      <c r="AN1077" s="2">
        <f t="shared" si="419"/>
        <v>0</v>
      </c>
      <c r="AP1077" t="s">
        <v>1703</v>
      </c>
      <c r="AQ1077" t="s">
        <v>1539</v>
      </c>
      <c r="AT1077" s="92">
        <v>39</v>
      </c>
      <c r="AU1077" s="94">
        <v>57</v>
      </c>
      <c r="AV1077" s="98">
        <f t="shared" si="420"/>
        <v>39057</v>
      </c>
      <c r="AX1077" s="6" t="s">
        <v>1535</v>
      </c>
    </row>
    <row r="1078" spans="1:50" hidden="1" outlineLevel="1">
      <c r="A1078" t="s">
        <v>1</v>
      </c>
      <c r="B1078" t="s">
        <v>1539</v>
      </c>
      <c r="C1078" s="1">
        <f t="shared" si="411"/>
        <v>11530</v>
      </c>
      <c r="D1078" s="6">
        <f>IF(N1078&gt;0, RANK(N1078,(N1078:P1078,Q1078:AE1078)),0)</f>
        <v>2</v>
      </c>
      <c r="E1078" s="6">
        <f>IF(O1078&gt;0,RANK(O1078,(N1078:P1078,Q1078:AE1078)),0)</f>
        <v>1</v>
      </c>
      <c r="F1078" s="6">
        <f>IF(P1078&gt;0,RANK(P1078,(N1078:P1078,Q1078:AE1078)),0)</f>
        <v>0</v>
      </c>
      <c r="G1078" s="1">
        <f t="shared" si="409"/>
        <v>1053</v>
      </c>
      <c r="H1078" s="2">
        <f t="shared" si="410"/>
        <v>9.132697311361665E-2</v>
      </c>
      <c r="I1078" s="2"/>
      <c r="J1078" s="2">
        <f t="shared" si="412"/>
        <v>0.388551604509974</v>
      </c>
      <c r="K1078" s="2">
        <f t="shared" si="413"/>
        <v>0.47987857762359065</v>
      </c>
      <c r="L1078" s="2">
        <f t="shared" si="414"/>
        <v>0</v>
      </c>
      <c r="M1078" s="2">
        <f t="shared" si="415"/>
        <v>0.1315698178664354</v>
      </c>
      <c r="N1078" s="56">
        <v>4480</v>
      </c>
      <c r="O1078" s="56">
        <v>5533</v>
      </c>
      <c r="P1078" s="56"/>
      <c r="Q1078" s="56"/>
      <c r="R1078" s="56">
        <v>1517</v>
      </c>
      <c r="S1078" s="56"/>
      <c r="T1078" s="56"/>
      <c r="U1078" s="56"/>
      <c r="V1078" s="56"/>
      <c r="W1078" s="56">
        <v>0</v>
      </c>
      <c r="X1078" s="56">
        <v>0</v>
      </c>
      <c r="Y1078" s="56"/>
      <c r="Z1078" s="56"/>
      <c r="AA1078" s="56"/>
      <c r="AB1078" s="56"/>
      <c r="AC1078" s="56"/>
      <c r="AD1078" s="56"/>
      <c r="AE1078" s="56"/>
      <c r="AG1078" s="6">
        <f>IF(Q1078&gt;0,RANK(Q1078,(N1078:P1078,Q1078:AE1078)),0)</f>
        <v>0</v>
      </c>
      <c r="AH1078" s="6">
        <f>IF(R1078&gt;0,RANK(R1078,(N1078:P1078,Q1078:AE1078)),0)</f>
        <v>3</v>
      </c>
      <c r="AI1078" s="6">
        <f>IF(T1078&gt;0,RANK(T1078,(N1078:P1078,Q1078:AE1078)),0)</f>
        <v>0</v>
      </c>
      <c r="AJ1078" s="6">
        <f>IF(S1078&gt;0,RANK(S1078,(N1078:P1078,Q1078:AE1078)),0)</f>
        <v>0</v>
      </c>
      <c r="AK1078" s="2">
        <f t="shared" si="416"/>
        <v>0</v>
      </c>
      <c r="AL1078" s="2">
        <f t="shared" si="417"/>
        <v>0.13156981786643537</v>
      </c>
      <c r="AM1078" s="2">
        <f t="shared" si="418"/>
        <v>0</v>
      </c>
      <c r="AN1078" s="2">
        <f t="shared" si="419"/>
        <v>0</v>
      </c>
      <c r="AP1078" t="s">
        <v>1</v>
      </c>
      <c r="AQ1078" t="s">
        <v>1539</v>
      </c>
      <c r="AT1078" s="92">
        <v>39</v>
      </c>
      <c r="AU1078" s="94">
        <v>59</v>
      </c>
      <c r="AV1078" s="98">
        <f t="shared" si="420"/>
        <v>39059</v>
      </c>
      <c r="AX1078" s="6" t="s">
        <v>1535</v>
      </c>
    </row>
    <row r="1079" spans="1:50" hidden="1" outlineLevel="1">
      <c r="A1079" t="s">
        <v>2878</v>
      </c>
      <c r="B1079" t="s">
        <v>1539</v>
      </c>
      <c r="C1079" s="1">
        <f t="shared" si="411"/>
        <v>275346</v>
      </c>
      <c r="D1079" s="6">
        <f>IF(N1079&gt;0, RANK(N1079,(N1079:P1079,Q1079:AE1079)),0)</f>
        <v>2</v>
      </c>
      <c r="E1079" s="6">
        <f>IF(O1079&gt;0,RANK(O1079,(N1079:P1079,Q1079:AE1079)),0)</f>
        <v>1</v>
      </c>
      <c r="F1079" s="6">
        <f>IF(P1079&gt;0,RANK(P1079,(N1079:P1079,Q1079:AE1079)),0)</f>
        <v>0</v>
      </c>
      <c r="G1079" s="1">
        <f t="shared" si="409"/>
        <v>73993</v>
      </c>
      <c r="H1079" s="2">
        <f t="shared" si="410"/>
        <v>0.26872734668380871</v>
      </c>
      <c r="I1079" s="2"/>
      <c r="J1079" s="2">
        <f t="shared" si="412"/>
        <v>0.33323527489050142</v>
      </c>
      <c r="K1079" s="2">
        <f t="shared" si="413"/>
        <v>0.60196262157431013</v>
      </c>
      <c r="L1079" s="2">
        <f t="shared" si="414"/>
        <v>0</v>
      </c>
      <c r="M1079" s="2">
        <f t="shared" si="415"/>
        <v>6.4802103535188449E-2</v>
      </c>
      <c r="N1079" s="56">
        <v>91755</v>
      </c>
      <c r="O1079" s="56">
        <v>165748</v>
      </c>
      <c r="P1079" s="56"/>
      <c r="Q1079" s="56"/>
      <c r="R1079" s="56">
        <v>17840</v>
      </c>
      <c r="S1079" s="56"/>
      <c r="T1079" s="56"/>
      <c r="U1079" s="56"/>
      <c r="V1079" s="56"/>
      <c r="W1079" s="56">
        <v>2</v>
      </c>
      <c r="X1079" s="56">
        <v>1</v>
      </c>
      <c r="Y1079" s="56"/>
      <c r="Z1079" s="56"/>
      <c r="AA1079" s="56"/>
      <c r="AB1079" s="56"/>
      <c r="AC1079" s="56"/>
      <c r="AD1079" s="56"/>
      <c r="AE1079" s="56"/>
      <c r="AG1079" s="6">
        <f>IF(Q1079&gt;0,RANK(Q1079,(N1079:P1079,Q1079:AE1079)),0)</f>
        <v>0</v>
      </c>
      <c r="AH1079" s="6">
        <f>IF(R1079&gt;0,RANK(R1079,(N1079:P1079,Q1079:AE1079)),0)</f>
        <v>3</v>
      </c>
      <c r="AI1079" s="6">
        <f>IF(T1079&gt;0,RANK(T1079,(N1079:P1079,Q1079:AE1079)),0)</f>
        <v>0</v>
      </c>
      <c r="AJ1079" s="6">
        <f>IF(S1079&gt;0,RANK(S1079,(N1079:P1079,Q1079:AE1079)),0)</f>
        <v>0</v>
      </c>
      <c r="AK1079" s="2">
        <f t="shared" si="416"/>
        <v>0</v>
      </c>
      <c r="AL1079" s="2">
        <f t="shared" si="417"/>
        <v>6.4791208152651575E-2</v>
      </c>
      <c r="AM1079" s="2">
        <f t="shared" si="418"/>
        <v>0</v>
      </c>
      <c r="AN1079" s="2">
        <f t="shared" si="419"/>
        <v>0</v>
      </c>
      <c r="AP1079" t="s">
        <v>2878</v>
      </c>
      <c r="AQ1079" t="s">
        <v>1539</v>
      </c>
      <c r="AT1079" s="92">
        <v>39</v>
      </c>
      <c r="AU1079" s="94">
        <v>61</v>
      </c>
      <c r="AV1079" s="98">
        <f t="shared" si="420"/>
        <v>39061</v>
      </c>
      <c r="AX1079" s="6" t="s">
        <v>1535</v>
      </c>
    </row>
    <row r="1080" spans="1:50" hidden="1" outlineLevel="1">
      <c r="A1080" t="s">
        <v>2792</v>
      </c>
      <c r="B1080" t="s">
        <v>1539</v>
      </c>
      <c r="C1080" s="1">
        <f t="shared" si="411"/>
        <v>23208</v>
      </c>
      <c r="D1080" s="6">
        <f>IF(N1080&gt;0, RANK(N1080,(N1080:P1080,Q1080:AE1080)),0)</f>
        <v>2</v>
      </c>
      <c r="E1080" s="6">
        <f>IF(O1080&gt;0,RANK(O1080,(N1080:P1080,Q1080:AE1080)),0)</f>
        <v>1</v>
      </c>
      <c r="F1080" s="6">
        <f>IF(P1080&gt;0,RANK(P1080,(N1080:P1080,Q1080:AE1080)),0)</f>
        <v>0</v>
      </c>
      <c r="G1080" s="1">
        <f t="shared" si="409"/>
        <v>9542</v>
      </c>
      <c r="H1080" s="2">
        <f t="shared" si="410"/>
        <v>0.41115132712857633</v>
      </c>
      <c r="I1080" s="2"/>
      <c r="J1080" s="2">
        <f t="shared" si="412"/>
        <v>0.26120303343674595</v>
      </c>
      <c r="K1080" s="2">
        <f t="shared" si="413"/>
        <v>0.67235436056532227</v>
      </c>
      <c r="L1080" s="2">
        <f t="shared" si="414"/>
        <v>0</v>
      </c>
      <c r="M1080" s="2">
        <f t="shared" si="415"/>
        <v>6.6442605997931836E-2</v>
      </c>
      <c r="N1080" s="56">
        <v>6062</v>
      </c>
      <c r="O1080" s="56">
        <v>15604</v>
      </c>
      <c r="P1080" s="56"/>
      <c r="Q1080" s="56"/>
      <c r="R1080" s="56">
        <v>1542</v>
      </c>
      <c r="S1080" s="56"/>
      <c r="T1080" s="56"/>
      <c r="U1080" s="56"/>
      <c r="V1080" s="56"/>
      <c r="W1080" s="56">
        <v>0</v>
      </c>
      <c r="X1080" s="56">
        <v>0</v>
      </c>
      <c r="Y1080" s="56"/>
      <c r="Z1080" s="56"/>
      <c r="AA1080" s="56"/>
      <c r="AB1080" s="56"/>
      <c r="AC1080" s="56"/>
      <c r="AD1080" s="56"/>
      <c r="AE1080" s="56"/>
      <c r="AG1080" s="6">
        <f>IF(Q1080&gt;0,RANK(Q1080,(N1080:P1080,Q1080:AE1080)),0)</f>
        <v>0</v>
      </c>
      <c r="AH1080" s="6">
        <f>IF(R1080&gt;0,RANK(R1080,(N1080:P1080,Q1080:AE1080)),0)</f>
        <v>3</v>
      </c>
      <c r="AI1080" s="6">
        <f>IF(T1080&gt;0,RANK(T1080,(N1080:P1080,Q1080:AE1080)),0)</f>
        <v>0</v>
      </c>
      <c r="AJ1080" s="6">
        <f>IF(S1080&gt;0,RANK(S1080,(N1080:P1080,Q1080:AE1080)),0)</f>
        <v>0</v>
      </c>
      <c r="AK1080" s="2">
        <f t="shared" si="416"/>
        <v>0</v>
      </c>
      <c r="AL1080" s="2">
        <f t="shared" si="417"/>
        <v>6.6442605997931753E-2</v>
      </c>
      <c r="AM1080" s="2">
        <f t="shared" si="418"/>
        <v>0</v>
      </c>
      <c r="AN1080" s="2">
        <f t="shared" si="419"/>
        <v>0</v>
      </c>
      <c r="AP1080" t="s">
        <v>2792</v>
      </c>
      <c r="AQ1080" t="s">
        <v>1539</v>
      </c>
      <c r="AT1080" s="92">
        <v>39</v>
      </c>
      <c r="AU1080" s="94">
        <v>63</v>
      </c>
      <c r="AV1080" s="98">
        <f t="shared" si="420"/>
        <v>39063</v>
      </c>
      <c r="AX1080" s="6" t="s">
        <v>1535</v>
      </c>
    </row>
    <row r="1081" spans="1:50" hidden="1" outlineLevel="1">
      <c r="A1081" t="s">
        <v>1238</v>
      </c>
      <c r="B1081" t="s">
        <v>1539</v>
      </c>
      <c r="C1081" s="1">
        <f t="shared" ref="C1081:C1112" si="421">SUM(N1081:AE1081)</f>
        <v>9649</v>
      </c>
      <c r="D1081" s="6">
        <f>IF(N1081&gt;0, RANK(N1081,(N1081:P1081,Q1081:AE1081)),0)</f>
        <v>2</v>
      </c>
      <c r="E1081" s="6">
        <f>IF(O1081&gt;0,RANK(O1081,(N1081:P1081,Q1081:AE1081)),0)</f>
        <v>1</v>
      </c>
      <c r="F1081" s="6">
        <f>IF(P1081&gt;0,RANK(P1081,(N1081:P1081,Q1081:AE1081)),0)</f>
        <v>0</v>
      </c>
      <c r="G1081" s="1">
        <f t="shared" si="409"/>
        <v>2285</v>
      </c>
      <c r="H1081" s="2">
        <f t="shared" si="410"/>
        <v>0.23681210488133486</v>
      </c>
      <c r="I1081" s="2"/>
      <c r="J1081" s="2">
        <f t="shared" ref="J1081:J1112" si="422">IF($C1081=0,"-",N1081/$C1081)</f>
        <v>0.34324800497460878</v>
      </c>
      <c r="K1081" s="2">
        <f t="shared" ref="K1081:K1112" si="423">IF($C1081=0,"-",O1081/$C1081)</f>
        <v>0.58006010985594358</v>
      </c>
      <c r="L1081" s="2">
        <f t="shared" ref="L1081:L1112" si="424">IF($C1081=0,"-",P1081/$C1081)</f>
        <v>0</v>
      </c>
      <c r="M1081" s="2">
        <f t="shared" ref="M1081:M1112" si="425">IF(C1081=0,"-",(1-J1081-K1081-L1081))</f>
        <v>7.6691885169447693E-2</v>
      </c>
      <c r="N1081" s="56">
        <v>3312</v>
      </c>
      <c r="O1081" s="56">
        <v>5597</v>
      </c>
      <c r="P1081" s="56"/>
      <c r="Q1081" s="56"/>
      <c r="R1081" s="56">
        <v>740</v>
      </c>
      <c r="S1081" s="56"/>
      <c r="T1081" s="56"/>
      <c r="U1081" s="56"/>
      <c r="V1081" s="56"/>
      <c r="W1081" s="56">
        <v>0</v>
      </c>
      <c r="X1081" s="56">
        <v>0</v>
      </c>
      <c r="Y1081" s="56"/>
      <c r="Z1081" s="56"/>
      <c r="AA1081" s="56"/>
      <c r="AB1081" s="56"/>
      <c r="AC1081" s="56"/>
      <c r="AD1081" s="56"/>
      <c r="AE1081" s="56"/>
      <c r="AG1081" s="6">
        <f>IF(Q1081&gt;0,RANK(Q1081,(N1081:P1081,Q1081:AE1081)),0)</f>
        <v>0</v>
      </c>
      <c r="AH1081" s="6">
        <f>IF(R1081&gt;0,RANK(R1081,(N1081:P1081,Q1081:AE1081)),0)</f>
        <v>3</v>
      </c>
      <c r="AI1081" s="6">
        <f>IF(T1081&gt;0,RANK(T1081,(N1081:P1081,Q1081:AE1081)),0)</f>
        <v>0</v>
      </c>
      <c r="AJ1081" s="6">
        <f>IF(S1081&gt;0,RANK(S1081,(N1081:P1081,Q1081:AE1081)),0)</f>
        <v>0</v>
      </c>
      <c r="AK1081" s="2">
        <f t="shared" ref="AK1081:AK1112" si="426">IF($C1081=0,"-",Q1081/$C1081)</f>
        <v>0</v>
      </c>
      <c r="AL1081" s="2">
        <f t="shared" ref="AL1081:AL1112" si="427">IF($C1081=0,"-",R1081/$C1081)</f>
        <v>7.669188516944761E-2</v>
      </c>
      <c r="AM1081" s="2">
        <f t="shared" ref="AM1081:AM1112" si="428">IF($C1081=0,"-",T1081/$C1081)</f>
        <v>0</v>
      </c>
      <c r="AN1081" s="2">
        <f t="shared" ref="AN1081:AN1112" si="429">IF($C1081=0,"-",S1081/$C1081)</f>
        <v>0</v>
      </c>
      <c r="AP1081" t="s">
        <v>1238</v>
      </c>
      <c r="AQ1081" t="s">
        <v>1539</v>
      </c>
      <c r="AT1081" s="92">
        <v>39</v>
      </c>
      <c r="AU1081" s="94">
        <v>65</v>
      </c>
      <c r="AV1081" s="98">
        <f t="shared" si="420"/>
        <v>39065</v>
      </c>
      <c r="AX1081" s="6" t="s">
        <v>1535</v>
      </c>
    </row>
    <row r="1082" spans="1:50" hidden="1" outlineLevel="1">
      <c r="A1082" t="s">
        <v>1361</v>
      </c>
      <c r="B1082" t="s">
        <v>1539</v>
      </c>
      <c r="C1082" s="1">
        <f t="shared" si="421"/>
        <v>5815</v>
      </c>
      <c r="D1082" s="6">
        <f>IF(N1082&gt;0, RANK(N1082,(N1082:P1082,Q1082:AE1082)),0)</f>
        <v>1</v>
      </c>
      <c r="E1082" s="6">
        <f>IF(O1082&gt;0,RANK(O1082,(N1082:P1082,Q1082:AE1082)),0)</f>
        <v>2</v>
      </c>
      <c r="F1082" s="6">
        <f>IF(P1082&gt;0,RANK(P1082,(N1082:P1082,Q1082:AE1082)),0)</f>
        <v>0</v>
      </c>
      <c r="G1082" s="1">
        <f t="shared" si="409"/>
        <v>844</v>
      </c>
      <c r="H1082" s="2">
        <f t="shared" si="410"/>
        <v>0.14514187446259674</v>
      </c>
      <c r="I1082" s="2"/>
      <c r="J1082" s="2">
        <f t="shared" si="422"/>
        <v>0.54668959587274291</v>
      </c>
      <c r="K1082" s="2">
        <f t="shared" si="423"/>
        <v>0.40154772141014616</v>
      </c>
      <c r="L1082" s="2">
        <f t="shared" si="424"/>
        <v>0</v>
      </c>
      <c r="M1082" s="2">
        <f t="shared" si="425"/>
        <v>5.176268271711093E-2</v>
      </c>
      <c r="N1082" s="56">
        <v>3179</v>
      </c>
      <c r="O1082" s="56">
        <v>2335</v>
      </c>
      <c r="P1082" s="56"/>
      <c r="Q1082" s="56"/>
      <c r="R1082" s="56">
        <v>301</v>
      </c>
      <c r="S1082" s="56"/>
      <c r="T1082" s="56"/>
      <c r="U1082" s="56"/>
      <c r="V1082" s="56"/>
      <c r="W1082" s="56">
        <v>0</v>
      </c>
      <c r="X1082" s="56">
        <v>0</v>
      </c>
      <c r="Y1082" s="56"/>
      <c r="Z1082" s="56"/>
      <c r="AA1082" s="56"/>
      <c r="AB1082" s="56"/>
      <c r="AC1082" s="56"/>
      <c r="AD1082" s="56"/>
      <c r="AE1082" s="56"/>
      <c r="AG1082" s="6">
        <f>IF(Q1082&gt;0,RANK(Q1082,(N1082:P1082,Q1082:AE1082)),0)</f>
        <v>0</v>
      </c>
      <c r="AH1082" s="6">
        <f>IF(R1082&gt;0,RANK(R1082,(N1082:P1082,Q1082:AE1082)),0)</f>
        <v>3</v>
      </c>
      <c r="AI1082" s="6">
        <f>IF(T1082&gt;0,RANK(T1082,(N1082:P1082,Q1082:AE1082)),0)</f>
        <v>0</v>
      </c>
      <c r="AJ1082" s="6">
        <f>IF(S1082&gt;0,RANK(S1082,(N1082:P1082,Q1082:AE1082)),0)</f>
        <v>0</v>
      </c>
      <c r="AK1082" s="2">
        <f t="shared" si="426"/>
        <v>0</v>
      </c>
      <c r="AL1082" s="2">
        <f t="shared" si="427"/>
        <v>5.1762682717110917E-2</v>
      </c>
      <c r="AM1082" s="2">
        <f t="shared" si="428"/>
        <v>0</v>
      </c>
      <c r="AN1082" s="2">
        <f t="shared" si="429"/>
        <v>0</v>
      </c>
      <c r="AP1082" t="s">
        <v>1361</v>
      </c>
      <c r="AQ1082" t="s">
        <v>1539</v>
      </c>
      <c r="AT1082" s="92">
        <v>39</v>
      </c>
      <c r="AU1082" s="94">
        <v>67</v>
      </c>
      <c r="AV1082" s="98">
        <f t="shared" si="420"/>
        <v>39067</v>
      </c>
      <c r="AX1082" s="6" t="s">
        <v>1535</v>
      </c>
    </row>
    <row r="1083" spans="1:50" hidden="1" outlineLevel="1">
      <c r="A1083" t="s">
        <v>812</v>
      </c>
      <c r="B1083" t="s">
        <v>1539</v>
      </c>
      <c r="C1083" s="1">
        <f t="shared" si="421"/>
        <v>9974</v>
      </c>
      <c r="D1083" s="6">
        <f>IF(N1083&gt;0, RANK(N1083,(N1083:P1083,Q1083:AE1083)),0)</f>
        <v>2</v>
      </c>
      <c r="E1083" s="6">
        <f>IF(O1083&gt;0,RANK(O1083,(N1083:P1083,Q1083:AE1083)),0)</f>
        <v>1</v>
      </c>
      <c r="F1083" s="6">
        <f>IF(P1083&gt;0,RANK(P1083,(N1083:P1083,Q1083:AE1083)),0)</f>
        <v>0</v>
      </c>
      <c r="G1083" s="1">
        <f t="shared" si="409"/>
        <v>3338</v>
      </c>
      <c r="H1083" s="2">
        <f t="shared" si="410"/>
        <v>0.3346701423701624</v>
      </c>
      <c r="I1083" s="2"/>
      <c r="J1083" s="2">
        <f t="shared" si="422"/>
        <v>0.29105674754361338</v>
      </c>
      <c r="K1083" s="2">
        <f t="shared" si="423"/>
        <v>0.62572688991377579</v>
      </c>
      <c r="L1083" s="2">
        <f t="shared" si="424"/>
        <v>0</v>
      </c>
      <c r="M1083" s="2">
        <f t="shared" si="425"/>
        <v>8.3216362542610778E-2</v>
      </c>
      <c r="N1083" s="56">
        <v>2903</v>
      </c>
      <c r="O1083" s="56">
        <v>6241</v>
      </c>
      <c r="P1083" s="56"/>
      <c r="Q1083" s="56"/>
      <c r="R1083" s="56">
        <v>830</v>
      </c>
      <c r="S1083" s="56"/>
      <c r="T1083" s="56"/>
      <c r="U1083" s="56"/>
      <c r="V1083" s="56"/>
      <c r="W1083" s="56">
        <v>0</v>
      </c>
      <c r="X1083" s="56">
        <v>0</v>
      </c>
      <c r="Y1083" s="56"/>
      <c r="Z1083" s="56"/>
      <c r="AA1083" s="56"/>
      <c r="AB1083" s="56"/>
      <c r="AC1083" s="56"/>
      <c r="AD1083" s="56"/>
      <c r="AE1083" s="56"/>
      <c r="AG1083" s="6">
        <f>IF(Q1083&gt;0,RANK(Q1083,(N1083:P1083,Q1083:AE1083)),0)</f>
        <v>0</v>
      </c>
      <c r="AH1083" s="6">
        <f>IF(R1083&gt;0,RANK(R1083,(N1083:P1083,Q1083:AE1083)),0)</f>
        <v>3</v>
      </c>
      <c r="AI1083" s="6">
        <f>IF(T1083&gt;0,RANK(T1083,(N1083:P1083,Q1083:AE1083)),0)</f>
        <v>0</v>
      </c>
      <c r="AJ1083" s="6">
        <f>IF(S1083&gt;0,RANK(S1083,(N1083:P1083,Q1083:AE1083)),0)</f>
        <v>0</v>
      </c>
      <c r="AK1083" s="2">
        <f t="shared" si="426"/>
        <v>0</v>
      </c>
      <c r="AL1083" s="2">
        <f t="shared" si="427"/>
        <v>8.3216362542610792E-2</v>
      </c>
      <c r="AM1083" s="2">
        <f t="shared" si="428"/>
        <v>0</v>
      </c>
      <c r="AN1083" s="2">
        <f t="shared" si="429"/>
        <v>0</v>
      </c>
      <c r="AP1083" t="s">
        <v>812</v>
      </c>
      <c r="AQ1083" t="s">
        <v>1539</v>
      </c>
      <c r="AT1083" s="92">
        <v>39</v>
      </c>
      <c r="AU1083" s="94">
        <v>69</v>
      </c>
      <c r="AV1083" s="98">
        <f t="shared" si="420"/>
        <v>39069</v>
      </c>
      <c r="AX1083" s="6" t="s">
        <v>1535</v>
      </c>
    </row>
    <row r="1084" spans="1:50" hidden="1" outlineLevel="1">
      <c r="A1084" t="s">
        <v>1546</v>
      </c>
      <c r="B1084" t="s">
        <v>1539</v>
      </c>
      <c r="C1084" s="1">
        <f t="shared" si="421"/>
        <v>10930</v>
      </c>
      <c r="D1084" s="6">
        <f>IF(N1084&gt;0, RANK(N1084,(N1084:P1084,Q1084:AE1084)),0)</f>
        <v>2</v>
      </c>
      <c r="E1084" s="6">
        <f>IF(O1084&gt;0,RANK(O1084,(N1084:P1084,Q1084:AE1084)),0)</f>
        <v>1</v>
      </c>
      <c r="F1084" s="6">
        <f>IF(P1084&gt;0,RANK(P1084,(N1084:P1084,Q1084:AE1084)),0)</f>
        <v>0</v>
      </c>
      <c r="G1084" s="1">
        <f t="shared" si="409"/>
        <v>3004</v>
      </c>
      <c r="H1084" s="2">
        <f t="shared" si="410"/>
        <v>0.27483989021042998</v>
      </c>
      <c r="I1084" s="2"/>
      <c r="J1084" s="2">
        <f t="shared" si="422"/>
        <v>0.3311985361390668</v>
      </c>
      <c r="K1084" s="2">
        <f t="shared" si="423"/>
        <v>0.60603842634949678</v>
      </c>
      <c r="L1084" s="2">
        <f t="shared" si="424"/>
        <v>0</v>
      </c>
      <c r="M1084" s="2">
        <f t="shared" si="425"/>
        <v>6.2763037511436415E-2</v>
      </c>
      <c r="N1084" s="56">
        <v>3620</v>
      </c>
      <c r="O1084" s="56">
        <v>6624</v>
      </c>
      <c r="P1084" s="56"/>
      <c r="Q1084" s="56"/>
      <c r="R1084" s="56">
        <v>686</v>
      </c>
      <c r="S1084" s="56"/>
      <c r="T1084" s="56"/>
      <c r="U1084" s="56"/>
      <c r="V1084" s="56"/>
      <c r="W1084" s="56">
        <v>0</v>
      </c>
      <c r="X1084" s="56">
        <v>0</v>
      </c>
      <c r="Y1084" s="56"/>
      <c r="Z1084" s="56"/>
      <c r="AA1084" s="56"/>
      <c r="AB1084" s="56"/>
      <c r="AC1084" s="56"/>
      <c r="AD1084" s="56"/>
      <c r="AE1084" s="56"/>
      <c r="AG1084" s="6">
        <f>IF(Q1084&gt;0,RANK(Q1084,(N1084:P1084,Q1084:AE1084)),0)</f>
        <v>0</v>
      </c>
      <c r="AH1084" s="6">
        <f>IF(R1084&gt;0,RANK(R1084,(N1084:P1084,Q1084:AE1084)),0)</f>
        <v>3</v>
      </c>
      <c r="AI1084" s="6">
        <f>IF(T1084&gt;0,RANK(T1084,(N1084:P1084,Q1084:AE1084)),0)</f>
        <v>0</v>
      </c>
      <c r="AJ1084" s="6">
        <f>IF(S1084&gt;0,RANK(S1084,(N1084:P1084,Q1084:AE1084)),0)</f>
        <v>0</v>
      </c>
      <c r="AK1084" s="2">
        <f t="shared" si="426"/>
        <v>0</v>
      </c>
      <c r="AL1084" s="2">
        <f t="shared" si="427"/>
        <v>6.2763037511436415E-2</v>
      </c>
      <c r="AM1084" s="2">
        <f t="shared" si="428"/>
        <v>0</v>
      </c>
      <c r="AN1084" s="2">
        <f t="shared" si="429"/>
        <v>0</v>
      </c>
      <c r="AP1084" t="s">
        <v>1546</v>
      </c>
      <c r="AQ1084" t="s">
        <v>1539</v>
      </c>
      <c r="AT1084" s="92">
        <v>39</v>
      </c>
      <c r="AU1084" s="94">
        <v>71</v>
      </c>
      <c r="AV1084" s="98">
        <f t="shared" si="420"/>
        <v>39071</v>
      </c>
      <c r="AX1084" s="6" t="s">
        <v>1535</v>
      </c>
    </row>
    <row r="1085" spans="1:50" hidden="1" outlineLevel="1">
      <c r="A1085" t="s">
        <v>522</v>
      </c>
      <c r="B1085" t="s">
        <v>1539</v>
      </c>
      <c r="C1085" s="1">
        <f t="shared" si="421"/>
        <v>7562</v>
      </c>
      <c r="D1085" s="6">
        <f>IF(N1085&gt;0, RANK(N1085,(N1085:P1085,Q1085:AE1085)),0)</f>
        <v>2</v>
      </c>
      <c r="E1085" s="6">
        <f>IF(O1085&gt;0,RANK(O1085,(N1085:P1085,Q1085:AE1085)),0)</f>
        <v>1</v>
      </c>
      <c r="F1085" s="6">
        <f>IF(P1085&gt;0,RANK(P1085,(N1085:P1085,Q1085:AE1085)),0)</f>
        <v>0</v>
      </c>
      <c r="G1085" s="1">
        <f t="shared" si="409"/>
        <v>810</v>
      </c>
      <c r="H1085" s="2">
        <f t="shared" si="410"/>
        <v>0.10711451996826236</v>
      </c>
      <c r="I1085" s="2"/>
      <c r="J1085" s="2">
        <f t="shared" si="422"/>
        <v>0.40915101824914046</v>
      </c>
      <c r="K1085" s="2">
        <f t="shared" si="423"/>
        <v>0.51626553821740284</v>
      </c>
      <c r="L1085" s="2">
        <f t="shared" si="424"/>
        <v>0</v>
      </c>
      <c r="M1085" s="2">
        <f t="shared" si="425"/>
        <v>7.4583443533456695E-2</v>
      </c>
      <c r="N1085" s="56">
        <v>3094</v>
      </c>
      <c r="O1085" s="56">
        <v>3904</v>
      </c>
      <c r="P1085" s="56"/>
      <c r="Q1085" s="56"/>
      <c r="R1085" s="56">
        <v>564</v>
      </c>
      <c r="S1085" s="56"/>
      <c r="T1085" s="56"/>
      <c r="U1085" s="56"/>
      <c r="V1085" s="56"/>
      <c r="W1085" s="56">
        <v>0</v>
      </c>
      <c r="X1085" s="56">
        <v>0</v>
      </c>
      <c r="Y1085" s="56"/>
      <c r="Z1085" s="56"/>
      <c r="AA1085" s="56"/>
      <c r="AB1085" s="56"/>
      <c r="AC1085" s="56"/>
      <c r="AD1085" s="56"/>
      <c r="AE1085" s="56"/>
      <c r="AG1085" s="6">
        <f>IF(Q1085&gt;0,RANK(Q1085,(N1085:P1085,Q1085:AE1085)),0)</f>
        <v>0</v>
      </c>
      <c r="AH1085" s="6">
        <f>IF(R1085&gt;0,RANK(R1085,(N1085:P1085,Q1085:AE1085)),0)</f>
        <v>3</v>
      </c>
      <c r="AI1085" s="6">
        <f>IF(T1085&gt;0,RANK(T1085,(N1085:P1085,Q1085:AE1085)),0)</f>
        <v>0</v>
      </c>
      <c r="AJ1085" s="6">
        <f>IF(S1085&gt;0,RANK(S1085,(N1085:P1085,Q1085:AE1085)),0)</f>
        <v>0</v>
      </c>
      <c r="AK1085" s="2">
        <f t="shared" si="426"/>
        <v>0</v>
      </c>
      <c r="AL1085" s="2">
        <f t="shared" si="427"/>
        <v>7.4583443533456764E-2</v>
      </c>
      <c r="AM1085" s="2">
        <f t="shared" si="428"/>
        <v>0</v>
      </c>
      <c r="AN1085" s="2">
        <f t="shared" si="429"/>
        <v>0</v>
      </c>
      <c r="AP1085" t="s">
        <v>522</v>
      </c>
      <c r="AQ1085" t="s">
        <v>1539</v>
      </c>
      <c r="AT1085" s="92">
        <v>39</v>
      </c>
      <c r="AU1085" s="94">
        <v>73</v>
      </c>
      <c r="AV1085" s="98">
        <f t="shared" si="420"/>
        <v>39073</v>
      </c>
      <c r="AX1085" s="6" t="s">
        <v>1535</v>
      </c>
    </row>
    <row r="1086" spans="1:50" hidden="1" outlineLevel="1">
      <c r="A1086" t="s">
        <v>1718</v>
      </c>
      <c r="B1086" t="s">
        <v>1539</v>
      </c>
      <c r="C1086" s="1">
        <f t="shared" si="421"/>
        <v>6461</v>
      </c>
      <c r="D1086" s="6">
        <f>IF(N1086&gt;0, RANK(N1086,(N1086:P1086,Q1086:AE1086)),0)</f>
        <v>2</v>
      </c>
      <c r="E1086" s="6">
        <f>IF(O1086&gt;0,RANK(O1086,(N1086:P1086,Q1086:AE1086)),0)</f>
        <v>1</v>
      </c>
      <c r="F1086" s="6">
        <f>IF(P1086&gt;0,RANK(P1086,(N1086:P1086,Q1086:AE1086)),0)</f>
        <v>0</v>
      </c>
      <c r="G1086" s="1">
        <f t="shared" si="409"/>
        <v>2764</v>
      </c>
      <c r="H1086" s="2">
        <f t="shared" si="410"/>
        <v>0.42779755455811797</v>
      </c>
      <c r="I1086" s="2"/>
      <c r="J1086" s="2">
        <f t="shared" si="422"/>
        <v>0.24934220708868596</v>
      </c>
      <c r="K1086" s="2">
        <f t="shared" si="423"/>
        <v>0.67713976164680389</v>
      </c>
      <c r="L1086" s="2">
        <f t="shared" si="424"/>
        <v>0</v>
      </c>
      <c r="M1086" s="2">
        <f t="shared" si="425"/>
        <v>7.3518031264510175E-2</v>
      </c>
      <c r="N1086" s="56">
        <v>1611</v>
      </c>
      <c r="O1086" s="56">
        <v>4375</v>
      </c>
      <c r="P1086" s="56"/>
      <c r="Q1086" s="56"/>
      <c r="R1086" s="56">
        <v>475</v>
      </c>
      <c r="S1086" s="56"/>
      <c r="T1086" s="56"/>
      <c r="U1086" s="56"/>
      <c r="V1086" s="56"/>
      <c r="W1086" s="56">
        <v>0</v>
      </c>
      <c r="X1086" s="56">
        <v>0</v>
      </c>
      <c r="Y1086" s="56"/>
      <c r="Z1086" s="56"/>
      <c r="AA1086" s="56"/>
      <c r="AB1086" s="56"/>
      <c r="AC1086" s="56"/>
      <c r="AD1086" s="56"/>
      <c r="AE1086" s="56"/>
      <c r="AG1086" s="6">
        <f>IF(Q1086&gt;0,RANK(Q1086,(N1086:P1086,Q1086:AE1086)),0)</f>
        <v>0</v>
      </c>
      <c r="AH1086" s="6">
        <f>IF(R1086&gt;0,RANK(R1086,(N1086:P1086,Q1086:AE1086)),0)</f>
        <v>3</v>
      </c>
      <c r="AI1086" s="6">
        <f>IF(T1086&gt;0,RANK(T1086,(N1086:P1086,Q1086:AE1086)),0)</f>
        <v>0</v>
      </c>
      <c r="AJ1086" s="6">
        <f>IF(S1086&gt;0,RANK(S1086,(N1086:P1086,Q1086:AE1086)),0)</f>
        <v>0</v>
      </c>
      <c r="AK1086" s="2">
        <f t="shared" si="426"/>
        <v>0</v>
      </c>
      <c r="AL1086" s="2">
        <f t="shared" si="427"/>
        <v>7.3518031264510134E-2</v>
      </c>
      <c r="AM1086" s="2">
        <f t="shared" si="428"/>
        <v>0</v>
      </c>
      <c r="AN1086" s="2">
        <f t="shared" si="429"/>
        <v>0</v>
      </c>
      <c r="AP1086" t="s">
        <v>1718</v>
      </c>
      <c r="AQ1086" t="s">
        <v>1539</v>
      </c>
      <c r="AT1086" s="92">
        <v>39</v>
      </c>
      <c r="AU1086" s="94">
        <v>75</v>
      </c>
      <c r="AV1086" s="98">
        <f t="shared" si="420"/>
        <v>39075</v>
      </c>
      <c r="AX1086" s="6" t="s">
        <v>1535</v>
      </c>
    </row>
    <row r="1087" spans="1:50" hidden="1" outlineLevel="1">
      <c r="A1087" t="s">
        <v>2799</v>
      </c>
      <c r="B1087" t="s">
        <v>1539</v>
      </c>
      <c r="C1087" s="1">
        <f t="shared" si="421"/>
        <v>17318</v>
      </c>
      <c r="D1087" s="6">
        <f>IF(N1087&gt;0, RANK(N1087,(N1087:P1087,Q1087:AE1087)),0)</f>
        <v>2</v>
      </c>
      <c r="E1087" s="6">
        <f>IF(O1087&gt;0,RANK(O1087,(N1087:P1087,Q1087:AE1087)),0)</f>
        <v>1</v>
      </c>
      <c r="F1087" s="6">
        <f>IF(P1087&gt;0,RANK(P1087,(N1087:P1087,Q1087:AE1087)),0)</f>
        <v>0</v>
      </c>
      <c r="G1087" s="1">
        <f t="shared" si="409"/>
        <v>3564</v>
      </c>
      <c r="H1087" s="2">
        <f t="shared" si="410"/>
        <v>0.20579743619355584</v>
      </c>
      <c r="I1087" s="2"/>
      <c r="J1087" s="2">
        <f t="shared" si="422"/>
        <v>0.34253377988220352</v>
      </c>
      <c r="K1087" s="2">
        <f t="shared" si="423"/>
        <v>0.5483312160757593</v>
      </c>
      <c r="L1087" s="2">
        <f t="shared" si="424"/>
        <v>0</v>
      </c>
      <c r="M1087" s="2">
        <f t="shared" si="425"/>
        <v>0.10913500404203724</v>
      </c>
      <c r="N1087" s="56">
        <v>5932</v>
      </c>
      <c r="O1087" s="56">
        <v>9496</v>
      </c>
      <c r="P1087" s="56"/>
      <c r="Q1087" s="56"/>
      <c r="R1087" s="56">
        <v>1890</v>
      </c>
      <c r="S1087" s="56"/>
      <c r="T1087" s="56"/>
      <c r="U1087" s="56"/>
      <c r="V1087" s="56"/>
      <c r="W1087" s="56">
        <v>0</v>
      </c>
      <c r="X1087" s="56">
        <v>0</v>
      </c>
      <c r="Y1087" s="56"/>
      <c r="Z1087" s="56"/>
      <c r="AA1087" s="56"/>
      <c r="AB1087" s="56"/>
      <c r="AC1087" s="56"/>
      <c r="AD1087" s="56"/>
      <c r="AE1087" s="56"/>
      <c r="AG1087" s="6">
        <f>IF(Q1087&gt;0,RANK(Q1087,(N1087:P1087,Q1087:AE1087)),0)</f>
        <v>0</v>
      </c>
      <c r="AH1087" s="6">
        <f>IF(R1087&gt;0,RANK(R1087,(N1087:P1087,Q1087:AE1087)),0)</f>
        <v>3</v>
      </c>
      <c r="AI1087" s="6">
        <f>IF(T1087&gt;0,RANK(T1087,(N1087:P1087,Q1087:AE1087)),0)</f>
        <v>0</v>
      </c>
      <c r="AJ1087" s="6">
        <f>IF(S1087&gt;0,RANK(S1087,(N1087:P1087,Q1087:AE1087)),0)</f>
        <v>0</v>
      </c>
      <c r="AK1087" s="2">
        <f t="shared" si="426"/>
        <v>0</v>
      </c>
      <c r="AL1087" s="2">
        <f t="shared" si="427"/>
        <v>0.10913500404203719</v>
      </c>
      <c r="AM1087" s="2">
        <f t="shared" si="428"/>
        <v>0</v>
      </c>
      <c r="AN1087" s="2">
        <f t="shared" si="429"/>
        <v>0</v>
      </c>
      <c r="AP1087" t="s">
        <v>2799</v>
      </c>
      <c r="AQ1087" t="s">
        <v>1539</v>
      </c>
      <c r="AT1087" s="92">
        <v>39</v>
      </c>
      <c r="AU1087" s="94">
        <v>77</v>
      </c>
      <c r="AV1087" s="98">
        <f t="shared" si="420"/>
        <v>39077</v>
      </c>
      <c r="AX1087" s="6" t="s">
        <v>1535</v>
      </c>
    </row>
    <row r="1088" spans="1:50" hidden="1" outlineLevel="1">
      <c r="A1088" t="s">
        <v>2097</v>
      </c>
      <c r="B1088" t="s">
        <v>1539</v>
      </c>
      <c r="C1088" s="1">
        <f t="shared" si="421"/>
        <v>9455</v>
      </c>
      <c r="D1088" s="6">
        <f>IF(N1088&gt;0, RANK(N1088,(N1088:P1088,Q1088:AE1088)),0)</f>
        <v>2</v>
      </c>
      <c r="E1088" s="6">
        <f>IF(O1088&gt;0,RANK(O1088,(N1088:P1088,Q1088:AE1088)),0)</f>
        <v>1</v>
      </c>
      <c r="F1088" s="6">
        <f>IF(P1088&gt;0,RANK(P1088,(N1088:P1088,Q1088:AE1088)),0)</f>
        <v>0</v>
      </c>
      <c r="G1088" s="1">
        <f t="shared" si="409"/>
        <v>2497</v>
      </c>
      <c r="H1088" s="2">
        <f t="shared" si="410"/>
        <v>0.26409307244843999</v>
      </c>
      <c r="I1088" s="2"/>
      <c r="J1088" s="2">
        <f t="shared" si="422"/>
        <v>0.34341618191433104</v>
      </c>
      <c r="K1088" s="2">
        <f t="shared" si="423"/>
        <v>0.60750925436277103</v>
      </c>
      <c r="L1088" s="2">
        <f t="shared" si="424"/>
        <v>0</v>
      </c>
      <c r="M1088" s="2">
        <f t="shared" si="425"/>
        <v>4.9074563722897868E-2</v>
      </c>
      <c r="N1088" s="56">
        <v>3247</v>
      </c>
      <c r="O1088" s="56">
        <v>5744</v>
      </c>
      <c r="P1088" s="56"/>
      <c r="Q1088" s="56"/>
      <c r="R1088" s="56">
        <v>464</v>
      </c>
      <c r="S1088" s="56"/>
      <c r="T1088" s="56"/>
      <c r="U1088" s="56"/>
      <c r="V1088" s="56"/>
      <c r="W1088" s="56">
        <v>0</v>
      </c>
      <c r="X1088" s="56">
        <v>0</v>
      </c>
      <c r="Y1088" s="56"/>
      <c r="Z1088" s="56"/>
      <c r="AA1088" s="56"/>
      <c r="AB1088" s="56"/>
      <c r="AC1088" s="56"/>
      <c r="AD1088" s="56"/>
      <c r="AE1088" s="56"/>
      <c r="AG1088" s="6">
        <f>IF(Q1088&gt;0,RANK(Q1088,(N1088:P1088,Q1088:AE1088)),0)</f>
        <v>0</v>
      </c>
      <c r="AH1088" s="6">
        <f>IF(R1088&gt;0,RANK(R1088,(N1088:P1088,Q1088:AE1088)),0)</f>
        <v>3</v>
      </c>
      <c r="AI1088" s="6">
        <f>IF(T1088&gt;0,RANK(T1088,(N1088:P1088,Q1088:AE1088)),0)</f>
        <v>0</v>
      </c>
      <c r="AJ1088" s="6">
        <f>IF(S1088&gt;0,RANK(S1088,(N1088:P1088,Q1088:AE1088)),0)</f>
        <v>0</v>
      </c>
      <c r="AK1088" s="2">
        <f t="shared" si="426"/>
        <v>0</v>
      </c>
      <c r="AL1088" s="2">
        <f t="shared" si="427"/>
        <v>4.9074563722897938E-2</v>
      </c>
      <c r="AM1088" s="2">
        <f t="shared" si="428"/>
        <v>0</v>
      </c>
      <c r="AN1088" s="2">
        <f t="shared" si="429"/>
        <v>0</v>
      </c>
      <c r="AP1088" t="s">
        <v>2097</v>
      </c>
      <c r="AQ1088" t="s">
        <v>1539</v>
      </c>
      <c r="AT1088" s="92">
        <v>39</v>
      </c>
      <c r="AU1088" s="94">
        <v>79</v>
      </c>
      <c r="AV1088" s="98">
        <f t="shared" si="420"/>
        <v>39079</v>
      </c>
      <c r="AX1088" s="6" t="s">
        <v>1535</v>
      </c>
    </row>
    <row r="1089" spans="1:50" hidden="1" outlineLevel="1">
      <c r="A1089" t="s">
        <v>1156</v>
      </c>
      <c r="B1089" t="s">
        <v>1539</v>
      </c>
      <c r="C1089" s="1">
        <f t="shared" si="421"/>
        <v>28801</v>
      </c>
      <c r="D1089" s="6">
        <f>IF(N1089&gt;0, RANK(N1089,(N1089:P1089,Q1089:AE1089)),0)</f>
        <v>1</v>
      </c>
      <c r="E1089" s="6">
        <f>IF(O1089&gt;0,RANK(O1089,(N1089:P1089,Q1089:AE1089)),0)</f>
        <v>2</v>
      </c>
      <c r="F1089" s="6">
        <f>IF(P1089&gt;0,RANK(P1089,(N1089:P1089,Q1089:AE1089)),0)</f>
        <v>0</v>
      </c>
      <c r="G1089" s="1">
        <f t="shared" si="409"/>
        <v>7595</v>
      </c>
      <c r="H1089" s="2">
        <f t="shared" si="410"/>
        <v>0.26370612131523213</v>
      </c>
      <c r="I1089" s="2"/>
      <c r="J1089" s="2">
        <f t="shared" si="422"/>
        <v>0.60039581958959753</v>
      </c>
      <c r="K1089" s="2">
        <f t="shared" si="423"/>
        <v>0.33668969827436546</v>
      </c>
      <c r="L1089" s="2">
        <f t="shared" si="424"/>
        <v>0</v>
      </c>
      <c r="M1089" s="2">
        <f t="shared" si="425"/>
        <v>6.2914482136037009E-2</v>
      </c>
      <c r="N1089" s="56">
        <v>17292</v>
      </c>
      <c r="O1089" s="56">
        <v>9697</v>
      </c>
      <c r="P1089" s="56"/>
      <c r="Q1089" s="56"/>
      <c r="R1089" s="56">
        <v>1812</v>
      </c>
      <c r="S1089" s="56"/>
      <c r="T1089" s="56"/>
      <c r="U1089" s="56"/>
      <c r="V1089" s="56"/>
      <c r="W1089" s="56">
        <v>0</v>
      </c>
      <c r="X1089" s="56">
        <v>0</v>
      </c>
      <c r="Y1089" s="56"/>
      <c r="Z1089" s="56"/>
      <c r="AA1089" s="56"/>
      <c r="AB1089" s="56"/>
      <c r="AC1089" s="56"/>
      <c r="AD1089" s="56"/>
      <c r="AE1089" s="56"/>
      <c r="AG1089" s="6">
        <f>IF(Q1089&gt;0,RANK(Q1089,(N1089:P1089,Q1089:AE1089)),0)</f>
        <v>0</v>
      </c>
      <c r="AH1089" s="6">
        <f>IF(R1089&gt;0,RANK(R1089,(N1089:P1089,Q1089:AE1089)),0)</f>
        <v>3</v>
      </c>
      <c r="AI1089" s="6">
        <f>IF(T1089&gt;0,RANK(T1089,(N1089:P1089,Q1089:AE1089)),0)</f>
        <v>0</v>
      </c>
      <c r="AJ1089" s="6">
        <f>IF(S1089&gt;0,RANK(S1089,(N1089:P1089,Q1089:AE1089)),0)</f>
        <v>0</v>
      </c>
      <c r="AK1089" s="2">
        <f t="shared" si="426"/>
        <v>0</v>
      </c>
      <c r="AL1089" s="2">
        <f t="shared" si="427"/>
        <v>6.2914482136036939E-2</v>
      </c>
      <c r="AM1089" s="2">
        <f t="shared" si="428"/>
        <v>0</v>
      </c>
      <c r="AN1089" s="2">
        <f t="shared" si="429"/>
        <v>0</v>
      </c>
      <c r="AP1089" t="s">
        <v>1156</v>
      </c>
      <c r="AQ1089" t="s">
        <v>1539</v>
      </c>
      <c r="AT1089" s="92">
        <v>39</v>
      </c>
      <c r="AU1089" s="94">
        <v>81</v>
      </c>
      <c r="AV1089" s="98">
        <f t="shared" si="420"/>
        <v>39081</v>
      </c>
      <c r="AX1089" s="6" t="s">
        <v>1535</v>
      </c>
    </row>
    <row r="1090" spans="1:50" hidden="1" outlineLevel="1">
      <c r="A1090" t="s">
        <v>1632</v>
      </c>
      <c r="B1090" t="s">
        <v>1539</v>
      </c>
      <c r="C1090" s="1">
        <f t="shared" si="421"/>
        <v>15782</v>
      </c>
      <c r="D1090" s="6">
        <f>IF(N1090&gt;0, RANK(N1090,(N1090:P1090,Q1090:AE1090)),0)</f>
        <v>2</v>
      </c>
      <c r="E1090" s="6">
        <f>IF(O1090&gt;0,RANK(O1090,(N1090:P1090,Q1090:AE1090)),0)</f>
        <v>1</v>
      </c>
      <c r="F1090" s="6">
        <f>IF(P1090&gt;0,RANK(P1090,(N1090:P1090,Q1090:AE1090)),0)</f>
        <v>0</v>
      </c>
      <c r="G1090" s="1">
        <f t="shared" si="409"/>
        <v>3640</v>
      </c>
      <c r="H1090" s="2">
        <f t="shared" si="410"/>
        <v>0.23064250411861614</v>
      </c>
      <c r="I1090" s="2"/>
      <c r="J1090" s="2">
        <f t="shared" si="422"/>
        <v>0.34019769357495883</v>
      </c>
      <c r="K1090" s="2">
        <f t="shared" si="423"/>
        <v>0.57084019769357497</v>
      </c>
      <c r="L1090" s="2">
        <f t="shared" si="424"/>
        <v>0</v>
      </c>
      <c r="M1090" s="2">
        <f t="shared" si="425"/>
        <v>8.896210873146615E-2</v>
      </c>
      <c r="N1090" s="56">
        <v>5369</v>
      </c>
      <c r="O1090" s="56">
        <v>9009</v>
      </c>
      <c r="P1090" s="56"/>
      <c r="Q1090" s="56"/>
      <c r="R1090" s="56">
        <v>1404</v>
      </c>
      <c r="S1090" s="56"/>
      <c r="T1090" s="56"/>
      <c r="U1090" s="56"/>
      <c r="V1090" s="56"/>
      <c r="W1090" s="56">
        <v>0</v>
      </c>
      <c r="X1090" s="56">
        <v>0</v>
      </c>
      <c r="Y1090" s="56"/>
      <c r="Z1090" s="56"/>
      <c r="AA1090" s="56"/>
      <c r="AB1090" s="56"/>
      <c r="AC1090" s="56"/>
      <c r="AD1090" s="56"/>
      <c r="AE1090" s="56"/>
      <c r="AG1090" s="6">
        <f>IF(Q1090&gt;0,RANK(Q1090,(N1090:P1090,Q1090:AE1090)),0)</f>
        <v>0</v>
      </c>
      <c r="AH1090" s="6">
        <f>IF(R1090&gt;0,RANK(R1090,(N1090:P1090,Q1090:AE1090)),0)</f>
        <v>3</v>
      </c>
      <c r="AI1090" s="6">
        <f>IF(T1090&gt;0,RANK(T1090,(N1090:P1090,Q1090:AE1090)),0)</f>
        <v>0</v>
      </c>
      <c r="AJ1090" s="6">
        <f>IF(S1090&gt;0,RANK(S1090,(N1090:P1090,Q1090:AE1090)),0)</f>
        <v>0</v>
      </c>
      <c r="AK1090" s="2">
        <f t="shared" si="426"/>
        <v>0</v>
      </c>
      <c r="AL1090" s="2">
        <f t="shared" si="427"/>
        <v>8.8962108731466233E-2</v>
      </c>
      <c r="AM1090" s="2">
        <f t="shared" si="428"/>
        <v>0</v>
      </c>
      <c r="AN1090" s="2">
        <f t="shared" si="429"/>
        <v>0</v>
      </c>
      <c r="AP1090" t="s">
        <v>1632</v>
      </c>
      <c r="AQ1090" t="s">
        <v>1539</v>
      </c>
      <c r="AT1090" s="92">
        <v>39</v>
      </c>
      <c r="AU1090" s="94">
        <v>83</v>
      </c>
      <c r="AV1090" s="98">
        <f t="shared" si="420"/>
        <v>39083</v>
      </c>
      <c r="AX1090" s="6" t="s">
        <v>1535</v>
      </c>
    </row>
    <row r="1091" spans="1:50" hidden="1" outlineLevel="1">
      <c r="A1091" t="s">
        <v>659</v>
      </c>
      <c r="B1091" t="s">
        <v>1539</v>
      </c>
      <c r="C1091" s="1">
        <f t="shared" si="421"/>
        <v>72757</v>
      </c>
      <c r="D1091" s="6">
        <f>IF(N1091&gt;0, RANK(N1091,(N1091:P1091,Q1091:AE1091)),0)</f>
        <v>2</v>
      </c>
      <c r="E1091" s="6">
        <f>IF(O1091&gt;0,RANK(O1091,(N1091:P1091,Q1091:AE1091)),0)</f>
        <v>1</v>
      </c>
      <c r="F1091" s="6">
        <f>IF(P1091&gt;0,RANK(P1091,(N1091:P1091,Q1091:AE1091)),0)</f>
        <v>0</v>
      </c>
      <c r="G1091" s="1">
        <f t="shared" si="409"/>
        <v>17274</v>
      </c>
      <c r="H1091" s="2">
        <f t="shared" si="410"/>
        <v>0.2374204543892684</v>
      </c>
      <c r="I1091" s="2"/>
      <c r="J1091" s="2">
        <f t="shared" si="422"/>
        <v>0.32781725469714257</v>
      </c>
      <c r="K1091" s="2">
        <f t="shared" si="423"/>
        <v>0.56523770908641091</v>
      </c>
      <c r="L1091" s="2">
        <f t="shared" si="424"/>
        <v>0</v>
      </c>
      <c r="M1091" s="2">
        <f t="shared" si="425"/>
        <v>0.10694503621644658</v>
      </c>
      <c r="N1091" s="56">
        <v>23851</v>
      </c>
      <c r="O1091" s="56">
        <v>41125</v>
      </c>
      <c r="P1091" s="56"/>
      <c r="Q1091" s="56"/>
      <c r="R1091" s="56">
        <v>7781</v>
      </c>
      <c r="S1091" s="56"/>
      <c r="T1091" s="56"/>
      <c r="U1091" s="56"/>
      <c r="V1091" s="56"/>
      <c r="W1091" s="56">
        <v>0</v>
      </c>
      <c r="X1091" s="56">
        <v>0</v>
      </c>
      <c r="Y1091" s="56"/>
      <c r="Z1091" s="56"/>
      <c r="AA1091" s="56"/>
      <c r="AB1091" s="56"/>
      <c r="AC1091" s="56"/>
      <c r="AD1091" s="56"/>
      <c r="AE1091" s="56"/>
      <c r="AG1091" s="6">
        <f>IF(Q1091&gt;0,RANK(Q1091,(N1091:P1091,Q1091:AE1091)),0)</f>
        <v>0</v>
      </c>
      <c r="AH1091" s="6">
        <f>IF(R1091&gt;0,RANK(R1091,(N1091:P1091,Q1091:AE1091)),0)</f>
        <v>3</v>
      </c>
      <c r="AI1091" s="6">
        <f>IF(T1091&gt;0,RANK(T1091,(N1091:P1091,Q1091:AE1091)),0)</f>
        <v>0</v>
      </c>
      <c r="AJ1091" s="6">
        <f>IF(S1091&gt;0,RANK(S1091,(N1091:P1091,Q1091:AE1091)),0)</f>
        <v>0</v>
      </c>
      <c r="AK1091" s="2">
        <f t="shared" si="426"/>
        <v>0</v>
      </c>
      <c r="AL1091" s="2">
        <f t="shared" si="427"/>
        <v>0.10694503621644652</v>
      </c>
      <c r="AM1091" s="2">
        <f t="shared" si="428"/>
        <v>0</v>
      </c>
      <c r="AN1091" s="2">
        <f t="shared" si="429"/>
        <v>0</v>
      </c>
      <c r="AP1091" t="s">
        <v>659</v>
      </c>
      <c r="AQ1091" t="s">
        <v>1539</v>
      </c>
      <c r="AT1091" s="92">
        <v>39</v>
      </c>
      <c r="AU1091" s="94">
        <v>85</v>
      </c>
      <c r="AV1091" s="98">
        <f t="shared" si="420"/>
        <v>39085</v>
      </c>
      <c r="AX1091" s="6" t="s">
        <v>1535</v>
      </c>
    </row>
    <row r="1092" spans="1:50" hidden="1" outlineLevel="1">
      <c r="A1092" t="s">
        <v>1438</v>
      </c>
      <c r="B1092" t="s">
        <v>1539</v>
      </c>
      <c r="C1092" s="1">
        <f t="shared" si="421"/>
        <v>18133</v>
      </c>
      <c r="D1092" s="6">
        <f>IF(N1092&gt;0, RANK(N1092,(N1092:P1092,Q1092:AE1092)),0)</f>
        <v>2</v>
      </c>
      <c r="E1092" s="6">
        <f>IF(O1092&gt;0,RANK(O1092,(N1092:P1092,Q1092:AE1092)),0)</f>
        <v>1</v>
      </c>
      <c r="F1092" s="6">
        <f>IF(P1092&gt;0,RANK(P1092,(N1092:P1092,Q1092:AE1092)),0)</f>
        <v>0</v>
      </c>
      <c r="G1092" s="1">
        <f t="shared" si="409"/>
        <v>2834</v>
      </c>
      <c r="H1092" s="2">
        <f t="shared" si="410"/>
        <v>0.1562896376771632</v>
      </c>
      <c r="I1092" s="2"/>
      <c r="J1092" s="2">
        <f t="shared" si="422"/>
        <v>0.39166161142668066</v>
      </c>
      <c r="K1092" s="2">
        <f t="shared" si="423"/>
        <v>0.54795124910384385</v>
      </c>
      <c r="L1092" s="2">
        <f t="shared" si="424"/>
        <v>0</v>
      </c>
      <c r="M1092" s="2">
        <f t="shared" si="425"/>
        <v>6.0387139469475493E-2</v>
      </c>
      <c r="N1092" s="56">
        <v>7102</v>
      </c>
      <c r="O1092" s="56">
        <v>9936</v>
      </c>
      <c r="P1092" s="56"/>
      <c r="Q1092" s="56"/>
      <c r="R1092" s="56">
        <v>1095</v>
      </c>
      <c r="S1092" s="56"/>
      <c r="T1092" s="56"/>
      <c r="U1092" s="56"/>
      <c r="V1092" s="56"/>
      <c r="W1092" s="56">
        <v>0</v>
      </c>
      <c r="X1092" s="56">
        <v>0</v>
      </c>
      <c r="Y1092" s="56"/>
      <c r="Z1092" s="56"/>
      <c r="AA1092" s="56"/>
      <c r="AB1092" s="56"/>
      <c r="AC1092" s="56"/>
      <c r="AD1092" s="56"/>
      <c r="AE1092" s="56"/>
      <c r="AG1092" s="6">
        <f>IF(Q1092&gt;0,RANK(Q1092,(N1092:P1092,Q1092:AE1092)),0)</f>
        <v>0</v>
      </c>
      <c r="AH1092" s="6">
        <f>IF(R1092&gt;0,RANK(R1092,(N1092:P1092,Q1092:AE1092)),0)</f>
        <v>3</v>
      </c>
      <c r="AI1092" s="6">
        <f>IF(T1092&gt;0,RANK(T1092,(N1092:P1092,Q1092:AE1092)),0)</f>
        <v>0</v>
      </c>
      <c r="AJ1092" s="6">
        <f>IF(S1092&gt;0,RANK(S1092,(N1092:P1092,Q1092:AE1092)),0)</f>
        <v>0</v>
      </c>
      <c r="AK1092" s="2">
        <f t="shared" si="426"/>
        <v>0</v>
      </c>
      <c r="AL1092" s="2">
        <f t="shared" si="427"/>
        <v>6.0387139469475541E-2</v>
      </c>
      <c r="AM1092" s="2">
        <f t="shared" si="428"/>
        <v>0</v>
      </c>
      <c r="AN1092" s="2">
        <f t="shared" si="429"/>
        <v>0</v>
      </c>
      <c r="AP1092" t="s">
        <v>1438</v>
      </c>
      <c r="AQ1092" t="s">
        <v>1539</v>
      </c>
      <c r="AT1092" s="92">
        <v>39</v>
      </c>
      <c r="AU1092" s="94">
        <v>87</v>
      </c>
      <c r="AV1092" s="98">
        <f t="shared" si="420"/>
        <v>39087</v>
      </c>
      <c r="AX1092" s="6" t="s">
        <v>1535</v>
      </c>
    </row>
    <row r="1093" spans="1:50" hidden="1" outlineLevel="1">
      <c r="A1093" t="s">
        <v>2046</v>
      </c>
      <c r="B1093" t="s">
        <v>1539</v>
      </c>
      <c r="C1093" s="1">
        <f t="shared" si="421"/>
        <v>46117</v>
      </c>
      <c r="D1093" s="6">
        <f>IF(N1093&gt;0, RANK(N1093,(N1093:P1093,Q1093:AE1093)),0)</f>
        <v>2</v>
      </c>
      <c r="E1093" s="6">
        <f>IF(O1093&gt;0,RANK(O1093,(N1093:P1093,Q1093:AE1093)),0)</f>
        <v>1</v>
      </c>
      <c r="F1093" s="6">
        <f>IF(P1093&gt;0,RANK(P1093,(N1093:P1093,Q1093:AE1093)),0)</f>
        <v>0</v>
      </c>
      <c r="G1093" s="1">
        <f t="shared" si="409"/>
        <v>9977</v>
      </c>
      <c r="H1093" s="2">
        <f t="shared" si="410"/>
        <v>0.21634104560140513</v>
      </c>
      <c r="I1093" s="2"/>
      <c r="J1093" s="2">
        <f t="shared" si="422"/>
        <v>0.34993603226575881</v>
      </c>
      <c r="K1093" s="2">
        <f t="shared" si="423"/>
        <v>0.56627707786716397</v>
      </c>
      <c r="L1093" s="2">
        <f t="shared" si="424"/>
        <v>0</v>
      </c>
      <c r="M1093" s="2">
        <f t="shared" si="425"/>
        <v>8.3786889867077274E-2</v>
      </c>
      <c r="N1093" s="56">
        <v>16138</v>
      </c>
      <c r="O1093" s="56">
        <v>26115</v>
      </c>
      <c r="P1093" s="56"/>
      <c r="Q1093" s="56"/>
      <c r="R1093" s="56">
        <v>3863</v>
      </c>
      <c r="S1093" s="56"/>
      <c r="T1093" s="56"/>
      <c r="U1093" s="56"/>
      <c r="V1093" s="56"/>
      <c r="W1093" s="56">
        <v>0</v>
      </c>
      <c r="X1093" s="56">
        <v>1</v>
      </c>
      <c r="Y1093" s="56"/>
      <c r="Z1093" s="56"/>
      <c r="AA1093" s="56"/>
      <c r="AB1093" s="56"/>
      <c r="AC1093" s="56"/>
      <c r="AD1093" s="56"/>
      <c r="AE1093" s="56"/>
      <c r="AG1093" s="6">
        <f>IF(Q1093&gt;0,RANK(Q1093,(N1093:P1093,Q1093:AE1093)),0)</f>
        <v>0</v>
      </c>
      <c r="AH1093" s="6">
        <f>IF(R1093&gt;0,RANK(R1093,(N1093:P1093,Q1093:AE1093)),0)</f>
        <v>3</v>
      </c>
      <c r="AI1093" s="6">
        <f>IF(T1093&gt;0,RANK(T1093,(N1093:P1093,Q1093:AE1093)),0)</f>
        <v>0</v>
      </c>
      <c r="AJ1093" s="6">
        <f>IF(S1093&gt;0,RANK(S1093,(N1093:P1093,Q1093:AE1093)),0)</f>
        <v>0</v>
      </c>
      <c r="AK1093" s="2">
        <f t="shared" si="426"/>
        <v>0</v>
      </c>
      <c r="AL1093" s="2">
        <f t="shared" si="427"/>
        <v>8.3765205889368352E-2</v>
      </c>
      <c r="AM1093" s="2">
        <f t="shared" si="428"/>
        <v>0</v>
      </c>
      <c r="AN1093" s="2">
        <f t="shared" si="429"/>
        <v>0</v>
      </c>
      <c r="AP1093" t="s">
        <v>2046</v>
      </c>
      <c r="AQ1093" t="s">
        <v>1539</v>
      </c>
      <c r="AT1093" s="92">
        <v>39</v>
      </c>
      <c r="AU1093" s="94">
        <v>89</v>
      </c>
      <c r="AV1093" s="98">
        <f t="shared" si="420"/>
        <v>39089</v>
      </c>
      <c r="AX1093" s="6" t="s">
        <v>1535</v>
      </c>
    </row>
    <row r="1094" spans="1:50" hidden="1" outlineLevel="1">
      <c r="A1094" t="s">
        <v>891</v>
      </c>
      <c r="B1094" t="s">
        <v>1539</v>
      </c>
      <c r="C1094" s="1">
        <f t="shared" si="421"/>
        <v>12771</v>
      </c>
      <c r="D1094" s="6">
        <f>IF(N1094&gt;0, RANK(N1094,(N1094:P1094,Q1094:AE1094)),0)</f>
        <v>2</v>
      </c>
      <c r="E1094" s="6">
        <f>IF(O1094&gt;0,RANK(O1094,(N1094:P1094,Q1094:AE1094)),0)</f>
        <v>1</v>
      </c>
      <c r="F1094" s="6">
        <f>IF(P1094&gt;0,RANK(P1094,(N1094:P1094,Q1094:AE1094)),0)</f>
        <v>0</v>
      </c>
      <c r="G1094" s="1">
        <f t="shared" si="409"/>
        <v>4455</v>
      </c>
      <c r="H1094" s="2">
        <f t="shared" si="410"/>
        <v>0.34883720930232559</v>
      </c>
      <c r="I1094" s="2"/>
      <c r="J1094" s="2">
        <f t="shared" si="422"/>
        <v>0.29183305927491976</v>
      </c>
      <c r="K1094" s="2">
        <f t="shared" si="423"/>
        <v>0.64067026857724529</v>
      </c>
      <c r="L1094" s="2">
        <f t="shared" si="424"/>
        <v>0</v>
      </c>
      <c r="M1094" s="2">
        <f t="shared" si="425"/>
        <v>6.7496672147834946E-2</v>
      </c>
      <c r="N1094" s="56">
        <v>3727</v>
      </c>
      <c r="O1094" s="56">
        <v>8182</v>
      </c>
      <c r="P1094" s="56"/>
      <c r="Q1094" s="56"/>
      <c r="R1094" s="56">
        <v>861</v>
      </c>
      <c r="S1094" s="56"/>
      <c r="T1094" s="56"/>
      <c r="U1094" s="56"/>
      <c r="V1094" s="56"/>
      <c r="W1094" s="56">
        <v>0</v>
      </c>
      <c r="X1094" s="56">
        <v>1</v>
      </c>
      <c r="Y1094" s="56"/>
      <c r="Z1094" s="56"/>
      <c r="AA1094" s="56"/>
      <c r="AB1094" s="56"/>
      <c r="AC1094" s="56"/>
      <c r="AD1094" s="56"/>
      <c r="AE1094" s="56"/>
      <c r="AG1094" s="6">
        <f>IF(Q1094&gt;0,RANK(Q1094,(N1094:P1094,Q1094:AE1094)),0)</f>
        <v>0</v>
      </c>
      <c r="AH1094" s="6">
        <f>IF(R1094&gt;0,RANK(R1094,(N1094:P1094,Q1094:AE1094)),0)</f>
        <v>3</v>
      </c>
      <c r="AI1094" s="6">
        <f>IF(T1094&gt;0,RANK(T1094,(N1094:P1094,Q1094:AE1094)),0)</f>
        <v>0</v>
      </c>
      <c r="AJ1094" s="6">
        <f>IF(S1094&gt;0,RANK(S1094,(N1094:P1094,Q1094:AE1094)),0)</f>
        <v>0</v>
      </c>
      <c r="AK1094" s="2">
        <f t="shared" si="426"/>
        <v>0</v>
      </c>
      <c r="AL1094" s="2">
        <f t="shared" si="427"/>
        <v>6.7418369743951143E-2</v>
      </c>
      <c r="AM1094" s="2">
        <f t="shared" si="428"/>
        <v>0</v>
      </c>
      <c r="AN1094" s="2">
        <f t="shared" si="429"/>
        <v>0</v>
      </c>
      <c r="AP1094" t="s">
        <v>891</v>
      </c>
      <c r="AQ1094" t="s">
        <v>1539</v>
      </c>
      <c r="AT1094" s="92">
        <v>39</v>
      </c>
      <c r="AU1094" s="94">
        <v>91</v>
      </c>
      <c r="AV1094" s="98">
        <f t="shared" si="420"/>
        <v>39091</v>
      </c>
      <c r="AX1094" s="6" t="s">
        <v>1535</v>
      </c>
    </row>
    <row r="1095" spans="1:50" hidden="1" outlineLevel="1">
      <c r="A1095" t="s">
        <v>2345</v>
      </c>
      <c r="B1095" t="s">
        <v>1539</v>
      </c>
      <c r="C1095" s="1">
        <f t="shared" si="421"/>
        <v>81734</v>
      </c>
      <c r="D1095" s="6">
        <f>IF(N1095&gt;0, RANK(N1095,(N1095:P1095,Q1095:AE1095)),0)</f>
        <v>2</v>
      </c>
      <c r="E1095" s="6">
        <f>IF(O1095&gt;0,RANK(O1095,(N1095:P1095,Q1095:AE1095)),0)</f>
        <v>1</v>
      </c>
      <c r="F1095" s="6">
        <f>IF(P1095&gt;0,RANK(P1095,(N1095:P1095,Q1095:AE1095)),0)</f>
        <v>0</v>
      </c>
      <c r="G1095" s="1">
        <f t="shared" si="409"/>
        <v>3612</v>
      </c>
      <c r="H1095" s="2">
        <f t="shared" si="410"/>
        <v>4.4192135463821662E-2</v>
      </c>
      <c r="I1095" s="2"/>
      <c r="J1095" s="2">
        <f t="shared" si="422"/>
        <v>0.43571830572344433</v>
      </c>
      <c r="K1095" s="2">
        <f t="shared" si="423"/>
        <v>0.479910441187266</v>
      </c>
      <c r="L1095" s="2">
        <f t="shared" si="424"/>
        <v>0</v>
      </c>
      <c r="M1095" s="2">
        <f t="shared" si="425"/>
        <v>8.4371253089289611E-2</v>
      </c>
      <c r="N1095" s="56">
        <v>35613</v>
      </c>
      <c r="O1095" s="56">
        <v>39225</v>
      </c>
      <c r="P1095" s="56"/>
      <c r="Q1095" s="56"/>
      <c r="R1095" s="56">
        <v>6895</v>
      </c>
      <c r="S1095" s="56"/>
      <c r="T1095" s="56"/>
      <c r="U1095" s="56"/>
      <c r="V1095" s="56"/>
      <c r="W1095" s="56">
        <v>0</v>
      </c>
      <c r="X1095" s="56">
        <v>1</v>
      </c>
      <c r="Y1095" s="56"/>
      <c r="Z1095" s="56"/>
      <c r="AA1095" s="56"/>
      <c r="AB1095" s="56"/>
      <c r="AC1095" s="56"/>
      <c r="AD1095" s="56"/>
      <c r="AE1095" s="56"/>
      <c r="AG1095" s="6">
        <f>IF(Q1095&gt;0,RANK(Q1095,(N1095:P1095,Q1095:AE1095)),0)</f>
        <v>0</v>
      </c>
      <c r="AH1095" s="6">
        <f>IF(R1095&gt;0,RANK(R1095,(N1095:P1095,Q1095:AE1095)),0)</f>
        <v>3</v>
      </c>
      <c r="AI1095" s="6">
        <f>IF(T1095&gt;0,RANK(T1095,(N1095:P1095,Q1095:AE1095)),0)</f>
        <v>0</v>
      </c>
      <c r="AJ1095" s="6">
        <f>IF(S1095&gt;0,RANK(S1095,(N1095:P1095,Q1095:AE1095)),0)</f>
        <v>0</v>
      </c>
      <c r="AK1095" s="2">
        <f t="shared" si="426"/>
        <v>0</v>
      </c>
      <c r="AL1095" s="2">
        <f t="shared" si="427"/>
        <v>8.435901827880686E-2</v>
      </c>
      <c r="AM1095" s="2">
        <f t="shared" si="428"/>
        <v>0</v>
      </c>
      <c r="AN1095" s="2">
        <f t="shared" si="429"/>
        <v>0</v>
      </c>
      <c r="AP1095" t="s">
        <v>2345</v>
      </c>
      <c r="AQ1095" t="s">
        <v>1539</v>
      </c>
      <c r="AT1095" s="92">
        <v>39</v>
      </c>
      <c r="AU1095" s="94">
        <v>93</v>
      </c>
      <c r="AV1095" s="98">
        <f t="shared" si="420"/>
        <v>39093</v>
      </c>
      <c r="AX1095" s="6" t="s">
        <v>1535</v>
      </c>
    </row>
    <row r="1096" spans="1:50" hidden="1" outlineLevel="1">
      <c r="A1096" t="s">
        <v>2106</v>
      </c>
      <c r="B1096" t="s">
        <v>1539</v>
      </c>
      <c r="C1096" s="1">
        <f t="shared" si="421"/>
        <v>123316</v>
      </c>
      <c r="D1096" s="6">
        <f>IF(N1096&gt;0, RANK(N1096,(N1096:P1096,Q1096:AE1096)),0)</f>
        <v>1</v>
      </c>
      <c r="E1096" s="6">
        <f>IF(O1096&gt;0,RANK(O1096,(N1096:P1096,Q1096:AE1096)),0)</f>
        <v>2</v>
      </c>
      <c r="F1096" s="6">
        <f>IF(P1096&gt;0,RANK(P1096,(N1096:P1096,Q1096:AE1096)),0)</f>
        <v>0</v>
      </c>
      <c r="G1096" s="1">
        <f t="shared" si="409"/>
        <v>4911</v>
      </c>
      <c r="H1096" s="2">
        <f t="shared" si="410"/>
        <v>3.9824515877907168E-2</v>
      </c>
      <c r="I1096" s="2"/>
      <c r="J1096" s="2">
        <f t="shared" si="422"/>
        <v>0.48577637938304841</v>
      </c>
      <c r="K1096" s="2">
        <f t="shared" si="423"/>
        <v>0.44595186350514127</v>
      </c>
      <c r="L1096" s="2">
        <f t="shared" si="424"/>
        <v>0</v>
      </c>
      <c r="M1096" s="2">
        <f t="shared" si="425"/>
        <v>6.8271757111810327E-2</v>
      </c>
      <c r="N1096" s="56">
        <v>59904</v>
      </c>
      <c r="O1096" s="56">
        <v>54993</v>
      </c>
      <c r="P1096" s="56"/>
      <c r="Q1096" s="56"/>
      <c r="R1096" s="56">
        <v>8419</v>
      </c>
      <c r="S1096" s="56"/>
      <c r="T1096" s="56"/>
      <c r="U1096" s="56"/>
      <c r="V1096" s="56"/>
      <c r="W1096" s="56">
        <v>0</v>
      </c>
      <c r="X1096" s="56">
        <v>0</v>
      </c>
      <c r="Y1096" s="56"/>
      <c r="Z1096" s="56"/>
      <c r="AA1096" s="56"/>
      <c r="AB1096" s="56"/>
      <c r="AC1096" s="56"/>
      <c r="AD1096" s="56"/>
      <c r="AE1096" s="56"/>
      <c r="AG1096" s="6">
        <f>IF(Q1096&gt;0,RANK(Q1096,(N1096:P1096,Q1096:AE1096)),0)</f>
        <v>0</v>
      </c>
      <c r="AH1096" s="6">
        <f>IF(R1096&gt;0,RANK(R1096,(N1096:P1096,Q1096:AE1096)),0)</f>
        <v>3</v>
      </c>
      <c r="AI1096" s="6">
        <f>IF(T1096&gt;0,RANK(T1096,(N1096:P1096,Q1096:AE1096)),0)</f>
        <v>0</v>
      </c>
      <c r="AJ1096" s="6">
        <f>IF(S1096&gt;0,RANK(S1096,(N1096:P1096,Q1096:AE1096)),0)</f>
        <v>0</v>
      </c>
      <c r="AK1096" s="2">
        <f t="shared" si="426"/>
        <v>0</v>
      </c>
      <c r="AL1096" s="2">
        <f t="shared" si="427"/>
        <v>6.8271757111810313E-2</v>
      </c>
      <c r="AM1096" s="2">
        <f t="shared" si="428"/>
        <v>0</v>
      </c>
      <c r="AN1096" s="2">
        <f t="shared" si="429"/>
        <v>0</v>
      </c>
      <c r="AP1096" t="s">
        <v>2106</v>
      </c>
      <c r="AQ1096" t="s">
        <v>1539</v>
      </c>
      <c r="AT1096" s="92">
        <v>39</v>
      </c>
      <c r="AU1096" s="94">
        <v>95</v>
      </c>
      <c r="AV1096" s="98">
        <f t="shared" si="420"/>
        <v>39095</v>
      </c>
      <c r="AX1096" s="6" t="s">
        <v>1535</v>
      </c>
    </row>
    <row r="1097" spans="1:50" hidden="1" outlineLevel="1">
      <c r="A1097" t="s">
        <v>1212</v>
      </c>
      <c r="B1097" t="s">
        <v>1539</v>
      </c>
      <c r="C1097" s="1">
        <f t="shared" si="421"/>
        <v>10093</v>
      </c>
      <c r="D1097" s="6">
        <f>IF(N1097&gt;0, RANK(N1097,(N1097:P1097,Q1097:AE1097)),0)</f>
        <v>2</v>
      </c>
      <c r="E1097" s="6">
        <f>IF(O1097&gt;0,RANK(O1097,(N1097:P1097,Q1097:AE1097)),0)</f>
        <v>1</v>
      </c>
      <c r="F1097" s="6">
        <f>IF(P1097&gt;0,RANK(P1097,(N1097:P1097,Q1097:AE1097)),0)</f>
        <v>0</v>
      </c>
      <c r="G1097" s="1">
        <f t="shared" si="409"/>
        <v>3024</v>
      </c>
      <c r="H1097" s="2">
        <f t="shared" si="410"/>
        <v>0.29961359357970868</v>
      </c>
      <c r="I1097" s="2"/>
      <c r="J1097" s="2">
        <f t="shared" si="422"/>
        <v>0.31229565045080748</v>
      </c>
      <c r="K1097" s="2">
        <f t="shared" si="423"/>
        <v>0.61190924403051616</v>
      </c>
      <c r="L1097" s="2">
        <f t="shared" si="424"/>
        <v>0</v>
      </c>
      <c r="M1097" s="2">
        <f t="shared" si="425"/>
        <v>7.5795105518676409E-2</v>
      </c>
      <c r="N1097" s="56">
        <v>3152</v>
      </c>
      <c r="O1097" s="56">
        <v>6176</v>
      </c>
      <c r="P1097" s="56"/>
      <c r="Q1097" s="56"/>
      <c r="R1097" s="56">
        <v>765</v>
      </c>
      <c r="S1097" s="56"/>
      <c r="T1097" s="56"/>
      <c r="U1097" s="56"/>
      <c r="V1097" s="56"/>
      <c r="W1097" s="56">
        <v>0</v>
      </c>
      <c r="X1097" s="56">
        <v>0</v>
      </c>
      <c r="Y1097" s="56"/>
      <c r="Z1097" s="56"/>
      <c r="AA1097" s="56"/>
      <c r="AB1097" s="56"/>
      <c r="AC1097" s="56"/>
      <c r="AD1097" s="56"/>
      <c r="AE1097" s="56"/>
      <c r="AG1097" s="6">
        <f>IF(Q1097&gt;0,RANK(Q1097,(N1097:P1097,Q1097:AE1097)),0)</f>
        <v>0</v>
      </c>
      <c r="AH1097" s="6">
        <f>IF(R1097&gt;0,RANK(R1097,(N1097:P1097,Q1097:AE1097)),0)</f>
        <v>3</v>
      </c>
      <c r="AI1097" s="6">
        <f>IF(T1097&gt;0,RANK(T1097,(N1097:P1097,Q1097:AE1097)),0)</f>
        <v>0</v>
      </c>
      <c r="AJ1097" s="6">
        <f>IF(S1097&gt;0,RANK(S1097,(N1097:P1097,Q1097:AE1097)),0)</f>
        <v>0</v>
      </c>
      <c r="AK1097" s="2">
        <f t="shared" si="426"/>
        <v>0</v>
      </c>
      <c r="AL1097" s="2">
        <f t="shared" si="427"/>
        <v>7.5795105518676312E-2</v>
      </c>
      <c r="AM1097" s="2">
        <f t="shared" si="428"/>
        <v>0</v>
      </c>
      <c r="AN1097" s="2">
        <f t="shared" si="429"/>
        <v>0</v>
      </c>
      <c r="AP1097" t="s">
        <v>1212</v>
      </c>
      <c r="AQ1097" t="s">
        <v>1539</v>
      </c>
      <c r="AT1097" s="92">
        <v>39</v>
      </c>
      <c r="AU1097" s="94">
        <v>97</v>
      </c>
      <c r="AV1097" s="98">
        <f t="shared" si="420"/>
        <v>39097</v>
      </c>
      <c r="AX1097" s="6" t="s">
        <v>1535</v>
      </c>
    </row>
    <row r="1098" spans="1:50" hidden="1" outlineLevel="1">
      <c r="A1098" t="s">
        <v>486</v>
      </c>
      <c r="B1098" t="s">
        <v>1539</v>
      </c>
      <c r="C1098" s="1">
        <f t="shared" si="421"/>
        <v>92116</v>
      </c>
      <c r="D1098" s="6">
        <f>IF(N1098&gt;0, RANK(N1098,(N1098:P1098,Q1098:AE1098)),0)</f>
        <v>1</v>
      </c>
      <c r="E1098" s="6">
        <f>IF(O1098&gt;0,RANK(O1098,(N1098:P1098,Q1098:AE1098)),0)</f>
        <v>2</v>
      </c>
      <c r="F1098" s="6">
        <f>IF(P1098&gt;0,RANK(P1098,(N1098:P1098,Q1098:AE1098)),0)</f>
        <v>0</v>
      </c>
      <c r="G1098" s="1">
        <f t="shared" si="409"/>
        <v>10518</v>
      </c>
      <c r="H1098" s="2">
        <f t="shared" si="410"/>
        <v>0.11418211819879283</v>
      </c>
      <c r="I1098" s="2"/>
      <c r="J1098" s="2">
        <f t="shared" si="422"/>
        <v>0.51178948282600201</v>
      </c>
      <c r="K1098" s="2">
        <f t="shared" si="423"/>
        <v>0.39760736462720919</v>
      </c>
      <c r="L1098" s="2">
        <f t="shared" si="424"/>
        <v>0</v>
      </c>
      <c r="M1098" s="2">
        <f t="shared" si="425"/>
        <v>9.0603152546788801E-2</v>
      </c>
      <c r="N1098" s="56">
        <v>47144</v>
      </c>
      <c r="O1098" s="56">
        <v>36626</v>
      </c>
      <c r="P1098" s="56"/>
      <c r="Q1098" s="56"/>
      <c r="R1098" s="56">
        <v>8291</v>
      </c>
      <c r="S1098" s="56"/>
      <c r="T1098" s="56"/>
      <c r="U1098" s="56"/>
      <c r="V1098" s="56"/>
      <c r="W1098" s="56">
        <v>15</v>
      </c>
      <c r="X1098" s="56">
        <v>40</v>
      </c>
      <c r="Y1098" s="56"/>
      <c r="Z1098" s="56"/>
      <c r="AA1098" s="56"/>
      <c r="AB1098" s="56"/>
      <c r="AC1098" s="56"/>
      <c r="AD1098" s="56"/>
      <c r="AE1098" s="56"/>
      <c r="AG1098" s="6">
        <f>IF(Q1098&gt;0,RANK(Q1098,(N1098:P1098,Q1098:AE1098)),0)</f>
        <v>0</v>
      </c>
      <c r="AH1098" s="6">
        <f>IF(R1098&gt;0,RANK(R1098,(N1098:P1098,Q1098:AE1098)),0)</f>
        <v>3</v>
      </c>
      <c r="AI1098" s="6">
        <f>IF(T1098&gt;0,RANK(T1098,(N1098:P1098,Q1098:AE1098)),0)</f>
        <v>0</v>
      </c>
      <c r="AJ1098" s="6">
        <f>IF(S1098&gt;0,RANK(S1098,(N1098:P1098,Q1098:AE1098)),0)</f>
        <v>0</v>
      </c>
      <c r="AK1098" s="2">
        <f t="shared" si="426"/>
        <v>0</v>
      </c>
      <c r="AL1098" s="2">
        <f t="shared" si="427"/>
        <v>9.0006079291328325E-2</v>
      </c>
      <c r="AM1098" s="2">
        <f t="shared" si="428"/>
        <v>0</v>
      </c>
      <c r="AN1098" s="2">
        <f t="shared" si="429"/>
        <v>0</v>
      </c>
      <c r="AP1098" t="s">
        <v>486</v>
      </c>
      <c r="AQ1098" t="s">
        <v>1539</v>
      </c>
      <c r="AT1098" s="92">
        <v>39</v>
      </c>
      <c r="AU1098" s="94">
        <v>99</v>
      </c>
      <c r="AV1098" s="98">
        <f t="shared" si="420"/>
        <v>39099</v>
      </c>
      <c r="AX1098" s="6" t="s">
        <v>1535</v>
      </c>
    </row>
    <row r="1099" spans="1:50" hidden="1" outlineLevel="1">
      <c r="A1099" t="s">
        <v>1174</v>
      </c>
      <c r="B1099" t="s">
        <v>1539</v>
      </c>
      <c r="C1099" s="1">
        <f t="shared" si="421"/>
        <v>19031</v>
      </c>
      <c r="D1099" s="6">
        <f>IF(N1099&gt;0, RANK(N1099,(N1099:P1099,Q1099:AE1099)),0)</f>
        <v>2</v>
      </c>
      <c r="E1099" s="6">
        <f>IF(O1099&gt;0,RANK(O1099,(N1099:P1099,Q1099:AE1099)),0)</f>
        <v>1</v>
      </c>
      <c r="F1099" s="6">
        <f>IF(P1099&gt;0,RANK(P1099,(N1099:P1099,Q1099:AE1099)),0)</f>
        <v>0</v>
      </c>
      <c r="G1099" s="1">
        <f t="shared" si="409"/>
        <v>4580</v>
      </c>
      <c r="H1099" s="2">
        <f t="shared" si="410"/>
        <v>0.24065997582891072</v>
      </c>
      <c r="I1099" s="2"/>
      <c r="J1099" s="2">
        <f t="shared" si="422"/>
        <v>0.34333455940307916</v>
      </c>
      <c r="K1099" s="2">
        <f t="shared" si="423"/>
        <v>0.58399453523198996</v>
      </c>
      <c r="L1099" s="2">
        <f t="shared" si="424"/>
        <v>0</v>
      </c>
      <c r="M1099" s="2">
        <f t="shared" si="425"/>
        <v>7.2670905364930816E-2</v>
      </c>
      <c r="N1099" s="56">
        <v>6534</v>
      </c>
      <c r="O1099" s="56">
        <v>11114</v>
      </c>
      <c r="P1099" s="56"/>
      <c r="Q1099" s="56"/>
      <c r="R1099" s="56">
        <v>1383</v>
      </c>
      <c r="S1099" s="56"/>
      <c r="T1099" s="56"/>
      <c r="U1099" s="56"/>
      <c r="V1099" s="56"/>
      <c r="W1099" s="56">
        <v>0</v>
      </c>
      <c r="X1099" s="56">
        <v>0</v>
      </c>
      <c r="Y1099" s="56"/>
      <c r="Z1099" s="56"/>
      <c r="AA1099" s="56"/>
      <c r="AB1099" s="56"/>
      <c r="AC1099" s="56"/>
      <c r="AD1099" s="56"/>
      <c r="AE1099" s="56"/>
      <c r="AG1099" s="6">
        <f>IF(Q1099&gt;0,RANK(Q1099,(N1099:P1099,Q1099:AE1099)),0)</f>
        <v>0</v>
      </c>
      <c r="AH1099" s="6">
        <f>IF(R1099&gt;0,RANK(R1099,(N1099:P1099,Q1099:AE1099)),0)</f>
        <v>3</v>
      </c>
      <c r="AI1099" s="6">
        <f>IF(T1099&gt;0,RANK(T1099,(N1099:P1099,Q1099:AE1099)),0)</f>
        <v>0</v>
      </c>
      <c r="AJ1099" s="6">
        <f>IF(S1099&gt;0,RANK(S1099,(N1099:P1099,Q1099:AE1099)),0)</f>
        <v>0</v>
      </c>
      <c r="AK1099" s="2">
        <f t="shared" si="426"/>
        <v>0</v>
      </c>
      <c r="AL1099" s="2">
        <f t="shared" si="427"/>
        <v>7.2670905364930899E-2</v>
      </c>
      <c r="AM1099" s="2">
        <f t="shared" si="428"/>
        <v>0</v>
      </c>
      <c r="AN1099" s="2">
        <f t="shared" si="429"/>
        <v>0</v>
      </c>
      <c r="AP1099" t="s">
        <v>1174</v>
      </c>
      <c r="AQ1099" t="s">
        <v>1539</v>
      </c>
      <c r="AT1099" s="92">
        <v>39</v>
      </c>
      <c r="AU1099" s="94">
        <v>101</v>
      </c>
      <c r="AV1099" s="98">
        <f t="shared" si="420"/>
        <v>39101</v>
      </c>
      <c r="AX1099" s="6" t="s">
        <v>1535</v>
      </c>
    </row>
    <row r="1100" spans="1:50" hidden="1" outlineLevel="1">
      <c r="A1100" t="s">
        <v>1274</v>
      </c>
      <c r="B1100" t="s">
        <v>1539</v>
      </c>
      <c r="C1100" s="1">
        <f t="shared" si="421"/>
        <v>45260</v>
      </c>
      <c r="D1100" s="6">
        <f>IF(N1100&gt;0, RANK(N1100,(N1100:P1100,Q1100:AE1100)),0)</f>
        <v>2</v>
      </c>
      <c r="E1100" s="6">
        <f>IF(O1100&gt;0,RANK(O1100,(N1100:P1100,Q1100:AE1100)),0)</f>
        <v>1</v>
      </c>
      <c r="F1100" s="6">
        <f>IF(P1100&gt;0,RANK(P1100,(N1100:P1100,Q1100:AE1100)),0)</f>
        <v>0</v>
      </c>
      <c r="G1100" s="1">
        <f t="shared" si="409"/>
        <v>12601</v>
      </c>
      <c r="H1100" s="2">
        <f t="shared" si="410"/>
        <v>0.27841361025187805</v>
      </c>
      <c r="I1100" s="2"/>
      <c r="J1100" s="2">
        <f t="shared" si="422"/>
        <v>0.31710119310649582</v>
      </c>
      <c r="K1100" s="2">
        <f t="shared" si="423"/>
        <v>0.59551480335837381</v>
      </c>
      <c r="L1100" s="2">
        <f t="shared" si="424"/>
        <v>0</v>
      </c>
      <c r="M1100" s="2">
        <f t="shared" si="425"/>
        <v>8.7384003535130428E-2</v>
      </c>
      <c r="N1100" s="56">
        <v>14352</v>
      </c>
      <c r="O1100" s="56">
        <v>26953</v>
      </c>
      <c r="P1100" s="56"/>
      <c r="Q1100" s="56"/>
      <c r="R1100" s="56">
        <v>3955</v>
      </c>
      <c r="S1100" s="56"/>
      <c r="T1100" s="56"/>
      <c r="U1100" s="56"/>
      <c r="V1100" s="56"/>
      <c r="W1100" s="56">
        <v>0</v>
      </c>
      <c r="X1100" s="56">
        <v>0</v>
      </c>
      <c r="Y1100" s="56"/>
      <c r="Z1100" s="56"/>
      <c r="AA1100" s="56"/>
      <c r="AB1100" s="56"/>
      <c r="AC1100" s="56"/>
      <c r="AD1100" s="56"/>
      <c r="AE1100" s="56"/>
      <c r="AG1100" s="6">
        <f>IF(Q1100&gt;0,RANK(Q1100,(N1100:P1100,Q1100:AE1100)),0)</f>
        <v>0</v>
      </c>
      <c r="AH1100" s="6">
        <f>IF(R1100&gt;0,RANK(R1100,(N1100:P1100,Q1100:AE1100)),0)</f>
        <v>3</v>
      </c>
      <c r="AI1100" s="6">
        <f>IF(T1100&gt;0,RANK(T1100,(N1100:P1100,Q1100:AE1100)),0)</f>
        <v>0</v>
      </c>
      <c r="AJ1100" s="6">
        <f>IF(S1100&gt;0,RANK(S1100,(N1100:P1100,Q1100:AE1100)),0)</f>
        <v>0</v>
      </c>
      <c r="AK1100" s="2">
        <f t="shared" si="426"/>
        <v>0</v>
      </c>
      <c r="AL1100" s="2">
        <f t="shared" si="427"/>
        <v>8.7384003535130358E-2</v>
      </c>
      <c r="AM1100" s="2">
        <f t="shared" si="428"/>
        <v>0</v>
      </c>
      <c r="AN1100" s="2">
        <f t="shared" si="429"/>
        <v>0</v>
      </c>
      <c r="AP1100" t="s">
        <v>1274</v>
      </c>
      <c r="AQ1100" t="s">
        <v>1539</v>
      </c>
      <c r="AT1100" s="92">
        <v>39</v>
      </c>
      <c r="AU1100" s="94">
        <v>103</v>
      </c>
      <c r="AV1100" s="98">
        <f t="shared" si="420"/>
        <v>39103</v>
      </c>
      <c r="AX1100" s="6" t="s">
        <v>1535</v>
      </c>
    </row>
    <row r="1101" spans="1:50" hidden="1" outlineLevel="1">
      <c r="A1101" t="s">
        <v>979</v>
      </c>
      <c r="B1101" t="s">
        <v>1539</v>
      </c>
      <c r="C1101" s="1">
        <f t="shared" si="421"/>
        <v>7138</v>
      </c>
      <c r="D1101" s="6">
        <f>IF(N1101&gt;0, RANK(N1101,(N1101:P1101,Q1101:AE1101)),0)</f>
        <v>2</v>
      </c>
      <c r="E1101" s="6">
        <f>IF(O1101&gt;0,RANK(O1101,(N1101:P1101,Q1101:AE1101)),0)</f>
        <v>1</v>
      </c>
      <c r="F1101" s="6">
        <f>IF(P1101&gt;0,RANK(P1101,(N1101:P1101,Q1101:AE1101)),0)</f>
        <v>0</v>
      </c>
      <c r="G1101" s="1">
        <f t="shared" si="409"/>
        <v>1528</v>
      </c>
      <c r="H1101" s="2">
        <f t="shared" si="410"/>
        <v>0.21406556458391707</v>
      </c>
      <c r="I1101" s="2"/>
      <c r="J1101" s="2">
        <f t="shared" si="422"/>
        <v>0.3603250210142897</v>
      </c>
      <c r="K1101" s="2">
        <f t="shared" si="423"/>
        <v>0.57439058559820677</v>
      </c>
      <c r="L1101" s="2">
        <f t="shared" si="424"/>
        <v>0</v>
      </c>
      <c r="M1101" s="2">
        <f t="shared" si="425"/>
        <v>6.5284393387503581E-2</v>
      </c>
      <c r="N1101" s="56">
        <v>2572</v>
      </c>
      <c r="O1101" s="56">
        <v>4100</v>
      </c>
      <c r="P1101" s="56"/>
      <c r="Q1101" s="56"/>
      <c r="R1101" s="56">
        <v>466</v>
      </c>
      <c r="S1101" s="56"/>
      <c r="T1101" s="56"/>
      <c r="U1101" s="56"/>
      <c r="V1101" s="56"/>
      <c r="W1101" s="56">
        <v>0</v>
      </c>
      <c r="X1101" s="56">
        <v>0</v>
      </c>
      <c r="Y1101" s="56"/>
      <c r="Z1101" s="56"/>
      <c r="AA1101" s="56"/>
      <c r="AB1101" s="56"/>
      <c r="AC1101" s="56"/>
      <c r="AD1101" s="56"/>
      <c r="AE1101" s="56"/>
      <c r="AG1101" s="6">
        <f>IF(Q1101&gt;0,RANK(Q1101,(N1101:P1101,Q1101:AE1101)),0)</f>
        <v>0</v>
      </c>
      <c r="AH1101" s="6">
        <f>IF(R1101&gt;0,RANK(R1101,(N1101:P1101,Q1101:AE1101)),0)</f>
        <v>3</v>
      </c>
      <c r="AI1101" s="6">
        <f>IF(T1101&gt;0,RANK(T1101,(N1101:P1101,Q1101:AE1101)),0)</f>
        <v>0</v>
      </c>
      <c r="AJ1101" s="6">
        <f>IF(S1101&gt;0,RANK(S1101,(N1101:P1101,Q1101:AE1101)),0)</f>
        <v>0</v>
      </c>
      <c r="AK1101" s="2">
        <f t="shared" si="426"/>
        <v>0</v>
      </c>
      <c r="AL1101" s="2">
        <f t="shared" si="427"/>
        <v>6.5284393387503498E-2</v>
      </c>
      <c r="AM1101" s="2">
        <f t="shared" si="428"/>
        <v>0</v>
      </c>
      <c r="AN1101" s="2">
        <f t="shared" si="429"/>
        <v>0</v>
      </c>
      <c r="AP1101" t="s">
        <v>979</v>
      </c>
      <c r="AQ1101" t="s">
        <v>1539</v>
      </c>
      <c r="AT1101" s="92">
        <v>39</v>
      </c>
      <c r="AU1101" s="94">
        <v>105</v>
      </c>
      <c r="AV1101" s="98">
        <f t="shared" si="420"/>
        <v>39105</v>
      </c>
      <c r="AX1101" s="6" t="s">
        <v>1535</v>
      </c>
    </row>
    <row r="1102" spans="1:50" hidden="1" outlineLevel="1">
      <c r="A1102" t="s">
        <v>2337</v>
      </c>
      <c r="B1102" t="s">
        <v>1539</v>
      </c>
      <c r="C1102" s="1">
        <f t="shared" si="421"/>
        <v>13720</v>
      </c>
      <c r="D1102" s="6">
        <f>IF(N1102&gt;0, RANK(N1102,(N1102:P1102,Q1102:AE1102)),0)</f>
        <v>2</v>
      </c>
      <c r="E1102" s="6">
        <f>IF(O1102&gt;0,RANK(O1102,(N1102:P1102,Q1102:AE1102)),0)</f>
        <v>1</v>
      </c>
      <c r="F1102" s="6">
        <f>IF(P1102&gt;0,RANK(P1102,(N1102:P1102,Q1102:AE1102)),0)</f>
        <v>0</v>
      </c>
      <c r="G1102" s="1">
        <f t="shared" si="409"/>
        <v>4949</v>
      </c>
      <c r="H1102" s="2">
        <f t="shared" si="410"/>
        <v>0.36071428571428571</v>
      </c>
      <c r="I1102" s="2"/>
      <c r="J1102" s="2">
        <f t="shared" si="422"/>
        <v>0.28892128279883383</v>
      </c>
      <c r="K1102" s="2">
        <f t="shared" si="423"/>
        <v>0.64963556851311954</v>
      </c>
      <c r="L1102" s="2">
        <f t="shared" si="424"/>
        <v>0</v>
      </c>
      <c r="M1102" s="2">
        <f t="shared" si="425"/>
        <v>6.1443148688046567E-2</v>
      </c>
      <c r="N1102" s="56">
        <v>3964</v>
      </c>
      <c r="O1102" s="56">
        <v>8913</v>
      </c>
      <c r="P1102" s="56"/>
      <c r="Q1102" s="56"/>
      <c r="R1102" s="56">
        <v>843</v>
      </c>
      <c r="S1102" s="56"/>
      <c r="T1102" s="56"/>
      <c r="U1102" s="56"/>
      <c r="V1102" s="56"/>
      <c r="W1102" s="56">
        <v>0</v>
      </c>
      <c r="X1102" s="56">
        <v>0</v>
      </c>
      <c r="Y1102" s="56"/>
      <c r="Z1102" s="56"/>
      <c r="AA1102" s="56"/>
      <c r="AB1102" s="56"/>
      <c r="AC1102" s="56"/>
      <c r="AD1102" s="56"/>
      <c r="AE1102" s="56"/>
      <c r="AG1102" s="6">
        <f>IF(Q1102&gt;0,RANK(Q1102,(N1102:P1102,Q1102:AE1102)),0)</f>
        <v>0</v>
      </c>
      <c r="AH1102" s="6">
        <f>IF(R1102&gt;0,RANK(R1102,(N1102:P1102,Q1102:AE1102)),0)</f>
        <v>3</v>
      </c>
      <c r="AI1102" s="6">
        <f>IF(T1102&gt;0,RANK(T1102,(N1102:P1102,Q1102:AE1102)),0)</f>
        <v>0</v>
      </c>
      <c r="AJ1102" s="6">
        <f>IF(S1102&gt;0,RANK(S1102,(N1102:P1102,Q1102:AE1102)),0)</f>
        <v>0</v>
      </c>
      <c r="AK1102" s="2">
        <f t="shared" si="426"/>
        <v>0</v>
      </c>
      <c r="AL1102" s="2">
        <f t="shared" si="427"/>
        <v>6.144314868804665E-2</v>
      </c>
      <c r="AM1102" s="2">
        <f t="shared" si="428"/>
        <v>0</v>
      </c>
      <c r="AN1102" s="2">
        <f t="shared" si="429"/>
        <v>0</v>
      </c>
      <c r="AP1102" t="s">
        <v>2337</v>
      </c>
      <c r="AQ1102" t="s">
        <v>1539</v>
      </c>
      <c r="AT1102" s="92">
        <v>39</v>
      </c>
      <c r="AU1102" s="94">
        <v>107</v>
      </c>
      <c r="AV1102" s="98">
        <f t="shared" si="420"/>
        <v>39107</v>
      </c>
      <c r="AX1102" s="6" t="s">
        <v>1535</v>
      </c>
    </row>
    <row r="1103" spans="1:50" hidden="1" outlineLevel="1">
      <c r="A1103" t="s">
        <v>1813</v>
      </c>
      <c r="B1103" t="s">
        <v>1539</v>
      </c>
      <c r="C1103" s="1">
        <f t="shared" si="421"/>
        <v>29697</v>
      </c>
      <c r="D1103" s="6">
        <f>IF(N1103&gt;0, RANK(N1103,(N1103:P1103,Q1103:AE1103)),0)</f>
        <v>2</v>
      </c>
      <c r="E1103" s="6">
        <f>IF(O1103&gt;0,RANK(O1103,(N1103:P1103,Q1103:AE1103)),0)</f>
        <v>1</v>
      </c>
      <c r="F1103" s="6">
        <f>IF(P1103&gt;0,RANK(P1103,(N1103:P1103,Q1103:AE1103)),0)</f>
        <v>0</v>
      </c>
      <c r="G1103" s="1">
        <f t="shared" si="409"/>
        <v>8570</v>
      </c>
      <c r="H1103" s="2">
        <f t="shared" si="410"/>
        <v>0.28858133818230797</v>
      </c>
      <c r="I1103" s="2"/>
      <c r="J1103" s="2">
        <f t="shared" si="422"/>
        <v>0.31908947031686702</v>
      </c>
      <c r="K1103" s="2">
        <f t="shared" si="423"/>
        <v>0.60767080849917499</v>
      </c>
      <c r="L1103" s="2">
        <f t="shared" si="424"/>
        <v>0</v>
      </c>
      <c r="M1103" s="2">
        <f t="shared" si="425"/>
        <v>7.3239721183958051E-2</v>
      </c>
      <c r="N1103" s="56">
        <v>9476</v>
      </c>
      <c r="O1103" s="56">
        <v>18046</v>
      </c>
      <c r="P1103" s="56"/>
      <c r="Q1103" s="56"/>
      <c r="R1103" s="56">
        <v>2175</v>
      </c>
      <c r="S1103" s="56"/>
      <c r="T1103" s="56"/>
      <c r="U1103" s="56"/>
      <c r="V1103" s="56"/>
      <c r="W1103" s="56">
        <v>0</v>
      </c>
      <c r="X1103" s="56">
        <v>0</v>
      </c>
      <c r="Y1103" s="56"/>
      <c r="Z1103" s="56"/>
      <c r="AA1103" s="56"/>
      <c r="AB1103" s="56"/>
      <c r="AC1103" s="56"/>
      <c r="AD1103" s="56"/>
      <c r="AE1103" s="56"/>
      <c r="AG1103" s="6">
        <f>IF(Q1103&gt;0,RANK(Q1103,(N1103:P1103,Q1103:AE1103)),0)</f>
        <v>0</v>
      </c>
      <c r="AH1103" s="6">
        <f>IF(R1103&gt;0,RANK(R1103,(N1103:P1103,Q1103:AE1103)),0)</f>
        <v>3</v>
      </c>
      <c r="AI1103" s="6">
        <f>IF(T1103&gt;0,RANK(T1103,(N1103:P1103,Q1103:AE1103)),0)</f>
        <v>0</v>
      </c>
      <c r="AJ1103" s="6">
        <f>IF(S1103&gt;0,RANK(S1103,(N1103:P1103,Q1103:AE1103)),0)</f>
        <v>0</v>
      </c>
      <c r="AK1103" s="2">
        <f t="shared" si="426"/>
        <v>0</v>
      </c>
      <c r="AL1103" s="2">
        <f t="shared" si="427"/>
        <v>7.3239721183957981E-2</v>
      </c>
      <c r="AM1103" s="2">
        <f t="shared" si="428"/>
        <v>0</v>
      </c>
      <c r="AN1103" s="2">
        <f t="shared" si="429"/>
        <v>0</v>
      </c>
      <c r="AP1103" t="s">
        <v>1813</v>
      </c>
      <c r="AQ1103" t="s">
        <v>1539</v>
      </c>
      <c r="AT1103" s="92">
        <v>39</v>
      </c>
      <c r="AU1103" s="94">
        <v>109</v>
      </c>
      <c r="AV1103" s="98">
        <f t="shared" si="420"/>
        <v>39109</v>
      </c>
      <c r="AX1103" s="6" t="s">
        <v>1535</v>
      </c>
    </row>
    <row r="1104" spans="1:50" hidden="1" outlineLevel="1">
      <c r="A1104" t="s">
        <v>2192</v>
      </c>
      <c r="B1104" t="s">
        <v>1539</v>
      </c>
      <c r="C1104" s="1">
        <f t="shared" si="421"/>
        <v>5603</v>
      </c>
      <c r="D1104" s="6">
        <f>IF(N1104&gt;0, RANK(N1104,(N1104:P1104,Q1104:AE1104)),0)</f>
        <v>1</v>
      </c>
      <c r="E1104" s="6">
        <f>IF(O1104&gt;0,RANK(O1104,(N1104:P1104,Q1104:AE1104)),0)</f>
        <v>2</v>
      </c>
      <c r="F1104" s="6">
        <f>IF(P1104&gt;0,RANK(P1104,(N1104:P1104,Q1104:AE1104)),0)</f>
        <v>0</v>
      </c>
      <c r="G1104" s="1">
        <f t="shared" si="409"/>
        <v>1426</v>
      </c>
      <c r="H1104" s="2">
        <f t="shared" si="410"/>
        <v>0.2545065143673032</v>
      </c>
      <c r="I1104" s="2"/>
      <c r="J1104" s="2">
        <f t="shared" si="422"/>
        <v>0.59967874353025163</v>
      </c>
      <c r="K1104" s="2">
        <f t="shared" si="423"/>
        <v>0.34517222916294843</v>
      </c>
      <c r="L1104" s="2">
        <f t="shared" si="424"/>
        <v>0</v>
      </c>
      <c r="M1104" s="2">
        <f t="shared" si="425"/>
        <v>5.5149027306799936E-2</v>
      </c>
      <c r="N1104" s="56">
        <v>3360</v>
      </c>
      <c r="O1104" s="56">
        <v>1934</v>
      </c>
      <c r="P1104" s="56"/>
      <c r="Q1104" s="56"/>
      <c r="R1104" s="56">
        <v>309</v>
      </c>
      <c r="S1104" s="56"/>
      <c r="T1104" s="56"/>
      <c r="U1104" s="56"/>
      <c r="V1104" s="56"/>
      <c r="W1104" s="56">
        <v>0</v>
      </c>
      <c r="X1104" s="56">
        <v>0</v>
      </c>
      <c r="Y1104" s="56"/>
      <c r="Z1104" s="56"/>
      <c r="AA1104" s="56"/>
      <c r="AB1104" s="56"/>
      <c r="AC1104" s="56"/>
      <c r="AD1104" s="56"/>
      <c r="AE1104" s="56"/>
      <c r="AG1104" s="6">
        <f>IF(Q1104&gt;0,RANK(Q1104,(N1104:P1104,Q1104:AE1104)),0)</f>
        <v>0</v>
      </c>
      <c r="AH1104" s="6">
        <f>IF(R1104&gt;0,RANK(R1104,(N1104:P1104,Q1104:AE1104)),0)</f>
        <v>3</v>
      </c>
      <c r="AI1104" s="6">
        <f>IF(T1104&gt;0,RANK(T1104,(N1104:P1104,Q1104:AE1104)),0)</f>
        <v>0</v>
      </c>
      <c r="AJ1104" s="6">
        <f>IF(S1104&gt;0,RANK(S1104,(N1104:P1104,Q1104:AE1104)),0)</f>
        <v>0</v>
      </c>
      <c r="AK1104" s="2">
        <f t="shared" si="426"/>
        <v>0</v>
      </c>
      <c r="AL1104" s="2">
        <f t="shared" si="427"/>
        <v>5.5149027306799929E-2</v>
      </c>
      <c r="AM1104" s="2">
        <f t="shared" si="428"/>
        <v>0</v>
      </c>
      <c r="AN1104" s="2">
        <f t="shared" si="429"/>
        <v>0</v>
      </c>
      <c r="AP1104" t="s">
        <v>2192</v>
      </c>
      <c r="AQ1104" t="s">
        <v>1539</v>
      </c>
      <c r="AT1104" s="92">
        <v>39</v>
      </c>
      <c r="AU1104" s="94">
        <v>111</v>
      </c>
      <c r="AV1104" s="98">
        <f t="shared" si="420"/>
        <v>39111</v>
      </c>
      <c r="AX1104" s="6" t="s">
        <v>1535</v>
      </c>
    </row>
    <row r="1105" spans="1:50" hidden="1" outlineLevel="1">
      <c r="A1105" t="s">
        <v>496</v>
      </c>
      <c r="B1105" t="s">
        <v>1539</v>
      </c>
      <c r="C1105" s="1">
        <f t="shared" si="421"/>
        <v>178565</v>
      </c>
      <c r="D1105" s="6">
        <f>IF(N1105&gt;0, RANK(N1105,(N1105:P1105,Q1105:AE1105)),0)</f>
        <v>2</v>
      </c>
      <c r="E1105" s="6">
        <f>IF(O1105&gt;0,RANK(O1105,(N1105:P1105,Q1105:AE1105)),0)</f>
        <v>1</v>
      </c>
      <c r="F1105" s="6">
        <f>IF(P1105&gt;0,RANK(P1105,(N1105:P1105,Q1105:AE1105)),0)</f>
        <v>0</v>
      </c>
      <c r="G1105" s="1">
        <f t="shared" ref="G1105:G1137" si="430">IF(C1105&gt;0,MAX(N1105:P1105)-LARGE(N1105:P1105,2),0)</f>
        <v>21528</v>
      </c>
      <c r="H1105" s="2">
        <f t="shared" ref="H1105:H1137" si="431">IF(C1105&gt;0,G1105/C1105,0)</f>
        <v>0.12056114020104723</v>
      </c>
      <c r="I1105" s="2"/>
      <c r="J1105" s="2">
        <f t="shared" si="422"/>
        <v>0.41062358244896818</v>
      </c>
      <c r="K1105" s="2">
        <f t="shared" si="423"/>
        <v>0.53118472265001537</v>
      </c>
      <c r="L1105" s="2">
        <f t="shared" si="424"/>
        <v>0</v>
      </c>
      <c r="M1105" s="2">
        <f t="shared" si="425"/>
        <v>5.81916949010165E-2</v>
      </c>
      <c r="N1105" s="56">
        <v>73323</v>
      </c>
      <c r="O1105" s="56">
        <v>94851</v>
      </c>
      <c r="P1105" s="56"/>
      <c r="Q1105" s="56"/>
      <c r="R1105" s="56">
        <v>10389</v>
      </c>
      <c r="S1105" s="56"/>
      <c r="T1105" s="56"/>
      <c r="U1105" s="56"/>
      <c r="V1105" s="56"/>
      <c r="W1105" s="56">
        <v>0</v>
      </c>
      <c r="X1105" s="56">
        <v>2</v>
      </c>
      <c r="Y1105" s="56"/>
      <c r="Z1105" s="56"/>
      <c r="AA1105" s="56"/>
      <c r="AB1105" s="56"/>
      <c r="AC1105" s="56"/>
      <c r="AD1105" s="56"/>
      <c r="AE1105" s="56"/>
      <c r="AG1105" s="6">
        <f>IF(Q1105&gt;0,RANK(Q1105,(N1105:P1105,Q1105:AE1105)),0)</f>
        <v>0</v>
      </c>
      <c r="AH1105" s="6">
        <f>IF(R1105&gt;0,RANK(R1105,(N1105:P1105,Q1105:AE1105)),0)</f>
        <v>3</v>
      </c>
      <c r="AI1105" s="6">
        <f>IF(T1105&gt;0,RANK(T1105,(N1105:P1105,Q1105:AE1105)),0)</f>
        <v>0</v>
      </c>
      <c r="AJ1105" s="6">
        <f>IF(S1105&gt;0,RANK(S1105,(N1105:P1105,Q1105:AE1105)),0)</f>
        <v>0</v>
      </c>
      <c r="AK1105" s="2">
        <f t="shared" si="426"/>
        <v>0</v>
      </c>
      <c r="AL1105" s="2">
        <f t="shared" si="427"/>
        <v>5.8180494497801924E-2</v>
      </c>
      <c r="AM1105" s="2">
        <f t="shared" si="428"/>
        <v>0</v>
      </c>
      <c r="AN1105" s="2">
        <f t="shared" si="429"/>
        <v>0</v>
      </c>
      <c r="AP1105" t="s">
        <v>496</v>
      </c>
      <c r="AQ1105" t="s">
        <v>1539</v>
      </c>
      <c r="AT1105" s="92">
        <v>39</v>
      </c>
      <c r="AU1105" s="94">
        <v>113</v>
      </c>
      <c r="AV1105" s="98">
        <f t="shared" si="420"/>
        <v>39113</v>
      </c>
      <c r="AX1105" s="6" t="s">
        <v>1535</v>
      </c>
    </row>
    <row r="1106" spans="1:50" hidden="1" outlineLevel="1">
      <c r="A1106" t="s">
        <v>1967</v>
      </c>
      <c r="B1106" t="s">
        <v>1539</v>
      </c>
      <c r="C1106" s="1">
        <f t="shared" si="421"/>
        <v>5096</v>
      </c>
      <c r="D1106" s="6">
        <f>IF(N1106&gt;0, RANK(N1106,(N1106:P1106,Q1106:AE1106)),0)</f>
        <v>2</v>
      </c>
      <c r="E1106" s="6">
        <f>IF(O1106&gt;0,RANK(O1106,(N1106:P1106,Q1106:AE1106)),0)</f>
        <v>1</v>
      </c>
      <c r="F1106" s="6">
        <f>IF(P1106&gt;0,RANK(P1106,(N1106:P1106,Q1106:AE1106)),0)</f>
        <v>0</v>
      </c>
      <c r="G1106" s="1">
        <f t="shared" si="430"/>
        <v>1270</v>
      </c>
      <c r="H1106" s="2">
        <f t="shared" si="431"/>
        <v>0.24921507064364207</v>
      </c>
      <c r="I1106" s="2"/>
      <c r="J1106" s="2">
        <f t="shared" si="422"/>
        <v>0.31730769230769229</v>
      </c>
      <c r="K1106" s="2">
        <f t="shared" si="423"/>
        <v>0.56652276295133441</v>
      </c>
      <c r="L1106" s="2">
        <f t="shared" si="424"/>
        <v>0</v>
      </c>
      <c r="M1106" s="2">
        <f t="shared" si="425"/>
        <v>0.1161695447409733</v>
      </c>
      <c r="N1106" s="56">
        <v>1617</v>
      </c>
      <c r="O1106" s="56">
        <v>2887</v>
      </c>
      <c r="P1106" s="56"/>
      <c r="Q1106" s="56"/>
      <c r="R1106" s="56">
        <v>592</v>
      </c>
      <c r="S1106" s="56"/>
      <c r="T1106" s="56"/>
      <c r="U1106" s="56"/>
      <c r="V1106" s="56"/>
      <c r="W1106" s="56">
        <v>0</v>
      </c>
      <c r="X1106" s="56">
        <v>0</v>
      </c>
      <c r="Y1106" s="56"/>
      <c r="Z1106" s="56"/>
      <c r="AA1106" s="56"/>
      <c r="AB1106" s="56"/>
      <c r="AC1106" s="56"/>
      <c r="AD1106" s="56"/>
      <c r="AE1106" s="56"/>
      <c r="AG1106" s="6">
        <f>IF(Q1106&gt;0,RANK(Q1106,(N1106:P1106,Q1106:AE1106)),0)</f>
        <v>0</v>
      </c>
      <c r="AH1106" s="6">
        <f>IF(R1106&gt;0,RANK(R1106,(N1106:P1106,Q1106:AE1106)),0)</f>
        <v>3</v>
      </c>
      <c r="AI1106" s="6">
        <f>IF(T1106&gt;0,RANK(T1106,(N1106:P1106,Q1106:AE1106)),0)</f>
        <v>0</v>
      </c>
      <c r="AJ1106" s="6">
        <f>IF(S1106&gt;0,RANK(S1106,(N1106:P1106,Q1106:AE1106)),0)</f>
        <v>0</v>
      </c>
      <c r="AK1106" s="2">
        <f t="shared" si="426"/>
        <v>0</v>
      </c>
      <c r="AL1106" s="2">
        <f t="shared" si="427"/>
        <v>0.11616954474097331</v>
      </c>
      <c r="AM1106" s="2">
        <f t="shared" si="428"/>
        <v>0</v>
      </c>
      <c r="AN1106" s="2">
        <f t="shared" si="429"/>
        <v>0</v>
      </c>
      <c r="AP1106" t="s">
        <v>1967</v>
      </c>
      <c r="AQ1106" t="s">
        <v>1539</v>
      </c>
      <c r="AT1106" s="92">
        <v>39</v>
      </c>
      <c r="AU1106" s="94">
        <v>115</v>
      </c>
      <c r="AV1106" s="98">
        <f t="shared" si="420"/>
        <v>39115</v>
      </c>
      <c r="AX1106" s="6" t="s">
        <v>1535</v>
      </c>
    </row>
    <row r="1107" spans="1:50" hidden="1" outlineLevel="1">
      <c r="A1107" t="s">
        <v>1728</v>
      </c>
      <c r="B1107" t="s">
        <v>1539</v>
      </c>
      <c r="C1107" s="1">
        <f t="shared" si="421"/>
        <v>9122</v>
      </c>
      <c r="D1107" s="6">
        <f>IF(N1107&gt;0, RANK(N1107,(N1107:P1107,Q1107:AE1107)),0)</f>
        <v>2</v>
      </c>
      <c r="E1107" s="6">
        <f>IF(O1107&gt;0,RANK(O1107,(N1107:P1107,Q1107:AE1107)),0)</f>
        <v>1</v>
      </c>
      <c r="F1107" s="6">
        <f>IF(P1107&gt;0,RANK(P1107,(N1107:P1107,Q1107:AE1107)),0)</f>
        <v>0</v>
      </c>
      <c r="G1107" s="1">
        <f t="shared" si="430"/>
        <v>1908</v>
      </c>
      <c r="H1107" s="2">
        <f t="shared" si="431"/>
        <v>0.20916465687349264</v>
      </c>
      <c r="I1107" s="2"/>
      <c r="J1107" s="2">
        <f t="shared" si="422"/>
        <v>0.34499013374260029</v>
      </c>
      <c r="K1107" s="2">
        <f t="shared" si="423"/>
        <v>0.55415479061609296</v>
      </c>
      <c r="L1107" s="2">
        <f t="shared" si="424"/>
        <v>0</v>
      </c>
      <c r="M1107" s="2">
        <f t="shared" si="425"/>
        <v>0.1008550756413068</v>
      </c>
      <c r="N1107" s="56">
        <v>3147</v>
      </c>
      <c r="O1107" s="56">
        <v>5055</v>
      </c>
      <c r="P1107" s="56"/>
      <c r="Q1107" s="56"/>
      <c r="R1107" s="56">
        <v>920</v>
      </c>
      <c r="S1107" s="56"/>
      <c r="T1107" s="56"/>
      <c r="U1107" s="56"/>
      <c r="V1107" s="56"/>
      <c r="W1107" s="56">
        <v>0</v>
      </c>
      <c r="X1107" s="56">
        <v>0</v>
      </c>
      <c r="Y1107" s="56"/>
      <c r="Z1107" s="56"/>
      <c r="AA1107" s="56"/>
      <c r="AB1107" s="56"/>
      <c r="AC1107" s="56"/>
      <c r="AD1107" s="56"/>
      <c r="AE1107" s="56"/>
      <c r="AG1107" s="6">
        <f>IF(Q1107&gt;0,RANK(Q1107,(N1107:P1107,Q1107:AE1107)),0)</f>
        <v>0</v>
      </c>
      <c r="AH1107" s="6">
        <f>IF(R1107&gt;0,RANK(R1107,(N1107:P1107,Q1107:AE1107)),0)</f>
        <v>3</v>
      </c>
      <c r="AI1107" s="6">
        <f>IF(T1107&gt;0,RANK(T1107,(N1107:P1107,Q1107:AE1107)),0)</f>
        <v>0</v>
      </c>
      <c r="AJ1107" s="6">
        <f>IF(S1107&gt;0,RANK(S1107,(N1107:P1107,Q1107:AE1107)),0)</f>
        <v>0</v>
      </c>
      <c r="AK1107" s="2">
        <f t="shared" si="426"/>
        <v>0</v>
      </c>
      <c r="AL1107" s="2">
        <f t="shared" si="427"/>
        <v>0.10085507564130673</v>
      </c>
      <c r="AM1107" s="2">
        <f t="shared" si="428"/>
        <v>0</v>
      </c>
      <c r="AN1107" s="2">
        <f t="shared" si="429"/>
        <v>0</v>
      </c>
      <c r="AP1107" t="s">
        <v>1728</v>
      </c>
      <c r="AQ1107" t="s">
        <v>1539</v>
      </c>
      <c r="AT1107" s="92">
        <v>39</v>
      </c>
      <c r="AU1107" s="94">
        <v>117</v>
      </c>
      <c r="AV1107" s="98">
        <f t="shared" si="420"/>
        <v>39117</v>
      </c>
      <c r="AX1107" s="6" t="s">
        <v>1535</v>
      </c>
    </row>
    <row r="1108" spans="1:50" hidden="1" outlineLevel="1">
      <c r="A1108" t="s">
        <v>384</v>
      </c>
      <c r="B1108" t="s">
        <v>1539</v>
      </c>
      <c r="C1108" s="1">
        <f t="shared" si="421"/>
        <v>26137</v>
      </c>
      <c r="D1108" s="6">
        <f>IF(N1108&gt;0, RANK(N1108,(N1108:P1108,Q1108:AE1108)),0)</f>
        <v>2</v>
      </c>
      <c r="E1108" s="6">
        <f>IF(O1108&gt;0,RANK(O1108,(N1108:P1108,Q1108:AE1108)),0)</f>
        <v>1</v>
      </c>
      <c r="F1108" s="6">
        <f>IF(P1108&gt;0,RANK(P1108,(N1108:P1108,Q1108:AE1108)),0)</f>
        <v>0</v>
      </c>
      <c r="G1108" s="1">
        <f t="shared" si="430"/>
        <v>5382</v>
      </c>
      <c r="H1108" s="2">
        <f t="shared" si="431"/>
        <v>0.20591498641772199</v>
      </c>
      <c r="I1108" s="2"/>
      <c r="J1108" s="2">
        <f t="shared" si="422"/>
        <v>0.33232582163216895</v>
      </c>
      <c r="K1108" s="2">
        <f t="shared" si="423"/>
        <v>0.53824080804989094</v>
      </c>
      <c r="L1108" s="2">
        <f t="shared" si="424"/>
        <v>0</v>
      </c>
      <c r="M1108" s="2">
        <f t="shared" si="425"/>
        <v>0.12943337031794011</v>
      </c>
      <c r="N1108" s="56">
        <v>8686</v>
      </c>
      <c r="O1108" s="56">
        <v>14068</v>
      </c>
      <c r="P1108" s="56"/>
      <c r="Q1108" s="56"/>
      <c r="R1108" s="56">
        <v>3383</v>
      </c>
      <c r="S1108" s="56"/>
      <c r="T1108" s="56"/>
      <c r="U1108" s="56"/>
      <c r="V1108" s="56"/>
      <c r="W1108" s="56">
        <v>0</v>
      </c>
      <c r="X1108" s="56">
        <v>0</v>
      </c>
      <c r="Y1108" s="56"/>
      <c r="Z1108" s="56"/>
      <c r="AA1108" s="56"/>
      <c r="AB1108" s="56"/>
      <c r="AC1108" s="56"/>
      <c r="AD1108" s="56"/>
      <c r="AE1108" s="56"/>
      <c r="AG1108" s="6">
        <f>IF(Q1108&gt;0,RANK(Q1108,(N1108:P1108,Q1108:AE1108)),0)</f>
        <v>0</v>
      </c>
      <c r="AH1108" s="6">
        <f>IF(R1108&gt;0,RANK(R1108,(N1108:P1108,Q1108:AE1108)),0)</f>
        <v>3</v>
      </c>
      <c r="AI1108" s="6">
        <f>IF(T1108&gt;0,RANK(T1108,(N1108:P1108,Q1108:AE1108)),0)</f>
        <v>0</v>
      </c>
      <c r="AJ1108" s="6">
        <f>IF(S1108&gt;0,RANK(S1108,(N1108:P1108,Q1108:AE1108)),0)</f>
        <v>0</v>
      </c>
      <c r="AK1108" s="2">
        <f t="shared" si="426"/>
        <v>0</v>
      </c>
      <c r="AL1108" s="2">
        <f t="shared" si="427"/>
        <v>0.12943337031794008</v>
      </c>
      <c r="AM1108" s="2">
        <f t="shared" si="428"/>
        <v>0</v>
      </c>
      <c r="AN1108" s="2">
        <f t="shared" si="429"/>
        <v>0</v>
      </c>
      <c r="AP1108" t="s">
        <v>384</v>
      </c>
      <c r="AQ1108" t="s">
        <v>1539</v>
      </c>
      <c r="AT1108" s="92">
        <v>39</v>
      </c>
      <c r="AU1108" s="94">
        <v>119</v>
      </c>
      <c r="AV1108" s="98">
        <f t="shared" si="420"/>
        <v>39119</v>
      </c>
      <c r="AX1108" s="6" t="s">
        <v>1535</v>
      </c>
    </row>
    <row r="1109" spans="1:50" hidden="1" outlineLevel="1">
      <c r="A1109" t="s">
        <v>1678</v>
      </c>
      <c r="B1109" t="s">
        <v>1539</v>
      </c>
      <c r="C1109" s="1">
        <f t="shared" si="421"/>
        <v>4722</v>
      </c>
      <c r="D1109" s="6">
        <f>IF(N1109&gt;0, RANK(N1109,(N1109:P1109,Q1109:AE1109)),0)</f>
        <v>2</v>
      </c>
      <c r="E1109" s="6">
        <f>IF(O1109&gt;0,RANK(O1109,(N1109:P1109,Q1109:AE1109)),0)</f>
        <v>1</v>
      </c>
      <c r="F1109" s="6">
        <f>IF(P1109&gt;0,RANK(P1109,(N1109:P1109,Q1109:AE1109)),0)</f>
        <v>0</v>
      </c>
      <c r="G1109" s="1">
        <f t="shared" si="430"/>
        <v>826</v>
      </c>
      <c r="H1109" s="2">
        <f t="shared" si="431"/>
        <v>0.17492587886488775</v>
      </c>
      <c r="I1109" s="2"/>
      <c r="J1109" s="2">
        <f t="shared" si="422"/>
        <v>0.37484116899618808</v>
      </c>
      <c r="K1109" s="2">
        <f t="shared" si="423"/>
        <v>0.54976704786107577</v>
      </c>
      <c r="L1109" s="2">
        <f t="shared" si="424"/>
        <v>0</v>
      </c>
      <c r="M1109" s="2">
        <f t="shared" si="425"/>
        <v>7.5391783142736091E-2</v>
      </c>
      <c r="N1109" s="56">
        <v>1770</v>
      </c>
      <c r="O1109" s="56">
        <v>2596</v>
      </c>
      <c r="P1109" s="56"/>
      <c r="Q1109" s="56"/>
      <c r="R1109" s="56">
        <v>356</v>
      </c>
      <c r="S1109" s="56"/>
      <c r="T1109" s="56"/>
      <c r="U1109" s="56"/>
      <c r="V1109" s="56"/>
      <c r="W1109" s="56">
        <v>0</v>
      </c>
      <c r="X1109" s="56">
        <v>0</v>
      </c>
      <c r="Y1109" s="56"/>
      <c r="Z1109" s="56"/>
      <c r="AA1109" s="56"/>
      <c r="AB1109" s="56"/>
      <c r="AC1109" s="56"/>
      <c r="AD1109" s="56"/>
      <c r="AE1109" s="56"/>
      <c r="AG1109" s="6">
        <f>IF(Q1109&gt;0,RANK(Q1109,(N1109:P1109,Q1109:AE1109)),0)</f>
        <v>0</v>
      </c>
      <c r="AH1109" s="6">
        <f>IF(R1109&gt;0,RANK(R1109,(N1109:P1109,Q1109:AE1109)),0)</f>
        <v>3</v>
      </c>
      <c r="AI1109" s="6">
        <f>IF(T1109&gt;0,RANK(T1109,(N1109:P1109,Q1109:AE1109)),0)</f>
        <v>0</v>
      </c>
      <c r="AJ1109" s="6">
        <f>IF(S1109&gt;0,RANK(S1109,(N1109:P1109,Q1109:AE1109)),0)</f>
        <v>0</v>
      </c>
      <c r="AK1109" s="2">
        <f t="shared" si="426"/>
        <v>0</v>
      </c>
      <c r="AL1109" s="2">
        <f t="shared" si="427"/>
        <v>7.5391783142736132E-2</v>
      </c>
      <c r="AM1109" s="2">
        <f t="shared" si="428"/>
        <v>0</v>
      </c>
      <c r="AN1109" s="2">
        <f t="shared" si="429"/>
        <v>0</v>
      </c>
      <c r="AP1109" t="s">
        <v>1678</v>
      </c>
      <c r="AQ1109" t="s">
        <v>1539</v>
      </c>
      <c r="AT1109" s="92">
        <v>39</v>
      </c>
      <c r="AU1109" s="94">
        <v>121</v>
      </c>
      <c r="AV1109" s="98">
        <f t="shared" si="420"/>
        <v>39121</v>
      </c>
      <c r="AX1109" s="6" t="s">
        <v>1535</v>
      </c>
    </row>
    <row r="1110" spans="1:50" hidden="1" outlineLevel="1">
      <c r="A1110" t="s">
        <v>2071</v>
      </c>
      <c r="B1110" t="s">
        <v>1539</v>
      </c>
      <c r="C1110" s="1">
        <f t="shared" si="421"/>
        <v>14413</v>
      </c>
      <c r="D1110" s="6">
        <f>IF(N1110&gt;0, RANK(N1110,(N1110:P1110,Q1110:AE1110)),0)</f>
        <v>2</v>
      </c>
      <c r="E1110" s="6">
        <f>IF(O1110&gt;0,RANK(O1110,(N1110:P1110,Q1110:AE1110)),0)</f>
        <v>1</v>
      </c>
      <c r="F1110" s="6">
        <f>IF(P1110&gt;0,RANK(P1110,(N1110:P1110,Q1110:AE1110)),0)</f>
        <v>0</v>
      </c>
      <c r="G1110" s="1">
        <f t="shared" si="430"/>
        <v>672</v>
      </c>
      <c r="H1110" s="2">
        <f t="shared" si="431"/>
        <v>4.6624575036425447E-2</v>
      </c>
      <c r="I1110" s="2"/>
      <c r="J1110" s="2">
        <f t="shared" si="422"/>
        <v>0.43245680982446405</v>
      </c>
      <c r="K1110" s="2">
        <f t="shared" si="423"/>
        <v>0.47908138486088947</v>
      </c>
      <c r="L1110" s="2">
        <f t="shared" si="424"/>
        <v>0</v>
      </c>
      <c r="M1110" s="2">
        <f t="shared" si="425"/>
        <v>8.8461805314646424E-2</v>
      </c>
      <c r="N1110" s="56">
        <v>6233</v>
      </c>
      <c r="O1110" s="56">
        <v>6905</v>
      </c>
      <c r="P1110" s="56"/>
      <c r="Q1110" s="56"/>
      <c r="R1110" s="56">
        <v>1275</v>
      </c>
      <c r="S1110" s="56"/>
      <c r="T1110" s="56"/>
      <c r="U1110" s="56"/>
      <c r="V1110" s="56"/>
      <c r="W1110" s="56">
        <v>0</v>
      </c>
      <c r="X1110" s="56">
        <v>0</v>
      </c>
      <c r="Y1110" s="56"/>
      <c r="Z1110" s="56"/>
      <c r="AA1110" s="56"/>
      <c r="AB1110" s="56"/>
      <c r="AC1110" s="56"/>
      <c r="AD1110" s="56"/>
      <c r="AE1110" s="56"/>
      <c r="AG1110" s="6">
        <f>IF(Q1110&gt;0,RANK(Q1110,(N1110:P1110,Q1110:AE1110)),0)</f>
        <v>0</v>
      </c>
      <c r="AH1110" s="6">
        <f>IF(R1110&gt;0,RANK(R1110,(N1110:P1110,Q1110:AE1110)),0)</f>
        <v>3</v>
      </c>
      <c r="AI1110" s="6">
        <f>IF(T1110&gt;0,RANK(T1110,(N1110:P1110,Q1110:AE1110)),0)</f>
        <v>0</v>
      </c>
      <c r="AJ1110" s="6">
        <f>IF(S1110&gt;0,RANK(S1110,(N1110:P1110,Q1110:AE1110)),0)</f>
        <v>0</v>
      </c>
      <c r="AK1110" s="2">
        <f t="shared" si="426"/>
        <v>0</v>
      </c>
      <c r="AL1110" s="2">
        <f t="shared" si="427"/>
        <v>8.8461805314646494E-2</v>
      </c>
      <c r="AM1110" s="2">
        <f t="shared" si="428"/>
        <v>0</v>
      </c>
      <c r="AN1110" s="2">
        <f t="shared" si="429"/>
        <v>0</v>
      </c>
      <c r="AP1110" t="s">
        <v>2071</v>
      </c>
      <c r="AQ1110" t="s">
        <v>1539</v>
      </c>
      <c r="AT1110" s="92">
        <v>39</v>
      </c>
      <c r="AU1110" s="94">
        <v>123</v>
      </c>
      <c r="AV1110" s="98">
        <f t="shared" si="420"/>
        <v>39123</v>
      </c>
      <c r="AX1110" s="6" t="s">
        <v>1535</v>
      </c>
    </row>
    <row r="1111" spans="1:50" hidden="1" outlineLevel="1">
      <c r="A1111" t="s">
        <v>2680</v>
      </c>
      <c r="B1111" t="s">
        <v>1539</v>
      </c>
      <c r="C1111" s="1">
        <f t="shared" si="421"/>
        <v>6816</v>
      </c>
      <c r="D1111" s="6">
        <f>IF(N1111&gt;0, RANK(N1111,(N1111:P1111,Q1111:AE1111)),0)</f>
        <v>2</v>
      </c>
      <c r="E1111" s="6">
        <f>IF(O1111&gt;0,RANK(O1111,(N1111:P1111,Q1111:AE1111)),0)</f>
        <v>1</v>
      </c>
      <c r="F1111" s="6">
        <f>IF(P1111&gt;0,RANK(P1111,(N1111:P1111,Q1111:AE1111)),0)</f>
        <v>0</v>
      </c>
      <c r="G1111" s="1">
        <f t="shared" si="430"/>
        <v>1870</v>
      </c>
      <c r="H1111" s="2">
        <f t="shared" si="431"/>
        <v>0.27435446009389669</v>
      </c>
      <c r="I1111" s="2"/>
      <c r="J1111" s="2">
        <f t="shared" si="422"/>
        <v>0.335387323943662</v>
      </c>
      <c r="K1111" s="2">
        <f t="shared" si="423"/>
        <v>0.60974178403755863</v>
      </c>
      <c r="L1111" s="2">
        <f t="shared" si="424"/>
        <v>0</v>
      </c>
      <c r="M1111" s="2">
        <f t="shared" si="425"/>
        <v>5.4870892018779371E-2</v>
      </c>
      <c r="N1111" s="56">
        <v>2286</v>
      </c>
      <c r="O1111" s="56">
        <v>4156</v>
      </c>
      <c r="P1111" s="56"/>
      <c r="Q1111" s="56"/>
      <c r="R1111" s="56">
        <v>374</v>
      </c>
      <c r="S1111" s="56"/>
      <c r="T1111" s="56"/>
      <c r="U1111" s="56"/>
      <c r="V1111" s="56"/>
      <c r="W1111" s="56">
        <v>0</v>
      </c>
      <c r="X1111" s="56">
        <v>0</v>
      </c>
      <c r="Y1111" s="56"/>
      <c r="Z1111" s="56"/>
      <c r="AA1111" s="56"/>
      <c r="AB1111" s="56"/>
      <c r="AC1111" s="56"/>
      <c r="AD1111" s="56"/>
      <c r="AE1111" s="56"/>
      <c r="AG1111" s="6">
        <f>IF(Q1111&gt;0,RANK(Q1111,(N1111:P1111,Q1111:AE1111)),0)</f>
        <v>0</v>
      </c>
      <c r="AH1111" s="6">
        <f>IF(R1111&gt;0,RANK(R1111,(N1111:P1111,Q1111:AE1111)),0)</f>
        <v>3</v>
      </c>
      <c r="AI1111" s="6">
        <f>IF(T1111&gt;0,RANK(T1111,(N1111:P1111,Q1111:AE1111)),0)</f>
        <v>0</v>
      </c>
      <c r="AJ1111" s="6">
        <f>IF(S1111&gt;0,RANK(S1111,(N1111:P1111,Q1111:AE1111)),0)</f>
        <v>0</v>
      </c>
      <c r="AK1111" s="2">
        <f t="shared" si="426"/>
        <v>0</v>
      </c>
      <c r="AL1111" s="2">
        <f t="shared" si="427"/>
        <v>5.4870892018779344E-2</v>
      </c>
      <c r="AM1111" s="2">
        <f t="shared" si="428"/>
        <v>0</v>
      </c>
      <c r="AN1111" s="2">
        <f t="shared" si="429"/>
        <v>0</v>
      </c>
      <c r="AP1111" t="s">
        <v>2680</v>
      </c>
      <c r="AQ1111" t="s">
        <v>1539</v>
      </c>
      <c r="AT1111" s="92">
        <v>39</v>
      </c>
      <c r="AU1111" s="94">
        <v>125</v>
      </c>
      <c r="AV1111" s="98">
        <f t="shared" si="420"/>
        <v>39125</v>
      </c>
      <c r="AX1111" s="6" t="s">
        <v>1535</v>
      </c>
    </row>
    <row r="1112" spans="1:50" hidden="1" outlineLevel="1">
      <c r="A1112" t="s">
        <v>1994</v>
      </c>
      <c r="B1112" t="s">
        <v>1539</v>
      </c>
      <c r="C1112" s="1">
        <f t="shared" si="421"/>
        <v>9530</v>
      </c>
      <c r="D1112" s="6">
        <f>IF(N1112&gt;0, RANK(N1112,(N1112:P1112,Q1112:AE1112)),0)</f>
        <v>2</v>
      </c>
      <c r="E1112" s="6">
        <f>IF(O1112&gt;0,RANK(O1112,(N1112:P1112,Q1112:AE1112)),0)</f>
        <v>1</v>
      </c>
      <c r="F1112" s="6">
        <f>IF(P1112&gt;0,RANK(P1112,(N1112:P1112,Q1112:AE1112)),0)</f>
        <v>0</v>
      </c>
      <c r="G1112" s="1">
        <f t="shared" si="430"/>
        <v>766</v>
      </c>
      <c r="H1112" s="2">
        <f t="shared" si="431"/>
        <v>8.0377754459601256E-2</v>
      </c>
      <c r="I1112" s="2"/>
      <c r="J1112" s="2">
        <f t="shared" si="422"/>
        <v>0.41028331584470096</v>
      </c>
      <c r="K1112" s="2">
        <f t="shared" si="423"/>
        <v>0.49066107030430223</v>
      </c>
      <c r="L1112" s="2">
        <f t="shared" si="424"/>
        <v>0</v>
      </c>
      <c r="M1112" s="2">
        <f t="shared" si="425"/>
        <v>9.905561385099676E-2</v>
      </c>
      <c r="N1112" s="56">
        <v>3910</v>
      </c>
      <c r="O1112" s="56">
        <v>4676</v>
      </c>
      <c r="P1112" s="56"/>
      <c r="Q1112" s="56"/>
      <c r="R1112" s="56">
        <v>944</v>
      </c>
      <c r="S1112" s="56"/>
      <c r="T1112" s="56"/>
      <c r="U1112" s="56"/>
      <c r="V1112" s="56"/>
      <c r="W1112" s="56">
        <v>0</v>
      </c>
      <c r="X1112" s="56">
        <v>0</v>
      </c>
      <c r="Y1112" s="56"/>
      <c r="Z1112" s="56"/>
      <c r="AA1112" s="56"/>
      <c r="AB1112" s="56"/>
      <c r="AC1112" s="56"/>
      <c r="AD1112" s="56"/>
      <c r="AE1112" s="56"/>
      <c r="AG1112" s="6">
        <f>IF(Q1112&gt;0,RANK(Q1112,(N1112:P1112,Q1112:AE1112)),0)</f>
        <v>0</v>
      </c>
      <c r="AH1112" s="6">
        <f>IF(R1112&gt;0,RANK(R1112,(N1112:P1112,Q1112:AE1112)),0)</f>
        <v>3</v>
      </c>
      <c r="AI1112" s="6">
        <f>IF(T1112&gt;0,RANK(T1112,(N1112:P1112,Q1112:AE1112)),0)</f>
        <v>0</v>
      </c>
      <c r="AJ1112" s="6">
        <f>IF(S1112&gt;0,RANK(S1112,(N1112:P1112,Q1112:AE1112)),0)</f>
        <v>0</v>
      </c>
      <c r="AK1112" s="2">
        <f t="shared" si="426"/>
        <v>0</v>
      </c>
      <c r="AL1112" s="2">
        <f t="shared" si="427"/>
        <v>9.9055613850996857E-2</v>
      </c>
      <c r="AM1112" s="2">
        <f t="shared" si="428"/>
        <v>0</v>
      </c>
      <c r="AN1112" s="2">
        <f t="shared" si="429"/>
        <v>0</v>
      </c>
      <c r="AP1112" t="s">
        <v>1994</v>
      </c>
      <c r="AQ1112" t="s">
        <v>1539</v>
      </c>
      <c r="AT1112" s="92">
        <v>39</v>
      </c>
      <c r="AU1112" s="94">
        <v>127</v>
      </c>
      <c r="AV1112" s="98">
        <f t="shared" si="420"/>
        <v>39127</v>
      </c>
      <c r="AX1112" s="6" t="s">
        <v>1535</v>
      </c>
    </row>
    <row r="1113" spans="1:50" hidden="1" outlineLevel="1">
      <c r="A1113" t="s">
        <v>1053</v>
      </c>
      <c r="B1113" t="s">
        <v>1539</v>
      </c>
      <c r="C1113" s="1">
        <f t="shared" ref="C1113:C1137" si="432">SUM(N1113:AE1113)</f>
        <v>13554</v>
      </c>
      <c r="D1113" s="6">
        <f>IF(N1113&gt;0, RANK(N1113,(N1113:P1113,Q1113:AE1113)),0)</f>
        <v>2</v>
      </c>
      <c r="E1113" s="6">
        <f>IF(O1113&gt;0,RANK(O1113,(N1113:P1113,Q1113:AE1113)),0)</f>
        <v>1</v>
      </c>
      <c r="F1113" s="6">
        <f>IF(P1113&gt;0,RANK(P1113,(N1113:P1113,Q1113:AE1113)),0)</f>
        <v>0</v>
      </c>
      <c r="G1113" s="1">
        <f t="shared" si="430"/>
        <v>4287</v>
      </c>
      <c r="H1113" s="2">
        <f t="shared" si="431"/>
        <v>0.31629039397963699</v>
      </c>
      <c r="I1113" s="2"/>
      <c r="J1113" s="2">
        <f t="shared" ref="J1113:J1137" si="433">IF($C1113=0,"-",N1113/$C1113)</f>
        <v>0.31127342481924153</v>
      </c>
      <c r="K1113" s="2">
        <f t="shared" ref="K1113:K1137" si="434">IF($C1113=0,"-",O1113/$C1113)</f>
        <v>0.62756381879887857</v>
      </c>
      <c r="L1113" s="2">
        <f t="shared" ref="L1113:L1137" si="435">IF($C1113=0,"-",P1113/$C1113)</f>
        <v>0</v>
      </c>
      <c r="M1113" s="2">
        <f t="shared" ref="M1113:M1137" si="436">IF(C1113=0,"-",(1-J1113-K1113-L1113))</f>
        <v>6.1162756381879957E-2</v>
      </c>
      <c r="N1113" s="56">
        <v>4219</v>
      </c>
      <c r="O1113" s="56">
        <v>8506</v>
      </c>
      <c r="P1113" s="56"/>
      <c r="Q1113" s="56"/>
      <c r="R1113" s="56">
        <v>829</v>
      </c>
      <c r="S1113" s="56"/>
      <c r="T1113" s="56"/>
      <c r="U1113" s="56"/>
      <c r="V1113" s="56"/>
      <c r="W1113" s="56">
        <v>0</v>
      </c>
      <c r="X1113" s="56">
        <v>0</v>
      </c>
      <c r="Y1113" s="56"/>
      <c r="Z1113" s="56"/>
      <c r="AA1113" s="56"/>
      <c r="AB1113" s="56"/>
      <c r="AC1113" s="56"/>
      <c r="AD1113" s="56"/>
      <c r="AE1113" s="56"/>
      <c r="AG1113" s="6">
        <f>IF(Q1113&gt;0,RANK(Q1113,(N1113:P1113,Q1113:AE1113)),0)</f>
        <v>0</v>
      </c>
      <c r="AH1113" s="6">
        <f>IF(R1113&gt;0,RANK(R1113,(N1113:P1113,Q1113:AE1113)),0)</f>
        <v>3</v>
      </c>
      <c r="AI1113" s="6">
        <f>IF(T1113&gt;0,RANK(T1113,(N1113:P1113,Q1113:AE1113)),0)</f>
        <v>0</v>
      </c>
      <c r="AJ1113" s="6">
        <f>IF(S1113&gt;0,RANK(S1113,(N1113:P1113,Q1113:AE1113)),0)</f>
        <v>0</v>
      </c>
      <c r="AK1113" s="2">
        <f t="shared" ref="AK1113:AK1137" si="437">IF($C1113=0,"-",Q1113/$C1113)</f>
        <v>0</v>
      </c>
      <c r="AL1113" s="2">
        <f t="shared" ref="AL1113:AL1137" si="438">IF($C1113=0,"-",R1113/$C1113)</f>
        <v>6.1162756381879888E-2</v>
      </c>
      <c r="AM1113" s="2">
        <f t="shared" ref="AM1113:AM1137" si="439">IF($C1113=0,"-",T1113/$C1113)</f>
        <v>0</v>
      </c>
      <c r="AN1113" s="2">
        <f t="shared" ref="AN1113:AN1137" si="440">IF($C1113=0,"-",S1113/$C1113)</f>
        <v>0</v>
      </c>
      <c r="AP1113" t="s">
        <v>1053</v>
      </c>
      <c r="AQ1113" t="s">
        <v>1539</v>
      </c>
      <c r="AT1113" s="92">
        <v>39</v>
      </c>
      <c r="AU1113" s="94">
        <v>129</v>
      </c>
      <c r="AV1113" s="98">
        <f t="shared" si="420"/>
        <v>39129</v>
      </c>
      <c r="AX1113" s="6" t="s">
        <v>1535</v>
      </c>
    </row>
    <row r="1114" spans="1:50" hidden="1" outlineLevel="1">
      <c r="A1114" t="s">
        <v>841</v>
      </c>
      <c r="B1114" t="s">
        <v>1539</v>
      </c>
      <c r="C1114" s="1">
        <f t="shared" si="432"/>
        <v>8735</v>
      </c>
      <c r="D1114" s="6">
        <f>IF(N1114&gt;0, RANK(N1114,(N1114:P1114,Q1114:AE1114)),0)</f>
        <v>2</v>
      </c>
      <c r="E1114" s="6">
        <f>IF(O1114&gt;0,RANK(O1114,(N1114:P1114,Q1114:AE1114)),0)</f>
        <v>1</v>
      </c>
      <c r="F1114" s="6">
        <f>IF(P1114&gt;0,RANK(P1114,(N1114:P1114,Q1114:AE1114)),0)</f>
        <v>0</v>
      </c>
      <c r="G1114" s="1">
        <f t="shared" si="430"/>
        <v>287</v>
      </c>
      <c r="H1114" s="2">
        <f t="shared" si="431"/>
        <v>3.2856325128792219E-2</v>
      </c>
      <c r="I1114" s="2"/>
      <c r="J1114" s="2">
        <f t="shared" si="433"/>
        <v>0.45838580423583286</v>
      </c>
      <c r="K1114" s="2">
        <f t="shared" si="434"/>
        <v>0.49124212936462508</v>
      </c>
      <c r="L1114" s="2">
        <f t="shared" si="435"/>
        <v>0</v>
      </c>
      <c r="M1114" s="2">
        <f t="shared" si="436"/>
        <v>5.0372066399542059E-2</v>
      </c>
      <c r="N1114" s="56">
        <v>4004</v>
      </c>
      <c r="O1114" s="56">
        <v>4291</v>
      </c>
      <c r="P1114" s="56"/>
      <c r="Q1114" s="56"/>
      <c r="R1114" s="56">
        <v>440</v>
      </c>
      <c r="S1114" s="56"/>
      <c r="T1114" s="56"/>
      <c r="U1114" s="56"/>
      <c r="V1114" s="56"/>
      <c r="W1114" s="56">
        <v>0</v>
      </c>
      <c r="X1114" s="56">
        <v>0</v>
      </c>
      <c r="Y1114" s="56"/>
      <c r="Z1114" s="56"/>
      <c r="AA1114" s="56"/>
      <c r="AB1114" s="56"/>
      <c r="AC1114" s="56"/>
      <c r="AD1114" s="56"/>
      <c r="AE1114" s="56"/>
      <c r="AG1114" s="6">
        <f>IF(Q1114&gt;0,RANK(Q1114,(N1114:P1114,Q1114:AE1114)),0)</f>
        <v>0</v>
      </c>
      <c r="AH1114" s="6">
        <f>IF(R1114&gt;0,RANK(R1114,(N1114:P1114,Q1114:AE1114)),0)</f>
        <v>3</v>
      </c>
      <c r="AI1114" s="6">
        <f>IF(T1114&gt;0,RANK(T1114,(N1114:P1114,Q1114:AE1114)),0)</f>
        <v>0</v>
      </c>
      <c r="AJ1114" s="6">
        <f>IF(S1114&gt;0,RANK(S1114,(N1114:P1114,Q1114:AE1114)),0)</f>
        <v>0</v>
      </c>
      <c r="AK1114" s="2">
        <f t="shared" si="437"/>
        <v>0</v>
      </c>
      <c r="AL1114" s="2">
        <f t="shared" si="438"/>
        <v>5.0372066399542073E-2</v>
      </c>
      <c r="AM1114" s="2">
        <f t="shared" si="439"/>
        <v>0</v>
      </c>
      <c r="AN1114" s="2">
        <f t="shared" si="440"/>
        <v>0</v>
      </c>
      <c r="AP1114" t="s">
        <v>841</v>
      </c>
      <c r="AQ1114" t="s">
        <v>1539</v>
      </c>
      <c r="AT1114" s="92">
        <v>39</v>
      </c>
      <c r="AU1114" s="94">
        <v>131</v>
      </c>
      <c r="AV1114" s="98">
        <f t="shared" si="420"/>
        <v>39131</v>
      </c>
      <c r="AX1114" s="6" t="s">
        <v>1535</v>
      </c>
    </row>
    <row r="1115" spans="1:50" hidden="1" outlineLevel="1">
      <c r="A1115" t="s">
        <v>787</v>
      </c>
      <c r="B1115" t="s">
        <v>1539</v>
      </c>
      <c r="C1115" s="1">
        <f t="shared" si="432"/>
        <v>43704</v>
      </c>
      <c r="D1115" s="6">
        <f>IF(N1115&gt;0, RANK(N1115,(N1115:P1115,Q1115:AE1115)),0)</f>
        <v>2</v>
      </c>
      <c r="E1115" s="6">
        <f>IF(O1115&gt;0,RANK(O1115,(N1115:P1115,Q1115:AE1115)),0)</f>
        <v>1</v>
      </c>
      <c r="F1115" s="6">
        <f>IF(P1115&gt;0,RANK(P1115,(N1115:P1115,Q1115:AE1115)),0)</f>
        <v>0</v>
      </c>
      <c r="G1115" s="1">
        <f t="shared" si="430"/>
        <v>2453</v>
      </c>
      <c r="H1115" s="2">
        <f t="shared" si="431"/>
        <v>5.6127585575691009E-2</v>
      </c>
      <c r="I1115" s="2"/>
      <c r="J1115" s="2">
        <f t="shared" si="433"/>
        <v>0.42311916529379462</v>
      </c>
      <c r="K1115" s="2">
        <f t="shared" si="434"/>
        <v>0.47924675086948565</v>
      </c>
      <c r="L1115" s="2">
        <f t="shared" si="435"/>
        <v>0</v>
      </c>
      <c r="M1115" s="2">
        <f t="shared" si="436"/>
        <v>9.7634083836719676E-2</v>
      </c>
      <c r="N1115" s="56">
        <v>18492</v>
      </c>
      <c r="O1115" s="56">
        <v>20945</v>
      </c>
      <c r="P1115" s="56"/>
      <c r="Q1115" s="56"/>
      <c r="R1115" s="56">
        <v>4267</v>
      </c>
      <c r="S1115" s="56"/>
      <c r="T1115" s="56"/>
      <c r="U1115" s="56"/>
      <c r="V1115" s="56"/>
      <c r="W1115" s="56">
        <v>0</v>
      </c>
      <c r="X1115" s="56">
        <v>0</v>
      </c>
      <c r="Y1115" s="56"/>
      <c r="Z1115" s="56"/>
      <c r="AA1115" s="56"/>
      <c r="AB1115" s="56"/>
      <c r="AC1115" s="56"/>
      <c r="AD1115" s="56"/>
      <c r="AE1115" s="56"/>
      <c r="AG1115" s="6">
        <f>IF(Q1115&gt;0,RANK(Q1115,(N1115:P1115,Q1115:AE1115)),0)</f>
        <v>0</v>
      </c>
      <c r="AH1115" s="6">
        <f>IF(R1115&gt;0,RANK(R1115,(N1115:P1115,Q1115:AE1115)),0)</f>
        <v>3</v>
      </c>
      <c r="AI1115" s="6">
        <f>IF(T1115&gt;0,RANK(T1115,(N1115:P1115,Q1115:AE1115)),0)</f>
        <v>0</v>
      </c>
      <c r="AJ1115" s="6">
        <f>IF(S1115&gt;0,RANK(S1115,(N1115:P1115,Q1115:AE1115)),0)</f>
        <v>0</v>
      </c>
      <c r="AK1115" s="2">
        <f t="shared" si="437"/>
        <v>0</v>
      </c>
      <c r="AL1115" s="2">
        <f t="shared" si="438"/>
        <v>9.7634083836719746E-2</v>
      </c>
      <c r="AM1115" s="2">
        <f t="shared" si="439"/>
        <v>0</v>
      </c>
      <c r="AN1115" s="2">
        <f t="shared" si="440"/>
        <v>0</v>
      </c>
      <c r="AP1115" t="s">
        <v>787</v>
      </c>
      <c r="AQ1115" t="s">
        <v>1539</v>
      </c>
      <c r="AT1115" s="92">
        <v>39</v>
      </c>
      <c r="AU1115" s="94">
        <v>133</v>
      </c>
      <c r="AV1115" s="98">
        <f t="shared" si="420"/>
        <v>39133</v>
      </c>
      <c r="AX1115" s="6" t="s">
        <v>1535</v>
      </c>
    </row>
    <row r="1116" spans="1:50" hidden="1" outlineLevel="1">
      <c r="A1116" t="s">
        <v>564</v>
      </c>
      <c r="B1116" t="s">
        <v>1539</v>
      </c>
      <c r="C1116" s="1">
        <f t="shared" si="432"/>
        <v>12165</v>
      </c>
      <c r="D1116" s="6">
        <f>IF(N1116&gt;0, RANK(N1116,(N1116:P1116,Q1116:AE1116)),0)</f>
        <v>2</v>
      </c>
      <c r="E1116" s="6">
        <f>IF(O1116&gt;0,RANK(O1116,(N1116:P1116,Q1116:AE1116)),0)</f>
        <v>1</v>
      </c>
      <c r="F1116" s="6">
        <f>IF(P1116&gt;0,RANK(P1116,(N1116:P1116,Q1116:AE1116)),0)</f>
        <v>0</v>
      </c>
      <c r="G1116" s="1">
        <f t="shared" si="430"/>
        <v>3098</v>
      </c>
      <c r="H1116" s="2">
        <f t="shared" si="431"/>
        <v>0.2546650226058364</v>
      </c>
      <c r="I1116" s="2"/>
      <c r="J1116" s="2">
        <f t="shared" si="433"/>
        <v>0.33218249075215783</v>
      </c>
      <c r="K1116" s="2">
        <f t="shared" si="434"/>
        <v>0.58684751335799423</v>
      </c>
      <c r="L1116" s="2">
        <f t="shared" si="435"/>
        <v>0</v>
      </c>
      <c r="M1116" s="2">
        <f t="shared" si="436"/>
        <v>8.096999588984799E-2</v>
      </c>
      <c r="N1116" s="56">
        <v>4041</v>
      </c>
      <c r="O1116" s="56">
        <v>7139</v>
      </c>
      <c r="P1116" s="56"/>
      <c r="Q1116" s="56"/>
      <c r="R1116" s="56">
        <v>985</v>
      </c>
      <c r="S1116" s="56"/>
      <c r="T1116" s="56"/>
      <c r="U1116" s="56"/>
      <c r="V1116" s="56"/>
      <c r="W1116" s="56">
        <v>0</v>
      </c>
      <c r="X1116" s="56">
        <v>0</v>
      </c>
      <c r="Y1116" s="56"/>
      <c r="Z1116" s="56"/>
      <c r="AA1116" s="56"/>
      <c r="AB1116" s="56"/>
      <c r="AC1116" s="56"/>
      <c r="AD1116" s="56"/>
      <c r="AE1116" s="56"/>
      <c r="AG1116" s="6">
        <f>IF(Q1116&gt;0,RANK(Q1116,(N1116:P1116,Q1116:AE1116)),0)</f>
        <v>0</v>
      </c>
      <c r="AH1116" s="6">
        <f>IF(R1116&gt;0,RANK(R1116,(N1116:P1116,Q1116:AE1116)),0)</f>
        <v>3</v>
      </c>
      <c r="AI1116" s="6">
        <f>IF(T1116&gt;0,RANK(T1116,(N1116:P1116,Q1116:AE1116)),0)</f>
        <v>0</v>
      </c>
      <c r="AJ1116" s="6">
        <f>IF(S1116&gt;0,RANK(S1116,(N1116:P1116,Q1116:AE1116)),0)</f>
        <v>0</v>
      </c>
      <c r="AK1116" s="2">
        <f t="shared" si="437"/>
        <v>0</v>
      </c>
      <c r="AL1116" s="2">
        <f t="shared" si="438"/>
        <v>8.0969995889847921E-2</v>
      </c>
      <c r="AM1116" s="2">
        <f t="shared" si="439"/>
        <v>0</v>
      </c>
      <c r="AN1116" s="2">
        <f t="shared" si="440"/>
        <v>0</v>
      </c>
      <c r="AP1116" t="s">
        <v>564</v>
      </c>
      <c r="AQ1116" t="s">
        <v>1539</v>
      </c>
      <c r="AT1116" s="92">
        <v>39</v>
      </c>
      <c r="AU1116" s="94">
        <v>135</v>
      </c>
      <c r="AV1116" s="98">
        <f t="shared" si="420"/>
        <v>39135</v>
      </c>
      <c r="AX1116" s="6" t="s">
        <v>1535</v>
      </c>
    </row>
    <row r="1117" spans="1:50" hidden="1" outlineLevel="1">
      <c r="A1117" t="s">
        <v>2073</v>
      </c>
      <c r="B1117" t="s">
        <v>1539</v>
      </c>
      <c r="C1117" s="1">
        <f t="shared" si="432"/>
        <v>12890</v>
      </c>
      <c r="D1117" s="6">
        <f>IF(N1117&gt;0, RANK(N1117,(N1117:P1117,Q1117:AE1117)),0)</f>
        <v>2</v>
      </c>
      <c r="E1117" s="6">
        <f>IF(O1117&gt;0,RANK(O1117,(N1117:P1117,Q1117:AE1117)),0)</f>
        <v>1</v>
      </c>
      <c r="F1117" s="6">
        <f>IF(P1117&gt;0,RANK(P1117,(N1117:P1117,Q1117:AE1117)),0)</f>
        <v>0</v>
      </c>
      <c r="G1117" s="1">
        <f t="shared" si="430"/>
        <v>5871</v>
      </c>
      <c r="H1117" s="2">
        <f t="shared" si="431"/>
        <v>0.45546935608999223</v>
      </c>
      <c r="I1117" s="2"/>
      <c r="J1117" s="2">
        <f t="shared" si="433"/>
        <v>0.23987587276958883</v>
      </c>
      <c r="K1117" s="2">
        <f t="shared" si="434"/>
        <v>0.69534522885958105</v>
      </c>
      <c r="L1117" s="2">
        <f t="shared" si="435"/>
        <v>0</v>
      </c>
      <c r="M1117" s="2">
        <f t="shared" si="436"/>
        <v>6.4778898370830063E-2</v>
      </c>
      <c r="N1117" s="56">
        <v>3092</v>
      </c>
      <c r="O1117" s="56">
        <v>8963</v>
      </c>
      <c r="P1117" s="56"/>
      <c r="Q1117" s="56"/>
      <c r="R1117" s="56">
        <v>835</v>
      </c>
      <c r="S1117" s="56"/>
      <c r="T1117" s="56"/>
      <c r="U1117" s="56"/>
      <c r="V1117" s="56"/>
      <c r="W1117" s="56">
        <v>0</v>
      </c>
      <c r="X1117" s="56">
        <v>0</v>
      </c>
      <c r="Y1117" s="56"/>
      <c r="Z1117" s="56"/>
      <c r="AA1117" s="56"/>
      <c r="AB1117" s="56"/>
      <c r="AC1117" s="56"/>
      <c r="AD1117" s="56"/>
      <c r="AE1117" s="56"/>
      <c r="AG1117" s="6">
        <f>IF(Q1117&gt;0,RANK(Q1117,(N1117:P1117,Q1117:AE1117)),0)</f>
        <v>0</v>
      </c>
      <c r="AH1117" s="6">
        <f>IF(R1117&gt;0,RANK(R1117,(N1117:P1117,Q1117:AE1117)),0)</f>
        <v>3</v>
      </c>
      <c r="AI1117" s="6">
        <f>IF(T1117&gt;0,RANK(T1117,(N1117:P1117,Q1117:AE1117)),0)</f>
        <v>0</v>
      </c>
      <c r="AJ1117" s="6">
        <f>IF(S1117&gt;0,RANK(S1117,(N1117:P1117,Q1117:AE1117)),0)</f>
        <v>0</v>
      </c>
      <c r="AK1117" s="2">
        <f t="shared" si="437"/>
        <v>0</v>
      </c>
      <c r="AL1117" s="2">
        <f t="shared" si="438"/>
        <v>6.4778898370830104E-2</v>
      </c>
      <c r="AM1117" s="2">
        <f t="shared" si="439"/>
        <v>0</v>
      </c>
      <c r="AN1117" s="2">
        <f t="shared" si="440"/>
        <v>0</v>
      </c>
      <c r="AP1117" t="s">
        <v>2073</v>
      </c>
      <c r="AQ1117" t="s">
        <v>1539</v>
      </c>
      <c r="AT1117" s="92">
        <v>39</v>
      </c>
      <c r="AU1117" s="94">
        <v>137</v>
      </c>
      <c r="AV1117" s="98">
        <f t="shared" si="420"/>
        <v>39137</v>
      </c>
      <c r="AX1117" s="6" t="s">
        <v>1535</v>
      </c>
    </row>
    <row r="1118" spans="1:50" hidden="1" outlineLevel="1">
      <c r="A1118" t="s">
        <v>2133</v>
      </c>
      <c r="B1118" t="s">
        <v>1539</v>
      </c>
      <c r="C1118" s="1">
        <f t="shared" si="432"/>
        <v>39080</v>
      </c>
      <c r="D1118" s="6">
        <f>IF(N1118&gt;0, RANK(N1118,(N1118:P1118,Q1118:AE1118)),0)</f>
        <v>2</v>
      </c>
      <c r="E1118" s="6">
        <f>IF(O1118&gt;0,RANK(O1118,(N1118:P1118,Q1118:AE1118)),0)</f>
        <v>1</v>
      </c>
      <c r="F1118" s="6">
        <f>IF(P1118&gt;0,RANK(P1118,(N1118:P1118,Q1118:AE1118)),0)</f>
        <v>0</v>
      </c>
      <c r="G1118" s="1">
        <f t="shared" si="430"/>
        <v>8726</v>
      </c>
      <c r="H1118" s="2">
        <f t="shared" si="431"/>
        <v>0.22328556806550665</v>
      </c>
      <c r="I1118" s="2"/>
      <c r="J1118" s="2">
        <f t="shared" si="433"/>
        <v>0.35345445240532242</v>
      </c>
      <c r="K1118" s="2">
        <f t="shared" si="434"/>
        <v>0.57674002047082906</v>
      </c>
      <c r="L1118" s="2">
        <f t="shared" si="435"/>
        <v>0</v>
      </c>
      <c r="M1118" s="2">
        <f t="shared" si="436"/>
        <v>6.9805527123848465E-2</v>
      </c>
      <c r="N1118" s="56">
        <v>13813</v>
      </c>
      <c r="O1118" s="56">
        <v>22539</v>
      </c>
      <c r="P1118" s="56"/>
      <c r="Q1118" s="56"/>
      <c r="R1118" s="56">
        <v>2727</v>
      </c>
      <c r="S1118" s="56"/>
      <c r="T1118" s="56"/>
      <c r="U1118" s="56"/>
      <c r="V1118" s="56"/>
      <c r="W1118" s="56">
        <v>0</v>
      </c>
      <c r="X1118" s="56">
        <v>1</v>
      </c>
      <c r="Y1118" s="56"/>
      <c r="Z1118" s="56"/>
      <c r="AA1118" s="56"/>
      <c r="AB1118" s="56"/>
      <c r="AC1118" s="56"/>
      <c r="AD1118" s="56"/>
      <c r="AE1118" s="56"/>
      <c r="AG1118" s="6">
        <f>IF(Q1118&gt;0,RANK(Q1118,(N1118:P1118,Q1118:AE1118)),0)</f>
        <v>0</v>
      </c>
      <c r="AH1118" s="6">
        <f>IF(R1118&gt;0,RANK(R1118,(N1118:P1118,Q1118:AE1118)),0)</f>
        <v>3</v>
      </c>
      <c r="AI1118" s="6">
        <f>IF(T1118&gt;0,RANK(T1118,(N1118:P1118,Q1118:AE1118)),0)</f>
        <v>0</v>
      </c>
      <c r="AJ1118" s="6">
        <f>IF(S1118&gt;0,RANK(S1118,(N1118:P1118,Q1118:AE1118)),0)</f>
        <v>0</v>
      </c>
      <c r="AK1118" s="2">
        <f t="shared" si="437"/>
        <v>0</v>
      </c>
      <c r="AL1118" s="2">
        <f t="shared" si="438"/>
        <v>6.9779938587512788E-2</v>
      </c>
      <c r="AM1118" s="2">
        <f t="shared" si="439"/>
        <v>0</v>
      </c>
      <c r="AN1118" s="2">
        <f t="shared" si="440"/>
        <v>0</v>
      </c>
      <c r="AP1118" t="s">
        <v>2133</v>
      </c>
      <c r="AQ1118" t="s">
        <v>1539</v>
      </c>
      <c r="AT1118" s="92">
        <v>39</v>
      </c>
      <c r="AU1118" s="94">
        <v>139</v>
      </c>
      <c r="AV1118" s="98">
        <f t="shared" si="420"/>
        <v>39139</v>
      </c>
      <c r="AX1118" s="6" t="s">
        <v>1535</v>
      </c>
    </row>
    <row r="1119" spans="1:50" hidden="1" outlineLevel="1">
      <c r="A1119" t="s">
        <v>657</v>
      </c>
      <c r="B1119" t="s">
        <v>1539</v>
      </c>
      <c r="C1119" s="1">
        <f t="shared" si="432"/>
        <v>18997</v>
      </c>
      <c r="D1119" s="6">
        <f>IF(N1119&gt;0, RANK(N1119,(N1119:P1119,Q1119:AE1119)),0)</f>
        <v>2</v>
      </c>
      <c r="E1119" s="6">
        <f>IF(O1119&gt;0,RANK(O1119,(N1119:P1119,Q1119:AE1119)),0)</f>
        <v>1</v>
      </c>
      <c r="F1119" s="6">
        <f>IF(P1119&gt;0,RANK(P1119,(N1119:P1119,Q1119:AE1119)),0)</f>
        <v>0</v>
      </c>
      <c r="G1119" s="1">
        <f t="shared" si="430"/>
        <v>2980</v>
      </c>
      <c r="H1119" s="2">
        <f t="shared" si="431"/>
        <v>0.15686687371690267</v>
      </c>
      <c r="I1119" s="2"/>
      <c r="J1119" s="2">
        <f t="shared" si="433"/>
        <v>0.39590461651839765</v>
      </c>
      <c r="K1119" s="2">
        <f t="shared" si="434"/>
        <v>0.55277149023530026</v>
      </c>
      <c r="L1119" s="2">
        <f t="shared" si="435"/>
        <v>0</v>
      </c>
      <c r="M1119" s="2">
        <f t="shared" si="436"/>
        <v>5.1323893246302044E-2</v>
      </c>
      <c r="N1119" s="56">
        <v>7521</v>
      </c>
      <c r="O1119" s="56">
        <v>10501</v>
      </c>
      <c r="P1119" s="56"/>
      <c r="Q1119" s="56"/>
      <c r="R1119" s="56">
        <v>975</v>
      </c>
      <c r="S1119" s="56"/>
      <c r="T1119" s="56"/>
      <c r="U1119" s="56"/>
      <c r="V1119" s="56"/>
      <c r="W1119" s="56">
        <v>0</v>
      </c>
      <c r="X1119" s="56">
        <v>0</v>
      </c>
      <c r="Y1119" s="56"/>
      <c r="Z1119" s="56"/>
      <c r="AA1119" s="56"/>
      <c r="AB1119" s="56"/>
      <c r="AC1119" s="56"/>
      <c r="AD1119" s="56"/>
      <c r="AE1119" s="56"/>
      <c r="AG1119" s="6">
        <f>IF(Q1119&gt;0,RANK(Q1119,(N1119:P1119,Q1119:AE1119)),0)</f>
        <v>0</v>
      </c>
      <c r="AH1119" s="6">
        <f>IF(R1119&gt;0,RANK(R1119,(N1119:P1119,Q1119:AE1119)),0)</f>
        <v>3</v>
      </c>
      <c r="AI1119" s="6">
        <f>IF(T1119&gt;0,RANK(T1119,(N1119:P1119,Q1119:AE1119)),0)</f>
        <v>0</v>
      </c>
      <c r="AJ1119" s="6">
        <f>IF(S1119&gt;0,RANK(S1119,(N1119:P1119,Q1119:AE1119)),0)</f>
        <v>0</v>
      </c>
      <c r="AK1119" s="2">
        <f t="shared" si="437"/>
        <v>0</v>
      </c>
      <c r="AL1119" s="2">
        <f t="shared" si="438"/>
        <v>5.1323893246302051E-2</v>
      </c>
      <c r="AM1119" s="2">
        <f t="shared" si="439"/>
        <v>0</v>
      </c>
      <c r="AN1119" s="2">
        <f t="shared" si="440"/>
        <v>0</v>
      </c>
      <c r="AP1119" t="s">
        <v>657</v>
      </c>
      <c r="AQ1119" t="s">
        <v>1539</v>
      </c>
      <c r="AT1119" s="92">
        <v>39</v>
      </c>
      <c r="AU1119" s="94">
        <v>141</v>
      </c>
      <c r="AV1119" s="98">
        <f t="shared" si="420"/>
        <v>39141</v>
      </c>
      <c r="AX1119" s="6" t="s">
        <v>1535</v>
      </c>
    </row>
    <row r="1120" spans="1:50" hidden="1" outlineLevel="1">
      <c r="A1120" t="s">
        <v>1598</v>
      </c>
      <c r="B1120" t="s">
        <v>1539</v>
      </c>
      <c r="C1120" s="1">
        <f t="shared" si="432"/>
        <v>20526</v>
      </c>
      <c r="D1120" s="6">
        <f>IF(N1120&gt;0, RANK(N1120,(N1120:P1120,Q1120:AE1120)),0)</f>
        <v>2</v>
      </c>
      <c r="E1120" s="6">
        <f>IF(O1120&gt;0,RANK(O1120,(N1120:P1120,Q1120:AE1120)),0)</f>
        <v>1</v>
      </c>
      <c r="F1120" s="6">
        <f>IF(P1120&gt;0,RANK(P1120,(N1120:P1120,Q1120:AE1120)),0)</f>
        <v>0</v>
      </c>
      <c r="G1120" s="1">
        <f t="shared" si="430"/>
        <v>3303</v>
      </c>
      <c r="H1120" s="2">
        <f t="shared" si="431"/>
        <v>0.16091786027477345</v>
      </c>
      <c r="I1120" s="2"/>
      <c r="J1120" s="2">
        <f t="shared" si="433"/>
        <v>0.37820325440904218</v>
      </c>
      <c r="K1120" s="2">
        <f t="shared" si="434"/>
        <v>0.53912111468381563</v>
      </c>
      <c r="L1120" s="2">
        <f t="shared" si="435"/>
        <v>0</v>
      </c>
      <c r="M1120" s="2">
        <f t="shared" si="436"/>
        <v>8.267563090714225E-2</v>
      </c>
      <c r="N1120" s="56">
        <v>7763</v>
      </c>
      <c r="O1120" s="56">
        <v>11066</v>
      </c>
      <c r="P1120" s="56"/>
      <c r="Q1120" s="56"/>
      <c r="R1120" s="56">
        <v>1697</v>
      </c>
      <c r="S1120" s="56"/>
      <c r="T1120" s="56"/>
      <c r="U1120" s="56"/>
      <c r="V1120" s="56"/>
      <c r="W1120" s="56">
        <v>0</v>
      </c>
      <c r="X1120" s="56">
        <v>0</v>
      </c>
      <c r="Y1120" s="56"/>
      <c r="Z1120" s="56"/>
      <c r="AA1120" s="56"/>
      <c r="AB1120" s="56"/>
      <c r="AC1120" s="56"/>
      <c r="AD1120" s="56"/>
      <c r="AE1120" s="56"/>
      <c r="AG1120" s="6">
        <f>IF(Q1120&gt;0,RANK(Q1120,(N1120:P1120,Q1120:AE1120)),0)</f>
        <v>0</v>
      </c>
      <c r="AH1120" s="6">
        <f>IF(R1120&gt;0,RANK(R1120,(N1120:P1120,Q1120:AE1120)),0)</f>
        <v>3</v>
      </c>
      <c r="AI1120" s="6">
        <f>IF(T1120&gt;0,RANK(T1120,(N1120:P1120,Q1120:AE1120)),0)</f>
        <v>0</v>
      </c>
      <c r="AJ1120" s="6">
        <f>IF(S1120&gt;0,RANK(S1120,(N1120:P1120,Q1120:AE1120)),0)</f>
        <v>0</v>
      </c>
      <c r="AK1120" s="2">
        <f t="shared" si="437"/>
        <v>0</v>
      </c>
      <c r="AL1120" s="2">
        <f t="shared" si="438"/>
        <v>8.2675630907142167E-2</v>
      </c>
      <c r="AM1120" s="2">
        <f t="shared" si="439"/>
        <v>0</v>
      </c>
      <c r="AN1120" s="2">
        <f t="shared" si="440"/>
        <v>0</v>
      </c>
      <c r="AP1120" t="s">
        <v>1598</v>
      </c>
      <c r="AQ1120" t="s">
        <v>1539</v>
      </c>
      <c r="AT1120" s="92">
        <v>39</v>
      </c>
      <c r="AU1120" s="94">
        <v>143</v>
      </c>
      <c r="AV1120" s="98">
        <f t="shared" si="420"/>
        <v>39143</v>
      </c>
      <c r="AX1120" s="6" t="s">
        <v>1535</v>
      </c>
    </row>
    <row r="1121" spans="1:50" hidden="1" outlineLevel="1">
      <c r="A1121" t="s">
        <v>1801</v>
      </c>
      <c r="B1121" t="s">
        <v>1539</v>
      </c>
      <c r="C1121" s="1">
        <f t="shared" si="432"/>
        <v>24637</v>
      </c>
      <c r="D1121" s="6">
        <f>IF(N1121&gt;0, RANK(N1121,(N1121:P1121,Q1121:AE1121)),0)</f>
        <v>2</v>
      </c>
      <c r="E1121" s="6">
        <f>IF(O1121&gt;0,RANK(O1121,(N1121:P1121,Q1121:AE1121)),0)</f>
        <v>1</v>
      </c>
      <c r="F1121" s="6">
        <f>IF(P1121&gt;0,RANK(P1121,(N1121:P1121,Q1121:AE1121)),0)</f>
        <v>0</v>
      </c>
      <c r="G1121" s="1">
        <f t="shared" si="430"/>
        <v>2797</v>
      </c>
      <c r="H1121" s="2">
        <f t="shared" si="431"/>
        <v>0.11352843284490806</v>
      </c>
      <c r="I1121" s="2"/>
      <c r="J1121" s="2">
        <f t="shared" si="433"/>
        <v>0.41880099038032226</v>
      </c>
      <c r="K1121" s="2">
        <f t="shared" si="434"/>
        <v>0.53232942322523036</v>
      </c>
      <c r="L1121" s="2">
        <f t="shared" si="435"/>
        <v>0</v>
      </c>
      <c r="M1121" s="2">
        <f t="shared" si="436"/>
        <v>4.8869586394447384E-2</v>
      </c>
      <c r="N1121" s="56">
        <v>10318</v>
      </c>
      <c r="O1121" s="56">
        <v>13115</v>
      </c>
      <c r="P1121" s="56"/>
      <c r="Q1121" s="56"/>
      <c r="R1121" s="56">
        <v>1204</v>
      </c>
      <c r="S1121" s="56"/>
      <c r="T1121" s="56"/>
      <c r="U1121" s="56"/>
      <c r="V1121" s="56"/>
      <c r="W1121" s="56">
        <v>0</v>
      </c>
      <c r="X1121" s="56">
        <v>0</v>
      </c>
      <c r="Y1121" s="56"/>
      <c r="Z1121" s="56"/>
      <c r="AA1121" s="56"/>
      <c r="AB1121" s="56"/>
      <c r="AC1121" s="56"/>
      <c r="AD1121" s="56"/>
      <c r="AE1121" s="56"/>
      <c r="AG1121" s="6">
        <f>IF(Q1121&gt;0,RANK(Q1121,(N1121:P1121,Q1121:AE1121)),0)</f>
        <v>0</v>
      </c>
      <c r="AH1121" s="6">
        <f>IF(R1121&gt;0,RANK(R1121,(N1121:P1121,Q1121:AE1121)),0)</f>
        <v>3</v>
      </c>
      <c r="AI1121" s="6">
        <f>IF(T1121&gt;0,RANK(T1121,(N1121:P1121,Q1121:AE1121)),0)</f>
        <v>0</v>
      </c>
      <c r="AJ1121" s="6">
        <f>IF(S1121&gt;0,RANK(S1121,(N1121:P1121,Q1121:AE1121)),0)</f>
        <v>0</v>
      </c>
      <c r="AK1121" s="2">
        <f t="shared" si="437"/>
        <v>0</v>
      </c>
      <c r="AL1121" s="2">
        <f t="shared" si="438"/>
        <v>4.8869586394447377E-2</v>
      </c>
      <c r="AM1121" s="2">
        <f t="shared" si="439"/>
        <v>0</v>
      </c>
      <c r="AN1121" s="2">
        <f t="shared" si="440"/>
        <v>0</v>
      </c>
      <c r="AP1121" t="s">
        <v>1801</v>
      </c>
      <c r="AQ1121" t="s">
        <v>1539</v>
      </c>
      <c r="AT1121" s="92">
        <v>39</v>
      </c>
      <c r="AU1121" s="94">
        <v>145</v>
      </c>
      <c r="AV1121" s="98">
        <f t="shared" si="420"/>
        <v>39145</v>
      </c>
      <c r="AX1121" s="6" t="s">
        <v>1535</v>
      </c>
    </row>
    <row r="1122" spans="1:50" hidden="1" outlineLevel="1">
      <c r="A1122" t="s">
        <v>524</v>
      </c>
      <c r="B1122" t="s">
        <v>1539</v>
      </c>
      <c r="C1122" s="1">
        <f t="shared" si="432"/>
        <v>18877</v>
      </c>
      <c r="D1122" s="6">
        <f>IF(N1122&gt;0, RANK(N1122,(N1122:P1122,Q1122:AE1122)),0)</f>
        <v>2</v>
      </c>
      <c r="E1122" s="6">
        <f>IF(O1122&gt;0,RANK(O1122,(N1122:P1122,Q1122:AE1122)),0)</f>
        <v>1</v>
      </c>
      <c r="F1122" s="6">
        <f>IF(P1122&gt;0,RANK(P1122,(N1122:P1122,Q1122:AE1122)),0)</f>
        <v>0</v>
      </c>
      <c r="G1122" s="1">
        <f t="shared" si="430"/>
        <v>4401</v>
      </c>
      <c r="H1122" s="2">
        <f t="shared" si="431"/>
        <v>0.23314085924670233</v>
      </c>
      <c r="I1122" s="2"/>
      <c r="J1122" s="2">
        <f t="shared" si="433"/>
        <v>0.34369868093447054</v>
      </c>
      <c r="K1122" s="2">
        <f t="shared" si="434"/>
        <v>0.57683954018117289</v>
      </c>
      <c r="L1122" s="2">
        <f t="shared" si="435"/>
        <v>0</v>
      </c>
      <c r="M1122" s="2">
        <f t="shared" si="436"/>
        <v>7.9461778884356571E-2</v>
      </c>
      <c r="N1122" s="56">
        <v>6488</v>
      </c>
      <c r="O1122" s="56">
        <v>10889</v>
      </c>
      <c r="P1122" s="56"/>
      <c r="Q1122" s="56"/>
      <c r="R1122" s="56">
        <v>1500</v>
      </c>
      <c r="S1122" s="56"/>
      <c r="T1122" s="56"/>
      <c r="U1122" s="56"/>
      <c r="V1122" s="56"/>
      <c r="W1122" s="56">
        <v>0</v>
      </c>
      <c r="X1122" s="56">
        <v>0</v>
      </c>
      <c r="Y1122" s="56"/>
      <c r="Z1122" s="56"/>
      <c r="AA1122" s="56"/>
      <c r="AB1122" s="56"/>
      <c r="AC1122" s="56"/>
      <c r="AD1122" s="56"/>
      <c r="AE1122" s="56"/>
      <c r="AG1122" s="6">
        <f>IF(Q1122&gt;0,RANK(Q1122,(N1122:P1122,Q1122:AE1122)),0)</f>
        <v>0</v>
      </c>
      <c r="AH1122" s="6">
        <f>IF(R1122&gt;0,RANK(R1122,(N1122:P1122,Q1122:AE1122)),0)</f>
        <v>3</v>
      </c>
      <c r="AI1122" s="6">
        <f>IF(T1122&gt;0,RANK(T1122,(N1122:P1122,Q1122:AE1122)),0)</f>
        <v>0</v>
      </c>
      <c r="AJ1122" s="6">
        <f>IF(S1122&gt;0,RANK(S1122,(N1122:P1122,Q1122:AE1122)),0)</f>
        <v>0</v>
      </c>
      <c r="AK1122" s="2">
        <f t="shared" si="437"/>
        <v>0</v>
      </c>
      <c r="AL1122" s="2">
        <f t="shared" si="438"/>
        <v>7.9461778884356626E-2</v>
      </c>
      <c r="AM1122" s="2">
        <f t="shared" si="439"/>
        <v>0</v>
      </c>
      <c r="AN1122" s="2">
        <f t="shared" si="440"/>
        <v>0</v>
      </c>
      <c r="AP1122" t="s">
        <v>524</v>
      </c>
      <c r="AQ1122" t="s">
        <v>1539</v>
      </c>
      <c r="AT1122" s="92">
        <v>39</v>
      </c>
      <c r="AU1122" s="94">
        <v>147</v>
      </c>
      <c r="AV1122" s="98">
        <f t="shared" si="420"/>
        <v>39147</v>
      </c>
      <c r="AX1122" s="6" t="s">
        <v>1535</v>
      </c>
    </row>
    <row r="1123" spans="1:50" hidden="1" outlineLevel="1">
      <c r="A1123" t="s">
        <v>696</v>
      </c>
      <c r="B1123" t="s">
        <v>1539</v>
      </c>
      <c r="C1123" s="1">
        <f t="shared" si="432"/>
        <v>14448</v>
      </c>
      <c r="D1123" s="6">
        <f>IF(N1123&gt;0, RANK(N1123,(N1123:P1123,Q1123:AE1123)),0)</f>
        <v>2</v>
      </c>
      <c r="E1123" s="6">
        <f>IF(O1123&gt;0,RANK(O1123,(N1123:P1123,Q1123:AE1123)),0)</f>
        <v>1</v>
      </c>
      <c r="F1123" s="6">
        <f>IF(P1123&gt;0,RANK(P1123,(N1123:P1123,Q1123:AE1123)),0)</f>
        <v>0</v>
      </c>
      <c r="G1123" s="1">
        <f t="shared" si="430"/>
        <v>4700</v>
      </c>
      <c r="H1123" s="2">
        <f t="shared" si="431"/>
        <v>0.32530454042081947</v>
      </c>
      <c r="I1123" s="2"/>
      <c r="J1123" s="2">
        <f t="shared" si="433"/>
        <v>0.30024916943521596</v>
      </c>
      <c r="K1123" s="2">
        <f t="shared" si="434"/>
        <v>0.62555370985603542</v>
      </c>
      <c r="L1123" s="2">
        <f t="shared" si="435"/>
        <v>0</v>
      </c>
      <c r="M1123" s="2">
        <f t="shared" si="436"/>
        <v>7.4197120708748621E-2</v>
      </c>
      <c r="N1123" s="56">
        <v>4338</v>
      </c>
      <c r="O1123" s="56">
        <v>9038</v>
      </c>
      <c r="P1123" s="56"/>
      <c r="Q1123" s="56"/>
      <c r="R1123" s="56">
        <v>1072</v>
      </c>
      <c r="S1123" s="56"/>
      <c r="T1123" s="56"/>
      <c r="U1123" s="56"/>
      <c r="V1123" s="56"/>
      <c r="W1123" s="56">
        <v>0</v>
      </c>
      <c r="X1123" s="56">
        <v>0</v>
      </c>
      <c r="Y1123" s="56"/>
      <c r="Z1123" s="56"/>
      <c r="AA1123" s="56"/>
      <c r="AB1123" s="56"/>
      <c r="AC1123" s="56"/>
      <c r="AD1123" s="56"/>
      <c r="AE1123" s="56"/>
      <c r="AG1123" s="6">
        <f>IF(Q1123&gt;0,RANK(Q1123,(N1123:P1123,Q1123:AE1123)),0)</f>
        <v>0</v>
      </c>
      <c r="AH1123" s="6">
        <f>IF(R1123&gt;0,RANK(R1123,(N1123:P1123,Q1123:AE1123)),0)</f>
        <v>3</v>
      </c>
      <c r="AI1123" s="6">
        <f>IF(T1123&gt;0,RANK(T1123,(N1123:P1123,Q1123:AE1123)),0)</f>
        <v>0</v>
      </c>
      <c r="AJ1123" s="6">
        <f>IF(S1123&gt;0,RANK(S1123,(N1123:P1123,Q1123:AE1123)),0)</f>
        <v>0</v>
      </c>
      <c r="AK1123" s="2">
        <f t="shared" si="437"/>
        <v>0</v>
      </c>
      <c r="AL1123" s="2">
        <f t="shared" si="438"/>
        <v>7.4197120708748621E-2</v>
      </c>
      <c r="AM1123" s="2">
        <f t="shared" si="439"/>
        <v>0</v>
      </c>
      <c r="AN1123" s="2">
        <f t="shared" si="440"/>
        <v>0</v>
      </c>
      <c r="AP1123" t="s">
        <v>696</v>
      </c>
      <c r="AQ1123" t="s">
        <v>1539</v>
      </c>
      <c r="AT1123" s="92">
        <v>39</v>
      </c>
      <c r="AU1123" s="94">
        <v>149</v>
      </c>
      <c r="AV1123" s="98">
        <f t="shared" si="420"/>
        <v>39149</v>
      </c>
      <c r="AX1123" s="6" t="s">
        <v>1535</v>
      </c>
    </row>
    <row r="1124" spans="1:50" hidden="1" outlineLevel="1">
      <c r="A1124" t="s">
        <v>1674</v>
      </c>
      <c r="B1124" t="s">
        <v>1539</v>
      </c>
      <c r="C1124" s="1">
        <f t="shared" si="432"/>
        <v>126339</v>
      </c>
      <c r="D1124" s="6">
        <f>IF(N1124&gt;0, RANK(N1124,(N1124:P1124,Q1124:AE1124)),0)</f>
        <v>2</v>
      </c>
      <c r="E1124" s="6">
        <f>IF(O1124&gt;0,RANK(O1124,(N1124:P1124,Q1124:AE1124)),0)</f>
        <v>1</v>
      </c>
      <c r="F1124" s="6">
        <f>IF(P1124&gt;0,RANK(P1124,(N1124:P1124,Q1124:AE1124)),0)</f>
        <v>0</v>
      </c>
      <c r="G1124" s="1">
        <f t="shared" si="430"/>
        <v>16890</v>
      </c>
      <c r="H1124" s="2">
        <f t="shared" si="431"/>
        <v>0.13368793484197278</v>
      </c>
      <c r="I1124" s="2"/>
      <c r="J1124" s="2">
        <f t="shared" si="433"/>
        <v>0.39271325560594905</v>
      </c>
      <c r="K1124" s="2">
        <f t="shared" si="434"/>
        <v>0.52640119044792189</v>
      </c>
      <c r="L1124" s="2">
        <f t="shared" si="435"/>
        <v>0</v>
      </c>
      <c r="M1124" s="2">
        <f t="shared" si="436"/>
        <v>8.0885553946129063E-2</v>
      </c>
      <c r="N1124" s="56">
        <v>49615</v>
      </c>
      <c r="O1124" s="56">
        <v>66505</v>
      </c>
      <c r="P1124" s="56"/>
      <c r="Q1124" s="56"/>
      <c r="R1124" s="56">
        <v>10219</v>
      </c>
      <c r="S1124" s="56"/>
      <c r="T1124" s="56"/>
      <c r="U1124" s="56"/>
      <c r="V1124" s="56"/>
      <c r="W1124" s="56">
        <v>0</v>
      </c>
      <c r="X1124" s="56">
        <v>0</v>
      </c>
      <c r="Y1124" s="56"/>
      <c r="Z1124" s="56"/>
      <c r="AA1124" s="56"/>
      <c r="AB1124" s="56"/>
      <c r="AC1124" s="56"/>
      <c r="AD1124" s="56"/>
      <c r="AE1124" s="56"/>
      <c r="AG1124" s="6">
        <f>IF(Q1124&gt;0,RANK(Q1124,(N1124:P1124,Q1124:AE1124)),0)</f>
        <v>0</v>
      </c>
      <c r="AH1124" s="6">
        <f>IF(R1124&gt;0,RANK(R1124,(N1124:P1124,Q1124:AE1124)),0)</f>
        <v>3</v>
      </c>
      <c r="AI1124" s="6">
        <f>IF(T1124&gt;0,RANK(T1124,(N1124:P1124,Q1124:AE1124)),0)</f>
        <v>0</v>
      </c>
      <c r="AJ1124" s="6">
        <f>IF(S1124&gt;0,RANK(S1124,(N1124:P1124,Q1124:AE1124)),0)</f>
        <v>0</v>
      </c>
      <c r="AK1124" s="2">
        <f t="shared" si="437"/>
        <v>0</v>
      </c>
      <c r="AL1124" s="2">
        <f t="shared" si="438"/>
        <v>8.0885553946129063E-2</v>
      </c>
      <c r="AM1124" s="2">
        <f t="shared" si="439"/>
        <v>0</v>
      </c>
      <c r="AN1124" s="2">
        <f t="shared" si="440"/>
        <v>0</v>
      </c>
      <c r="AP1124" t="s">
        <v>1674</v>
      </c>
      <c r="AQ1124" t="s">
        <v>1539</v>
      </c>
      <c r="AT1124" s="92">
        <v>39</v>
      </c>
      <c r="AU1124" s="94">
        <v>151</v>
      </c>
      <c r="AV1124" s="98">
        <f t="shared" si="420"/>
        <v>39151</v>
      </c>
      <c r="AX1124" s="6" t="s">
        <v>1535</v>
      </c>
    </row>
    <row r="1125" spans="1:50" hidden="1" outlineLevel="1">
      <c r="A1125" t="s">
        <v>959</v>
      </c>
      <c r="B1125" t="s">
        <v>1539</v>
      </c>
      <c r="C1125" s="1">
        <f t="shared" si="432"/>
        <v>172748</v>
      </c>
      <c r="D1125" s="6">
        <f>IF(N1125&gt;0, RANK(N1125,(N1125:P1125,Q1125:AE1125)),0)</f>
        <v>2</v>
      </c>
      <c r="E1125" s="6">
        <f>IF(O1125&gt;0,RANK(O1125,(N1125:P1125,Q1125:AE1125)),0)</f>
        <v>1</v>
      </c>
      <c r="F1125" s="6">
        <f>IF(P1125&gt;0,RANK(P1125,(N1125:P1125,Q1125:AE1125)),0)</f>
        <v>0</v>
      </c>
      <c r="G1125" s="1">
        <f t="shared" si="430"/>
        <v>13882</v>
      </c>
      <c r="H1125" s="2">
        <f t="shared" si="431"/>
        <v>8.0359830504549978E-2</v>
      </c>
      <c r="I1125" s="2"/>
      <c r="J1125" s="2">
        <f t="shared" si="433"/>
        <v>0.42434644684743095</v>
      </c>
      <c r="K1125" s="2">
        <f t="shared" si="434"/>
        <v>0.50470627735198093</v>
      </c>
      <c r="L1125" s="2">
        <f t="shared" si="435"/>
        <v>0</v>
      </c>
      <c r="M1125" s="2">
        <f t="shared" si="436"/>
        <v>7.0947275800588128E-2</v>
      </c>
      <c r="N1125" s="56">
        <v>73305</v>
      </c>
      <c r="O1125" s="56">
        <v>87187</v>
      </c>
      <c r="P1125" s="56"/>
      <c r="Q1125" s="56"/>
      <c r="R1125" s="56">
        <v>12252</v>
      </c>
      <c r="S1125" s="56"/>
      <c r="T1125" s="56"/>
      <c r="U1125" s="56"/>
      <c r="V1125" s="56"/>
      <c r="W1125" s="56">
        <v>0</v>
      </c>
      <c r="X1125" s="56">
        <v>4</v>
      </c>
      <c r="Y1125" s="56"/>
      <c r="Z1125" s="56"/>
      <c r="AA1125" s="56"/>
      <c r="AB1125" s="56"/>
      <c r="AC1125" s="56"/>
      <c r="AD1125" s="56"/>
      <c r="AE1125" s="56"/>
      <c r="AG1125" s="6">
        <f>IF(Q1125&gt;0,RANK(Q1125,(N1125:P1125,Q1125:AE1125)),0)</f>
        <v>0</v>
      </c>
      <c r="AH1125" s="6">
        <f>IF(R1125&gt;0,RANK(R1125,(N1125:P1125,Q1125:AE1125)),0)</f>
        <v>3</v>
      </c>
      <c r="AI1125" s="6">
        <f>IF(T1125&gt;0,RANK(T1125,(N1125:P1125,Q1125:AE1125)),0)</f>
        <v>0</v>
      </c>
      <c r="AJ1125" s="6">
        <f>IF(S1125&gt;0,RANK(S1125,(N1125:P1125,Q1125:AE1125)),0)</f>
        <v>0</v>
      </c>
      <c r="AK1125" s="2">
        <f t="shared" si="437"/>
        <v>0</v>
      </c>
      <c r="AL1125" s="2">
        <f t="shared" si="438"/>
        <v>7.0924120684465228E-2</v>
      </c>
      <c r="AM1125" s="2">
        <f t="shared" si="439"/>
        <v>0</v>
      </c>
      <c r="AN1125" s="2">
        <f t="shared" si="440"/>
        <v>0</v>
      </c>
      <c r="AP1125" t="s">
        <v>959</v>
      </c>
      <c r="AQ1125" t="s">
        <v>1539</v>
      </c>
      <c r="AT1125" s="92">
        <v>39</v>
      </c>
      <c r="AU1125" s="94">
        <v>153</v>
      </c>
      <c r="AV1125" s="98">
        <f t="shared" si="420"/>
        <v>39153</v>
      </c>
      <c r="AX1125" s="6" t="s">
        <v>1535</v>
      </c>
    </row>
    <row r="1126" spans="1:50" hidden="1" outlineLevel="1">
      <c r="A1126" t="s">
        <v>1597</v>
      </c>
      <c r="B1126" t="s">
        <v>1539</v>
      </c>
      <c r="C1126" s="1">
        <f t="shared" si="432"/>
        <v>75067</v>
      </c>
      <c r="D1126" s="6">
        <f>IF(N1126&gt;0, RANK(N1126,(N1126:P1126,Q1126:AE1126)),0)</f>
        <v>1</v>
      </c>
      <c r="E1126" s="6">
        <f>IF(O1126&gt;0,RANK(O1126,(N1126:P1126,Q1126:AE1126)),0)</f>
        <v>2</v>
      </c>
      <c r="F1126" s="6">
        <f>IF(P1126&gt;0,RANK(P1126,(N1126:P1126,Q1126:AE1126)),0)</f>
        <v>0</v>
      </c>
      <c r="G1126" s="1">
        <f t="shared" si="430"/>
        <v>9009</v>
      </c>
      <c r="H1126" s="2">
        <f t="shared" si="431"/>
        <v>0.12001278857553918</v>
      </c>
      <c r="I1126" s="2"/>
      <c r="J1126" s="2">
        <f t="shared" si="433"/>
        <v>0.51235562897145215</v>
      </c>
      <c r="K1126" s="2">
        <f t="shared" si="434"/>
        <v>0.392342840395913</v>
      </c>
      <c r="L1126" s="2">
        <f t="shared" si="435"/>
        <v>0</v>
      </c>
      <c r="M1126" s="2">
        <f t="shared" si="436"/>
        <v>9.5301530632634857E-2</v>
      </c>
      <c r="N1126" s="56">
        <v>38461</v>
      </c>
      <c r="O1126" s="56">
        <v>29452</v>
      </c>
      <c r="P1126" s="56"/>
      <c r="Q1126" s="56"/>
      <c r="R1126" s="56">
        <v>7154</v>
      </c>
      <c r="S1126" s="56"/>
      <c r="T1126" s="56"/>
      <c r="U1126" s="56"/>
      <c r="V1126" s="56"/>
      <c r="W1126" s="56">
        <v>0</v>
      </c>
      <c r="X1126" s="56">
        <v>0</v>
      </c>
      <c r="Y1126" s="56"/>
      <c r="Z1126" s="56"/>
      <c r="AA1126" s="56"/>
      <c r="AB1126" s="56"/>
      <c r="AC1126" s="56"/>
      <c r="AD1126" s="56"/>
      <c r="AE1126" s="56"/>
      <c r="AG1126" s="6">
        <f>IF(Q1126&gt;0,RANK(Q1126,(N1126:P1126,Q1126:AE1126)),0)</f>
        <v>0</v>
      </c>
      <c r="AH1126" s="6">
        <f>IF(R1126&gt;0,RANK(R1126,(N1126:P1126,Q1126:AE1126)),0)</f>
        <v>3</v>
      </c>
      <c r="AI1126" s="6">
        <f>IF(T1126&gt;0,RANK(T1126,(N1126:P1126,Q1126:AE1126)),0)</f>
        <v>0</v>
      </c>
      <c r="AJ1126" s="6">
        <f>IF(S1126&gt;0,RANK(S1126,(N1126:P1126,Q1126:AE1126)),0)</f>
        <v>0</v>
      </c>
      <c r="AK1126" s="2">
        <f t="shared" si="437"/>
        <v>0</v>
      </c>
      <c r="AL1126" s="2">
        <f t="shared" si="438"/>
        <v>9.5301530632634843E-2</v>
      </c>
      <c r="AM1126" s="2">
        <f t="shared" si="439"/>
        <v>0</v>
      </c>
      <c r="AN1126" s="2">
        <f t="shared" si="440"/>
        <v>0</v>
      </c>
      <c r="AP1126" t="s">
        <v>1597</v>
      </c>
      <c r="AQ1126" t="s">
        <v>1539</v>
      </c>
      <c r="AT1126" s="92">
        <v>39</v>
      </c>
      <c r="AU1126" s="94">
        <v>155</v>
      </c>
      <c r="AV1126" s="98">
        <f t="shared" si="420"/>
        <v>39155</v>
      </c>
      <c r="AX1126" s="6" t="s">
        <v>1535</v>
      </c>
    </row>
    <row r="1127" spans="1:50" hidden="1" outlineLevel="1">
      <c r="A1127" t="s">
        <v>916</v>
      </c>
      <c r="B1127" t="s">
        <v>1539</v>
      </c>
      <c r="C1127" s="1">
        <f t="shared" si="432"/>
        <v>27595</v>
      </c>
      <c r="D1127" s="6">
        <f>IF(N1127&gt;0, RANK(N1127,(N1127:P1127,Q1127:AE1127)),0)</f>
        <v>2</v>
      </c>
      <c r="E1127" s="6">
        <f>IF(O1127&gt;0,RANK(O1127,(N1127:P1127,Q1127:AE1127)),0)</f>
        <v>1</v>
      </c>
      <c r="F1127" s="6">
        <f>IF(P1127&gt;0,RANK(P1127,(N1127:P1127,Q1127:AE1127)),0)</f>
        <v>0</v>
      </c>
      <c r="G1127" s="1">
        <f t="shared" si="430"/>
        <v>2567</v>
      </c>
      <c r="H1127" s="2">
        <f t="shared" si="431"/>
        <v>9.3024098568581265E-2</v>
      </c>
      <c r="I1127" s="2"/>
      <c r="J1127" s="2">
        <f t="shared" si="433"/>
        <v>0.42051096213082079</v>
      </c>
      <c r="K1127" s="2">
        <f t="shared" si="434"/>
        <v>0.51353506069940202</v>
      </c>
      <c r="L1127" s="2">
        <f t="shared" si="435"/>
        <v>0</v>
      </c>
      <c r="M1127" s="2">
        <f t="shared" si="436"/>
        <v>6.5953977169777245E-2</v>
      </c>
      <c r="N1127" s="56">
        <v>11604</v>
      </c>
      <c r="O1127" s="56">
        <v>14171</v>
      </c>
      <c r="P1127" s="56"/>
      <c r="Q1127" s="56"/>
      <c r="R1127" s="56">
        <v>1820</v>
      </c>
      <c r="S1127" s="56"/>
      <c r="T1127" s="56"/>
      <c r="U1127" s="56"/>
      <c r="V1127" s="56"/>
      <c r="W1127" s="56">
        <v>0</v>
      </c>
      <c r="X1127" s="56">
        <v>0</v>
      </c>
      <c r="Y1127" s="56"/>
      <c r="Z1127" s="56"/>
      <c r="AA1127" s="56"/>
      <c r="AB1127" s="56"/>
      <c r="AC1127" s="56"/>
      <c r="AD1127" s="56"/>
      <c r="AE1127" s="56"/>
      <c r="AG1127" s="6">
        <f>IF(Q1127&gt;0,RANK(Q1127,(N1127:P1127,Q1127:AE1127)),0)</f>
        <v>0</v>
      </c>
      <c r="AH1127" s="6">
        <f>IF(R1127&gt;0,RANK(R1127,(N1127:P1127,Q1127:AE1127)),0)</f>
        <v>3</v>
      </c>
      <c r="AI1127" s="6">
        <f>IF(T1127&gt;0,RANK(T1127,(N1127:P1127,Q1127:AE1127)),0)</f>
        <v>0</v>
      </c>
      <c r="AJ1127" s="6">
        <f>IF(S1127&gt;0,RANK(S1127,(N1127:P1127,Q1127:AE1127)),0)</f>
        <v>0</v>
      </c>
      <c r="AK1127" s="2">
        <f t="shared" si="437"/>
        <v>0</v>
      </c>
      <c r="AL1127" s="2">
        <f t="shared" si="438"/>
        <v>6.5953977169777134E-2</v>
      </c>
      <c r="AM1127" s="2">
        <f t="shared" si="439"/>
        <v>0</v>
      </c>
      <c r="AN1127" s="2">
        <f t="shared" si="440"/>
        <v>0</v>
      </c>
      <c r="AP1127" t="s">
        <v>916</v>
      </c>
      <c r="AQ1127" t="s">
        <v>1539</v>
      </c>
      <c r="AT1127" s="92">
        <v>39</v>
      </c>
      <c r="AU1127" s="94">
        <v>157</v>
      </c>
      <c r="AV1127" s="98">
        <f t="shared" si="420"/>
        <v>39157</v>
      </c>
      <c r="AX1127" s="6" t="s">
        <v>1535</v>
      </c>
    </row>
    <row r="1128" spans="1:50" hidden="1" outlineLevel="1">
      <c r="A1128" t="s">
        <v>1666</v>
      </c>
      <c r="B1128" t="s">
        <v>1539</v>
      </c>
      <c r="C1128" s="1">
        <f t="shared" si="432"/>
        <v>10622</v>
      </c>
      <c r="D1128" s="6">
        <f>IF(N1128&gt;0, RANK(N1128,(N1128:P1128,Q1128:AE1128)),0)</f>
        <v>2</v>
      </c>
      <c r="E1128" s="6">
        <f>IF(O1128&gt;0,RANK(O1128,(N1128:P1128,Q1128:AE1128)),0)</f>
        <v>1</v>
      </c>
      <c r="F1128" s="6">
        <f>IF(P1128&gt;0,RANK(P1128,(N1128:P1128,Q1128:AE1128)),0)</f>
        <v>0</v>
      </c>
      <c r="G1128" s="1">
        <f t="shared" si="430"/>
        <v>4077</v>
      </c>
      <c r="H1128" s="2">
        <f t="shared" si="431"/>
        <v>0.3838260214648842</v>
      </c>
      <c r="I1128" s="2"/>
      <c r="J1128" s="2">
        <f t="shared" si="433"/>
        <v>0.26784033138768593</v>
      </c>
      <c r="K1128" s="2">
        <f t="shared" si="434"/>
        <v>0.65166635285257013</v>
      </c>
      <c r="L1128" s="2">
        <f t="shared" si="435"/>
        <v>0</v>
      </c>
      <c r="M1128" s="2">
        <f t="shared" si="436"/>
        <v>8.0493315759743944E-2</v>
      </c>
      <c r="N1128" s="56">
        <v>2845</v>
      </c>
      <c r="O1128" s="56">
        <v>6922</v>
      </c>
      <c r="P1128" s="56"/>
      <c r="Q1128" s="56"/>
      <c r="R1128" s="56">
        <v>855</v>
      </c>
      <c r="S1128" s="56"/>
      <c r="T1128" s="56"/>
      <c r="U1128" s="56"/>
      <c r="V1128" s="56"/>
      <c r="W1128" s="56">
        <v>0</v>
      </c>
      <c r="X1128" s="56">
        <v>0</v>
      </c>
      <c r="Y1128" s="56"/>
      <c r="Z1128" s="56"/>
      <c r="AA1128" s="56"/>
      <c r="AB1128" s="56"/>
      <c r="AC1128" s="56"/>
      <c r="AD1128" s="56"/>
      <c r="AE1128" s="56"/>
      <c r="AG1128" s="6">
        <f>IF(Q1128&gt;0,RANK(Q1128,(N1128:P1128,Q1128:AE1128)),0)</f>
        <v>0</v>
      </c>
      <c r="AH1128" s="6">
        <f>IF(R1128&gt;0,RANK(R1128,(N1128:P1128,Q1128:AE1128)),0)</f>
        <v>3</v>
      </c>
      <c r="AI1128" s="6">
        <f>IF(T1128&gt;0,RANK(T1128,(N1128:P1128,Q1128:AE1128)),0)</f>
        <v>0</v>
      </c>
      <c r="AJ1128" s="6">
        <f>IF(S1128&gt;0,RANK(S1128,(N1128:P1128,Q1128:AE1128)),0)</f>
        <v>0</v>
      </c>
      <c r="AK1128" s="2">
        <f t="shared" si="437"/>
        <v>0</v>
      </c>
      <c r="AL1128" s="2">
        <f t="shared" si="438"/>
        <v>8.049331575974393E-2</v>
      </c>
      <c r="AM1128" s="2">
        <f t="shared" si="439"/>
        <v>0</v>
      </c>
      <c r="AN1128" s="2">
        <f t="shared" si="440"/>
        <v>0</v>
      </c>
      <c r="AP1128" t="s">
        <v>1666</v>
      </c>
      <c r="AQ1128" t="s">
        <v>1539</v>
      </c>
      <c r="AT1128" s="92">
        <v>39</v>
      </c>
      <c r="AU1128" s="94">
        <v>159</v>
      </c>
      <c r="AV1128" s="98">
        <f t="shared" si="420"/>
        <v>39159</v>
      </c>
      <c r="AX1128" s="6" t="s">
        <v>1535</v>
      </c>
    </row>
    <row r="1129" spans="1:50" hidden="1" outlineLevel="1">
      <c r="A1129" t="s">
        <v>1299</v>
      </c>
      <c r="B1129" t="s">
        <v>1539</v>
      </c>
      <c r="C1129" s="1">
        <f t="shared" si="432"/>
        <v>10517</v>
      </c>
      <c r="D1129" s="6">
        <f>IF(N1129&gt;0, RANK(N1129,(N1129:P1129,Q1129:AE1129)),0)</f>
        <v>2</v>
      </c>
      <c r="E1129" s="6">
        <f>IF(O1129&gt;0,RANK(O1129,(N1129:P1129,Q1129:AE1129)),0)</f>
        <v>1</v>
      </c>
      <c r="F1129" s="6">
        <f>IF(P1129&gt;0,RANK(P1129,(N1129:P1129,Q1129:AE1129)),0)</f>
        <v>0</v>
      </c>
      <c r="G1129" s="1">
        <f t="shared" si="430"/>
        <v>4643</v>
      </c>
      <c r="H1129" s="2">
        <f t="shared" si="431"/>
        <v>0.44147570599980984</v>
      </c>
      <c r="I1129" s="2"/>
      <c r="J1129" s="2">
        <f t="shared" si="433"/>
        <v>0.25891413901302651</v>
      </c>
      <c r="K1129" s="2">
        <f t="shared" si="434"/>
        <v>0.70038984501283641</v>
      </c>
      <c r="L1129" s="2">
        <f t="shared" si="435"/>
        <v>0</v>
      </c>
      <c r="M1129" s="2">
        <f t="shared" si="436"/>
        <v>4.0696015974137079E-2</v>
      </c>
      <c r="N1129" s="56">
        <v>2723</v>
      </c>
      <c r="O1129" s="56">
        <v>7366</v>
      </c>
      <c r="P1129" s="56"/>
      <c r="Q1129" s="56"/>
      <c r="R1129" s="56">
        <v>428</v>
      </c>
      <c r="S1129" s="56"/>
      <c r="T1129" s="56"/>
      <c r="U1129" s="56"/>
      <c r="V1129" s="56"/>
      <c r="W1129" s="56">
        <v>0</v>
      </c>
      <c r="X1129" s="56">
        <v>0</v>
      </c>
      <c r="Y1129" s="56"/>
      <c r="Z1129" s="56"/>
      <c r="AA1129" s="56"/>
      <c r="AB1129" s="56"/>
      <c r="AC1129" s="56"/>
      <c r="AD1129" s="56"/>
      <c r="AE1129" s="56"/>
      <c r="AG1129" s="6">
        <f>IF(Q1129&gt;0,RANK(Q1129,(N1129:P1129,Q1129:AE1129)),0)</f>
        <v>0</v>
      </c>
      <c r="AH1129" s="6">
        <f>IF(R1129&gt;0,RANK(R1129,(N1129:P1129,Q1129:AE1129)),0)</f>
        <v>3</v>
      </c>
      <c r="AI1129" s="6">
        <f>IF(T1129&gt;0,RANK(T1129,(N1129:P1129,Q1129:AE1129)),0)</f>
        <v>0</v>
      </c>
      <c r="AJ1129" s="6">
        <f>IF(S1129&gt;0,RANK(S1129,(N1129:P1129,Q1129:AE1129)),0)</f>
        <v>0</v>
      </c>
      <c r="AK1129" s="2">
        <f t="shared" si="437"/>
        <v>0</v>
      </c>
      <c r="AL1129" s="2">
        <f t="shared" si="438"/>
        <v>4.0696015974137113E-2</v>
      </c>
      <c r="AM1129" s="2">
        <f t="shared" si="439"/>
        <v>0</v>
      </c>
      <c r="AN1129" s="2">
        <f t="shared" si="440"/>
        <v>0</v>
      </c>
      <c r="AP1129" t="s">
        <v>1299</v>
      </c>
      <c r="AQ1129" t="s">
        <v>1539</v>
      </c>
      <c r="AT1129" s="92">
        <v>39</v>
      </c>
      <c r="AU1129" s="94">
        <v>161</v>
      </c>
      <c r="AV1129" s="98">
        <f t="shared" si="420"/>
        <v>39161</v>
      </c>
      <c r="AX1129" s="6" t="s">
        <v>1535</v>
      </c>
    </row>
    <row r="1130" spans="1:50" hidden="1" outlineLevel="1">
      <c r="A1130" t="s">
        <v>897</v>
      </c>
      <c r="B1130" t="s">
        <v>1539</v>
      </c>
      <c r="C1130" s="1">
        <f t="shared" si="432"/>
        <v>4293</v>
      </c>
      <c r="D1130" s="6">
        <f>IF(N1130&gt;0, RANK(N1130,(N1130:P1130,Q1130:AE1130)),0)</f>
        <v>2</v>
      </c>
      <c r="E1130" s="6">
        <f>IF(O1130&gt;0,RANK(O1130,(N1130:P1130,Q1130:AE1130)),0)</f>
        <v>1</v>
      </c>
      <c r="F1130" s="6">
        <f>IF(P1130&gt;0,RANK(P1130,(N1130:P1130,Q1130:AE1130)),0)</f>
        <v>0</v>
      </c>
      <c r="G1130" s="1">
        <f t="shared" si="430"/>
        <v>492</v>
      </c>
      <c r="H1130" s="2">
        <f t="shared" si="431"/>
        <v>0.1146051712089448</v>
      </c>
      <c r="I1130" s="2"/>
      <c r="J1130" s="2">
        <f t="shared" si="433"/>
        <v>0.40833915676682975</v>
      </c>
      <c r="K1130" s="2">
        <f t="shared" si="434"/>
        <v>0.5229443279757745</v>
      </c>
      <c r="L1130" s="2">
        <f t="shared" si="435"/>
        <v>0</v>
      </c>
      <c r="M1130" s="2">
        <f t="shared" si="436"/>
        <v>6.8716515257395749E-2</v>
      </c>
      <c r="N1130" s="56">
        <v>1753</v>
      </c>
      <c r="O1130" s="56">
        <v>2245</v>
      </c>
      <c r="P1130" s="56"/>
      <c r="Q1130" s="56"/>
      <c r="R1130" s="56">
        <v>295</v>
      </c>
      <c r="S1130" s="56"/>
      <c r="T1130" s="56"/>
      <c r="U1130" s="56"/>
      <c r="V1130" s="56"/>
      <c r="W1130" s="56">
        <v>0</v>
      </c>
      <c r="X1130" s="56">
        <v>0</v>
      </c>
      <c r="Y1130" s="56"/>
      <c r="Z1130" s="56"/>
      <c r="AA1130" s="56"/>
      <c r="AB1130" s="56"/>
      <c r="AC1130" s="56"/>
      <c r="AD1130" s="56"/>
      <c r="AE1130" s="56"/>
      <c r="AG1130" s="6">
        <f>IF(Q1130&gt;0,RANK(Q1130,(N1130:P1130,Q1130:AE1130)),0)</f>
        <v>0</v>
      </c>
      <c r="AH1130" s="6">
        <f>IF(R1130&gt;0,RANK(R1130,(N1130:P1130,Q1130:AE1130)),0)</f>
        <v>3</v>
      </c>
      <c r="AI1130" s="6">
        <f>IF(T1130&gt;0,RANK(T1130,(N1130:P1130,Q1130:AE1130)),0)</f>
        <v>0</v>
      </c>
      <c r="AJ1130" s="6">
        <f>IF(S1130&gt;0,RANK(S1130,(N1130:P1130,Q1130:AE1130)),0)</f>
        <v>0</v>
      </c>
      <c r="AK1130" s="2">
        <f t="shared" si="437"/>
        <v>0</v>
      </c>
      <c r="AL1130" s="2">
        <f t="shared" si="438"/>
        <v>6.8716515257395763E-2</v>
      </c>
      <c r="AM1130" s="2">
        <f t="shared" si="439"/>
        <v>0</v>
      </c>
      <c r="AN1130" s="2">
        <f t="shared" si="440"/>
        <v>0</v>
      </c>
      <c r="AP1130" t="s">
        <v>897</v>
      </c>
      <c r="AQ1130" t="s">
        <v>1539</v>
      </c>
      <c r="AT1130" s="92">
        <v>39</v>
      </c>
      <c r="AU1130" s="94">
        <v>163</v>
      </c>
      <c r="AV1130" s="98">
        <f t="shared" si="420"/>
        <v>39163</v>
      </c>
      <c r="AX1130" s="6" t="s">
        <v>1535</v>
      </c>
    </row>
    <row r="1131" spans="1:50" hidden="1" outlineLevel="1">
      <c r="A1131" t="s">
        <v>1529</v>
      </c>
      <c r="B1131" t="s">
        <v>1539</v>
      </c>
      <c r="C1131" s="1">
        <f t="shared" si="432"/>
        <v>39375</v>
      </c>
      <c r="D1131" s="6">
        <f>IF(N1131&gt;0, RANK(N1131,(N1131:P1131,Q1131:AE1131)),0)</f>
        <v>2</v>
      </c>
      <c r="E1131" s="6">
        <f>IF(O1131&gt;0,RANK(O1131,(N1131:P1131,Q1131:AE1131)),0)</f>
        <v>1</v>
      </c>
      <c r="F1131" s="6">
        <f>IF(P1131&gt;0,RANK(P1131,(N1131:P1131,Q1131:AE1131)),0)</f>
        <v>0</v>
      </c>
      <c r="G1131" s="1">
        <f t="shared" si="430"/>
        <v>17289</v>
      </c>
      <c r="H1131" s="2">
        <f t="shared" si="431"/>
        <v>0.4390857142857143</v>
      </c>
      <c r="I1131" s="2"/>
      <c r="J1131" s="2">
        <f t="shared" si="433"/>
        <v>0.24693333333333334</v>
      </c>
      <c r="K1131" s="2">
        <f t="shared" si="434"/>
        <v>0.68601904761904764</v>
      </c>
      <c r="L1131" s="2">
        <f t="shared" si="435"/>
        <v>0</v>
      </c>
      <c r="M1131" s="2">
        <f t="shared" si="436"/>
        <v>6.7047619047619023E-2</v>
      </c>
      <c r="N1131" s="56">
        <v>9723</v>
      </c>
      <c r="O1131" s="56">
        <v>27012</v>
      </c>
      <c r="P1131" s="56"/>
      <c r="Q1131" s="56"/>
      <c r="R1131" s="56">
        <v>2640</v>
      </c>
      <c r="S1131" s="56"/>
      <c r="T1131" s="56"/>
      <c r="U1131" s="56"/>
      <c r="V1131" s="56"/>
      <c r="W1131" s="56">
        <v>0</v>
      </c>
      <c r="X1131" s="56">
        <v>0</v>
      </c>
      <c r="Y1131" s="56"/>
      <c r="Z1131" s="56"/>
      <c r="AA1131" s="56"/>
      <c r="AB1131" s="56"/>
      <c r="AC1131" s="56"/>
      <c r="AD1131" s="56"/>
      <c r="AE1131" s="56"/>
      <c r="AG1131" s="6">
        <f>IF(Q1131&gt;0,RANK(Q1131,(N1131:P1131,Q1131:AE1131)),0)</f>
        <v>0</v>
      </c>
      <c r="AH1131" s="6">
        <f>IF(R1131&gt;0,RANK(R1131,(N1131:P1131,Q1131:AE1131)),0)</f>
        <v>3</v>
      </c>
      <c r="AI1131" s="6">
        <f>IF(T1131&gt;0,RANK(T1131,(N1131:P1131,Q1131:AE1131)),0)</f>
        <v>0</v>
      </c>
      <c r="AJ1131" s="6">
        <f>IF(S1131&gt;0,RANK(S1131,(N1131:P1131,Q1131:AE1131)),0)</f>
        <v>0</v>
      </c>
      <c r="AK1131" s="2">
        <f t="shared" si="437"/>
        <v>0</v>
      </c>
      <c r="AL1131" s="2">
        <f t="shared" si="438"/>
        <v>6.704761904761905E-2</v>
      </c>
      <c r="AM1131" s="2">
        <f t="shared" si="439"/>
        <v>0</v>
      </c>
      <c r="AN1131" s="2">
        <f t="shared" si="440"/>
        <v>0</v>
      </c>
      <c r="AP1131" t="s">
        <v>1529</v>
      </c>
      <c r="AQ1131" t="s">
        <v>1539</v>
      </c>
      <c r="AT1131" s="92">
        <v>39</v>
      </c>
      <c r="AU1131" s="94">
        <v>165</v>
      </c>
      <c r="AV1131" s="98">
        <f t="shared" si="420"/>
        <v>39165</v>
      </c>
      <c r="AX1131" s="6" t="s">
        <v>1535</v>
      </c>
    </row>
    <row r="1132" spans="1:50" hidden="1" outlineLevel="1">
      <c r="A1132" t="s">
        <v>2757</v>
      </c>
      <c r="B1132" t="s">
        <v>1539</v>
      </c>
      <c r="C1132" s="1">
        <f t="shared" si="432"/>
        <v>19890</v>
      </c>
      <c r="D1132" s="6">
        <f>IF(N1132&gt;0, RANK(N1132,(N1132:P1132,Q1132:AE1132)),0)</f>
        <v>2</v>
      </c>
      <c r="E1132" s="6">
        <f>IF(O1132&gt;0,RANK(O1132,(N1132:P1132,Q1132:AE1132)),0)</f>
        <v>1</v>
      </c>
      <c r="F1132" s="6">
        <f>IF(P1132&gt;0,RANK(P1132,(N1132:P1132,Q1132:AE1132)),0)</f>
        <v>0</v>
      </c>
      <c r="G1132" s="1">
        <f t="shared" si="430"/>
        <v>6111</v>
      </c>
      <c r="H1132" s="2">
        <f t="shared" si="431"/>
        <v>0.30723981900452491</v>
      </c>
      <c r="I1132" s="2"/>
      <c r="J1132" s="2">
        <f t="shared" si="433"/>
        <v>0.31563599798893915</v>
      </c>
      <c r="K1132" s="2">
        <f t="shared" si="434"/>
        <v>0.62287581699346406</v>
      </c>
      <c r="L1132" s="2">
        <f t="shared" si="435"/>
        <v>0</v>
      </c>
      <c r="M1132" s="2">
        <f t="shared" si="436"/>
        <v>6.1488185017596786E-2</v>
      </c>
      <c r="N1132" s="56">
        <v>6278</v>
      </c>
      <c r="O1132" s="56">
        <v>12389</v>
      </c>
      <c r="P1132" s="56"/>
      <c r="Q1132" s="56"/>
      <c r="R1132" s="56">
        <v>1223</v>
      </c>
      <c r="S1132" s="56"/>
      <c r="T1132" s="56"/>
      <c r="U1132" s="56"/>
      <c r="V1132" s="56"/>
      <c r="W1132" s="56">
        <v>0</v>
      </c>
      <c r="X1132" s="56">
        <v>0</v>
      </c>
      <c r="Y1132" s="56"/>
      <c r="Z1132" s="56"/>
      <c r="AA1132" s="56"/>
      <c r="AB1132" s="56"/>
      <c r="AC1132" s="56"/>
      <c r="AD1132" s="56"/>
      <c r="AE1132" s="56"/>
      <c r="AG1132" s="6">
        <f>IF(Q1132&gt;0,RANK(Q1132,(N1132:P1132,Q1132:AE1132)),0)</f>
        <v>0</v>
      </c>
      <c r="AH1132" s="6">
        <f>IF(R1132&gt;0,RANK(R1132,(N1132:P1132,Q1132:AE1132)),0)</f>
        <v>3</v>
      </c>
      <c r="AI1132" s="6">
        <f>IF(T1132&gt;0,RANK(T1132,(N1132:P1132,Q1132:AE1132)),0)</f>
        <v>0</v>
      </c>
      <c r="AJ1132" s="6">
        <f>IF(S1132&gt;0,RANK(S1132,(N1132:P1132,Q1132:AE1132)),0)</f>
        <v>0</v>
      </c>
      <c r="AK1132" s="2">
        <f t="shared" si="437"/>
        <v>0</v>
      </c>
      <c r="AL1132" s="2">
        <f t="shared" si="438"/>
        <v>6.1488185017596779E-2</v>
      </c>
      <c r="AM1132" s="2">
        <f t="shared" si="439"/>
        <v>0</v>
      </c>
      <c r="AN1132" s="2">
        <f t="shared" si="440"/>
        <v>0</v>
      </c>
      <c r="AP1132" t="s">
        <v>2757</v>
      </c>
      <c r="AQ1132" t="s">
        <v>1539</v>
      </c>
      <c r="AT1132" s="92">
        <v>39</v>
      </c>
      <c r="AU1132" s="94">
        <v>167</v>
      </c>
      <c r="AV1132" s="98">
        <f t="shared" si="420"/>
        <v>39167</v>
      </c>
      <c r="AX1132" s="6" t="s">
        <v>1535</v>
      </c>
    </row>
    <row r="1133" spans="1:50" hidden="1" outlineLevel="1">
      <c r="A1133" t="s">
        <v>2584</v>
      </c>
      <c r="B1133" t="s">
        <v>1539</v>
      </c>
      <c r="C1133" s="1">
        <f t="shared" si="432"/>
        <v>30686</v>
      </c>
      <c r="D1133" s="6">
        <f>IF(N1133&gt;0, RANK(N1133,(N1133:P1133,Q1133:AE1133)),0)</f>
        <v>2</v>
      </c>
      <c r="E1133" s="6">
        <f>IF(O1133&gt;0,RANK(O1133,(N1133:P1133,Q1133:AE1133)),0)</f>
        <v>1</v>
      </c>
      <c r="F1133" s="6">
        <f>IF(P1133&gt;0,RANK(P1133,(N1133:P1133,Q1133:AE1133)),0)</f>
        <v>0</v>
      </c>
      <c r="G1133" s="1">
        <f t="shared" si="430"/>
        <v>9312</v>
      </c>
      <c r="H1133" s="2">
        <f t="shared" si="431"/>
        <v>0.30346086163071107</v>
      </c>
      <c r="I1133" s="2"/>
      <c r="J1133" s="2">
        <f t="shared" si="433"/>
        <v>0.30867496578244152</v>
      </c>
      <c r="K1133" s="2">
        <f t="shared" si="434"/>
        <v>0.61213582741315253</v>
      </c>
      <c r="L1133" s="2">
        <f t="shared" si="435"/>
        <v>0</v>
      </c>
      <c r="M1133" s="2">
        <f t="shared" si="436"/>
        <v>7.9189206804405998E-2</v>
      </c>
      <c r="N1133" s="56">
        <v>9472</v>
      </c>
      <c r="O1133" s="56">
        <v>18784</v>
      </c>
      <c r="P1133" s="56"/>
      <c r="Q1133" s="56"/>
      <c r="R1133" s="56">
        <v>2430</v>
      </c>
      <c r="S1133" s="56"/>
      <c r="T1133" s="56"/>
      <c r="U1133" s="56"/>
      <c r="V1133" s="56"/>
      <c r="W1133" s="56">
        <v>0</v>
      </c>
      <c r="X1133" s="56">
        <v>0</v>
      </c>
      <c r="Y1133" s="56"/>
      <c r="Z1133" s="56"/>
      <c r="AA1133" s="56"/>
      <c r="AB1133" s="56"/>
      <c r="AC1133" s="56"/>
      <c r="AD1133" s="56"/>
      <c r="AE1133" s="56"/>
      <c r="AG1133" s="6">
        <f>IF(Q1133&gt;0,RANK(Q1133,(N1133:P1133,Q1133:AE1133)),0)</f>
        <v>0</v>
      </c>
      <c r="AH1133" s="6">
        <f>IF(R1133&gt;0,RANK(R1133,(N1133:P1133,Q1133:AE1133)),0)</f>
        <v>3</v>
      </c>
      <c r="AI1133" s="6">
        <f>IF(T1133&gt;0,RANK(T1133,(N1133:P1133,Q1133:AE1133)),0)</f>
        <v>0</v>
      </c>
      <c r="AJ1133" s="6">
        <f>IF(S1133&gt;0,RANK(S1133,(N1133:P1133,Q1133:AE1133)),0)</f>
        <v>0</v>
      </c>
      <c r="AK1133" s="2">
        <f t="shared" si="437"/>
        <v>0</v>
      </c>
      <c r="AL1133" s="2">
        <f t="shared" si="438"/>
        <v>7.9189206804405915E-2</v>
      </c>
      <c r="AM1133" s="2">
        <f t="shared" si="439"/>
        <v>0</v>
      </c>
      <c r="AN1133" s="2">
        <f t="shared" si="440"/>
        <v>0</v>
      </c>
      <c r="AP1133" t="s">
        <v>2584</v>
      </c>
      <c r="AQ1133" t="s">
        <v>1539</v>
      </c>
      <c r="AT1133" s="92">
        <v>39</v>
      </c>
      <c r="AU1133" s="94">
        <v>169</v>
      </c>
      <c r="AV1133" s="98">
        <f t="shared" si="420"/>
        <v>39169</v>
      </c>
      <c r="AX1133" s="6" t="s">
        <v>1535</v>
      </c>
    </row>
    <row r="1134" spans="1:50" hidden="1" outlineLevel="1">
      <c r="A1134" t="s">
        <v>1285</v>
      </c>
      <c r="B1134" t="s">
        <v>1539</v>
      </c>
      <c r="C1134" s="1">
        <f t="shared" si="432"/>
        <v>11304</v>
      </c>
      <c r="D1134" s="6">
        <f>IF(N1134&gt;0, RANK(N1134,(N1134:P1134,Q1134:AE1134)),0)</f>
        <v>2</v>
      </c>
      <c r="E1134" s="6">
        <f>IF(O1134&gt;0,RANK(O1134,(N1134:P1134,Q1134:AE1134)),0)</f>
        <v>1</v>
      </c>
      <c r="F1134" s="6">
        <f>IF(P1134&gt;0,RANK(P1134,(N1134:P1134,Q1134:AE1134)),0)</f>
        <v>0</v>
      </c>
      <c r="G1134" s="1">
        <f t="shared" si="430"/>
        <v>3137</v>
      </c>
      <c r="H1134" s="2">
        <f t="shared" si="431"/>
        <v>0.27751238499646141</v>
      </c>
      <c r="I1134" s="2"/>
      <c r="J1134" s="2">
        <f t="shared" si="433"/>
        <v>0.32546001415428166</v>
      </c>
      <c r="K1134" s="2">
        <f t="shared" si="434"/>
        <v>0.60297239915074308</v>
      </c>
      <c r="L1134" s="2">
        <f t="shared" si="435"/>
        <v>0</v>
      </c>
      <c r="M1134" s="2">
        <f t="shared" si="436"/>
        <v>7.1567586694975316E-2</v>
      </c>
      <c r="N1134" s="56">
        <v>3679</v>
      </c>
      <c r="O1134" s="56">
        <v>6816</v>
      </c>
      <c r="P1134" s="56"/>
      <c r="Q1134" s="56"/>
      <c r="R1134" s="56">
        <v>809</v>
      </c>
      <c r="S1134" s="56"/>
      <c r="T1134" s="56"/>
      <c r="U1134" s="56"/>
      <c r="V1134" s="56"/>
      <c r="W1134" s="56">
        <v>0</v>
      </c>
      <c r="X1134" s="56">
        <v>0</v>
      </c>
      <c r="Y1134" s="56"/>
      <c r="Z1134" s="56"/>
      <c r="AA1134" s="56"/>
      <c r="AB1134" s="56"/>
      <c r="AC1134" s="56"/>
      <c r="AD1134" s="56"/>
      <c r="AE1134" s="56"/>
      <c r="AG1134" s="6">
        <f>IF(Q1134&gt;0,RANK(Q1134,(N1134:P1134,Q1134:AE1134)),0)</f>
        <v>0</v>
      </c>
      <c r="AH1134" s="6">
        <f>IF(R1134&gt;0,RANK(R1134,(N1134:P1134,Q1134:AE1134)),0)</f>
        <v>3</v>
      </c>
      <c r="AI1134" s="6">
        <f>IF(T1134&gt;0,RANK(T1134,(N1134:P1134,Q1134:AE1134)),0)</f>
        <v>0</v>
      </c>
      <c r="AJ1134" s="6">
        <f>IF(S1134&gt;0,RANK(S1134,(N1134:P1134,Q1134:AE1134)),0)</f>
        <v>0</v>
      </c>
      <c r="AK1134" s="2">
        <f t="shared" si="437"/>
        <v>0</v>
      </c>
      <c r="AL1134" s="2">
        <f t="shared" si="438"/>
        <v>7.1567586694975233E-2</v>
      </c>
      <c r="AM1134" s="2">
        <f t="shared" si="439"/>
        <v>0</v>
      </c>
      <c r="AN1134" s="2">
        <f t="shared" si="440"/>
        <v>0</v>
      </c>
      <c r="AP1134" t="s">
        <v>1285</v>
      </c>
      <c r="AQ1134" t="s">
        <v>1539</v>
      </c>
      <c r="AT1134" s="92">
        <v>39</v>
      </c>
      <c r="AU1134" s="94">
        <v>171</v>
      </c>
      <c r="AV1134" s="98">
        <f t="shared" si="420"/>
        <v>39171</v>
      </c>
      <c r="AX1134" s="6" t="s">
        <v>1535</v>
      </c>
    </row>
    <row r="1135" spans="1:50" hidden="1" outlineLevel="1">
      <c r="A1135" t="s">
        <v>212</v>
      </c>
      <c r="B1135" t="s">
        <v>1539</v>
      </c>
      <c r="C1135" s="1">
        <f t="shared" si="432"/>
        <v>35744</v>
      </c>
      <c r="D1135" s="6">
        <f>IF(N1135&gt;0, RANK(N1135,(N1135:P1135,Q1135:AE1135)),0)</f>
        <v>2</v>
      </c>
      <c r="E1135" s="6">
        <f>IF(O1135&gt;0,RANK(O1135,(N1135:P1135,Q1135:AE1135)),0)</f>
        <v>1</v>
      </c>
      <c r="F1135" s="6">
        <f>IF(P1135&gt;0,RANK(P1135,(N1135:P1135,Q1135:AE1135)),0)</f>
        <v>0</v>
      </c>
      <c r="G1135" s="1">
        <f t="shared" si="430"/>
        <v>4541</v>
      </c>
      <c r="H1135" s="2">
        <f t="shared" si="431"/>
        <v>0.12704230080572965</v>
      </c>
      <c r="I1135" s="2"/>
      <c r="J1135" s="2">
        <f t="shared" si="433"/>
        <v>0.39603849597135182</v>
      </c>
      <c r="K1135" s="2">
        <f t="shared" si="434"/>
        <v>0.52308079677708141</v>
      </c>
      <c r="L1135" s="2">
        <f t="shared" si="435"/>
        <v>0</v>
      </c>
      <c r="M1135" s="2">
        <f t="shared" si="436"/>
        <v>8.0880707251566708E-2</v>
      </c>
      <c r="N1135" s="56">
        <v>14156</v>
      </c>
      <c r="O1135" s="56">
        <v>18697</v>
      </c>
      <c r="P1135" s="56"/>
      <c r="Q1135" s="56"/>
      <c r="R1135" s="56">
        <v>2891</v>
      </c>
      <c r="S1135" s="56"/>
      <c r="T1135" s="56"/>
      <c r="U1135" s="56"/>
      <c r="V1135" s="56"/>
      <c r="W1135" s="56">
        <v>0</v>
      </c>
      <c r="X1135" s="56">
        <v>0</v>
      </c>
      <c r="Y1135" s="56"/>
      <c r="Z1135" s="56"/>
      <c r="AA1135" s="56"/>
      <c r="AB1135" s="56"/>
      <c r="AC1135" s="56"/>
      <c r="AD1135" s="56"/>
      <c r="AE1135" s="56"/>
      <c r="AG1135" s="6">
        <f>IF(Q1135&gt;0,RANK(Q1135,(N1135:P1135,Q1135:AE1135)),0)</f>
        <v>0</v>
      </c>
      <c r="AH1135" s="6">
        <f>IF(R1135&gt;0,RANK(R1135,(N1135:P1135,Q1135:AE1135)),0)</f>
        <v>3</v>
      </c>
      <c r="AI1135" s="6">
        <f>IF(T1135&gt;0,RANK(T1135,(N1135:P1135,Q1135:AE1135)),0)</f>
        <v>0</v>
      </c>
      <c r="AJ1135" s="6">
        <f>IF(S1135&gt;0,RANK(S1135,(N1135:P1135,Q1135:AE1135)),0)</f>
        <v>0</v>
      </c>
      <c r="AK1135" s="2">
        <f t="shared" si="437"/>
        <v>0</v>
      </c>
      <c r="AL1135" s="2">
        <f t="shared" si="438"/>
        <v>8.0880707251566694E-2</v>
      </c>
      <c r="AM1135" s="2">
        <f t="shared" si="439"/>
        <v>0</v>
      </c>
      <c r="AN1135" s="2">
        <f t="shared" si="440"/>
        <v>0</v>
      </c>
      <c r="AP1135" t="s">
        <v>212</v>
      </c>
      <c r="AQ1135" t="s">
        <v>1539</v>
      </c>
      <c r="AT1135" s="92">
        <v>39</v>
      </c>
      <c r="AU1135" s="94">
        <v>173</v>
      </c>
      <c r="AV1135" s="98">
        <f t="shared" si="420"/>
        <v>39173</v>
      </c>
      <c r="AX1135" s="6" t="s">
        <v>1535</v>
      </c>
    </row>
    <row r="1136" spans="1:50" hidden="1" outlineLevel="1">
      <c r="A1136" t="s">
        <v>863</v>
      </c>
      <c r="B1136" t="s">
        <v>1539</v>
      </c>
      <c r="C1136" s="1">
        <f t="shared" si="432"/>
        <v>7903</v>
      </c>
      <c r="D1136" s="6">
        <f>IF(N1136&gt;0, RANK(N1136,(N1136:P1136,Q1136:AE1136)),0)</f>
        <v>2</v>
      </c>
      <c r="E1136" s="6">
        <f>IF(O1136&gt;0,RANK(O1136,(N1136:P1136,Q1136:AE1136)),0)</f>
        <v>1</v>
      </c>
      <c r="F1136" s="6">
        <f>IF(P1136&gt;0,RANK(P1136,(N1136:P1136,Q1136:AE1136)),0)</f>
        <v>0</v>
      </c>
      <c r="G1136" s="1">
        <f t="shared" si="430"/>
        <v>2469</v>
      </c>
      <c r="H1136" s="2">
        <f t="shared" si="431"/>
        <v>0.31241300771858788</v>
      </c>
      <c r="I1136" s="2"/>
      <c r="J1136" s="2">
        <f t="shared" si="433"/>
        <v>0.30191066683537898</v>
      </c>
      <c r="K1136" s="2">
        <f t="shared" si="434"/>
        <v>0.61432367455396686</v>
      </c>
      <c r="L1136" s="2">
        <f t="shared" si="435"/>
        <v>0</v>
      </c>
      <c r="M1136" s="2">
        <f t="shared" si="436"/>
        <v>8.3765658610654103E-2</v>
      </c>
      <c r="N1136" s="56">
        <v>2386</v>
      </c>
      <c r="O1136" s="56">
        <v>4855</v>
      </c>
      <c r="P1136" s="56"/>
      <c r="Q1136" s="56"/>
      <c r="R1136" s="56">
        <v>662</v>
      </c>
      <c r="S1136" s="56"/>
      <c r="T1136" s="56"/>
      <c r="U1136" s="56"/>
      <c r="V1136" s="56"/>
      <c r="W1136" s="56">
        <v>0</v>
      </c>
      <c r="X1136" s="56">
        <v>0</v>
      </c>
      <c r="Y1136" s="56"/>
      <c r="Z1136" s="56"/>
      <c r="AA1136" s="56"/>
      <c r="AB1136" s="56"/>
      <c r="AC1136" s="56"/>
      <c r="AD1136" s="56"/>
      <c r="AE1136" s="56"/>
      <c r="AG1136" s="6">
        <f>IF(Q1136&gt;0,RANK(Q1136,(N1136:P1136,Q1136:AE1136)),0)</f>
        <v>0</v>
      </c>
      <c r="AH1136" s="6">
        <f>IF(R1136&gt;0,RANK(R1136,(N1136:P1136,Q1136:AE1136)),0)</f>
        <v>3</v>
      </c>
      <c r="AI1136" s="6">
        <f>IF(T1136&gt;0,RANK(T1136,(N1136:P1136,Q1136:AE1136)),0)</f>
        <v>0</v>
      </c>
      <c r="AJ1136" s="6">
        <f>IF(S1136&gt;0,RANK(S1136,(N1136:P1136,Q1136:AE1136)),0)</f>
        <v>0</v>
      </c>
      <c r="AK1136" s="2">
        <f t="shared" si="437"/>
        <v>0</v>
      </c>
      <c r="AL1136" s="2">
        <f t="shared" si="438"/>
        <v>8.3765658610654187E-2</v>
      </c>
      <c r="AM1136" s="2">
        <f t="shared" si="439"/>
        <v>0</v>
      </c>
      <c r="AN1136" s="2">
        <f t="shared" si="440"/>
        <v>0</v>
      </c>
      <c r="AP1136" t="s">
        <v>863</v>
      </c>
      <c r="AQ1136" t="s">
        <v>1539</v>
      </c>
      <c r="AT1136" s="92">
        <v>39</v>
      </c>
      <c r="AU1136" s="94">
        <v>175</v>
      </c>
      <c r="AV1136" s="98">
        <f t="shared" si="420"/>
        <v>39175</v>
      </c>
      <c r="AX1136" s="6" t="s">
        <v>1535</v>
      </c>
    </row>
    <row r="1137" spans="1:50" collapsed="1">
      <c r="A1137" t="s">
        <v>1864</v>
      </c>
      <c r="B1137" t="s">
        <v>2672</v>
      </c>
      <c r="C1137" s="1">
        <f t="shared" si="432"/>
        <v>3436884</v>
      </c>
      <c r="D1137" s="6">
        <f>IF(N1137&gt;0, RANK(N1137,(N1137:P1137,Q1137:AE1137)),0)</f>
        <v>2</v>
      </c>
      <c r="E1137" s="6">
        <f>IF(O1137&gt;0,RANK(O1137,(N1137:P1137,Q1137:AE1137)),0)</f>
        <v>1</v>
      </c>
      <c r="F1137" s="6">
        <f>IF(P1137&gt;0,RANK(P1137,(N1137:P1137,Q1137:AE1137)),0)</f>
        <v>0</v>
      </c>
      <c r="G1137" s="1">
        <f t="shared" si="430"/>
        <v>488343</v>
      </c>
      <c r="H1137" s="2">
        <f t="shared" si="431"/>
        <v>0.14208888050920543</v>
      </c>
      <c r="I1137" s="2"/>
      <c r="J1137" s="2">
        <f t="shared" si="433"/>
        <v>0.39227771434822939</v>
      </c>
      <c r="K1137" s="2">
        <f t="shared" si="434"/>
        <v>0.53436659485743476</v>
      </c>
      <c r="L1137" s="2">
        <f t="shared" si="435"/>
        <v>0</v>
      </c>
      <c r="M1137" s="2">
        <f t="shared" si="436"/>
        <v>7.3355690794335793E-2</v>
      </c>
      <c r="N1137" s="56">
        <f>SUM(N1049:N1136)</f>
        <v>1348213</v>
      </c>
      <c r="O1137" s="56">
        <f>SUM(O1049:O1136)</f>
        <v>1836556</v>
      </c>
      <c r="P1137" s="56"/>
      <c r="Q1137" s="56"/>
      <c r="R1137" s="56">
        <f>SUM(R1049:R1136)</f>
        <v>252031</v>
      </c>
      <c r="S1137" s="56"/>
      <c r="T1137" s="56"/>
      <c r="U1137" s="56"/>
      <c r="V1137" s="56"/>
      <c r="W1137" s="56">
        <f>SUM(W1049:W1136)</f>
        <v>27</v>
      </c>
      <c r="X1137" s="56">
        <f>SUM(X1049:X1136)</f>
        <v>57</v>
      </c>
      <c r="Y1137" s="56"/>
      <c r="Z1137" s="56"/>
      <c r="AA1137" s="56"/>
      <c r="AB1137" s="56"/>
      <c r="AC1137" s="56"/>
      <c r="AD1137" s="56"/>
      <c r="AE1137" s="56">
        <f>SUM(AE1049:AE1136)</f>
        <v>0</v>
      </c>
      <c r="AG1137" s="6">
        <f>IF(Q1137&gt;0,RANK(Q1137,(N1137:P1137,Q1137:AE1137)),0)</f>
        <v>0</v>
      </c>
      <c r="AH1137" s="6">
        <f>IF(R1137&gt;0,RANK(R1137,(N1137:P1137,Q1137:AE1137)),0)</f>
        <v>3</v>
      </c>
      <c r="AI1137" s="6">
        <f>IF(T1137&gt;0,RANK(T1137,(N1137:P1137,Q1137:AE1137)),0)</f>
        <v>0</v>
      </c>
      <c r="AJ1137" s="6">
        <f>IF(S1137&gt;0,RANK(S1137,(N1137:P1137,Q1137:AE1137)),0)</f>
        <v>0</v>
      </c>
      <c r="AK1137" s="2">
        <f t="shared" si="437"/>
        <v>0</v>
      </c>
      <c r="AL1137" s="2">
        <f t="shared" si="438"/>
        <v>7.3331250050918215E-2</v>
      </c>
      <c r="AM1137" s="2">
        <f t="shared" si="439"/>
        <v>0</v>
      </c>
      <c r="AN1137" s="2">
        <f t="shared" si="440"/>
        <v>0</v>
      </c>
      <c r="AP1137" t="s">
        <v>1864</v>
      </c>
      <c r="AQ1137" t="s">
        <v>2672</v>
      </c>
      <c r="AT1137" s="92">
        <v>39</v>
      </c>
      <c r="AU1137" s="94"/>
      <c r="AV1137" s="92">
        <v>39</v>
      </c>
      <c r="AX1137" s="6" t="s">
        <v>2158</v>
      </c>
    </row>
    <row r="1138" spans="1:50">
      <c r="C1138" s="1"/>
      <c r="E1138" s="6"/>
      <c r="F1138" s="6"/>
      <c r="I1138" s="2"/>
      <c r="AG1138" s="6"/>
      <c r="AH1138" s="6"/>
      <c r="AI1138" s="6"/>
      <c r="AJ1138" s="6"/>
      <c r="AT1138" s="92"/>
      <c r="AU1138" s="94"/>
      <c r="AV1138" s="98"/>
    </row>
    <row r="1139" spans="1:50" hidden="1" outlineLevel="1">
      <c r="A1139" t="s">
        <v>2732</v>
      </c>
      <c r="B1139" t="s">
        <v>2840</v>
      </c>
      <c r="C1139" s="1">
        <f t="shared" ref="C1139:C1202" si="441">SUM(N1139:AE1139)</f>
        <v>4821</v>
      </c>
      <c r="D1139" s="6">
        <f>IF(N1139&gt;0, RANK(N1139,(N1139:P1139,Q1139:AE1139)),0)</f>
        <v>2</v>
      </c>
      <c r="E1139" s="6">
        <f>IF(O1139&gt;0,RANK(O1139,(N1139:P1139,Q1139:AE1139)),0)</f>
        <v>1</v>
      </c>
      <c r="F1139" s="6">
        <f>IF(P1139&gt;0,RANK(P1139,(N1139:P1139,Q1139:AE1139)),0)</f>
        <v>3</v>
      </c>
      <c r="G1139" s="1">
        <f t="shared" ref="G1139:G1202" si="442">IF(C1139&gt;0,MAX(N1139:P1139)-LARGE(N1139:P1139,2),0)</f>
        <v>552</v>
      </c>
      <c r="H1139" s="2">
        <f t="shared" ref="H1139:H1202" si="443">IF(C1139&gt;0,G1139/C1139,0)</f>
        <v>0.11449906658369632</v>
      </c>
      <c r="I1139" s="2"/>
      <c r="J1139" s="2">
        <f t="shared" ref="J1139:L1170" si="444">IF($C1139=0,"-",N1139/$C1139)</f>
        <v>0.41485169052063886</v>
      </c>
      <c r="K1139" s="2">
        <f t="shared" si="444"/>
        <v>0.52935075710433521</v>
      </c>
      <c r="L1139" s="2">
        <f t="shared" si="444"/>
        <v>5.5797552375025927E-2</v>
      </c>
      <c r="M1139" s="2">
        <f t="shared" ref="M1139:M1202" si="445">IF(C1139=0,"-",(1-J1139-K1139-L1139))</f>
        <v>0</v>
      </c>
      <c r="N1139" s="53">
        <v>2000</v>
      </c>
      <c r="O1139" s="53">
        <v>2552</v>
      </c>
      <c r="P1139" s="53">
        <v>269</v>
      </c>
      <c r="AG1139" s="6">
        <f>IF(Q1139&gt;0,RANK(Q1139,(N1139:P1139,Q1139:AE1139)),0)</f>
        <v>0</v>
      </c>
      <c r="AH1139" s="6">
        <f>IF(R1139&gt;0,RANK(R1139,(N1139:P1139,Q1139:AE1139)),0)</f>
        <v>0</v>
      </c>
      <c r="AI1139" s="6">
        <f>IF(T1139&gt;0,RANK(T1139,(N1139:P1139,Q1139:AE1139)),0)</f>
        <v>0</v>
      </c>
      <c r="AJ1139" s="6">
        <f>IF(S1139&gt;0,RANK(S1139,(N1139:P1139,Q1139:AE1139)),0)</f>
        <v>0</v>
      </c>
      <c r="AK1139" s="2">
        <f t="shared" ref="AK1139:AL1170" si="446">IF($C1139=0,"-",Q1139/$C1139)</f>
        <v>0</v>
      </c>
      <c r="AL1139" s="2">
        <f t="shared" si="446"/>
        <v>0</v>
      </c>
      <c r="AM1139" s="2">
        <f t="shared" ref="AM1139:AM1202" si="447">IF($C1139=0,"-",T1139/$C1139)</f>
        <v>0</v>
      </c>
      <c r="AN1139" s="2">
        <f t="shared" ref="AN1139:AN1202" si="448">IF($C1139=0,"-",S1139/$C1139)</f>
        <v>0</v>
      </c>
      <c r="AP1139" t="s">
        <v>2732</v>
      </c>
      <c r="AQ1139" t="s">
        <v>2840</v>
      </c>
      <c r="AR1139" s="1">
        <v>2</v>
      </c>
      <c r="AS1139" s="1"/>
      <c r="AT1139" s="92">
        <v>40</v>
      </c>
      <c r="AU1139" s="94">
        <v>1</v>
      </c>
      <c r="AV1139" s="98">
        <f t="shared" ref="AV1139:AV1202" si="449">1000*AT1139+AU1139</f>
        <v>40001</v>
      </c>
      <c r="AW1139" s="1"/>
      <c r="AX1139" s="6" t="s">
        <v>1535</v>
      </c>
    </row>
    <row r="1140" spans="1:50" hidden="1" outlineLevel="1">
      <c r="A1140" t="s">
        <v>2841</v>
      </c>
      <c r="B1140" t="s">
        <v>2840</v>
      </c>
      <c r="C1140" s="1">
        <f t="shared" si="441"/>
        <v>2297</v>
      </c>
      <c r="D1140" s="6">
        <f>IF(N1140&gt;0, RANK(N1140,(N1140:P1140,Q1140:AE1140)),0)</f>
        <v>2</v>
      </c>
      <c r="E1140" s="6">
        <f>IF(O1140&gt;0,RANK(O1140,(N1140:P1140,Q1140:AE1140)),0)</f>
        <v>1</v>
      </c>
      <c r="F1140" s="6">
        <f>IF(P1140&gt;0,RANK(P1140,(N1140:P1140,Q1140:AE1140)),0)</f>
        <v>3</v>
      </c>
      <c r="G1140" s="1">
        <f t="shared" si="442"/>
        <v>618</v>
      </c>
      <c r="H1140" s="2">
        <f t="shared" si="443"/>
        <v>0.26904658249891161</v>
      </c>
      <c r="I1140" s="2"/>
      <c r="J1140" s="2">
        <f t="shared" si="444"/>
        <v>0.32912494558119287</v>
      </c>
      <c r="K1140" s="2">
        <f t="shared" si="444"/>
        <v>0.59817152808010443</v>
      </c>
      <c r="L1140" s="2">
        <f t="shared" si="444"/>
        <v>7.2703526338702654E-2</v>
      </c>
      <c r="M1140" s="2">
        <f t="shared" si="445"/>
        <v>4.163336342344337E-17</v>
      </c>
      <c r="N1140" s="53">
        <v>756</v>
      </c>
      <c r="O1140" s="53">
        <v>1374</v>
      </c>
      <c r="P1140" s="53">
        <v>167</v>
      </c>
      <c r="AG1140" s="6">
        <f>IF(Q1140&gt;0,RANK(Q1140,(N1140:P1140,Q1140:AE1140)),0)</f>
        <v>0</v>
      </c>
      <c r="AH1140" s="6">
        <f>IF(R1140&gt;0,RANK(R1140,(N1140:P1140,Q1140:AE1140)),0)</f>
        <v>0</v>
      </c>
      <c r="AI1140" s="6">
        <f>IF(T1140&gt;0,RANK(T1140,(N1140:P1140,Q1140:AE1140)),0)</f>
        <v>0</v>
      </c>
      <c r="AJ1140" s="6">
        <f>IF(S1140&gt;0,RANK(S1140,(N1140:P1140,Q1140:AE1140)),0)</f>
        <v>0</v>
      </c>
      <c r="AK1140" s="2">
        <f t="shared" si="446"/>
        <v>0</v>
      </c>
      <c r="AL1140" s="2">
        <f t="shared" si="446"/>
        <v>0</v>
      </c>
      <c r="AM1140" s="2">
        <f t="shared" si="447"/>
        <v>0</v>
      </c>
      <c r="AN1140" s="2">
        <f t="shared" si="448"/>
        <v>0</v>
      </c>
      <c r="AP1140" t="s">
        <v>2841</v>
      </c>
      <c r="AQ1140" t="s">
        <v>2840</v>
      </c>
      <c r="AR1140" s="1">
        <v>3</v>
      </c>
      <c r="AS1140" s="1"/>
      <c r="AT1140" s="92">
        <v>40</v>
      </c>
      <c r="AU1140" s="94">
        <v>3</v>
      </c>
      <c r="AV1140" s="98">
        <f t="shared" si="449"/>
        <v>40003</v>
      </c>
      <c r="AW1140" s="1"/>
      <c r="AX1140" s="6" t="s">
        <v>1535</v>
      </c>
    </row>
    <row r="1141" spans="1:50" hidden="1" outlineLevel="1">
      <c r="A1141" t="s">
        <v>2842</v>
      </c>
      <c r="B1141" t="s">
        <v>2840</v>
      </c>
      <c r="C1141" s="1">
        <f t="shared" si="441"/>
        <v>3476</v>
      </c>
      <c r="D1141" s="6">
        <f>IF(N1141&gt;0, RANK(N1141,(N1141:P1141,Q1141:AE1141)),0)</f>
        <v>2</v>
      </c>
      <c r="E1141" s="6">
        <f>IF(O1141&gt;0,RANK(O1141,(N1141:P1141,Q1141:AE1141)),0)</f>
        <v>1</v>
      </c>
      <c r="F1141" s="6">
        <f>IF(P1141&gt;0,RANK(P1141,(N1141:P1141,Q1141:AE1141)),0)</f>
        <v>3</v>
      </c>
      <c r="G1141" s="1">
        <f t="shared" si="442"/>
        <v>239</v>
      </c>
      <c r="H1141" s="2">
        <f t="shared" si="443"/>
        <v>6.8757192174913689E-2</v>
      </c>
      <c r="I1141" s="2"/>
      <c r="J1141" s="2">
        <f t="shared" si="444"/>
        <v>0.4352704257767549</v>
      </c>
      <c r="K1141" s="2">
        <f t="shared" si="444"/>
        <v>0.50402761795166862</v>
      </c>
      <c r="L1141" s="2">
        <f t="shared" si="444"/>
        <v>6.0701956271576527E-2</v>
      </c>
      <c r="M1141" s="2">
        <f t="shared" si="445"/>
        <v>-4.163336342344337E-17</v>
      </c>
      <c r="N1141" s="53">
        <v>1513</v>
      </c>
      <c r="O1141" s="53">
        <v>1752</v>
      </c>
      <c r="P1141" s="53">
        <v>211</v>
      </c>
      <c r="AG1141" s="6">
        <f>IF(Q1141&gt;0,RANK(Q1141,(N1141:P1141,Q1141:AE1141)),0)</f>
        <v>0</v>
      </c>
      <c r="AH1141" s="6">
        <f>IF(R1141&gt;0,RANK(R1141,(N1141:P1141,Q1141:AE1141)),0)</f>
        <v>0</v>
      </c>
      <c r="AI1141" s="6">
        <f>IF(T1141&gt;0,RANK(T1141,(N1141:P1141,Q1141:AE1141)),0)</f>
        <v>0</v>
      </c>
      <c r="AJ1141" s="6">
        <f>IF(S1141&gt;0,RANK(S1141,(N1141:P1141,Q1141:AE1141)),0)</f>
        <v>0</v>
      </c>
      <c r="AK1141" s="2">
        <f t="shared" si="446"/>
        <v>0</v>
      </c>
      <c r="AL1141" s="2">
        <f t="shared" si="446"/>
        <v>0</v>
      </c>
      <c r="AM1141" s="2">
        <f t="shared" si="447"/>
        <v>0</v>
      </c>
      <c r="AN1141" s="2">
        <f t="shared" si="448"/>
        <v>0</v>
      </c>
      <c r="AP1141" t="s">
        <v>2842</v>
      </c>
      <c r="AQ1141" t="s">
        <v>2840</v>
      </c>
      <c r="AR1141" s="1">
        <v>2</v>
      </c>
      <c r="AS1141" s="1"/>
      <c r="AT1141" s="92">
        <v>40</v>
      </c>
      <c r="AU1141" s="94">
        <v>5</v>
      </c>
      <c r="AV1141" s="98">
        <f t="shared" si="449"/>
        <v>40005</v>
      </c>
      <c r="AW1141" s="1"/>
      <c r="AX1141" s="6" t="s">
        <v>1535</v>
      </c>
    </row>
    <row r="1142" spans="1:50" hidden="1" outlineLevel="1">
      <c r="A1142" t="s">
        <v>2901</v>
      </c>
      <c r="B1142" t="s">
        <v>2840</v>
      </c>
      <c r="C1142" s="1">
        <f t="shared" si="441"/>
        <v>2074</v>
      </c>
      <c r="D1142" s="6">
        <f>IF(N1142&gt;0, RANK(N1142,(N1142:P1142,Q1142:AE1142)),0)</f>
        <v>2</v>
      </c>
      <c r="E1142" s="6">
        <f>IF(O1142&gt;0,RANK(O1142,(N1142:P1142,Q1142:AE1142)),0)</f>
        <v>1</v>
      </c>
      <c r="F1142" s="6">
        <f>IF(P1142&gt;0,RANK(P1142,(N1142:P1142,Q1142:AE1142)),0)</f>
        <v>3</v>
      </c>
      <c r="G1142" s="1">
        <f t="shared" si="442"/>
        <v>1217</v>
      </c>
      <c r="H1142" s="2">
        <f t="shared" si="443"/>
        <v>0.58678881388621018</v>
      </c>
      <c r="I1142" s="2"/>
      <c r="J1142" s="2">
        <f t="shared" si="444"/>
        <v>0.18852459016393441</v>
      </c>
      <c r="K1142" s="2">
        <f t="shared" si="444"/>
        <v>0.77531340405014459</v>
      </c>
      <c r="L1142" s="2">
        <f t="shared" si="444"/>
        <v>3.6162005785920923E-2</v>
      </c>
      <c r="M1142" s="2">
        <f t="shared" si="445"/>
        <v>6.9388939039072284E-17</v>
      </c>
      <c r="N1142" s="53">
        <v>391</v>
      </c>
      <c r="O1142" s="53">
        <v>1608</v>
      </c>
      <c r="P1142" s="53">
        <v>75</v>
      </c>
      <c r="AG1142" s="6">
        <f>IF(Q1142&gt;0,RANK(Q1142,(N1142:P1142,Q1142:AE1142)),0)</f>
        <v>0</v>
      </c>
      <c r="AH1142" s="6">
        <f>IF(R1142&gt;0,RANK(R1142,(N1142:P1142,Q1142:AE1142)),0)</f>
        <v>0</v>
      </c>
      <c r="AI1142" s="6">
        <f>IF(T1142&gt;0,RANK(T1142,(N1142:P1142,Q1142:AE1142)),0)</f>
        <v>0</v>
      </c>
      <c r="AJ1142" s="6">
        <f>IF(S1142&gt;0,RANK(S1142,(N1142:P1142,Q1142:AE1142)),0)</f>
        <v>0</v>
      </c>
      <c r="AK1142" s="2">
        <f t="shared" si="446"/>
        <v>0</v>
      </c>
      <c r="AL1142" s="2">
        <f t="shared" si="446"/>
        <v>0</v>
      </c>
      <c r="AM1142" s="2">
        <f t="shared" si="447"/>
        <v>0</v>
      </c>
      <c r="AN1142" s="2">
        <f t="shared" si="448"/>
        <v>0</v>
      </c>
      <c r="AP1142" t="s">
        <v>2901</v>
      </c>
      <c r="AQ1142" t="s">
        <v>2840</v>
      </c>
      <c r="AR1142" s="1">
        <v>3</v>
      </c>
      <c r="AS1142" s="1"/>
      <c r="AT1142" s="92">
        <v>40</v>
      </c>
      <c r="AU1142" s="94">
        <v>7</v>
      </c>
      <c r="AV1142" s="98">
        <f t="shared" si="449"/>
        <v>40007</v>
      </c>
      <c r="AW1142" s="1"/>
      <c r="AX1142" s="6" t="s">
        <v>1535</v>
      </c>
    </row>
    <row r="1143" spans="1:50" hidden="1" outlineLevel="1">
      <c r="A1143" t="s">
        <v>2843</v>
      </c>
      <c r="B1143" t="s">
        <v>2840</v>
      </c>
      <c r="C1143" s="1">
        <f t="shared" si="441"/>
        <v>5246</v>
      </c>
      <c r="D1143" s="6">
        <f>IF(N1143&gt;0, RANK(N1143,(N1143:P1143,Q1143:AE1143)),0)</f>
        <v>2</v>
      </c>
      <c r="E1143" s="6">
        <f>IF(O1143&gt;0,RANK(O1143,(N1143:P1143,Q1143:AE1143)),0)</f>
        <v>1</v>
      </c>
      <c r="F1143" s="6">
        <f>IF(P1143&gt;0,RANK(P1143,(N1143:P1143,Q1143:AE1143)),0)</f>
        <v>3</v>
      </c>
      <c r="G1143" s="1">
        <f t="shared" si="442"/>
        <v>459</v>
      </c>
      <c r="H1143" s="2">
        <f t="shared" si="443"/>
        <v>8.7495234464353797E-2</v>
      </c>
      <c r="I1143" s="2"/>
      <c r="J1143" s="2">
        <f t="shared" si="444"/>
        <v>0.42794510102935568</v>
      </c>
      <c r="K1143" s="2">
        <f t="shared" si="444"/>
        <v>0.51544033549370949</v>
      </c>
      <c r="L1143" s="2">
        <f t="shared" si="444"/>
        <v>5.6614563476934811E-2</v>
      </c>
      <c r="M1143" s="2">
        <f t="shared" si="445"/>
        <v>2.0816681711721685E-17</v>
      </c>
      <c r="N1143" s="53">
        <v>2245</v>
      </c>
      <c r="O1143" s="53">
        <v>2704</v>
      </c>
      <c r="P1143" s="53">
        <v>297</v>
      </c>
      <c r="AG1143" s="6">
        <f>IF(Q1143&gt;0,RANK(Q1143,(N1143:P1143,Q1143:AE1143)),0)</f>
        <v>0</v>
      </c>
      <c r="AH1143" s="6">
        <f>IF(R1143&gt;0,RANK(R1143,(N1143:P1143,Q1143:AE1143)),0)</f>
        <v>0</v>
      </c>
      <c r="AI1143" s="6">
        <f>IF(T1143&gt;0,RANK(T1143,(N1143:P1143,Q1143:AE1143)),0)</f>
        <v>0</v>
      </c>
      <c r="AJ1143" s="6">
        <f>IF(S1143&gt;0,RANK(S1143,(N1143:P1143,Q1143:AE1143)),0)</f>
        <v>0</v>
      </c>
      <c r="AK1143" s="2">
        <f t="shared" si="446"/>
        <v>0</v>
      </c>
      <c r="AL1143" s="2">
        <f t="shared" si="446"/>
        <v>0</v>
      </c>
      <c r="AM1143" s="2">
        <f t="shared" si="447"/>
        <v>0</v>
      </c>
      <c r="AN1143" s="2">
        <f t="shared" si="448"/>
        <v>0</v>
      </c>
      <c r="AP1143" t="s">
        <v>2843</v>
      </c>
      <c r="AQ1143" t="s">
        <v>2840</v>
      </c>
      <c r="AR1143" s="1">
        <v>3</v>
      </c>
      <c r="AS1143" s="1"/>
      <c r="AT1143" s="92">
        <v>40</v>
      </c>
      <c r="AU1143" s="94">
        <v>9</v>
      </c>
      <c r="AV1143" s="98">
        <f t="shared" si="449"/>
        <v>40009</v>
      </c>
      <c r="AW1143" s="1"/>
      <c r="AX1143" s="6" t="s">
        <v>1535</v>
      </c>
    </row>
    <row r="1144" spans="1:50" hidden="1" outlineLevel="1">
      <c r="A1144" t="s">
        <v>1509</v>
      </c>
      <c r="B1144" t="s">
        <v>2840</v>
      </c>
      <c r="C1144" s="1">
        <f t="shared" si="441"/>
        <v>4174</v>
      </c>
      <c r="D1144" s="6">
        <f>IF(N1144&gt;0, RANK(N1144,(N1144:P1144,Q1144:AE1144)),0)</f>
        <v>2</v>
      </c>
      <c r="E1144" s="6">
        <f>IF(O1144&gt;0,RANK(O1144,(N1144:P1144,Q1144:AE1144)),0)</f>
        <v>1</v>
      </c>
      <c r="F1144" s="6">
        <f>IF(P1144&gt;0,RANK(P1144,(N1144:P1144,Q1144:AE1144)),0)</f>
        <v>3</v>
      </c>
      <c r="G1144" s="1">
        <f t="shared" si="442"/>
        <v>876</v>
      </c>
      <c r="H1144" s="2">
        <f t="shared" si="443"/>
        <v>0.20987062769525636</v>
      </c>
      <c r="I1144" s="2"/>
      <c r="J1144" s="2">
        <f t="shared" si="444"/>
        <v>0.35505510301868709</v>
      </c>
      <c r="K1144" s="2">
        <f t="shared" si="444"/>
        <v>0.56492573071394347</v>
      </c>
      <c r="L1144" s="2">
        <f t="shared" si="444"/>
        <v>8.0019166267369435E-2</v>
      </c>
      <c r="M1144" s="2">
        <f t="shared" si="445"/>
        <v>5.5511151231257827E-17</v>
      </c>
      <c r="N1144" s="53">
        <v>1482</v>
      </c>
      <c r="O1144" s="53">
        <v>2358</v>
      </c>
      <c r="P1144" s="53">
        <v>334</v>
      </c>
      <c r="AG1144" s="6">
        <f>IF(Q1144&gt;0,RANK(Q1144,(N1144:P1144,Q1144:AE1144)),0)</f>
        <v>0</v>
      </c>
      <c r="AH1144" s="6">
        <f>IF(R1144&gt;0,RANK(R1144,(N1144:P1144,Q1144:AE1144)),0)</f>
        <v>0</v>
      </c>
      <c r="AI1144" s="6">
        <f>IF(T1144&gt;0,RANK(T1144,(N1144:P1144,Q1144:AE1144)),0)</f>
        <v>0</v>
      </c>
      <c r="AJ1144" s="6">
        <f>IF(S1144&gt;0,RANK(S1144,(N1144:P1144,Q1144:AE1144)),0)</f>
        <v>0</v>
      </c>
      <c r="AK1144" s="2">
        <f t="shared" si="446"/>
        <v>0</v>
      </c>
      <c r="AL1144" s="2">
        <f t="shared" si="446"/>
        <v>0</v>
      </c>
      <c r="AM1144" s="2">
        <f t="shared" si="447"/>
        <v>0</v>
      </c>
      <c r="AN1144" s="2">
        <f t="shared" si="448"/>
        <v>0</v>
      </c>
      <c r="AP1144" t="s">
        <v>1509</v>
      </c>
      <c r="AQ1144" t="s">
        <v>2840</v>
      </c>
      <c r="AR1144" s="1">
        <v>3</v>
      </c>
      <c r="AS1144" s="1"/>
      <c r="AT1144" s="92">
        <v>40</v>
      </c>
      <c r="AU1144" s="94">
        <v>11</v>
      </c>
      <c r="AV1144" s="98">
        <f t="shared" si="449"/>
        <v>40011</v>
      </c>
      <c r="AW1144" s="1"/>
      <c r="AX1144" s="6" t="s">
        <v>1535</v>
      </c>
    </row>
    <row r="1145" spans="1:50" hidden="1" outlineLevel="1">
      <c r="A1145" t="s">
        <v>2829</v>
      </c>
      <c r="B1145" t="s">
        <v>2840</v>
      </c>
      <c r="C1145" s="1">
        <f t="shared" si="441"/>
        <v>9500</v>
      </c>
      <c r="D1145" s="6">
        <f>IF(N1145&gt;0, RANK(N1145,(N1145:P1145,Q1145:AE1145)),0)</f>
        <v>1</v>
      </c>
      <c r="E1145" s="6">
        <f>IF(O1145&gt;0,RANK(O1145,(N1145:P1145,Q1145:AE1145)),0)</f>
        <v>2</v>
      </c>
      <c r="F1145" s="6">
        <f>IF(P1145&gt;0,RANK(P1145,(N1145:P1145,Q1145:AE1145)),0)</f>
        <v>3</v>
      </c>
      <c r="G1145" s="1">
        <f t="shared" si="442"/>
        <v>1328</v>
      </c>
      <c r="H1145" s="2">
        <f t="shared" si="443"/>
        <v>0.13978947368421052</v>
      </c>
      <c r="I1145" s="2"/>
      <c r="J1145" s="2">
        <f t="shared" si="444"/>
        <v>0.54463157894736847</v>
      </c>
      <c r="K1145" s="2">
        <f t="shared" si="444"/>
        <v>0.40484210526315789</v>
      </c>
      <c r="L1145" s="2">
        <f t="shared" si="444"/>
        <v>5.0526315789473683E-2</v>
      </c>
      <c r="M1145" s="2">
        <f t="shared" si="445"/>
        <v>-4.163336342344337E-17</v>
      </c>
      <c r="N1145" s="53">
        <v>5174</v>
      </c>
      <c r="O1145" s="53">
        <v>3846</v>
      </c>
      <c r="P1145" s="53">
        <v>480</v>
      </c>
      <c r="AG1145" s="6">
        <f>IF(Q1145&gt;0,RANK(Q1145,(N1145:P1145,Q1145:AE1145)),0)</f>
        <v>0</v>
      </c>
      <c r="AH1145" s="6">
        <f>IF(R1145&gt;0,RANK(R1145,(N1145:P1145,Q1145:AE1145)),0)</f>
        <v>0</v>
      </c>
      <c r="AI1145" s="6">
        <f>IF(T1145&gt;0,RANK(T1145,(N1145:P1145,Q1145:AE1145)),0)</f>
        <v>0</v>
      </c>
      <c r="AJ1145" s="6">
        <f>IF(S1145&gt;0,RANK(S1145,(N1145:P1145,Q1145:AE1145)),0)</f>
        <v>0</v>
      </c>
      <c r="AK1145" s="2">
        <f t="shared" si="446"/>
        <v>0</v>
      </c>
      <c r="AL1145" s="2">
        <f t="shared" si="446"/>
        <v>0</v>
      </c>
      <c r="AM1145" s="2">
        <f t="shared" si="447"/>
        <v>0</v>
      </c>
      <c r="AN1145" s="2">
        <f t="shared" si="448"/>
        <v>0</v>
      </c>
      <c r="AP1145" t="s">
        <v>2829</v>
      </c>
      <c r="AQ1145" t="s">
        <v>2840</v>
      </c>
      <c r="AR1145" s="1">
        <v>2</v>
      </c>
      <c r="AS1145" s="1"/>
      <c r="AT1145" s="92">
        <v>40</v>
      </c>
      <c r="AU1145" s="94">
        <v>13</v>
      </c>
      <c r="AV1145" s="98">
        <f t="shared" si="449"/>
        <v>40013</v>
      </c>
      <c r="AW1145" s="1"/>
      <c r="AX1145" s="6" t="s">
        <v>1535</v>
      </c>
    </row>
    <row r="1146" spans="1:50" hidden="1" outlineLevel="1">
      <c r="A1146" t="s">
        <v>2844</v>
      </c>
      <c r="B1146" t="s">
        <v>2840</v>
      </c>
      <c r="C1146" s="1">
        <f t="shared" si="441"/>
        <v>7843</v>
      </c>
      <c r="D1146" s="6">
        <f>IF(N1146&gt;0, RANK(N1146,(N1146:P1146,Q1146:AE1146)),0)</f>
        <v>1</v>
      </c>
      <c r="E1146" s="6">
        <f>IF(O1146&gt;0,RANK(O1146,(N1146:P1146,Q1146:AE1146)),0)</f>
        <v>2</v>
      </c>
      <c r="F1146" s="6">
        <f>IF(P1146&gt;0,RANK(P1146,(N1146:P1146,Q1146:AE1146)),0)</f>
        <v>3</v>
      </c>
      <c r="G1146" s="1">
        <f t="shared" si="442"/>
        <v>780</v>
      </c>
      <c r="H1146" s="2">
        <f t="shared" si="443"/>
        <v>9.9451740405457095E-2</v>
      </c>
      <c r="I1146" s="2"/>
      <c r="J1146" s="2">
        <f t="shared" si="444"/>
        <v>0.5244166772918526</v>
      </c>
      <c r="K1146" s="2">
        <f t="shared" si="444"/>
        <v>0.42496493688639553</v>
      </c>
      <c r="L1146" s="2">
        <f t="shared" si="444"/>
        <v>5.0618385821751884E-2</v>
      </c>
      <c r="M1146" s="2">
        <f t="shared" si="445"/>
        <v>-6.9388939039072284E-18</v>
      </c>
      <c r="N1146" s="53">
        <v>4113</v>
      </c>
      <c r="O1146" s="53">
        <v>3333</v>
      </c>
      <c r="P1146" s="53">
        <v>397</v>
      </c>
      <c r="AG1146" s="6">
        <f>IF(Q1146&gt;0,RANK(Q1146,(N1146:P1146,Q1146:AE1146)),0)</f>
        <v>0</v>
      </c>
      <c r="AH1146" s="6">
        <f>IF(R1146&gt;0,RANK(R1146,(N1146:P1146,Q1146:AE1146)),0)</f>
        <v>0</v>
      </c>
      <c r="AI1146" s="6">
        <f>IF(T1146&gt;0,RANK(T1146,(N1146:P1146,Q1146:AE1146)),0)</f>
        <v>0</v>
      </c>
      <c r="AJ1146" s="6">
        <f>IF(S1146&gt;0,RANK(S1146,(N1146:P1146,Q1146:AE1146)),0)</f>
        <v>0</v>
      </c>
      <c r="AK1146" s="2">
        <f t="shared" si="446"/>
        <v>0</v>
      </c>
      <c r="AL1146" s="2">
        <f t="shared" si="446"/>
        <v>0</v>
      </c>
      <c r="AM1146" s="2">
        <f t="shared" si="447"/>
        <v>0</v>
      </c>
      <c r="AN1146" s="2">
        <f t="shared" si="448"/>
        <v>0</v>
      </c>
      <c r="AP1146" t="s">
        <v>2844</v>
      </c>
      <c r="AQ1146" t="s">
        <v>2840</v>
      </c>
      <c r="AR1146" s="1">
        <v>3</v>
      </c>
      <c r="AS1146" s="1"/>
      <c r="AT1146" s="92">
        <v>40</v>
      </c>
      <c r="AU1146" s="94">
        <v>15</v>
      </c>
      <c r="AV1146" s="98">
        <f t="shared" si="449"/>
        <v>40015</v>
      </c>
      <c r="AW1146" s="1"/>
      <c r="AX1146" s="6" t="s">
        <v>1535</v>
      </c>
    </row>
    <row r="1147" spans="1:50" hidden="1" outlineLevel="1">
      <c r="A1147" t="s">
        <v>2845</v>
      </c>
      <c r="B1147" t="s">
        <v>2840</v>
      </c>
      <c r="C1147" s="1">
        <f t="shared" si="441"/>
        <v>24520</v>
      </c>
      <c r="D1147" s="6">
        <f>IF(N1147&gt;0, RANK(N1147,(N1147:P1147,Q1147:AE1147)),0)</f>
        <v>2</v>
      </c>
      <c r="E1147" s="6">
        <f>IF(O1147&gt;0,RANK(O1147,(N1147:P1147,Q1147:AE1147)),0)</f>
        <v>1</v>
      </c>
      <c r="F1147" s="6">
        <f>IF(P1147&gt;0,RANK(P1147,(N1147:P1147,Q1147:AE1147)),0)</f>
        <v>3</v>
      </c>
      <c r="G1147" s="1">
        <f t="shared" si="442"/>
        <v>9528</v>
      </c>
      <c r="H1147" s="2">
        <f t="shared" si="443"/>
        <v>0.38858075040783036</v>
      </c>
      <c r="I1147" s="2"/>
      <c r="J1147" s="2">
        <f t="shared" si="444"/>
        <v>0.28181076672104405</v>
      </c>
      <c r="K1147" s="2">
        <f t="shared" si="444"/>
        <v>0.67039151712887435</v>
      </c>
      <c r="L1147" s="2">
        <f t="shared" si="444"/>
        <v>4.7797716150081569E-2</v>
      </c>
      <c r="M1147" s="2">
        <f t="shared" si="445"/>
        <v>-2.0816681711721685E-17</v>
      </c>
      <c r="N1147" s="53">
        <v>6910</v>
      </c>
      <c r="O1147" s="53">
        <v>16438</v>
      </c>
      <c r="P1147" s="53">
        <v>1172</v>
      </c>
      <c r="AG1147" s="6">
        <f>IF(Q1147&gt;0,RANK(Q1147,(N1147:P1147,Q1147:AE1147)),0)</f>
        <v>0</v>
      </c>
      <c r="AH1147" s="6">
        <f>IF(R1147&gt;0,RANK(R1147,(N1147:P1147,Q1147:AE1147)),0)</f>
        <v>0</v>
      </c>
      <c r="AI1147" s="6">
        <f>IF(T1147&gt;0,RANK(T1147,(N1147:P1147,Q1147:AE1147)),0)</f>
        <v>0</v>
      </c>
      <c r="AJ1147" s="6">
        <f>IF(S1147&gt;0,RANK(S1147,(N1147:P1147,Q1147:AE1147)),0)</f>
        <v>0</v>
      </c>
      <c r="AK1147" s="2">
        <f t="shared" si="446"/>
        <v>0</v>
      </c>
      <c r="AL1147" s="2">
        <f t="shared" si="446"/>
        <v>0</v>
      </c>
      <c r="AM1147" s="2">
        <f t="shared" si="447"/>
        <v>0</v>
      </c>
      <c r="AN1147" s="2">
        <f t="shared" si="448"/>
        <v>0</v>
      </c>
      <c r="AP1147" t="s">
        <v>2845</v>
      </c>
      <c r="AQ1147" t="s">
        <v>2840</v>
      </c>
      <c r="AR1147" s="1">
        <v>0</v>
      </c>
      <c r="AT1147" s="92">
        <v>40</v>
      </c>
      <c r="AU1147" s="94">
        <v>17</v>
      </c>
      <c r="AV1147" s="98">
        <f t="shared" si="449"/>
        <v>40017</v>
      </c>
      <c r="AX1147" s="6" t="s">
        <v>1535</v>
      </c>
    </row>
    <row r="1148" spans="1:50" hidden="1" outlineLevel="1">
      <c r="A1148" t="s">
        <v>2902</v>
      </c>
      <c r="B1148" t="s">
        <v>2840</v>
      </c>
      <c r="C1148" s="1">
        <f t="shared" si="441"/>
        <v>12237</v>
      </c>
      <c r="D1148" s="6">
        <f>IF(N1148&gt;0, RANK(N1148,(N1148:P1148,Q1148:AE1148)),0)</f>
        <v>2</v>
      </c>
      <c r="E1148" s="6">
        <f>IF(O1148&gt;0,RANK(O1148,(N1148:P1148,Q1148:AE1148)),0)</f>
        <v>1</v>
      </c>
      <c r="F1148" s="6">
        <f>IF(P1148&gt;0,RANK(P1148,(N1148:P1148,Q1148:AE1148)),0)</f>
        <v>3</v>
      </c>
      <c r="G1148" s="1">
        <f t="shared" si="442"/>
        <v>1207</v>
      </c>
      <c r="H1148" s="2">
        <f t="shared" si="443"/>
        <v>9.86352864264117E-2</v>
      </c>
      <c r="I1148" s="2"/>
      <c r="J1148" s="2">
        <f t="shared" si="444"/>
        <v>0.41995587153714148</v>
      </c>
      <c r="K1148" s="2">
        <f t="shared" si="444"/>
        <v>0.51859115796355315</v>
      </c>
      <c r="L1148" s="2">
        <f t="shared" si="444"/>
        <v>6.1452970499305384E-2</v>
      </c>
      <c r="M1148" s="2">
        <f t="shared" si="445"/>
        <v>4.163336342344337E-17</v>
      </c>
      <c r="N1148" s="53">
        <v>5139</v>
      </c>
      <c r="O1148" s="53">
        <v>6346</v>
      </c>
      <c r="P1148" s="53">
        <v>752</v>
      </c>
      <c r="AG1148" s="6">
        <f>IF(Q1148&gt;0,RANK(Q1148,(N1148:P1148,Q1148:AE1148)),0)</f>
        <v>0</v>
      </c>
      <c r="AH1148" s="6">
        <f>IF(R1148&gt;0,RANK(R1148,(N1148:P1148,Q1148:AE1148)),0)</f>
        <v>0</v>
      </c>
      <c r="AI1148" s="6">
        <f>IF(T1148&gt;0,RANK(T1148,(N1148:P1148,Q1148:AE1148)),0)</f>
        <v>0</v>
      </c>
      <c r="AJ1148" s="6">
        <f>IF(S1148&gt;0,RANK(S1148,(N1148:P1148,Q1148:AE1148)),0)</f>
        <v>0</v>
      </c>
      <c r="AK1148" s="2">
        <f t="shared" si="446"/>
        <v>0</v>
      </c>
      <c r="AL1148" s="2">
        <f t="shared" si="446"/>
        <v>0</v>
      </c>
      <c r="AM1148" s="2">
        <f t="shared" si="447"/>
        <v>0</v>
      </c>
      <c r="AN1148" s="2">
        <f t="shared" si="448"/>
        <v>0</v>
      </c>
      <c r="AP1148" t="s">
        <v>2902</v>
      </c>
      <c r="AQ1148" t="s">
        <v>2840</v>
      </c>
      <c r="AR1148" s="1">
        <v>4</v>
      </c>
      <c r="AT1148" s="92">
        <v>40</v>
      </c>
      <c r="AU1148" s="94">
        <v>19</v>
      </c>
      <c r="AV1148" s="98">
        <f t="shared" si="449"/>
        <v>40019</v>
      </c>
      <c r="AX1148" s="6" t="s">
        <v>1535</v>
      </c>
    </row>
    <row r="1149" spans="1:50" hidden="1" outlineLevel="1">
      <c r="A1149" t="s">
        <v>1945</v>
      </c>
      <c r="B1149" t="s">
        <v>2840</v>
      </c>
      <c r="C1149" s="1">
        <f t="shared" si="441"/>
        <v>10324</v>
      </c>
      <c r="D1149" s="6">
        <f>IF(N1149&gt;0, RANK(N1149,(N1149:P1149,Q1149:AE1149)),0)</f>
        <v>1</v>
      </c>
      <c r="E1149" s="6">
        <f>IF(O1149&gt;0,RANK(O1149,(N1149:P1149,Q1149:AE1149)),0)</f>
        <v>2</v>
      </c>
      <c r="F1149" s="6">
        <f>IF(P1149&gt;0,RANK(P1149,(N1149:P1149,Q1149:AE1149)),0)</f>
        <v>3</v>
      </c>
      <c r="G1149" s="1">
        <f t="shared" si="442"/>
        <v>569</v>
      </c>
      <c r="H1149" s="2">
        <f t="shared" si="443"/>
        <v>5.5114296784192177E-2</v>
      </c>
      <c r="I1149" s="2"/>
      <c r="J1149" s="2">
        <f t="shared" si="444"/>
        <v>0.49709414955443626</v>
      </c>
      <c r="K1149" s="2">
        <f t="shared" si="444"/>
        <v>0.4419798527702441</v>
      </c>
      <c r="L1149" s="2">
        <f t="shared" si="444"/>
        <v>6.0925997675319643E-2</v>
      </c>
      <c r="M1149" s="2">
        <f t="shared" si="445"/>
        <v>-5.5511151231257827E-17</v>
      </c>
      <c r="N1149" s="53">
        <v>5132</v>
      </c>
      <c r="O1149" s="53">
        <v>4563</v>
      </c>
      <c r="P1149" s="53">
        <v>629</v>
      </c>
      <c r="AG1149" s="6">
        <f>IF(Q1149&gt;0,RANK(Q1149,(N1149:P1149,Q1149:AE1149)),0)</f>
        <v>0</v>
      </c>
      <c r="AH1149" s="6">
        <f>IF(R1149&gt;0,RANK(R1149,(N1149:P1149,Q1149:AE1149)),0)</f>
        <v>0</v>
      </c>
      <c r="AI1149" s="6">
        <f>IF(T1149&gt;0,RANK(T1149,(N1149:P1149,Q1149:AE1149)),0)</f>
        <v>0</v>
      </c>
      <c r="AJ1149" s="6">
        <f>IF(S1149&gt;0,RANK(S1149,(N1149:P1149,Q1149:AE1149)),0)</f>
        <v>0</v>
      </c>
      <c r="AK1149" s="2">
        <f t="shared" si="446"/>
        <v>0</v>
      </c>
      <c r="AL1149" s="2">
        <f t="shared" si="446"/>
        <v>0</v>
      </c>
      <c r="AM1149" s="2">
        <f t="shared" si="447"/>
        <v>0</v>
      </c>
      <c r="AN1149" s="2">
        <f t="shared" si="448"/>
        <v>0</v>
      </c>
      <c r="AP1149" t="s">
        <v>1945</v>
      </c>
      <c r="AQ1149" t="s">
        <v>2840</v>
      </c>
      <c r="AR1149" s="1">
        <v>2</v>
      </c>
      <c r="AT1149" s="92">
        <v>40</v>
      </c>
      <c r="AU1149" s="94">
        <v>21</v>
      </c>
      <c r="AV1149" s="98">
        <f t="shared" si="449"/>
        <v>40021</v>
      </c>
      <c r="AX1149" s="6" t="s">
        <v>1535</v>
      </c>
    </row>
    <row r="1150" spans="1:50" hidden="1" outlineLevel="1">
      <c r="A1150" t="s">
        <v>1249</v>
      </c>
      <c r="B1150" t="s">
        <v>2840</v>
      </c>
      <c r="C1150" s="1">
        <f t="shared" si="441"/>
        <v>4156</v>
      </c>
      <c r="D1150" s="6">
        <f>IF(N1150&gt;0, RANK(N1150,(N1150:P1150,Q1150:AE1150)),0)</f>
        <v>1</v>
      </c>
      <c r="E1150" s="6">
        <f>IF(O1150&gt;0,RANK(O1150,(N1150:P1150,Q1150:AE1150)),0)</f>
        <v>2</v>
      </c>
      <c r="F1150" s="6">
        <f>IF(P1150&gt;0,RANK(P1150,(N1150:P1150,Q1150:AE1150)),0)</f>
        <v>3</v>
      </c>
      <c r="G1150" s="1">
        <f t="shared" si="442"/>
        <v>428</v>
      </c>
      <c r="H1150" s="2">
        <f t="shared" si="443"/>
        <v>0.10298363811357074</v>
      </c>
      <c r="I1150" s="2"/>
      <c r="J1150" s="2">
        <f t="shared" si="444"/>
        <v>0.52767083734359965</v>
      </c>
      <c r="K1150" s="2">
        <f t="shared" si="444"/>
        <v>0.4246871992300289</v>
      </c>
      <c r="L1150" s="2">
        <f t="shared" si="444"/>
        <v>4.764196342637151E-2</v>
      </c>
      <c r="M1150" s="2">
        <f t="shared" si="445"/>
        <v>-6.2450045135165055E-17</v>
      </c>
      <c r="N1150" s="53">
        <v>2193</v>
      </c>
      <c r="O1150" s="53">
        <v>1765</v>
      </c>
      <c r="P1150" s="53">
        <v>198</v>
      </c>
      <c r="AG1150" s="6">
        <f>IF(Q1150&gt;0,RANK(Q1150,(N1150:P1150,Q1150:AE1150)),0)</f>
        <v>0</v>
      </c>
      <c r="AH1150" s="6">
        <f>IF(R1150&gt;0,RANK(R1150,(N1150:P1150,Q1150:AE1150)),0)</f>
        <v>0</v>
      </c>
      <c r="AI1150" s="6">
        <f>IF(T1150&gt;0,RANK(T1150,(N1150:P1150,Q1150:AE1150)),0)</f>
        <v>0</v>
      </c>
      <c r="AJ1150" s="6">
        <f>IF(S1150&gt;0,RANK(S1150,(N1150:P1150,Q1150:AE1150)),0)</f>
        <v>0</v>
      </c>
      <c r="AK1150" s="2">
        <f t="shared" si="446"/>
        <v>0</v>
      </c>
      <c r="AL1150" s="2">
        <f t="shared" si="446"/>
        <v>0</v>
      </c>
      <c r="AM1150" s="2">
        <f t="shared" si="447"/>
        <v>0</v>
      </c>
      <c r="AN1150" s="2">
        <f t="shared" si="448"/>
        <v>0</v>
      </c>
      <c r="AP1150" t="s">
        <v>1249</v>
      </c>
      <c r="AQ1150" t="s">
        <v>2840</v>
      </c>
      <c r="AR1150" s="1">
        <v>2</v>
      </c>
      <c r="AT1150" s="92">
        <v>40</v>
      </c>
      <c r="AU1150" s="94">
        <v>23</v>
      </c>
      <c r="AV1150" s="98">
        <f t="shared" si="449"/>
        <v>40023</v>
      </c>
      <c r="AX1150" s="6" t="s">
        <v>1535</v>
      </c>
    </row>
    <row r="1151" spans="1:50" hidden="1" outlineLevel="1">
      <c r="A1151" t="s">
        <v>2846</v>
      </c>
      <c r="B1151" t="s">
        <v>2840</v>
      </c>
      <c r="C1151" s="1">
        <f t="shared" si="441"/>
        <v>1347</v>
      </c>
      <c r="D1151" s="6">
        <f>IF(N1151&gt;0, RANK(N1151,(N1151:P1151,Q1151:AE1151)),0)</f>
        <v>2</v>
      </c>
      <c r="E1151" s="6">
        <f>IF(O1151&gt;0,RANK(O1151,(N1151:P1151,Q1151:AE1151)),0)</f>
        <v>1</v>
      </c>
      <c r="F1151" s="6">
        <f>IF(P1151&gt;0,RANK(P1151,(N1151:P1151,Q1151:AE1151)),0)</f>
        <v>3</v>
      </c>
      <c r="G1151" s="1">
        <f t="shared" si="442"/>
        <v>765</v>
      </c>
      <c r="H1151" s="2">
        <f t="shared" si="443"/>
        <v>0.56792873051224946</v>
      </c>
      <c r="I1151" s="2"/>
      <c r="J1151" s="2">
        <f t="shared" si="444"/>
        <v>0.19524870081662954</v>
      </c>
      <c r="K1151" s="2">
        <f t="shared" si="444"/>
        <v>0.76317743132887894</v>
      </c>
      <c r="L1151" s="2">
        <f t="shared" si="444"/>
        <v>4.1573867854491464E-2</v>
      </c>
      <c r="M1151" s="2">
        <f t="shared" si="445"/>
        <v>1.1102230246251565E-16</v>
      </c>
      <c r="N1151" s="53">
        <v>263</v>
      </c>
      <c r="O1151" s="53">
        <v>1028</v>
      </c>
      <c r="P1151" s="53">
        <v>56</v>
      </c>
      <c r="AG1151" s="6">
        <f>IF(Q1151&gt;0,RANK(Q1151,(N1151:P1151,Q1151:AE1151)),0)</f>
        <v>0</v>
      </c>
      <c r="AH1151" s="6">
        <f>IF(R1151&gt;0,RANK(R1151,(N1151:P1151,Q1151:AE1151)),0)</f>
        <v>0</v>
      </c>
      <c r="AI1151" s="6">
        <f>IF(T1151&gt;0,RANK(T1151,(N1151:P1151,Q1151:AE1151)),0)</f>
        <v>0</v>
      </c>
      <c r="AJ1151" s="6">
        <f>IF(S1151&gt;0,RANK(S1151,(N1151:P1151,Q1151:AE1151)),0)</f>
        <v>0</v>
      </c>
      <c r="AK1151" s="2">
        <f t="shared" si="446"/>
        <v>0</v>
      </c>
      <c r="AL1151" s="2">
        <f t="shared" si="446"/>
        <v>0</v>
      </c>
      <c r="AM1151" s="2">
        <f t="shared" si="447"/>
        <v>0</v>
      </c>
      <c r="AN1151" s="2">
        <f t="shared" si="448"/>
        <v>0</v>
      </c>
      <c r="AP1151" t="s">
        <v>2846</v>
      </c>
      <c r="AQ1151" t="s">
        <v>2840</v>
      </c>
      <c r="AR1151">
        <v>3</v>
      </c>
      <c r="AT1151" s="92">
        <v>40</v>
      </c>
      <c r="AU1151" s="94">
        <v>25</v>
      </c>
      <c r="AV1151" s="98">
        <f t="shared" si="449"/>
        <v>40025</v>
      </c>
      <c r="AX1151" s="6" t="s">
        <v>1535</v>
      </c>
    </row>
    <row r="1152" spans="1:50" hidden="1" outlineLevel="1">
      <c r="A1152" t="s">
        <v>2847</v>
      </c>
      <c r="B1152" t="s">
        <v>2840</v>
      </c>
      <c r="C1152" s="1">
        <f t="shared" si="441"/>
        <v>57495</v>
      </c>
      <c r="D1152" s="6">
        <f>IF(N1152&gt;0, RANK(N1152,(N1152:P1152,Q1152:AE1152)),0)</f>
        <v>2</v>
      </c>
      <c r="E1152" s="6">
        <f>IF(O1152&gt;0,RANK(O1152,(N1152:P1152,Q1152:AE1152)),0)</f>
        <v>1</v>
      </c>
      <c r="F1152" s="6">
        <f>IF(P1152&gt;0,RANK(P1152,(N1152:P1152,Q1152:AE1152)),0)</f>
        <v>3</v>
      </c>
      <c r="G1152" s="1">
        <f t="shared" si="442"/>
        <v>9139</v>
      </c>
      <c r="H1152" s="2">
        <f t="shared" si="443"/>
        <v>0.15895295243064614</v>
      </c>
      <c r="I1152" s="2"/>
      <c r="J1152" s="2">
        <f t="shared" si="444"/>
        <v>0.40062614140360031</v>
      </c>
      <c r="K1152" s="2">
        <f t="shared" si="444"/>
        <v>0.55957909383424642</v>
      </c>
      <c r="L1152" s="2">
        <f t="shared" si="444"/>
        <v>3.9794764762153233E-2</v>
      </c>
      <c r="M1152" s="2">
        <f t="shared" si="445"/>
        <v>3.4694469519536142E-17</v>
      </c>
      <c r="N1152" s="53">
        <v>23034</v>
      </c>
      <c r="O1152" s="53">
        <v>32173</v>
      </c>
      <c r="P1152" s="53">
        <v>2288</v>
      </c>
      <c r="AG1152" s="6">
        <f>IF(Q1152&gt;0,RANK(Q1152,(N1152:P1152,Q1152:AE1152)),0)</f>
        <v>0</v>
      </c>
      <c r="AH1152" s="6">
        <f>IF(R1152&gt;0,RANK(R1152,(N1152:P1152,Q1152:AE1152)),0)</f>
        <v>0</v>
      </c>
      <c r="AI1152" s="6">
        <f>IF(T1152&gt;0,RANK(T1152,(N1152:P1152,Q1152:AE1152)),0)</f>
        <v>0</v>
      </c>
      <c r="AJ1152" s="6">
        <f>IF(S1152&gt;0,RANK(S1152,(N1152:P1152,Q1152:AE1152)),0)</f>
        <v>0</v>
      </c>
      <c r="AK1152" s="2">
        <f t="shared" si="446"/>
        <v>0</v>
      </c>
      <c r="AL1152" s="2">
        <f t="shared" si="446"/>
        <v>0</v>
      </c>
      <c r="AM1152" s="2">
        <f t="shared" si="447"/>
        <v>0</v>
      </c>
      <c r="AN1152" s="2">
        <f t="shared" si="448"/>
        <v>0</v>
      </c>
      <c r="AP1152" t="s">
        <v>2847</v>
      </c>
      <c r="AQ1152" t="s">
        <v>2840</v>
      </c>
      <c r="AR1152">
        <v>4</v>
      </c>
      <c r="AT1152" s="92">
        <v>40</v>
      </c>
      <c r="AU1152" s="94">
        <v>27</v>
      </c>
      <c r="AV1152" s="98">
        <f t="shared" si="449"/>
        <v>40027</v>
      </c>
      <c r="AX1152" s="6" t="s">
        <v>1535</v>
      </c>
    </row>
    <row r="1153" spans="1:50" hidden="1" outlineLevel="1">
      <c r="A1153" t="s">
        <v>2489</v>
      </c>
      <c r="B1153" t="s">
        <v>2840</v>
      </c>
      <c r="C1153" s="1">
        <f t="shared" si="441"/>
        <v>1862</v>
      </c>
      <c r="D1153" s="6">
        <f>IF(N1153&gt;0, RANK(N1153,(N1153:P1153,Q1153:AE1153)),0)</f>
        <v>1</v>
      </c>
      <c r="E1153" s="6">
        <f>IF(O1153&gt;0,RANK(O1153,(N1153:P1153,Q1153:AE1153)),0)</f>
        <v>2</v>
      </c>
      <c r="F1153" s="6">
        <f>IF(P1153&gt;0,RANK(P1153,(N1153:P1153,Q1153:AE1153)),0)</f>
        <v>3</v>
      </c>
      <c r="G1153" s="1">
        <f t="shared" si="442"/>
        <v>22</v>
      </c>
      <c r="H1153" s="2">
        <f t="shared" si="443"/>
        <v>1.1815252416756176E-2</v>
      </c>
      <c r="I1153" s="2"/>
      <c r="J1153" s="2">
        <f t="shared" si="444"/>
        <v>0.47636949516648763</v>
      </c>
      <c r="K1153" s="2">
        <f t="shared" si="444"/>
        <v>0.46455424274973145</v>
      </c>
      <c r="L1153" s="2">
        <f t="shared" si="444"/>
        <v>5.9076262083780882E-2</v>
      </c>
      <c r="M1153" s="2">
        <f t="shared" si="445"/>
        <v>3.4694469519536142E-17</v>
      </c>
      <c r="N1153" s="53">
        <v>887</v>
      </c>
      <c r="O1153" s="53">
        <v>865</v>
      </c>
      <c r="P1153" s="53">
        <v>110</v>
      </c>
      <c r="AG1153" s="6">
        <f>IF(Q1153&gt;0,RANK(Q1153,(N1153:P1153,Q1153:AE1153)),0)</f>
        <v>0</v>
      </c>
      <c r="AH1153" s="6">
        <f>IF(R1153&gt;0,RANK(R1153,(N1153:P1153,Q1153:AE1153)),0)</f>
        <v>0</v>
      </c>
      <c r="AI1153" s="6">
        <f>IF(T1153&gt;0,RANK(T1153,(N1153:P1153,Q1153:AE1153)),0)</f>
        <v>0</v>
      </c>
      <c r="AJ1153" s="6">
        <f>IF(S1153&gt;0,RANK(S1153,(N1153:P1153,Q1153:AE1153)),0)</f>
        <v>0</v>
      </c>
      <c r="AK1153" s="2">
        <f t="shared" si="446"/>
        <v>0</v>
      </c>
      <c r="AL1153" s="2">
        <f t="shared" si="446"/>
        <v>0</v>
      </c>
      <c r="AM1153" s="2">
        <f t="shared" si="447"/>
        <v>0</v>
      </c>
      <c r="AN1153" s="2">
        <f t="shared" si="448"/>
        <v>0</v>
      </c>
      <c r="AP1153" t="s">
        <v>2489</v>
      </c>
      <c r="AQ1153" t="s">
        <v>2840</v>
      </c>
      <c r="AR1153">
        <v>2</v>
      </c>
      <c r="AT1153" s="92">
        <v>40</v>
      </c>
      <c r="AU1153" s="94">
        <v>29</v>
      </c>
      <c r="AV1153" s="98">
        <f t="shared" si="449"/>
        <v>40029</v>
      </c>
      <c r="AX1153" s="6" t="s">
        <v>1535</v>
      </c>
    </row>
    <row r="1154" spans="1:50" hidden="1" outlineLevel="1">
      <c r="A1154" t="s">
        <v>1960</v>
      </c>
      <c r="B1154" t="s">
        <v>2840</v>
      </c>
      <c r="C1154" s="1">
        <f t="shared" si="441"/>
        <v>24292</v>
      </c>
      <c r="D1154" s="6">
        <f>IF(N1154&gt;0, RANK(N1154,(N1154:P1154,Q1154:AE1154)),0)</f>
        <v>1</v>
      </c>
      <c r="E1154" s="6">
        <f>IF(O1154&gt;0,RANK(O1154,(N1154:P1154,Q1154:AE1154)),0)</f>
        <v>2</v>
      </c>
      <c r="F1154" s="6">
        <f>IF(P1154&gt;0,RANK(P1154,(N1154:P1154,Q1154:AE1154)),0)</f>
        <v>3</v>
      </c>
      <c r="G1154" s="1">
        <f t="shared" si="442"/>
        <v>2113</v>
      </c>
      <c r="H1154" s="2">
        <f t="shared" si="443"/>
        <v>8.698336901037379E-2</v>
      </c>
      <c r="I1154" s="2"/>
      <c r="J1154" s="2">
        <f t="shared" si="444"/>
        <v>0.52852791042318459</v>
      </c>
      <c r="K1154" s="2">
        <f t="shared" si="444"/>
        <v>0.4415445414128108</v>
      </c>
      <c r="L1154" s="2">
        <f t="shared" si="444"/>
        <v>2.992754816400461E-2</v>
      </c>
      <c r="M1154" s="2">
        <f t="shared" si="445"/>
        <v>3.4694469519536142E-18</v>
      </c>
      <c r="N1154" s="53">
        <v>12839</v>
      </c>
      <c r="O1154" s="53">
        <v>10726</v>
      </c>
      <c r="P1154" s="53">
        <v>727</v>
      </c>
      <c r="AG1154" s="6">
        <f>IF(Q1154&gt;0,RANK(Q1154,(N1154:P1154,Q1154:AE1154)),0)</f>
        <v>0</v>
      </c>
      <c r="AH1154" s="6">
        <f>IF(R1154&gt;0,RANK(R1154,(N1154:P1154,Q1154:AE1154)),0)</f>
        <v>0</v>
      </c>
      <c r="AI1154" s="6">
        <f>IF(T1154&gt;0,RANK(T1154,(N1154:P1154,Q1154:AE1154)),0)</f>
        <v>0</v>
      </c>
      <c r="AJ1154" s="6">
        <f>IF(S1154&gt;0,RANK(S1154,(N1154:P1154,Q1154:AE1154)),0)</f>
        <v>0</v>
      </c>
      <c r="AK1154" s="2">
        <f t="shared" si="446"/>
        <v>0</v>
      </c>
      <c r="AL1154" s="2">
        <f t="shared" si="446"/>
        <v>0</v>
      </c>
      <c r="AM1154" s="2">
        <f t="shared" si="447"/>
        <v>0</v>
      </c>
      <c r="AN1154" s="2">
        <f t="shared" si="448"/>
        <v>0</v>
      </c>
      <c r="AP1154" t="s">
        <v>1960</v>
      </c>
      <c r="AQ1154" t="s">
        <v>2840</v>
      </c>
      <c r="AR1154">
        <v>4</v>
      </c>
      <c r="AT1154" s="92">
        <v>40</v>
      </c>
      <c r="AU1154" s="94">
        <v>31</v>
      </c>
      <c r="AV1154" s="98">
        <f t="shared" si="449"/>
        <v>40031</v>
      </c>
      <c r="AX1154" s="6" t="s">
        <v>1535</v>
      </c>
    </row>
    <row r="1155" spans="1:50" hidden="1" outlineLevel="1">
      <c r="A1155" t="s">
        <v>2490</v>
      </c>
      <c r="B1155" t="s">
        <v>2840</v>
      </c>
      <c r="C1155" s="1">
        <f t="shared" si="441"/>
        <v>2333</v>
      </c>
      <c r="D1155" s="6">
        <f>IF(N1155&gt;0, RANK(N1155,(N1155:P1155,Q1155:AE1155)),0)</f>
        <v>1</v>
      </c>
      <c r="E1155" s="6">
        <f>IF(O1155&gt;0,RANK(O1155,(N1155:P1155,Q1155:AE1155)),0)</f>
        <v>2</v>
      </c>
      <c r="F1155" s="6">
        <f>IF(P1155&gt;0,RANK(P1155,(N1155:P1155,Q1155:AE1155)),0)</f>
        <v>3</v>
      </c>
      <c r="G1155" s="1">
        <f t="shared" si="442"/>
        <v>155</v>
      </c>
      <c r="H1155" s="2">
        <f t="shared" si="443"/>
        <v>6.643806258036862E-2</v>
      </c>
      <c r="I1155" s="2"/>
      <c r="J1155" s="2">
        <f t="shared" si="444"/>
        <v>0.51435919417059583</v>
      </c>
      <c r="K1155" s="2">
        <f t="shared" si="444"/>
        <v>0.44792113159022717</v>
      </c>
      <c r="L1155" s="2">
        <f t="shared" si="444"/>
        <v>3.7719674239177027E-2</v>
      </c>
      <c r="M1155" s="2">
        <f t="shared" si="445"/>
        <v>-3.4694469519536142E-17</v>
      </c>
      <c r="N1155" s="53">
        <v>1200</v>
      </c>
      <c r="O1155" s="53">
        <v>1045</v>
      </c>
      <c r="P1155" s="53">
        <v>88</v>
      </c>
      <c r="AG1155" s="6">
        <f>IF(Q1155&gt;0,RANK(Q1155,(N1155:P1155,Q1155:AE1155)),0)</f>
        <v>0</v>
      </c>
      <c r="AH1155" s="6">
        <f>IF(R1155&gt;0,RANK(R1155,(N1155:P1155,Q1155:AE1155)),0)</f>
        <v>0</v>
      </c>
      <c r="AI1155" s="6">
        <f>IF(T1155&gt;0,RANK(T1155,(N1155:P1155,Q1155:AE1155)),0)</f>
        <v>0</v>
      </c>
      <c r="AJ1155" s="6">
        <f>IF(S1155&gt;0,RANK(S1155,(N1155:P1155,Q1155:AE1155)),0)</f>
        <v>0</v>
      </c>
      <c r="AK1155" s="2">
        <f t="shared" si="446"/>
        <v>0</v>
      </c>
      <c r="AL1155" s="2">
        <f t="shared" si="446"/>
        <v>0</v>
      </c>
      <c r="AM1155" s="2">
        <f t="shared" si="447"/>
        <v>0</v>
      </c>
      <c r="AN1155" s="2">
        <f t="shared" si="448"/>
        <v>0</v>
      </c>
      <c r="AP1155" t="s">
        <v>2490</v>
      </c>
      <c r="AQ1155" t="s">
        <v>2840</v>
      </c>
      <c r="AR1155">
        <v>4</v>
      </c>
      <c r="AT1155" s="92">
        <v>40</v>
      </c>
      <c r="AU1155" s="94">
        <v>33</v>
      </c>
      <c r="AV1155" s="98">
        <f t="shared" si="449"/>
        <v>40033</v>
      </c>
      <c r="AX1155" s="6" t="s">
        <v>1535</v>
      </c>
    </row>
    <row r="1156" spans="1:50" hidden="1" outlineLevel="1">
      <c r="A1156" t="s">
        <v>1955</v>
      </c>
      <c r="B1156" t="s">
        <v>2840</v>
      </c>
      <c r="C1156" s="1">
        <f t="shared" si="441"/>
        <v>4353</v>
      </c>
      <c r="D1156" s="6">
        <f>IF(N1156&gt;0, RANK(N1156,(N1156:P1156,Q1156:AE1156)),0)</f>
        <v>2</v>
      </c>
      <c r="E1156" s="6">
        <f>IF(O1156&gt;0,RANK(O1156,(N1156:P1156,Q1156:AE1156)),0)</f>
        <v>1</v>
      </c>
      <c r="F1156" s="6">
        <f>IF(P1156&gt;0,RANK(P1156,(N1156:P1156,Q1156:AE1156)),0)</f>
        <v>3</v>
      </c>
      <c r="G1156" s="1">
        <f t="shared" si="442"/>
        <v>49</v>
      </c>
      <c r="H1156" s="2">
        <f t="shared" si="443"/>
        <v>1.1256604640477832E-2</v>
      </c>
      <c r="I1156" s="2"/>
      <c r="J1156" s="2">
        <f t="shared" si="444"/>
        <v>0.46703422926717209</v>
      </c>
      <c r="K1156" s="2">
        <f t="shared" si="444"/>
        <v>0.47829083390764987</v>
      </c>
      <c r="L1156" s="2">
        <f t="shared" si="444"/>
        <v>5.4674936825178037E-2</v>
      </c>
      <c r="M1156" s="2">
        <f t="shared" si="445"/>
        <v>6.9388939039072284E-18</v>
      </c>
      <c r="N1156" s="53">
        <v>2033</v>
      </c>
      <c r="O1156" s="53">
        <v>2082</v>
      </c>
      <c r="P1156" s="53">
        <v>238</v>
      </c>
      <c r="AG1156" s="6">
        <f>IF(Q1156&gt;0,RANK(Q1156,(N1156:P1156,Q1156:AE1156)),0)</f>
        <v>0</v>
      </c>
      <c r="AH1156" s="6">
        <f>IF(R1156&gt;0,RANK(R1156,(N1156:P1156,Q1156:AE1156)),0)</f>
        <v>0</v>
      </c>
      <c r="AI1156" s="6">
        <f>IF(T1156&gt;0,RANK(T1156,(N1156:P1156,Q1156:AE1156)),0)</f>
        <v>0</v>
      </c>
      <c r="AJ1156" s="6">
        <f>IF(S1156&gt;0,RANK(S1156,(N1156:P1156,Q1156:AE1156)),0)</f>
        <v>0</v>
      </c>
      <c r="AK1156" s="2">
        <f t="shared" si="446"/>
        <v>0</v>
      </c>
      <c r="AL1156" s="2">
        <f t="shared" si="446"/>
        <v>0</v>
      </c>
      <c r="AM1156" s="2">
        <f t="shared" si="447"/>
        <v>0</v>
      </c>
      <c r="AN1156" s="2">
        <f t="shared" si="448"/>
        <v>0</v>
      </c>
      <c r="AP1156" t="s">
        <v>1955</v>
      </c>
      <c r="AQ1156" t="s">
        <v>2840</v>
      </c>
      <c r="AR1156">
        <v>2</v>
      </c>
      <c r="AT1156" s="92">
        <v>40</v>
      </c>
      <c r="AU1156" s="94">
        <v>35</v>
      </c>
      <c r="AV1156" s="98">
        <f t="shared" si="449"/>
        <v>40035</v>
      </c>
      <c r="AX1156" s="6" t="s">
        <v>1535</v>
      </c>
    </row>
    <row r="1157" spans="1:50" hidden="1" outlineLevel="1">
      <c r="A1157" t="s">
        <v>2491</v>
      </c>
      <c r="B1157" t="s">
        <v>2840</v>
      </c>
      <c r="C1157" s="1">
        <f t="shared" si="441"/>
        <v>18122</v>
      </c>
      <c r="D1157" s="6">
        <f>IF(N1157&gt;0, RANK(N1157,(N1157:P1157,Q1157:AE1157)),0)</f>
        <v>2</v>
      </c>
      <c r="E1157" s="6">
        <f>IF(O1157&gt;0,RANK(O1157,(N1157:P1157,Q1157:AE1157)),0)</f>
        <v>1</v>
      </c>
      <c r="F1157" s="6">
        <f>IF(P1157&gt;0,RANK(P1157,(N1157:P1157,Q1157:AE1157)),0)</f>
        <v>3</v>
      </c>
      <c r="G1157" s="1">
        <f t="shared" si="442"/>
        <v>1960</v>
      </c>
      <c r="H1157" s="2">
        <f t="shared" si="443"/>
        <v>0.10815583268954862</v>
      </c>
      <c r="I1157" s="2"/>
      <c r="J1157" s="2">
        <f t="shared" si="444"/>
        <v>0.4182209469153515</v>
      </c>
      <c r="K1157" s="2">
        <f t="shared" si="444"/>
        <v>0.52637677960490015</v>
      </c>
      <c r="L1157" s="2">
        <f t="shared" si="444"/>
        <v>5.5402273479748375E-2</v>
      </c>
      <c r="M1157" s="2">
        <f t="shared" si="445"/>
        <v>-2.0816681711721685E-17</v>
      </c>
      <c r="N1157" s="53">
        <v>7579</v>
      </c>
      <c r="O1157" s="53">
        <v>9539</v>
      </c>
      <c r="P1157" s="53">
        <v>1004</v>
      </c>
      <c r="AG1157" s="6">
        <f>IF(Q1157&gt;0,RANK(Q1157,(N1157:P1157,Q1157:AE1157)),0)</f>
        <v>0</v>
      </c>
      <c r="AH1157" s="6">
        <f>IF(R1157&gt;0,RANK(R1157,(N1157:P1157,Q1157:AE1157)),0)</f>
        <v>0</v>
      </c>
      <c r="AI1157" s="6">
        <f>IF(T1157&gt;0,RANK(T1157,(N1157:P1157,Q1157:AE1157)),0)</f>
        <v>0</v>
      </c>
      <c r="AJ1157" s="6">
        <f>IF(S1157&gt;0,RANK(S1157,(N1157:P1157,Q1157:AE1157)),0)</f>
        <v>0</v>
      </c>
      <c r="AK1157" s="2">
        <f t="shared" si="446"/>
        <v>0</v>
      </c>
      <c r="AL1157" s="2">
        <f t="shared" si="446"/>
        <v>0</v>
      </c>
      <c r="AM1157" s="2">
        <f t="shared" si="447"/>
        <v>0</v>
      </c>
      <c r="AN1157" s="2">
        <f t="shared" si="448"/>
        <v>0</v>
      </c>
      <c r="AP1157" t="s">
        <v>2491</v>
      </c>
      <c r="AQ1157" t="s">
        <v>2840</v>
      </c>
      <c r="AR1157">
        <v>0</v>
      </c>
      <c r="AT1157" s="92">
        <v>40</v>
      </c>
      <c r="AU1157" s="94">
        <v>37</v>
      </c>
      <c r="AV1157" s="98">
        <f t="shared" si="449"/>
        <v>40037</v>
      </c>
      <c r="AX1157" s="6" t="s">
        <v>1535</v>
      </c>
    </row>
    <row r="1158" spans="1:50" hidden="1" outlineLevel="1">
      <c r="A1158" t="s">
        <v>1269</v>
      </c>
      <c r="B1158" t="s">
        <v>2840</v>
      </c>
      <c r="C1158" s="1">
        <f t="shared" si="441"/>
        <v>8026</v>
      </c>
      <c r="D1158" s="6">
        <f>IF(N1158&gt;0, RANK(N1158,(N1158:P1158,Q1158:AE1158)),0)</f>
        <v>2</v>
      </c>
      <c r="E1158" s="6">
        <f>IF(O1158&gt;0,RANK(O1158,(N1158:P1158,Q1158:AE1158)),0)</f>
        <v>1</v>
      </c>
      <c r="F1158" s="6">
        <f>IF(P1158&gt;0,RANK(P1158,(N1158:P1158,Q1158:AE1158)),0)</f>
        <v>3</v>
      </c>
      <c r="G1158" s="1">
        <f t="shared" si="442"/>
        <v>1601</v>
      </c>
      <c r="H1158" s="2">
        <f t="shared" si="443"/>
        <v>0.19947670072265139</v>
      </c>
      <c r="I1158" s="2"/>
      <c r="J1158" s="2">
        <f t="shared" si="444"/>
        <v>0.37415898330426117</v>
      </c>
      <c r="K1158" s="2">
        <f t="shared" si="444"/>
        <v>0.57363568402691256</v>
      </c>
      <c r="L1158" s="2">
        <f t="shared" si="444"/>
        <v>5.2205332668826314E-2</v>
      </c>
      <c r="M1158" s="2">
        <f t="shared" si="445"/>
        <v>6.9388939039072284E-18</v>
      </c>
      <c r="N1158" s="53">
        <v>3003</v>
      </c>
      <c r="O1158" s="53">
        <v>4604</v>
      </c>
      <c r="P1158" s="53">
        <v>419</v>
      </c>
      <c r="AG1158" s="6">
        <f>IF(Q1158&gt;0,RANK(Q1158,(N1158:P1158,Q1158:AE1158)),0)</f>
        <v>0</v>
      </c>
      <c r="AH1158" s="6">
        <f>IF(R1158&gt;0,RANK(R1158,(N1158:P1158,Q1158:AE1158)),0)</f>
        <v>0</v>
      </c>
      <c r="AI1158" s="6">
        <f>IF(T1158&gt;0,RANK(T1158,(N1158:P1158,Q1158:AE1158)),0)</f>
        <v>0</v>
      </c>
      <c r="AJ1158" s="6">
        <f>IF(S1158&gt;0,RANK(S1158,(N1158:P1158,Q1158:AE1158)),0)</f>
        <v>0</v>
      </c>
      <c r="AK1158" s="2">
        <f t="shared" si="446"/>
        <v>0</v>
      </c>
      <c r="AL1158" s="2">
        <f t="shared" si="446"/>
        <v>0</v>
      </c>
      <c r="AM1158" s="2">
        <f t="shared" si="447"/>
        <v>0</v>
      </c>
      <c r="AN1158" s="2">
        <f t="shared" si="448"/>
        <v>0</v>
      </c>
      <c r="AP1158" t="s">
        <v>1269</v>
      </c>
      <c r="AQ1158" t="s">
        <v>2840</v>
      </c>
      <c r="AR1158">
        <v>3</v>
      </c>
      <c r="AT1158" s="92">
        <v>40</v>
      </c>
      <c r="AU1158" s="94">
        <v>39</v>
      </c>
      <c r="AV1158" s="98">
        <f t="shared" si="449"/>
        <v>40039</v>
      </c>
      <c r="AX1158" s="6" t="s">
        <v>1535</v>
      </c>
    </row>
    <row r="1159" spans="1:50" hidden="1" outlineLevel="1">
      <c r="A1159" t="s">
        <v>489</v>
      </c>
      <c r="B1159" t="s">
        <v>2840</v>
      </c>
      <c r="C1159" s="1">
        <f t="shared" si="441"/>
        <v>9283</v>
      </c>
      <c r="D1159" s="6">
        <f>IF(N1159&gt;0, RANK(N1159,(N1159:P1159,Q1159:AE1159)),0)</f>
        <v>2</v>
      </c>
      <c r="E1159" s="6">
        <f>IF(O1159&gt;0,RANK(O1159,(N1159:P1159,Q1159:AE1159)),0)</f>
        <v>1</v>
      </c>
      <c r="F1159" s="6">
        <f>IF(P1159&gt;0,RANK(P1159,(N1159:P1159,Q1159:AE1159)),0)</f>
        <v>3</v>
      </c>
      <c r="G1159" s="1">
        <f t="shared" si="442"/>
        <v>1420</v>
      </c>
      <c r="H1159" s="2">
        <f t="shared" si="443"/>
        <v>0.1529677905849402</v>
      </c>
      <c r="I1159" s="2"/>
      <c r="J1159" s="2">
        <f t="shared" si="444"/>
        <v>0.39426909404287408</v>
      </c>
      <c r="K1159" s="2">
        <f t="shared" si="444"/>
        <v>0.54723688462781428</v>
      </c>
      <c r="L1159" s="2">
        <f t="shared" si="444"/>
        <v>5.8494021329311648E-2</v>
      </c>
      <c r="M1159" s="2">
        <f t="shared" si="445"/>
        <v>-6.2450045135165055E-17</v>
      </c>
      <c r="N1159" s="53">
        <v>3660</v>
      </c>
      <c r="O1159" s="53">
        <v>5080</v>
      </c>
      <c r="P1159" s="53">
        <v>543</v>
      </c>
      <c r="AG1159" s="6">
        <f>IF(Q1159&gt;0,RANK(Q1159,(N1159:P1159,Q1159:AE1159)),0)</f>
        <v>0</v>
      </c>
      <c r="AH1159" s="6">
        <f>IF(R1159&gt;0,RANK(R1159,(N1159:P1159,Q1159:AE1159)),0)</f>
        <v>0</v>
      </c>
      <c r="AI1159" s="6">
        <f>IF(T1159&gt;0,RANK(T1159,(N1159:P1159,Q1159:AE1159)),0)</f>
        <v>0</v>
      </c>
      <c r="AJ1159" s="6">
        <f>IF(S1159&gt;0,RANK(S1159,(N1159:P1159,Q1159:AE1159)),0)</f>
        <v>0</v>
      </c>
      <c r="AK1159" s="2">
        <f t="shared" si="446"/>
        <v>0</v>
      </c>
      <c r="AL1159" s="2">
        <f t="shared" si="446"/>
        <v>0</v>
      </c>
      <c r="AM1159" s="2">
        <f t="shared" si="447"/>
        <v>0</v>
      </c>
      <c r="AN1159" s="2">
        <f t="shared" si="448"/>
        <v>0</v>
      </c>
      <c r="AP1159" t="s">
        <v>489</v>
      </c>
      <c r="AQ1159" t="s">
        <v>2840</v>
      </c>
      <c r="AR1159">
        <v>2</v>
      </c>
      <c r="AT1159" s="92">
        <v>40</v>
      </c>
      <c r="AU1159" s="94">
        <v>41</v>
      </c>
      <c r="AV1159" s="98">
        <f t="shared" si="449"/>
        <v>40041</v>
      </c>
      <c r="AX1159" s="6" t="s">
        <v>1535</v>
      </c>
    </row>
    <row r="1160" spans="1:50" hidden="1" outlineLevel="1">
      <c r="A1160" t="s">
        <v>2492</v>
      </c>
      <c r="B1160" t="s">
        <v>2840</v>
      </c>
      <c r="C1160" s="1">
        <f t="shared" si="441"/>
        <v>2199</v>
      </c>
      <c r="D1160" s="6">
        <f>IF(N1160&gt;0, RANK(N1160,(N1160:P1160,Q1160:AE1160)),0)</f>
        <v>2</v>
      </c>
      <c r="E1160" s="6">
        <f>IF(O1160&gt;0,RANK(O1160,(N1160:P1160,Q1160:AE1160)),0)</f>
        <v>1</v>
      </c>
      <c r="F1160" s="6">
        <f>IF(P1160&gt;0,RANK(P1160,(N1160:P1160,Q1160:AE1160)),0)</f>
        <v>3</v>
      </c>
      <c r="G1160" s="1">
        <f t="shared" si="442"/>
        <v>639</v>
      </c>
      <c r="H1160" s="2">
        <f t="shared" si="443"/>
        <v>0.29058663028649384</v>
      </c>
      <c r="I1160" s="2"/>
      <c r="J1160" s="2">
        <f t="shared" si="444"/>
        <v>0.31650750341064121</v>
      </c>
      <c r="K1160" s="2">
        <f t="shared" si="444"/>
        <v>0.60709413369713505</v>
      </c>
      <c r="L1160" s="2">
        <f t="shared" si="444"/>
        <v>7.6398362892223737E-2</v>
      </c>
      <c r="M1160" s="2">
        <f t="shared" si="445"/>
        <v>-5.5511151231257827E-17</v>
      </c>
      <c r="N1160" s="53">
        <v>696</v>
      </c>
      <c r="O1160" s="53">
        <v>1335</v>
      </c>
      <c r="P1160" s="53">
        <v>168</v>
      </c>
      <c r="AG1160" s="6">
        <f>IF(Q1160&gt;0,RANK(Q1160,(N1160:P1160,Q1160:AE1160)),0)</f>
        <v>0</v>
      </c>
      <c r="AH1160" s="6">
        <f>IF(R1160&gt;0,RANK(R1160,(N1160:P1160,Q1160:AE1160)),0)</f>
        <v>0</v>
      </c>
      <c r="AI1160" s="6">
        <f>IF(T1160&gt;0,RANK(T1160,(N1160:P1160,Q1160:AE1160)),0)</f>
        <v>0</v>
      </c>
      <c r="AJ1160" s="6">
        <f>IF(S1160&gt;0,RANK(S1160,(N1160:P1160,Q1160:AE1160)),0)</f>
        <v>0</v>
      </c>
      <c r="AK1160" s="2">
        <f t="shared" si="446"/>
        <v>0</v>
      </c>
      <c r="AL1160" s="2">
        <f t="shared" si="446"/>
        <v>0</v>
      </c>
      <c r="AM1160" s="2">
        <f t="shared" si="447"/>
        <v>0</v>
      </c>
      <c r="AN1160" s="2">
        <f t="shared" si="448"/>
        <v>0</v>
      </c>
      <c r="AP1160" t="s">
        <v>2492</v>
      </c>
      <c r="AQ1160" t="s">
        <v>2840</v>
      </c>
      <c r="AR1160">
        <v>3</v>
      </c>
      <c r="AT1160" s="92">
        <v>40</v>
      </c>
      <c r="AU1160" s="94">
        <v>43</v>
      </c>
      <c r="AV1160" s="98">
        <f t="shared" si="449"/>
        <v>40043</v>
      </c>
      <c r="AX1160" s="6" t="s">
        <v>1535</v>
      </c>
    </row>
    <row r="1161" spans="1:50" hidden="1" outlineLevel="1">
      <c r="A1161" t="s">
        <v>1829</v>
      </c>
      <c r="B1161" t="s">
        <v>2840</v>
      </c>
      <c r="C1161" s="1">
        <f t="shared" si="441"/>
        <v>1765</v>
      </c>
      <c r="D1161" s="6">
        <f>IF(N1161&gt;0, RANK(N1161,(N1161:P1161,Q1161:AE1161)),0)</f>
        <v>2</v>
      </c>
      <c r="E1161" s="6">
        <f>IF(O1161&gt;0,RANK(O1161,(N1161:P1161,Q1161:AE1161)),0)</f>
        <v>1</v>
      </c>
      <c r="F1161" s="6">
        <f>IF(P1161&gt;0,RANK(P1161,(N1161:P1161,Q1161:AE1161)),0)</f>
        <v>3</v>
      </c>
      <c r="G1161" s="1">
        <f t="shared" si="442"/>
        <v>538</v>
      </c>
      <c r="H1161" s="2">
        <f t="shared" si="443"/>
        <v>0.30481586402266286</v>
      </c>
      <c r="I1161" s="2"/>
      <c r="J1161" s="2">
        <f t="shared" si="444"/>
        <v>0.30538243626062322</v>
      </c>
      <c r="K1161" s="2">
        <f t="shared" si="444"/>
        <v>0.61019830028328614</v>
      </c>
      <c r="L1161" s="2">
        <f t="shared" si="444"/>
        <v>8.4419263456090646E-2</v>
      </c>
      <c r="M1161" s="2">
        <f t="shared" si="445"/>
        <v>-1.3877787807814457E-17</v>
      </c>
      <c r="N1161" s="53">
        <v>539</v>
      </c>
      <c r="O1161" s="53">
        <v>1077</v>
      </c>
      <c r="P1161" s="53">
        <v>149</v>
      </c>
      <c r="AG1161" s="6">
        <f>IF(Q1161&gt;0,RANK(Q1161,(N1161:P1161,Q1161:AE1161)),0)</f>
        <v>0</v>
      </c>
      <c r="AH1161" s="6">
        <f>IF(R1161&gt;0,RANK(R1161,(N1161:P1161,Q1161:AE1161)),0)</f>
        <v>0</v>
      </c>
      <c r="AI1161" s="6">
        <f>IF(T1161&gt;0,RANK(T1161,(N1161:P1161,Q1161:AE1161)),0)</f>
        <v>0</v>
      </c>
      <c r="AJ1161" s="6">
        <f>IF(S1161&gt;0,RANK(S1161,(N1161:P1161,Q1161:AE1161)),0)</f>
        <v>0</v>
      </c>
      <c r="AK1161" s="2">
        <f t="shared" si="446"/>
        <v>0</v>
      </c>
      <c r="AL1161" s="2">
        <f t="shared" si="446"/>
        <v>0</v>
      </c>
      <c r="AM1161" s="2">
        <f t="shared" si="447"/>
        <v>0</v>
      </c>
      <c r="AN1161" s="2">
        <f t="shared" si="448"/>
        <v>0</v>
      </c>
      <c r="AP1161" t="s">
        <v>1829</v>
      </c>
      <c r="AQ1161" t="s">
        <v>2840</v>
      </c>
      <c r="AR1161">
        <v>3</v>
      </c>
      <c r="AT1161" s="92">
        <v>40</v>
      </c>
      <c r="AU1161" s="94">
        <v>45</v>
      </c>
      <c r="AV1161" s="98">
        <f t="shared" si="449"/>
        <v>40045</v>
      </c>
      <c r="AX1161" s="6" t="s">
        <v>1535</v>
      </c>
    </row>
    <row r="1162" spans="1:50" hidden="1" outlineLevel="1">
      <c r="A1162" t="s">
        <v>2088</v>
      </c>
      <c r="B1162" t="s">
        <v>2840</v>
      </c>
      <c r="C1162" s="1">
        <f t="shared" si="441"/>
        <v>20001</v>
      </c>
      <c r="D1162" s="6">
        <f>IF(N1162&gt;0, RANK(N1162,(N1162:P1162,Q1162:AE1162)),0)</f>
        <v>2</v>
      </c>
      <c r="E1162" s="6">
        <f>IF(O1162&gt;0,RANK(O1162,(N1162:P1162,Q1162:AE1162)),0)</f>
        <v>1</v>
      </c>
      <c r="F1162" s="6">
        <f>IF(P1162&gt;0,RANK(P1162,(N1162:P1162,Q1162:AE1162)),0)</f>
        <v>3</v>
      </c>
      <c r="G1162" s="1">
        <f t="shared" si="442"/>
        <v>4711</v>
      </c>
      <c r="H1162" s="2">
        <f t="shared" si="443"/>
        <v>0.23553822308884556</v>
      </c>
      <c r="I1162" s="2"/>
      <c r="J1162" s="2">
        <f t="shared" si="444"/>
        <v>0.35398230088495575</v>
      </c>
      <c r="K1162" s="2">
        <f t="shared" si="444"/>
        <v>0.58952052397380128</v>
      </c>
      <c r="L1162" s="2">
        <f t="shared" si="444"/>
        <v>5.6497175141242938E-2</v>
      </c>
      <c r="M1162" s="2">
        <f t="shared" si="445"/>
        <v>3.4694469519536142E-17</v>
      </c>
      <c r="N1162" s="53">
        <v>7080</v>
      </c>
      <c r="O1162" s="53">
        <v>11791</v>
      </c>
      <c r="P1162" s="53">
        <v>1130</v>
      </c>
      <c r="AG1162" s="6">
        <f>IF(Q1162&gt;0,RANK(Q1162,(N1162:P1162,Q1162:AE1162)),0)</f>
        <v>0</v>
      </c>
      <c r="AH1162" s="6">
        <f>IF(R1162&gt;0,RANK(R1162,(N1162:P1162,Q1162:AE1162)),0)</f>
        <v>0</v>
      </c>
      <c r="AI1162" s="6">
        <f>IF(T1162&gt;0,RANK(T1162,(N1162:P1162,Q1162:AE1162)),0)</f>
        <v>0</v>
      </c>
      <c r="AJ1162" s="6">
        <f>IF(S1162&gt;0,RANK(S1162,(N1162:P1162,Q1162:AE1162)),0)</f>
        <v>0</v>
      </c>
      <c r="AK1162" s="2">
        <f t="shared" si="446"/>
        <v>0</v>
      </c>
      <c r="AL1162" s="2">
        <f t="shared" si="446"/>
        <v>0</v>
      </c>
      <c r="AM1162" s="2">
        <f t="shared" si="447"/>
        <v>0</v>
      </c>
      <c r="AN1162" s="2">
        <f t="shared" si="448"/>
        <v>0</v>
      </c>
      <c r="AP1162" t="s">
        <v>2088</v>
      </c>
      <c r="AQ1162" t="s">
        <v>2840</v>
      </c>
      <c r="AR1162">
        <v>3</v>
      </c>
      <c r="AT1162" s="92">
        <v>40</v>
      </c>
      <c r="AU1162" s="94">
        <v>47</v>
      </c>
      <c r="AV1162" s="98">
        <f t="shared" si="449"/>
        <v>40047</v>
      </c>
      <c r="AX1162" s="6" t="s">
        <v>1535</v>
      </c>
    </row>
    <row r="1163" spans="1:50" hidden="1" outlineLevel="1">
      <c r="A1163" t="s">
        <v>2493</v>
      </c>
      <c r="B1163" t="s">
        <v>2840</v>
      </c>
      <c r="C1163" s="1">
        <f t="shared" si="441"/>
        <v>8366</v>
      </c>
      <c r="D1163" s="6">
        <f>IF(N1163&gt;0, RANK(N1163,(N1163:P1163,Q1163:AE1163)),0)</f>
        <v>2</v>
      </c>
      <c r="E1163" s="6">
        <f>IF(O1163&gt;0,RANK(O1163,(N1163:P1163,Q1163:AE1163)),0)</f>
        <v>1</v>
      </c>
      <c r="F1163" s="6">
        <f>IF(P1163&gt;0,RANK(P1163,(N1163:P1163,Q1163:AE1163)),0)</f>
        <v>3</v>
      </c>
      <c r="G1163" s="1">
        <f t="shared" si="442"/>
        <v>265</v>
      </c>
      <c r="H1163" s="2">
        <f t="shared" si="443"/>
        <v>3.1675830743485539E-2</v>
      </c>
      <c r="I1163" s="2"/>
      <c r="J1163" s="2">
        <f t="shared" si="444"/>
        <v>0.4550561797752809</v>
      </c>
      <c r="K1163" s="2">
        <f t="shared" si="444"/>
        <v>0.48673201051876641</v>
      </c>
      <c r="L1163" s="2">
        <f t="shared" si="444"/>
        <v>5.8211809705952668E-2</v>
      </c>
      <c r="M1163" s="2">
        <f t="shared" si="445"/>
        <v>2.0816681711721685E-17</v>
      </c>
      <c r="N1163" s="53">
        <v>3807</v>
      </c>
      <c r="O1163" s="53">
        <v>4072</v>
      </c>
      <c r="P1163" s="53">
        <v>487</v>
      </c>
      <c r="AG1163" s="6">
        <f>IF(Q1163&gt;0,RANK(Q1163,(N1163:P1163,Q1163:AE1163)),0)</f>
        <v>0</v>
      </c>
      <c r="AH1163" s="6">
        <f>IF(R1163&gt;0,RANK(R1163,(N1163:P1163,Q1163:AE1163)),0)</f>
        <v>0</v>
      </c>
      <c r="AI1163" s="6">
        <f>IF(T1163&gt;0,RANK(T1163,(N1163:P1163,Q1163:AE1163)),0)</f>
        <v>0</v>
      </c>
      <c r="AJ1163" s="6">
        <f>IF(S1163&gt;0,RANK(S1163,(N1163:P1163,Q1163:AE1163)),0)</f>
        <v>0</v>
      </c>
      <c r="AK1163" s="2">
        <f t="shared" si="446"/>
        <v>0</v>
      </c>
      <c r="AL1163" s="2">
        <f t="shared" si="446"/>
        <v>0</v>
      </c>
      <c r="AM1163" s="2">
        <f t="shared" si="447"/>
        <v>0</v>
      </c>
      <c r="AN1163" s="2">
        <f t="shared" si="448"/>
        <v>0</v>
      </c>
      <c r="AP1163" t="s">
        <v>2493</v>
      </c>
      <c r="AQ1163" t="s">
        <v>2840</v>
      </c>
      <c r="AR1163">
        <v>4</v>
      </c>
      <c r="AT1163" s="92">
        <v>40</v>
      </c>
      <c r="AU1163" s="94">
        <v>49</v>
      </c>
      <c r="AV1163" s="98">
        <f t="shared" si="449"/>
        <v>40049</v>
      </c>
      <c r="AX1163" s="6" t="s">
        <v>1535</v>
      </c>
    </row>
    <row r="1164" spans="1:50" hidden="1" outlineLevel="1">
      <c r="A1164" t="s">
        <v>2494</v>
      </c>
      <c r="B1164" t="s">
        <v>2840</v>
      </c>
      <c r="C1164" s="1">
        <f t="shared" si="441"/>
        <v>13122</v>
      </c>
      <c r="D1164" s="6">
        <f>IF(N1164&gt;0, RANK(N1164,(N1164:P1164,Q1164:AE1164)),0)</f>
        <v>2</v>
      </c>
      <c r="E1164" s="6">
        <f>IF(O1164&gt;0,RANK(O1164,(N1164:P1164,Q1164:AE1164)),0)</f>
        <v>1</v>
      </c>
      <c r="F1164" s="6">
        <f>IF(P1164&gt;0,RANK(P1164,(N1164:P1164,Q1164:AE1164)),0)</f>
        <v>3</v>
      </c>
      <c r="G1164" s="1">
        <f t="shared" si="442"/>
        <v>1510</v>
      </c>
      <c r="H1164" s="2">
        <f t="shared" si="443"/>
        <v>0.1150739216582838</v>
      </c>
      <c r="I1164" s="2"/>
      <c r="J1164" s="2">
        <f t="shared" si="444"/>
        <v>0.41800030483158057</v>
      </c>
      <c r="K1164" s="2">
        <f t="shared" si="444"/>
        <v>0.53307422648986436</v>
      </c>
      <c r="L1164" s="2">
        <f t="shared" si="444"/>
        <v>4.8925468678555101E-2</v>
      </c>
      <c r="M1164" s="2">
        <f t="shared" si="445"/>
        <v>-2.7755575615628914E-17</v>
      </c>
      <c r="N1164" s="53">
        <v>5485</v>
      </c>
      <c r="O1164" s="53">
        <v>6995</v>
      </c>
      <c r="P1164" s="53">
        <v>642</v>
      </c>
      <c r="AG1164" s="6">
        <f>IF(Q1164&gt;0,RANK(Q1164,(N1164:P1164,Q1164:AE1164)),0)</f>
        <v>0</v>
      </c>
      <c r="AH1164" s="6">
        <f>IF(R1164&gt;0,RANK(R1164,(N1164:P1164,Q1164:AE1164)),0)</f>
        <v>0</v>
      </c>
      <c r="AI1164" s="6">
        <f>IF(T1164&gt;0,RANK(T1164,(N1164:P1164,Q1164:AE1164)),0)</f>
        <v>0</v>
      </c>
      <c r="AJ1164" s="6">
        <f>IF(S1164&gt;0,RANK(S1164,(N1164:P1164,Q1164:AE1164)),0)</f>
        <v>0</v>
      </c>
      <c r="AK1164" s="2">
        <f t="shared" si="446"/>
        <v>0</v>
      </c>
      <c r="AL1164" s="2">
        <f t="shared" si="446"/>
        <v>0</v>
      </c>
      <c r="AM1164" s="2">
        <f t="shared" si="447"/>
        <v>0</v>
      </c>
      <c r="AN1164" s="2">
        <f t="shared" si="448"/>
        <v>0</v>
      </c>
      <c r="AP1164" t="s">
        <v>2494</v>
      </c>
      <c r="AQ1164" t="s">
        <v>2840</v>
      </c>
      <c r="AR1164">
        <v>4</v>
      </c>
      <c r="AT1164" s="92">
        <v>40</v>
      </c>
      <c r="AU1164" s="94">
        <v>51</v>
      </c>
      <c r="AV1164" s="98">
        <f t="shared" si="449"/>
        <v>40051</v>
      </c>
      <c r="AX1164" s="6" t="s">
        <v>1535</v>
      </c>
    </row>
    <row r="1165" spans="1:50" hidden="1" outlineLevel="1">
      <c r="A1165" t="s">
        <v>1360</v>
      </c>
      <c r="B1165" t="s">
        <v>2840</v>
      </c>
      <c r="C1165" s="1">
        <f t="shared" si="441"/>
        <v>2395</v>
      </c>
      <c r="D1165" s="6">
        <f>IF(N1165&gt;0, RANK(N1165,(N1165:P1165,Q1165:AE1165)),0)</f>
        <v>2</v>
      </c>
      <c r="E1165" s="6">
        <f>IF(O1165&gt;0,RANK(O1165,(N1165:P1165,Q1165:AE1165)),0)</f>
        <v>1</v>
      </c>
      <c r="F1165" s="6">
        <f>IF(P1165&gt;0,RANK(P1165,(N1165:P1165,Q1165:AE1165)),0)</f>
        <v>3</v>
      </c>
      <c r="G1165" s="1">
        <f t="shared" si="442"/>
        <v>515</v>
      </c>
      <c r="H1165" s="2">
        <f t="shared" si="443"/>
        <v>0.21503131524008351</v>
      </c>
      <c r="I1165" s="2"/>
      <c r="J1165" s="2">
        <f t="shared" si="444"/>
        <v>0.35198329853862215</v>
      </c>
      <c r="K1165" s="2">
        <f t="shared" si="444"/>
        <v>0.56701461377870566</v>
      </c>
      <c r="L1165" s="2">
        <f t="shared" si="444"/>
        <v>8.1002087682672239E-2</v>
      </c>
      <c r="M1165" s="2">
        <f t="shared" si="445"/>
        <v>-9.7144514654701197E-17</v>
      </c>
      <c r="N1165" s="53">
        <v>843</v>
      </c>
      <c r="O1165" s="53">
        <v>1358</v>
      </c>
      <c r="P1165" s="53">
        <v>194</v>
      </c>
      <c r="AG1165" s="6">
        <f>IF(Q1165&gt;0,RANK(Q1165,(N1165:P1165,Q1165:AE1165)),0)</f>
        <v>0</v>
      </c>
      <c r="AH1165" s="6">
        <f>IF(R1165&gt;0,RANK(R1165,(N1165:P1165,Q1165:AE1165)),0)</f>
        <v>0</v>
      </c>
      <c r="AI1165" s="6">
        <f>IF(T1165&gt;0,RANK(T1165,(N1165:P1165,Q1165:AE1165)),0)</f>
        <v>0</v>
      </c>
      <c r="AJ1165" s="6">
        <f>IF(S1165&gt;0,RANK(S1165,(N1165:P1165,Q1165:AE1165)),0)</f>
        <v>0</v>
      </c>
      <c r="AK1165" s="2">
        <f t="shared" si="446"/>
        <v>0</v>
      </c>
      <c r="AL1165" s="2">
        <f t="shared" si="446"/>
        <v>0</v>
      </c>
      <c r="AM1165" s="2">
        <f t="shared" si="447"/>
        <v>0</v>
      </c>
      <c r="AN1165" s="2">
        <f t="shared" si="448"/>
        <v>0</v>
      </c>
      <c r="AP1165" t="s">
        <v>1360</v>
      </c>
      <c r="AQ1165" t="s">
        <v>2840</v>
      </c>
      <c r="AR1165">
        <v>3</v>
      </c>
      <c r="AT1165" s="92">
        <v>40</v>
      </c>
      <c r="AU1165" s="94">
        <v>53</v>
      </c>
      <c r="AV1165" s="98">
        <f t="shared" si="449"/>
        <v>40053</v>
      </c>
      <c r="AX1165" s="6" t="s">
        <v>1535</v>
      </c>
    </row>
    <row r="1166" spans="1:50" hidden="1" outlineLevel="1">
      <c r="A1166" t="s">
        <v>2495</v>
      </c>
      <c r="B1166" t="s">
        <v>2840</v>
      </c>
      <c r="C1166" s="1">
        <f t="shared" si="441"/>
        <v>1973</v>
      </c>
      <c r="D1166" s="6">
        <f>IF(N1166&gt;0, RANK(N1166,(N1166:P1166,Q1166:AE1166)),0)</f>
        <v>1</v>
      </c>
      <c r="E1166" s="6">
        <f>IF(O1166&gt;0,RANK(O1166,(N1166:P1166,Q1166:AE1166)),0)</f>
        <v>2</v>
      </c>
      <c r="F1166" s="6">
        <f>IF(P1166&gt;0,RANK(P1166,(N1166:P1166,Q1166:AE1166)),0)</f>
        <v>3</v>
      </c>
      <c r="G1166" s="1">
        <f t="shared" si="442"/>
        <v>134</v>
      </c>
      <c r="H1166" s="2">
        <f t="shared" si="443"/>
        <v>6.7916877850988336E-2</v>
      </c>
      <c r="I1166" s="2"/>
      <c r="J1166" s="2">
        <f t="shared" si="444"/>
        <v>0.50886974151039022</v>
      </c>
      <c r="K1166" s="2">
        <f t="shared" si="444"/>
        <v>0.44095286365940195</v>
      </c>
      <c r="L1166" s="2">
        <f t="shared" si="444"/>
        <v>5.0177394830207805E-2</v>
      </c>
      <c r="M1166" s="2">
        <f t="shared" si="445"/>
        <v>2.7755575615628914E-17</v>
      </c>
      <c r="N1166" s="53">
        <v>1004</v>
      </c>
      <c r="O1166" s="53">
        <v>870</v>
      </c>
      <c r="P1166" s="53">
        <v>99</v>
      </c>
      <c r="AG1166" s="6">
        <f>IF(Q1166&gt;0,RANK(Q1166,(N1166:P1166,Q1166:AE1166)),0)</f>
        <v>0</v>
      </c>
      <c r="AH1166" s="6">
        <f>IF(R1166&gt;0,RANK(R1166,(N1166:P1166,Q1166:AE1166)),0)</f>
        <v>0</v>
      </c>
      <c r="AI1166" s="6">
        <f>IF(T1166&gt;0,RANK(T1166,(N1166:P1166,Q1166:AE1166)),0)</f>
        <v>0</v>
      </c>
      <c r="AJ1166" s="6">
        <f>IF(S1166&gt;0,RANK(S1166,(N1166:P1166,Q1166:AE1166)),0)</f>
        <v>0</v>
      </c>
      <c r="AK1166" s="2">
        <f t="shared" si="446"/>
        <v>0</v>
      </c>
      <c r="AL1166" s="2">
        <f t="shared" si="446"/>
        <v>0</v>
      </c>
      <c r="AM1166" s="2">
        <f t="shared" si="447"/>
        <v>0</v>
      </c>
      <c r="AN1166" s="2">
        <f t="shared" si="448"/>
        <v>0</v>
      </c>
      <c r="AP1166" t="s">
        <v>2495</v>
      </c>
      <c r="AQ1166" t="s">
        <v>2840</v>
      </c>
      <c r="AR1166">
        <v>3</v>
      </c>
      <c r="AT1166" s="92">
        <v>40</v>
      </c>
      <c r="AU1166" s="94">
        <v>55</v>
      </c>
      <c r="AV1166" s="98">
        <f t="shared" si="449"/>
        <v>40055</v>
      </c>
      <c r="AX1166" s="6" t="s">
        <v>1535</v>
      </c>
    </row>
    <row r="1167" spans="1:50" hidden="1" outlineLevel="1">
      <c r="A1167" t="s">
        <v>2496</v>
      </c>
      <c r="B1167" t="s">
        <v>2840</v>
      </c>
      <c r="C1167" s="1">
        <f t="shared" si="441"/>
        <v>1088</v>
      </c>
      <c r="D1167" s="6">
        <f>IF(N1167&gt;0, RANK(N1167,(N1167:P1167,Q1167:AE1167)),0)</f>
        <v>1</v>
      </c>
      <c r="E1167" s="6">
        <f>IF(O1167&gt;0,RANK(O1167,(N1167:P1167,Q1167:AE1167)),0)</f>
        <v>2</v>
      </c>
      <c r="F1167" s="6">
        <f>IF(P1167&gt;0,RANK(P1167,(N1167:P1167,Q1167:AE1167)),0)</f>
        <v>3</v>
      </c>
      <c r="G1167" s="1">
        <f t="shared" si="442"/>
        <v>263</v>
      </c>
      <c r="H1167" s="2">
        <f t="shared" si="443"/>
        <v>0.24172794117647059</v>
      </c>
      <c r="I1167" s="2"/>
      <c r="J1167" s="2">
        <f t="shared" si="444"/>
        <v>0.6001838235294118</v>
      </c>
      <c r="K1167" s="2">
        <f t="shared" si="444"/>
        <v>0.35845588235294118</v>
      </c>
      <c r="L1167" s="2">
        <f t="shared" si="444"/>
        <v>4.1360294117647058E-2</v>
      </c>
      <c r="M1167" s="2">
        <f t="shared" si="445"/>
        <v>-3.4694469519536142E-17</v>
      </c>
      <c r="N1167" s="53">
        <v>653</v>
      </c>
      <c r="O1167" s="53">
        <v>390</v>
      </c>
      <c r="P1167" s="53">
        <v>45</v>
      </c>
      <c r="AG1167" s="6">
        <f>IF(Q1167&gt;0,RANK(Q1167,(N1167:P1167,Q1167:AE1167)),0)</f>
        <v>0</v>
      </c>
      <c r="AH1167" s="6">
        <f>IF(R1167&gt;0,RANK(R1167,(N1167:P1167,Q1167:AE1167)),0)</f>
        <v>0</v>
      </c>
      <c r="AI1167" s="6">
        <f>IF(T1167&gt;0,RANK(T1167,(N1167:P1167,Q1167:AE1167)),0)</f>
        <v>0</v>
      </c>
      <c r="AJ1167" s="6">
        <f>IF(S1167&gt;0,RANK(S1167,(N1167:P1167,Q1167:AE1167)),0)</f>
        <v>0</v>
      </c>
      <c r="AK1167" s="2">
        <f t="shared" si="446"/>
        <v>0</v>
      </c>
      <c r="AL1167" s="2">
        <f t="shared" si="446"/>
        <v>0</v>
      </c>
      <c r="AM1167" s="2">
        <f t="shared" si="447"/>
        <v>0</v>
      </c>
      <c r="AN1167" s="2">
        <f t="shared" si="448"/>
        <v>0</v>
      </c>
      <c r="AP1167" t="s">
        <v>2496</v>
      </c>
      <c r="AQ1167" t="s">
        <v>2840</v>
      </c>
      <c r="AR1167">
        <v>3</v>
      </c>
      <c r="AT1167" s="92">
        <v>40</v>
      </c>
      <c r="AU1167" s="94">
        <v>57</v>
      </c>
      <c r="AV1167" s="98">
        <f t="shared" si="449"/>
        <v>40057</v>
      </c>
      <c r="AX1167" s="6" t="s">
        <v>1535</v>
      </c>
    </row>
    <row r="1168" spans="1:50" hidden="1" outlineLevel="1">
      <c r="A1168" t="s">
        <v>1909</v>
      </c>
      <c r="B1168" t="s">
        <v>2840</v>
      </c>
      <c r="C1168" s="1">
        <f t="shared" si="441"/>
        <v>1660</v>
      </c>
      <c r="D1168" s="6">
        <f>IF(N1168&gt;0, RANK(N1168,(N1168:P1168,Q1168:AE1168)),0)</f>
        <v>2</v>
      </c>
      <c r="E1168" s="6">
        <f>IF(O1168&gt;0,RANK(O1168,(N1168:P1168,Q1168:AE1168)),0)</f>
        <v>1</v>
      </c>
      <c r="F1168" s="6">
        <f>IF(P1168&gt;0,RANK(P1168,(N1168:P1168,Q1168:AE1168)),0)</f>
        <v>3</v>
      </c>
      <c r="G1168" s="1">
        <f t="shared" si="442"/>
        <v>586</v>
      </c>
      <c r="H1168" s="2">
        <f t="shared" si="443"/>
        <v>0.3530120481927711</v>
      </c>
      <c r="I1168" s="2"/>
      <c r="J1168" s="2">
        <f t="shared" si="444"/>
        <v>0.28012048192771083</v>
      </c>
      <c r="K1168" s="2">
        <f t="shared" si="444"/>
        <v>0.63313253012048187</v>
      </c>
      <c r="L1168" s="2">
        <f t="shared" si="444"/>
        <v>8.6746987951807228E-2</v>
      </c>
      <c r="M1168" s="2">
        <f t="shared" si="445"/>
        <v>1.2490009027033011E-16</v>
      </c>
      <c r="N1168" s="53">
        <v>465</v>
      </c>
      <c r="O1168" s="53">
        <v>1051</v>
      </c>
      <c r="P1168" s="53">
        <v>144</v>
      </c>
      <c r="AG1168" s="6">
        <f>IF(Q1168&gt;0,RANK(Q1168,(N1168:P1168,Q1168:AE1168)),0)</f>
        <v>0</v>
      </c>
      <c r="AH1168" s="6">
        <f>IF(R1168&gt;0,RANK(R1168,(N1168:P1168,Q1168:AE1168)),0)</f>
        <v>0</v>
      </c>
      <c r="AI1168" s="6">
        <f>IF(T1168&gt;0,RANK(T1168,(N1168:P1168,Q1168:AE1168)),0)</f>
        <v>0</v>
      </c>
      <c r="AJ1168" s="6">
        <f>IF(S1168&gt;0,RANK(S1168,(N1168:P1168,Q1168:AE1168)),0)</f>
        <v>0</v>
      </c>
      <c r="AK1168" s="2">
        <f t="shared" si="446"/>
        <v>0</v>
      </c>
      <c r="AL1168" s="2">
        <f t="shared" si="446"/>
        <v>0</v>
      </c>
      <c r="AM1168" s="2">
        <f t="shared" si="447"/>
        <v>0</v>
      </c>
      <c r="AN1168" s="2">
        <f t="shared" si="448"/>
        <v>0</v>
      </c>
      <c r="AP1168" t="s">
        <v>1909</v>
      </c>
      <c r="AQ1168" t="s">
        <v>2840</v>
      </c>
      <c r="AR1168">
        <v>3</v>
      </c>
      <c r="AT1168" s="92">
        <v>40</v>
      </c>
      <c r="AU1168" s="94">
        <v>59</v>
      </c>
      <c r="AV1168" s="98">
        <f t="shared" si="449"/>
        <v>40059</v>
      </c>
      <c r="AX1168" s="6" t="s">
        <v>1535</v>
      </c>
    </row>
    <row r="1169" spans="1:50" hidden="1" outlineLevel="1">
      <c r="A1169" t="s">
        <v>2595</v>
      </c>
      <c r="B1169" t="s">
        <v>2840</v>
      </c>
      <c r="C1169" s="1">
        <f t="shared" si="441"/>
        <v>3213</v>
      </c>
      <c r="D1169" s="6">
        <f>IF(N1169&gt;0, RANK(N1169,(N1169:P1169,Q1169:AE1169)),0)</f>
        <v>1</v>
      </c>
      <c r="E1169" s="6">
        <f>IF(O1169&gt;0,RANK(O1169,(N1169:P1169,Q1169:AE1169)),0)</f>
        <v>2</v>
      </c>
      <c r="F1169" s="6">
        <f>IF(P1169&gt;0,RANK(P1169,(N1169:P1169,Q1169:AE1169)),0)</f>
        <v>3</v>
      </c>
      <c r="G1169" s="1">
        <f t="shared" si="442"/>
        <v>476</v>
      </c>
      <c r="H1169" s="2">
        <f t="shared" si="443"/>
        <v>0.14814814814814814</v>
      </c>
      <c r="I1169" s="2"/>
      <c r="J1169" s="2">
        <f t="shared" si="444"/>
        <v>0.54310613134142549</v>
      </c>
      <c r="K1169" s="2">
        <f t="shared" si="444"/>
        <v>0.3949579831932773</v>
      </c>
      <c r="L1169" s="2">
        <f t="shared" si="444"/>
        <v>6.1935885465297227E-2</v>
      </c>
      <c r="M1169" s="2">
        <f t="shared" si="445"/>
        <v>-1.3877787807814457E-17</v>
      </c>
      <c r="N1169" s="53">
        <v>1745</v>
      </c>
      <c r="O1169" s="53">
        <v>1269</v>
      </c>
      <c r="P1169" s="53">
        <v>199</v>
      </c>
      <c r="AG1169" s="6">
        <f>IF(Q1169&gt;0,RANK(Q1169,(N1169:P1169,Q1169:AE1169)),0)</f>
        <v>0</v>
      </c>
      <c r="AH1169" s="6">
        <f>IF(R1169&gt;0,RANK(R1169,(N1169:P1169,Q1169:AE1169)),0)</f>
        <v>0</v>
      </c>
      <c r="AI1169" s="6">
        <f>IF(T1169&gt;0,RANK(T1169,(N1169:P1169,Q1169:AE1169)),0)</f>
        <v>0</v>
      </c>
      <c r="AJ1169" s="6">
        <f>IF(S1169&gt;0,RANK(S1169,(N1169:P1169,Q1169:AE1169)),0)</f>
        <v>0</v>
      </c>
      <c r="AK1169" s="2">
        <f t="shared" si="446"/>
        <v>0</v>
      </c>
      <c r="AL1169" s="2">
        <f t="shared" si="446"/>
        <v>0</v>
      </c>
      <c r="AM1169" s="2">
        <f t="shared" si="447"/>
        <v>0</v>
      </c>
      <c r="AN1169" s="2">
        <f t="shared" si="448"/>
        <v>0</v>
      </c>
      <c r="AP1169" t="s">
        <v>2595</v>
      </c>
      <c r="AQ1169" t="s">
        <v>2840</v>
      </c>
      <c r="AR1169">
        <v>2</v>
      </c>
      <c r="AT1169" s="92">
        <v>40</v>
      </c>
      <c r="AU1169" s="94">
        <v>61</v>
      </c>
      <c r="AV1169" s="98">
        <f t="shared" si="449"/>
        <v>40061</v>
      </c>
      <c r="AX1169" s="6" t="s">
        <v>1535</v>
      </c>
    </row>
    <row r="1170" spans="1:50" hidden="1" outlineLevel="1">
      <c r="A1170" t="s">
        <v>2497</v>
      </c>
      <c r="B1170" t="s">
        <v>2840</v>
      </c>
      <c r="C1170" s="1">
        <f t="shared" si="441"/>
        <v>4350</v>
      </c>
      <c r="D1170" s="6">
        <f>IF(N1170&gt;0, RANK(N1170,(N1170:P1170,Q1170:AE1170)),0)</f>
        <v>1</v>
      </c>
      <c r="E1170" s="6">
        <f>IF(O1170&gt;0,RANK(O1170,(N1170:P1170,Q1170:AE1170)),0)</f>
        <v>2</v>
      </c>
      <c r="F1170" s="6">
        <f>IF(P1170&gt;0,RANK(P1170,(N1170:P1170,Q1170:AE1170)),0)</f>
        <v>3</v>
      </c>
      <c r="G1170" s="1">
        <f t="shared" si="442"/>
        <v>426</v>
      </c>
      <c r="H1170" s="2">
        <f t="shared" si="443"/>
        <v>9.7931034482758625E-2</v>
      </c>
      <c r="I1170" s="2"/>
      <c r="J1170" s="2">
        <f t="shared" si="444"/>
        <v>0.51172413793103444</v>
      </c>
      <c r="K1170" s="2">
        <f t="shared" si="444"/>
        <v>0.41379310344827586</v>
      </c>
      <c r="L1170" s="2">
        <f t="shared" si="444"/>
        <v>7.4482758620689649E-2</v>
      </c>
      <c r="M1170" s="2">
        <f t="shared" si="445"/>
        <v>5.5511151231257827E-17</v>
      </c>
      <c r="N1170" s="53">
        <v>2226</v>
      </c>
      <c r="O1170" s="53">
        <v>1800</v>
      </c>
      <c r="P1170" s="53">
        <v>324</v>
      </c>
      <c r="AG1170" s="6">
        <f>IF(Q1170&gt;0,RANK(Q1170,(N1170:P1170,Q1170:AE1170)),0)</f>
        <v>0</v>
      </c>
      <c r="AH1170" s="6">
        <f>IF(R1170&gt;0,RANK(R1170,(N1170:P1170,Q1170:AE1170)),0)</f>
        <v>0</v>
      </c>
      <c r="AI1170" s="6">
        <f>IF(T1170&gt;0,RANK(T1170,(N1170:P1170,Q1170:AE1170)),0)</f>
        <v>0</v>
      </c>
      <c r="AJ1170" s="6">
        <f>IF(S1170&gt;0,RANK(S1170,(N1170:P1170,Q1170:AE1170)),0)</f>
        <v>0</v>
      </c>
      <c r="AK1170" s="2">
        <f t="shared" si="446"/>
        <v>0</v>
      </c>
      <c r="AL1170" s="2">
        <f t="shared" si="446"/>
        <v>0</v>
      </c>
      <c r="AM1170" s="2">
        <f t="shared" si="447"/>
        <v>0</v>
      </c>
      <c r="AN1170" s="2">
        <f t="shared" si="448"/>
        <v>0</v>
      </c>
      <c r="AP1170" t="s">
        <v>2497</v>
      </c>
      <c r="AQ1170" t="s">
        <v>2840</v>
      </c>
      <c r="AR1170">
        <v>2</v>
      </c>
      <c r="AT1170" s="92">
        <v>40</v>
      </c>
      <c r="AU1170" s="94">
        <v>63</v>
      </c>
      <c r="AV1170" s="98">
        <f t="shared" si="449"/>
        <v>40063</v>
      </c>
      <c r="AX1170" s="6" t="s">
        <v>1535</v>
      </c>
    </row>
    <row r="1171" spans="1:50" hidden="1" outlineLevel="1">
      <c r="A1171" t="s">
        <v>2097</v>
      </c>
      <c r="B1171" t="s">
        <v>2840</v>
      </c>
      <c r="C1171" s="1">
        <f t="shared" si="441"/>
        <v>6817</v>
      </c>
      <c r="D1171" s="6">
        <f>IF(N1171&gt;0, RANK(N1171,(N1171:P1171,Q1171:AE1171)),0)</f>
        <v>1</v>
      </c>
      <c r="E1171" s="6">
        <f>IF(O1171&gt;0,RANK(O1171,(N1171:P1171,Q1171:AE1171)),0)</f>
        <v>2</v>
      </c>
      <c r="F1171" s="6">
        <f>IF(P1171&gt;0,RANK(P1171,(N1171:P1171,Q1171:AE1171)),0)</f>
        <v>3</v>
      </c>
      <c r="G1171" s="1">
        <f t="shared" si="442"/>
        <v>559</v>
      </c>
      <c r="H1171" s="2">
        <f t="shared" si="443"/>
        <v>8.2000880152559782E-2</v>
      </c>
      <c r="I1171" s="2"/>
      <c r="J1171" s="2">
        <f t="shared" ref="J1171:L1202" si="450">IF($C1171=0,"-",N1171/$C1171)</f>
        <v>0.52559777028018195</v>
      </c>
      <c r="K1171" s="2">
        <f t="shared" si="450"/>
        <v>0.4435968901276221</v>
      </c>
      <c r="L1171" s="2">
        <f t="shared" si="450"/>
        <v>3.0805339592195981E-2</v>
      </c>
      <c r="M1171" s="2">
        <f t="shared" si="445"/>
        <v>-3.4694469519536142E-17</v>
      </c>
      <c r="N1171" s="53">
        <v>3583</v>
      </c>
      <c r="O1171" s="53">
        <v>3024</v>
      </c>
      <c r="P1171" s="53">
        <v>210</v>
      </c>
      <c r="AG1171" s="6">
        <f>IF(Q1171&gt;0,RANK(Q1171,(N1171:P1171,Q1171:AE1171)),0)</f>
        <v>0</v>
      </c>
      <c r="AH1171" s="6">
        <f>IF(R1171&gt;0,RANK(R1171,(N1171:P1171,Q1171:AE1171)),0)</f>
        <v>0</v>
      </c>
      <c r="AI1171" s="6">
        <f>IF(T1171&gt;0,RANK(T1171,(N1171:P1171,Q1171:AE1171)),0)</f>
        <v>0</v>
      </c>
      <c r="AJ1171" s="6">
        <f>IF(S1171&gt;0,RANK(S1171,(N1171:P1171,Q1171:AE1171)),0)</f>
        <v>0</v>
      </c>
      <c r="AK1171" s="2">
        <f t="shared" ref="AK1171:AL1202" si="451">IF($C1171=0,"-",Q1171/$C1171)</f>
        <v>0</v>
      </c>
      <c r="AL1171" s="2">
        <f t="shared" si="451"/>
        <v>0</v>
      </c>
      <c r="AM1171" s="2">
        <f t="shared" si="447"/>
        <v>0</v>
      </c>
      <c r="AN1171" s="2">
        <f t="shared" si="448"/>
        <v>0</v>
      </c>
      <c r="AP1171" t="s">
        <v>2097</v>
      </c>
      <c r="AQ1171" t="s">
        <v>2840</v>
      </c>
      <c r="AR1171">
        <v>3</v>
      </c>
      <c r="AT1171" s="92">
        <v>40</v>
      </c>
      <c r="AU1171" s="94">
        <v>65</v>
      </c>
      <c r="AV1171" s="98">
        <f t="shared" si="449"/>
        <v>40065</v>
      </c>
      <c r="AX1171" s="6" t="s">
        <v>1535</v>
      </c>
    </row>
    <row r="1172" spans="1:50" hidden="1" outlineLevel="1">
      <c r="A1172" t="s">
        <v>1156</v>
      </c>
      <c r="B1172" t="s">
        <v>2840</v>
      </c>
      <c r="C1172" s="1">
        <f t="shared" si="441"/>
        <v>2325</v>
      </c>
      <c r="D1172" s="6">
        <f>IF(N1172&gt;0, RANK(N1172,(N1172:P1172,Q1172:AE1172)),0)</f>
        <v>1</v>
      </c>
      <c r="E1172" s="6">
        <f>IF(O1172&gt;0,RANK(O1172,(N1172:P1172,Q1172:AE1172)),0)</f>
        <v>2</v>
      </c>
      <c r="F1172" s="6">
        <f>IF(P1172&gt;0,RANK(P1172,(N1172:P1172,Q1172:AE1172)),0)</f>
        <v>3</v>
      </c>
      <c r="G1172" s="1">
        <f t="shared" si="442"/>
        <v>331</v>
      </c>
      <c r="H1172" s="2">
        <f t="shared" si="443"/>
        <v>0.14236559139784946</v>
      </c>
      <c r="I1172" s="2"/>
      <c r="J1172" s="2">
        <f t="shared" si="450"/>
        <v>0.55311827956989246</v>
      </c>
      <c r="K1172" s="2">
        <f t="shared" si="450"/>
        <v>0.41075268817204302</v>
      </c>
      <c r="L1172" s="2">
        <f t="shared" si="450"/>
        <v>3.612903225806452E-2</v>
      </c>
      <c r="M1172" s="2">
        <f t="shared" si="445"/>
        <v>0</v>
      </c>
      <c r="N1172" s="53">
        <v>1286</v>
      </c>
      <c r="O1172" s="53">
        <v>955</v>
      </c>
      <c r="P1172" s="53">
        <v>84</v>
      </c>
      <c r="AG1172" s="6">
        <f>IF(Q1172&gt;0,RANK(Q1172,(N1172:P1172,Q1172:AE1172)),0)</f>
        <v>0</v>
      </c>
      <c r="AH1172" s="6">
        <f>IF(R1172&gt;0,RANK(R1172,(N1172:P1172,Q1172:AE1172)),0)</f>
        <v>0</v>
      </c>
      <c r="AI1172" s="6">
        <f>IF(T1172&gt;0,RANK(T1172,(N1172:P1172,Q1172:AE1172)),0)</f>
        <v>0</v>
      </c>
      <c r="AJ1172" s="6">
        <f>IF(S1172&gt;0,RANK(S1172,(N1172:P1172,Q1172:AE1172)),0)</f>
        <v>0</v>
      </c>
      <c r="AK1172" s="2">
        <f t="shared" si="451"/>
        <v>0</v>
      </c>
      <c r="AL1172" s="2">
        <f t="shared" si="451"/>
        <v>0</v>
      </c>
      <c r="AM1172" s="2">
        <f t="shared" si="447"/>
        <v>0</v>
      </c>
      <c r="AN1172" s="2">
        <f t="shared" si="448"/>
        <v>0</v>
      </c>
      <c r="AP1172" t="s">
        <v>1156</v>
      </c>
      <c r="AQ1172" t="s">
        <v>2840</v>
      </c>
      <c r="AR1172">
        <v>4</v>
      </c>
      <c r="AT1172" s="92">
        <v>40</v>
      </c>
      <c r="AU1172" s="94">
        <v>67</v>
      </c>
      <c r="AV1172" s="98">
        <f t="shared" si="449"/>
        <v>40067</v>
      </c>
      <c r="AX1172" s="6" t="s">
        <v>1535</v>
      </c>
    </row>
    <row r="1173" spans="1:50" hidden="1" outlineLevel="1">
      <c r="A1173" t="s">
        <v>71</v>
      </c>
      <c r="B1173" t="s">
        <v>2840</v>
      </c>
      <c r="C1173" s="1">
        <f t="shared" si="441"/>
        <v>2915</v>
      </c>
      <c r="D1173" s="6">
        <f>IF(N1173&gt;0, RANK(N1173,(N1173:P1173,Q1173:AE1173)),0)</f>
        <v>1</v>
      </c>
      <c r="E1173" s="6">
        <f>IF(O1173&gt;0,RANK(O1173,(N1173:P1173,Q1173:AE1173)),0)</f>
        <v>2</v>
      </c>
      <c r="F1173" s="6">
        <f>IF(P1173&gt;0,RANK(P1173,(N1173:P1173,Q1173:AE1173)),0)</f>
        <v>3</v>
      </c>
      <c r="G1173" s="1">
        <f t="shared" si="442"/>
        <v>23</v>
      </c>
      <c r="H1173" s="2">
        <f t="shared" si="443"/>
        <v>7.8902229845626073E-3</v>
      </c>
      <c r="I1173" s="2"/>
      <c r="J1173" s="2">
        <f t="shared" si="450"/>
        <v>0.46655231560891941</v>
      </c>
      <c r="K1173" s="2">
        <f t="shared" si="450"/>
        <v>0.45866209262435675</v>
      </c>
      <c r="L1173" s="2">
        <f t="shared" si="450"/>
        <v>7.4785591766723836E-2</v>
      </c>
      <c r="M1173" s="2">
        <f t="shared" si="445"/>
        <v>0</v>
      </c>
      <c r="N1173" s="53">
        <v>1360</v>
      </c>
      <c r="O1173" s="53">
        <v>1337</v>
      </c>
      <c r="P1173" s="53">
        <v>218</v>
      </c>
      <c r="AG1173" s="6">
        <f>IF(Q1173&gt;0,RANK(Q1173,(N1173:P1173,Q1173:AE1173)),0)</f>
        <v>0</v>
      </c>
      <c r="AH1173" s="6">
        <f>IF(R1173&gt;0,RANK(R1173,(N1173:P1173,Q1173:AE1173)),0)</f>
        <v>0</v>
      </c>
      <c r="AI1173" s="6">
        <f>IF(T1173&gt;0,RANK(T1173,(N1173:P1173,Q1173:AE1173)),0)</f>
        <v>0</v>
      </c>
      <c r="AJ1173" s="6">
        <f>IF(S1173&gt;0,RANK(S1173,(N1173:P1173,Q1173:AE1173)),0)</f>
        <v>0</v>
      </c>
      <c r="AK1173" s="2">
        <f t="shared" si="451"/>
        <v>0</v>
      </c>
      <c r="AL1173" s="2">
        <f t="shared" si="451"/>
        <v>0</v>
      </c>
      <c r="AM1173" s="2">
        <f t="shared" si="447"/>
        <v>0</v>
      </c>
      <c r="AN1173" s="2">
        <f t="shared" si="448"/>
        <v>0</v>
      </c>
      <c r="AP1173" t="s">
        <v>71</v>
      </c>
      <c r="AQ1173" t="s">
        <v>2840</v>
      </c>
      <c r="AR1173">
        <v>2</v>
      </c>
      <c r="AT1173" s="92">
        <v>40</v>
      </c>
      <c r="AU1173" s="94">
        <v>69</v>
      </c>
      <c r="AV1173" s="98">
        <f t="shared" si="449"/>
        <v>40069</v>
      </c>
      <c r="AX1173" s="6" t="s">
        <v>1535</v>
      </c>
    </row>
    <row r="1174" spans="1:50" hidden="1" outlineLevel="1">
      <c r="A1174" t="s">
        <v>2498</v>
      </c>
      <c r="B1174" t="s">
        <v>2840</v>
      </c>
      <c r="C1174" s="1">
        <f t="shared" si="441"/>
        <v>17546</v>
      </c>
      <c r="D1174" s="6">
        <f>IF(N1174&gt;0, RANK(N1174,(N1174:P1174,Q1174:AE1174)),0)</f>
        <v>2</v>
      </c>
      <c r="E1174" s="6">
        <f>IF(O1174&gt;0,RANK(O1174,(N1174:P1174,Q1174:AE1174)),0)</f>
        <v>1</v>
      </c>
      <c r="F1174" s="6">
        <f>IF(P1174&gt;0,RANK(P1174,(N1174:P1174,Q1174:AE1174)),0)</f>
        <v>3</v>
      </c>
      <c r="G1174" s="1">
        <f t="shared" si="442"/>
        <v>4166</v>
      </c>
      <c r="H1174" s="2">
        <f t="shared" si="443"/>
        <v>0.23743303316995326</v>
      </c>
      <c r="I1174" s="2"/>
      <c r="J1174" s="2">
        <f t="shared" si="450"/>
        <v>0.35010828678901174</v>
      </c>
      <c r="K1174" s="2">
        <f t="shared" si="450"/>
        <v>0.58754131995896497</v>
      </c>
      <c r="L1174" s="2">
        <f t="shared" si="450"/>
        <v>6.2350393252023253E-2</v>
      </c>
      <c r="M1174" s="2">
        <f t="shared" si="445"/>
        <v>4.163336342344337E-17</v>
      </c>
      <c r="N1174" s="53">
        <v>6143</v>
      </c>
      <c r="O1174" s="53">
        <v>10309</v>
      </c>
      <c r="P1174" s="53">
        <v>1094</v>
      </c>
      <c r="AG1174" s="6">
        <f>IF(Q1174&gt;0,RANK(Q1174,(N1174:P1174,Q1174:AE1174)),0)</f>
        <v>0</v>
      </c>
      <c r="AH1174" s="6">
        <f>IF(R1174&gt;0,RANK(R1174,(N1174:P1174,Q1174:AE1174)),0)</f>
        <v>0</v>
      </c>
      <c r="AI1174" s="6">
        <f>IF(T1174&gt;0,RANK(T1174,(N1174:P1174,Q1174:AE1174)),0)</f>
        <v>0</v>
      </c>
      <c r="AJ1174" s="6">
        <f>IF(S1174&gt;0,RANK(S1174,(N1174:P1174,Q1174:AE1174)),0)</f>
        <v>0</v>
      </c>
      <c r="AK1174" s="2">
        <f t="shared" si="451"/>
        <v>0</v>
      </c>
      <c r="AL1174" s="2">
        <f t="shared" si="451"/>
        <v>0</v>
      </c>
      <c r="AM1174" s="2">
        <f t="shared" si="447"/>
        <v>0</v>
      </c>
      <c r="AN1174" s="2">
        <f t="shared" si="448"/>
        <v>0</v>
      </c>
      <c r="AP1174" t="s">
        <v>2498</v>
      </c>
      <c r="AQ1174" t="s">
        <v>2840</v>
      </c>
      <c r="AR1174">
        <v>3</v>
      </c>
      <c r="AT1174" s="92">
        <v>40</v>
      </c>
      <c r="AU1174" s="94">
        <v>71</v>
      </c>
      <c r="AV1174" s="98">
        <f t="shared" si="449"/>
        <v>40071</v>
      </c>
      <c r="AX1174" s="6" t="s">
        <v>1535</v>
      </c>
    </row>
    <row r="1175" spans="1:50" hidden="1" outlineLevel="1">
      <c r="A1175" t="s">
        <v>2499</v>
      </c>
      <c r="B1175" t="s">
        <v>2840</v>
      </c>
      <c r="C1175" s="1">
        <f t="shared" si="441"/>
        <v>5345</v>
      </c>
      <c r="D1175" s="6">
        <f>IF(N1175&gt;0, RANK(N1175,(N1175:P1175,Q1175:AE1175)),0)</f>
        <v>2</v>
      </c>
      <c r="E1175" s="6">
        <f>IF(O1175&gt;0,RANK(O1175,(N1175:P1175,Q1175:AE1175)),0)</f>
        <v>1</v>
      </c>
      <c r="F1175" s="6">
        <f>IF(P1175&gt;0,RANK(P1175,(N1175:P1175,Q1175:AE1175)),0)</f>
        <v>3</v>
      </c>
      <c r="G1175" s="1">
        <f t="shared" si="442"/>
        <v>1978</v>
      </c>
      <c r="H1175" s="2">
        <f t="shared" si="443"/>
        <v>0.37006548175865295</v>
      </c>
      <c r="I1175" s="2"/>
      <c r="J1175" s="2">
        <f t="shared" si="450"/>
        <v>0.28606173994387279</v>
      </c>
      <c r="K1175" s="2">
        <f t="shared" si="450"/>
        <v>0.65612722170252569</v>
      </c>
      <c r="L1175" s="2">
        <f t="shared" si="450"/>
        <v>5.7811038353601497E-2</v>
      </c>
      <c r="M1175" s="2">
        <f t="shared" si="445"/>
        <v>7.6327832942979512E-17</v>
      </c>
      <c r="N1175" s="53">
        <v>1529</v>
      </c>
      <c r="O1175" s="53">
        <v>3507</v>
      </c>
      <c r="P1175" s="53">
        <v>309</v>
      </c>
      <c r="AG1175" s="6">
        <f>IF(Q1175&gt;0,RANK(Q1175,(N1175:P1175,Q1175:AE1175)),0)</f>
        <v>0</v>
      </c>
      <c r="AH1175" s="6">
        <f>IF(R1175&gt;0,RANK(R1175,(N1175:P1175,Q1175:AE1175)),0)</f>
        <v>0</v>
      </c>
      <c r="AI1175" s="6">
        <f>IF(T1175&gt;0,RANK(T1175,(N1175:P1175,Q1175:AE1175)),0)</f>
        <v>0</v>
      </c>
      <c r="AJ1175" s="6">
        <f>IF(S1175&gt;0,RANK(S1175,(N1175:P1175,Q1175:AE1175)),0)</f>
        <v>0</v>
      </c>
      <c r="AK1175" s="2">
        <f t="shared" si="451"/>
        <v>0</v>
      </c>
      <c r="AL1175" s="2">
        <f t="shared" si="451"/>
        <v>0</v>
      </c>
      <c r="AM1175" s="2">
        <f t="shared" si="447"/>
        <v>0</v>
      </c>
      <c r="AN1175" s="2">
        <f t="shared" si="448"/>
        <v>0</v>
      </c>
      <c r="AP1175" t="s">
        <v>2499</v>
      </c>
      <c r="AQ1175" t="s">
        <v>2840</v>
      </c>
      <c r="AR1175">
        <v>3</v>
      </c>
      <c r="AT1175" s="92">
        <v>40</v>
      </c>
      <c r="AU1175" s="94">
        <v>73</v>
      </c>
      <c r="AV1175" s="98">
        <f t="shared" si="449"/>
        <v>40073</v>
      </c>
      <c r="AX1175" s="6" t="s">
        <v>1535</v>
      </c>
    </row>
    <row r="1176" spans="1:50" hidden="1" outlineLevel="1">
      <c r="A1176" t="s">
        <v>2500</v>
      </c>
      <c r="B1176" t="s">
        <v>2840</v>
      </c>
      <c r="C1176" s="1">
        <f t="shared" si="441"/>
        <v>3771</v>
      </c>
      <c r="D1176" s="6">
        <f>IF(N1176&gt;0, RANK(N1176,(N1176:P1176,Q1176:AE1176)),0)</f>
        <v>1</v>
      </c>
      <c r="E1176" s="6">
        <f>IF(O1176&gt;0,RANK(O1176,(N1176:P1176,Q1176:AE1176)),0)</f>
        <v>2</v>
      </c>
      <c r="F1176" s="6">
        <f>IF(P1176&gt;0,RANK(P1176,(N1176:P1176,Q1176:AE1176)),0)</f>
        <v>3</v>
      </c>
      <c r="G1176" s="1">
        <f t="shared" si="442"/>
        <v>467</v>
      </c>
      <c r="H1176" s="2">
        <f t="shared" si="443"/>
        <v>0.12383983028374436</v>
      </c>
      <c r="I1176" s="2"/>
      <c r="J1176" s="2">
        <f t="shared" si="450"/>
        <v>0.54282683638292228</v>
      </c>
      <c r="K1176" s="2">
        <f t="shared" si="450"/>
        <v>0.41898700609917794</v>
      </c>
      <c r="L1176" s="2">
        <f t="shared" si="450"/>
        <v>3.8186157517899763E-2</v>
      </c>
      <c r="M1176" s="2">
        <f t="shared" si="445"/>
        <v>1.3877787807814457E-17</v>
      </c>
      <c r="N1176" s="53">
        <v>2047</v>
      </c>
      <c r="O1176" s="53">
        <v>1580</v>
      </c>
      <c r="P1176" s="53">
        <v>144</v>
      </c>
      <c r="AG1176" s="6">
        <f>IF(Q1176&gt;0,RANK(Q1176,(N1176:P1176,Q1176:AE1176)),0)</f>
        <v>0</v>
      </c>
      <c r="AH1176" s="6">
        <f>IF(R1176&gt;0,RANK(R1176,(N1176:P1176,Q1176:AE1176)),0)</f>
        <v>0</v>
      </c>
      <c r="AI1176" s="6">
        <f>IF(T1176&gt;0,RANK(T1176,(N1176:P1176,Q1176:AE1176)),0)</f>
        <v>0</v>
      </c>
      <c r="AJ1176" s="6">
        <f>IF(S1176&gt;0,RANK(S1176,(N1176:P1176,Q1176:AE1176)),0)</f>
        <v>0</v>
      </c>
      <c r="AK1176" s="2">
        <f t="shared" si="451"/>
        <v>0</v>
      </c>
      <c r="AL1176" s="2">
        <f t="shared" si="451"/>
        <v>0</v>
      </c>
      <c r="AM1176" s="2">
        <f t="shared" si="447"/>
        <v>0</v>
      </c>
      <c r="AN1176" s="2">
        <f t="shared" si="448"/>
        <v>0</v>
      </c>
      <c r="AP1176" t="s">
        <v>2500</v>
      </c>
      <c r="AQ1176" t="s">
        <v>2840</v>
      </c>
      <c r="AR1176">
        <v>3</v>
      </c>
      <c r="AT1176" s="92">
        <v>40</v>
      </c>
      <c r="AU1176" s="94">
        <v>75</v>
      </c>
      <c r="AV1176" s="98">
        <f t="shared" si="449"/>
        <v>40075</v>
      </c>
      <c r="AX1176" s="6" t="s">
        <v>1535</v>
      </c>
    </row>
    <row r="1177" spans="1:50" hidden="1" outlineLevel="1">
      <c r="A1177" t="s">
        <v>2501</v>
      </c>
      <c r="B1177" t="s">
        <v>2840</v>
      </c>
      <c r="C1177" s="1">
        <f t="shared" si="441"/>
        <v>2914</v>
      </c>
      <c r="D1177" s="6">
        <f>IF(N1177&gt;0, RANK(N1177,(N1177:P1177,Q1177:AE1177)),0)</f>
        <v>1</v>
      </c>
      <c r="E1177" s="6">
        <f>IF(O1177&gt;0,RANK(O1177,(N1177:P1177,Q1177:AE1177)),0)</f>
        <v>2</v>
      </c>
      <c r="F1177" s="6">
        <f>IF(P1177&gt;0,RANK(P1177,(N1177:P1177,Q1177:AE1177)),0)</f>
        <v>3</v>
      </c>
      <c r="G1177" s="1">
        <f t="shared" si="442"/>
        <v>179</v>
      </c>
      <c r="H1177" s="2">
        <f t="shared" si="443"/>
        <v>6.1427590940288261E-2</v>
      </c>
      <c r="I1177" s="2"/>
      <c r="J1177" s="2">
        <f t="shared" si="450"/>
        <v>0.49450926561427588</v>
      </c>
      <c r="K1177" s="2">
        <f t="shared" si="450"/>
        <v>0.43308167467398767</v>
      </c>
      <c r="L1177" s="2">
        <f t="shared" si="450"/>
        <v>7.2409059711736445E-2</v>
      </c>
      <c r="M1177" s="2">
        <f t="shared" si="445"/>
        <v>0</v>
      </c>
      <c r="N1177" s="53">
        <v>1441</v>
      </c>
      <c r="O1177" s="53">
        <v>1262</v>
      </c>
      <c r="P1177" s="53">
        <v>211</v>
      </c>
      <c r="AG1177" s="6">
        <f>IF(Q1177&gt;0,RANK(Q1177,(N1177:P1177,Q1177:AE1177)),0)</f>
        <v>0</v>
      </c>
      <c r="AH1177" s="6">
        <f>IF(R1177&gt;0,RANK(R1177,(N1177:P1177,Q1177:AE1177)),0)</f>
        <v>0</v>
      </c>
      <c r="AI1177" s="6">
        <f>IF(T1177&gt;0,RANK(T1177,(N1177:P1177,Q1177:AE1177)),0)</f>
        <v>0</v>
      </c>
      <c r="AJ1177" s="6">
        <f>IF(S1177&gt;0,RANK(S1177,(N1177:P1177,Q1177:AE1177)),0)</f>
        <v>0</v>
      </c>
      <c r="AK1177" s="2">
        <f t="shared" si="451"/>
        <v>0</v>
      </c>
      <c r="AL1177" s="2">
        <f t="shared" si="451"/>
        <v>0</v>
      </c>
      <c r="AM1177" s="2">
        <f t="shared" si="447"/>
        <v>0</v>
      </c>
      <c r="AN1177" s="2">
        <f t="shared" si="448"/>
        <v>0</v>
      </c>
      <c r="AP1177" t="s">
        <v>2501</v>
      </c>
      <c r="AQ1177" t="s">
        <v>2840</v>
      </c>
      <c r="AR1177">
        <v>2</v>
      </c>
      <c r="AT1177" s="92">
        <v>40</v>
      </c>
      <c r="AU1177" s="94">
        <v>77</v>
      </c>
      <c r="AV1177" s="98">
        <f t="shared" si="449"/>
        <v>40077</v>
      </c>
      <c r="AX1177" s="6" t="s">
        <v>1535</v>
      </c>
    </row>
    <row r="1178" spans="1:50" hidden="1" outlineLevel="1">
      <c r="A1178" t="s">
        <v>2502</v>
      </c>
      <c r="B1178" t="s">
        <v>2840</v>
      </c>
      <c r="C1178" s="1">
        <f t="shared" si="441"/>
        <v>9769</v>
      </c>
      <c r="D1178" s="6">
        <f>IF(N1178&gt;0, RANK(N1178,(N1178:P1178,Q1178:AE1178)),0)</f>
        <v>2</v>
      </c>
      <c r="E1178" s="6">
        <f>IF(O1178&gt;0,RANK(O1178,(N1178:P1178,Q1178:AE1178)),0)</f>
        <v>1</v>
      </c>
      <c r="F1178" s="6">
        <f>IF(P1178&gt;0,RANK(P1178,(N1178:P1178,Q1178:AE1178)),0)</f>
        <v>3</v>
      </c>
      <c r="G1178" s="1">
        <f t="shared" si="442"/>
        <v>435</v>
      </c>
      <c r="H1178" s="2">
        <f t="shared" si="443"/>
        <v>4.4528610912068792E-2</v>
      </c>
      <c r="I1178" s="2"/>
      <c r="J1178" s="2">
        <f t="shared" si="450"/>
        <v>0.45511311290817891</v>
      </c>
      <c r="K1178" s="2">
        <f t="shared" si="450"/>
        <v>0.49964172382024774</v>
      </c>
      <c r="L1178" s="2">
        <f t="shared" si="450"/>
        <v>4.5245163271573345E-2</v>
      </c>
      <c r="M1178" s="2">
        <f t="shared" si="445"/>
        <v>6.9388939039072284E-18</v>
      </c>
      <c r="N1178" s="53">
        <v>4446</v>
      </c>
      <c r="O1178" s="53">
        <v>4881</v>
      </c>
      <c r="P1178" s="53">
        <v>442</v>
      </c>
      <c r="AG1178" s="6">
        <f>IF(Q1178&gt;0,RANK(Q1178,(N1178:P1178,Q1178:AE1178)),0)</f>
        <v>0</v>
      </c>
      <c r="AH1178" s="6">
        <f>IF(R1178&gt;0,RANK(R1178,(N1178:P1178,Q1178:AE1178)),0)</f>
        <v>0</v>
      </c>
      <c r="AI1178" s="6">
        <f>IF(T1178&gt;0,RANK(T1178,(N1178:P1178,Q1178:AE1178)),0)</f>
        <v>0</v>
      </c>
      <c r="AJ1178" s="6">
        <f>IF(S1178&gt;0,RANK(S1178,(N1178:P1178,Q1178:AE1178)),0)</f>
        <v>0</v>
      </c>
      <c r="AK1178" s="2">
        <f t="shared" si="451"/>
        <v>0</v>
      </c>
      <c r="AL1178" s="2">
        <f t="shared" si="451"/>
        <v>0</v>
      </c>
      <c r="AM1178" s="2">
        <f t="shared" si="447"/>
        <v>0</v>
      </c>
      <c r="AN1178" s="2">
        <f t="shared" si="448"/>
        <v>0</v>
      </c>
      <c r="AP1178" t="s">
        <v>2502</v>
      </c>
      <c r="AQ1178" t="s">
        <v>2840</v>
      </c>
      <c r="AR1178">
        <v>2</v>
      </c>
      <c r="AT1178" s="92">
        <v>40</v>
      </c>
      <c r="AU1178" s="94">
        <v>79</v>
      </c>
      <c r="AV1178" s="98">
        <f t="shared" si="449"/>
        <v>40079</v>
      </c>
      <c r="AX1178" s="6" t="s">
        <v>1535</v>
      </c>
    </row>
    <row r="1179" spans="1:50" hidden="1" outlineLevel="1">
      <c r="A1179" t="s">
        <v>1001</v>
      </c>
      <c r="B1179" t="s">
        <v>2840</v>
      </c>
      <c r="C1179" s="1">
        <f t="shared" si="441"/>
        <v>9402</v>
      </c>
      <c r="D1179" s="6">
        <f>IF(N1179&gt;0, RANK(N1179,(N1179:P1179,Q1179:AE1179)),0)</f>
        <v>2</v>
      </c>
      <c r="E1179" s="6">
        <f>IF(O1179&gt;0,RANK(O1179,(N1179:P1179,Q1179:AE1179)),0)</f>
        <v>1</v>
      </c>
      <c r="F1179" s="6">
        <f>IF(P1179&gt;0,RANK(P1179,(N1179:P1179,Q1179:AE1179)),0)</f>
        <v>3</v>
      </c>
      <c r="G1179" s="1">
        <f t="shared" si="442"/>
        <v>1503</v>
      </c>
      <c r="H1179" s="2">
        <f t="shared" si="443"/>
        <v>0.15985960433950222</v>
      </c>
      <c r="I1179" s="2"/>
      <c r="J1179" s="2">
        <f t="shared" si="450"/>
        <v>0.38098276962348437</v>
      </c>
      <c r="K1179" s="2">
        <f t="shared" si="450"/>
        <v>0.54084237396298662</v>
      </c>
      <c r="L1179" s="2">
        <f t="shared" si="450"/>
        <v>7.8174856413529031E-2</v>
      </c>
      <c r="M1179" s="2">
        <f t="shared" si="445"/>
        <v>-8.3266726846886741E-17</v>
      </c>
      <c r="N1179" s="53">
        <v>3582</v>
      </c>
      <c r="O1179" s="53">
        <v>5085</v>
      </c>
      <c r="P1179" s="53">
        <v>735</v>
      </c>
      <c r="AG1179" s="6">
        <f>IF(Q1179&gt;0,RANK(Q1179,(N1179:P1179,Q1179:AE1179)),0)</f>
        <v>0</v>
      </c>
      <c r="AH1179" s="6">
        <f>IF(R1179&gt;0,RANK(R1179,(N1179:P1179,Q1179:AE1179)),0)</f>
        <v>0</v>
      </c>
      <c r="AI1179" s="6">
        <f>IF(T1179&gt;0,RANK(T1179,(N1179:P1179,Q1179:AE1179)),0)</f>
        <v>0</v>
      </c>
      <c r="AJ1179" s="6">
        <f>IF(S1179&gt;0,RANK(S1179,(N1179:P1179,Q1179:AE1179)),0)</f>
        <v>0</v>
      </c>
      <c r="AK1179" s="2">
        <f t="shared" si="451"/>
        <v>0</v>
      </c>
      <c r="AL1179" s="2">
        <f t="shared" si="451"/>
        <v>0</v>
      </c>
      <c r="AM1179" s="2">
        <f t="shared" si="447"/>
        <v>0</v>
      </c>
      <c r="AN1179" s="2">
        <f t="shared" si="448"/>
        <v>0</v>
      </c>
      <c r="AP1179" t="s">
        <v>1001</v>
      </c>
      <c r="AQ1179" t="s">
        <v>2840</v>
      </c>
      <c r="AR1179">
        <v>3</v>
      </c>
      <c r="AT1179" s="92">
        <v>40</v>
      </c>
      <c r="AU1179" s="94">
        <v>81</v>
      </c>
      <c r="AV1179" s="98">
        <f t="shared" si="449"/>
        <v>40081</v>
      </c>
      <c r="AX1179" s="6" t="s">
        <v>1535</v>
      </c>
    </row>
    <row r="1180" spans="1:50" hidden="1" outlineLevel="1">
      <c r="A1180" t="s">
        <v>891</v>
      </c>
      <c r="B1180" t="s">
        <v>2840</v>
      </c>
      <c r="C1180" s="1">
        <f t="shared" si="441"/>
        <v>9619</v>
      </c>
      <c r="D1180" s="6">
        <f>IF(N1180&gt;0, RANK(N1180,(N1180:P1180,Q1180:AE1180)),0)</f>
        <v>2</v>
      </c>
      <c r="E1180" s="6">
        <f>IF(O1180&gt;0,RANK(O1180,(N1180:P1180,Q1180:AE1180)),0)</f>
        <v>1</v>
      </c>
      <c r="F1180" s="6">
        <f>IF(P1180&gt;0,RANK(P1180,(N1180:P1180,Q1180:AE1180)),0)</f>
        <v>3</v>
      </c>
      <c r="G1180" s="1">
        <f t="shared" si="442"/>
        <v>2537</v>
      </c>
      <c r="H1180" s="2">
        <f t="shared" si="443"/>
        <v>0.26374883043975467</v>
      </c>
      <c r="I1180" s="2"/>
      <c r="J1180" s="2">
        <f t="shared" si="450"/>
        <v>0.34036802162386942</v>
      </c>
      <c r="K1180" s="2">
        <f t="shared" si="450"/>
        <v>0.60411685206362409</v>
      </c>
      <c r="L1180" s="2">
        <f t="shared" si="450"/>
        <v>5.5515126312506498E-2</v>
      </c>
      <c r="M1180" s="2">
        <f t="shared" si="445"/>
        <v>4.8572257327350599E-17</v>
      </c>
      <c r="N1180" s="53">
        <v>3274</v>
      </c>
      <c r="O1180" s="53">
        <v>5811</v>
      </c>
      <c r="P1180" s="53">
        <v>534</v>
      </c>
      <c r="AG1180" s="6">
        <f>IF(Q1180&gt;0,RANK(Q1180,(N1180:P1180,Q1180:AE1180)),0)</f>
        <v>0</v>
      </c>
      <c r="AH1180" s="6">
        <f>IF(R1180&gt;0,RANK(R1180,(N1180:P1180,Q1180:AE1180)),0)</f>
        <v>0</v>
      </c>
      <c r="AI1180" s="6">
        <f>IF(T1180&gt;0,RANK(T1180,(N1180:P1180,Q1180:AE1180)),0)</f>
        <v>0</v>
      </c>
      <c r="AJ1180" s="6">
        <f>IF(S1180&gt;0,RANK(S1180,(N1180:P1180,Q1180:AE1180)),0)</f>
        <v>0</v>
      </c>
      <c r="AK1180" s="2">
        <f t="shared" si="451"/>
        <v>0</v>
      </c>
      <c r="AL1180" s="2">
        <f t="shared" si="451"/>
        <v>0</v>
      </c>
      <c r="AM1180" s="2">
        <f t="shared" si="447"/>
        <v>0</v>
      </c>
      <c r="AN1180" s="2">
        <f t="shared" si="448"/>
        <v>0</v>
      </c>
      <c r="AP1180" t="s">
        <v>891</v>
      </c>
      <c r="AQ1180" t="s">
        <v>2840</v>
      </c>
      <c r="AR1180">
        <v>3</v>
      </c>
      <c r="AT1180" s="92">
        <v>40</v>
      </c>
      <c r="AU1180" s="94">
        <v>83</v>
      </c>
      <c r="AV1180" s="98">
        <f t="shared" si="449"/>
        <v>40083</v>
      </c>
      <c r="AX1180" s="6" t="s">
        <v>1535</v>
      </c>
    </row>
    <row r="1181" spans="1:50" hidden="1" outlineLevel="1">
      <c r="A1181" t="s">
        <v>2503</v>
      </c>
      <c r="B1181" t="s">
        <v>2840</v>
      </c>
      <c r="C1181" s="1">
        <f t="shared" si="441"/>
        <v>2378</v>
      </c>
      <c r="D1181" s="6">
        <f>IF(N1181&gt;0, RANK(N1181,(N1181:P1181,Q1181:AE1181)),0)</f>
        <v>1</v>
      </c>
      <c r="E1181" s="6">
        <f>IF(O1181&gt;0,RANK(O1181,(N1181:P1181,Q1181:AE1181)),0)</f>
        <v>2</v>
      </c>
      <c r="F1181" s="6">
        <f>IF(P1181&gt;0,RANK(P1181,(N1181:P1181,Q1181:AE1181)),0)</f>
        <v>3</v>
      </c>
      <c r="G1181" s="1">
        <f t="shared" si="442"/>
        <v>71</v>
      </c>
      <c r="H1181" s="2">
        <f t="shared" si="443"/>
        <v>2.9857022708158116E-2</v>
      </c>
      <c r="I1181" s="2"/>
      <c r="J1181" s="2">
        <f t="shared" si="450"/>
        <v>0.48065601345668629</v>
      </c>
      <c r="K1181" s="2">
        <f t="shared" si="450"/>
        <v>0.45079899074852819</v>
      </c>
      <c r="L1181" s="2">
        <f t="shared" si="450"/>
        <v>6.854499579478554E-2</v>
      </c>
      <c r="M1181" s="2">
        <f t="shared" si="445"/>
        <v>-2.7755575615628914E-17</v>
      </c>
      <c r="N1181" s="53">
        <v>1143</v>
      </c>
      <c r="O1181" s="53">
        <v>1072</v>
      </c>
      <c r="P1181" s="53">
        <v>163</v>
      </c>
      <c r="AG1181" s="6">
        <f>IF(Q1181&gt;0,RANK(Q1181,(N1181:P1181,Q1181:AE1181)),0)</f>
        <v>0</v>
      </c>
      <c r="AH1181" s="6">
        <f>IF(R1181&gt;0,RANK(R1181,(N1181:P1181,Q1181:AE1181)),0)</f>
        <v>0</v>
      </c>
      <c r="AI1181" s="6">
        <f>IF(T1181&gt;0,RANK(T1181,(N1181:P1181,Q1181:AE1181)),0)</f>
        <v>0</v>
      </c>
      <c r="AJ1181" s="6">
        <f>IF(S1181&gt;0,RANK(S1181,(N1181:P1181,Q1181:AE1181)),0)</f>
        <v>0</v>
      </c>
      <c r="AK1181" s="2">
        <f t="shared" si="451"/>
        <v>0</v>
      </c>
      <c r="AL1181" s="2">
        <f t="shared" si="451"/>
        <v>0</v>
      </c>
      <c r="AM1181" s="2">
        <f t="shared" si="447"/>
        <v>0</v>
      </c>
      <c r="AN1181" s="2">
        <f t="shared" si="448"/>
        <v>0</v>
      </c>
      <c r="AP1181" t="s">
        <v>2503</v>
      </c>
      <c r="AQ1181" t="s">
        <v>2840</v>
      </c>
      <c r="AR1181">
        <v>4</v>
      </c>
      <c r="AT1181" s="92">
        <v>40</v>
      </c>
      <c r="AU1181" s="94">
        <v>85</v>
      </c>
      <c r="AV1181" s="98">
        <f t="shared" si="449"/>
        <v>40085</v>
      </c>
      <c r="AX1181" s="6" t="s">
        <v>1535</v>
      </c>
    </row>
    <row r="1182" spans="1:50" hidden="1" outlineLevel="1">
      <c r="A1182" t="s">
        <v>2504</v>
      </c>
      <c r="B1182" t="s">
        <v>2840</v>
      </c>
      <c r="C1182" s="1">
        <f t="shared" si="441"/>
        <v>8187</v>
      </c>
      <c r="D1182" s="6">
        <f>IF(N1182&gt;0, RANK(N1182,(N1182:P1182,Q1182:AE1182)),0)</f>
        <v>2</v>
      </c>
      <c r="E1182" s="6">
        <f>IF(O1182&gt;0,RANK(O1182,(N1182:P1182,Q1182:AE1182)),0)</f>
        <v>1</v>
      </c>
      <c r="F1182" s="6">
        <f>IF(P1182&gt;0,RANK(P1182,(N1182:P1182,Q1182:AE1182)),0)</f>
        <v>3</v>
      </c>
      <c r="G1182" s="1">
        <f t="shared" si="442"/>
        <v>945</v>
      </c>
      <c r="H1182" s="2">
        <f t="shared" si="443"/>
        <v>0.11542689629901062</v>
      </c>
      <c r="I1182" s="2"/>
      <c r="J1182" s="2">
        <f t="shared" si="450"/>
        <v>0.42054476609258579</v>
      </c>
      <c r="K1182" s="2">
        <f t="shared" si="450"/>
        <v>0.53597166239159644</v>
      </c>
      <c r="L1182" s="2">
        <f t="shared" si="450"/>
        <v>4.3483571515817762E-2</v>
      </c>
      <c r="M1182" s="2">
        <f t="shared" si="445"/>
        <v>-4.163336342344337E-17</v>
      </c>
      <c r="N1182" s="53">
        <v>3443</v>
      </c>
      <c r="O1182" s="53">
        <v>4388</v>
      </c>
      <c r="P1182" s="53">
        <v>356</v>
      </c>
      <c r="AG1182" s="6">
        <f>IF(Q1182&gt;0,RANK(Q1182,(N1182:P1182,Q1182:AE1182)),0)</f>
        <v>0</v>
      </c>
      <c r="AH1182" s="6">
        <f>IF(R1182&gt;0,RANK(R1182,(N1182:P1182,Q1182:AE1182)),0)</f>
        <v>0</v>
      </c>
      <c r="AI1182" s="6">
        <f>IF(T1182&gt;0,RANK(T1182,(N1182:P1182,Q1182:AE1182)),0)</f>
        <v>0</v>
      </c>
      <c r="AJ1182" s="6">
        <f>IF(S1182&gt;0,RANK(S1182,(N1182:P1182,Q1182:AE1182)),0)</f>
        <v>0</v>
      </c>
      <c r="AK1182" s="2">
        <f t="shared" si="451"/>
        <v>0</v>
      </c>
      <c r="AL1182" s="2">
        <f t="shared" si="451"/>
        <v>0</v>
      </c>
      <c r="AM1182" s="2">
        <f t="shared" si="447"/>
        <v>0</v>
      </c>
      <c r="AN1182" s="2">
        <f t="shared" si="448"/>
        <v>0</v>
      </c>
      <c r="AP1182" t="s">
        <v>2504</v>
      </c>
      <c r="AQ1182" t="s">
        <v>2840</v>
      </c>
      <c r="AR1182">
        <v>4</v>
      </c>
      <c r="AT1182" s="92">
        <v>40</v>
      </c>
      <c r="AU1182" s="94">
        <v>87</v>
      </c>
      <c r="AV1182" s="98">
        <f t="shared" si="449"/>
        <v>40087</v>
      </c>
      <c r="AX1182" s="6" t="s">
        <v>1535</v>
      </c>
    </row>
    <row r="1183" spans="1:50" hidden="1" outlineLevel="1">
      <c r="A1183" t="s">
        <v>2505</v>
      </c>
      <c r="B1183" t="s">
        <v>2840</v>
      </c>
      <c r="C1183" s="1">
        <f t="shared" si="441"/>
        <v>8111</v>
      </c>
      <c r="D1183" s="6">
        <f>IF(N1183&gt;0, RANK(N1183,(N1183:P1183,Q1183:AE1183)),0)</f>
        <v>2</v>
      </c>
      <c r="E1183" s="6">
        <f>IF(O1183&gt;0,RANK(O1183,(N1183:P1183,Q1183:AE1183)),0)</f>
        <v>1</v>
      </c>
      <c r="F1183" s="6">
        <f>IF(P1183&gt;0,RANK(P1183,(N1183:P1183,Q1183:AE1183)),0)</f>
        <v>3</v>
      </c>
      <c r="G1183" s="1">
        <f t="shared" si="442"/>
        <v>199</v>
      </c>
      <c r="H1183" s="2">
        <f t="shared" si="443"/>
        <v>2.4534582665515964E-2</v>
      </c>
      <c r="I1183" s="2"/>
      <c r="J1183" s="2">
        <f t="shared" si="450"/>
        <v>0.46393786216249538</v>
      </c>
      <c r="K1183" s="2">
        <f t="shared" si="450"/>
        <v>0.48847244482801133</v>
      </c>
      <c r="L1183" s="2">
        <f t="shared" si="450"/>
        <v>4.7589693009493284E-2</v>
      </c>
      <c r="M1183" s="2">
        <f t="shared" si="445"/>
        <v>-5.5511151231257827E-17</v>
      </c>
      <c r="N1183" s="53">
        <v>3763</v>
      </c>
      <c r="O1183" s="53">
        <v>3962</v>
      </c>
      <c r="P1183" s="53">
        <v>386</v>
      </c>
      <c r="AG1183" s="6">
        <f>IF(Q1183&gt;0,RANK(Q1183,(N1183:P1183,Q1183:AE1183)),0)</f>
        <v>0</v>
      </c>
      <c r="AH1183" s="6">
        <f>IF(R1183&gt;0,RANK(R1183,(N1183:P1183,Q1183:AE1183)),0)</f>
        <v>0</v>
      </c>
      <c r="AI1183" s="6">
        <f>IF(T1183&gt;0,RANK(T1183,(N1183:P1183,Q1183:AE1183)),0)</f>
        <v>0</v>
      </c>
      <c r="AJ1183" s="6">
        <f>IF(S1183&gt;0,RANK(S1183,(N1183:P1183,Q1183:AE1183)),0)</f>
        <v>0</v>
      </c>
      <c r="AK1183" s="2">
        <f t="shared" si="451"/>
        <v>0</v>
      </c>
      <c r="AL1183" s="2">
        <f t="shared" si="451"/>
        <v>0</v>
      </c>
      <c r="AM1183" s="2">
        <f t="shared" si="447"/>
        <v>0</v>
      </c>
      <c r="AN1183" s="2">
        <f t="shared" si="448"/>
        <v>0</v>
      </c>
      <c r="AP1183" t="s">
        <v>2505</v>
      </c>
      <c r="AQ1183" t="s">
        <v>2840</v>
      </c>
      <c r="AR1183">
        <v>2</v>
      </c>
      <c r="AT1183" s="92">
        <v>40</v>
      </c>
      <c r="AU1183" s="94">
        <v>89</v>
      </c>
      <c r="AV1183" s="98">
        <f t="shared" si="449"/>
        <v>40089</v>
      </c>
      <c r="AX1183" s="6" t="s">
        <v>1535</v>
      </c>
    </row>
    <row r="1184" spans="1:50" hidden="1" outlineLevel="1">
      <c r="A1184" t="s">
        <v>968</v>
      </c>
      <c r="B1184" t="s">
        <v>2840</v>
      </c>
      <c r="C1184" s="1">
        <f t="shared" si="441"/>
        <v>6842</v>
      </c>
      <c r="D1184" s="6">
        <f>IF(N1184&gt;0, RANK(N1184,(N1184:P1184,Q1184:AE1184)),0)</f>
        <v>1</v>
      </c>
      <c r="E1184" s="6">
        <f>IF(O1184&gt;0,RANK(O1184,(N1184:P1184,Q1184:AE1184)),0)</f>
        <v>2</v>
      </c>
      <c r="F1184" s="6">
        <f>IF(P1184&gt;0,RANK(P1184,(N1184:P1184,Q1184:AE1184)),0)</f>
        <v>3</v>
      </c>
      <c r="G1184" s="1">
        <f t="shared" si="442"/>
        <v>1185</v>
      </c>
      <c r="H1184" s="2">
        <f t="shared" si="443"/>
        <v>0.173194972230342</v>
      </c>
      <c r="I1184" s="2"/>
      <c r="J1184" s="2">
        <f t="shared" si="450"/>
        <v>0.55334697456883952</v>
      </c>
      <c r="K1184" s="2">
        <f t="shared" si="450"/>
        <v>0.3801520023384975</v>
      </c>
      <c r="L1184" s="2">
        <f t="shared" si="450"/>
        <v>6.6501023092662967E-2</v>
      </c>
      <c r="M1184" s="2">
        <f t="shared" si="445"/>
        <v>1.3877787807814457E-17</v>
      </c>
      <c r="N1184" s="53">
        <v>3786</v>
      </c>
      <c r="O1184" s="53">
        <v>2601</v>
      </c>
      <c r="P1184" s="53">
        <v>455</v>
      </c>
      <c r="AG1184" s="6">
        <f>IF(Q1184&gt;0,RANK(Q1184,(N1184:P1184,Q1184:AE1184)),0)</f>
        <v>0</v>
      </c>
      <c r="AH1184" s="6">
        <f>IF(R1184&gt;0,RANK(R1184,(N1184:P1184,Q1184:AE1184)),0)</f>
        <v>0</v>
      </c>
      <c r="AI1184" s="6">
        <f>IF(T1184&gt;0,RANK(T1184,(N1184:P1184,Q1184:AE1184)),0)</f>
        <v>0</v>
      </c>
      <c r="AJ1184" s="6">
        <f>IF(S1184&gt;0,RANK(S1184,(N1184:P1184,Q1184:AE1184)),0)</f>
        <v>0</v>
      </c>
      <c r="AK1184" s="2">
        <f t="shared" si="451"/>
        <v>0</v>
      </c>
      <c r="AL1184" s="2">
        <f t="shared" si="451"/>
        <v>0</v>
      </c>
      <c r="AM1184" s="2">
        <f t="shared" si="447"/>
        <v>0</v>
      </c>
      <c r="AN1184" s="2">
        <f t="shared" si="448"/>
        <v>0</v>
      </c>
      <c r="AP1184" t="s">
        <v>968</v>
      </c>
      <c r="AQ1184" t="s">
        <v>2840</v>
      </c>
      <c r="AR1184">
        <v>2</v>
      </c>
      <c r="AT1184" s="92">
        <v>40</v>
      </c>
      <c r="AU1184" s="94">
        <v>91</v>
      </c>
      <c r="AV1184" s="98">
        <f t="shared" si="449"/>
        <v>40091</v>
      </c>
      <c r="AX1184" s="6" t="s">
        <v>1535</v>
      </c>
    </row>
    <row r="1185" spans="1:50" hidden="1" outlineLevel="1">
      <c r="A1185" t="s">
        <v>2506</v>
      </c>
      <c r="B1185" t="s">
        <v>2840</v>
      </c>
      <c r="C1185" s="1">
        <f t="shared" si="441"/>
        <v>3197</v>
      </c>
      <c r="D1185" s="6">
        <f>IF(N1185&gt;0, RANK(N1185,(N1185:P1185,Q1185:AE1185)),0)</f>
        <v>2</v>
      </c>
      <c r="E1185" s="6">
        <f>IF(O1185&gt;0,RANK(O1185,(N1185:P1185,Q1185:AE1185)),0)</f>
        <v>1</v>
      </c>
      <c r="F1185" s="6">
        <f>IF(P1185&gt;0,RANK(P1185,(N1185:P1185,Q1185:AE1185)),0)</f>
        <v>3</v>
      </c>
      <c r="G1185" s="1">
        <f t="shared" si="442"/>
        <v>1340</v>
      </c>
      <c r="H1185" s="2">
        <f t="shared" si="443"/>
        <v>0.41914294651235534</v>
      </c>
      <c r="I1185" s="2"/>
      <c r="J1185" s="2">
        <f t="shared" si="450"/>
        <v>0.25711604629340007</v>
      </c>
      <c r="K1185" s="2">
        <f t="shared" si="450"/>
        <v>0.67625899280575541</v>
      </c>
      <c r="L1185" s="2">
        <f t="shared" si="450"/>
        <v>6.6624960900844549E-2</v>
      </c>
      <c r="M1185" s="2">
        <f t="shared" si="445"/>
        <v>-8.3266726846886741E-17</v>
      </c>
      <c r="N1185" s="53">
        <v>822</v>
      </c>
      <c r="O1185" s="53">
        <v>2162</v>
      </c>
      <c r="P1185" s="53">
        <v>213</v>
      </c>
      <c r="AG1185" s="6">
        <f>IF(Q1185&gt;0,RANK(Q1185,(N1185:P1185,Q1185:AE1185)),0)</f>
        <v>0</v>
      </c>
      <c r="AH1185" s="6">
        <f>IF(R1185&gt;0,RANK(R1185,(N1185:P1185,Q1185:AE1185)),0)</f>
        <v>0</v>
      </c>
      <c r="AI1185" s="6">
        <f>IF(T1185&gt;0,RANK(T1185,(N1185:P1185,Q1185:AE1185)),0)</f>
        <v>0</v>
      </c>
      <c r="AJ1185" s="6">
        <f>IF(S1185&gt;0,RANK(S1185,(N1185:P1185,Q1185:AE1185)),0)</f>
        <v>0</v>
      </c>
      <c r="AK1185" s="2">
        <f t="shared" si="451"/>
        <v>0</v>
      </c>
      <c r="AL1185" s="2">
        <f t="shared" si="451"/>
        <v>0</v>
      </c>
      <c r="AM1185" s="2">
        <f t="shared" si="447"/>
        <v>0</v>
      </c>
      <c r="AN1185" s="2">
        <f t="shared" si="448"/>
        <v>0</v>
      </c>
      <c r="AP1185" t="s">
        <v>2506</v>
      </c>
      <c r="AQ1185" t="s">
        <v>2840</v>
      </c>
      <c r="AR1185">
        <v>3</v>
      </c>
      <c r="AT1185" s="92">
        <v>40</v>
      </c>
      <c r="AU1185" s="94">
        <v>93</v>
      </c>
      <c r="AV1185" s="98">
        <f t="shared" si="449"/>
        <v>40093</v>
      </c>
      <c r="AX1185" s="6" t="s">
        <v>1535</v>
      </c>
    </row>
    <row r="1186" spans="1:50" hidden="1" outlineLevel="1">
      <c r="A1186" t="s">
        <v>1595</v>
      </c>
      <c r="B1186" t="s">
        <v>2840</v>
      </c>
      <c r="C1186" s="1">
        <f t="shared" si="441"/>
        <v>3730</v>
      </c>
      <c r="D1186" s="6">
        <f>IF(N1186&gt;0, RANK(N1186,(N1186:P1186,Q1186:AE1186)),0)</f>
        <v>1</v>
      </c>
      <c r="E1186" s="6">
        <f>IF(O1186&gt;0,RANK(O1186,(N1186:P1186,Q1186:AE1186)),0)</f>
        <v>2</v>
      </c>
      <c r="F1186" s="6">
        <f>IF(P1186&gt;0,RANK(P1186,(N1186:P1186,Q1186:AE1186)),0)</f>
        <v>3</v>
      </c>
      <c r="G1186" s="1">
        <f t="shared" si="442"/>
        <v>59</v>
      </c>
      <c r="H1186" s="2">
        <f t="shared" si="443"/>
        <v>1.5817694369973191E-2</v>
      </c>
      <c r="I1186" s="2"/>
      <c r="J1186" s="2">
        <f t="shared" si="450"/>
        <v>0.48069705093833781</v>
      </c>
      <c r="K1186" s="2">
        <f t="shared" si="450"/>
        <v>0.4648793565683646</v>
      </c>
      <c r="L1186" s="2">
        <f t="shared" si="450"/>
        <v>5.442359249329759E-2</v>
      </c>
      <c r="M1186" s="2">
        <f t="shared" si="445"/>
        <v>0</v>
      </c>
      <c r="N1186" s="53">
        <v>1793</v>
      </c>
      <c r="O1186" s="53">
        <v>1734</v>
      </c>
      <c r="P1186" s="53">
        <v>203</v>
      </c>
      <c r="AG1186" s="6">
        <f>IF(Q1186&gt;0,RANK(Q1186,(N1186:P1186,Q1186:AE1186)),0)</f>
        <v>0</v>
      </c>
      <c r="AH1186" s="6">
        <f>IF(R1186&gt;0,RANK(R1186,(N1186:P1186,Q1186:AE1186)),0)</f>
        <v>0</v>
      </c>
      <c r="AI1186" s="6">
        <f>IF(T1186&gt;0,RANK(T1186,(N1186:P1186,Q1186:AE1186)),0)</f>
        <v>0</v>
      </c>
      <c r="AJ1186" s="6">
        <f>IF(S1186&gt;0,RANK(S1186,(N1186:P1186,Q1186:AE1186)),0)</f>
        <v>0</v>
      </c>
      <c r="AK1186" s="2">
        <f t="shared" si="451"/>
        <v>0</v>
      </c>
      <c r="AL1186" s="2">
        <f t="shared" si="451"/>
        <v>0</v>
      </c>
      <c r="AM1186" s="2">
        <f t="shared" si="447"/>
        <v>0</v>
      </c>
      <c r="AN1186" s="2">
        <f t="shared" si="448"/>
        <v>0</v>
      </c>
      <c r="AP1186" t="s">
        <v>1595</v>
      </c>
      <c r="AQ1186" t="s">
        <v>2840</v>
      </c>
      <c r="AR1186">
        <v>4</v>
      </c>
      <c r="AT1186" s="92">
        <v>40</v>
      </c>
      <c r="AU1186" s="94">
        <v>95</v>
      </c>
      <c r="AV1186" s="98">
        <f t="shared" si="449"/>
        <v>40095</v>
      </c>
      <c r="AX1186" s="6" t="s">
        <v>1535</v>
      </c>
    </row>
    <row r="1187" spans="1:50" hidden="1" outlineLevel="1">
      <c r="A1187" t="s">
        <v>2507</v>
      </c>
      <c r="B1187" t="s">
        <v>2840</v>
      </c>
      <c r="C1187" s="1">
        <f t="shared" si="441"/>
        <v>10503</v>
      </c>
      <c r="D1187" s="6">
        <f>IF(N1187&gt;0, RANK(N1187,(N1187:P1187,Q1187:AE1187)),0)</f>
        <v>2</v>
      </c>
      <c r="E1187" s="6">
        <f>IF(O1187&gt;0,RANK(O1187,(N1187:P1187,Q1187:AE1187)),0)</f>
        <v>1</v>
      </c>
      <c r="F1187" s="6">
        <f>IF(P1187&gt;0,RANK(P1187,(N1187:P1187,Q1187:AE1187)),0)</f>
        <v>3</v>
      </c>
      <c r="G1187" s="1">
        <f t="shared" si="442"/>
        <v>105</v>
      </c>
      <c r="H1187" s="2">
        <f t="shared" si="443"/>
        <v>9.9971436732362185E-3</v>
      </c>
      <c r="I1187" s="2"/>
      <c r="J1187" s="2">
        <f t="shared" si="450"/>
        <v>0.46615252784918593</v>
      </c>
      <c r="K1187" s="2">
        <f t="shared" si="450"/>
        <v>0.47614967152242216</v>
      </c>
      <c r="L1187" s="2">
        <f t="shared" si="450"/>
        <v>5.7697800628391888E-2</v>
      </c>
      <c r="M1187" s="2">
        <f t="shared" si="445"/>
        <v>2.7755575615628914E-17</v>
      </c>
      <c r="N1187" s="53">
        <v>4896</v>
      </c>
      <c r="O1187" s="53">
        <v>5001</v>
      </c>
      <c r="P1187" s="53">
        <v>606</v>
      </c>
      <c r="AG1187" s="6">
        <f>IF(Q1187&gt;0,RANK(Q1187,(N1187:P1187,Q1187:AE1187)),0)</f>
        <v>0</v>
      </c>
      <c r="AH1187" s="6">
        <f>IF(R1187&gt;0,RANK(R1187,(N1187:P1187,Q1187:AE1187)),0)</f>
        <v>0</v>
      </c>
      <c r="AI1187" s="6">
        <f>IF(T1187&gt;0,RANK(T1187,(N1187:P1187,Q1187:AE1187)),0)</f>
        <v>0</v>
      </c>
      <c r="AJ1187" s="6">
        <f>IF(S1187&gt;0,RANK(S1187,(N1187:P1187,Q1187:AE1187)),0)</f>
        <v>0</v>
      </c>
      <c r="AK1187" s="2">
        <f t="shared" si="451"/>
        <v>0</v>
      </c>
      <c r="AL1187" s="2">
        <f t="shared" si="451"/>
        <v>0</v>
      </c>
      <c r="AM1187" s="2">
        <f t="shared" si="447"/>
        <v>0</v>
      </c>
      <c r="AN1187" s="2">
        <f t="shared" si="448"/>
        <v>0</v>
      </c>
      <c r="AP1187" t="s">
        <v>2507</v>
      </c>
      <c r="AQ1187" t="s">
        <v>2840</v>
      </c>
      <c r="AR1187">
        <v>2</v>
      </c>
      <c r="AT1187" s="92">
        <v>40</v>
      </c>
      <c r="AU1187" s="94">
        <v>97</v>
      </c>
      <c r="AV1187" s="98">
        <f t="shared" si="449"/>
        <v>40097</v>
      </c>
      <c r="AX1187" s="6" t="s">
        <v>1535</v>
      </c>
    </row>
    <row r="1188" spans="1:50" hidden="1" outlineLevel="1">
      <c r="A1188" t="s">
        <v>127</v>
      </c>
      <c r="B1188" t="s">
        <v>2840</v>
      </c>
      <c r="C1188" s="1">
        <f t="shared" si="441"/>
        <v>3835</v>
      </c>
      <c r="D1188" s="6">
        <f>IF(N1188&gt;0, RANK(N1188,(N1188:P1188,Q1188:AE1188)),0)</f>
        <v>1</v>
      </c>
      <c r="E1188" s="6">
        <f>IF(O1188&gt;0,RANK(O1188,(N1188:P1188,Q1188:AE1188)),0)</f>
        <v>2</v>
      </c>
      <c r="F1188" s="6">
        <f>IF(P1188&gt;0,RANK(P1188,(N1188:P1188,Q1188:AE1188)),0)</f>
        <v>3</v>
      </c>
      <c r="G1188" s="1">
        <f t="shared" si="442"/>
        <v>95</v>
      </c>
      <c r="H1188" s="2">
        <f t="shared" si="443"/>
        <v>2.4771838331160364E-2</v>
      </c>
      <c r="I1188" s="2"/>
      <c r="J1188" s="2">
        <f t="shared" si="450"/>
        <v>0.48083441981747066</v>
      </c>
      <c r="K1188" s="2">
        <f t="shared" si="450"/>
        <v>0.45606258148631029</v>
      </c>
      <c r="L1188" s="2">
        <f t="shared" si="450"/>
        <v>6.3102998696219034E-2</v>
      </c>
      <c r="M1188" s="2">
        <f t="shared" si="445"/>
        <v>1.3877787807814457E-17</v>
      </c>
      <c r="N1188" s="53">
        <v>1844</v>
      </c>
      <c r="O1188" s="53">
        <v>1749</v>
      </c>
      <c r="P1188" s="53">
        <v>242</v>
      </c>
      <c r="AG1188" s="6">
        <f>IF(Q1188&gt;0,RANK(Q1188,(N1188:P1188,Q1188:AE1188)),0)</f>
        <v>0</v>
      </c>
      <c r="AH1188" s="6">
        <f>IF(R1188&gt;0,RANK(R1188,(N1188:P1188,Q1188:AE1188)),0)</f>
        <v>0</v>
      </c>
      <c r="AI1188" s="6">
        <f>IF(T1188&gt;0,RANK(T1188,(N1188:P1188,Q1188:AE1188)),0)</f>
        <v>0</v>
      </c>
      <c r="AJ1188" s="6">
        <f>IF(S1188&gt;0,RANK(S1188,(N1188:P1188,Q1188:AE1188)),0)</f>
        <v>0</v>
      </c>
      <c r="AK1188" s="2">
        <f t="shared" si="451"/>
        <v>0</v>
      </c>
      <c r="AL1188" s="2">
        <f t="shared" si="451"/>
        <v>0</v>
      </c>
      <c r="AM1188" s="2">
        <f t="shared" si="447"/>
        <v>0</v>
      </c>
      <c r="AN1188" s="2">
        <f t="shared" si="448"/>
        <v>0</v>
      </c>
      <c r="AP1188" t="s">
        <v>127</v>
      </c>
      <c r="AQ1188" t="s">
        <v>2840</v>
      </c>
      <c r="AR1188">
        <v>4</v>
      </c>
      <c r="AT1188" s="92">
        <v>40</v>
      </c>
      <c r="AU1188" s="94">
        <v>99</v>
      </c>
      <c r="AV1188" s="98">
        <f t="shared" si="449"/>
        <v>40099</v>
      </c>
      <c r="AX1188" s="6" t="s">
        <v>1535</v>
      </c>
    </row>
    <row r="1189" spans="1:50" hidden="1" outlineLevel="1">
      <c r="A1189" t="s">
        <v>2508</v>
      </c>
      <c r="B1189" t="s">
        <v>2840</v>
      </c>
      <c r="C1189" s="1">
        <f t="shared" si="441"/>
        <v>19433</v>
      </c>
      <c r="D1189" s="6">
        <f>IF(N1189&gt;0, RANK(N1189,(N1189:P1189,Q1189:AE1189)),0)</f>
        <v>1</v>
      </c>
      <c r="E1189" s="6">
        <f>IF(O1189&gt;0,RANK(O1189,(N1189:P1189,Q1189:AE1189)),0)</f>
        <v>2</v>
      </c>
      <c r="F1189" s="6">
        <f>IF(P1189&gt;0,RANK(P1189,(N1189:P1189,Q1189:AE1189)),0)</f>
        <v>3</v>
      </c>
      <c r="G1189" s="1">
        <f t="shared" si="442"/>
        <v>1063</v>
      </c>
      <c r="H1189" s="2">
        <f t="shared" si="443"/>
        <v>5.4700766736993776E-2</v>
      </c>
      <c r="I1189" s="2"/>
      <c r="J1189" s="2">
        <f t="shared" si="450"/>
        <v>0.4980702928009057</v>
      </c>
      <c r="K1189" s="2">
        <f t="shared" si="450"/>
        <v>0.44336952606391189</v>
      </c>
      <c r="L1189" s="2">
        <f t="shared" si="450"/>
        <v>5.8560181135182424E-2</v>
      </c>
      <c r="M1189" s="2">
        <f t="shared" si="445"/>
        <v>-6.9388939039072284E-17</v>
      </c>
      <c r="N1189" s="53">
        <v>9679</v>
      </c>
      <c r="O1189" s="53">
        <v>8616</v>
      </c>
      <c r="P1189" s="53">
        <v>1138</v>
      </c>
      <c r="AG1189" s="6">
        <f>IF(Q1189&gt;0,RANK(Q1189,(N1189:P1189,Q1189:AE1189)),0)</f>
        <v>0</v>
      </c>
      <c r="AH1189" s="6">
        <f>IF(R1189&gt;0,RANK(R1189,(N1189:P1189,Q1189:AE1189)),0)</f>
        <v>0</v>
      </c>
      <c r="AI1189" s="6">
        <f>IF(T1189&gt;0,RANK(T1189,(N1189:P1189,Q1189:AE1189)),0)</f>
        <v>0</v>
      </c>
      <c r="AJ1189" s="6">
        <f>IF(S1189&gt;0,RANK(S1189,(N1189:P1189,Q1189:AE1189)),0)</f>
        <v>0</v>
      </c>
      <c r="AK1189" s="2">
        <f t="shared" si="451"/>
        <v>0</v>
      </c>
      <c r="AL1189" s="2">
        <f t="shared" si="451"/>
        <v>0</v>
      </c>
      <c r="AM1189" s="2">
        <f t="shared" si="447"/>
        <v>0</v>
      </c>
      <c r="AN1189" s="2">
        <f t="shared" si="448"/>
        <v>0</v>
      </c>
      <c r="AP1189" t="s">
        <v>2508</v>
      </c>
      <c r="AQ1189" t="s">
        <v>2840</v>
      </c>
      <c r="AR1189">
        <v>2</v>
      </c>
      <c r="AT1189" s="92">
        <v>40</v>
      </c>
      <c r="AU1189" s="94">
        <v>101</v>
      </c>
      <c r="AV1189" s="98">
        <f t="shared" si="449"/>
        <v>40101</v>
      </c>
      <c r="AX1189" s="6" t="s">
        <v>1535</v>
      </c>
    </row>
    <row r="1190" spans="1:50" hidden="1" outlineLevel="1">
      <c r="A1190" t="s">
        <v>1678</v>
      </c>
      <c r="B1190" t="s">
        <v>2840</v>
      </c>
      <c r="C1190" s="1">
        <f t="shared" si="441"/>
        <v>4281</v>
      </c>
      <c r="D1190" s="6">
        <f>IF(N1190&gt;0, RANK(N1190,(N1190:P1190,Q1190:AE1190)),0)</f>
        <v>2</v>
      </c>
      <c r="E1190" s="6">
        <f>IF(O1190&gt;0,RANK(O1190,(N1190:P1190,Q1190:AE1190)),0)</f>
        <v>1</v>
      </c>
      <c r="F1190" s="6">
        <f>IF(P1190&gt;0,RANK(P1190,(N1190:P1190,Q1190:AE1190)),0)</f>
        <v>3</v>
      </c>
      <c r="G1190" s="1">
        <f t="shared" si="442"/>
        <v>1040</v>
      </c>
      <c r="H1190" s="2">
        <f t="shared" si="443"/>
        <v>0.24293389395001169</v>
      </c>
      <c r="I1190" s="2"/>
      <c r="J1190" s="2">
        <f t="shared" si="450"/>
        <v>0.33193179163746789</v>
      </c>
      <c r="K1190" s="2">
        <f t="shared" si="450"/>
        <v>0.57486568558747952</v>
      </c>
      <c r="L1190" s="2">
        <f t="shared" si="450"/>
        <v>9.320252277505256E-2</v>
      </c>
      <c r="M1190" s="2">
        <f t="shared" si="445"/>
        <v>2.7755575615628914E-17</v>
      </c>
      <c r="N1190" s="53">
        <v>1421</v>
      </c>
      <c r="O1190" s="53">
        <v>2461</v>
      </c>
      <c r="P1190" s="53">
        <v>399</v>
      </c>
      <c r="AG1190" s="6">
        <f>IF(Q1190&gt;0,RANK(Q1190,(N1190:P1190,Q1190:AE1190)),0)</f>
        <v>0</v>
      </c>
      <c r="AH1190" s="6">
        <f>IF(R1190&gt;0,RANK(R1190,(N1190:P1190,Q1190:AE1190)),0)</f>
        <v>0</v>
      </c>
      <c r="AI1190" s="6">
        <f>IF(T1190&gt;0,RANK(T1190,(N1190:P1190,Q1190:AE1190)),0)</f>
        <v>0</v>
      </c>
      <c r="AJ1190" s="6">
        <f>IF(S1190&gt;0,RANK(S1190,(N1190:P1190,Q1190:AE1190)),0)</f>
        <v>0</v>
      </c>
      <c r="AK1190" s="2">
        <f t="shared" si="451"/>
        <v>0</v>
      </c>
      <c r="AL1190" s="2">
        <f t="shared" si="451"/>
        <v>0</v>
      </c>
      <c r="AM1190" s="2">
        <f t="shared" si="447"/>
        <v>0</v>
      </c>
      <c r="AN1190" s="2">
        <f t="shared" si="448"/>
        <v>0</v>
      </c>
      <c r="AP1190" t="s">
        <v>1678</v>
      </c>
      <c r="AQ1190" t="s">
        <v>2840</v>
      </c>
      <c r="AR1190">
        <v>3</v>
      </c>
      <c r="AT1190" s="92">
        <v>40</v>
      </c>
      <c r="AU1190" s="94">
        <v>103</v>
      </c>
      <c r="AV1190" s="98">
        <f t="shared" si="449"/>
        <v>40103</v>
      </c>
      <c r="AX1190" s="6" t="s">
        <v>1535</v>
      </c>
    </row>
    <row r="1191" spans="1:50" hidden="1" outlineLevel="1">
      <c r="A1191" t="s">
        <v>2509</v>
      </c>
      <c r="B1191" t="s">
        <v>2840</v>
      </c>
      <c r="C1191" s="1">
        <f t="shared" si="441"/>
        <v>3133</v>
      </c>
      <c r="D1191" s="6">
        <f>IF(N1191&gt;0, RANK(N1191,(N1191:P1191,Q1191:AE1191)),0)</f>
        <v>2</v>
      </c>
      <c r="E1191" s="6">
        <f>IF(O1191&gt;0,RANK(O1191,(N1191:P1191,Q1191:AE1191)),0)</f>
        <v>1</v>
      </c>
      <c r="F1191" s="6">
        <f>IF(P1191&gt;0,RANK(P1191,(N1191:P1191,Q1191:AE1191)),0)</f>
        <v>3</v>
      </c>
      <c r="G1191" s="1">
        <f t="shared" si="442"/>
        <v>242</v>
      </c>
      <c r="H1191" s="2">
        <f t="shared" si="443"/>
        <v>7.7242259814873926E-2</v>
      </c>
      <c r="I1191" s="2"/>
      <c r="J1191" s="2">
        <f t="shared" si="450"/>
        <v>0.42738589211618255</v>
      </c>
      <c r="K1191" s="2">
        <f t="shared" si="450"/>
        <v>0.50462815193105648</v>
      </c>
      <c r="L1191" s="2">
        <f t="shared" si="450"/>
        <v>6.7985955952760926E-2</v>
      </c>
      <c r="M1191" s="2">
        <f t="shared" si="445"/>
        <v>-1.3877787807814457E-17</v>
      </c>
      <c r="N1191" s="53">
        <v>1339</v>
      </c>
      <c r="O1191" s="53">
        <v>1581</v>
      </c>
      <c r="P1191" s="53">
        <v>213</v>
      </c>
      <c r="AG1191" s="6">
        <f>IF(Q1191&gt;0,RANK(Q1191,(N1191:P1191,Q1191:AE1191)),0)</f>
        <v>0</v>
      </c>
      <c r="AH1191" s="6">
        <f>IF(R1191&gt;0,RANK(R1191,(N1191:P1191,Q1191:AE1191)),0)</f>
        <v>0</v>
      </c>
      <c r="AI1191" s="6">
        <f>IF(T1191&gt;0,RANK(T1191,(N1191:P1191,Q1191:AE1191)),0)</f>
        <v>0</v>
      </c>
      <c r="AJ1191" s="6">
        <f>IF(S1191&gt;0,RANK(S1191,(N1191:P1191,Q1191:AE1191)),0)</f>
        <v>0</v>
      </c>
      <c r="AK1191" s="2">
        <f t="shared" si="451"/>
        <v>0</v>
      </c>
      <c r="AL1191" s="2">
        <f t="shared" si="451"/>
        <v>0</v>
      </c>
      <c r="AM1191" s="2">
        <f t="shared" si="447"/>
        <v>0</v>
      </c>
      <c r="AN1191" s="2">
        <f t="shared" si="448"/>
        <v>0</v>
      </c>
      <c r="AP1191" t="s">
        <v>2509</v>
      </c>
      <c r="AQ1191" t="s">
        <v>2840</v>
      </c>
      <c r="AR1191">
        <v>2</v>
      </c>
      <c r="AT1191" s="92">
        <v>40</v>
      </c>
      <c r="AU1191" s="94">
        <v>105</v>
      </c>
      <c r="AV1191" s="98">
        <f t="shared" si="449"/>
        <v>40105</v>
      </c>
      <c r="AX1191" s="6" t="s">
        <v>1535</v>
      </c>
    </row>
    <row r="1192" spans="1:50" hidden="1" outlineLevel="1">
      <c r="A1192" t="s">
        <v>2510</v>
      </c>
      <c r="B1192" t="s">
        <v>2840</v>
      </c>
      <c r="C1192" s="1">
        <f t="shared" si="441"/>
        <v>3511</v>
      </c>
      <c r="D1192" s="6">
        <f>IF(N1192&gt;0, RANK(N1192,(N1192:P1192,Q1192:AE1192)),0)</f>
        <v>1</v>
      </c>
      <c r="E1192" s="6">
        <f>IF(O1192&gt;0,RANK(O1192,(N1192:P1192,Q1192:AE1192)),0)</f>
        <v>2</v>
      </c>
      <c r="F1192" s="6">
        <f>IF(P1192&gt;0,RANK(P1192,(N1192:P1192,Q1192:AE1192)),0)</f>
        <v>3</v>
      </c>
      <c r="G1192" s="1">
        <f t="shared" si="442"/>
        <v>116</v>
      </c>
      <c r="H1192" s="2">
        <f t="shared" si="443"/>
        <v>3.3039020222158932E-2</v>
      </c>
      <c r="I1192" s="2"/>
      <c r="J1192" s="2">
        <f t="shared" si="450"/>
        <v>0.47735687838222729</v>
      </c>
      <c r="K1192" s="2">
        <f t="shared" si="450"/>
        <v>0.44431785816006836</v>
      </c>
      <c r="L1192" s="2">
        <f t="shared" si="450"/>
        <v>7.8325263457704353E-2</v>
      </c>
      <c r="M1192" s="2">
        <f t="shared" si="445"/>
        <v>0</v>
      </c>
      <c r="N1192" s="53">
        <v>1676</v>
      </c>
      <c r="O1192" s="53">
        <v>1560</v>
      </c>
      <c r="P1192" s="53">
        <v>275</v>
      </c>
      <c r="AG1192" s="6">
        <f>IF(Q1192&gt;0,RANK(Q1192,(N1192:P1192,Q1192:AE1192)),0)</f>
        <v>0</v>
      </c>
      <c r="AH1192" s="6">
        <f>IF(R1192&gt;0,RANK(R1192,(N1192:P1192,Q1192:AE1192)),0)</f>
        <v>0</v>
      </c>
      <c r="AI1192" s="6">
        <f>IF(T1192&gt;0,RANK(T1192,(N1192:P1192,Q1192:AE1192)),0)</f>
        <v>0</v>
      </c>
      <c r="AJ1192" s="6">
        <f>IF(S1192&gt;0,RANK(S1192,(N1192:P1192,Q1192:AE1192)),0)</f>
        <v>0</v>
      </c>
      <c r="AK1192" s="2">
        <f t="shared" si="451"/>
        <v>0</v>
      </c>
      <c r="AL1192" s="2">
        <f t="shared" si="451"/>
        <v>0</v>
      </c>
      <c r="AM1192" s="2">
        <f t="shared" si="447"/>
        <v>0</v>
      </c>
      <c r="AN1192" s="2">
        <f t="shared" si="448"/>
        <v>0</v>
      </c>
      <c r="AP1192" t="s">
        <v>2510</v>
      </c>
      <c r="AQ1192" t="s">
        <v>2840</v>
      </c>
      <c r="AR1192">
        <v>2</v>
      </c>
      <c r="AT1192" s="92">
        <v>40</v>
      </c>
      <c r="AU1192" s="94">
        <v>107</v>
      </c>
      <c r="AV1192" s="98">
        <f t="shared" si="449"/>
        <v>40107</v>
      </c>
      <c r="AX1192" s="6" t="s">
        <v>1535</v>
      </c>
    </row>
    <row r="1193" spans="1:50" hidden="1" outlineLevel="1">
      <c r="A1193" t="s">
        <v>818</v>
      </c>
      <c r="B1193" t="s">
        <v>2840</v>
      </c>
      <c r="C1193" s="1">
        <f t="shared" si="441"/>
        <v>183105</v>
      </c>
      <c r="D1193" s="6">
        <f>IF(N1193&gt;0, RANK(N1193,(N1193:P1193,Q1193:AE1193)),0)</f>
        <v>2</v>
      </c>
      <c r="E1193" s="6">
        <f>IF(O1193&gt;0,RANK(O1193,(N1193:P1193,Q1193:AE1193)),0)</f>
        <v>1</v>
      </c>
      <c r="F1193" s="6">
        <f>IF(P1193&gt;0,RANK(P1193,(N1193:P1193,Q1193:AE1193)),0)</f>
        <v>3</v>
      </c>
      <c r="G1193" s="1">
        <f t="shared" si="442"/>
        <v>48624</v>
      </c>
      <c r="H1193" s="2">
        <f t="shared" si="443"/>
        <v>0.26555255181453263</v>
      </c>
      <c r="I1193" s="2"/>
      <c r="J1193" s="2">
        <f t="shared" si="450"/>
        <v>0.34665902078042654</v>
      </c>
      <c r="K1193" s="2">
        <f t="shared" si="450"/>
        <v>0.61221157259495917</v>
      </c>
      <c r="L1193" s="2">
        <f t="shared" si="450"/>
        <v>4.1129406624614291E-2</v>
      </c>
      <c r="M1193" s="2">
        <f t="shared" si="445"/>
        <v>-6.9388939039072284E-18</v>
      </c>
      <c r="N1193" s="53">
        <v>63475</v>
      </c>
      <c r="O1193" s="53">
        <v>112099</v>
      </c>
      <c r="P1193" s="53">
        <v>7531</v>
      </c>
      <c r="AG1193" s="6">
        <f>IF(Q1193&gt;0,RANK(Q1193,(N1193:P1193,Q1193:AE1193)),0)</f>
        <v>0</v>
      </c>
      <c r="AH1193" s="6">
        <f>IF(R1193&gt;0,RANK(R1193,(N1193:P1193,Q1193:AE1193)),0)</f>
        <v>0</v>
      </c>
      <c r="AI1193" s="6">
        <f>IF(T1193&gt;0,RANK(T1193,(N1193:P1193,Q1193:AE1193)),0)</f>
        <v>0</v>
      </c>
      <c r="AJ1193" s="6">
        <f>IF(S1193&gt;0,RANK(S1193,(N1193:P1193,Q1193:AE1193)),0)</f>
        <v>0</v>
      </c>
      <c r="AK1193" s="2">
        <f t="shared" si="451"/>
        <v>0</v>
      </c>
      <c r="AL1193" s="2">
        <f t="shared" si="451"/>
        <v>0</v>
      </c>
      <c r="AM1193" s="2">
        <f t="shared" si="447"/>
        <v>0</v>
      </c>
      <c r="AN1193" s="2">
        <f t="shared" si="448"/>
        <v>0</v>
      </c>
      <c r="AP1193" t="s">
        <v>818</v>
      </c>
      <c r="AQ1193" t="s">
        <v>2840</v>
      </c>
      <c r="AR1193">
        <v>0</v>
      </c>
      <c r="AT1193" s="92">
        <v>40</v>
      </c>
      <c r="AU1193" s="94">
        <v>109</v>
      </c>
      <c r="AV1193" s="98">
        <f t="shared" si="449"/>
        <v>40109</v>
      </c>
      <c r="AX1193" s="6" t="s">
        <v>1535</v>
      </c>
    </row>
    <row r="1194" spans="1:50" hidden="1" outlineLevel="1">
      <c r="A1194" t="s">
        <v>2511</v>
      </c>
      <c r="B1194" t="s">
        <v>2840</v>
      </c>
      <c r="C1194" s="1">
        <f t="shared" si="441"/>
        <v>10493</v>
      </c>
      <c r="D1194" s="6">
        <f>IF(N1194&gt;0, RANK(N1194,(N1194:P1194,Q1194:AE1194)),0)</f>
        <v>1</v>
      </c>
      <c r="E1194" s="6">
        <f>IF(O1194&gt;0,RANK(O1194,(N1194:P1194,Q1194:AE1194)),0)</f>
        <v>2</v>
      </c>
      <c r="F1194" s="6">
        <f>IF(P1194&gt;0,RANK(P1194,(N1194:P1194,Q1194:AE1194)),0)</f>
        <v>3</v>
      </c>
      <c r="G1194" s="1">
        <f t="shared" si="442"/>
        <v>1305</v>
      </c>
      <c r="H1194" s="2">
        <f t="shared" si="443"/>
        <v>0.12436862670351663</v>
      </c>
      <c r="I1194" s="2"/>
      <c r="J1194" s="2">
        <f t="shared" si="450"/>
        <v>0.53416563423234542</v>
      </c>
      <c r="K1194" s="2">
        <f t="shared" si="450"/>
        <v>0.40979700752882875</v>
      </c>
      <c r="L1194" s="2">
        <f t="shared" si="450"/>
        <v>5.6037358238825885E-2</v>
      </c>
      <c r="M1194" s="2">
        <f t="shared" si="445"/>
        <v>-5.5511151231257827E-17</v>
      </c>
      <c r="N1194" s="53">
        <v>5605</v>
      </c>
      <c r="O1194" s="53">
        <v>4300</v>
      </c>
      <c r="P1194" s="53">
        <v>588</v>
      </c>
      <c r="AG1194" s="6">
        <f>IF(Q1194&gt;0,RANK(Q1194,(N1194:P1194,Q1194:AE1194)),0)</f>
        <v>0</v>
      </c>
      <c r="AH1194" s="6">
        <f>IF(R1194&gt;0,RANK(R1194,(N1194:P1194,Q1194:AE1194)),0)</f>
        <v>0</v>
      </c>
      <c r="AI1194" s="6">
        <f>IF(T1194&gt;0,RANK(T1194,(N1194:P1194,Q1194:AE1194)),0)</f>
        <v>0</v>
      </c>
      <c r="AJ1194" s="6">
        <f>IF(S1194&gt;0,RANK(S1194,(N1194:P1194,Q1194:AE1194)),0)</f>
        <v>0</v>
      </c>
      <c r="AK1194" s="2">
        <f t="shared" si="451"/>
        <v>0</v>
      </c>
      <c r="AL1194" s="2">
        <f t="shared" si="451"/>
        <v>0</v>
      </c>
      <c r="AM1194" s="2">
        <f t="shared" si="447"/>
        <v>0</v>
      </c>
      <c r="AN1194" s="2">
        <f t="shared" si="448"/>
        <v>0</v>
      </c>
      <c r="AP1194" t="s">
        <v>2511</v>
      </c>
      <c r="AQ1194" t="s">
        <v>2840</v>
      </c>
      <c r="AR1194">
        <v>2</v>
      </c>
      <c r="AT1194" s="92">
        <v>40</v>
      </c>
      <c r="AU1194" s="94">
        <v>111</v>
      </c>
      <c r="AV1194" s="98">
        <f t="shared" si="449"/>
        <v>40111</v>
      </c>
      <c r="AX1194" s="6" t="s">
        <v>1535</v>
      </c>
    </row>
    <row r="1195" spans="1:50" hidden="1" outlineLevel="1">
      <c r="A1195" t="s">
        <v>1811</v>
      </c>
      <c r="B1195" t="s">
        <v>2840</v>
      </c>
      <c r="C1195" s="1">
        <f t="shared" si="441"/>
        <v>12282</v>
      </c>
      <c r="D1195" s="6">
        <f>IF(N1195&gt;0, RANK(N1195,(N1195:P1195,Q1195:AE1195)),0)</f>
        <v>2</v>
      </c>
      <c r="E1195" s="6">
        <f>IF(O1195&gt;0,RANK(O1195,(N1195:P1195,Q1195:AE1195)),0)</f>
        <v>1</v>
      </c>
      <c r="F1195" s="6">
        <f>IF(P1195&gt;0,RANK(P1195,(N1195:P1195,Q1195:AE1195)),0)</f>
        <v>3</v>
      </c>
      <c r="G1195" s="1">
        <f t="shared" si="442"/>
        <v>250</v>
      </c>
      <c r="H1195" s="2">
        <f t="shared" si="443"/>
        <v>2.0354991043803939E-2</v>
      </c>
      <c r="I1195" s="2"/>
      <c r="J1195" s="2">
        <f t="shared" si="450"/>
        <v>0.46205829669434945</v>
      </c>
      <c r="K1195" s="2">
        <f t="shared" si="450"/>
        <v>0.4824132877381534</v>
      </c>
      <c r="L1195" s="2">
        <f t="shared" si="450"/>
        <v>5.5528415567497151E-2</v>
      </c>
      <c r="M1195" s="2">
        <f t="shared" si="445"/>
        <v>6.2450045135165055E-17</v>
      </c>
      <c r="N1195" s="53">
        <v>5675</v>
      </c>
      <c r="O1195" s="53">
        <v>5925</v>
      </c>
      <c r="P1195" s="53">
        <v>682</v>
      </c>
      <c r="AG1195" s="6">
        <f>IF(Q1195&gt;0,RANK(Q1195,(N1195:P1195,Q1195:AE1195)),0)</f>
        <v>0</v>
      </c>
      <c r="AH1195" s="6">
        <f>IF(R1195&gt;0,RANK(R1195,(N1195:P1195,Q1195:AE1195)),0)</f>
        <v>0</v>
      </c>
      <c r="AI1195" s="6">
        <f>IF(T1195&gt;0,RANK(T1195,(N1195:P1195,Q1195:AE1195)),0)</f>
        <v>0</v>
      </c>
      <c r="AJ1195" s="6">
        <f>IF(S1195&gt;0,RANK(S1195,(N1195:P1195,Q1195:AE1195)),0)</f>
        <v>0</v>
      </c>
      <c r="AK1195" s="2">
        <f t="shared" si="451"/>
        <v>0</v>
      </c>
      <c r="AL1195" s="2">
        <f t="shared" si="451"/>
        <v>0</v>
      </c>
      <c r="AM1195" s="2">
        <f t="shared" si="447"/>
        <v>0</v>
      </c>
      <c r="AN1195" s="2">
        <f t="shared" si="448"/>
        <v>0</v>
      </c>
      <c r="AP1195" t="s">
        <v>1811</v>
      </c>
      <c r="AQ1195" t="s">
        <v>2840</v>
      </c>
      <c r="AR1195">
        <v>3</v>
      </c>
      <c r="AT1195" s="92">
        <v>40</v>
      </c>
      <c r="AU1195" s="94">
        <v>113</v>
      </c>
      <c r="AV1195" s="98">
        <f t="shared" si="449"/>
        <v>40113</v>
      </c>
      <c r="AX1195" s="6" t="s">
        <v>1535</v>
      </c>
    </row>
    <row r="1196" spans="1:50" hidden="1" outlineLevel="1">
      <c r="A1196" t="s">
        <v>2071</v>
      </c>
      <c r="B1196" t="s">
        <v>2840</v>
      </c>
      <c r="C1196" s="1">
        <f t="shared" si="441"/>
        <v>8469</v>
      </c>
      <c r="D1196" s="6">
        <f>IF(N1196&gt;0, RANK(N1196,(N1196:P1196,Q1196:AE1196)),0)</f>
        <v>1</v>
      </c>
      <c r="E1196" s="6">
        <f>IF(O1196&gt;0,RANK(O1196,(N1196:P1196,Q1196:AE1196)),0)</f>
        <v>2</v>
      </c>
      <c r="F1196" s="6">
        <f>IF(P1196&gt;0,RANK(P1196,(N1196:P1196,Q1196:AE1196)),0)</f>
        <v>3</v>
      </c>
      <c r="G1196" s="1">
        <f t="shared" si="442"/>
        <v>44</v>
      </c>
      <c r="H1196" s="2">
        <f t="shared" si="443"/>
        <v>5.1954185854292123E-3</v>
      </c>
      <c r="I1196" s="2"/>
      <c r="J1196" s="2">
        <f t="shared" si="450"/>
        <v>0.48163891840831269</v>
      </c>
      <c r="K1196" s="2">
        <f t="shared" si="450"/>
        <v>0.47644349982288348</v>
      </c>
      <c r="L1196" s="2">
        <f t="shared" si="450"/>
        <v>4.191758176880387E-2</v>
      </c>
      <c r="M1196" s="2">
        <f t="shared" si="445"/>
        <v>-9.0205620750793969E-17</v>
      </c>
      <c r="N1196" s="53">
        <v>4079</v>
      </c>
      <c r="O1196" s="53">
        <v>4035</v>
      </c>
      <c r="P1196" s="53">
        <v>355</v>
      </c>
      <c r="AG1196" s="6">
        <f>IF(Q1196&gt;0,RANK(Q1196,(N1196:P1196,Q1196:AE1196)),0)</f>
        <v>0</v>
      </c>
      <c r="AH1196" s="6">
        <f>IF(R1196&gt;0,RANK(R1196,(N1196:P1196,Q1196:AE1196)),0)</f>
        <v>0</v>
      </c>
      <c r="AI1196" s="6">
        <f>IF(T1196&gt;0,RANK(T1196,(N1196:P1196,Q1196:AE1196)),0)</f>
        <v>0</v>
      </c>
      <c r="AJ1196" s="6">
        <f>IF(S1196&gt;0,RANK(S1196,(N1196:P1196,Q1196:AE1196)),0)</f>
        <v>0</v>
      </c>
      <c r="AK1196" s="2">
        <f t="shared" si="451"/>
        <v>0</v>
      </c>
      <c r="AL1196" s="2">
        <f t="shared" si="451"/>
        <v>0</v>
      </c>
      <c r="AM1196" s="2">
        <f t="shared" si="447"/>
        <v>0</v>
      </c>
      <c r="AN1196" s="2">
        <f t="shared" si="448"/>
        <v>0</v>
      </c>
      <c r="AP1196" t="s">
        <v>2071</v>
      </c>
      <c r="AQ1196" t="s">
        <v>2840</v>
      </c>
      <c r="AR1196">
        <v>2</v>
      </c>
      <c r="AT1196" s="92">
        <v>40</v>
      </c>
      <c r="AU1196" s="94">
        <v>115</v>
      </c>
      <c r="AV1196" s="98">
        <f t="shared" si="449"/>
        <v>40115</v>
      </c>
      <c r="AX1196" s="6" t="s">
        <v>1535</v>
      </c>
    </row>
    <row r="1197" spans="1:50" hidden="1" outlineLevel="1">
      <c r="A1197" t="s">
        <v>2815</v>
      </c>
      <c r="B1197" t="s">
        <v>2840</v>
      </c>
      <c r="C1197" s="1">
        <f t="shared" si="441"/>
        <v>5263</v>
      </c>
      <c r="D1197" s="6">
        <f>IF(N1197&gt;0, RANK(N1197,(N1197:P1197,Q1197:AE1197)),0)</f>
        <v>2</v>
      </c>
      <c r="E1197" s="6">
        <f>IF(O1197&gt;0,RANK(O1197,(N1197:P1197,Q1197:AE1197)),0)</f>
        <v>1</v>
      </c>
      <c r="F1197" s="6">
        <f>IF(P1197&gt;0,RANK(P1197,(N1197:P1197,Q1197:AE1197)),0)</f>
        <v>3</v>
      </c>
      <c r="G1197" s="1">
        <f t="shared" si="442"/>
        <v>521</v>
      </c>
      <c r="H1197" s="2">
        <f t="shared" si="443"/>
        <v>9.8992969789093679E-2</v>
      </c>
      <c r="I1197" s="2"/>
      <c r="J1197" s="2">
        <f t="shared" si="450"/>
        <v>0.41668250047501426</v>
      </c>
      <c r="K1197" s="2">
        <f t="shared" si="450"/>
        <v>0.51567547026410787</v>
      </c>
      <c r="L1197" s="2">
        <f t="shared" si="450"/>
        <v>6.7642029260877826E-2</v>
      </c>
      <c r="M1197" s="2">
        <f t="shared" si="445"/>
        <v>-1.3877787807814457E-17</v>
      </c>
      <c r="N1197" s="53">
        <v>2193</v>
      </c>
      <c r="O1197" s="53">
        <v>2714</v>
      </c>
      <c r="P1197" s="53">
        <v>356</v>
      </c>
      <c r="AG1197" s="6">
        <f>IF(Q1197&gt;0,RANK(Q1197,(N1197:P1197,Q1197:AE1197)),0)</f>
        <v>0</v>
      </c>
      <c r="AH1197" s="6">
        <f>IF(R1197&gt;0,RANK(R1197,(N1197:P1197,Q1197:AE1197)),0)</f>
        <v>0</v>
      </c>
      <c r="AI1197" s="6">
        <f>IF(T1197&gt;0,RANK(T1197,(N1197:P1197,Q1197:AE1197)),0)</f>
        <v>0</v>
      </c>
      <c r="AJ1197" s="6">
        <f>IF(S1197&gt;0,RANK(S1197,(N1197:P1197,Q1197:AE1197)),0)</f>
        <v>0</v>
      </c>
      <c r="AK1197" s="2">
        <f t="shared" si="451"/>
        <v>0</v>
      </c>
      <c r="AL1197" s="2">
        <f t="shared" si="451"/>
        <v>0</v>
      </c>
      <c r="AM1197" s="2">
        <f t="shared" si="447"/>
        <v>0</v>
      </c>
      <c r="AN1197" s="2">
        <f t="shared" si="448"/>
        <v>0</v>
      </c>
      <c r="AP1197" t="s">
        <v>2815</v>
      </c>
      <c r="AQ1197" t="s">
        <v>2840</v>
      </c>
      <c r="AR1197">
        <v>3</v>
      </c>
      <c r="AT1197" s="92">
        <v>40</v>
      </c>
      <c r="AU1197" s="94">
        <v>117</v>
      </c>
      <c r="AV1197" s="98">
        <f t="shared" si="449"/>
        <v>40117</v>
      </c>
      <c r="AX1197" s="6" t="s">
        <v>1535</v>
      </c>
    </row>
    <row r="1198" spans="1:50" hidden="1" outlineLevel="1">
      <c r="A1198" t="s">
        <v>2512</v>
      </c>
      <c r="B1198" t="s">
        <v>2840</v>
      </c>
      <c r="C1198" s="1">
        <f t="shared" si="441"/>
        <v>20060</v>
      </c>
      <c r="D1198" s="6">
        <f>IF(N1198&gt;0, RANK(N1198,(N1198:P1198,Q1198:AE1198)),0)</f>
        <v>2</v>
      </c>
      <c r="E1198" s="6">
        <f>IF(O1198&gt;0,RANK(O1198,(N1198:P1198,Q1198:AE1198)),0)</f>
        <v>1</v>
      </c>
      <c r="F1198" s="6">
        <f>IF(P1198&gt;0,RANK(P1198,(N1198:P1198,Q1198:AE1198)),0)</f>
        <v>3</v>
      </c>
      <c r="G1198" s="1">
        <f t="shared" si="442"/>
        <v>2140</v>
      </c>
      <c r="H1198" s="2">
        <f t="shared" si="443"/>
        <v>0.10667996011964108</v>
      </c>
      <c r="I1198" s="2"/>
      <c r="J1198" s="2">
        <f t="shared" si="450"/>
        <v>0.41256231306081753</v>
      </c>
      <c r="K1198" s="2">
        <f t="shared" si="450"/>
        <v>0.51924227318045857</v>
      </c>
      <c r="L1198" s="2">
        <f t="shared" si="450"/>
        <v>6.819541375872383E-2</v>
      </c>
      <c r="M1198" s="2">
        <f t="shared" si="445"/>
        <v>1.3877787807814457E-17</v>
      </c>
      <c r="N1198" s="53">
        <v>8276</v>
      </c>
      <c r="O1198" s="53">
        <v>10416</v>
      </c>
      <c r="P1198" s="53">
        <v>1368</v>
      </c>
      <c r="AG1198" s="6">
        <f>IF(Q1198&gt;0,RANK(Q1198,(N1198:P1198,Q1198:AE1198)),0)</f>
        <v>0</v>
      </c>
      <c r="AH1198" s="6">
        <f>IF(R1198&gt;0,RANK(R1198,(N1198:P1198,Q1198:AE1198)),0)</f>
        <v>0</v>
      </c>
      <c r="AI1198" s="6">
        <f>IF(T1198&gt;0,RANK(T1198,(N1198:P1198,Q1198:AE1198)),0)</f>
        <v>0</v>
      </c>
      <c r="AJ1198" s="6">
        <f>IF(S1198&gt;0,RANK(S1198,(N1198:P1198,Q1198:AE1198)),0)</f>
        <v>0</v>
      </c>
      <c r="AK1198" s="2">
        <f t="shared" si="451"/>
        <v>0</v>
      </c>
      <c r="AL1198" s="2">
        <f t="shared" si="451"/>
        <v>0</v>
      </c>
      <c r="AM1198" s="2">
        <f t="shared" si="447"/>
        <v>0</v>
      </c>
      <c r="AN1198" s="2">
        <f t="shared" si="448"/>
        <v>0</v>
      </c>
      <c r="AP1198" t="s">
        <v>2512</v>
      </c>
      <c r="AQ1198" t="s">
        <v>2840</v>
      </c>
      <c r="AR1198">
        <v>3</v>
      </c>
      <c r="AT1198" s="92">
        <v>40</v>
      </c>
      <c r="AU1198" s="94">
        <v>119</v>
      </c>
      <c r="AV1198" s="98">
        <f t="shared" si="449"/>
        <v>40119</v>
      </c>
      <c r="AX1198" s="6" t="s">
        <v>1535</v>
      </c>
    </row>
    <row r="1199" spans="1:50" hidden="1" outlineLevel="1">
      <c r="A1199" t="s">
        <v>2513</v>
      </c>
      <c r="B1199" t="s">
        <v>2840</v>
      </c>
      <c r="C1199" s="1">
        <f t="shared" si="441"/>
        <v>13631</v>
      </c>
      <c r="D1199" s="6">
        <f>IF(N1199&gt;0, RANK(N1199,(N1199:P1199,Q1199:AE1199)),0)</f>
        <v>1</v>
      </c>
      <c r="E1199" s="6">
        <f>IF(O1199&gt;0,RANK(O1199,(N1199:P1199,Q1199:AE1199)),0)</f>
        <v>2</v>
      </c>
      <c r="F1199" s="6">
        <f>IF(P1199&gt;0,RANK(P1199,(N1199:P1199,Q1199:AE1199)),0)</f>
        <v>3</v>
      </c>
      <c r="G1199" s="1">
        <f t="shared" si="442"/>
        <v>120</v>
      </c>
      <c r="H1199" s="2">
        <f t="shared" si="443"/>
        <v>8.8034626953268288E-3</v>
      </c>
      <c r="I1199" s="2"/>
      <c r="J1199" s="2">
        <f t="shared" si="450"/>
        <v>0.47223241141515665</v>
      </c>
      <c r="K1199" s="2">
        <f t="shared" si="450"/>
        <v>0.46342894871982981</v>
      </c>
      <c r="L1199" s="2">
        <f t="shared" si="450"/>
        <v>6.4338639865013578E-2</v>
      </c>
      <c r="M1199" s="2">
        <f t="shared" si="445"/>
        <v>1.3877787807814457E-17</v>
      </c>
      <c r="N1199" s="53">
        <v>6437</v>
      </c>
      <c r="O1199" s="53">
        <v>6317</v>
      </c>
      <c r="P1199" s="53">
        <v>877</v>
      </c>
      <c r="AG1199" s="6">
        <f>IF(Q1199&gt;0,RANK(Q1199,(N1199:P1199,Q1199:AE1199)),0)</f>
        <v>0</v>
      </c>
      <c r="AH1199" s="6">
        <f>IF(R1199&gt;0,RANK(R1199,(N1199:P1199,Q1199:AE1199)),0)</f>
        <v>0</v>
      </c>
      <c r="AI1199" s="6">
        <f>IF(T1199&gt;0,RANK(T1199,(N1199:P1199,Q1199:AE1199)),0)</f>
        <v>0</v>
      </c>
      <c r="AJ1199" s="6">
        <f>IF(S1199&gt;0,RANK(S1199,(N1199:P1199,Q1199:AE1199)),0)</f>
        <v>0</v>
      </c>
      <c r="AK1199" s="2">
        <f t="shared" si="451"/>
        <v>0</v>
      </c>
      <c r="AL1199" s="2">
        <f t="shared" si="451"/>
        <v>0</v>
      </c>
      <c r="AM1199" s="2">
        <f t="shared" si="447"/>
        <v>0</v>
      </c>
      <c r="AN1199" s="2">
        <f t="shared" si="448"/>
        <v>0</v>
      </c>
      <c r="AP1199" t="s">
        <v>2513</v>
      </c>
      <c r="AQ1199" t="s">
        <v>2840</v>
      </c>
      <c r="AR1199">
        <v>2</v>
      </c>
      <c r="AT1199" s="92">
        <v>40</v>
      </c>
      <c r="AU1199" s="94">
        <v>121</v>
      </c>
      <c r="AV1199" s="98">
        <f t="shared" si="449"/>
        <v>40121</v>
      </c>
      <c r="AX1199" s="6" t="s">
        <v>1535</v>
      </c>
    </row>
    <row r="1200" spans="1:50" hidden="1" outlineLevel="1">
      <c r="A1200" t="s">
        <v>473</v>
      </c>
      <c r="B1200" t="s">
        <v>2840</v>
      </c>
      <c r="C1200" s="1">
        <f t="shared" si="441"/>
        <v>11830</v>
      </c>
      <c r="D1200" s="6">
        <f>IF(N1200&gt;0, RANK(N1200,(N1200:P1200,Q1200:AE1200)),0)</f>
        <v>2</v>
      </c>
      <c r="E1200" s="6">
        <f>IF(O1200&gt;0,RANK(O1200,(N1200:P1200,Q1200:AE1200)),0)</f>
        <v>1</v>
      </c>
      <c r="F1200" s="6">
        <f>IF(P1200&gt;0,RANK(P1200,(N1200:P1200,Q1200:AE1200)),0)</f>
        <v>3</v>
      </c>
      <c r="G1200" s="1">
        <f t="shared" si="442"/>
        <v>94</v>
      </c>
      <c r="H1200" s="2">
        <f t="shared" si="443"/>
        <v>7.9459002535925607E-3</v>
      </c>
      <c r="I1200" s="2"/>
      <c r="J1200" s="2">
        <f t="shared" si="450"/>
        <v>0.45841081994928151</v>
      </c>
      <c r="K1200" s="2">
        <f t="shared" si="450"/>
        <v>0.46635672020287405</v>
      </c>
      <c r="L1200" s="2">
        <f t="shared" si="450"/>
        <v>7.5232459847844463E-2</v>
      </c>
      <c r="M1200" s="2">
        <f t="shared" si="445"/>
        <v>-8.3266726846886741E-17</v>
      </c>
      <c r="N1200" s="53">
        <v>5423</v>
      </c>
      <c r="O1200" s="53">
        <v>5517</v>
      </c>
      <c r="P1200" s="53">
        <v>890</v>
      </c>
      <c r="AG1200" s="6">
        <f>IF(Q1200&gt;0,RANK(Q1200,(N1200:P1200,Q1200:AE1200)),0)</f>
        <v>0</v>
      </c>
      <c r="AH1200" s="6">
        <f>IF(R1200&gt;0,RANK(R1200,(N1200:P1200,Q1200:AE1200)),0)</f>
        <v>0</v>
      </c>
      <c r="AI1200" s="6">
        <f>IF(T1200&gt;0,RANK(T1200,(N1200:P1200,Q1200:AE1200)),0)</f>
        <v>0</v>
      </c>
      <c r="AJ1200" s="6">
        <f>IF(S1200&gt;0,RANK(S1200,(N1200:P1200,Q1200:AE1200)),0)</f>
        <v>0</v>
      </c>
      <c r="AK1200" s="2">
        <f t="shared" si="451"/>
        <v>0</v>
      </c>
      <c r="AL1200" s="2">
        <f t="shared" si="451"/>
        <v>0</v>
      </c>
      <c r="AM1200" s="2">
        <f t="shared" si="447"/>
        <v>0</v>
      </c>
      <c r="AN1200" s="2">
        <f t="shared" si="448"/>
        <v>0</v>
      </c>
      <c r="AP1200" t="s">
        <v>473</v>
      </c>
      <c r="AQ1200" t="s">
        <v>2840</v>
      </c>
      <c r="AR1200">
        <v>4</v>
      </c>
      <c r="AT1200" s="92">
        <v>40</v>
      </c>
      <c r="AU1200" s="94">
        <v>123</v>
      </c>
      <c r="AV1200" s="98">
        <f t="shared" si="449"/>
        <v>40123</v>
      </c>
      <c r="AX1200" s="6" t="s">
        <v>1535</v>
      </c>
    </row>
    <row r="1201" spans="1:50" hidden="1" outlineLevel="1">
      <c r="A1201" t="s">
        <v>2514</v>
      </c>
      <c r="B1201" t="s">
        <v>2840</v>
      </c>
      <c r="C1201" s="1">
        <f t="shared" si="441"/>
        <v>17963</v>
      </c>
      <c r="D1201" s="6">
        <f>IF(N1201&gt;0, RANK(N1201,(N1201:P1201,Q1201:AE1201)),0)</f>
        <v>2</v>
      </c>
      <c r="E1201" s="6">
        <f>IF(O1201&gt;0,RANK(O1201,(N1201:P1201,Q1201:AE1201)),0)</f>
        <v>1</v>
      </c>
      <c r="F1201" s="6">
        <f>IF(P1201&gt;0,RANK(P1201,(N1201:P1201,Q1201:AE1201)),0)</f>
        <v>3</v>
      </c>
      <c r="G1201" s="1">
        <f t="shared" si="442"/>
        <v>1718</v>
      </c>
      <c r="H1201" s="2">
        <f t="shared" si="443"/>
        <v>9.5641039915381615E-2</v>
      </c>
      <c r="I1201" s="2"/>
      <c r="J1201" s="2">
        <f t="shared" si="450"/>
        <v>0.42387129098702891</v>
      </c>
      <c r="K1201" s="2">
        <f t="shared" si="450"/>
        <v>0.51951233090241056</v>
      </c>
      <c r="L1201" s="2">
        <f t="shared" si="450"/>
        <v>5.6616378110560597E-2</v>
      </c>
      <c r="M1201" s="2">
        <f t="shared" si="445"/>
        <v>-6.9388939039072284E-17</v>
      </c>
      <c r="N1201" s="53">
        <v>7614</v>
      </c>
      <c r="O1201" s="53">
        <v>9332</v>
      </c>
      <c r="P1201" s="53">
        <v>1017</v>
      </c>
      <c r="AG1201" s="6">
        <f>IF(Q1201&gt;0,RANK(Q1201,(N1201:P1201,Q1201:AE1201)),0)</f>
        <v>0</v>
      </c>
      <c r="AH1201" s="6">
        <f>IF(R1201&gt;0,RANK(R1201,(N1201:P1201,Q1201:AE1201)),0)</f>
        <v>0</v>
      </c>
      <c r="AI1201" s="6">
        <f>IF(T1201&gt;0,RANK(T1201,(N1201:P1201,Q1201:AE1201)),0)</f>
        <v>0</v>
      </c>
      <c r="AJ1201" s="6">
        <f>IF(S1201&gt;0,RANK(S1201,(N1201:P1201,Q1201:AE1201)),0)</f>
        <v>0</v>
      </c>
      <c r="AK1201" s="2">
        <f t="shared" si="451"/>
        <v>0</v>
      </c>
      <c r="AL1201" s="2">
        <f t="shared" si="451"/>
        <v>0</v>
      </c>
      <c r="AM1201" s="2">
        <f t="shared" si="447"/>
        <v>0</v>
      </c>
      <c r="AN1201" s="2">
        <f t="shared" si="448"/>
        <v>0</v>
      </c>
      <c r="AP1201" t="s">
        <v>2514</v>
      </c>
      <c r="AQ1201" t="s">
        <v>2840</v>
      </c>
      <c r="AR1201">
        <v>5</v>
      </c>
      <c r="AT1201" s="92">
        <v>40</v>
      </c>
      <c r="AU1201" s="94">
        <v>125</v>
      </c>
      <c r="AV1201" s="98">
        <f t="shared" si="449"/>
        <v>40125</v>
      </c>
      <c r="AX1201" s="6" t="s">
        <v>1535</v>
      </c>
    </row>
    <row r="1202" spans="1:50" hidden="1" outlineLevel="1">
      <c r="A1202" t="s">
        <v>2515</v>
      </c>
      <c r="B1202" t="s">
        <v>2840</v>
      </c>
      <c r="C1202" s="1">
        <f t="shared" si="441"/>
        <v>4060</v>
      </c>
      <c r="D1202" s="6">
        <f>IF(N1202&gt;0, RANK(N1202,(N1202:P1202,Q1202:AE1202)),0)</f>
        <v>1</v>
      </c>
      <c r="E1202" s="6">
        <f>IF(O1202&gt;0,RANK(O1202,(N1202:P1202,Q1202:AE1202)),0)</f>
        <v>2</v>
      </c>
      <c r="F1202" s="6">
        <f>IF(P1202&gt;0,RANK(P1202,(N1202:P1202,Q1202:AE1202)),0)</f>
        <v>3</v>
      </c>
      <c r="G1202" s="1">
        <f t="shared" si="442"/>
        <v>129</v>
      </c>
      <c r="H1202" s="2">
        <f t="shared" si="443"/>
        <v>3.1773399014778325E-2</v>
      </c>
      <c r="I1202" s="2"/>
      <c r="J1202" s="2">
        <f t="shared" si="450"/>
        <v>0.48399014778325122</v>
      </c>
      <c r="K1202" s="2">
        <f t="shared" si="450"/>
        <v>0.4522167487684729</v>
      </c>
      <c r="L1202" s="2">
        <f t="shared" si="450"/>
        <v>6.3793103448275865E-2</v>
      </c>
      <c r="M1202" s="2">
        <f t="shared" si="445"/>
        <v>1.3877787807814457E-17</v>
      </c>
      <c r="N1202" s="53">
        <v>1965</v>
      </c>
      <c r="O1202" s="53">
        <v>1836</v>
      </c>
      <c r="P1202" s="53">
        <v>259</v>
      </c>
      <c r="AG1202" s="6">
        <f>IF(Q1202&gt;0,RANK(Q1202,(N1202:P1202,Q1202:AE1202)),0)</f>
        <v>0</v>
      </c>
      <c r="AH1202" s="6">
        <f>IF(R1202&gt;0,RANK(R1202,(N1202:P1202,Q1202:AE1202)),0)</f>
        <v>0</v>
      </c>
      <c r="AI1202" s="6">
        <f>IF(T1202&gt;0,RANK(T1202,(N1202:P1202,Q1202:AE1202)),0)</f>
        <v>0</v>
      </c>
      <c r="AJ1202" s="6">
        <f>IF(S1202&gt;0,RANK(S1202,(N1202:P1202,Q1202:AE1202)),0)</f>
        <v>0</v>
      </c>
      <c r="AK1202" s="2">
        <f t="shared" si="451"/>
        <v>0</v>
      </c>
      <c r="AL1202" s="2">
        <f t="shared" si="451"/>
        <v>0</v>
      </c>
      <c r="AM1202" s="2">
        <f t="shared" si="447"/>
        <v>0</v>
      </c>
      <c r="AN1202" s="2">
        <f t="shared" si="448"/>
        <v>0</v>
      </c>
      <c r="AP1202" t="s">
        <v>2515</v>
      </c>
      <c r="AQ1202" t="s">
        <v>2840</v>
      </c>
      <c r="AR1202">
        <v>2</v>
      </c>
      <c r="AT1202" s="92">
        <v>40</v>
      </c>
      <c r="AU1202" s="94">
        <v>127</v>
      </c>
      <c r="AV1202" s="98">
        <f t="shared" si="449"/>
        <v>40127</v>
      </c>
      <c r="AX1202" s="6" t="s">
        <v>1535</v>
      </c>
    </row>
    <row r="1203" spans="1:50" hidden="1" outlineLevel="1">
      <c r="A1203" t="s">
        <v>2516</v>
      </c>
      <c r="B1203" t="s">
        <v>2840</v>
      </c>
      <c r="C1203" s="1">
        <f t="shared" ref="C1203:C1216" si="452">SUM(N1203:AE1203)</f>
        <v>1800</v>
      </c>
      <c r="D1203" s="6">
        <f>IF(N1203&gt;0, RANK(N1203,(N1203:P1203,Q1203:AE1203)),0)</f>
        <v>2</v>
      </c>
      <c r="E1203" s="6">
        <f>IF(O1203&gt;0,RANK(O1203,(N1203:P1203,Q1203:AE1203)),0)</f>
        <v>1</v>
      </c>
      <c r="F1203" s="6">
        <f>IF(P1203&gt;0,RANK(P1203,(N1203:P1203,Q1203:AE1203)),0)</f>
        <v>3</v>
      </c>
      <c r="G1203" s="1">
        <f t="shared" ref="G1203:G1216" si="453">IF(C1203&gt;0,MAX(N1203:P1203)-LARGE(N1203:P1203,2),0)</f>
        <v>346</v>
      </c>
      <c r="H1203" s="2">
        <f t="shared" ref="H1203:H1216" si="454">IF(C1203&gt;0,G1203/C1203,0)</f>
        <v>0.19222222222222221</v>
      </c>
      <c r="I1203" s="2"/>
      <c r="J1203" s="2">
        <f t="shared" ref="J1203:L1216" si="455">IF($C1203=0,"-",N1203/$C1203)</f>
        <v>0.3561111111111111</v>
      </c>
      <c r="K1203" s="2">
        <f t="shared" si="455"/>
        <v>0.54833333333333334</v>
      </c>
      <c r="L1203" s="2">
        <f t="shared" si="455"/>
        <v>9.555555555555556E-2</v>
      </c>
      <c r="M1203" s="2">
        <f t="shared" ref="M1203:M1216" si="456">IF(C1203=0,"-",(1-J1203-K1203-L1203))</f>
        <v>5.5511151231257827E-17</v>
      </c>
      <c r="N1203" s="53">
        <v>641</v>
      </c>
      <c r="O1203" s="53">
        <v>987</v>
      </c>
      <c r="P1203" s="53">
        <v>172</v>
      </c>
      <c r="AG1203" s="6">
        <f>IF(Q1203&gt;0,RANK(Q1203,(N1203:P1203,Q1203:AE1203)),0)</f>
        <v>0</v>
      </c>
      <c r="AH1203" s="6">
        <f>IF(R1203&gt;0,RANK(R1203,(N1203:P1203,Q1203:AE1203)),0)</f>
        <v>0</v>
      </c>
      <c r="AI1203" s="6">
        <f>IF(T1203&gt;0,RANK(T1203,(N1203:P1203,Q1203:AE1203)),0)</f>
        <v>0</v>
      </c>
      <c r="AJ1203" s="6">
        <f>IF(S1203&gt;0,RANK(S1203,(N1203:P1203,Q1203:AE1203)),0)</f>
        <v>0</v>
      </c>
      <c r="AK1203" s="2">
        <f t="shared" ref="AK1203:AL1216" si="457">IF($C1203=0,"-",Q1203/$C1203)</f>
        <v>0</v>
      </c>
      <c r="AL1203" s="2">
        <f t="shared" si="457"/>
        <v>0</v>
      </c>
      <c r="AM1203" s="2">
        <f t="shared" ref="AM1203:AM1216" si="458">IF($C1203=0,"-",T1203/$C1203)</f>
        <v>0</v>
      </c>
      <c r="AN1203" s="2">
        <f t="shared" ref="AN1203:AN1216" si="459">IF($C1203=0,"-",S1203/$C1203)</f>
        <v>0</v>
      </c>
      <c r="AP1203" t="s">
        <v>2516</v>
      </c>
      <c r="AQ1203" t="s">
        <v>2840</v>
      </c>
      <c r="AR1203">
        <v>3</v>
      </c>
      <c r="AT1203" s="92">
        <v>40</v>
      </c>
      <c r="AU1203" s="94">
        <v>129</v>
      </c>
      <c r="AV1203" s="98">
        <f t="shared" ref="AV1203:AV1215" si="460">1000*AT1203+AU1203</f>
        <v>40129</v>
      </c>
      <c r="AX1203" s="6" t="s">
        <v>1535</v>
      </c>
    </row>
    <row r="1204" spans="1:50" hidden="1" outlineLevel="1">
      <c r="A1204" t="s">
        <v>2517</v>
      </c>
      <c r="B1204" t="s">
        <v>2840</v>
      </c>
      <c r="C1204" s="1">
        <f t="shared" si="452"/>
        <v>19619</v>
      </c>
      <c r="D1204" s="6">
        <f>IF(N1204&gt;0, RANK(N1204,(N1204:P1204,Q1204:AE1204)),0)</f>
        <v>2</v>
      </c>
      <c r="E1204" s="6">
        <f>IF(O1204&gt;0,RANK(O1204,(N1204:P1204,Q1204:AE1204)),0)</f>
        <v>1</v>
      </c>
      <c r="F1204" s="6">
        <f>IF(P1204&gt;0,RANK(P1204,(N1204:P1204,Q1204:AE1204)),0)</f>
        <v>3</v>
      </c>
      <c r="G1204" s="1">
        <f t="shared" si="453"/>
        <v>4387</v>
      </c>
      <c r="H1204" s="2">
        <f t="shared" si="454"/>
        <v>0.22360976604312147</v>
      </c>
      <c r="I1204" s="2"/>
      <c r="J1204" s="2">
        <f t="shared" si="455"/>
        <v>0.36469748712982314</v>
      </c>
      <c r="K1204" s="2">
        <f t="shared" si="455"/>
        <v>0.58830725317294463</v>
      </c>
      <c r="L1204" s="2">
        <f t="shared" si="455"/>
        <v>4.6995259697232276E-2</v>
      </c>
      <c r="M1204" s="2">
        <f t="shared" si="456"/>
        <v>-1.0408340855860843E-16</v>
      </c>
      <c r="N1204" s="53">
        <v>7155</v>
      </c>
      <c r="O1204" s="53">
        <v>11542</v>
      </c>
      <c r="P1204" s="53">
        <v>922</v>
      </c>
      <c r="AG1204" s="6">
        <f>IF(Q1204&gt;0,RANK(Q1204,(N1204:P1204,Q1204:AE1204)),0)</f>
        <v>0</v>
      </c>
      <c r="AH1204" s="6">
        <f>IF(R1204&gt;0,RANK(R1204,(N1204:P1204,Q1204:AE1204)),0)</f>
        <v>0</v>
      </c>
      <c r="AI1204" s="6">
        <f>IF(T1204&gt;0,RANK(T1204,(N1204:P1204,Q1204:AE1204)),0)</f>
        <v>0</v>
      </c>
      <c r="AJ1204" s="6">
        <f>IF(S1204&gt;0,RANK(S1204,(N1204:P1204,Q1204:AE1204)),0)</f>
        <v>0</v>
      </c>
      <c r="AK1204" s="2">
        <f t="shared" si="457"/>
        <v>0</v>
      </c>
      <c r="AL1204" s="2">
        <f t="shared" si="457"/>
        <v>0</v>
      </c>
      <c r="AM1204" s="2">
        <f t="shared" si="458"/>
        <v>0</v>
      </c>
      <c r="AN1204" s="2">
        <f t="shared" si="459"/>
        <v>0</v>
      </c>
      <c r="AP1204" t="s">
        <v>2517</v>
      </c>
      <c r="AQ1204" t="s">
        <v>2840</v>
      </c>
      <c r="AR1204">
        <v>0</v>
      </c>
      <c r="AT1204" s="92">
        <v>40</v>
      </c>
      <c r="AU1204" s="94">
        <v>131</v>
      </c>
      <c r="AV1204" s="98">
        <f t="shared" si="460"/>
        <v>40131</v>
      </c>
      <c r="AX1204" s="6" t="s">
        <v>1535</v>
      </c>
    </row>
    <row r="1205" spans="1:50" hidden="1" outlineLevel="1">
      <c r="A1205" t="s">
        <v>528</v>
      </c>
      <c r="B1205" t="s">
        <v>2840</v>
      </c>
      <c r="C1205" s="1">
        <f t="shared" si="452"/>
        <v>7361</v>
      </c>
      <c r="D1205" s="6">
        <f>IF(N1205&gt;0, RANK(N1205,(N1205:P1205,Q1205:AE1205)),0)</f>
        <v>1</v>
      </c>
      <c r="E1205" s="6">
        <f>IF(O1205&gt;0,RANK(O1205,(N1205:P1205,Q1205:AE1205)),0)</f>
        <v>2</v>
      </c>
      <c r="F1205" s="6">
        <f>IF(P1205&gt;0,RANK(P1205,(N1205:P1205,Q1205:AE1205)),0)</f>
        <v>3</v>
      </c>
      <c r="G1205" s="1">
        <f t="shared" si="453"/>
        <v>793</v>
      </c>
      <c r="H1205" s="2">
        <f t="shared" si="454"/>
        <v>0.10772992799891319</v>
      </c>
      <c r="I1205" s="2"/>
      <c r="J1205" s="2">
        <f t="shared" si="455"/>
        <v>0.52302676266811576</v>
      </c>
      <c r="K1205" s="2">
        <f t="shared" si="455"/>
        <v>0.41529683466920253</v>
      </c>
      <c r="L1205" s="2">
        <f t="shared" si="455"/>
        <v>6.1676402662681699E-2</v>
      </c>
      <c r="M1205" s="2">
        <f t="shared" si="456"/>
        <v>6.9388939039072284E-18</v>
      </c>
      <c r="N1205" s="53">
        <v>3850</v>
      </c>
      <c r="O1205" s="53">
        <v>3057</v>
      </c>
      <c r="P1205" s="53">
        <v>454</v>
      </c>
      <c r="AG1205" s="6">
        <f>IF(Q1205&gt;0,RANK(Q1205,(N1205:P1205,Q1205:AE1205)),0)</f>
        <v>0</v>
      </c>
      <c r="AH1205" s="6">
        <f>IF(R1205&gt;0,RANK(R1205,(N1205:P1205,Q1205:AE1205)),0)</f>
        <v>0</v>
      </c>
      <c r="AI1205" s="6">
        <f>IF(T1205&gt;0,RANK(T1205,(N1205:P1205,Q1205:AE1205)),0)</f>
        <v>0</v>
      </c>
      <c r="AJ1205" s="6">
        <f>IF(S1205&gt;0,RANK(S1205,(N1205:P1205,Q1205:AE1205)),0)</f>
        <v>0</v>
      </c>
      <c r="AK1205" s="2">
        <f t="shared" si="457"/>
        <v>0</v>
      </c>
      <c r="AL1205" s="2">
        <f t="shared" si="457"/>
        <v>0</v>
      </c>
      <c r="AM1205" s="2">
        <f t="shared" si="458"/>
        <v>0</v>
      </c>
      <c r="AN1205" s="2">
        <f t="shared" si="459"/>
        <v>0</v>
      </c>
      <c r="AP1205" t="s">
        <v>528</v>
      </c>
      <c r="AQ1205" t="s">
        <v>2840</v>
      </c>
      <c r="AR1205">
        <v>5</v>
      </c>
      <c r="AT1205" s="92">
        <v>40</v>
      </c>
      <c r="AU1205" s="94">
        <v>133</v>
      </c>
      <c r="AV1205" s="98">
        <f t="shared" si="460"/>
        <v>40133</v>
      </c>
      <c r="AX1205" s="6" t="s">
        <v>1535</v>
      </c>
    </row>
    <row r="1206" spans="1:50" hidden="1" outlineLevel="1">
      <c r="A1206" t="s">
        <v>2518</v>
      </c>
      <c r="B1206" t="s">
        <v>2840</v>
      </c>
      <c r="C1206" s="1">
        <f t="shared" si="452"/>
        <v>7888</v>
      </c>
      <c r="D1206" s="6">
        <f>IF(N1206&gt;0, RANK(N1206,(N1206:P1206,Q1206:AE1206)),0)</f>
        <v>2</v>
      </c>
      <c r="E1206" s="6">
        <f>IF(O1206&gt;0,RANK(O1206,(N1206:P1206,Q1206:AE1206)),0)</f>
        <v>1</v>
      </c>
      <c r="F1206" s="6">
        <f>IF(P1206&gt;0,RANK(P1206,(N1206:P1206,Q1206:AE1206)),0)</f>
        <v>3</v>
      </c>
      <c r="G1206" s="1">
        <f t="shared" si="453"/>
        <v>163</v>
      </c>
      <c r="H1206" s="2">
        <f t="shared" si="454"/>
        <v>2.0664300202839755E-2</v>
      </c>
      <c r="I1206" s="2"/>
      <c r="J1206" s="2">
        <f t="shared" si="455"/>
        <v>0.46894016227180529</v>
      </c>
      <c r="K1206" s="2">
        <f t="shared" si="455"/>
        <v>0.48960446247464501</v>
      </c>
      <c r="L1206" s="2">
        <f t="shared" si="455"/>
        <v>4.1455375253549698E-2</v>
      </c>
      <c r="M1206" s="2">
        <f t="shared" si="456"/>
        <v>5.5511151231257827E-17</v>
      </c>
      <c r="N1206" s="53">
        <v>3699</v>
      </c>
      <c r="O1206" s="53">
        <v>3862</v>
      </c>
      <c r="P1206" s="53">
        <v>327</v>
      </c>
      <c r="AG1206" s="6">
        <f>IF(Q1206&gt;0,RANK(Q1206,(N1206:P1206,Q1206:AE1206)),0)</f>
        <v>0</v>
      </c>
      <c r="AH1206" s="6">
        <f>IF(R1206&gt;0,RANK(R1206,(N1206:P1206,Q1206:AE1206)),0)</f>
        <v>0</v>
      </c>
      <c r="AI1206" s="6">
        <f>IF(T1206&gt;0,RANK(T1206,(N1206:P1206,Q1206:AE1206)),0)</f>
        <v>0</v>
      </c>
      <c r="AJ1206" s="6">
        <f>IF(S1206&gt;0,RANK(S1206,(N1206:P1206,Q1206:AE1206)),0)</f>
        <v>0</v>
      </c>
      <c r="AK1206" s="2">
        <f t="shared" si="457"/>
        <v>0</v>
      </c>
      <c r="AL1206" s="2">
        <f t="shared" si="457"/>
        <v>0</v>
      </c>
      <c r="AM1206" s="2">
        <f t="shared" si="458"/>
        <v>0</v>
      </c>
      <c r="AN1206" s="2">
        <f t="shared" si="459"/>
        <v>0</v>
      </c>
      <c r="AP1206" t="s">
        <v>2518</v>
      </c>
      <c r="AQ1206" t="s">
        <v>2840</v>
      </c>
      <c r="AR1206">
        <v>2</v>
      </c>
      <c r="AT1206" s="92">
        <v>40</v>
      </c>
      <c r="AU1206" s="94">
        <v>135</v>
      </c>
      <c r="AV1206" s="98">
        <f t="shared" si="460"/>
        <v>40135</v>
      </c>
      <c r="AX1206" s="6" t="s">
        <v>1535</v>
      </c>
    </row>
    <row r="1207" spans="1:50" hidden="1" outlineLevel="1">
      <c r="A1207" t="s">
        <v>728</v>
      </c>
      <c r="B1207" t="s">
        <v>2840</v>
      </c>
      <c r="C1207" s="1">
        <f t="shared" si="452"/>
        <v>15069</v>
      </c>
      <c r="D1207" s="6">
        <f>IF(N1207&gt;0, RANK(N1207,(N1207:P1207,Q1207:AE1207)),0)</f>
        <v>2</v>
      </c>
      <c r="E1207" s="6">
        <f>IF(O1207&gt;0,RANK(O1207,(N1207:P1207,Q1207:AE1207)),0)</f>
        <v>1</v>
      </c>
      <c r="F1207" s="6">
        <f>IF(P1207&gt;0,RANK(P1207,(N1207:P1207,Q1207:AE1207)),0)</f>
        <v>3</v>
      </c>
      <c r="G1207" s="1">
        <f t="shared" si="453"/>
        <v>816</v>
      </c>
      <c r="H1207" s="2">
        <f t="shared" si="454"/>
        <v>5.415090583316743E-2</v>
      </c>
      <c r="I1207" s="2"/>
      <c r="J1207" s="2">
        <f t="shared" si="455"/>
        <v>0.4528502223107041</v>
      </c>
      <c r="K1207" s="2">
        <f t="shared" si="455"/>
        <v>0.50700112814387155</v>
      </c>
      <c r="L1207" s="2">
        <f t="shared" si="455"/>
        <v>4.0148649545424381E-2</v>
      </c>
      <c r="M1207" s="2">
        <f t="shared" si="456"/>
        <v>2.7755575615628914E-17</v>
      </c>
      <c r="N1207" s="53">
        <v>6824</v>
      </c>
      <c r="O1207" s="53">
        <v>7640</v>
      </c>
      <c r="P1207" s="53">
        <v>605</v>
      </c>
      <c r="AG1207" s="6">
        <f>IF(Q1207&gt;0,RANK(Q1207,(N1207:P1207,Q1207:AE1207)),0)</f>
        <v>0</v>
      </c>
      <c r="AH1207" s="6">
        <f>IF(R1207&gt;0,RANK(R1207,(N1207:P1207,Q1207:AE1207)),0)</f>
        <v>0</v>
      </c>
      <c r="AI1207" s="6">
        <f>IF(T1207&gt;0,RANK(T1207,(N1207:P1207,Q1207:AE1207)),0)</f>
        <v>0</v>
      </c>
      <c r="AJ1207" s="6">
        <f>IF(S1207&gt;0,RANK(S1207,(N1207:P1207,Q1207:AE1207)),0)</f>
        <v>0</v>
      </c>
      <c r="AK1207" s="2">
        <f t="shared" si="457"/>
        <v>0</v>
      </c>
      <c r="AL1207" s="2">
        <f t="shared" si="457"/>
        <v>0</v>
      </c>
      <c r="AM1207" s="2">
        <f t="shared" si="458"/>
        <v>0</v>
      </c>
      <c r="AN1207" s="2">
        <f t="shared" si="459"/>
        <v>0</v>
      </c>
      <c r="AP1207" t="s">
        <v>728</v>
      </c>
      <c r="AQ1207" t="s">
        <v>2840</v>
      </c>
      <c r="AR1207">
        <v>4</v>
      </c>
      <c r="AT1207" s="92">
        <v>40</v>
      </c>
      <c r="AU1207" s="94">
        <v>137</v>
      </c>
      <c r="AV1207" s="98">
        <f t="shared" si="460"/>
        <v>40137</v>
      </c>
      <c r="AX1207" s="6" t="s">
        <v>1535</v>
      </c>
    </row>
    <row r="1208" spans="1:50" hidden="1" outlineLevel="1">
      <c r="A1208" t="s">
        <v>1203</v>
      </c>
      <c r="B1208" t="s">
        <v>2840</v>
      </c>
      <c r="C1208" s="1">
        <f t="shared" si="452"/>
        <v>4374</v>
      </c>
      <c r="D1208" s="6">
        <f>IF(N1208&gt;0, RANK(N1208,(N1208:P1208,Q1208:AE1208)),0)</f>
        <v>2</v>
      </c>
      <c r="E1208" s="6">
        <f>IF(O1208&gt;0,RANK(O1208,(N1208:P1208,Q1208:AE1208)),0)</f>
        <v>1</v>
      </c>
      <c r="F1208" s="6">
        <f>IF(P1208&gt;0,RANK(P1208,(N1208:P1208,Q1208:AE1208)),0)</f>
        <v>3</v>
      </c>
      <c r="G1208" s="1">
        <f t="shared" si="453"/>
        <v>2430</v>
      </c>
      <c r="H1208" s="2">
        <f t="shared" si="454"/>
        <v>0.55555555555555558</v>
      </c>
      <c r="I1208" s="2"/>
      <c r="J1208" s="2">
        <f t="shared" si="455"/>
        <v>0.20667581161408322</v>
      </c>
      <c r="K1208" s="2">
        <f t="shared" si="455"/>
        <v>0.7622313671696388</v>
      </c>
      <c r="L1208" s="2">
        <f t="shared" si="455"/>
        <v>3.1092821216278006E-2</v>
      </c>
      <c r="M1208" s="2">
        <f t="shared" si="456"/>
        <v>-1.7347234759768071E-17</v>
      </c>
      <c r="N1208" s="53">
        <v>904</v>
      </c>
      <c r="O1208" s="53">
        <v>3334</v>
      </c>
      <c r="P1208" s="53">
        <v>136</v>
      </c>
      <c r="AG1208" s="6">
        <f>IF(Q1208&gt;0,RANK(Q1208,(N1208:P1208,Q1208:AE1208)),0)</f>
        <v>0</v>
      </c>
      <c r="AH1208" s="6">
        <f>IF(R1208&gt;0,RANK(R1208,(N1208:P1208,Q1208:AE1208)),0)</f>
        <v>0</v>
      </c>
      <c r="AI1208" s="6">
        <f>IF(T1208&gt;0,RANK(T1208,(N1208:P1208,Q1208:AE1208)),0)</f>
        <v>0</v>
      </c>
      <c r="AJ1208" s="6">
        <f>IF(S1208&gt;0,RANK(S1208,(N1208:P1208,Q1208:AE1208)),0)</f>
        <v>0</v>
      </c>
      <c r="AK1208" s="2">
        <f t="shared" si="457"/>
        <v>0</v>
      </c>
      <c r="AL1208" s="2">
        <f t="shared" si="457"/>
        <v>0</v>
      </c>
      <c r="AM1208" s="2">
        <f t="shared" si="458"/>
        <v>0</v>
      </c>
      <c r="AN1208" s="2">
        <f t="shared" si="459"/>
        <v>0</v>
      </c>
      <c r="AP1208" t="s">
        <v>1203</v>
      </c>
      <c r="AQ1208" t="s">
        <v>2840</v>
      </c>
      <c r="AR1208">
        <v>3</v>
      </c>
      <c r="AT1208" s="92">
        <v>40</v>
      </c>
      <c r="AU1208" s="94">
        <v>139</v>
      </c>
      <c r="AV1208" s="98">
        <f t="shared" si="460"/>
        <v>40139</v>
      </c>
      <c r="AX1208" s="6" t="s">
        <v>1535</v>
      </c>
    </row>
    <row r="1209" spans="1:50" hidden="1" outlineLevel="1">
      <c r="A1209" t="s">
        <v>2519</v>
      </c>
      <c r="B1209" t="s">
        <v>2840</v>
      </c>
      <c r="C1209" s="1">
        <f t="shared" si="452"/>
        <v>2669</v>
      </c>
      <c r="D1209" s="6">
        <f>IF(N1209&gt;0, RANK(N1209,(N1209:P1209,Q1209:AE1209)),0)</f>
        <v>1</v>
      </c>
      <c r="E1209" s="6">
        <f>IF(O1209&gt;0,RANK(O1209,(N1209:P1209,Q1209:AE1209)),0)</f>
        <v>2</v>
      </c>
      <c r="F1209" s="6">
        <f>IF(P1209&gt;0,RANK(P1209,(N1209:P1209,Q1209:AE1209)),0)</f>
        <v>3</v>
      </c>
      <c r="G1209" s="1">
        <f t="shared" si="453"/>
        <v>459</v>
      </c>
      <c r="H1209" s="2">
        <f t="shared" si="454"/>
        <v>0.17197452229299362</v>
      </c>
      <c r="I1209" s="2"/>
      <c r="J1209" s="2">
        <f t="shared" si="455"/>
        <v>0.56912701386287001</v>
      </c>
      <c r="K1209" s="2">
        <f t="shared" si="455"/>
        <v>0.39715249156987636</v>
      </c>
      <c r="L1209" s="2">
        <f t="shared" si="455"/>
        <v>3.372049456725365E-2</v>
      </c>
      <c r="M1209" s="2">
        <f t="shared" si="456"/>
        <v>-2.7755575615628914E-17</v>
      </c>
      <c r="N1209" s="53">
        <v>1519</v>
      </c>
      <c r="O1209" s="53">
        <v>1060</v>
      </c>
      <c r="P1209" s="53">
        <v>90</v>
      </c>
      <c r="AG1209" s="6">
        <f>IF(Q1209&gt;0,RANK(Q1209,(N1209:P1209,Q1209:AE1209)),0)</f>
        <v>0</v>
      </c>
      <c r="AH1209" s="6">
        <f>IF(R1209&gt;0,RANK(R1209,(N1209:P1209,Q1209:AE1209)),0)</f>
        <v>0</v>
      </c>
      <c r="AI1209" s="6">
        <f>IF(T1209&gt;0,RANK(T1209,(N1209:P1209,Q1209:AE1209)),0)</f>
        <v>0</v>
      </c>
      <c r="AJ1209" s="6">
        <f>IF(S1209&gt;0,RANK(S1209,(N1209:P1209,Q1209:AE1209)),0)</f>
        <v>0</v>
      </c>
      <c r="AK1209" s="2">
        <f t="shared" si="457"/>
        <v>0</v>
      </c>
      <c r="AL1209" s="2">
        <f t="shared" si="457"/>
        <v>0</v>
      </c>
      <c r="AM1209" s="2">
        <f t="shared" si="458"/>
        <v>0</v>
      </c>
      <c r="AN1209" s="2">
        <f t="shared" si="459"/>
        <v>0</v>
      </c>
      <c r="AP1209" t="s">
        <v>2519</v>
      </c>
      <c r="AQ1209" t="s">
        <v>2840</v>
      </c>
      <c r="AR1209">
        <v>4</v>
      </c>
      <c r="AT1209" s="92">
        <v>40</v>
      </c>
      <c r="AU1209" s="94">
        <v>141</v>
      </c>
      <c r="AV1209" s="98">
        <f t="shared" si="460"/>
        <v>40141</v>
      </c>
      <c r="AX1209" s="6" t="s">
        <v>1535</v>
      </c>
    </row>
    <row r="1210" spans="1:50" hidden="1" outlineLevel="1">
      <c r="A1210" t="s">
        <v>2520</v>
      </c>
      <c r="B1210" t="s">
        <v>2840</v>
      </c>
      <c r="C1210" s="1">
        <f t="shared" si="452"/>
        <v>164841</v>
      </c>
      <c r="D1210" s="6">
        <f>IF(N1210&gt;0, RANK(N1210,(N1210:P1210,Q1210:AE1210)),0)</f>
        <v>2</v>
      </c>
      <c r="E1210" s="6">
        <f>IF(O1210&gt;0,RANK(O1210,(N1210:P1210,Q1210:AE1210)),0)</f>
        <v>1</v>
      </c>
      <c r="F1210" s="6">
        <f>IF(P1210&gt;0,RANK(P1210,(N1210:P1210,Q1210:AE1210)),0)</f>
        <v>3</v>
      </c>
      <c r="G1210" s="1">
        <f t="shared" si="453"/>
        <v>38477</v>
      </c>
      <c r="H1210" s="2">
        <f t="shared" si="454"/>
        <v>0.23341887030532452</v>
      </c>
      <c r="I1210" s="2"/>
      <c r="J1210" s="2">
        <f t="shared" si="455"/>
        <v>0.36577065171892914</v>
      </c>
      <c r="K1210" s="2">
        <f t="shared" si="455"/>
        <v>0.59918952202425368</v>
      </c>
      <c r="L1210" s="2">
        <f t="shared" si="455"/>
        <v>3.5039826256817175E-2</v>
      </c>
      <c r="M1210" s="2">
        <f t="shared" si="456"/>
        <v>-5.5511151231257827E-17</v>
      </c>
      <c r="N1210" s="53">
        <v>60294</v>
      </c>
      <c r="O1210" s="53">
        <v>98771</v>
      </c>
      <c r="P1210" s="53">
        <v>5776</v>
      </c>
      <c r="AG1210" s="6">
        <f>IF(Q1210&gt;0,RANK(Q1210,(N1210:P1210,Q1210:AE1210)),0)</f>
        <v>0</v>
      </c>
      <c r="AH1210" s="6">
        <f>IF(R1210&gt;0,RANK(R1210,(N1210:P1210,Q1210:AE1210)),0)</f>
        <v>0</v>
      </c>
      <c r="AI1210" s="6">
        <f>IF(T1210&gt;0,RANK(T1210,(N1210:P1210,Q1210:AE1210)),0)</f>
        <v>0</v>
      </c>
      <c r="AJ1210" s="6">
        <f>IF(S1210&gt;0,RANK(S1210,(N1210:P1210,Q1210:AE1210)),0)</f>
        <v>0</v>
      </c>
      <c r="AK1210" s="2">
        <f t="shared" si="457"/>
        <v>0</v>
      </c>
      <c r="AL1210" s="2">
        <f t="shared" si="457"/>
        <v>0</v>
      </c>
      <c r="AM1210" s="2">
        <f t="shared" si="458"/>
        <v>0</v>
      </c>
      <c r="AN1210" s="2">
        <f t="shared" si="459"/>
        <v>0</v>
      </c>
      <c r="AP1210" t="s">
        <v>2520</v>
      </c>
      <c r="AQ1210" t="s">
        <v>2840</v>
      </c>
      <c r="AR1210">
        <v>1</v>
      </c>
      <c r="AT1210" s="92">
        <v>40</v>
      </c>
      <c r="AU1210" s="94">
        <v>143</v>
      </c>
      <c r="AV1210" s="98">
        <f t="shared" si="460"/>
        <v>40143</v>
      </c>
      <c r="AX1210" s="6" t="s">
        <v>1535</v>
      </c>
    </row>
    <row r="1211" spans="1:50" hidden="1" outlineLevel="1">
      <c r="A1211" t="s">
        <v>2521</v>
      </c>
      <c r="B1211" t="s">
        <v>2840</v>
      </c>
      <c r="C1211" s="1">
        <f t="shared" si="452"/>
        <v>15276</v>
      </c>
      <c r="D1211" s="6">
        <f>IF(N1211&gt;0, RANK(N1211,(N1211:P1211,Q1211:AE1211)),0)</f>
        <v>2</v>
      </c>
      <c r="E1211" s="6">
        <f>IF(O1211&gt;0,RANK(O1211,(N1211:P1211,Q1211:AE1211)),0)</f>
        <v>1</v>
      </c>
      <c r="F1211" s="6">
        <f>IF(P1211&gt;0,RANK(P1211,(N1211:P1211,Q1211:AE1211)),0)</f>
        <v>3</v>
      </c>
      <c r="G1211" s="1">
        <f t="shared" si="453"/>
        <v>2436</v>
      </c>
      <c r="H1211" s="2">
        <f t="shared" si="454"/>
        <v>0.15946582875098192</v>
      </c>
      <c r="I1211" s="2"/>
      <c r="J1211" s="2">
        <f t="shared" si="455"/>
        <v>0.39598062319979049</v>
      </c>
      <c r="K1211" s="2">
        <f t="shared" si="455"/>
        <v>0.55544645195077247</v>
      </c>
      <c r="L1211" s="2">
        <f t="shared" si="455"/>
        <v>4.8572924849437024E-2</v>
      </c>
      <c r="M1211" s="2">
        <f t="shared" si="456"/>
        <v>6.9388939039072284E-17</v>
      </c>
      <c r="N1211" s="53">
        <v>6049</v>
      </c>
      <c r="O1211" s="53">
        <v>8485</v>
      </c>
      <c r="P1211" s="53">
        <v>742</v>
      </c>
      <c r="AG1211" s="6">
        <f>IF(Q1211&gt;0,RANK(Q1211,(N1211:P1211,Q1211:AE1211)),0)</f>
        <v>0</v>
      </c>
      <c r="AH1211" s="6">
        <f>IF(R1211&gt;0,RANK(R1211,(N1211:P1211,Q1211:AE1211)),0)</f>
        <v>0</v>
      </c>
      <c r="AI1211" s="6">
        <f>IF(T1211&gt;0,RANK(T1211,(N1211:P1211,Q1211:AE1211)),0)</f>
        <v>0</v>
      </c>
      <c r="AJ1211" s="6">
        <f>IF(S1211&gt;0,RANK(S1211,(N1211:P1211,Q1211:AE1211)),0)</f>
        <v>0</v>
      </c>
      <c r="AK1211" s="2">
        <f t="shared" si="457"/>
        <v>0</v>
      </c>
      <c r="AL1211" s="2">
        <f t="shared" si="457"/>
        <v>0</v>
      </c>
      <c r="AM1211" s="2">
        <f t="shared" si="458"/>
        <v>0</v>
      </c>
      <c r="AN1211" s="2">
        <f t="shared" si="459"/>
        <v>0</v>
      </c>
      <c r="AP1211" t="s">
        <v>2521</v>
      </c>
      <c r="AQ1211" t="s">
        <v>2840</v>
      </c>
      <c r="AR1211">
        <v>1</v>
      </c>
      <c r="AT1211" s="92">
        <v>40</v>
      </c>
      <c r="AU1211" s="94">
        <v>145</v>
      </c>
      <c r="AV1211" s="98">
        <f t="shared" si="460"/>
        <v>40145</v>
      </c>
      <c r="AX1211" s="6" t="s">
        <v>1535</v>
      </c>
    </row>
    <row r="1212" spans="1:50" hidden="1" outlineLevel="1">
      <c r="A1212" t="s">
        <v>2757</v>
      </c>
      <c r="B1212" t="s">
        <v>2840</v>
      </c>
      <c r="C1212" s="1">
        <f t="shared" si="452"/>
        <v>17043</v>
      </c>
      <c r="D1212" s="6">
        <f>IF(N1212&gt;0, RANK(N1212,(N1212:P1212,Q1212:AE1212)),0)</f>
        <v>2</v>
      </c>
      <c r="E1212" s="6">
        <f>IF(O1212&gt;0,RANK(O1212,(N1212:P1212,Q1212:AE1212)),0)</f>
        <v>1</v>
      </c>
      <c r="F1212" s="6">
        <f>IF(P1212&gt;0,RANK(P1212,(N1212:P1212,Q1212:AE1212)),0)</f>
        <v>3</v>
      </c>
      <c r="G1212" s="1">
        <f t="shared" si="453"/>
        <v>5205</v>
      </c>
      <c r="H1212" s="2">
        <f t="shared" si="454"/>
        <v>0.30540397817285692</v>
      </c>
      <c r="I1212" s="2"/>
      <c r="J1212" s="2">
        <f t="shared" si="455"/>
        <v>0.32347591386492991</v>
      </c>
      <c r="K1212" s="2">
        <f t="shared" si="455"/>
        <v>0.62887989203778683</v>
      </c>
      <c r="L1212" s="2">
        <f t="shared" si="455"/>
        <v>4.7644194097283342E-2</v>
      </c>
      <c r="M1212" s="2">
        <f t="shared" si="456"/>
        <v>-7.6327832942979512E-17</v>
      </c>
      <c r="N1212" s="53">
        <v>5513</v>
      </c>
      <c r="O1212" s="53">
        <v>10718</v>
      </c>
      <c r="P1212" s="53">
        <v>812</v>
      </c>
      <c r="AG1212" s="6">
        <f>IF(Q1212&gt;0,RANK(Q1212,(N1212:P1212,Q1212:AE1212)),0)</f>
        <v>0</v>
      </c>
      <c r="AH1212" s="6">
        <f>IF(R1212&gt;0,RANK(R1212,(N1212:P1212,Q1212:AE1212)),0)</f>
        <v>0</v>
      </c>
      <c r="AI1212" s="6">
        <f>IF(T1212&gt;0,RANK(T1212,(N1212:P1212,Q1212:AE1212)),0)</f>
        <v>0</v>
      </c>
      <c r="AJ1212" s="6">
        <f>IF(S1212&gt;0,RANK(S1212,(N1212:P1212,Q1212:AE1212)),0)</f>
        <v>0</v>
      </c>
      <c r="AK1212" s="2">
        <f t="shared" si="457"/>
        <v>0</v>
      </c>
      <c r="AL1212" s="2">
        <f t="shared" si="457"/>
        <v>0</v>
      </c>
      <c r="AM1212" s="2">
        <f t="shared" si="458"/>
        <v>0</v>
      </c>
      <c r="AN1212" s="2">
        <f t="shared" si="459"/>
        <v>0</v>
      </c>
      <c r="AP1212" t="s">
        <v>2757</v>
      </c>
      <c r="AQ1212" t="s">
        <v>2840</v>
      </c>
      <c r="AR1212">
        <v>1</v>
      </c>
      <c r="AT1212" s="92">
        <v>40</v>
      </c>
      <c r="AU1212" s="94">
        <v>147</v>
      </c>
      <c r="AV1212" s="98">
        <f t="shared" si="460"/>
        <v>40147</v>
      </c>
      <c r="AX1212" s="6" t="s">
        <v>1535</v>
      </c>
    </row>
    <row r="1213" spans="1:50" hidden="1" outlineLevel="1">
      <c r="A1213" t="s">
        <v>2522</v>
      </c>
      <c r="B1213" t="s">
        <v>2840</v>
      </c>
      <c r="C1213" s="1">
        <f t="shared" si="452"/>
        <v>4033</v>
      </c>
      <c r="D1213" s="6">
        <f>IF(N1213&gt;0, RANK(N1213,(N1213:P1213,Q1213:AE1213)),0)</f>
        <v>2</v>
      </c>
      <c r="E1213" s="6">
        <f>IF(O1213&gt;0,RANK(O1213,(N1213:P1213,Q1213:AE1213)),0)</f>
        <v>1</v>
      </c>
      <c r="F1213" s="6">
        <f>IF(P1213&gt;0,RANK(P1213,(N1213:P1213,Q1213:AE1213)),0)</f>
        <v>3</v>
      </c>
      <c r="G1213" s="1">
        <f t="shared" si="453"/>
        <v>366</v>
      </c>
      <c r="H1213" s="2">
        <f t="shared" si="454"/>
        <v>9.0751301760476077E-2</v>
      </c>
      <c r="I1213" s="2"/>
      <c r="J1213" s="2">
        <f t="shared" si="455"/>
        <v>0.42226630300024798</v>
      </c>
      <c r="K1213" s="2">
        <f t="shared" si="455"/>
        <v>0.513017604760724</v>
      </c>
      <c r="L1213" s="2">
        <f t="shared" si="455"/>
        <v>6.4716092239028022E-2</v>
      </c>
      <c r="M1213" s="2">
        <f t="shared" si="456"/>
        <v>-5.5511151231257827E-17</v>
      </c>
      <c r="N1213" s="53">
        <v>1703</v>
      </c>
      <c r="O1213" s="53">
        <v>2069</v>
      </c>
      <c r="P1213" s="53">
        <v>261</v>
      </c>
      <c r="AG1213" s="6">
        <f>IF(Q1213&gt;0,RANK(Q1213,(N1213:P1213,Q1213:AE1213)),0)</f>
        <v>0</v>
      </c>
      <c r="AH1213" s="6">
        <f>IF(R1213&gt;0,RANK(R1213,(N1213:P1213,Q1213:AE1213)),0)</f>
        <v>0</v>
      </c>
      <c r="AI1213" s="6">
        <f>IF(T1213&gt;0,RANK(T1213,(N1213:P1213,Q1213:AE1213)),0)</f>
        <v>0</v>
      </c>
      <c r="AJ1213" s="6">
        <f>IF(S1213&gt;0,RANK(S1213,(N1213:P1213,Q1213:AE1213)),0)</f>
        <v>0</v>
      </c>
      <c r="AK1213" s="2">
        <f t="shared" si="457"/>
        <v>0</v>
      </c>
      <c r="AL1213" s="2">
        <f t="shared" si="457"/>
        <v>0</v>
      </c>
      <c r="AM1213" s="2">
        <f t="shared" si="458"/>
        <v>0</v>
      </c>
      <c r="AN1213" s="2">
        <f t="shared" si="459"/>
        <v>0</v>
      </c>
      <c r="AP1213" t="s">
        <v>2522</v>
      </c>
      <c r="AQ1213" t="s">
        <v>2840</v>
      </c>
      <c r="AR1213">
        <v>3</v>
      </c>
      <c r="AT1213" s="92">
        <v>40</v>
      </c>
      <c r="AU1213" s="94">
        <v>149</v>
      </c>
      <c r="AV1213" s="98">
        <f t="shared" si="460"/>
        <v>40149</v>
      </c>
      <c r="AX1213" s="6" t="s">
        <v>1535</v>
      </c>
    </row>
    <row r="1214" spans="1:50" hidden="1" outlineLevel="1">
      <c r="A1214" t="s">
        <v>2523</v>
      </c>
      <c r="B1214" t="s">
        <v>2840</v>
      </c>
      <c r="C1214" s="1">
        <f t="shared" si="452"/>
        <v>3642</v>
      </c>
      <c r="D1214" s="6">
        <f>IF(N1214&gt;0, RANK(N1214,(N1214:P1214,Q1214:AE1214)),0)</f>
        <v>2</v>
      </c>
      <c r="E1214" s="6">
        <f>IF(O1214&gt;0,RANK(O1214,(N1214:P1214,Q1214:AE1214)),0)</f>
        <v>1</v>
      </c>
      <c r="F1214" s="6">
        <f>IF(P1214&gt;0,RANK(P1214,(N1214:P1214,Q1214:AE1214)),0)</f>
        <v>3</v>
      </c>
      <c r="G1214" s="1">
        <f t="shared" si="453"/>
        <v>660</v>
      </c>
      <c r="H1214" s="2">
        <f t="shared" si="454"/>
        <v>0.1812191103789127</v>
      </c>
      <c r="I1214" s="2"/>
      <c r="J1214" s="2">
        <f t="shared" si="455"/>
        <v>0.37479406919275121</v>
      </c>
      <c r="K1214" s="2">
        <f t="shared" si="455"/>
        <v>0.55601317957166396</v>
      </c>
      <c r="L1214" s="2">
        <f t="shared" si="455"/>
        <v>6.919275123558484E-2</v>
      </c>
      <c r="M1214" s="2">
        <f t="shared" si="456"/>
        <v>4.163336342344337E-17</v>
      </c>
      <c r="N1214" s="53">
        <v>1365</v>
      </c>
      <c r="O1214" s="53">
        <v>2025</v>
      </c>
      <c r="P1214" s="53">
        <v>252</v>
      </c>
      <c r="AG1214" s="6">
        <f>IF(Q1214&gt;0,RANK(Q1214,(N1214:P1214,Q1214:AE1214)),0)</f>
        <v>0</v>
      </c>
      <c r="AH1214" s="6">
        <f>IF(R1214&gt;0,RANK(R1214,(N1214:P1214,Q1214:AE1214)),0)</f>
        <v>0</v>
      </c>
      <c r="AI1214" s="6">
        <f>IF(T1214&gt;0,RANK(T1214,(N1214:P1214,Q1214:AE1214)),0)</f>
        <v>0</v>
      </c>
      <c r="AJ1214" s="6">
        <f>IF(S1214&gt;0,RANK(S1214,(N1214:P1214,Q1214:AE1214)),0)</f>
        <v>0</v>
      </c>
      <c r="AK1214" s="2">
        <f t="shared" si="457"/>
        <v>0</v>
      </c>
      <c r="AL1214" s="2">
        <f t="shared" si="457"/>
        <v>0</v>
      </c>
      <c r="AM1214" s="2">
        <f t="shared" si="458"/>
        <v>0</v>
      </c>
      <c r="AN1214" s="2">
        <f t="shared" si="459"/>
        <v>0</v>
      </c>
      <c r="AP1214" t="s">
        <v>2523</v>
      </c>
      <c r="AQ1214" t="s">
        <v>2840</v>
      </c>
      <c r="AR1214">
        <v>3</v>
      </c>
      <c r="AT1214" s="92">
        <v>40</v>
      </c>
      <c r="AU1214" s="94">
        <v>151</v>
      </c>
      <c r="AV1214" s="98">
        <f t="shared" si="460"/>
        <v>40151</v>
      </c>
      <c r="AX1214" s="6" t="s">
        <v>1535</v>
      </c>
    </row>
    <row r="1215" spans="1:50" hidden="1" outlineLevel="1">
      <c r="A1215" t="s">
        <v>2524</v>
      </c>
      <c r="B1215" t="s">
        <v>2840</v>
      </c>
      <c r="C1215" s="1">
        <f t="shared" si="452"/>
        <v>6182</v>
      </c>
      <c r="D1215" s="6">
        <f>IF(N1215&gt;0, RANK(N1215,(N1215:P1215,Q1215:AE1215)),0)</f>
        <v>2</v>
      </c>
      <c r="E1215" s="6">
        <f>IF(O1215&gt;0,RANK(O1215,(N1215:P1215,Q1215:AE1215)),0)</f>
        <v>1</v>
      </c>
      <c r="F1215" s="6">
        <f>IF(P1215&gt;0,RANK(P1215,(N1215:P1215,Q1215:AE1215)),0)</f>
        <v>3</v>
      </c>
      <c r="G1215" s="1">
        <f t="shared" si="453"/>
        <v>2077</v>
      </c>
      <c r="H1215" s="2">
        <f t="shared" si="454"/>
        <v>0.335975412487868</v>
      </c>
      <c r="I1215" s="2"/>
      <c r="J1215" s="2">
        <f t="shared" si="455"/>
        <v>0.29844710449692657</v>
      </c>
      <c r="K1215" s="2">
        <f t="shared" si="455"/>
        <v>0.63442251698479457</v>
      </c>
      <c r="L1215" s="2">
        <f t="shared" si="455"/>
        <v>6.7130378518278869E-2</v>
      </c>
      <c r="M1215" s="2">
        <f t="shared" si="456"/>
        <v>-1.3877787807814457E-17</v>
      </c>
      <c r="N1215" s="53">
        <v>1845</v>
      </c>
      <c r="O1215" s="53">
        <v>3922</v>
      </c>
      <c r="P1215" s="53">
        <v>415</v>
      </c>
      <c r="AG1215" s="6">
        <f>IF(Q1215&gt;0,RANK(Q1215,(N1215:P1215,Q1215:AE1215)),0)</f>
        <v>0</v>
      </c>
      <c r="AH1215" s="6">
        <f>IF(R1215&gt;0,RANK(R1215,(N1215:P1215,Q1215:AE1215)),0)</f>
        <v>0</v>
      </c>
      <c r="AI1215" s="6">
        <f>IF(T1215&gt;0,RANK(T1215,(N1215:P1215,Q1215:AE1215)),0)</f>
        <v>0</v>
      </c>
      <c r="AJ1215" s="6">
        <f>IF(S1215&gt;0,RANK(S1215,(N1215:P1215,Q1215:AE1215)),0)</f>
        <v>0</v>
      </c>
      <c r="AK1215" s="2">
        <f t="shared" si="457"/>
        <v>0</v>
      </c>
      <c r="AL1215" s="2">
        <f t="shared" si="457"/>
        <v>0</v>
      </c>
      <c r="AM1215" s="2">
        <f t="shared" si="458"/>
        <v>0</v>
      </c>
      <c r="AN1215" s="2">
        <f t="shared" si="459"/>
        <v>0</v>
      </c>
      <c r="AP1215" t="s">
        <v>2524</v>
      </c>
      <c r="AQ1215" t="s">
        <v>2840</v>
      </c>
      <c r="AR1215">
        <v>3</v>
      </c>
      <c r="AT1215" s="92">
        <v>40</v>
      </c>
      <c r="AU1215" s="94">
        <v>153</v>
      </c>
      <c r="AV1215" s="98">
        <f t="shared" si="460"/>
        <v>40153</v>
      </c>
      <c r="AX1215" s="6" t="s">
        <v>1535</v>
      </c>
    </row>
    <row r="1216" spans="1:50" collapsed="1">
      <c r="A1216" t="s">
        <v>818</v>
      </c>
      <c r="B1216" t="s">
        <v>2672</v>
      </c>
      <c r="C1216" s="1">
        <f t="shared" si="452"/>
        <v>982430</v>
      </c>
      <c r="D1216" s="6">
        <f>IF(N1216&gt;0, RANK(N1216,(N1216:P1216,Q1216:AE1216)),0)</f>
        <v>2</v>
      </c>
      <c r="E1216" s="6">
        <f>IF(O1216&gt;0,RANK(O1216,(N1216:P1216,Q1216:AE1216)),0)</f>
        <v>1</v>
      </c>
      <c r="F1216" s="6">
        <f>IF(P1216&gt;0,RANK(P1216,(N1216:P1216,Q1216:AE1216)),0)</f>
        <v>3</v>
      </c>
      <c r="G1216" s="1">
        <f t="shared" si="453"/>
        <v>149902</v>
      </c>
      <c r="H1216" s="2">
        <f t="shared" si="454"/>
        <v>0.15258288122308969</v>
      </c>
      <c r="I1216" s="2"/>
      <c r="J1216" s="2">
        <f t="shared" si="455"/>
        <v>0.39950734403468952</v>
      </c>
      <c r="K1216" s="2">
        <f t="shared" si="455"/>
        <v>0.55209022525777918</v>
      </c>
      <c r="L1216" s="2">
        <f t="shared" si="455"/>
        <v>4.8402430707531328E-2</v>
      </c>
      <c r="M1216" s="2">
        <f t="shared" si="456"/>
        <v>3.4694469519536142E-17</v>
      </c>
      <c r="N1216" s="53">
        <f>SUM(N1139:N1215)</f>
        <v>392488</v>
      </c>
      <c r="O1216" s="53">
        <f>SUM(O1139:O1215)</f>
        <v>542390</v>
      </c>
      <c r="P1216" s="53">
        <f>SUM(P1139:P1215)</f>
        <v>47552</v>
      </c>
      <c r="AE1216" s="53">
        <f>SUM(AE1139:AE1215)</f>
        <v>0</v>
      </c>
      <c r="AG1216" s="6">
        <f>IF(Q1216&gt;0,RANK(Q1216,(N1216:P1216,Q1216:AE1216)),0)</f>
        <v>0</v>
      </c>
      <c r="AH1216" s="6">
        <f>IF(R1216&gt;0,RANK(R1216,(N1216:P1216,Q1216:AE1216)),0)</f>
        <v>0</v>
      </c>
      <c r="AI1216" s="6">
        <f>IF(T1216&gt;0,RANK(T1216,(N1216:P1216,Q1216:AE1216)),0)</f>
        <v>0</v>
      </c>
      <c r="AJ1216" s="6">
        <f>IF(S1216&gt;0,RANK(S1216,(N1216:P1216,Q1216:AE1216)),0)</f>
        <v>0</v>
      </c>
      <c r="AK1216" s="2">
        <f t="shared" si="457"/>
        <v>0</v>
      </c>
      <c r="AL1216" s="2">
        <f t="shared" si="457"/>
        <v>0</v>
      </c>
      <c r="AM1216" s="2">
        <f t="shared" si="458"/>
        <v>0</v>
      </c>
      <c r="AN1216" s="2">
        <f t="shared" si="459"/>
        <v>0</v>
      </c>
      <c r="AP1216" t="s">
        <v>818</v>
      </c>
      <c r="AQ1216" t="s">
        <v>2672</v>
      </c>
      <c r="AT1216" s="92">
        <v>40</v>
      </c>
      <c r="AU1216" s="94"/>
      <c r="AV1216" s="92">
        <v>40</v>
      </c>
      <c r="AX1216" s="6" t="s">
        <v>2158</v>
      </c>
    </row>
    <row r="1217" spans="1:50">
      <c r="C1217" s="1"/>
      <c r="E1217" s="6"/>
      <c r="F1217" s="6"/>
      <c r="I1217" s="2"/>
      <c r="N1217" s="56"/>
      <c r="O1217" s="56"/>
      <c r="P1217" s="56"/>
      <c r="Q1217" s="56"/>
      <c r="R1217" s="56"/>
      <c r="S1217" s="56"/>
      <c r="T1217" s="56"/>
      <c r="U1217" s="56"/>
      <c r="V1217" s="56"/>
      <c r="W1217" s="56"/>
      <c r="X1217" s="56"/>
      <c r="Y1217" s="56"/>
      <c r="Z1217" s="56"/>
      <c r="AA1217" s="56"/>
      <c r="AB1217" s="56"/>
      <c r="AC1217" s="56"/>
      <c r="AD1217" s="56"/>
      <c r="AE1217" s="56"/>
      <c r="AG1217" s="6"/>
      <c r="AH1217" s="6"/>
      <c r="AI1217" s="6"/>
      <c r="AJ1217" s="6"/>
      <c r="AT1217" s="92"/>
      <c r="AU1217" s="94"/>
      <c r="AV1217" s="98"/>
    </row>
    <row r="1218" spans="1:50" hidden="1" outlineLevel="1">
      <c r="A1218" t="s">
        <v>136</v>
      </c>
      <c r="B1218" t="s">
        <v>579</v>
      </c>
      <c r="C1218" s="1">
        <f t="shared" ref="C1218:C1249" si="461">SUM(N1218:AE1218)</f>
        <v>22846</v>
      </c>
      <c r="D1218" s="6">
        <f>IF(N1218&gt;0, RANK(N1218,(N1218:P1218,Q1218:AE1218)),0)</f>
        <v>2</v>
      </c>
      <c r="E1218" s="6">
        <f>IF(O1218&gt;0,RANK(O1218,(N1218:P1218,Q1218:AE1218)),0)</f>
        <v>1</v>
      </c>
      <c r="F1218" s="6">
        <f>IF(P1218&gt;0,RANK(P1218,(N1218:P1218,Q1218:AE1218)),0)</f>
        <v>0</v>
      </c>
      <c r="G1218" s="1">
        <f t="shared" ref="G1218:G1258" si="462">IF(C1218&gt;0,MAX(N1218:P1218)-LARGE(N1218:P1218,2),0)</f>
        <v>5552</v>
      </c>
      <c r="H1218" s="2">
        <f t="shared" ref="H1218:H1258" si="463">IF(C1218&gt;0,G1218/C1218,0)</f>
        <v>0.24301847150485861</v>
      </c>
      <c r="I1218" s="2"/>
      <c r="J1218" s="2">
        <f t="shared" ref="J1218:J1249" si="464">IF($C1218=0,"-",N1218/$C1218)</f>
        <v>0.3530596165630745</v>
      </c>
      <c r="K1218" s="2">
        <f t="shared" ref="K1218:K1249" si="465">IF($C1218=0,"-",O1218/$C1218)</f>
        <v>0.59607808806793317</v>
      </c>
      <c r="L1218" s="2">
        <f t="shared" ref="L1218:L1249" si="466">IF($C1218=0,"-",P1218/$C1218)</f>
        <v>0</v>
      </c>
      <c r="M1218" s="2">
        <f t="shared" ref="M1218:M1249" si="467">IF(C1218=0,"-",(1-J1218-K1218-L1218))</f>
        <v>5.0862295368992338E-2</v>
      </c>
      <c r="N1218" s="56">
        <v>8066</v>
      </c>
      <c r="O1218" s="56">
        <v>13618</v>
      </c>
      <c r="P1218" s="56"/>
      <c r="Q1218" s="56">
        <v>379</v>
      </c>
      <c r="R1218" s="56"/>
      <c r="S1218" s="56"/>
      <c r="T1218" s="56"/>
      <c r="U1218" s="56"/>
      <c r="V1218" s="56"/>
      <c r="W1218" s="56"/>
      <c r="X1218" s="56">
        <v>0</v>
      </c>
      <c r="Y1218" s="56">
        <v>783</v>
      </c>
      <c r="Z1218" s="56"/>
      <c r="AA1218" s="56"/>
      <c r="AB1218" s="56"/>
      <c r="AC1218" s="56"/>
      <c r="AD1218" s="56"/>
      <c r="AE1218" s="56"/>
      <c r="AG1218" s="6">
        <f>IF(Q1218&gt;0,RANK(Q1218,(N1218:P1218,Q1218:AE1218)),0)</f>
        <v>4</v>
      </c>
      <c r="AH1218" s="6">
        <f>IF(R1218&gt;0,RANK(R1218,(N1218:P1218,Q1218:AE1218)),0)</f>
        <v>0</v>
      </c>
      <c r="AI1218" s="6">
        <f>IF(T1218&gt;0,RANK(T1218,(N1218:P1218,Q1218:AE1218)),0)</f>
        <v>0</v>
      </c>
      <c r="AJ1218" s="6">
        <f>IF(S1218&gt;0,RANK(S1218,(N1218:P1218,Q1218:AE1218)),0)</f>
        <v>0</v>
      </c>
      <c r="AK1218" s="2">
        <f t="shared" ref="AK1218:AK1249" si="468">IF($C1218=0,"-",Q1218/$C1218)</f>
        <v>1.6589337301934692E-2</v>
      </c>
      <c r="AL1218" s="2">
        <f t="shared" ref="AL1218:AL1249" si="469">IF($C1218=0,"-",R1218/$C1218)</f>
        <v>0</v>
      </c>
      <c r="AM1218" s="2">
        <f t="shared" ref="AM1218:AM1249" si="470">IF($C1218=0,"-",T1218/$C1218)</f>
        <v>0</v>
      </c>
      <c r="AN1218" s="2">
        <f t="shared" ref="AN1218:AN1249" si="471">IF($C1218=0,"-",S1218/$C1218)</f>
        <v>0</v>
      </c>
      <c r="AP1218" t="s">
        <v>136</v>
      </c>
      <c r="AQ1218" t="s">
        <v>579</v>
      </c>
      <c r="AR1218" s="53"/>
      <c r="AT1218" s="92">
        <v>42</v>
      </c>
      <c r="AU1218" s="94">
        <v>1</v>
      </c>
      <c r="AV1218" s="98">
        <f t="shared" ref="AV1218:AV1227" si="472">1000*AT1218+AU1218</f>
        <v>42001</v>
      </c>
      <c r="AX1218" s="6" t="s">
        <v>1535</v>
      </c>
    </row>
    <row r="1219" spans="1:50" hidden="1" outlineLevel="1">
      <c r="A1219" t="s">
        <v>2174</v>
      </c>
      <c r="B1219" t="s">
        <v>579</v>
      </c>
      <c r="C1219" s="1">
        <f t="shared" si="461"/>
        <v>441807</v>
      </c>
      <c r="D1219" s="6">
        <f>IF(N1219&gt;0, RANK(N1219,(N1219:P1219,Q1219:AE1219)),0)</f>
        <v>1</v>
      </c>
      <c r="E1219" s="6">
        <f>IF(O1219&gt;0,RANK(O1219,(N1219:P1219,Q1219:AE1219)),0)</f>
        <v>2</v>
      </c>
      <c r="F1219" s="6">
        <f>IF(P1219&gt;0,RANK(P1219,(N1219:P1219,Q1219:AE1219)),0)</f>
        <v>0</v>
      </c>
      <c r="G1219" s="1">
        <f t="shared" si="462"/>
        <v>22099</v>
      </c>
      <c r="H1219" s="2">
        <f t="shared" si="463"/>
        <v>5.0019578684810335E-2</v>
      </c>
      <c r="I1219" s="2"/>
      <c r="J1219" s="2">
        <f t="shared" si="464"/>
        <v>0.51418832205012599</v>
      </c>
      <c r="K1219" s="2">
        <f t="shared" si="465"/>
        <v>0.46416874336531561</v>
      </c>
      <c r="L1219" s="2">
        <f t="shared" si="466"/>
        <v>0</v>
      </c>
      <c r="M1219" s="2">
        <f t="shared" si="467"/>
        <v>2.1642934584558404E-2</v>
      </c>
      <c r="N1219" s="56">
        <v>227172</v>
      </c>
      <c r="O1219" s="56">
        <v>205073</v>
      </c>
      <c r="P1219" s="56"/>
      <c r="Q1219" s="56">
        <v>4021</v>
      </c>
      <c r="R1219" s="56"/>
      <c r="S1219" s="56"/>
      <c r="T1219" s="56"/>
      <c r="U1219" s="56"/>
      <c r="V1219" s="56"/>
      <c r="W1219" s="56"/>
      <c r="X1219" s="56">
        <v>95</v>
      </c>
      <c r="Y1219" s="56">
        <v>5446</v>
      </c>
      <c r="Z1219" s="56"/>
      <c r="AA1219" s="56"/>
      <c r="AB1219" s="56"/>
      <c r="AC1219" s="56"/>
      <c r="AD1219" s="56"/>
      <c r="AE1219" s="56"/>
      <c r="AG1219" s="6">
        <f>IF(Q1219&gt;0,RANK(Q1219,(N1219:P1219,Q1219:AE1219)),0)</f>
        <v>4</v>
      </c>
      <c r="AH1219" s="6">
        <f>IF(R1219&gt;0,RANK(R1219,(N1219:P1219,Q1219:AE1219)),0)</f>
        <v>0</v>
      </c>
      <c r="AI1219" s="6">
        <f>IF(T1219&gt;0,RANK(T1219,(N1219:P1219,Q1219:AE1219)),0)</f>
        <v>0</v>
      </c>
      <c r="AJ1219" s="6">
        <f>IF(S1219&gt;0,RANK(S1219,(N1219:P1219,Q1219:AE1219)),0)</f>
        <v>0</v>
      </c>
      <c r="AK1219" s="2">
        <f t="shared" si="468"/>
        <v>9.1012591470936398E-3</v>
      </c>
      <c r="AL1219" s="2">
        <f t="shared" si="469"/>
        <v>0</v>
      </c>
      <c r="AM1219" s="2">
        <f t="shared" si="470"/>
        <v>0</v>
      </c>
      <c r="AN1219" s="2">
        <f t="shared" si="471"/>
        <v>0</v>
      </c>
      <c r="AP1219" t="s">
        <v>2174</v>
      </c>
      <c r="AQ1219" t="s">
        <v>579</v>
      </c>
      <c r="AR1219" s="53"/>
      <c r="AT1219" s="92">
        <v>42</v>
      </c>
      <c r="AU1219" s="94">
        <v>3</v>
      </c>
      <c r="AV1219" s="98">
        <f t="shared" si="472"/>
        <v>42003</v>
      </c>
      <c r="AX1219" s="6" t="s">
        <v>1535</v>
      </c>
    </row>
    <row r="1220" spans="1:50" hidden="1" outlineLevel="1">
      <c r="A1220" t="s">
        <v>1557</v>
      </c>
      <c r="B1220" t="s">
        <v>579</v>
      </c>
      <c r="C1220" s="1">
        <f t="shared" si="461"/>
        <v>21936</v>
      </c>
      <c r="D1220" s="6">
        <f>IF(N1220&gt;0, RANK(N1220,(N1220:P1220,Q1220:AE1220)),0)</f>
        <v>2</v>
      </c>
      <c r="E1220" s="6">
        <f>IF(O1220&gt;0,RANK(O1220,(N1220:P1220,Q1220:AE1220)),0)</f>
        <v>1</v>
      </c>
      <c r="F1220" s="6">
        <f>IF(P1220&gt;0,RANK(P1220,(N1220:P1220,Q1220:AE1220)),0)</f>
        <v>0</v>
      </c>
      <c r="G1220" s="1">
        <f t="shared" si="462"/>
        <v>1681</v>
      </c>
      <c r="H1220" s="2">
        <f t="shared" si="463"/>
        <v>7.6632020423048869E-2</v>
      </c>
      <c r="I1220" s="2"/>
      <c r="J1220" s="2">
        <f t="shared" si="464"/>
        <v>0.43367067833698031</v>
      </c>
      <c r="K1220" s="2">
        <f t="shared" si="465"/>
        <v>0.51030269876002921</v>
      </c>
      <c r="L1220" s="2">
        <f t="shared" si="466"/>
        <v>0</v>
      </c>
      <c r="M1220" s="2">
        <f t="shared" si="467"/>
        <v>5.6026622902990431E-2</v>
      </c>
      <c r="N1220" s="56">
        <v>9513</v>
      </c>
      <c r="O1220" s="56">
        <v>11194</v>
      </c>
      <c r="P1220" s="56"/>
      <c r="Q1220" s="56">
        <v>464</v>
      </c>
      <c r="R1220" s="56"/>
      <c r="S1220" s="56"/>
      <c r="T1220" s="56"/>
      <c r="U1220" s="56"/>
      <c r="V1220" s="56"/>
      <c r="W1220" s="56"/>
      <c r="X1220" s="56">
        <v>0</v>
      </c>
      <c r="Y1220" s="56">
        <v>765</v>
      </c>
      <c r="Z1220" s="56"/>
      <c r="AA1220" s="56"/>
      <c r="AB1220" s="56"/>
      <c r="AC1220" s="56"/>
      <c r="AD1220" s="56"/>
      <c r="AE1220" s="56"/>
      <c r="AG1220" s="6">
        <f>IF(Q1220&gt;0,RANK(Q1220,(N1220:P1220,Q1220:AE1220)),0)</f>
        <v>4</v>
      </c>
      <c r="AH1220" s="6">
        <f>IF(R1220&gt;0,RANK(R1220,(N1220:P1220,Q1220:AE1220)),0)</f>
        <v>0</v>
      </c>
      <c r="AI1220" s="6">
        <f>IF(T1220&gt;0,RANK(T1220,(N1220:P1220,Q1220:AE1220)),0)</f>
        <v>0</v>
      </c>
      <c r="AJ1220" s="6">
        <f>IF(S1220&gt;0,RANK(S1220,(N1220:P1220,Q1220:AE1220)),0)</f>
        <v>0</v>
      </c>
      <c r="AK1220" s="2">
        <f t="shared" si="468"/>
        <v>2.1152443471918306E-2</v>
      </c>
      <c r="AL1220" s="2">
        <f t="shared" si="469"/>
        <v>0</v>
      </c>
      <c r="AM1220" s="2">
        <f t="shared" si="470"/>
        <v>0</v>
      </c>
      <c r="AN1220" s="2">
        <f t="shared" si="471"/>
        <v>0</v>
      </c>
      <c r="AP1220" t="s">
        <v>1557</v>
      </c>
      <c r="AQ1220" t="s">
        <v>579</v>
      </c>
      <c r="AR1220" s="53"/>
      <c r="AT1220" s="92">
        <v>42</v>
      </c>
      <c r="AU1220" s="94">
        <v>5</v>
      </c>
      <c r="AV1220" s="98">
        <f t="shared" si="472"/>
        <v>42005</v>
      </c>
      <c r="AX1220" s="6" t="s">
        <v>1535</v>
      </c>
    </row>
    <row r="1221" spans="1:50" hidden="1" outlineLevel="1">
      <c r="A1221" t="s">
        <v>2901</v>
      </c>
      <c r="B1221" t="s">
        <v>579</v>
      </c>
      <c r="C1221" s="1">
        <f t="shared" si="461"/>
        <v>62688</v>
      </c>
      <c r="D1221" s="6">
        <f>IF(N1221&gt;0, RANK(N1221,(N1221:P1221,Q1221:AE1221)),0)</f>
        <v>1</v>
      </c>
      <c r="E1221" s="6">
        <f>IF(O1221&gt;0,RANK(O1221,(N1221:P1221,Q1221:AE1221)),0)</f>
        <v>2</v>
      </c>
      <c r="F1221" s="6">
        <f>IF(P1221&gt;0,RANK(P1221,(N1221:P1221,Q1221:AE1221)),0)</f>
        <v>0</v>
      </c>
      <c r="G1221" s="1">
        <f t="shared" si="462"/>
        <v>5621</v>
      </c>
      <c r="H1221" s="2">
        <f t="shared" si="463"/>
        <v>8.9666283818274628E-2</v>
      </c>
      <c r="I1221" s="2"/>
      <c r="J1221" s="2">
        <f t="shared" si="464"/>
        <v>0.51615939254721799</v>
      </c>
      <c r="K1221" s="2">
        <f t="shared" si="465"/>
        <v>0.42649310872894336</v>
      </c>
      <c r="L1221" s="2">
        <f t="shared" si="466"/>
        <v>0</v>
      </c>
      <c r="M1221" s="2">
        <f t="shared" si="467"/>
        <v>5.7347498723838652E-2</v>
      </c>
      <c r="N1221" s="56">
        <v>32357</v>
      </c>
      <c r="O1221" s="56">
        <v>26736</v>
      </c>
      <c r="P1221" s="56"/>
      <c r="Q1221" s="56">
        <v>1255</v>
      </c>
      <c r="R1221" s="56"/>
      <c r="S1221" s="56"/>
      <c r="T1221" s="56"/>
      <c r="U1221" s="56"/>
      <c r="V1221" s="56"/>
      <c r="W1221" s="56"/>
      <c r="X1221" s="56">
        <v>0</v>
      </c>
      <c r="Y1221" s="56">
        <v>2340</v>
      </c>
      <c r="Z1221" s="56"/>
      <c r="AA1221" s="56"/>
      <c r="AB1221" s="56"/>
      <c r="AC1221" s="56"/>
      <c r="AD1221" s="56"/>
      <c r="AE1221" s="56"/>
      <c r="AG1221" s="6">
        <f>IF(Q1221&gt;0,RANK(Q1221,(N1221:P1221,Q1221:AE1221)),0)</f>
        <v>4</v>
      </c>
      <c r="AH1221" s="6">
        <f>IF(R1221&gt;0,RANK(R1221,(N1221:P1221,Q1221:AE1221)),0)</f>
        <v>0</v>
      </c>
      <c r="AI1221" s="6">
        <f>IF(T1221&gt;0,RANK(T1221,(N1221:P1221,Q1221:AE1221)),0)</f>
        <v>0</v>
      </c>
      <c r="AJ1221" s="6">
        <f>IF(S1221&gt;0,RANK(S1221,(N1221:P1221,Q1221:AE1221)),0)</f>
        <v>0</v>
      </c>
      <c r="AK1221" s="2">
        <f t="shared" si="468"/>
        <v>2.0019780500255234E-2</v>
      </c>
      <c r="AL1221" s="2">
        <f t="shared" si="469"/>
        <v>0</v>
      </c>
      <c r="AM1221" s="2">
        <f t="shared" si="470"/>
        <v>0</v>
      </c>
      <c r="AN1221" s="2">
        <f t="shared" si="471"/>
        <v>0</v>
      </c>
      <c r="AP1221" t="s">
        <v>2901</v>
      </c>
      <c r="AQ1221" t="s">
        <v>579</v>
      </c>
      <c r="AR1221" s="53"/>
      <c r="AT1221" s="92">
        <v>42</v>
      </c>
      <c r="AU1221" s="94">
        <v>7</v>
      </c>
      <c r="AV1221" s="98">
        <f t="shared" si="472"/>
        <v>42007</v>
      </c>
      <c r="AX1221" s="6" t="s">
        <v>1535</v>
      </c>
    </row>
    <row r="1222" spans="1:50" hidden="1" outlineLevel="1">
      <c r="A1222" t="s">
        <v>1310</v>
      </c>
      <c r="B1222" t="s">
        <v>579</v>
      </c>
      <c r="C1222" s="1">
        <f t="shared" si="461"/>
        <v>15420</v>
      </c>
      <c r="D1222" s="6">
        <f>IF(N1222&gt;0, RANK(N1222,(N1222:P1222,Q1222:AE1222)),0)</f>
        <v>2</v>
      </c>
      <c r="E1222" s="6">
        <f>IF(O1222&gt;0,RANK(O1222,(N1222:P1222,Q1222:AE1222)),0)</f>
        <v>1</v>
      </c>
      <c r="F1222" s="6">
        <f>IF(P1222&gt;0,RANK(P1222,(N1222:P1222,Q1222:AE1222)),0)</f>
        <v>0</v>
      </c>
      <c r="G1222" s="1">
        <f t="shared" si="462"/>
        <v>4714</v>
      </c>
      <c r="H1222" s="2">
        <f t="shared" si="463"/>
        <v>0.30570687418936449</v>
      </c>
      <c r="I1222" s="2"/>
      <c r="J1222" s="2">
        <f t="shared" si="464"/>
        <v>0.32464332036316473</v>
      </c>
      <c r="K1222" s="2">
        <f t="shared" si="465"/>
        <v>0.63035019455252916</v>
      </c>
      <c r="L1222" s="2">
        <f t="shared" si="466"/>
        <v>0</v>
      </c>
      <c r="M1222" s="2">
        <f t="shared" si="467"/>
        <v>4.5006485084306158E-2</v>
      </c>
      <c r="N1222" s="56">
        <v>5006</v>
      </c>
      <c r="O1222" s="56">
        <v>9720</v>
      </c>
      <c r="P1222" s="56"/>
      <c r="Q1222" s="56">
        <v>216</v>
      </c>
      <c r="R1222" s="56"/>
      <c r="S1222" s="56"/>
      <c r="T1222" s="56"/>
      <c r="U1222" s="56"/>
      <c r="V1222" s="56"/>
      <c r="W1222" s="56"/>
      <c r="X1222" s="56">
        <v>0</v>
      </c>
      <c r="Y1222" s="56">
        <v>478</v>
      </c>
      <c r="Z1222" s="56"/>
      <c r="AA1222" s="56"/>
      <c r="AB1222" s="56"/>
      <c r="AC1222" s="56"/>
      <c r="AD1222" s="56"/>
      <c r="AE1222" s="56"/>
      <c r="AG1222" s="6">
        <f>IF(Q1222&gt;0,RANK(Q1222,(N1222:P1222,Q1222:AE1222)),0)</f>
        <v>4</v>
      </c>
      <c r="AH1222" s="6">
        <f>IF(R1222&gt;0,RANK(R1222,(N1222:P1222,Q1222:AE1222)),0)</f>
        <v>0</v>
      </c>
      <c r="AI1222" s="6">
        <f>IF(T1222&gt;0,RANK(T1222,(N1222:P1222,Q1222:AE1222)),0)</f>
        <v>0</v>
      </c>
      <c r="AJ1222" s="6">
        <f>IF(S1222&gt;0,RANK(S1222,(N1222:P1222,Q1222:AE1222)),0)</f>
        <v>0</v>
      </c>
      <c r="AK1222" s="2">
        <f t="shared" si="468"/>
        <v>1.4007782101167316E-2</v>
      </c>
      <c r="AL1222" s="2">
        <f t="shared" si="469"/>
        <v>0</v>
      </c>
      <c r="AM1222" s="2">
        <f t="shared" si="470"/>
        <v>0</v>
      </c>
      <c r="AN1222" s="2">
        <f t="shared" si="471"/>
        <v>0</v>
      </c>
      <c r="AP1222" t="s">
        <v>1310</v>
      </c>
      <c r="AQ1222" t="s">
        <v>579</v>
      </c>
      <c r="AR1222" s="53"/>
      <c r="AT1222" s="92">
        <v>42</v>
      </c>
      <c r="AU1222" s="94">
        <v>9</v>
      </c>
      <c r="AV1222" s="98">
        <f t="shared" si="472"/>
        <v>42009</v>
      </c>
      <c r="AX1222" s="6" t="s">
        <v>1535</v>
      </c>
    </row>
    <row r="1223" spans="1:50" hidden="1" outlineLevel="1">
      <c r="A1223" t="s">
        <v>1041</v>
      </c>
      <c r="B1223" t="s">
        <v>579</v>
      </c>
      <c r="C1223" s="1">
        <f t="shared" si="461"/>
        <v>91360</v>
      </c>
      <c r="D1223" s="6">
        <f>IF(N1223&gt;0, RANK(N1223,(N1223:P1223,Q1223:AE1223)),0)</f>
        <v>2</v>
      </c>
      <c r="E1223" s="6">
        <f>IF(O1223&gt;0,RANK(O1223,(N1223:P1223,Q1223:AE1223)),0)</f>
        <v>1</v>
      </c>
      <c r="F1223" s="6">
        <f>IF(P1223&gt;0,RANK(P1223,(N1223:P1223,Q1223:AE1223)),0)</f>
        <v>0</v>
      </c>
      <c r="G1223" s="1">
        <f t="shared" si="462"/>
        <v>18583</v>
      </c>
      <c r="H1223" s="2">
        <f t="shared" si="463"/>
        <v>0.20340411558669003</v>
      </c>
      <c r="I1223" s="2"/>
      <c r="J1223" s="2">
        <f t="shared" si="464"/>
        <v>0.37049036777583189</v>
      </c>
      <c r="K1223" s="2">
        <f t="shared" si="465"/>
        <v>0.57389448336252191</v>
      </c>
      <c r="L1223" s="2">
        <f t="shared" si="466"/>
        <v>0</v>
      </c>
      <c r="M1223" s="2">
        <f t="shared" si="467"/>
        <v>5.5615148861646202E-2</v>
      </c>
      <c r="N1223" s="56">
        <v>33848</v>
      </c>
      <c r="O1223" s="56">
        <v>52431</v>
      </c>
      <c r="P1223" s="56"/>
      <c r="Q1223" s="56">
        <v>2461</v>
      </c>
      <c r="R1223" s="56"/>
      <c r="S1223" s="56"/>
      <c r="T1223" s="56"/>
      <c r="U1223" s="56"/>
      <c r="V1223" s="56"/>
      <c r="W1223" s="56"/>
      <c r="X1223" s="56">
        <v>0</v>
      </c>
      <c r="Y1223" s="56">
        <v>2620</v>
      </c>
      <c r="Z1223" s="56"/>
      <c r="AA1223" s="56"/>
      <c r="AB1223" s="56"/>
      <c r="AC1223" s="56"/>
      <c r="AD1223" s="56"/>
      <c r="AE1223" s="56"/>
      <c r="AG1223" s="6">
        <f>IF(Q1223&gt;0,RANK(Q1223,(N1223:P1223,Q1223:AE1223)),0)</f>
        <v>4</v>
      </c>
      <c r="AH1223" s="6">
        <f>IF(R1223&gt;0,RANK(R1223,(N1223:P1223,Q1223:AE1223)),0)</f>
        <v>0</v>
      </c>
      <c r="AI1223" s="6">
        <f>IF(T1223&gt;0,RANK(T1223,(N1223:P1223,Q1223:AE1223)),0)</f>
        <v>0</v>
      </c>
      <c r="AJ1223" s="6">
        <f>IF(S1223&gt;0,RANK(S1223,(N1223:P1223,Q1223:AE1223)),0)</f>
        <v>0</v>
      </c>
      <c r="AK1223" s="2">
        <f t="shared" si="468"/>
        <v>2.693739054290718E-2</v>
      </c>
      <c r="AL1223" s="2">
        <f t="shared" si="469"/>
        <v>0</v>
      </c>
      <c r="AM1223" s="2">
        <f t="shared" si="470"/>
        <v>0</v>
      </c>
      <c r="AN1223" s="2">
        <f t="shared" si="471"/>
        <v>0</v>
      </c>
      <c r="AP1223" t="s">
        <v>1041</v>
      </c>
      <c r="AQ1223" t="s">
        <v>579</v>
      </c>
      <c r="AR1223" s="53"/>
      <c r="AT1223" s="92">
        <v>42</v>
      </c>
      <c r="AU1223" s="94">
        <v>11</v>
      </c>
      <c r="AV1223" s="98">
        <f t="shared" si="472"/>
        <v>42011</v>
      </c>
      <c r="AX1223" s="6" t="s">
        <v>1535</v>
      </c>
    </row>
    <row r="1224" spans="1:50" hidden="1" outlineLevel="1">
      <c r="A1224" t="s">
        <v>1988</v>
      </c>
      <c r="B1224" t="s">
        <v>579</v>
      </c>
      <c r="C1224" s="1">
        <f t="shared" si="461"/>
        <v>34349</v>
      </c>
      <c r="D1224" s="6">
        <f>IF(N1224&gt;0, RANK(N1224,(N1224:P1224,Q1224:AE1224)),0)</f>
        <v>2</v>
      </c>
      <c r="E1224" s="6">
        <f>IF(O1224&gt;0,RANK(O1224,(N1224:P1224,Q1224:AE1224)),0)</f>
        <v>1</v>
      </c>
      <c r="F1224" s="6">
        <f>IF(P1224&gt;0,RANK(P1224,(N1224:P1224,Q1224:AE1224)),0)</f>
        <v>0</v>
      </c>
      <c r="G1224" s="1">
        <f t="shared" si="462"/>
        <v>7803</v>
      </c>
      <c r="H1224" s="2">
        <f t="shared" si="463"/>
        <v>0.2271681853911322</v>
      </c>
      <c r="I1224" s="2"/>
      <c r="J1224" s="2">
        <f t="shared" si="464"/>
        <v>0.3626306442691199</v>
      </c>
      <c r="K1224" s="2">
        <f t="shared" si="465"/>
        <v>0.5897988296602521</v>
      </c>
      <c r="L1224" s="2">
        <f t="shared" si="466"/>
        <v>0</v>
      </c>
      <c r="M1224" s="2">
        <f t="shared" si="467"/>
        <v>4.7570526070628061E-2</v>
      </c>
      <c r="N1224" s="56">
        <v>12456</v>
      </c>
      <c r="O1224" s="56">
        <v>20259</v>
      </c>
      <c r="P1224" s="56"/>
      <c r="Q1224" s="56">
        <v>567</v>
      </c>
      <c r="R1224" s="56"/>
      <c r="S1224" s="56"/>
      <c r="T1224" s="56"/>
      <c r="U1224" s="56"/>
      <c r="V1224" s="56"/>
      <c r="W1224" s="56"/>
      <c r="X1224" s="56">
        <v>0</v>
      </c>
      <c r="Y1224" s="56">
        <v>1067</v>
      </c>
      <c r="Z1224" s="56"/>
      <c r="AA1224" s="56"/>
      <c r="AB1224" s="56"/>
      <c r="AC1224" s="56"/>
      <c r="AD1224" s="56"/>
      <c r="AE1224" s="56"/>
      <c r="AG1224" s="6">
        <f>IF(Q1224&gt;0,RANK(Q1224,(N1224:P1224,Q1224:AE1224)),0)</f>
        <v>4</v>
      </c>
      <c r="AH1224" s="6">
        <f>IF(R1224&gt;0,RANK(R1224,(N1224:P1224,Q1224:AE1224)),0)</f>
        <v>0</v>
      </c>
      <c r="AI1224" s="6">
        <f>IF(T1224&gt;0,RANK(T1224,(N1224:P1224,Q1224:AE1224)),0)</f>
        <v>0</v>
      </c>
      <c r="AJ1224" s="6">
        <f>IF(S1224&gt;0,RANK(S1224,(N1224:P1224,Q1224:AE1224)),0)</f>
        <v>0</v>
      </c>
      <c r="AK1224" s="2">
        <f t="shared" si="468"/>
        <v>1.6507030772366007E-2</v>
      </c>
      <c r="AL1224" s="2">
        <f t="shared" si="469"/>
        <v>0</v>
      </c>
      <c r="AM1224" s="2">
        <f t="shared" si="470"/>
        <v>0</v>
      </c>
      <c r="AN1224" s="2">
        <f t="shared" si="471"/>
        <v>0</v>
      </c>
      <c r="AP1224" t="s">
        <v>1988</v>
      </c>
      <c r="AQ1224" t="s">
        <v>579</v>
      </c>
      <c r="AR1224" s="53"/>
      <c r="AT1224" s="92">
        <v>42</v>
      </c>
      <c r="AU1224" s="94">
        <v>13</v>
      </c>
      <c r="AV1224" s="98">
        <f t="shared" si="472"/>
        <v>42013</v>
      </c>
      <c r="AX1224" s="6" t="s">
        <v>1535</v>
      </c>
    </row>
    <row r="1225" spans="1:50" hidden="1" outlineLevel="1">
      <c r="A1225" t="s">
        <v>237</v>
      </c>
      <c r="B1225" t="s">
        <v>579</v>
      </c>
      <c r="C1225" s="1">
        <f t="shared" si="461"/>
        <v>16625</v>
      </c>
      <c r="D1225" s="6">
        <f>IF(N1225&gt;0, RANK(N1225,(N1225:P1225,Q1225:AE1225)),0)</f>
        <v>2</v>
      </c>
      <c r="E1225" s="6">
        <f>IF(O1225&gt;0,RANK(O1225,(N1225:P1225,Q1225:AE1225)),0)</f>
        <v>1</v>
      </c>
      <c r="F1225" s="6">
        <f>IF(P1225&gt;0,RANK(P1225,(N1225:P1225,Q1225:AE1225)),0)</f>
        <v>0</v>
      </c>
      <c r="G1225" s="1">
        <f t="shared" si="462"/>
        <v>5793</v>
      </c>
      <c r="H1225" s="2">
        <f t="shared" si="463"/>
        <v>0.34845112781954884</v>
      </c>
      <c r="I1225" s="2"/>
      <c r="J1225" s="2">
        <f t="shared" si="464"/>
        <v>0.30297744360902257</v>
      </c>
      <c r="K1225" s="2">
        <f t="shared" si="465"/>
        <v>0.65142857142857147</v>
      </c>
      <c r="L1225" s="2">
        <f t="shared" si="466"/>
        <v>0</v>
      </c>
      <c r="M1225" s="2">
        <f t="shared" si="467"/>
        <v>4.5593984962405965E-2</v>
      </c>
      <c r="N1225" s="56">
        <v>5037</v>
      </c>
      <c r="O1225" s="56">
        <v>10830</v>
      </c>
      <c r="P1225" s="56"/>
      <c r="Q1225" s="56">
        <v>206</v>
      </c>
      <c r="R1225" s="56"/>
      <c r="S1225" s="56"/>
      <c r="T1225" s="56"/>
      <c r="U1225" s="56"/>
      <c r="V1225" s="56"/>
      <c r="W1225" s="56"/>
      <c r="X1225" s="56">
        <v>3</v>
      </c>
      <c r="Y1225" s="56">
        <v>549</v>
      </c>
      <c r="Z1225" s="56"/>
      <c r="AA1225" s="56"/>
      <c r="AB1225" s="56"/>
      <c r="AC1225" s="56"/>
      <c r="AD1225" s="56"/>
      <c r="AE1225" s="56"/>
      <c r="AG1225" s="6">
        <f>IF(Q1225&gt;0,RANK(Q1225,(N1225:P1225,Q1225:AE1225)),0)</f>
        <v>4</v>
      </c>
      <c r="AH1225" s="6">
        <f>IF(R1225&gt;0,RANK(R1225,(N1225:P1225,Q1225:AE1225)),0)</f>
        <v>0</v>
      </c>
      <c r="AI1225" s="6">
        <f>IF(T1225&gt;0,RANK(T1225,(N1225:P1225,Q1225:AE1225)),0)</f>
        <v>0</v>
      </c>
      <c r="AJ1225" s="6">
        <f>IF(S1225&gt;0,RANK(S1225,(N1225:P1225,Q1225:AE1225)),0)</f>
        <v>0</v>
      </c>
      <c r="AK1225" s="2">
        <f t="shared" si="468"/>
        <v>1.2390977443609022E-2</v>
      </c>
      <c r="AL1225" s="2">
        <f t="shared" si="469"/>
        <v>0</v>
      </c>
      <c r="AM1225" s="2">
        <f t="shared" si="470"/>
        <v>0</v>
      </c>
      <c r="AN1225" s="2">
        <f t="shared" si="471"/>
        <v>0</v>
      </c>
      <c r="AP1225" t="s">
        <v>237</v>
      </c>
      <c r="AQ1225" t="s">
        <v>579</v>
      </c>
      <c r="AR1225" s="53"/>
      <c r="AT1225" s="92">
        <v>42</v>
      </c>
      <c r="AU1225" s="94">
        <v>15</v>
      </c>
      <c r="AV1225" s="98">
        <f t="shared" si="472"/>
        <v>42015</v>
      </c>
      <c r="AX1225" s="6" t="s">
        <v>1535</v>
      </c>
    </row>
    <row r="1226" spans="1:50" hidden="1" outlineLevel="1">
      <c r="A1226" t="s">
        <v>1946</v>
      </c>
      <c r="B1226" t="s">
        <v>579</v>
      </c>
      <c r="C1226" s="1">
        <f t="shared" si="461"/>
        <v>161881</v>
      </c>
      <c r="D1226" s="6">
        <f>IF(N1226&gt;0, RANK(N1226,(N1226:P1226,Q1226:AE1226)),0)</f>
        <v>2</v>
      </c>
      <c r="E1226" s="6">
        <f>IF(O1226&gt;0,RANK(O1226,(N1226:P1226,Q1226:AE1226)),0)</f>
        <v>1</v>
      </c>
      <c r="F1226" s="6">
        <f>IF(P1226&gt;0,RANK(P1226,(N1226:P1226,Q1226:AE1226)),0)</f>
        <v>0</v>
      </c>
      <c r="G1226" s="1">
        <f t="shared" si="462"/>
        <v>18360</v>
      </c>
      <c r="H1226" s="2">
        <f t="shared" si="463"/>
        <v>0.11341664556062787</v>
      </c>
      <c r="I1226" s="2"/>
      <c r="J1226" s="2">
        <f t="shared" si="464"/>
        <v>0.41006047652287791</v>
      </c>
      <c r="K1226" s="2">
        <f t="shared" si="465"/>
        <v>0.52347712208350583</v>
      </c>
      <c r="L1226" s="2">
        <f t="shared" si="466"/>
        <v>0</v>
      </c>
      <c r="M1226" s="2">
        <f t="shared" si="467"/>
        <v>6.6462401393616255E-2</v>
      </c>
      <c r="N1226" s="56">
        <v>66381</v>
      </c>
      <c r="O1226" s="56">
        <v>84741</v>
      </c>
      <c r="P1226" s="56"/>
      <c r="Q1226" s="56">
        <v>6466</v>
      </c>
      <c r="R1226" s="56"/>
      <c r="S1226" s="56"/>
      <c r="T1226" s="56"/>
      <c r="U1226" s="56"/>
      <c r="V1226" s="56"/>
      <c r="W1226" s="56"/>
      <c r="X1226" s="56">
        <v>0</v>
      </c>
      <c r="Y1226" s="56">
        <v>4293</v>
      </c>
      <c r="Z1226" s="56"/>
      <c r="AA1226" s="56"/>
      <c r="AB1226" s="56"/>
      <c r="AC1226" s="56"/>
      <c r="AD1226" s="56"/>
      <c r="AE1226" s="56"/>
      <c r="AG1226" s="6">
        <f>IF(Q1226&gt;0,RANK(Q1226,(N1226:P1226,Q1226:AE1226)),0)</f>
        <v>3</v>
      </c>
      <c r="AH1226" s="6">
        <f>IF(R1226&gt;0,RANK(R1226,(N1226:P1226,Q1226:AE1226)),0)</f>
        <v>0</v>
      </c>
      <c r="AI1226" s="6">
        <f>IF(T1226&gt;0,RANK(T1226,(N1226:P1226,Q1226:AE1226)),0)</f>
        <v>0</v>
      </c>
      <c r="AJ1226" s="6">
        <f>IF(S1226&gt;0,RANK(S1226,(N1226:P1226,Q1226:AE1226)),0)</f>
        <v>0</v>
      </c>
      <c r="AK1226" s="2">
        <f t="shared" si="468"/>
        <v>3.9942921034587138E-2</v>
      </c>
      <c r="AL1226" s="2">
        <f t="shared" si="469"/>
        <v>0</v>
      </c>
      <c r="AM1226" s="2">
        <f t="shared" si="470"/>
        <v>0</v>
      </c>
      <c r="AN1226" s="2">
        <f t="shared" si="471"/>
        <v>0</v>
      </c>
      <c r="AP1226" t="s">
        <v>1946</v>
      </c>
      <c r="AQ1226" t="s">
        <v>579</v>
      </c>
      <c r="AR1226" s="53"/>
      <c r="AT1226" s="92">
        <v>42</v>
      </c>
      <c r="AU1226" s="94">
        <v>17</v>
      </c>
      <c r="AV1226" s="98">
        <f t="shared" si="472"/>
        <v>42017</v>
      </c>
      <c r="AX1226" s="6" t="s">
        <v>1535</v>
      </c>
    </row>
    <row r="1227" spans="1:50" hidden="1" outlineLevel="1">
      <c r="A1227" t="s">
        <v>1135</v>
      </c>
      <c r="B1227" t="s">
        <v>579</v>
      </c>
      <c r="C1227" s="1">
        <f t="shared" si="461"/>
        <v>48590</v>
      </c>
      <c r="D1227" s="6">
        <f>IF(N1227&gt;0, RANK(N1227,(N1227:P1227,Q1227:AE1227)),0)</f>
        <v>2</v>
      </c>
      <c r="E1227" s="6">
        <f>IF(O1227&gt;0,RANK(O1227,(N1227:P1227,Q1227:AE1227)),0)</f>
        <v>1</v>
      </c>
      <c r="F1227" s="6">
        <f>IF(P1227&gt;0,RANK(P1227,(N1227:P1227,Q1227:AE1227)),0)</f>
        <v>0</v>
      </c>
      <c r="G1227" s="1">
        <f t="shared" si="462"/>
        <v>13140</v>
      </c>
      <c r="H1227" s="2">
        <f t="shared" si="463"/>
        <v>0.2704260135830418</v>
      </c>
      <c r="I1227" s="2"/>
      <c r="J1227" s="2">
        <f t="shared" si="464"/>
        <v>0.33974068738423546</v>
      </c>
      <c r="K1227" s="2">
        <f t="shared" si="465"/>
        <v>0.61016670096727721</v>
      </c>
      <c r="L1227" s="2">
        <f t="shared" si="466"/>
        <v>0</v>
      </c>
      <c r="M1227" s="2">
        <f t="shared" si="467"/>
        <v>5.0092611648487329E-2</v>
      </c>
      <c r="N1227" s="56">
        <v>16508</v>
      </c>
      <c r="O1227" s="56">
        <v>29648</v>
      </c>
      <c r="P1227" s="56"/>
      <c r="Q1227" s="56">
        <v>893</v>
      </c>
      <c r="R1227" s="56"/>
      <c r="S1227" s="56"/>
      <c r="T1227" s="56"/>
      <c r="U1227" s="56"/>
      <c r="V1227" s="56"/>
      <c r="W1227" s="56"/>
      <c r="X1227" s="56">
        <v>2</v>
      </c>
      <c r="Y1227" s="56">
        <v>1539</v>
      </c>
      <c r="Z1227" s="56"/>
      <c r="AA1227" s="56"/>
      <c r="AB1227" s="56"/>
      <c r="AC1227" s="56"/>
      <c r="AD1227" s="56"/>
      <c r="AE1227" s="56"/>
      <c r="AG1227" s="6">
        <f>IF(Q1227&gt;0,RANK(Q1227,(N1227:P1227,Q1227:AE1227)),0)</f>
        <v>4</v>
      </c>
      <c r="AH1227" s="6">
        <f>IF(R1227&gt;0,RANK(R1227,(N1227:P1227,Q1227:AE1227)),0)</f>
        <v>0</v>
      </c>
      <c r="AI1227" s="6">
        <f>IF(T1227&gt;0,RANK(T1227,(N1227:P1227,Q1227:AE1227)),0)</f>
        <v>0</v>
      </c>
      <c r="AJ1227" s="6">
        <f>IF(S1227&gt;0,RANK(S1227,(N1227:P1227,Q1227:AE1227)),0)</f>
        <v>0</v>
      </c>
      <c r="AK1227" s="2">
        <f t="shared" si="468"/>
        <v>1.837826713315497E-2</v>
      </c>
      <c r="AL1227" s="2">
        <f t="shared" si="469"/>
        <v>0</v>
      </c>
      <c r="AM1227" s="2">
        <f t="shared" si="470"/>
        <v>0</v>
      </c>
      <c r="AN1227" s="2">
        <f t="shared" si="471"/>
        <v>0</v>
      </c>
      <c r="AP1227" t="s">
        <v>1135</v>
      </c>
      <c r="AQ1227" t="s">
        <v>579</v>
      </c>
      <c r="AR1227" s="53"/>
      <c r="AT1227" s="92">
        <v>42</v>
      </c>
      <c r="AU1227" s="94">
        <v>19</v>
      </c>
      <c r="AV1227" s="98">
        <f t="shared" si="472"/>
        <v>42019</v>
      </c>
      <c r="AX1227" s="6" t="s">
        <v>1535</v>
      </c>
    </row>
    <row r="1228" spans="1:50" hidden="1" outlineLevel="1">
      <c r="A1228" t="s">
        <v>1173</v>
      </c>
      <c r="B1228" t="s">
        <v>579</v>
      </c>
      <c r="C1228" s="1">
        <f t="shared" si="461"/>
        <v>54022</v>
      </c>
      <c r="D1228" s="6">
        <f>IF(N1228&gt;0, RANK(N1228,(N1228:P1228,Q1228:AE1228)),0)</f>
        <v>1</v>
      </c>
      <c r="E1228" s="6">
        <f>IF(O1228&gt;0,RANK(O1228,(N1228:P1228,Q1228:AE1228)),0)</f>
        <v>2</v>
      </c>
      <c r="F1228" s="6">
        <f>IF(P1228&gt;0,RANK(P1228,(N1228:P1228,Q1228:AE1228)),0)</f>
        <v>0</v>
      </c>
      <c r="G1228" s="1">
        <f t="shared" si="462"/>
        <v>9298</v>
      </c>
      <c r="H1228" s="2">
        <f t="shared" si="463"/>
        <v>0.17211506423309023</v>
      </c>
      <c r="I1228" s="2"/>
      <c r="J1228" s="2">
        <f t="shared" si="464"/>
        <v>0.56264114619969641</v>
      </c>
      <c r="K1228" s="2">
        <f t="shared" si="465"/>
        <v>0.39052608196660621</v>
      </c>
      <c r="L1228" s="2">
        <f t="shared" si="466"/>
        <v>0</v>
      </c>
      <c r="M1228" s="2">
        <f t="shared" si="467"/>
        <v>4.6832771833697384E-2</v>
      </c>
      <c r="N1228" s="56">
        <v>30395</v>
      </c>
      <c r="O1228" s="56">
        <v>21097</v>
      </c>
      <c r="P1228" s="56"/>
      <c r="Q1228" s="56">
        <v>846</v>
      </c>
      <c r="R1228" s="56"/>
      <c r="S1228" s="56"/>
      <c r="T1228" s="56"/>
      <c r="U1228" s="56"/>
      <c r="V1228" s="56"/>
      <c r="W1228" s="56"/>
      <c r="X1228" s="56">
        <v>0</v>
      </c>
      <c r="Y1228" s="56">
        <v>1684</v>
      </c>
      <c r="Z1228" s="56"/>
      <c r="AA1228" s="56"/>
      <c r="AB1228" s="56"/>
      <c r="AC1228" s="56"/>
      <c r="AD1228" s="56"/>
      <c r="AE1228" s="56"/>
      <c r="AG1228" s="6">
        <f>IF(Q1228&gt;0,RANK(Q1228,(N1228:P1228,Q1228:AE1228)),0)</f>
        <v>4</v>
      </c>
      <c r="AH1228" s="6">
        <f>IF(R1228&gt;0,RANK(R1228,(N1228:P1228,Q1228:AE1228)),0)</f>
        <v>0</v>
      </c>
      <c r="AI1228" s="6">
        <f>IF(T1228&gt;0,RANK(T1228,(N1228:P1228,Q1228:AE1228)),0)</f>
        <v>0</v>
      </c>
      <c r="AJ1228" s="6">
        <f>IF(S1228&gt;0,RANK(S1228,(N1228:P1228,Q1228:AE1228)),0)</f>
        <v>0</v>
      </c>
      <c r="AK1228" s="2">
        <f t="shared" si="468"/>
        <v>1.5660286549924105E-2</v>
      </c>
      <c r="AL1228" s="2">
        <f t="shared" si="469"/>
        <v>0</v>
      </c>
      <c r="AM1228" s="2">
        <f t="shared" si="470"/>
        <v>0</v>
      </c>
      <c r="AN1228" s="2">
        <f t="shared" si="471"/>
        <v>0</v>
      </c>
      <c r="AP1228" t="s">
        <v>1173</v>
      </c>
      <c r="AQ1228" t="s">
        <v>579</v>
      </c>
      <c r="AR1228" s="53"/>
      <c r="AT1228" s="92">
        <v>42</v>
      </c>
      <c r="AU1228" s="94">
        <v>21</v>
      </c>
      <c r="AV1228" s="98">
        <f t="shared" ref="AV1228:AV1291" si="473">1000*AT1228+AU1228</f>
        <v>42021</v>
      </c>
      <c r="AX1228" s="6" t="s">
        <v>1535</v>
      </c>
    </row>
    <row r="1229" spans="1:50" hidden="1" outlineLevel="1">
      <c r="A1229" t="s">
        <v>814</v>
      </c>
      <c r="B1229" t="s">
        <v>579</v>
      </c>
      <c r="C1229" s="1">
        <f t="shared" si="461"/>
        <v>2000</v>
      </c>
      <c r="D1229" s="6">
        <f>IF(N1229&gt;0, RANK(N1229,(N1229:P1229,Q1229:AE1229)),0)</f>
        <v>2</v>
      </c>
      <c r="E1229" s="6">
        <f>IF(O1229&gt;0,RANK(O1229,(N1229:P1229,Q1229:AE1229)),0)</f>
        <v>1</v>
      </c>
      <c r="F1229" s="6">
        <f>IF(P1229&gt;0,RANK(P1229,(N1229:P1229,Q1229:AE1229)),0)</f>
        <v>0</v>
      </c>
      <c r="G1229" s="1">
        <f t="shared" si="462"/>
        <v>530</v>
      </c>
      <c r="H1229" s="2">
        <f t="shared" si="463"/>
        <v>0.26500000000000001</v>
      </c>
      <c r="I1229" s="2"/>
      <c r="J1229" s="2">
        <f t="shared" si="464"/>
        <v>0.35199999999999998</v>
      </c>
      <c r="K1229" s="2">
        <f t="shared" si="465"/>
        <v>0.61699999999999999</v>
      </c>
      <c r="L1229" s="2">
        <f t="shared" si="466"/>
        <v>0</v>
      </c>
      <c r="M1229" s="2">
        <f t="shared" si="467"/>
        <v>3.1000000000000028E-2</v>
      </c>
      <c r="N1229" s="56">
        <v>704</v>
      </c>
      <c r="O1229" s="56">
        <v>1234</v>
      </c>
      <c r="P1229" s="56"/>
      <c r="Q1229" s="56">
        <v>23</v>
      </c>
      <c r="R1229" s="56"/>
      <c r="S1229" s="56"/>
      <c r="T1229" s="56"/>
      <c r="U1229" s="56"/>
      <c r="V1229" s="56"/>
      <c r="W1229" s="56"/>
      <c r="X1229" s="56">
        <v>0</v>
      </c>
      <c r="Y1229" s="56">
        <v>39</v>
      </c>
      <c r="Z1229" s="56"/>
      <c r="AA1229" s="56"/>
      <c r="AB1229" s="56"/>
      <c r="AC1229" s="56"/>
      <c r="AD1229" s="56"/>
      <c r="AE1229" s="56"/>
      <c r="AG1229" s="6">
        <f>IF(Q1229&gt;0,RANK(Q1229,(N1229:P1229,Q1229:AE1229)),0)</f>
        <v>4</v>
      </c>
      <c r="AH1229" s="6">
        <f>IF(R1229&gt;0,RANK(R1229,(N1229:P1229,Q1229:AE1229)),0)</f>
        <v>0</v>
      </c>
      <c r="AI1229" s="6">
        <f>IF(T1229&gt;0,RANK(T1229,(N1229:P1229,Q1229:AE1229)),0)</f>
        <v>0</v>
      </c>
      <c r="AJ1229" s="6">
        <f>IF(S1229&gt;0,RANK(S1229,(N1229:P1229,Q1229:AE1229)),0)</f>
        <v>0</v>
      </c>
      <c r="AK1229" s="2">
        <f t="shared" si="468"/>
        <v>1.15E-2</v>
      </c>
      <c r="AL1229" s="2">
        <f t="shared" si="469"/>
        <v>0</v>
      </c>
      <c r="AM1229" s="2">
        <f t="shared" si="470"/>
        <v>0</v>
      </c>
      <c r="AN1229" s="2">
        <f t="shared" si="471"/>
        <v>0</v>
      </c>
      <c r="AP1229" t="s">
        <v>814</v>
      </c>
      <c r="AQ1229" t="s">
        <v>579</v>
      </c>
      <c r="AR1229" s="53"/>
      <c r="AT1229" s="92">
        <v>42</v>
      </c>
      <c r="AU1229" s="94">
        <v>23</v>
      </c>
      <c r="AV1229" s="98">
        <f t="shared" si="473"/>
        <v>42023</v>
      </c>
      <c r="AX1229" s="6" t="s">
        <v>1535</v>
      </c>
    </row>
    <row r="1230" spans="1:50" hidden="1" outlineLevel="1">
      <c r="A1230" t="s">
        <v>345</v>
      </c>
      <c r="B1230" t="s">
        <v>579</v>
      </c>
      <c r="C1230" s="1">
        <f t="shared" si="461"/>
        <v>15115</v>
      </c>
      <c r="D1230" s="6">
        <f>IF(N1230&gt;0, RANK(N1230,(N1230:P1230,Q1230:AE1230)),0)</f>
        <v>2</v>
      </c>
      <c r="E1230" s="6">
        <f>IF(O1230&gt;0,RANK(O1230,(N1230:P1230,Q1230:AE1230)),0)</f>
        <v>1</v>
      </c>
      <c r="F1230" s="6">
        <f>IF(P1230&gt;0,RANK(P1230,(N1230:P1230,Q1230:AE1230)),0)</f>
        <v>0</v>
      </c>
      <c r="G1230" s="1">
        <f t="shared" si="462"/>
        <v>142</v>
      </c>
      <c r="H1230" s="2">
        <f t="shared" si="463"/>
        <v>9.3946410850148862E-3</v>
      </c>
      <c r="I1230" s="2"/>
      <c r="J1230" s="2">
        <f t="shared" si="464"/>
        <v>0.48031756533245124</v>
      </c>
      <c r="K1230" s="2">
        <f t="shared" si="465"/>
        <v>0.4897122064174661</v>
      </c>
      <c r="L1230" s="2">
        <f t="shared" si="466"/>
        <v>0</v>
      </c>
      <c r="M1230" s="2">
        <f t="shared" si="467"/>
        <v>2.997022825008272E-2</v>
      </c>
      <c r="N1230" s="56">
        <v>7260</v>
      </c>
      <c r="O1230" s="56">
        <v>7402</v>
      </c>
      <c r="P1230" s="56"/>
      <c r="Q1230" s="56">
        <v>187</v>
      </c>
      <c r="R1230" s="56"/>
      <c r="S1230" s="56"/>
      <c r="T1230" s="56"/>
      <c r="U1230" s="56"/>
      <c r="V1230" s="56"/>
      <c r="W1230" s="56"/>
      <c r="X1230" s="56">
        <v>0</v>
      </c>
      <c r="Y1230" s="56">
        <v>266</v>
      </c>
      <c r="Z1230" s="56"/>
      <c r="AA1230" s="56"/>
      <c r="AB1230" s="56"/>
      <c r="AC1230" s="56"/>
      <c r="AD1230" s="56"/>
      <c r="AE1230" s="56"/>
      <c r="AG1230" s="6">
        <f>IF(Q1230&gt;0,RANK(Q1230,(N1230:P1230,Q1230:AE1230)),0)</f>
        <v>4</v>
      </c>
      <c r="AH1230" s="6">
        <f>IF(R1230&gt;0,RANK(R1230,(N1230:P1230,Q1230:AE1230)),0)</f>
        <v>0</v>
      </c>
      <c r="AI1230" s="6">
        <f>IF(T1230&gt;0,RANK(T1230,(N1230:P1230,Q1230:AE1230)),0)</f>
        <v>0</v>
      </c>
      <c r="AJ1230" s="6">
        <f>IF(S1230&gt;0,RANK(S1230,(N1230:P1230,Q1230:AE1230)),0)</f>
        <v>0</v>
      </c>
      <c r="AK1230" s="2">
        <f t="shared" si="468"/>
        <v>1.2371816076744955E-2</v>
      </c>
      <c r="AL1230" s="2">
        <f t="shared" si="469"/>
        <v>0</v>
      </c>
      <c r="AM1230" s="2">
        <f t="shared" si="470"/>
        <v>0</v>
      </c>
      <c r="AN1230" s="2">
        <f t="shared" si="471"/>
        <v>0</v>
      </c>
      <c r="AP1230" t="s">
        <v>345</v>
      </c>
      <c r="AQ1230" t="s">
        <v>579</v>
      </c>
      <c r="AR1230" s="53"/>
      <c r="AT1230" s="92">
        <v>42</v>
      </c>
      <c r="AU1230" s="94">
        <v>25</v>
      </c>
      <c r="AV1230" s="98">
        <f t="shared" si="473"/>
        <v>42025</v>
      </c>
      <c r="AX1230" s="6" t="s">
        <v>1535</v>
      </c>
    </row>
    <row r="1231" spans="1:50" hidden="1" outlineLevel="1">
      <c r="A1231" t="s">
        <v>1177</v>
      </c>
      <c r="B1231" t="s">
        <v>579</v>
      </c>
      <c r="C1231" s="1">
        <f t="shared" si="461"/>
        <v>34284</v>
      </c>
      <c r="D1231" s="6">
        <f>IF(N1231&gt;0, RANK(N1231,(N1231:P1231,Q1231:AE1231)),0)</f>
        <v>2</v>
      </c>
      <c r="E1231" s="6">
        <f>IF(O1231&gt;0,RANK(O1231,(N1231:P1231,Q1231:AE1231)),0)</f>
        <v>1</v>
      </c>
      <c r="F1231" s="6">
        <f>IF(P1231&gt;0,RANK(P1231,(N1231:P1231,Q1231:AE1231)),0)</f>
        <v>0</v>
      </c>
      <c r="G1231" s="1">
        <f t="shared" si="462"/>
        <v>4543</v>
      </c>
      <c r="H1231" s="2">
        <f t="shared" si="463"/>
        <v>0.13251079220627698</v>
      </c>
      <c r="I1231" s="2"/>
      <c r="J1231" s="2">
        <f t="shared" si="464"/>
        <v>0.41663749854159376</v>
      </c>
      <c r="K1231" s="2">
        <f t="shared" si="465"/>
        <v>0.54914829074787075</v>
      </c>
      <c r="L1231" s="2">
        <f t="shared" si="466"/>
        <v>0</v>
      </c>
      <c r="M1231" s="2">
        <f t="shared" si="467"/>
        <v>3.4214210710535542E-2</v>
      </c>
      <c r="N1231" s="56">
        <v>14284</v>
      </c>
      <c r="O1231" s="56">
        <v>18827</v>
      </c>
      <c r="P1231" s="56"/>
      <c r="Q1231" s="56">
        <v>480</v>
      </c>
      <c r="R1231" s="56"/>
      <c r="S1231" s="56"/>
      <c r="T1231" s="56"/>
      <c r="U1231" s="56"/>
      <c r="V1231" s="56"/>
      <c r="W1231" s="56"/>
      <c r="X1231" s="56">
        <v>0</v>
      </c>
      <c r="Y1231" s="56">
        <v>693</v>
      </c>
      <c r="Z1231" s="56"/>
      <c r="AA1231" s="56"/>
      <c r="AB1231" s="56"/>
      <c r="AC1231" s="56"/>
      <c r="AD1231" s="56"/>
      <c r="AE1231" s="56"/>
      <c r="AG1231" s="6">
        <f>IF(Q1231&gt;0,RANK(Q1231,(N1231:P1231,Q1231:AE1231)),0)</f>
        <v>4</v>
      </c>
      <c r="AH1231" s="6">
        <f>IF(R1231&gt;0,RANK(R1231,(N1231:P1231,Q1231:AE1231)),0)</f>
        <v>0</v>
      </c>
      <c r="AI1231" s="6">
        <f>IF(T1231&gt;0,RANK(T1231,(N1231:P1231,Q1231:AE1231)),0)</f>
        <v>0</v>
      </c>
      <c r="AJ1231" s="6">
        <f>IF(S1231&gt;0,RANK(S1231,(N1231:P1231,Q1231:AE1231)),0)</f>
        <v>0</v>
      </c>
      <c r="AK1231" s="2">
        <f t="shared" si="468"/>
        <v>1.4000700035001749E-2</v>
      </c>
      <c r="AL1231" s="2">
        <f t="shared" si="469"/>
        <v>0</v>
      </c>
      <c r="AM1231" s="2">
        <f t="shared" si="470"/>
        <v>0</v>
      </c>
      <c r="AN1231" s="2">
        <f t="shared" si="471"/>
        <v>0</v>
      </c>
      <c r="AP1231" t="s">
        <v>1177</v>
      </c>
      <c r="AQ1231" t="s">
        <v>579</v>
      </c>
      <c r="AR1231" s="53"/>
      <c r="AT1231" s="92">
        <v>42</v>
      </c>
      <c r="AU1231" s="94">
        <v>27</v>
      </c>
      <c r="AV1231" s="98">
        <f t="shared" si="473"/>
        <v>42027</v>
      </c>
      <c r="AX1231" s="6" t="s">
        <v>1535</v>
      </c>
    </row>
    <row r="1232" spans="1:50" hidden="1" outlineLevel="1">
      <c r="A1232" t="s">
        <v>1178</v>
      </c>
      <c r="B1232" t="s">
        <v>579</v>
      </c>
      <c r="C1232" s="1">
        <f t="shared" si="461"/>
        <v>116183</v>
      </c>
      <c r="D1232" s="6">
        <f>IF(N1232&gt;0, RANK(N1232,(N1232:P1232,Q1232:AE1232)),0)</f>
        <v>2</v>
      </c>
      <c r="E1232" s="6">
        <f>IF(O1232&gt;0,RANK(O1232,(N1232:P1232,Q1232:AE1232)),0)</f>
        <v>1</v>
      </c>
      <c r="F1232" s="6">
        <f>IF(P1232&gt;0,RANK(P1232,(N1232:P1232,Q1232:AE1232)),0)</f>
        <v>0</v>
      </c>
      <c r="G1232" s="1">
        <f t="shared" si="462"/>
        <v>26028</v>
      </c>
      <c r="H1232" s="2">
        <f t="shared" si="463"/>
        <v>0.22402589019047536</v>
      </c>
      <c r="I1232" s="2"/>
      <c r="J1232" s="2">
        <f t="shared" si="464"/>
        <v>0.36284137954778239</v>
      </c>
      <c r="K1232" s="2">
        <f t="shared" si="465"/>
        <v>0.58686726973825776</v>
      </c>
      <c r="L1232" s="2">
        <f t="shared" si="466"/>
        <v>0</v>
      </c>
      <c r="M1232" s="2">
        <f t="shared" si="467"/>
        <v>5.0291350713959848E-2</v>
      </c>
      <c r="N1232" s="56">
        <v>42156</v>
      </c>
      <c r="O1232" s="56">
        <v>68184</v>
      </c>
      <c r="P1232" s="56"/>
      <c r="Q1232" s="56">
        <v>3691</v>
      </c>
      <c r="R1232" s="56"/>
      <c r="S1232" s="56"/>
      <c r="T1232" s="56"/>
      <c r="U1232" s="56"/>
      <c r="V1232" s="56"/>
      <c r="W1232" s="56"/>
      <c r="X1232" s="56">
        <v>0</v>
      </c>
      <c r="Y1232" s="56">
        <v>2152</v>
      </c>
      <c r="Z1232" s="56"/>
      <c r="AA1232" s="56"/>
      <c r="AB1232" s="56"/>
      <c r="AC1232" s="56"/>
      <c r="AD1232" s="56"/>
      <c r="AE1232" s="56"/>
      <c r="AG1232" s="6">
        <f>IF(Q1232&gt;0,RANK(Q1232,(N1232:P1232,Q1232:AE1232)),0)</f>
        <v>3</v>
      </c>
      <c r="AH1232" s="6">
        <f>IF(R1232&gt;0,RANK(R1232,(N1232:P1232,Q1232:AE1232)),0)</f>
        <v>0</v>
      </c>
      <c r="AI1232" s="6">
        <f>IF(T1232&gt;0,RANK(T1232,(N1232:P1232,Q1232:AE1232)),0)</f>
        <v>0</v>
      </c>
      <c r="AJ1232" s="6">
        <f>IF(S1232&gt;0,RANK(S1232,(N1232:P1232,Q1232:AE1232)),0)</f>
        <v>0</v>
      </c>
      <c r="AK1232" s="2">
        <f t="shared" si="468"/>
        <v>3.176884742173984E-2</v>
      </c>
      <c r="AL1232" s="2">
        <f t="shared" si="469"/>
        <v>0</v>
      </c>
      <c r="AM1232" s="2">
        <f t="shared" si="470"/>
        <v>0</v>
      </c>
      <c r="AN1232" s="2">
        <f t="shared" si="471"/>
        <v>0</v>
      </c>
      <c r="AP1232" t="s">
        <v>1178</v>
      </c>
      <c r="AQ1232" t="s">
        <v>579</v>
      </c>
      <c r="AR1232" s="53"/>
      <c r="AT1232" s="92">
        <v>42</v>
      </c>
      <c r="AU1232" s="94">
        <v>29</v>
      </c>
      <c r="AV1232" s="98">
        <f t="shared" si="473"/>
        <v>42029</v>
      </c>
      <c r="AX1232" s="6" t="s">
        <v>1535</v>
      </c>
    </row>
    <row r="1233" spans="1:50" hidden="1" outlineLevel="1">
      <c r="A1233" t="s">
        <v>2455</v>
      </c>
      <c r="B1233" t="s">
        <v>579</v>
      </c>
      <c r="C1233" s="1">
        <f t="shared" si="461"/>
        <v>12555</v>
      </c>
      <c r="D1233" s="6">
        <f>IF(N1233&gt;0, RANK(N1233,(N1233:P1233,Q1233:AE1233)),0)</f>
        <v>2</v>
      </c>
      <c r="E1233" s="6">
        <f>IF(O1233&gt;0,RANK(O1233,(N1233:P1233,Q1233:AE1233)),0)</f>
        <v>1</v>
      </c>
      <c r="F1233" s="6">
        <f>IF(P1233&gt;0,RANK(P1233,(N1233:P1233,Q1233:AE1233)),0)</f>
        <v>0</v>
      </c>
      <c r="G1233" s="1">
        <f t="shared" si="462"/>
        <v>3042</v>
      </c>
      <c r="H1233" s="2">
        <f t="shared" si="463"/>
        <v>0.24229390681003585</v>
      </c>
      <c r="I1233" s="2"/>
      <c r="J1233" s="2">
        <f t="shared" si="464"/>
        <v>0.35173237753882913</v>
      </c>
      <c r="K1233" s="2">
        <f t="shared" si="465"/>
        <v>0.59402628434886495</v>
      </c>
      <c r="L1233" s="2">
        <f t="shared" si="466"/>
        <v>0</v>
      </c>
      <c r="M1233" s="2">
        <f t="shared" si="467"/>
        <v>5.4241338112305915E-2</v>
      </c>
      <c r="N1233" s="56">
        <v>4416</v>
      </c>
      <c r="O1233" s="56">
        <v>7458</v>
      </c>
      <c r="P1233" s="56"/>
      <c r="Q1233" s="56">
        <v>298</v>
      </c>
      <c r="R1233" s="56"/>
      <c r="S1233" s="56"/>
      <c r="T1233" s="56"/>
      <c r="U1233" s="56"/>
      <c r="V1233" s="56"/>
      <c r="W1233" s="56"/>
      <c r="X1233" s="56">
        <v>0</v>
      </c>
      <c r="Y1233" s="56">
        <v>383</v>
      </c>
      <c r="Z1233" s="56"/>
      <c r="AA1233" s="56"/>
      <c r="AB1233" s="56"/>
      <c r="AC1233" s="56"/>
      <c r="AD1233" s="56"/>
      <c r="AE1233" s="56"/>
      <c r="AG1233" s="6">
        <f>IF(Q1233&gt;0,RANK(Q1233,(N1233:P1233,Q1233:AE1233)),0)</f>
        <v>4</v>
      </c>
      <c r="AH1233" s="6">
        <f>IF(R1233&gt;0,RANK(R1233,(N1233:P1233,Q1233:AE1233)),0)</f>
        <v>0</v>
      </c>
      <c r="AI1233" s="6">
        <f>IF(T1233&gt;0,RANK(T1233,(N1233:P1233,Q1233:AE1233)),0)</f>
        <v>0</v>
      </c>
      <c r="AJ1233" s="6">
        <f>IF(S1233&gt;0,RANK(S1233,(N1233:P1233,Q1233:AE1233)),0)</f>
        <v>0</v>
      </c>
      <c r="AK1233" s="2">
        <f t="shared" si="468"/>
        <v>2.3735563520509758E-2</v>
      </c>
      <c r="AL1233" s="2">
        <f t="shared" si="469"/>
        <v>0</v>
      </c>
      <c r="AM1233" s="2">
        <f t="shared" si="470"/>
        <v>0</v>
      </c>
      <c r="AN1233" s="2">
        <f t="shared" si="471"/>
        <v>0</v>
      </c>
      <c r="AP1233" t="s">
        <v>2455</v>
      </c>
      <c r="AQ1233" t="s">
        <v>579</v>
      </c>
      <c r="AR1233" s="53"/>
      <c r="AT1233" s="92">
        <v>42</v>
      </c>
      <c r="AU1233" s="94">
        <v>31</v>
      </c>
      <c r="AV1233" s="98">
        <f t="shared" si="473"/>
        <v>42031</v>
      </c>
      <c r="AX1233" s="6" t="s">
        <v>1535</v>
      </c>
    </row>
    <row r="1234" spans="1:50" hidden="1" outlineLevel="1">
      <c r="A1234" t="s">
        <v>2772</v>
      </c>
      <c r="B1234" t="s">
        <v>579</v>
      </c>
      <c r="C1234" s="1">
        <f t="shared" si="461"/>
        <v>24128</v>
      </c>
      <c r="D1234" s="6">
        <f>IF(N1234&gt;0, RANK(N1234,(N1234:P1234,Q1234:AE1234)),0)</f>
        <v>2</v>
      </c>
      <c r="E1234" s="6">
        <f>IF(O1234&gt;0,RANK(O1234,(N1234:P1234,Q1234:AE1234)),0)</f>
        <v>1</v>
      </c>
      <c r="F1234" s="6">
        <f>IF(P1234&gt;0,RANK(P1234,(N1234:P1234,Q1234:AE1234)),0)</f>
        <v>0</v>
      </c>
      <c r="G1234" s="1">
        <f t="shared" si="462"/>
        <v>2979</v>
      </c>
      <c r="H1234" s="2">
        <f t="shared" si="463"/>
        <v>0.12346651193633952</v>
      </c>
      <c r="I1234" s="2"/>
      <c r="J1234" s="2">
        <f t="shared" si="464"/>
        <v>0.41151359416445621</v>
      </c>
      <c r="K1234" s="2">
        <f t="shared" si="465"/>
        <v>0.53498010610079572</v>
      </c>
      <c r="L1234" s="2">
        <f t="shared" si="466"/>
        <v>0</v>
      </c>
      <c r="M1234" s="2">
        <f t="shared" si="467"/>
        <v>5.3506299734748075E-2</v>
      </c>
      <c r="N1234" s="56">
        <v>9929</v>
      </c>
      <c r="O1234" s="56">
        <v>12908</v>
      </c>
      <c r="P1234" s="56"/>
      <c r="Q1234" s="56">
        <v>399</v>
      </c>
      <c r="R1234" s="56"/>
      <c r="S1234" s="56"/>
      <c r="T1234" s="56"/>
      <c r="U1234" s="56"/>
      <c r="V1234" s="56"/>
      <c r="W1234" s="56"/>
      <c r="X1234" s="56">
        <v>19</v>
      </c>
      <c r="Y1234" s="56">
        <v>873</v>
      </c>
      <c r="Z1234" s="56"/>
      <c r="AA1234" s="56"/>
      <c r="AB1234" s="56"/>
      <c r="AC1234" s="56"/>
      <c r="AD1234" s="56"/>
      <c r="AE1234" s="56"/>
      <c r="AG1234" s="6">
        <f>IF(Q1234&gt;0,RANK(Q1234,(N1234:P1234,Q1234:AE1234)),0)</f>
        <v>4</v>
      </c>
      <c r="AH1234" s="6">
        <f>IF(R1234&gt;0,RANK(R1234,(N1234:P1234,Q1234:AE1234)),0)</f>
        <v>0</v>
      </c>
      <c r="AI1234" s="6">
        <f>IF(T1234&gt;0,RANK(T1234,(N1234:P1234,Q1234:AE1234)),0)</f>
        <v>0</v>
      </c>
      <c r="AJ1234" s="6">
        <f>IF(S1234&gt;0,RANK(S1234,(N1234:P1234,Q1234:AE1234)),0)</f>
        <v>0</v>
      </c>
      <c r="AK1234" s="2">
        <f t="shared" si="468"/>
        <v>1.6536803713527851E-2</v>
      </c>
      <c r="AL1234" s="2">
        <f t="shared" si="469"/>
        <v>0</v>
      </c>
      <c r="AM1234" s="2">
        <f t="shared" si="470"/>
        <v>0</v>
      </c>
      <c r="AN1234" s="2">
        <f t="shared" si="471"/>
        <v>0</v>
      </c>
      <c r="AP1234" t="s">
        <v>2772</v>
      </c>
      <c r="AQ1234" t="s">
        <v>579</v>
      </c>
      <c r="AR1234" s="53"/>
      <c r="AT1234" s="92">
        <v>42</v>
      </c>
      <c r="AU1234" s="94">
        <v>33</v>
      </c>
      <c r="AV1234" s="98">
        <f t="shared" si="473"/>
        <v>42033</v>
      </c>
      <c r="AX1234" s="6" t="s">
        <v>1535</v>
      </c>
    </row>
    <row r="1235" spans="1:50" hidden="1" outlineLevel="1">
      <c r="A1235" t="s">
        <v>782</v>
      </c>
      <c r="B1235" t="s">
        <v>579</v>
      </c>
      <c r="C1235" s="1">
        <f t="shared" si="461"/>
        <v>9566</v>
      </c>
      <c r="D1235" s="6">
        <f>IF(N1235&gt;0, RANK(N1235,(N1235:P1235,Q1235:AE1235)),0)</f>
        <v>1</v>
      </c>
      <c r="E1235" s="6">
        <f>IF(O1235&gt;0,RANK(O1235,(N1235:P1235,Q1235:AE1235)),0)</f>
        <v>2</v>
      </c>
      <c r="F1235" s="6">
        <f>IF(P1235&gt;0,RANK(P1235,(N1235:P1235,Q1235:AE1235)),0)</f>
        <v>0</v>
      </c>
      <c r="G1235" s="1">
        <f t="shared" si="462"/>
        <v>143</v>
      </c>
      <c r="H1235" s="2">
        <f t="shared" si="463"/>
        <v>1.4948776918252143E-2</v>
      </c>
      <c r="I1235" s="2"/>
      <c r="J1235" s="2">
        <f t="shared" si="464"/>
        <v>0.49006899435500734</v>
      </c>
      <c r="K1235" s="2">
        <f t="shared" si="465"/>
        <v>0.4751202174367552</v>
      </c>
      <c r="L1235" s="2">
        <f t="shared" si="466"/>
        <v>0</v>
      </c>
      <c r="M1235" s="2">
        <f t="shared" si="467"/>
        <v>3.4810788208237409E-2</v>
      </c>
      <c r="N1235" s="56">
        <v>4688</v>
      </c>
      <c r="O1235" s="56">
        <v>4545</v>
      </c>
      <c r="P1235" s="56"/>
      <c r="Q1235" s="56">
        <v>127</v>
      </c>
      <c r="R1235" s="56"/>
      <c r="S1235" s="56"/>
      <c r="T1235" s="56"/>
      <c r="U1235" s="56"/>
      <c r="V1235" s="56"/>
      <c r="W1235" s="56"/>
      <c r="X1235" s="56">
        <v>0</v>
      </c>
      <c r="Y1235" s="56">
        <v>206</v>
      </c>
      <c r="Z1235" s="56"/>
      <c r="AA1235" s="56"/>
      <c r="AB1235" s="56"/>
      <c r="AC1235" s="56"/>
      <c r="AD1235" s="56"/>
      <c r="AE1235" s="56"/>
      <c r="AG1235" s="6">
        <f>IF(Q1235&gt;0,RANK(Q1235,(N1235:P1235,Q1235:AE1235)),0)</f>
        <v>4</v>
      </c>
      <c r="AH1235" s="6">
        <f>IF(R1235&gt;0,RANK(R1235,(N1235:P1235,Q1235:AE1235)),0)</f>
        <v>0</v>
      </c>
      <c r="AI1235" s="6">
        <f>IF(T1235&gt;0,RANK(T1235,(N1235:P1235,Q1235:AE1235)),0)</f>
        <v>0</v>
      </c>
      <c r="AJ1235" s="6">
        <f>IF(S1235&gt;0,RANK(S1235,(N1235:P1235,Q1235:AE1235)),0)</f>
        <v>0</v>
      </c>
      <c r="AK1235" s="2">
        <f t="shared" si="468"/>
        <v>1.3276186493832323E-2</v>
      </c>
      <c r="AL1235" s="2">
        <f t="shared" si="469"/>
        <v>0</v>
      </c>
      <c r="AM1235" s="2">
        <f t="shared" si="470"/>
        <v>0</v>
      </c>
      <c r="AN1235" s="2">
        <f t="shared" si="471"/>
        <v>0</v>
      </c>
      <c r="AP1235" t="s">
        <v>782</v>
      </c>
      <c r="AQ1235" t="s">
        <v>579</v>
      </c>
      <c r="AR1235" s="53"/>
      <c r="AT1235" s="92">
        <v>42</v>
      </c>
      <c r="AU1235" s="94">
        <v>35</v>
      </c>
      <c r="AV1235" s="98">
        <f t="shared" si="473"/>
        <v>42035</v>
      </c>
      <c r="AX1235" s="6" t="s">
        <v>1535</v>
      </c>
    </row>
    <row r="1236" spans="1:50" hidden="1" outlineLevel="1">
      <c r="A1236" t="s">
        <v>978</v>
      </c>
      <c r="B1236" t="s">
        <v>579</v>
      </c>
      <c r="C1236" s="1">
        <f t="shared" si="461"/>
        <v>16469</v>
      </c>
      <c r="D1236" s="6">
        <f>IF(N1236&gt;0, RANK(N1236,(N1236:P1236,Q1236:AE1236)),0)</f>
        <v>2</v>
      </c>
      <c r="E1236" s="6">
        <f>IF(O1236&gt;0,RANK(O1236,(N1236:P1236,Q1236:AE1236)),0)</f>
        <v>1</v>
      </c>
      <c r="F1236" s="6">
        <f>IF(P1236&gt;0,RANK(P1236,(N1236:P1236,Q1236:AE1236)),0)</f>
        <v>0</v>
      </c>
      <c r="G1236" s="1">
        <f t="shared" si="462"/>
        <v>1242</v>
      </c>
      <c r="H1236" s="2">
        <f t="shared" si="463"/>
        <v>7.5414414961442716E-2</v>
      </c>
      <c r="I1236" s="2"/>
      <c r="J1236" s="2">
        <f t="shared" si="464"/>
        <v>0.43578845102920638</v>
      </c>
      <c r="K1236" s="2">
        <f t="shared" si="465"/>
        <v>0.51120286599064912</v>
      </c>
      <c r="L1236" s="2">
        <f t="shared" si="466"/>
        <v>0</v>
      </c>
      <c r="M1236" s="2">
        <f t="shared" si="467"/>
        <v>5.3008682980144495E-2</v>
      </c>
      <c r="N1236" s="56">
        <v>7177</v>
      </c>
      <c r="O1236" s="56">
        <v>8419</v>
      </c>
      <c r="P1236" s="56"/>
      <c r="Q1236" s="56">
        <v>240</v>
      </c>
      <c r="R1236" s="56"/>
      <c r="S1236" s="56"/>
      <c r="T1236" s="56"/>
      <c r="U1236" s="56"/>
      <c r="V1236" s="56"/>
      <c r="W1236" s="56"/>
      <c r="X1236" s="56">
        <v>12</v>
      </c>
      <c r="Y1236" s="56">
        <v>621</v>
      </c>
      <c r="Z1236" s="56"/>
      <c r="AA1236" s="56"/>
      <c r="AB1236" s="56"/>
      <c r="AC1236" s="56"/>
      <c r="AD1236" s="56"/>
      <c r="AE1236" s="56"/>
      <c r="AG1236" s="6">
        <f>IF(Q1236&gt;0,RANK(Q1236,(N1236:P1236,Q1236:AE1236)),0)</f>
        <v>4</v>
      </c>
      <c r="AH1236" s="6">
        <f>IF(R1236&gt;0,RANK(R1236,(N1236:P1236,Q1236:AE1236)),0)</f>
        <v>0</v>
      </c>
      <c r="AI1236" s="6">
        <f>IF(T1236&gt;0,RANK(T1236,(N1236:P1236,Q1236:AE1236)),0)</f>
        <v>0</v>
      </c>
      <c r="AJ1236" s="6">
        <f>IF(S1236&gt;0,RANK(S1236,(N1236:P1236,Q1236:AE1236)),0)</f>
        <v>0</v>
      </c>
      <c r="AK1236" s="2">
        <f t="shared" si="468"/>
        <v>1.4572833808974436E-2</v>
      </c>
      <c r="AL1236" s="2">
        <f t="shared" si="469"/>
        <v>0</v>
      </c>
      <c r="AM1236" s="2">
        <f t="shared" si="470"/>
        <v>0</v>
      </c>
      <c r="AN1236" s="2">
        <f t="shared" si="471"/>
        <v>0</v>
      </c>
      <c r="AP1236" t="s">
        <v>978</v>
      </c>
      <c r="AQ1236" t="s">
        <v>579</v>
      </c>
      <c r="AR1236" s="53"/>
      <c r="AT1236" s="92">
        <v>42</v>
      </c>
      <c r="AU1236" s="94">
        <v>37</v>
      </c>
      <c r="AV1236" s="98">
        <f t="shared" si="473"/>
        <v>42037</v>
      </c>
      <c r="AX1236" s="6" t="s">
        <v>1535</v>
      </c>
    </row>
    <row r="1237" spans="1:50" hidden="1" outlineLevel="1">
      <c r="A1237" t="s">
        <v>902</v>
      </c>
      <c r="B1237" t="s">
        <v>579</v>
      </c>
      <c r="C1237" s="1">
        <f t="shared" si="461"/>
        <v>26446</v>
      </c>
      <c r="D1237" s="6">
        <f>IF(N1237&gt;0, RANK(N1237,(N1237:P1237,Q1237:AE1237)),0)</f>
        <v>2</v>
      </c>
      <c r="E1237" s="6">
        <f>IF(O1237&gt;0,RANK(O1237,(N1237:P1237,Q1237:AE1237)),0)</f>
        <v>1</v>
      </c>
      <c r="F1237" s="6">
        <f>IF(P1237&gt;0,RANK(P1237,(N1237:P1237,Q1237:AE1237)),0)</f>
        <v>0</v>
      </c>
      <c r="G1237" s="1">
        <f t="shared" si="462"/>
        <v>7227</v>
      </c>
      <c r="H1237" s="2">
        <f t="shared" si="463"/>
        <v>0.27327384103456098</v>
      </c>
      <c r="I1237" s="2"/>
      <c r="J1237" s="2">
        <f t="shared" si="464"/>
        <v>0.3526053089314074</v>
      </c>
      <c r="K1237" s="2">
        <f t="shared" si="465"/>
        <v>0.62587914996596838</v>
      </c>
      <c r="L1237" s="2">
        <f t="shared" si="466"/>
        <v>0</v>
      </c>
      <c r="M1237" s="2">
        <f t="shared" si="467"/>
        <v>2.1515541102624214E-2</v>
      </c>
      <c r="N1237" s="56">
        <v>9325</v>
      </c>
      <c r="O1237" s="56">
        <v>16552</v>
      </c>
      <c r="P1237" s="56"/>
      <c r="Q1237" s="56">
        <v>216</v>
      </c>
      <c r="R1237" s="56"/>
      <c r="S1237" s="56"/>
      <c r="T1237" s="56"/>
      <c r="U1237" s="56"/>
      <c r="V1237" s="56"/>
      <c r="W1237" s="56"/>
      <c r="X1237" s="56">
        <v>0</v>
      </c>
      <c r="Y1237" s="56">
        <v>353</v>
      </c>
      <c r="Z1237" s="56"/>
      <c r="AA1237" s="56"/>
      <c r="AB1237" s="56"/>
      <c r="AC1237" s="56"/>
      <c r="AD1237" s="56"/>
      <c r="AE1237" s="56"/>
      <c r="AG1237" s="6">
        <f>IF(Q1237&gt;0,RANK(Q1237,(N1237:P1237,Q1237:AE1237)),0)</f>
        <v>4</v>
      </c>
      <c r="AH1237" s="6">
        <f>IF(R1237&gt;0,RANK(R1237,(N1237:P1237,Q1237:AE1237)),0)</f>
        <v>0</v>
      </c>
      <c r="AI1237" s="6">
        <f>IF(T1237&gt;0,RANK(T1237,(N1237:P1237,Q1237:AE1237)),0)</f>
        <v>0</v>
      </c>
      <c r="AJ1237" s="6">
        <f>IF(S1237&gt;0,RANK(S1237,(N1237:P1237,Q1237:AE1237)),0)</f>
        <v>0</v>
      </c>
      <c r="AK1237" s="2">
        <f t="shared" si="468"/>
        <v>8.1675867806095433E-3</v>
      </c>
      <c r="AL1237" s="2">
        <f t="shared" si="469"/>
        <v>0</v>
      </c>
      <c r="AM1237" s="2">
        <f t="shared" si="470"/>
        <v>0</v>
      </c>
      <c r="AN1237" s="2">
        <f t="shared" si="471"/>
        <v>0</v>
      </c>
      <c r="AP1237" t="s">
        <v>902</v>
      </c>
      <c r="AQ1237" t="s">
        <v>579</v>
      </c>
      <c r="AR1237" s="53"/>
      <c r="AT1237" s="92">
        <v>42</v>
      </c>
      <c r="AU1237" s="94">
        <v>39</v>
      </c>
      <c r="AV1237" s="98">
        <f t="shared" si="473"/>
        <v>42039</v>
      </c>
      <c r="AX1237" s="6" t="s">
        <v>1535</v>
      </c>
    </row>
    <row r="1238" spans="1:50" hidden="1" outlineLevel="1">
      <c r="A1238" t="s">
        <v>608</v>
      </c>
      <c r="B1238" t="s">
        <v>579</v>
      </c>
      <c r="C1238" s="1">
        <f t="shared" si="461"/>
        <v>64858</v>
      </c>
      <c r="D1238" s="6">
        <f>IF(N1238&gt;0, RANK(N1238,(N1238:P1238,Q1238:AE1238)),0)</f>
        <v>2</v>
      </c>
      <c r="E1238" s="6">
        <f>IF(O1238&gt;0,RANK(O1238,(N1238:P1238,Q1238:AE1238)),0)</f>
        <v>1</v>
      </c>
      <c r="F1238" s="6">
        <f>IF(P1238&gt;0,RANK(P1238,(N1238:P1238,Q1238:AE1238)),0)</f>
        <v>0</v>
      </c>
      <c r="G1238" s="1">
        <f t="shared" si="462"/>
        <v>17846</v>
      </c>
      <c r="H1238" s="2">
        <f t="shared" si="463"/>
        <v>0.27515495389928768</v>
      </c>
      <c r="I1238" s="2"/>
      <c r="J1238" s="2">
        <f t="shared" si="464"/>
        <v>0.33722902340497701</v>
      </c>
      <c r="K1238" s="2">
        <f t="shared" si="465"/>
        <v>0.61238397730426475</v>
      </c>
      <c r="L1238" s="2">
        <f t="shared" si="466"/>
        <v>0</v>
      </c>
      <c r="M1238" s="2">
        <f t="shared" si="467"/>
        <v>5.0386999290758183E-2</v>
      </c>
      <c r="N1238" s="56">
        <v>21872</v>
      </c>
      <c r="O1238" s="56">
        <v>39718</v>
      </c>
      <c r="P1238" s="56"/>
      <c r="Q1238" s="56">
        <v>1083</v>
      </c>
      <c r="R1238" s="56"/>
      <c r="S1238" s="56"/>
      <c r="T1238" s="56"/>
      <c r="U1238" s="56"/>
      <c r="V1238" s="56"/>
      <c r="W1238" s="56"/>
      <c r="X1238" s="56">
        <v>37</v>
      </c>
      <c r="Y1238" s="56">
        <v>2148</v>
      </c>
      <c r="Z1238" s="56"/>
      <c r="AA1238" s="56"/>
      <c r="AB1238" s="56"/>
      <c r="AC1238" s="56"/>
      <c r="AD1238" s="56"/>
      <c r="AE1238" s="56"/>
      <c r="AG1238" s="6">
        <f>IF(Q1238&gt;0,RANK(Q1238,(N1238:P1238,Q1238:AE1238)),0)</f>
        <v>4</v>
      </c>
      <c r="AH1238" s="6">
        <f>IF(R1238&gt;0,RANK(R1238,(N1238:P1238,Q1238:AE1238)),0)</f>
        <v>0</v>
      </c>
      <c r="AI1238" s="6">
        <f>IF(T1238&gt;0,RANK(T1238,(N1238:P1238,Q1238:AE1238)),0)</f>
        <v>0</v>
      </c>
      <c r="AJ1238" s="6">
        <f>IF(S1238&gt;0,RANK(S1238,(N1238:P1238,Q1238:AE1238)),0)</f>
        <v>0</v>
      </c>
      <c r="AK1238" s="2">
        <f t="shared" si="468"/>
        <v>1.6698017206821056E-2</v>
      </c>
      <c r="AL1238" s="2">
        <f t="shared" si="469"/>
        <v>0</v>
      </c>
      <c r="AM1238" s="2">
        <f t="shared" si="470"/>
        <v>0</v>
      </c>
      <c r="AN1238" s="2">
        <f t="shared" si="471"/>
        <v>0</v>
      </c>
      <c r="AP1238" t="s">
        <v>608</v>
      </c>
      <c r="AQ1238" t="s">
        <v>579</v>
      </c>
      <c r="AR1238" s="53"/>
      <c r="AT1238" s="92">
        <v>42</v>
      </c>
      <c r="AU1238" s="94">
        <v>41</v>
      </c>
      <c r="AV1238" s="98">
        <f t="shared" si="473"/>
        <v>42041</v>
      </c>
      <c r="AX1238" s="6" t="s">
        <v>1535</v>
      </c>
    </row>
    <row r="1239" spans="1:50" hidden="1" outlineLevel="1">
      <c r="A1239" t="s">
        <v>1754</v>
      </c>
      <c r="B1239" t="s">
        <v>579</v>
      </c>
      <c r="C1239" s="1">
        <f t="shared" si="461"/>
        <v>76596</v>
      </c>
      <c r="D1239" s="6">
        <f>IF(N1239&gt;0, RANK(N1239,(N1239:P1239,Q1239:AE1239)),0)</f>
        <v>2</v>
      </c>
      <c r="E1239" s="6">
        <f>IF(O1239&gt;0,RANK(O1239,(N1239:P1239,Q1239:AE1239)),0)</f>
        <v>1</v>
      </c>
      <c r="F1239" s="6">
        <f>IF(P1239&gt;0,RANK(P1239,(N1239:P1239,Q1239:AE1239)),0)</f>
        <v>0</v>
      </c>
      <c r="G1239" s="1">
        <f t="shared" si="462"/>
        <v>10961</v>
      </c>
      <c r="H1239" s="2">
        <f t="shared" si="463"/>
        <v>0.14310146743955299</v>
      </c>
      <c r="I1239" s="2"/>
      <c r="J1239" s="2">
        <f t="shared" si="464"/>
        <v>0.4076714188730482</v>
      </c>
      <c r="K1239" s="2">
        <f t="shared" si="465"/>
        <v>0.55077288631260113</v>
      </c>
      <c r="L1239" s="2">
        <f t="shared" si="466"/>
        <v>0</v>
      </c>
      <c r="M1239" s="2">
        <f t="shared" si="467"/>
        <v>4.155569481435073E-2</v>
      </c>
      <c r="N1239" s="56">
        <v>31226</v>
      </c>
      <c r="O1239" s="56">
        <v>42187</v>
      </c>
      <c r="P1239" s="56"/>
      <c r="Q1239" s="56">
        <v>1112</v>
      </c>
      <c r="R1239" s="56"/>
      <c r="S1239" s="56"/>
      <c r="T1239" s="56"/>
      <c r="U1239" s="56"/>
      <c r="V1239" s="56"/>
      <c r="W1239" s="56"/>
      <c r="X1239" s="56">
        <v>0</v>
      </c>
      <c r="Y1239" s="56">
        <v>2071</v>
      </c>
      <c r="Z1239" s="56"/>
      <c r="AA1239" s="56"/>
      <c r="AB1239" s="56"/>
      <c r="AC1239" s="56"/>
      <c r="AD1239" s="56"/>
      <c r="AE1239" s="56"/>
      <c r="AG1239" s="6">
        <f>IF(Q1239&gt;0,RANK(Q1239,(N1239:P1239,Q1239:AE1239)),0)</f>
        <v>4</v>
      </c>
      <c r="AH1239" s="6">
        <f>IF(R1239&gt;0,RANK(R1239,(N1239:P1239,Q1239:AE1239)),0)</f>
        <v>0</v>
      </c>
      <c r="AI1239" s="6">
        <f>IF(T1239&gt;0,RANK(T1239,(N1239:P1239,Q1239:AE1239)),0)</f>
        <v>0</v>
      </c>
      <c r="AJ1239" s="6">
        <f>IF(S1239&gt;0,RANK(S1239,(N1239:P1239,Q1239:AE1239)),0)</f>
        <v>0</v>
      </c>
      <c r="AK1239" s="2">
        <f t="shared" si="468"/>
        <v>1.4517729385346493E-2</v>
      </c>
      <c r="AL1239" s="2">
        <f t="shared" si="469"/>
        <v>0</v>
      </c>
      <c r="AM1239" s="2">
        <f t="shared" si="470"/>
        <v>0</v>
      </c>
      <c r="AN1239" s="2">
        <f t="shared" si="471"/>
        <v>0</v>
      </c>
      <c r="AP1239" t="s">
        <v>1754</v>
      </c>
      <c r="AQ1239" t="s">
        <v>579</v>
      </c>
      <c r="AR1239" s="53"/>
      <c r="AT1239" s="92">
        <v>42</v>
      </c>
      <c r="AU1239" s="94">
        <v>43</v>
      </c>
      <c r="AV1239" s="98">
        <f t="shared" si="473"/>
        <v>42043</v>
      </c>
      <c r="AX1239" s="6" t="s">
        <v>1535</v>
      </c>
    </row>
    <row r="1240" spans="1:50" hidden="1" outlineLevel="1">
      <c r="A1240" t="s">
        <v>489</v>
      </c>
      <c r="B1240" t="s">
        <v>579</v>
      </c>
      <c r="C1240" s="1">
        <f t="shared" si="461"/>
        <v>178905</v>
      </c>
      <c r="D1240" s="6">
        <f>IF(N1240&gt;0, RANK(N1240,(N1240:P1240,Q1240:AE1240)),0)</f>
        <v>2</v>
      </c>
      <c r="E1240" s="6">
        <f>IF(O1240&gt;0,RANK(O1240,(N1240:P1240,Q1240:AE1240)),0)</f>
        <v>1</v>
      </c>
      <c r="F1240" s="6">
        <f>IF(P1240&gt;0,RANK(P1240,(N1240:P1240,Q1240:AE1240)),0)</f>
        <v>0</v>
      </c>
      <c r="G1240" s="1">
        <f t="shared" si="462"/>
        <v>15776</v>
      </c>
      <c r="H1240" s="2">
        <f t="shared" si="463"/>
        <v>8.8180878119672457E-2</v>
      </c>
      <c r="I1240" s="2"/>
      <c r="J1240" s="2">
        <f t="shared" si="464"/>
        <v>0.43883066431905199</v>
      </c>
      <c r="K1240" s="2">
        <f t="shared" si="465"/>
        <v>0.5270115424387245</v>
      </c>
      <c r="L1240" s="2">
        <f t="shared" si="466"/>
        <v>0</v>
      </c>
      <c r="M1240" s="2">
        <f t="shared" si="467"/>
        <v>3.4157793242223455E-2</v>
      </c>
      <c r="N1240" s="56">
        <v>78509</v>
      </c>
      <c r="O1240" s="56">
        <v>94285</v>
      </c>
      <c r="P1240" s="56"/>
      <c r="Q1240" s="56">
        <v>3991</v>
      </c>
      <c r="R1240" s="56"/>
      <c r="S1240" s="56"/>
      <c r="T1240" s="56"/>
      <c r="U1240" s="56"/>
      <c r="V1240" s="56"/>
      <c r="W1240" s="56"/>
      <c r="X1240" s="56">
        <v>0</v>
      </c>
      <c r="Y1240" s="56">
        <v>2120</v>
      </c>
      <c r="Z1240" s="56"/>
      <c r="AA1240" s="56"/>
      <c r="AB1240" s="56"/>
      <c r="AC1240" s="56"/>
      <c r="AD1240" s="56"/>
      <c r="AE1240" s="56"/>
      <c r="AG1240" s="6">
        <f>IF(Q1240&gt;0,RANK(Q1240,(N1240:P1240,Q1240:AE1240)),0)</f>
        <v>3</v>
      </c>
      <c r="AH1240" s="6">
        <f>IF(R1240&gt;0,RANK(R1240,(N1240:P1240,Q1240:AE1240)),0)</f>
        <v>0</v>
      </c>
      <c r="AI1240" s="6">
        <f>IF(T1240&gt;0,RANK(T1240,(N1240:P1240,Q1240:AE1240)),0)</f>
        <v>0</v>
      </c>
      <c r="AJ1240" s="6">
        <f>IF(S1240&gt;0,RANK(S1240,(N1240:P1240,Q1240:AE1240)),0)</f>
        <v>0</v>
      </c>
      <c r="AK1240" s="2">
        <f t="shared" si="468"/>
        <v>2.2307928789022106E-2</v>
      </c>
      <c r="AL1240" s="2">
        <f t="shared" si="469"/>
        <v>0</v>
      </c>
      <c r="AM1240" s="2">
        <f t="shared" si="470"/>
        <v>0</v>
      </c>
      <c r="AN1240" s="2">
        <f t="shared" si="471"/>
        <v>0</v>
      </c>
      <c r="AP1240" t="s">
        <v>489</v>
      </c>
      <c r="AQ1240" t="s">
        <v>579</v>
      </c>
      <c r="AR1240" s="53"/>
      <c r="AT1240" s="92">
        <v>42</v>
      </c>
      <c r="AU1240" s="94">
        <v>45</v>
      </c>
      <c r="AV1240" s="98">
        <f t="shared" si="473"/>
        <v>42045</v>
      </c>
      <c r="AX1240" s="6" t="s">
        <v>1535</v>
      </c>
    </row>
    <row r="1241" spans="1:50" hidden="1" outlineLevel="1">
      <c r="A1241" t="s">
        <v>1585</v>
      </c>
      <c r="B1241" t="s">
        <v>579</v>
      </c>
      <c r="C1241" s="1">
        <f t="shared" si="461"/>
        <v>11027</v>
      </c>
      <c r="D1241" s="6">
        <f>IF(N1241&gt;0, RANK(N1241,(N1241:P1241,Q1241:AE1241)),0)</f>
        <v>2</v>
      </c>
      <c r="E1241" s="6">
        <f>IF(O1241&gt;0,RANK(O1241,(N1241:P1241,Q1241:AE1241)),0)</f>
        <v>1</v>
      </c>
      <c r="F1241" s="6">
        <f>IF(P1241&gt;0,RANK(P1241,(N1241:P1241,Q1241:AE1241)),0)</f>
        <v>0</v>
      </c>
      <c r="G1241" s="1">
        <f t="shared" si="462"/>
        <v>1223</v>
      </c>
      <c r="H1241" s="2">
        <f t="shared" si="463"/>
        <v>0.11090958556270972</v>
      </c>
      <c r="I1241" s="2"/>
      <c r="J1241" s="2">
        <f t="shared" si="464"/>
        <v>0.41353042531966988</v>
      </c>
      <c r="K1241" s="2">
        <f t="shared" si="465"/>
        <v>0.52444001088237957</v>
      </c>
      <c r="L1241" s="2">
        <f t="shared" si="466"/>
        <v>0</v>
      </c>
      <c r="M1241" s="2">
        <f t="shared" si="467"/>
        <v>6.2029563797950549E-2</v>
      </c>
      <c r="N1241" s="56">
        <v>4560</v>
      </c>
      <c r="O1241" s="56">
        <v>5783</v>
      </c>
      <c r="P1241" s="56"/>
      <c r="Q1241" s="56">
        <v>279</v>
      </c>
      <c r="R1241" s="56"/>
      <c r="S1241" s="56"/>
      <c r="T1241" s="56"/>
      <c r="U1241" s="56"/>
      <c r="V1241" s="56"/>
      <c r="W1241" s="56"/>
      <c r="X1241" s="56">
        <v>2</v>
      </c>
      <c r="Y1241" s="56">
        <v>403</v>
      </c>
      <c r="Z1241" s="56"/>
      <c r="AA1241" s="56"/>
      <c r="AB1241" s="56"/>
      <c r="AC1241" s="56"/>
      <c r="AD1241" s="56"/>
      <c r="AE1241" s="56"/>
      <c r="AG1241" s="6">
        <f>IF(Q1241&gt;0,RANK(Q1241,(N1241:P1241,Q1241:AE1241)),0)</f>
        <v>4</v>
      </c>
      <c r="AH1241" s="6">
        <f>IF(R1241&gt;0,RANK(R1241,(N1241:P1241,Q1241:AE1241)),0)</f>
        <v>0</v>
      </c>
      <c r="AI1241" s="6">
        <f>IF(T1241&gt;0,RANK(T1241,(N1241:P1241,Q1241:AE1241)),0)</f>
        <v>0</v>
      </c>
      <c r="AJ1241" s="6">
        <f>IF(S1241&gt;0,RANK(S1241,(N1241:P1241,Q1241:AE1241)),0)</f>
        <v>0</v>
      </c>
      <c r="AK1241" s="2">
        <f t="shared" si="468"/>
        <v>2.5301532601795594E-2</v>
      </c>
      <c r="AL1241" s="2">
        <f t="shared" si="469"/>
        <v>0</v>
      </c>
      <c r="AM1241" s="2">
        <f t="shared" si="470"/>
        <v>0</v>
      </c>
      <c r="AN1241" s="2">
        <f t="shared" si="471"/>
        <v>0</v>
      </c>
      <c r="AP1241" t="s">
        <v>1585</v>
      </c>
      <c r="AQ1241" t="s">
        <v>579</v>
      </c>
      <c r="AR1241" s="53"/>
      <c r="AT1241" s="92">
        <v>42</v>
      </c>
      <c r="AU1241" s="94">
        <v>47</v>
      </c>
      <c r="AV1241" s="98">
        <f t="shared" si="473"/>
        <v>42047</v>
      </c>
      <c r="AX1241" s="6" t="s">
        <v>1535</v>
      </c>
    </row>
    <row r="1242" spans="1:50" hidden="1" outlineLevel="1">
      <c r="A1242" t="s">
        <v>2816</v>
      </c>
      <c r="B1242" t="s">
        <v>579</v>
      </c>
      <c r="C1242" s="1">
        <f t="shared" si="461"/>
        <v>91197</v>
      </c>
      <c r="D1242" s="6">
        <f>IF(N1242&gt;0, RANK(N1242,(N1242:P1242,Q1242:AE1242)),0)</f>
        <v>2</v>
      </c>
      <c r="E1242" s="6">
        <f>IF(O1242&gt;0,RANK(O1242,(N1242:P1242,Q1242:AE1242)),0)</f>
        <v>1</v>
      </c>
      <c r="F1242" s="6">
        <f>IF(P1242&gt;0,RANK(P1242,(N1242:P1242,Q1242:AE1242)),0)</f>
        <v>0</v>
      </c>
      <c r="G1242" s="1">
        <f t="shared" si="462"/>
        <v>4762</v>
      </c>
      <c r="H1242" s="2">
        <f t="shared" si="463"/>
        <v>5.2216629933002183E-2</v>
      </c>
      <c r="I1242" s="2"/>
      <c r="J1242" s="2">
        <f t="shared" si="464"/>
        <v>0.46249328377029947</v>
      </c>
      <c r="K1242" s="2">
        <f t="shared" si="465"/>
        <v>0.51470991370330166</v>
      </c>
      <c r="L1242" s="2">
        <f t="shared" si="466"/>
        <v>0</v>
      </c>
      <c r="M1242" s="2">
        <f t="shared" si="467"/>
        <v>2.2796802526398818E-2</v>
      </c>
      <c r="N1242" s="56">
        <v>42178</v>
      </c>
      <c r="O1242" s="56">
        <v>46940</v>
      </c>
      <c r="P1242" s="56"/>
      <c r="Q1242" s="56">
        <v>920</v>
      </c>
      <c r="R1242" s="56"/>
      <c r="S1242" s="56"/>
      <c r="T1242" s="56"/>
      <c r="U1242" s="56"/>
      <c r="V1242" s="56"/>
      <c r="W1242" s="56"/>
      <c r="X1242" s="56">
        <v>0</v>
      </c>
      <c r="Y1242" s="56">
        <v>1159</v>
      </c>
      <c r="Z1242" s="56"/>
      <c r="AA1242" s="56"/>
      <c r="AB1242" s="56"/>
      <c r="AC1242" s="56"/>
      <c r="AD1242" s="56"/>
      <c r="AE1242" s="56"/>
      <c r="AG1242" s="6">
        <f>IF(Q1242&gt;0,RANK(Q1242,(N1242:P1242,Q1242:AE1242)),0)</f>
        <v>4</v>
      </c>
      <c r="AH1242" s="6">
        <f>IF(R1242&gt;0,RANK(R1242,(N1242:P1242,Q1242:AE1242)),0)</f>
        <v>0</v>
      </c>
      <c r="AI1242" s="6">
        <f>IF(T1242&gt;0,RANK(T1242,(N1242:P1242,Q1242:AE1242)),0)</f>
        <v>0</v>
      </c>
      <c r="AJ1242" s="6">
        <f>IF(S1242&gt;0,RANK(S1242,(N1242:P1242,Q1242:AE1242)),0)</f>
        <v>0</v>
      </c>
      <c r="AK1242" s="2">
        <f t="shared" si="468"/>
        <v>1.0088051142033181E-2</v>
      </c>
      <c r="AL1242" s="2">
        <f t="shared" si="469"/>
        <v>0</v>
      </c>
      <c r="AM1242" s="2">
        <f t="shared" si="470"/>
        <v>0</v>
      </c>
      <c r="AN1242" s="2">
        <f t="shared" si="471"/>
        <v>0</v>
      </c>
      <c r="AP1242" t="s">
        <v>2816</v>
      </c>
      <c r="AQ1242" t="s">
        <v>579</v>
      </c>
      <c r="AR1242" s="53"/>
      <c r="AT1242" s="92">
        <v>42</v>
      </c>
      <c r="AU1242" s="94">
        <v>49</v>
      </c>
      <c r="AV1242" s="98">
        <f t="shared" si="473"/>
        <v>42049</v>
      </c>
      <c r="AX1242" s="6" t="s">
        <v>1535</v>
      </c>
    </row>
    <row r="1243" spans="1:50" hidden="1" outlineLevel="1">
      <c r="A1243" t="s">
        <v>2122</v>
      </c>
      <c r="B1243" t="s">
        <v>579</v>
      </c>
      <c r="C1243" s="1">
        <f t="shared" si="461"/>
        <v>39384</v>
      </c>
      <c r="D1243" s="6">
        <f>IF(N1243&gt;0, RANK(N1243,(N1243:P1243,Q1243:AE1243)),0)</f>
        <v>1</v>
      </c>
      <c r="E1243" s="6">
        <f>IF(O1243&gt;0,RANK(O1243,(N1243:P1243,Q1243:AE1243)),0)</f>
        <v>2</v>
      </c>
      <c r="F1243" s="6">
        <f>IF(P1243&gt;0,RANK(P1243,(N1243:P1243,Q1243:AE1243)),0)</f>
        <v>0</v>
      </c>
      <c r="G1243" s="1">
        <f t="shared" si="462"/>
        <v>8553</v>
      </c>
      <c r="H1243" s="2">
        <f t="shared" si="463"/>
        <v>0.21716940889701403</v>
      </c>
      <c r="I1243" s="2"/>
      <c r="J1243" s="2">
        <f t="shared" si="464"/>
        <v>0.59473390209222021</v>
      </c>
      <c r="K1243" s="2">
        <f t="shared" si="465"/>
        <v>0.37756449319520619</v>
      </c>
      <c r="L1243" s="2">
        <f t="shared" si="466"/>
        <v>0</v>
      </c>
      <c r="M1243" s="2">
        <f t="shared" si="467"/>
        <v>2.7701604712573602E-2</v>
      </c>
      <c r="N1243" s="56">
        <v>23423</v>
      </c>
      <c r="O1243" s="56">
        <v>14870</v>
      </c>
      <c r="P1243" s="56"/>
      <c r="Q1243" s="56">
        <v>383</v>
      </c>
      <c r="R1243" s="56"/>
      <c r="S1243" s="56"/>
      <c r="T1243" s="56"/>
      <c r="U1243" s="56"/>
      <c r="V1243" s="56"/>
      <c r="W1243" s="56"/>
      <c r="X1243" s="56">
        <v>0</v>
      </c>
      <c r="Y1243" s="56">
        <v>708</v>
      </c>
      <c r="Z1243" s="56"/>
      <c r="AA1243" s="56"/>
      <c r="AB1243" s="56"/>
      <c r="AC1243" s="56"/>
      <c r="AD1243" s="56"/>
      <c r="AE1243" s="56"/>
      <c r="AG1243" s="6">
        <f>IF(Q1243&gt;0,RANK(Q1243,(N1243:P1243,Q1243:AE1243)),0)</f>
        <v>4</v>
      </c>
      <c r="AH1243" s="6">
        <f>IF(R1243&gt;0,RANK(R1243,(N1243:P1243,Q1243:AE1243)),0)</f>
        <v>0</v>
      </c>
      <c r="AI1243" s="6">
        <f>IF(T1243&gt;0,RANK(T1243,(N1243:P1243,Q1243:AE1243)),0)</f>
        <v>0</v>
      </c>
      <c r="AJ1243" s="6">
        <f>IF(S1243&gt;0,RANK(S1243,(N1243:P1243,Q1243:AE1243)),0)</f>
        <v>0</v>
      </c>
      <c r="AK1243" s="2">
        <f t="shared" si="468"/>
        <v>9.7247613243956945E-3</v>
      </c>
      <c r="AL1243" s="2">
        <f t="shared" si="469"/>
        <v>0</v>
      </c>
      <c r="AM1243" s="2">
        <f t="shared" si="470"/>
        <v>0</v>
      </c>
      <c r="AN1243" s="2">
        <f t="shared" si="471"/>
        <v>0</v>
      </c>
      <c r="AP1243" t="s">
        <v>2122</v>
      </c>
      <c r="AQ1243" t="s">
        <v>579</v>
      </c>
      <c r="AR1243" s="53"/>
      <c r="AT1243" s="92">
        <v>42</v>
      </c>
      <c r="AU1243" s="94">
        <v>51</v>
      </c>
      <c r="AV1243" s="98">
        <f t="shared" si="473"/>
        <v>42051</v>
      </c>
      <c r="AX1243" s="6" t="s">
        <v>1535</v>
      </c>
    </row>
    <row r="1244" spans="1:50" hidden="1" outlineLevel="1">
      <c r="A1244" t="s">
        <v>924</v>
      </c>
      <c r="B1244" t="s">
        <v>579</v>
      </c>
      <c r="C1244" s="1">
        <f t="shared" si="461"/>
        <v>1903</v>
      </c>
      <c r="D1244" s="6">
        <f>IF(N1244&gt;0, RANK(N1244,(N1244:P1244,Q1244:AE1244)),0)</f>
        <v>2</v>
      </c>
      <c r="E1244" s="6">
        <f>IF(O1244&gt;0,RANK(O1244,(N1244:P1244,Q1244:AE1244)),0)</f>
        <v>1</v>
      </c>
      <c r="F1244" s="6">
        <f>IF(P1244&gt;0,RANK(P1244,(N1244:P1244,Q1244:AE1244)),0)</f>
        <v>0</v>
      </c>
      <c r="G1244" s="1">
        <f t="shared" si="462"/>
        <v>374</v>
      </c>
      <c r="H1244" s="2">
        <f t="shared" si="463"/>
        <v>0.19653179190751446</v>
      </c>
      <c r="I1244" s="2"/>
      <c r="J1244" s="2">
        <f t="shared" si="464"/>
        <v>0.37940094587493434</v>
      </c>
      <c r="K1244" s="2">
        <f t="shared" si="465"/>
        <v>0.5759327377824488</v>
      </c>
      <c r="L1244" s="2">
        <f t="shared" si="466"/>
        <v>0</v>
      </c>
      <c r="M1244" s="2">
        <f t="shared" si="467"/>
        <v>4.4666316342616863E-2</v>
      </c>
      <c r="N1244" s="56">
        <v>722</v>
      </c>
      <c r="O1244" s="56">
        <v>1096</v>
      </c>
      <c r="P1244" s="56"/>
      <c r="Q1244" s="56">
        <v>28</v>
      </c>
      <c r="R1244" s="56"/>
      <c r="S1244" s="56"/>
      <c r="T1244" s="56"/>
      <c r="U1244" s="56"/>
      <c r="V1244" s="56"/>
      <c r="W1244" s="56"/>
      <c r="X1244" s="56">
        <v>0</v>
      </c>
      <c r="Y1244" s="56">
        <v>57</v>
      </c>
      <c r="Z1244" s="56"/>
      <c r="AA1244" s="56"/>
      <c r="AB1244" s="56"/>
      <c r="AC1244" s="56"/>
      <c r="AD1244" s="56"/>
      <c r="AE1244" s="56"/>
      <c r="AG1244" s="6">
        <f>IF(Q1244&gt;0,RANK(Q1244,(N1244:P1244,Q1244:AE1244)),0)</f>
        <v>4</v>
      </c>
      <c r="AH1244" s="6">
        <f>IF(R1244&gt;0,RANK(R1244,(N1244:P1244,Q1244:AE1244)),0)</f>
        <v>0</v>
      </c>
      <c r="AI1244" s="6">
        <f>IF(T1244&gt;0,RANK(T1244,(N1244:P1244,Q1244:AE1244)),0)</f>
        <v>0</v>
      </c>
      <c r="AJ1244" s="6">
        <f>IF(S1244&gt;0,RANK(S1244,(N1244:P1244,Q1244:AE1244)),0)</f>
        <v>0</v>
      </c>
      <c r="AK1244" s="2">
        <f t="shared" si="468"/>
        <v>1.4713610089332634E-2</v>
      </c>
      <c r="AL1244" s="2">
        <f t="shared" si="469"/>
        <v>0</v>
      </c>
      <c r="AM1244" s="2">
        <f t="shared" si="470"/>
        <v>0</v>
      </c>
      <c r="AN1244" s="2">
        <f t="shared" si="471"/>
        <v>0</v>
      </c>
      <c r="AP1244" t="s">
        <v>924</v>
      </c>
      <c r="AQ1244" t="s">
        <v>579</v>
      </c>
      <c r="AR1244" s="53"/>
      <c r="AT1244" s="92">
        <v>42</v>
      </c>
      <c r="AU1244" s="94">
        <v>53</v>
      </c>
      <c r="AV1244" s="98">
        <f t="shared" si="473"/>
        <v>42053</v>
      </c>
      <c r="AX1244" s="6" t="s">
        <v>1535</v>
      </c>
    </row>
    <row r="1245" spans="1:50" hidden="1" outlineLevel="1">
      <c r="A1245" t="s">
        <v>2924</v>
      </c>
      <c r="B1245" t="s">
        <v>579</v>
      </c>
      <c r="C1245" s="1">
        <f t="shared" si="461"/>
        <v>33203</v>
      </c>
      <c r="D1245" s="6">
        <f>IF(N1245&gt;0, RANK(N1245,(N1245:P1245,Q1245:AE1245)),0)</f>
        <v>2</v>
      </c>
      <c r="E1245" s="6">
        <f>IF(O1245&gt;0,RANK(O1245,(N1245:P1245,Q1245:AE1245)),0)</f>
        <v>1</v>
      </c>
      <c r="F1245" s="6">
        <f>IF(P1245&gt;0,RANK(P1245,(N1245:P1245,Q1245:AE1245)),0)</f>
        <v>0</v>
      </c>
      <c r="G1245" s="1">
        <f t="shared" si="462"/>
        <v>11714</v>
      </c>
      <c r="H1245" s="2">
        <f t="shared" si="463"/>
        <v>0.35279944583320783</v>
      </c>
      <c r="I1245" s="2"/>
      <c r="J1245" s="2">
        <f t="shared" si="464"/>
        <v>0.30982140168057104</v>
      </c>
      <c r="K1245" s="2">
        <f t="shared" si="465"/>
        <v>0.66262084751377892</v>
      </c>
      <c r="L1245" s="2">
        <f t="shared" si="466"/>
        <v>0</v>
      </c>
      <c r="M1245" s="2">
        <f t="shared" si="467"/>
        <v>2.7557750805650039E-2</v>
      </c>
      <c r="N1245" s="56">
        <v>10287</v>
      </c>
      <c r="O1245" s="56">
        <v>22001</v>
      </c>
      <c r="P1245" s="56"/>
      <c r="Q1245" s="56">
        <v>291</v>
      </c>
      <c r="R1245" s="56"/>
      <c r="S1245" s="56"/>
      <c r="T1245" s="56"/>
      <c r="U1245" s="56"/>
      <c r="V1245" s="56"/>
      <c r="W1245" s="56"/>
      <c r="X1245" s="56">
        <v>14</v>
      </c>
      <c r="Y1245" s="56">
        <v>610</v>
      </c>
      <c r="Z1245" s="56"/>
      <c r="AA1245" s="56"/>
      <c r="AB1245" s="56"/>
      <c r="AC1245" s="56"/>
      <c r="AD1245" s="56"/>
      <c r="AE1245" s="56"/>
      <c r="AG1245" s="6">
        <f>IF(Q1245&gt;0,RANK(Q1245,(N1245:P1245,Q1245:AE1245)),0)</f>
        <v>4</v>
      </c>
      <c r="AH1245" s="6">
        <f>IF(R1245&gt;0,RANK(R1245,(N1245:P1245,Q1245:AE1245)),0)</f>
        <v>0</v>
      </c>
      <c r="AI1245" s="6">
        <f>IF(T1245&gt;0,RANK(T1245,(N1245:P1245,Q1245:AE1245)),0)</f>
        <v>0</v>
      </c>
      <c r="AJ1245" s="6">
        <f>IF(S1245&gt;0,RANK(S1245,(N1245:P1245,Q1245:AE1245)),0)</f>
        <v>0</v>
      </c>
      <c r="AK1245" s="2">
        <f t="shared" si="468"/>
        <v>8.7642682890100299E-3</v>
      </c>
      <c r="AL1245" s="2">
        <f t="shared" si="469"/>
        <v>0</v>
      </c>
      <c r="AM1245" s="2">
        <f t="shared" si="470"/>
        <v>0</v>
      </c>
      <c r="AN1245" s="2">
        <f t="shared" si="471"/>
        <v>0</v>
      </c>
      <c r="AP1245" t="s">
        <v>2924</v>
      </c>
      <c r="AQ1245" t="s">
        <v>579</v>
      </c>
      <c r="AR1245" s="53"/>
      <c r="AT1245" s="92">
        <v>42</v>
      </c>
      <c r="AU1245" s="94">
        <v>55</v>
      </c>
      <c r="AV1245" s="98">
        <f t="shared" si="473"/>
        <v>42055</v>
      </c>
      <c r="AX1245" s="6" t="s">
        <v>1535</v>
      </c>
    </row>
    <row r="1246" spans="1:50" hidden="1" outlineLevel="1">
      <c r="A1246" t="s">
        <v>357</v>
      </c>
      <c r="B1246" t="s">
        <v>579</v>
      </c>
      <c r="C1246" s="1">
        <f t="shared" si="461"/>
        <v>3991</v>
      </c>
      <c r="D1246" s="6">
        <f>IF(N1246&gt;0, RANK(N1246,(N1246:P1246,Q1246:AE1246)),0)</f>
        <v>2</v>
      </c>
      <c r="E1246" s="6">
        <f>IF(O1246&gt;0,RANK(O1246,(N1246:P1246,Q1246:AE1246)),0)</f>
        <v>1</v>
      </c>
      <c r="F1246" s="6">
        <f>IF(P1246&gt;0,RANK(P1246,(N1246:P1246,Q1246:AE1246)),0)</f>
        <v>0</v>
      </c>
      <c r="G1246" s="1">
        <f t="shared" si="462"/>
        <v>1153</v>
      </c>
      <c r="H1246" s="2">
        <f t="shared" si="463"/>
        <v>0.28890002505637685</v>
      </c>
      <c r="I1246" s="2"/>
      <c r="J1246" s="2">
        <f t="shared" si="464"/>
        <v>0.33700826860435978</v>
      </c>
      <c r="K1246" s="2">
        <f t="shared" si="465"/>
        <v>0.62590829366073664</v>
      </c>
      <c r="L1246" s="2">
        <f t="shared" si="466"/>
        <v>0</v>
      </c>
      <c r="M1246" s="2">
        <f t="shared" si="467"/>
        <v>3.7083437734903524E-2</v>
      </c>
      <c r="N1246" s="56">
        <v>1345</v>
      </c>
      <c r="O1246" s="56">
        <v>2498</v>
      </c>
      <c r="P1246" s="56"/>
      <c r="Q1246" s="56">
        <v>43</v>
      </c>
      <c r="R1246" s="56"/>
      <c r="S1246" s="56"/>
      <c r="T1246" s="56"/>
      <c r="U1246" s="56"/>
      <c r="V1246" s="56"/>
      <c r="W1246" s="56"/>
      <c r="X1246" s="56">
        <v>0</v>
      </c>
      <c r="Y1246" s="56">
        <v>105</v>
      </c>
      <c r="Z1246" s="56"/>
      <c r="AA1246" s="56"/>
      <c r="AB1246" s="56"/>
      <c r="AC1246" s="56"/>
      <c r="AD1246" s="56"/>
      <c r="AE1246" s="56"/>
      <c r="AG1246" s="6">
        <f>IF(Q1246&gt;0,RANK(Q1246,(N1246:P1246,Q1246:AE1246)),0)</f>
        <v>4</v>
      </c>
      <c r="AH1246" s="6">
        <f>IF(R1246&gt;0,RANK(R1246,(N1246:P1246,Q1246:AE1246)),0)</f>
        <v>0</v>
      </c>
      <c r="AI1246" s="6">
        <f>IF(T1246&gt;0,RANK(T1246,(N1246:P1246,Q1246:AE1246)),0)</f>
        <v>0</v>
      </c>
      <c r="AJ1246" s="6">
        <f>IF(S1246&gt;0,RANK(S1246,(N1246:P1246,Q1246:AE1246)),0)</f>
        <v>0</v>
      </c>
      <c r="AK1246" s="2">
        <f t="shared" si="468"/>
        <v>1.0774242044600351E-2</v>
      </c>
      <c r="AL1246" s="2">
        <f t="shared" si="469"/>
        <v>0</v>
      </c>
      <c r="AM1246" s="2">
        <f t="shared" si="470"/>
        <v>0</v>
      </c>
      <c r="AN1246" s="2">
        <f t="shared" si="471"/>
        <v>0</v>
      </c>
      <c r="AP1246" t="s">
        <v>357</v>
      </c>
      <c r="AQ1246" t="s">
        <v>579</v>
      </c>
      <c r="AR1246" s="53"/>
      <c r="AT1246" s="92">
        <v>42</v>
      </c>
      <c r="AU1246" s="94">
        <v>57</v>
      </c>
      <c r="AV1246" s="98">
        <f t="shared" si="473"/>
        <v>42057</v>
      </c>
      <c r="AX1246" s="6" t="s">
        <v>1535</v>
      </c>
    </row>
    <row r="1247" spans="1:50" hidden="1" outlineLevel="1">
      <c r="A1247" t="s">
        <v>1703</v>
      </c>
      <c r="B1247" t="s">
        <v>579</v>
      </c>
      <c r="C1247" s="1">
        <f t="shared" si="461"/>
        <v>11866</v>
      </c>
      <c r="D1247" s="6">
        <f>IF(N1247&gt;0, RANK(N1247,(N1247:P1247,Q1247:AE1247)),0)</f>
        <v>1</v>
      </c>
      <c r="E1247" s="6">
        <f>IF(O1247&gt;0,RANK(O1247,(N1247:P1247,Q1247:AE1247)),0)</f>
        <v>2</v>
      </c>
      <c r="F1247" s="6">
        <f>IF(P1247&gt;0,RANK(P1247,(N1247:P1247,Q1247:AE1247)),0)</f>
        <v>0</v>
      </c>
      <c r="G1247" s="1">
        <f t="shared" si="462"/>
        <v>2427</v>
      </c>
      <c r="H1247" s="2">
        <f t="shared" si="463"/>
        <v>0.20453396258216755</v>
      </c>
      <c r="I1247" s="2"/>
      <c r="J1247" s="2">
        <f t="shared" si="464"/>
        <v>0.58419012304062023</v>
      </c>
      <c r="K1247" s="2">
        <f t="shared" si="465"/>
        <v>0.37965616045845274</v>
      </c>
      <c r="L1247" s="2">
        <f t="shared" si="466"/>
        <v>0</v>
      </c>
      <c r="M1247" s="2">
        <f t="shared" si="467"/>
        <v>3.6153716500927024E-2</v>
      </c>
      <c r="N1247" s="56">
        <v>6932</v>
      </c>
      <c r="O1247" s="56">
        <v>4505</v>
      </c>
      <c r="P1247" s="56"/>
      <c r="Q1247" s="56">
        <v>126</v>
      </c>
      <c r="R1247" s="56"/>
      <c r="S1247" s="56"/>
      <c r="T1247" s="56"/>
      <c r="U1247" s="56"/>
      <c r="V1247" s="56"/>
      <c r="W1247" s="56"/>
      <c r="X1247" s="56">
        <v>0</v>
      </c>
      <c r="Y1247" s="56">
        <v>303</v>
      </c>
      <c r="Z1247" s="56"/>
      <c r="AA1247" s="56"/>
      <c r="AB1247" s="56"/>
      <c r="AC1247" s="56"/>
      <c r="AD1247" s="56"/>
      <c r="AE1247" s="56"/>
      <c r="AG1247" s="6">
        <f>IF(Q1247&gt;0,RANK(Q1247,(N1247:P1247,Q1247:AE1247)),0)</f>
        <v>4</v>
      </c>
      <c r="AH1247" s="6">
        <f>IF(R1247&gt;0,RANK(R1247,(N1247:P1247,Q1247:AE1247)),0)</f>
        <v>0</v>
      </c>
      <c r="AI1247" s="6">
        <f>IF(T1247&gt;0,RANK(T1247,(N1247:P1247,Q1247:AE1247)),0)</f>
        <v>0</v>
      </c>
      <c r="AJ1247" s="6">
        <f>IF(S1247&gt;0,RANK(S1247,(N1247:P1247,Q1247:AE1247)),0)</f>
        <v>0</v>
      </c>
      <c r="AK1247" s="2">
        <f t="shared" si="468"/>
        <v>1.0618574077195348E-2</v>
      </c>
      <c r="AL1247" s="2">
        <f t="shared" si="469"/>
        <v>0</v>
      </c>
      <c r="AM1247" s="2">
        <f t="shared" si="470"/>
        <v>0</v>
      </c>
      <c r="AN1247" s="2">
        <f t="shared" si="471"/>
        <v>0</v>
      </c>
      <c r="AP1247" t="s">
        <v>1703</v>
      </c>
      <c r="AQ1247" t="s">
        <v>579</v>
      </c>
      <c r="AR1247" s="53"/>
      <c r="AT1247" s="92">
        <v>42</v>
      </c>
      <c r="AU1247" s="94">
        <v>59</v>
      </c>
      <c r="AV1247" s="98">
        <f t="shared" si="473"/>
        <v>42059</v>
      </c>
      <c r="AX1247" s="6" t="s">
        <v>1535</v>
      </c>
    </row>
    <row r="1248" spans="1:50" hidden="1" outlineLevel="1">
      <c r="A1248" t="s">
        <v>1021</v>
      </c>
      <c r="B1248" t="s">
        <v>579</v>
      </c>
      <c r="C1248" s="1">
        <f t="shared" si="461"/>
        <v>12377</v>
      </c>
      <c r="D1248" s="6">
        <f>IF(N1248&gt;0, RANK(N1248,(N1248:P1248,Q1248:AE1248)),0)</f>
        <v>2</v>
      </c>
      <c r="E1248" s="6">
        <f>IF(O1248&gt;0,RANK(O1248,(N1248:P1248,Q1248:AE1248)),0)</f>
        <v>1</v>
      </c>
      <c r="F1248" s="6">
        <f>IF(P1248&gt;0,RANK(P1248,(N1248:P1248,Q1248:AE1248)),0)</f>
        <v>0</v>
      </c>
      <c r="G1248" s="1">
        <f t="shared" si="462"/>
        <v>2508</v>
      </c>
      <c r="H1248" s="2">
        <f t="shared" si="463"/>
        <v>0.20263391775066655</v>
      </c>
      <c r="I1248" s="2"/>
      <c r="J1248" s="2">
        <f t="shared" si="464"/>
        <v>0.3681829199321322</v>
      </c>
      <c r="K1248" s="2">
        <f t="shared" si="465"/>
        <v>0.57081683768279878</v>
      </c>
      <c r="L1248" s="2">
        <f t="shared" si="466"/>
        <v>0</v>
      </c>
      <c r="M1248" s="2">
        <f t="shared" si="467"/>
        <v>6.1000242385068959E-2</v>
      </c>
      <c r="N1248" s="56">
        <v>4557</v>
      </c>
      <c r="O1248" s="56">
        <v>7065</v>
      </c>
      <c r="P1248" s="56"/>
      <c r="Q1248" s="56">
        <v>162</v>
      </c>
      <c r="R1248" s="56"/>
      <c r="S1248" s="56"/>
      <c r="T1248" s="56"/>
      <c r="U1248" s="56"/>
      <c r="V1248" s="56"/>
      <c r="W1248" s="56"/>
      <c r="X1248" s="56">
        <v>0</v>
      </c>
      <c r="Y1248" s="56">
        <v>593</v>
      </c>
      <c r="Z1248" s="56"/>
      <c r="AA1248" s="56"/>
      <c r="AB1248" s="56"/>
      <c r="AC1248" s="56"/>
      <c r="AD1248" s="56"/>
      <c r="AE1248" s="56"/>
      <c r="AG1248" s="6">
        <f>IF(Q1248&gt;0,RANK(Q1248,(N1248:P1248,Q1248:AE1248)),0)</f>
        <v>4</v>
      </c>
      <c r="AH1248" s="6">
        <f>IF(R1248&gt;0,RANK(R1248,(N1248:P1248,Q1248:AE1248)),0)</f>
        <v>0</v>
      </c>
      <c r="AI1248" s="6">
        <f>IF(T1248&gt;0,RANK(T1248,(N1248:P1248,Q1248:AE1248)),0)</f>
        <v>0</v>
      </c>
      <c r="AJ1248" s="6">
        <f>IF(S1248&gt;0,RANK(S1248,(N1248:P1248,Q1248:AE1248)),0)</f>
        <v>0</v>
      </c>
      <c r="AK1248" s="2">
        <f t="shared" si="468"/>
        <v>1.3088793730306213E-2</v>
      </c>
      <c r="AL1248" s="2">
        <f t="shared" si="469"/>
        <v>0</v>
      </c>
      <c r="AM1248" s="2">
        <f t="shared" si="470"/>
        <v>0</v>
      </c>
      <c r="AN1248" s="2">
        <f t="shared" si="471"/>
        <v>0</v>
      </c>
      <c r="AP1248" t="s">
        <v>1021</v>
      </c>
      <c r="AQ1248" t="s">
        <v>579</v>
      </c>
      <c r="AR1248" s="53"/>
      <c r="AT1248" s="92">
        <v>42</v>
      </c>
      <c r="AU1248" s="94">
        <v>61</v>
      </c>
      <c r="AV1248" s="98">
        <f t="shared" si="473"/>
        <v>42061</v>
      </c>
      <c r="AX1248" s="6" t="s">
        <v>1535</v>
      </c>
    </row>
    <row r="1249" spans="1:50" hidden="1" outlineLevel="1">
      <c r="A1249" t="s">
        <v>2419</v>
      </c>
      <c r="B1249" t="s">
        <v>579</v>
      </c>
      <c r="C1249" s="1">
        <f t="shared" si="461"/>
        <v>25069</v>
      </c>
      <c r="D1249" s="6">
        <f>IF(N1249&gt;0, RANK(N1249,(N1249:P1249,Q1249:AE1249)),0)</f>
        <v>2</v>
      </c>
      <c r="E1249" s="6">
        <f>IF(O1249&gt;0,RANK(O1249,(N1249:P1249,Q1249:AE1249)),0)</f>
        <v>1</v>
      </c>
      <c r="F1249" s="6">
        <f>IF(P1249&gt;0,RANK(P1249,(N1249:P1249,Q1249:AE1249)),0)</f>
        <v>0</v>
      </c>
      <c r="G1249" s="1">
        <f t="shared" si="462"/>
        <v>1061</v>
      </c>
      <c r="H1249" s="2">
        <f t="shared" si="463"/>
        <v>4.2323188001116917E-2</v>
      </c>
      <c r="I1249" s="2"/>
      <c r="J1249" s="2">
        <f t="shared" si="464"/>
        <v>0.45861422473971836</v>
      </c>
      <c r="K1249" s="2">
        <f t="shared" si="465"/>
        <v>0.50093741274083525</v>
      </c>
      <c r="L1249" s="2">
        <f t="shared" si="466"/>
        <v>0</v>
      </c>
      <c r="M1249" s="2">
        <f t="shared" si="467"/>
        <v>4.044836251944639E-2</v>
      </c>
      <c r="N1249" s="56">
        <v>11497</v>
      </c>
      <c r="O1249" s="56">
        <v>12558</v>
      </c>
      <c r="P1249" s="56"/>
      <c r="Q1249" s="56">
        <v>377</v>
      </c>
      <c r="R1249" s="56"/>
      <c r="S1249" s="56"/>
      <c r="T1249" s="56"/>
      <c r="U1249" s="56"/>
      <c r="V1249" s="56"/>
      <c r="W1249" s="56"/>
      <c r="X1249" s="56">
        <v>0</v>
      </c>
      <c r="Y1249" s="56">
        <v>637</v>
      </c>
      <c r="Z1249" s="56"/>
      <c r="AA1249" s="56"/>
      <c r="AB1249" s="56"/>
      <c r="AC1249" s="56"/>
      <c r="AD1249" s="56"/>
      <c r="AE1249" s="56"/>
      <c r="AG1249" s="6">
        <f>IF(Q1249&gt;0,RANK(Q1249,(N1249:P1249,Q1249:AE1249)),0)</f>
        <v>4</v>
      </c>
      <c r="AH1249" s="6">
        <f>IF(R1249&gt;0,RANK(R1249,(N1249:P1249,Q1249:AE1249)),0)</f>
        <v>0</v>
      </c>
      <c r="AI1249" s="6">
        <f>IF(T1249&gt;0,RANK(T1249,(N1249:P1249,Q1249:AE1249)),0)</f>
        <v>0</v>
      </c>
      <c r="AJ1249" s="6">
        <f>IF(S1249&gt;0,RANK(S1249,(N1249:P1249,Q1249:AE1249)),0)</f>
        <v>0</v>
      </c>
      <c r="AK1249" s="2">
        <f t="shared" si="468"/>
        <v>1.5038493757230044E-2</v>
      </c>
      <c r="AL1249" s="2">
        <f t="shared" si="469"/>
        <v>0</v>
      </c>
      <c r="AM1249" s="2">
        <f t="shared" si="470"/>
        <v>0</v>
      </c>
      <c r="AN1249" s="2">
        <f t="shared" si="471"/>
        <v>0</v>
      </c>
      <c r="AP1249" t="s">
        <v>2419</v>
      </c>
      <c r="AQ1249" t="s">
        <v>579</v>
      </c>
      <c r="AR1249" s="53"/>
      <c r="AT1249" s="92">
        <v>42</v>
      </c>
      <c r="AU1249" s="94">
        <v>63</v>
      </c>
      <c r="AV1249" s="98">
        <f t="shared" si="473"/>
        <v>42063</v>
      </c>
      <c r="AX1249" s="6" t="s">
        <v>1535</v>
      </c>
    </row>
    <row r="1250" spans="1:50" hidden="1" outlineLevel="1">
      <c r="A1250" t="s">
        <v>1156</v>
      </c>
      <c r="B1250" t="s">
        <v>579</v>
      </c>
      <c r="C1250" s="1">
        <f t="shared" ref="C1250:C1285" si="474">SUM(N1250:AE1250)</f>
        <v>13516</v>
      </c>
      <c r="D1250" s="6">
        <f>IF(N1250&gt;0, RANK(N1250,(N1250:P1250,Q1250:AE1250)),0)</f>
        <v>2</v>
      </c>
      <c r="E1250" s="6">
        <f>IF(O1250&gt;0,RANK(O1250,(N1250:P1250,Q1250:AE1250)),0)</f>
        <v>1</v>
      </c>
      <c r="F1250" s="6">
        <f>IF(P1250&gt;0,RANK(P1250,(N1250:P1250,Q1250:AE1250)),0)</f>
        <v>0</v>
      </c>
      <c r="G1250" s="1">
        <f t="shared" si="462"/>
        <v>3461</v>
      </c>
      <c r="H1250" s="2">
        <f t="shared" si="463"/>
        <v>0.25606688369340042</v>
      </c>
      <c r="I1250" s="2"/>
      <c r="J1250" s="2">
        <f t="shared" ref="J1250:J1285" si="475">IF($C1250=0,"-",N1250/$C1250)</f>
        <v>0.34152116010654038</v>
      </c>
      <c r="K1250" s="2">
        <f t="shared" ref="K1250:K1285" si="476">IF($C1250=0,"-",O1250/$C1250)</f>
        <v>0.59758804379994079</v>
      </c>
      <c r="L1250" s="2">
        <f t="shared" ref="L1250:L1285" si="477">IF($C1250=0,"-",P1250/$C1250)</f>
        <v>0</v>
      </c>
      <c r="M1250" s="2">
        <f t="shared" ref="M1250:M1281" si="478">IF(C1250=0,"-",(1-J1250-K1250-L1250))</f>
        <v>6.0890796093518773E-2</v>
      </c>
      <c r="N1250" s="56">
        <v>4616</v>
      </c>
      <c r="O1250" s="56">
        <v>8077</v>
      </c>
      <c r="P1250" s="56"/>
      <c r="Q1250" s="56">
        <v>249</v>
      </c>
      <c r="R1250" s="56"/>
      <c r="S1250" s="56"/>
      <c r="T1250" s="56"/>
      <c r="U1250" s="56"/>
      <c r="V1250" s="56"/>
      <c r="W1250" s="56"/>
      <c r="X1250" s="56">
        <v>0</v>
      </c>
      <c r="Y1250" s="56">
        <v>574</v>
      </c>
      <c r="Z1250" s="56"/>
      <c r="AA1250" s="56"/>
      <c r="AB1250" s="56"/>
      <c r="AC1250" s="56"/>
      <c r="AD1250" s="56"/>
      <c r="AE1250" s="56"/>
      <c r="AG1250" s="6">
        <f>IF(Q1250&gt;0,RANK(Q1250,(N1250:P1250,Q1250:AE1250)),0)</f>
        <v>4</v>
      </c>
      <c r="AH1250" s="6">
        <f>IF(R1250&gt;0,RANK(R1250,(N1250:P1250,Q1250:AE1250)),0)</f>
        <v>0</v>
      </c>
      <c r="AI1250" s="6">
        <f>IF(T1250&gt;0,RANK(T1250,(N1250:P1250,Q1250:AE1250)),0)</f>
        <v>0</v>
      </c>
      <c r="AJ1250" s="6">
        <f>IF(S1250&gt;0,RANK(S1250,(N1250:P1250,Q1250:AE1250)),0)</f>
        <v>0</v>
      </c>
      <c r="AK1250" s="2">
        <f t="shared" ref="AK1250:AK1285" si="479">IF($C1250=0,"-",Q1250/$C1250)</f>
        <v>1.8422610239715892E-2</v>
      </c>
      <c r="AL1250" s="2">
        <f t="shared" ref="AL1250:AL1285" si="480">IF($C1250=0,"-",R1250/$C1250)</f>
        <v>0</v>
      </c>
      <c r="AM1250" s="2">
        <f t="shared" ref="AM1250:AM1285" si="481">IF($C1250=0,"-",T1250/$C1250)</f>
        <v>0</v>
      </c>
      <c r="AN1250" s="2">
        <f t="shared" ref="AN1250:AN1285" si="482">IF($C1250=0,"-",S1250/$C1250)</f>
        <v>0</v>
      </c>
      <c r="AP1250" t="s">
        <v>1156</v>
      </c>
      <c r="AQ1250" t="s">
        <v>579</v>
      </c>
      <c r="AR1250" s="53"/>
      <c r="AT1250" s="92">
        <v>42</v>
      </c>
      <c r="AU1250" s="94">
        <v>65</v>
      </c>
      <c r="AV1250" s="98">
        <f t="shared" si="473"/>
        <v>42065</v>
      </c>
      <c r="AX1250" s="6" t="s">
        <v>1535</v>
      </c>
    </row>
    <row r="1251" spans="1:50" hidden="1" outlineLevel="1">
      <c r="A1251" t="s">
        <v>1101</v>
      </c>
      <c r="B1251" t="s">
        <v>579</v>
      </c>
      <c r="C1251" s="1">
        <f t="shared" si="474"/>
        <v>6742</v>
      </c>
      <c r="D1251" s="6">
        <f>IF(N1251&gt;0, RANK(N1251,(N1251:P1251,Q1251:AE1251)),0)</f>
        <v>2</v>
      </c>
      <c r="E1251" s="6">
        <f>IF(O1251&gt;0,RANK(O1251,(N1251:P1251,Q1251:AE1251)),0)</f>
        <v>1</v>
      </c>
      <c r="F1251" s="6">
        <f>IF(P1251&gt;0,RANK(P1251,(N1251:P1251,Q1251:AE1251)),0)</f>
        <v>0</v>
      </c>
      <c r="G1251" s="1">
        <f t="shared" si="462"/>
        <v>1466</v>
      </c>
      <c r="H1251" s="2">
        <f t="shared" si="463"/>
        <v>0.21744289528329871</v>
      </c>
      <c r="I1251" s="2"/>
      <c r="J1251" s="2">
        <f t="shared" si="475"/>
        <v>0.36042717294571341</v>
      </c>
      <c r="K1251" s="2">
        <f t="shared" si="476"/>
        <v>0.57787006822901221</v>
      </c>
      <c r="L1251" s="2">
        <f t="shared" si="477"/>
        <v>0</v>
      </c>
      <c r="M1251" s="2">
        <f t="shared" si="478"/>
        <v>6.1702758825274429E-2</v>
      </c>
      <c r="N1251" s="56">
        <v>2430</v>
      </c>
      <c r="O1251" s="56">
        <v>3896</v>
      </c>
      <c r="P1251" s="56"/>
      <c r="Q1251" s="56">
        <v>123</v>
      </c>
      <c r="R1251" s="56"/>
      <c r="S1251" s="56"/>
      <c r="T1251" s="56"/>
      <c r="U1251" s="56"/>
      <c r="V1251" s="56"/>
      <c r="W1251" s="56"/>
      <c r="X1251" s="56">
        <v>0</v>
      </c>
      <c r="Y1251" s="56">
        <v>293</v>
      </c>
      <c r="Z1251" s="56"/>
      <c r="AA1251" s="56"/>
      <c r="AB1251" s="56"/>
      <c r="AC1251" s="56"/>
      <c r="AD1251" s="56"/>
      <c r="AE1251" s="56"/>
      <c r="AG1251" s="6">
        <f>IF(Q1251&gt;0,RANK(Q1251,(N1251:P1251,Q1251:AE1251)),0)</f>
        <v>4</v>
      </c>
      <c r="AH1251" s="6">
        <f>IF(R1251&gt;0,RANK(R1251,(N1251:P1251,Q1251:AE1251)),0)</f>
        <v>0</v>
      </c>
      <c r="AI1251" s="6">
        <f>IF(T1251&gt;0,RANK(T1251,(N1251:P1251,Q1251:AE1251)),0)</f>
        <v>0</v>
      </c>
      <c r="AJ1251" s="6">
        <f>IF(S1251&gt;0,RANK(S1251,(N1251:P1251,Q1251:AE1251)),0)</f>
        <v>0</v>
      </c>
      <c r="AK1251" s="2">
        <f t="shared" si="479"/>
        <v>1.8243844556511422E-2</v>
      </c>
      <c r="AL1251" s="2">
        <f t="shared" si="480"/>
        <v>0</v>
      </c>
      <c r="AM1251" s="2">
        <f t="shared" si="481"/>
        <v>0</v>
      </c>
      <c r="AN1251" s="2">
        <f t="shared" si="482"/>
        <v>0</v>
      </c>
      <c r="AP1251" t="s">
        <v>1101</v>
      </c>
      <c r="AQ1251" t="s">
        <v>579</v>
      </c>
      <c r="AR1251" s="53"/>
      <c r="AT1251" s="92">
        <v>42</v>
      </c>
      <c r="AU1251" s="94">
        <v>67</v>
      </c>
      <c r="AV1251" s="98">
        <f t="shared" si="473"/>
        <v>42067</v>
      </c>
      <c r="AX1251" s="6" t="s">
        <v>1535</v>
      </c>
    </row>
    <row r="1252" spans="1:50" hidden="1" outlineLevel="1">
      <c r="A1252" t="s">
        <v>1799</v>
      </c>
      <c r="B1252" t="s">
        <v>579</v>
      </c>
      <c r="C1252" s="1">
        <f t="shared" si="474"/>
        <v>66705</v>
      </c>
      <c r="D1252" s="6">
        <f>IF(N1252&gt;0, RANK(N1252,(N1252:P1252,Q1252:AE1252)),0)</f>
        <v>1</v>
      </c>
      <c r="E1252" s="6">
        <f>IF(O1252&gt;0,RANK(O1252,(N1252:P1252,Q1252:AE1252)),0)</f>
        <v>2</v>
      </c>
      <c r="F1252" s="6">
        <f>IF(P1252&gt;0,RANK(P1252,(N1252:P1252,Q1252:AE1252)),0)</f>
        <v>0</v>
      </c>
      <c r="G1252" s="1">
        <f t="shared" si="462"/>
        <v>12550</v>
      </c>
      <c r="H1252" s="2">
        <f t="shared" si="463"/>
        <v>0.18814181845438874</v>
      </c>
      <c r="I1252" s="2"/>
      <c r="J1252" s="2">
        <f t="shared" si="475"/>
        <v>0.58416910276590961</v>
      </c>
      <c r="K1252" s="2">
        <f t="shared" si="476"/>
        <v>0.3960272843115209</v>
      </c>
      <c r="L1252" s="2">
        <f t="shared" si="477"/>
        <v>0</v>
      </c>
      <c r="M1252" s="2">
        <f t="shared" si="478"/>
        <v>1.9803612922569491E-2</v>
      </c>
      <c r="N1252" s="56">
        <v>38967</v>
      </c>
      <c r="O1252" s="56">
        <v>26417</v>
      </c>
      <c r="P1252" s="56"/>
      <c r="Q1252" s="56">
        <v>392</v>
      </c>
      <c r="R1252" s="56"/>
      <c r="S1252" s="56"/>
      <c r="T1252" s="56"/>
      <c r="U1252" s="56"/>
      <c r="V1252" s="56"/>
      <c r="W1252" s="56"/>
      <c r="X1252" s="56">
        <v>0</v>
      </c>
      <c r="Y1252" s="56">
        <v>929</v>
      </c>
      <c r="Z1252" s="56"/>
      <c r="AA1252" s="56"/>
      <c r="AB1252" s="56"/>
      <c r="AC1252" s="56"/>
      <c r="AD1252" s="56"/>
      <c r="AE1252" s="56"/>
      <c r="AG1252" s="6">
        <f>IF(Q1252&gt;0,RANK(Q1252,(N1252:P1252,Q1252:AE1252)),0)</f>
        <v>4</v>
      </c>
      <c r="AH1252" s="6">
        <f>IF(R1252&gt;0,RANK(R1252,(N1252:P1252,Q1252:AE1252)),0)</f>
        <v>0</v>
      </c>
      <c r="AI1252" s="6">
        <f>IF(T1252&gt;0,RANK(T1252,(N1252:P1252,Q1252:AE1252)),0)</f>
        <v>0</v>
      </c>
      <c r="AJ1252" s="6">
        <f>IF(S1252&gt;0,RANK(S1252,(N1252:P1252,Q1252:AE1252)),0)</f>
        <v>0</v>
      </c>
      <c r="AK1252" s="2">
        <f t="shared" si="479"/>
        <v>5.8766209429577995E-3</v>
      </c>
      <c r="AL1252" s="2">
        <f t="shared" si="480"/>
        <v>0</v>
      </c>
      <c r="AM1252" s="2">
        <f t="shared" si="481"/>
        <v>0</v>
      </c>
      <c r="AN1252" s="2">
        <f t="shared" si="482"/>
        <v>0</v>
      </c>
      <c r="AP1252" t="s">
        <v>1799</v>
      </c>
      <c r="AQ1252" t="s">
        <v>579</v>
      </c>
      <c r="AR1252" s="53"/>
      <c r="AT1252" s="92">
        <v>42</v>
      </c>
      <c r="AU1252" s="94">
        <v>69</v>
      </c>
      <c r="AV1252" s="98">
        <f t="shared" si="473"/>
        <v>42069</v>
      </c>
      <c r="AX1252" s="6" t="s">
        <v>1535</v>
      </c>
    </row>
    <row r="1253" spans="1:50" hidden="1" outlineLevel="1">
      <c r="A1253" t="s">
        <v>2593</v>
      </c>
      <c r="B1253" t="s">
        <v>579</v>
      </c>
      <c r="C1253" s="1">
        <f t="shared" si="474"/>
        <v>115531</v>
      </c>
      <c r="D1253" s="6">
        <f>IF(N1253&gt;0, RANK(N1253,(N1253:P1253,Q1253:AE1253)),0)</f>
        <v>2</v>
      </c>
      <c r="E1253" s="6">
        <f>IF(O1253&gt;0,RANK(O1253,(N1253:P1253,Q1253:AE1253)),0)</f>
        <v>1</v>
      </c>
      <c r="F1253" s="6">
        <f>IF(P1253&gt;0,RANK(P1253,(N1253:P1253,Q1253:AE1253)),0)</f>
        <v>0</v>
      </c>
      <c r="G1253" s="1">
        <f t="shared" si="462"/>
        <v>48801</v>
      </c>
      <c r="H1253" s="2">
        <f t="shared" si="463"/>
        <v>0.42240610745167961</v>
      </c>
      <c r="I1253" s="2"/>
      <c r="J1253" s="2">
        <f t="shared" si="475"/>
        <v>0.27390916723649927</v>
      </c>
      <c r="K1253" s="2">
        <f t="shared" si="476"/>
        <v>0.69631527468817889</v>
      </c>
      <c r="L1253" s="2">
        <f t="shared" si="477"/>
        <v>0</v>
      </c>
      <c r="M1253" s="2">
        <f t="shared" si="478"/>
        <v>2.977555807532184E-2</v>
      </c>
      <c r="N1253" s="56">
        <v>31645</v>
      </c>
      <c r="O1253" s="56">
        <v>80446</v>
      </c>
      <c r="P1253" s="56"/>
      <c r="Q1253" s="56">
        <v>1555</v>
      </c>
      <c r="R1253" s="56"/>
      <c r="S1253" s="56"/>
      <c r="T1253" s="56"/>
      <c r="U1253" s="56"/>
      <c r="V1253" s="56"/>
      <c r="W1253" s="56"/>
      <c r="X1253" s="56">
        <v>19</v>
      </c>
      <c r="Y1253" s="56">
        <v>1866</v>
      </c>
      <c r="Z1253" s="56"/>
      <c r="AA1253" s="56"/>
      <c r="AB1253" s="56"/>
      <c r="AC1253" s="56"/>
      <c r="AD1253" s="56"/>
      <c r="AE1253" s="56"/>
      <c r="AG1253" s="6">
        <f>IF(Q1253&gt;0,RANK(Q1253,(N1253:P1253,Q1253:AE1253)),0)</f>
        <v>4</v>
      </c>
      <c r="AH1253" s="6">
        <f>IF(R1253&gt;0,RANK(R1253,(N1253:P1253,Q1253:AE1253)),0)</f>
        <v>0</v>
      </c>
      <c r="AI1253" s="6">
        <f>IF(T1253&gt;0,RANK(T1253,(N1253:P1253,Q1253:AE1253)),0)</f>
        <v>0</v>
      </c>
      <c r="AJ1253" s="6">
        <f>IF(S1253&gt;0,RANK(S1253,(N1253:P1253,Q1253:AE1253)),0)</f>
        <v>0</v>
      </c>
      <c r="AK1253" s="2">
        <f t="shared" si="479"/>
        <v>1.3459590932303884E-2</v>
      </c>
      <c r="AL1253" s="2">
        <f t="shared" si="480"/>
        <v>0</v>
      </c>
      <c r="AM1253" s="2">
        <f t="shared" si="481"/>
        <v>0</v>
      </c>
      <c r="AN1253" s="2">
        <f t="shared" si="482"/>
        <v>0</v>
      </c>
      <c r="AP1253" t="s">
        <v>2593</v>
      </c>
      <c r="AQ1253" t="s">
        <v>579</v>
      </c>
      <c r="AR1253" s="53"/>
      <c r="AT1253" s="92">
        <v>42</v>
      </c>
      <c r="AU1253" s="94">
        <v>71</v>
      </c>
      <c r="AV1253" s="98">
        <f t="shared" si="473"/>
        <v>42071</v>
      </c>
      <c r="AX1253" s="6" t="s">
        <v>1535</v>
      </c>
    </row>
    <row r="1254" spans="1:50" hidden="1" outlineLevel="1">
      <c r="A1254" t="s">
        <v>1438</v>
      </c>
      <c r="B1254" t="s">
        <v>579</v>
      </c>
      <c r="C1254" s="1">
        <f t="shared" si="474"/>
        <v>30914</v>
      </c>
      <c r="D1254" s="6">
        <f>IF(N1254&gt;0, RANK(N1254,(N1254:P1254,Q1254:AE1254)),0)</f>
        <v>1</v>
      </c>
      <c r="E1254" s="6">
        <f>IF(O1254&gt;0,RANK(O1254,(N1254:P1254,Q1254:AE1254)),0)</f>
        <v>2</v>
      </c>
      <c r="F1254" s="6">
        <f>IF(P1254&gt;0,RANK(P1254,(N1254:P1254,Q1254:AE1254)),0)</f>
        <v>0</v>
      </c>
      <c r="G1254" s="1">
        <f t="shared" si="462"/>
        <v>1010</v>
      </c>
      <c r="H1254" s="2">
        <f t="shared" si="463"/>
        <v>3.2671281619978003E-2</v>
      </c>
      <c r="I1254" s="2"/>
      <c r="J1254" s="2">
        <f t="shared" si="475"/>
        <v>0.49482435142653813</v>
      </c>
      <c r="K1254" s="2">
        <f t="shared" si="476"/>
        <v>0.46215306980656012</v>
      </c>
      <c r="L1254" s="2">
        <f t="shared" si="477"/>
        <v>0</v>
      </c>
      <c r="M1254" s="2">
        <f t="shared" si="478"/>
        <v>4.3022578766901742E-2</v>
      </c>
      <c r="N1254" s="56">
        <v>15297</v>
      </c>
      <c r="O1254" s="56">
        <v>14287</v>
      </c>
      <c r="P1254" s="56"/>
      <c r="Q1254" s="56">
        <v>427</v>
      </c>
      <c r="R1254" s="56"/>
      <c r="S1254" s="56"/>
      <c r="T1254" s="56"/>
      <c r="U1254" s="56"/>
      <c r="V1254" s="56"/>
      <c r="W1254" s="56"/>
      <c r="X1254" s="56">
        <v>0</v>
      </c>
      <c r="Y1254" s="56">
        <v>903</v>
      </c>
      <c r="Z1254" s="56"/>
      <c r="AA1254" s="56"/>
      <c r="AB1254" s="56"/>
      <c r="AC1254" s="56"/>
      <c r="AD1254" s="56"/>
      <c r="AE1254" s="56"/>
      <c r="AG1254" s="6">
        <f>IF(Q1254&gt;0,RANK(Q1254,(N1254:P1254,Q1254:AE1254)),0)</f>
        <v>4</v>
      </c>
      <c r="AH1254" s="6">
        <f>IF(R1254&gt;0,RANK(R1254,(N1254:P1254,Q1254:AE1254)),0)</f>
        <v>0</v>
      </c>
      <c r="AI1254" s="6">
        <f>IF(T1254&gt;0,RANK(T1254,(N1254:P1254,Q1254:AE1254)),0)</f>
        <v>0</v>
      </c>
      <c r="AJ1254" s="6">
        <f>IF(S1254&gt;0,RANK(S1254,(N1254:P1254,Q1254:AE1254)),0)</f>
        <v>0</v>
      </c>
      <c r="AK1254" s="2">
        <f t="shared" si="479"/>
        <v>1.3812512130426344E-2</v>
      </c>
      <c r="AL1254" s="2">
        <f t="shared" si="480"/>
        <v>0</v>
      </c>
      <c r="AM1254" s="2">
        <f t="shared" si="481"/>
        <v>0</v>
      </c>
      <c r="AN1254" s="2">
        <f t="shared" si="482"/>
        <v>0</v>
      </c>
      <c r="AP1254" t="s">
        <v>1438</v>
      </c>
      <c r="AQ1254" t="s">
        <v>579</v>
      </c>
      <c r="AR1254" s="53"/>
      <c r="AT1254" s="92">
        <v>42</v>
      </c>
      <c r="AU1254" s="94">
        <v>73</v>
      </c>
      <c r="AV1254" s="98">
        <f t="shared" si="473"/>
        <v>42073</v>
      </c>
      <c r="AX1254" s="6" t="s">
        <v>1535</v>
      </c>
    </row>
    <row r="1255" spans="1:50" hidden="1" outlineLevel="1">
      <c r="A1255" t="s">
        <v>1947</v>
      </c>
      <c r="B1255" t="s">
        <v>579</v>
      </c>
      <c r="C1255" s="1">
        <f t="shared" si="474"/>
        <v>31148</v>
      </c>
      <c r="D1255" s="6">
        <f>IF(N1255&gt;0, RANK(N1255,(N1255:P1255,Q1255:AE1255)),0)</f>
        <v>2</v>
      </c>
      <c r="E1255" s="6">
        <f>IF(O1255&gt;0,RANK(O1255,(N1255:P1255,Q1255:AE1255)),0)</f>
        <v>1</v>
      </c>
      <c r="F1255" s="6">
        <f>IF(P1255&gt;0,RANK(P1255,(N1255:P1255,Q1255:AE1255)),0)</f>
        <v>0</v>
      </c>
      <c r="G1255" s="1">
        <f t="shared" si="462"/>
        <v>9329</v>
      </c>
      <c r="H1255" s="2">
        <f t="shared" si="463"/>
        <v>0.29950558623346601</v>
      </c>
      <c r="I1255" s="2"/>
      <c r="J1255" s="2">
        <f t="shared" si="475"/>
        <v>0.31841530756388853</v>
      </c>
      <c r="K1255" s="2">
        <f t="shared" si="476"/>
        <v>0.6179208937973546</v>
      </c>
      <c r="L1255" s="2">
        <f t="shared" si="477"/>
        <v>0</v>
      </c>
      <c r="M1255" s="2">
        <f t="shared" si="478"/>
        <v>6.366379863875693E-2</v>
      </c>
      <c r="N1255" s="56">
        <v>9918</v>
      </c>
      <c r="O1255" s="56">
        <v>19247</v>
      </c>
      <c r="P1255" s="56"/>
      <c r="Q1255" s="56">
        <v>430</v>
      </c>
      <c r="R1255" s="56"/>
      <c r="S1255" s="56"/>
      <c r="T1255" s="56"/>
      <c r="U1255" s="56"/>
      <c r="V1255" s="56"/>
      <c r="W1255" s="56"/>
      <c r="X1255" s="56">
        <v>0</v>
      </c>
      <c r="Y1255" s="56">
        <v>1553</v>
      </c>
      <c r="Z1255" s="56"/>
      <c r="AA1255" s="56"/>
      <c r="AB1255" s="56"/>
      <c r="AC1255" s="56"/>
      <c r="AD1255" s="56"/>
      <c r="AE1255" s="56"/>
      <c r="AG1255" s="6">
        <f>IF(Q1255&gt;0,RANK(Q1255,(N1255:P1255,Q1255:AE1255)),0)</f>
        <v>4</v>
      </c>
      <c r="AH1255" s="6">
        <f>IF(R1255&gt;0,RANK(R1255,(N1255:P1255,Q1255:AE1255)),0)</f>
        <v>0</v>
      </c>
      <c r="AI1255" s="6">
        <f>IF(T1255&gt;0,RANK(T1255,(N1255:P1255,Q1255:AE1255)),0)</f>
        <v>0</v>
      </c>
      <c r="AJ1255" s="6">
        <f>IF(S1255&gt;0,RANK(S1255,(N1255:P1255,Q1255:AE1255)),0)</f>
        <v>0</v>
      </c>
      <c r="AK1255" s="2">
        <f t="shared" si="479"/>
        <v>1.3805059714909465E-2</v>
      </c>
      <c r="AL1255" s="2">
        <f t="shared" si="480"/>
        <v>0</v>
      </c>
      <c r="AM1255" s="2">
        <f t="shared" si="481"/>
        <v>0</v>
      </c>
      <c r="AN1255" s="2">
        <f t="shared" si="482"/>
        <v>0</v>
      </c>
      <c r="AP1255" t="s">
        <v>1947</v>
      </c>
      <c r="AQ1255" t="s">
        <v>579</v>
      </c>
      <c r="AR1255" s="53"/>
      <c r="AT1255" s="92">
        <v>42</v>
      </c>
      <c r="AU1255" s="94">
        <v>75</v>
      </c>
      <c r="AV1255" s="98">
        <f t="shared" si="473"/>
        <v>42075</v>
      </c>
      <c r="AX1255" s="6" t="s">
        <v>1535</v>
      </c>
    </row>
    <row r="1256" spans="1:50" hidden="1" outlineLevel="1">
      <c r="A1256" t="s">
        <v>2197</v>
      </c>
      <c r="B1256" t="s">
        <v>579</v>
      </c>
      <c r="C1256" s="1">
        <f t="shared" si="474"/>
        <v>76556</v>
      </c>
      <c r="D1256" s="6">
        <f>IF(N1256&gt;0, RANK(N1256,(N1256:P1256,Q1256:AE1256)),0)</f>
        <v>2</v>
      </c>
      <c r="E1256" s="6">
        <f>IF(O1256&gt;0,RANK(O1256,(N1256:P1256,Q1256:AE1256)),0)</f>
        <v>1</v>
      </c>
      <c r="F1256" s="6">
        <f>IF(P1256&gt;0,RANK(P1256,(N1256:P1256,Q1256:AE1256)),0)</f>
        <v>0</v>
      </c>
      <c r="G1256" s="1">
        <f t="shared" si="462"/>
        <v>6074</v>
      </c>
      <c r="H1256" s="2">
        <f t="shared" si="463"/>
        <v>7.9340613407179059E-2</v>
      </c>
      <c r="I1256" s="2"/>
      <c r="J1256" s="2">
        <f t="shared" si="475"/>
        <v>0.44012226344114114</v>
      </c>
      <c r="K1256" s="2">
        <f t="shared" si="476"/>
        <v>0.51946287684832015</v>
      </c>
      <c r="L1256" s="2">
        <f t="shared" si="477"/>
        <v>0</v>
      </c>
      <c r="M1256" s="2">
        <f t="shared" si="478"/>
        <v>4.0414859710538709E-2</v>
      </c>
      <c r="N1256" s="56">
        <v>33694</v>
      </c>
      <c r="O1256" s="56">
        <v>39768</v>
      </c>
      <c r="P1256" s="56"/>
      <c r="Q1256" s="56">
        <v>1317</v>
      </c>
      <c r="R1256" s="56"/>
      <c r="S1256" s="56"/>
      <c r="T1256" s="56"/>
      <c r="U1256" s="56"/>
      <c r="V1256" s="56"/>
      <c r="W1256" s="56"/>
      <c r="X1256" s="56">
        <v>4</v>
      </c>
      <c r="Y1256" s="56">
        <v>1773</v>
      </c>
      <c r="Z1256" s="56"/>
      <c r="AA1256" s="56"/>
      <c r="AB1256" s="56"/>
      <c r="AC1256" s="56"/>
      <c r="AD1256" s="56"/>
      <c r="AE1256" s="56"/>
      <c r="AG1256" s="6">
        <f>IF(Q1256&gt;0,RANK(Q1256,(N1256:P1256,Q1256:AE1256)),0)</f>
        <v>4</v>
      </c>
      <c r="AH1256" s="6">
        <f>IF(R1256&gt;0,RANK(R1256,(N1256:P1256,Q1256:AE1256)),0)</f>
        <v>0</v>
      </c>
      <c r="AI1256" s="6">
        <f>IF(T1256&gt;0,RANK(T1256,(N1256:P1256,Q1256:AE1256)),0)</f>
        <v>0</v>
      </c>
      <c r="AJ1256" s="6">
        <f>IF(S1256&gt;0,RANK(S1256,(N1256:P1256,Q1256:AE1256)),0)</f>
        <v>0</v>
      </c>
      <c r="AK1256" s="2">
        <f t="shared" si="479"/>
        <v>1.7203093160562202E-2</v>
      </c>
      <c r="AL1256" s="2">
        <f t="shared" si="480"/>
        <v>0</v>
      </c>
      <c r="AM1256" s="2">
        <f t="shared" si="481"/>
        <v>0</v>
      </c>
      <c r="AN1256" s="2">
        <f t="shared" si="482"/>
        <v>0</v>
      </c>
      <c r="AP1256" t="s">
        <v>2197</v>
      </c>
      <c r="AQ1256" t="s">
        <v>579</v>
      </c>
      <c r="AR1256" s="53"/>
      <c r="AT1256" s="92">
        <v>42</v>
      </c>
      <c r="AU1256" s="94">
        <v>77</v>
      </c>
      <c r="AV1256" s="98">
        <f t="shared" si="473"/>
        <v>42077</v>
      </c>
      <c r="AX1256" s="6" t="s">
        <v>1535</v>
      </c>
    </row>
    <row r="1257" spans="1:50" hidden="1" outlineLevel="1">
      <c r="A1257" t="s">
        <v>1180</v>
      </c>
      <c r="B1257" t="s">
        <v>579</v>
      </c>
      <c r="C1257" s="1">
        <f t="shared" si="474"/>
        <v>89343</v>
      </c>
      <c r="D1257" s="6">
        <f>IF(N1257&gt;0, RANK(N1257,(N1257:P1257,Q1257:AE1257)),0)</f>
        <v>1</v>
      </c>
      <c r="E1257" s="6">
        <f>IF(O1257&gt;0,RANK(O1257,(N1257:P1257,Q1257:AE1257)),0)</f>
        <v>2</v>
      </c>
      <c r="F1257" s="6">
        <f>IF(P1257&gt;0,RANK(P1257,(N1257:P1257,Q1257:AE1257)),0)</f>
        <v>0</v>
      </c>
      <c r="G1257" s="1">
        <f t="shared" si="462"/>
        <v>7014</v>
      </c>
      <c r="H1257" s="2">
        <f t="shared" si="463"/>
        <v>7.8506430274335987E-2</v>
      </c>
      <c r="I1257" s="2"/>
      <c r="J1257" s="2">
        <f t="shared" si="475"/>
        <v>0.53027097814042512</v>
      </c>
      <c r="K1257" s="2">
        <f t="shared" si="476"/>
        <v>0.45176454786608911</v>
      </c>
      <c r="L1257" s="2">
        <f t="shared" si="477"/>
        <v>0</v>
      </c>
      <c r="M1257" s="2">
        <f t="shared" si="478"/>
        <v>1.7964473993485774E-2</v>
      </c>
      <c r="N1257" s="56">
        <v>47376</v>
      </c>
      <c r="O1257" s="56">
        <v>40362</v>
      </c>
      <c r="P1257" s="56"/>
      <c r="Q1257" s="56">
        <v>590</v>
      </c>
      <c r="R1257" s="56"/>
      <c r="S1257" s="56"/>
      <c r="T1257" s="56"/>
      <c r="U1257" s="56"/>
      <c r="V1257" s="56"/>
      <c r="W1257" s="56"/>
      <c r="X1257" s="56">
        <v>0</v>
      </c>
      <c r="Y1257" s="56">
        <v>1015</v>
      </c>
      <c r="Z1257" s="56"/>
      <c r="AA1257" s="56"/>
      <c r="AB1257" s="56"/>
      <c r="AC1257" s="56"/>
      <c r="AD1257" s="56"/>
      <c r="AE1257" s="56"/>
      <c r="AG1257" s="6">
        <f>IF(Q1257&gt;0,RANK(Q1257,(N1257:P1257,Q1257:AE1257)),0)</f>
        <v>4</v>
      </c>
      <c r="AH1257" s="6">
        <f>IF(R1257&gt;0,RANK(R1257,(N1257:P1257,Q1257:AE1257)),0)</f>
        <v>0</v>
      </c>
      <c r="AI1257" s="6">
        <f>IF(T1257&gt;0,RANK(T1257,(N1257:P1257,Q1257:AE1257)),0)</f>
        <v>0</v>
      </c>
      <c r="AJ1257" s="6">
        <f>IF(S1257&gt;0,RANK(S1257,(N1257:P1257,Q1257:AE1257)),0)</f>
        <v>0</v>
      </c>
      <c r="AK1257" s="2">
        <f t="shared" si="479"/>
        <v>6.6037630256427478E-3</v>
      </c>
      <c r="AL1257" s="2">
        <f t="shared" si="480"/>
        <v>0</v>
      </c>
      <c r="AM1257" s="2">
        <f t="shared" si="481"/>
        <v>0</v>
      </c>
      <c r="AN1257" s="2">
        <f t="shared" si="482"/>
        <v>0</v>
      </c>
      <c r="AP1257" t="s">
        <v>1180</v>
      </c>
      <c r="AQ1257" t="s">
        <v>579</v>
      </c>
      <c r="AR1257" s="53"/>
      <c r="AT1257" s="92">
        <v>42</v>
      </c>
      <c r="AU1257" s="94">
        <v>79</v>
      </c>
      <c r="AV1257" s="98">
        <f t="shared" si="473"/>
        <v>42079</v>
      </c>
      <c r="AX1257" s="6" t="s">
        <v>1535</v>
      </c>
    </row>
    <row r="1258" spans="1:50" hidden="1" outlineLevel="1">
      <c r="A1258" t="s">
        <v>715</v>
      </c>
      <c r="B1258" t="s">
        <v>579</v>
      </c>
      <c r="C1258" s="1">
        <f t="shared" si="474"/>
        <v>31118</v>
      </c>
      <c r="D1258" s="6">
        <f>IF(N1258&gt;0, RANK(N1258,(N1258:P1258,Q1258:AE1258)),0)</f>
        <v>2</v>
      </c>
      <c r="E1258" s="6">
        <f>IF(O1258&gt;0,RANK(O1258,(N1258:P1258,Q1258:AE1258)),0)</f>
        <v>1</v>
      </c>
      <c r="F1258" s="6">
        <f>IF(P1258&gt;0,RANK(P1258,(N1258:P1258,Q1258:AE1258)),0)</f>
        <v>0</v>
      </c>
      <c r="G1258" s="1">
        <f t="shared" si="462"/>
        <v>8957</v>
      </c>
      <c r="H1258" s="2">
        <f t="shared" si="463"/>
        <v>0.28783983546500419</v>
      </c>
      <c r="I1258" s="2"/>
      <c r="J1258" s="2">
        <f t="shared" si="475"/>
        <v>0.33829294941834309</v>
      </c>
      <c r="K1258" s="2">
        <f t="shared" si="476"/>
        <v>0.62613278488334723</v>
      </c>
      <c r="L1258" s="2">
        <f t="shared" si="477"/>
        <v>0</v>
      </c>
      <c r="M1258" s="2">
        <f t="shared" si="478"/>
        <v>3.5574265698309682E-2</v>
      </c>
      <c r="N1258" s="56">
        <v>10527</v>
      </c>
      <c r="O1258" s="56">
        <v>19484</v>
      </c>
      <c r="P1258" s="56"/>
      <c r="Q1258" s="56">
        <v>398</v>
      </c>
      <c r="R1258" s="56"/>
      <c r="S1258" s="56"/>
      <c r="T1258" s="56"/>
      <c r="U1258" s="56"/>
      <c r="V1258" s="56"/>
      <c r="W1258" s="56"/>
      <c r="X1258" s="56">
        <v>0</v>
      </c>
      <c r="Y1258" s="56">
        <v>709</v>
      </c>
      <c r="Z1258" s="56"/>
      <c r="AA1258" s="56"/>
      <c r="AB1258" s="56"/>
      <c r="AC1258" s="56"/>
      <c r="AD1258" s="56"/>
      <c r="AE1258" s="56"/>
      <c r="AG1258" s="6">
        <f>IF(Q1258&gt;0,RANK(Q1258,(N1258:P1258,Q1258:AE1258)),0)</f>
        <v>4</v>
      </c>
      <c r="AH1258" s="6">
        <f>IF(R1258&gt;0,RANK(R1258,(N1258:P1258,Q1258:AE1258)),0)</f>
        <v>0</v>
      </c>
      <c r="AI1258" s="6">
        <f>IF(T1258&gt;0,RANK(T1258,(N1258:P1258,Q1258:AE1258)),0)</f>
        <v>0</v>
      </c>
      <c r="AJ1258" s="6">
        <f>IF(S1258&gt;0,RANK(S1258,(N1258:P1258,Q1258:AE1258)),0)</f>
        <v>0</v>
      </c>
      <c r="AK1258" s="2">
        <f t="shared" si="479"/>
        <v>1.279002506587827E-2</v>
      </c>
      <c r="AL1258" s="2">
        <f t="shared" si="480"/>
        <v>0</v>
      </c>
      <c r="AM1258" s="2">
        <f t="shared" si="481"/>
        <v>0</v>
      </c>
      <c r="AN1258" s="2">
        <f t="shared" si="482"/>
        <v>0</v>
      </c>
      <c r="AP1258" t="s">
        <v>715</v>
      </c>
      <c r="AQ1258" t="s">
        <v>579</v>
      </c>
      <c r="AR1258" s="53"/>
      <c r="AT1258" s="92">
        <v>42</v>
      </c>
      <c r="AU1258" s="94">
        <v>81</v>
      </c>
      <c r="AV1258" s="98">
        <f t="shared" si="473"/>
        <v>42081</v>
      </c>
      <c r="AX1258" s="6" t="s">
        <v>1535</v>
      </c>
    </row>
    <row r="1259" spans="1:50" hidden="1" outlineLevel="1">
      <c r="A1259" t="s">
        <v>2689</v>
      </c>
      <c r="B1259" t="s">
        <v>579</v>
      </c>
      <c r="C1259" s="1">
        <f t="shared" si="474"/>
        <v>11149</v>
      </c>
      <c r="D1259" s="6">
        <f>IF(N1259&gt;0, RANK(N1259,(N1259:P1259,Q1259:AE1259)),0)</f>
        <v>2</v>
      </c>
      <c r="E1259" s="6">
        <f>IF(O1259&gt;0,RANK(O1259,(N1259:P1259,Q1259:AE1259)),0)</f>
        <v>1</v>
      </c>
      <c r="F1259" s="6">
        <f>IF(P1259&gt;0,RANK(P1259,(N1259:P1259,Q1259:AE1259)),0)</f>
        <v>0</v>
      </c>
      <c r="G1259" s="1">
        <f t="shared" ref="G1259:G1292" si="483">IF(C1259&gt;0,MAX(N1259:P1259)-LARGE(N1259:P1259,2),0)</f>
        <v>4294</v>
      </c>
      <c r="H1259" s="2">
        <f t="shared" ref="H1259:H1292" si="484">IF(C1259&gt;0,G1259/C1259,0)</f>
        <v>0.38514664992375996</v>
      </c>
      <c r="I1259" s="2"/>
      <c r="J1259" s="2">
        <f t="shared" si="475"/>
        <v>0.29464525966454391</v>
      </c>
      <c r="K1259" s="2">
        <f t="shared" si="476"/>
        <v>0.67979190958830393</v>
      </c>
      <c r="L1259" s="2">
        <f t="shared" si="477"/>
        <v>0</v>
      </c>
      <c r="M1259" s="2">
        <f t="shared" si="478"/>
        <v>2.5562830747152154E-2</v>
      </c>
      <c r="N1259" s="56">
        <v>3285</v>
      </c>
      <c r="O1259" s="56">
        <v>7579</v>
      </c>
      <c r="P1259" s="56"/>
      <c r="Q1259" s="56">
        <v>124</v>
      </c>
      <c r="R1259" s="56"/>
      <c r="S1259" s="56"/>
      <c r="T1259" s="56"/>
      <c r="U1259" s="56"/>
      <c r="V1259" s="56"/>
      <c r="W1259" s="56"/>
      <c r="X1259" s="56">
        <v>0</v>
      </c>
      <c r="Y1259" s="56">
        <v>161</v>
      </c>
      <c r="Z1259" s="56"/>
      <c r="AA1259" s="56"/>
      <c r="AB1259" s="56"/>
      <c r="AC1259" s="56"/>
      <c r="AD1259" s="56"/>
      <c r="AE1259" s="56"/>
      <c r="AG1259" s="6">
        <f>IF(Q1259&gt;0,RANK(Q1259,(N1259:P1259,Q1259:AE1259)),0)</f>
        <v>4</v>
      </c>
      <c r="AH1259" s="6">
        <f>IF(R1259&gt;0,RANK(R1259,(N1259:P1259,Q1259:AE1259)),0)</f>
        <v>0</v>
      </c>
      <c r="AI1259" s="6">
        <f>IF(T1259&gt;0,RANK(T1259,(N1259:P1259,Q1259:AE1259)),0)</f>
        <v>0</v>
      </c>
      <c r="AJ1259" s="6">
        <f>IF(S1259&gt;0,RANK(S1259,(N1259:P1259,Q1259:AE1259)),0)</f>
        <v>0</v>
      </c>
      <c r="AK1259" s="2">
        <f t="shared" si="479"/>
        <v>1.1122073728585523E-2</v>
      </c>
      <c r="AL1259" s="2">
        <f t="shared" si="480"/>
        <v>0</v>
      </c>
      <c r="AM1259" s="2">
        <f t="shared" si="481"/>
        <v>0</v>
      </c>
      <c r="AN1259" s="2">
        <f t="shared" si="482"/>
        <v>0</v>
      </c>
      <c r="AP1259" t="s">
        <v>2689</v>
      </c>
      <c r="AQ1259" t="s">
        <v>579</v>
      </c>
      <c r="AR1259" s="53"/>
      <c r="AT1259" s="92">
        <v>42</v>
      </c>
      <c r="AU1259" s="94">
        <v>83</v>
      </c>
      <c r="AV1259" s="98">
        <f t="shared" si="473"/>
        <v>42083</v>
      </c>
      <c r="AX1259" s="6" t="s">
        <v>1535</v>
      </c>
    </row>
    <row r="1260" spans="1:50" hidden="1" outlineLevel="1">
      <c r="A1260" t="s">
        <v>2337</v>
      </c>
      <c r="B1260" t="s">
        <v>579</v>
      </c>
      <c r="C1260" s="1">
        <f t="shared" si="474"/>
        <v>35092</v>
      </c>
      <c r="D1260" s="6">
        <f>IF(N1260&gt;0, RANK(N1260,(N1260:P1260,Q1260:AE1260)),0)</f>
        <v>2</v>
      </c>
      <c r="E1260" s="6">
        <f>IF(O1260&gt;0,RANK(O1260,(N1260:P1260,Q1260:AE1260)),0)</f>
        <v>1</v>
      </c>
      <c r="F1260" s="6">
        <f>IF(P1260&gt;0,RANK(P1260,(N1260:P1260,Q1260:AE1260)),0)</f>
        <v>0</v>
      </c>
      <c r="G1260" s="1">
        <f t="shared" si="483"/>
        <v>1845</v>
      </c>
      <c r="H1260" s="2">
        <f t="shared" si="484"/>
        <v>5.2576085717542458E-2</v>
      </c>
      <c r="I1260" s="2"/>
      <c r="J1260" s="2">
        <f t="shared" si="475"/>
        <v>0.46415137353242902</v>
      </c>
      <c r="K1260" s="2">
        <f t="shared" si="476"/>
        <v>0.51672745924997154</v>
      </c>
      <c r="L1260" s="2">
        <f t="shared" si="477"/>
        <v>0</v>
      </c>
      <c r="M1260" s="2">
        <f t="shared" si="478"/>
        <v>1.9121167217599488E-2</v>
      </c>
      <c r="N1260" s="56">
        <v>16288</v>
      </c>
      <c r="O1260" s="56">
        <v>18133</v>
      </c>
      <c r="P1260" s="56"/>
      <c r="Q1260" s="56">
        <v>261</v>
      </c>
      <c r="R1260" s="56"/>
      <c r="S1260" s="56"/>
      <c r="T1260" s="56"/>
      <c r="U1260" s="56"/>
      <c r="V1260" s="56"/>
      <c r="W1260" s="56"/>
      <c r="X1260" s="56">
        <v>1</v>
      </c>
      <c r="Y1260" s="56">
        <v>409</v>
      </c>
      <c r="Z1260" s="56"/>
      <c r="AA1260" s="56"/>
      <c r="AB1260" s="56"/>
      <c r="AC1260" s="56"/>
      <c r="AD1260" s="56"/>
      <c r="AE1260" s="56"/>
      <c r="AG1260" s="6">
        <f>IF(Q1260&gt;0,RANK(Q1260,(N1260:P1260,Q1260:AE1260)),0)</f>
        <v>4</v>
      </c>
      <c r="AH1260" s="6">
        <f>IF(R1260&gt;0,RANK(R1260,(N1260:P1260,Q1260:AE1260)),0)</f>
        <v>0</v>
      </c>
      <c r="AI1260" s="6">
        <f>IF(T1260&gt;0,RANK(T1260,(N1260:P1260,Q1260:AE1260)),0)</f>
        <v>0</v>
      </c>
      <c r="AJ1260" s="6">
        <f>IF(S1260&gt;0,RANK(S1260,(N1260:P1260,Q1260:AE1260)),0)</f>
        <v>0</v>
      </c>
      <c r="AK1260" s="2">
        <f t="shared" si="479"/>
        <v>7.4375926137011288E-3</v>
      </c>
      <c r="AL1260" s="2">
        <f t="shared" si="480"/>
        <v>0</v>
      </c>
      <c r="AM1260" s="2">
        <f t="shared" si="481"/>
        <v>0</v>
      </c>
      <c r="AN1260" s="2">
        <f t="shared" si="482"/>
        <v>0</v>
      </c>
      <c r="AP1260" t="s">
        <v>2337</v>
      </c>
      <c r="AQ1260" t="s">
        <v>579</v>
      </c>
      <c r="AR1260" s="53"/>
      <c r="AT1260" s="92">
        <v>42</v>
      </c>
      <c r="AU1260" s="94">
        <v>85</v>
      </c>
      <c r="AV1260" s="98">
        <f t="shared" si="473"/>
        <v>42085</v>
      </c>
      <c r="AX1260" s="6" t="s">
        <v>1535</v>
      </c>
    </row>
    <row r="1261" spans="1:50" hidden="1" outlineLevel="1">
      <c r="A1261" t="s">
        <v>1246</v>
      </c>
      <c r="B1261" t="s">
        <v>579</v>
      </c>
      <c r="C1261" s="1">
        <f t="shared" si="474"/>
        <v>10906</v>
      </c>
      <c r="D1261" s="6">
        <f>IF(N1261&gt;0, RANK(N1261,(N1261:P1261,Q1261:AE1261)),0)</f>
        <v>2</v>
      </c>
      <c r="E1261" s="6">
        <f>IF(O1261&gt;0,RANK(O1261,(N1261:P1261,Q1261:AE1261)),0)</f>
        <v>1</v>
      </c>
      <c r="F1261" s="6">
        <f>IF(P1261&gt;0,RANK(P1261,(N1261:P1261,Q1261:AE1261)),0)</f>
        <v>0</v>
      </c>
      <c r="G1261" s="1">
        <f t="shared" si="483"/>
        <v>1810</v>
      </c>
      <c r="H1261" s="2">
        <f t="shared" si="484"/>
        <v>0.16596368971208508</v>
      </c>
      <c r="I1261" s="2"/>
      <c r="J1261" s="2">
        <f t="shared" si="475"/>
        <v>0.40143040528149643</v>
      </c>
      <c r="K1261" s="2">
        <f t="shared" si="476"/>
        <v>0.56739409499358151</v>
      </c>
      <c r="L1261" s="2">
        <f t="shared" si="477"/>
        <v>0</v>
      </c>
      <c r="M1261" s="2">
        <f t="shared" si="478"/>
        <v>3.1175499724922062E-2</v>
      </c>
      <c r="N1261" s="56">
        <v>4378</v>
      </c>
      <c r="O1261" s="56">
        <v>6188</v>
      </c>
      <c r="P1261" s="56"/>
      <c r="Q1261" s="56">
        <v>126</v>
      </c>
      <c r="R1261" s="56"/>
      <c r="S1261" s="56"/>
      <c r="T1261" s="56"/>
      <c r="U1261" s="56"/>
      <c r="V1261" s="56"/>
      <c r="W1261" s="56"/>
      <c r="X1261" s="56">
        <v>0</v>
      </c>
      <c r="Y1261" s="56">
        <v>214</v>
      </c>
      <c r="Z1261" s="56"/>
      <c r="AA1261" s="56"/>
      <c r="AB1261" s="56"/>
      <c r="AC1261" s="56"/>
      <c r="AD1261" s="56"/>
      <c r="AE1261" s="56"/>
      <c r="AG1261" s="6">
        <f>IF(Q1261&gt;0,RANK(Q1261,(N1261:P1261,Q1261:AE1261)),0)</f>
        <v>4</v>
      </c>
      <c r="AH1261" s="6">
        <f>IF(R1261&gt;0,RANK(R1261,(N1261:P1261,Q1261:AE1261)),0)</f>
        <v>0</v>
      </c>
      <c r="AI1261" s="6">
        <f>IF(T1261&gt;0,RANK(T1261,(N1261:P1261,Q1261:AE1261)),0)</f>
        <v>0</v>
      </c>
      <c r="AJ1261" s="6">
        <f>IF(S1261&gt;0,RANK(S1261,(N1261:P1261,Q1261:AE1261)),0)</f>
        <v>0</v>
      </c>
      <c r="AK1261" s="2">
        <f t="shared" si="479"/>
        <v>1.1553273427471117E-2</v>
      </c>
      <c r="AL1261" s="2">
        <f t="shared" si="480"/>
        <v>0</v>
      </c>
      <c r="AM1261" s="2">
        <f t="shared" si="481"/>
        <v>0</v>
      </c>
      <c r="AN1261" s="2">
        <f t="shared" si="482"/>
        <v>0</v>
      </c>
      <c r="AP1261" t="s">
        <v>1246</v>
      </c>
      <c r="AQ1261" t="s">
        <v>579</v>
      </c>
      <c r="AR1261" s="53"/>
      <c r="AT1261" s="92">
        <v>42</v>
      </c>
      <c r="AU1261" s="94">
        <v>87</v>
      </c>
      <c r="AV1261" s="98">
        <f t="shared" si="473"/>
        <v>42087</v>
      </c>
      <c r="AX1261" s="6" t="s">
        <v>1535</v>
      </c>
    </row>
    <row r="1262" spans="1:50" hidden="1" outlineLevel="1">
      <c r="A1262" t="s">
        <v>2192</v>
      </c>
      <c r="B1262" t="s">
        <v>579</v>
      </c>
      <c r="C1262" s="1">
        <f t="shared" si="474"/>
        <v>25361</v>
      </c>
      <c r="D1262" s="6">
        <f>IF(N1262&gt;0, RANK(N1262,(N1262:P1262,Q1262:AE1262)),0)</f>
        <v>2</v>
      </c>
      <c r="E1262" s="6">
        <f>IF(O1262&gt;0,RANK(O1262,(N1262:P1262,Q1262:AE1262)),0)</f>
        <v>1</v>
      </c>
      <c r="F1262" s="6">
        <f>IF(P1262&gt;0,RANK(P1262,(N1262:P1262,Q1262:AE1262)),0)</f>
        <v>0</v>
      </c>
      <c r="G1262" s="1">
        <f t="shared" si="483"/>
        <v>4205</v>
      </c>
      <c r="H1262" s="2">
        <f t="shared" si="484"/>
        <v>0.16580576475691022</v>
      </c>
      <c r="I1262" s="2"/>
      <c r="J1262" s="2">
        <f t="shared" si="475"/>
        <v>0.40057568707858521</v>
      </c>
      <c r="K1262" s="2">
        <f t="shared" si="476"/>
        <v>0.56638145183549549</v>
      </c>
      <c r="L1262" s="2">
        <f t="shared" si="477"/>
        <v>0</v>
      </c>
      <c r="M1262" s="2">
        <f t="shared" si="478"/>
        <v>3.3042861085919251E-2</v>
      </c>
      <c r="N1262" s="56">
        <v>10159</v>
      </c>
      <c r="O1262" s="56">
        <v>14364</v>
      </c>
      <c r="P1262" s="56"/>
      <c r="Q1262" s="56">
        <v>416</v>
      </c>
      <c r="R1262" s="56"/>
      <c r="S1262" s="56"/>
      <c r="T1262" s="56"/>
      <c r="U1262" s="56"/>
      <c r="V1262" s="56"/>
      <c r="W1262" s="56"/>
      <c r="X1262" s="56">
        <v>0</v>
      </c>
      <c r="Y1262" s="56">
        <v>422</v>
      </c>
      <c r="Z1262" s="56"/>
      <c r="AA1262" s="56"/>
      <c r="AB1262" s="56"/>
      <c r="AC1262" s="56"/>
      <c r="AD1262" s="56"/>
      <c r="AE1262" s="56"/>
      <c r="AG1262" s="6">
        <f>IF(Q1262&gt;0,RANK(Q1262,(N1262:P1262,Q1262:AE1262)),0)</f>
        <v>4</v>
      </c>
      <c r="AH1262" s="6">
        <f>IF(R1262&gt;0,RANK(R1262,(N1262:P1262,Q1262:AE1262)),0)</f>
        <v>0</v>
      </c>
      <c r="AI1262" s="6">
        <f>IF(T1262&gt;0,RANK(T1262,(N1262:P1262,Q1262:AE1262)),0)</f>
        <v>0</v>
      </c>
      <c r="AJ1262" s="6">
        <f>IF(S1262&gt;0,RANK(S1262,(N1262:P1262,Q1262:AE1262)),0)</f>
        <v>0</v>
      </c>
      <c r="AK1262" s="2">
        <f t="shared" si="479"/>
        <v>1.6403138677496945E-2</v>
      </c>
      <c r="AL1262" s="2">
        <f t="shared" si="480"/>
        <v>0</v>
      </c>
      <c r="AM1262" s="2">
        <f t="shared" si="481"/>
        <v>0</v>
      </c>
      <c r="AN1262" s="2">
        <f t="shared" si="482"/>
        <v>0</v>
      </c>
      <c r="AP1262" t="s">
        <v>2192</v>
      </c>
      <c r="AQ1262" t="s">
        <v>579</v>
      </c>
      <c r="AR1262" s="53"/>
      <c r="AT1262" s="92">
        <v>42</v>
      </c>
      <c r="AU1262" s="94">
        <v>89</v>
      </c>
      <c r="AV1262" s="98">
        <f t="shared" si="473"/>
        <v>42089</v>
      </c>
      <c r="AX1262" s="6" t="s">
        <v>1535</v>
      </c>
    </row>
    <row r="1263" spans="1:50" hidden="1" outlineLevel="1">
      <c r="A1263" t="s">
        <v>496</v>
      </c>
      <c r="B1263" t="s">
        <v>579</v>
      </c>
      <c r="C1263" s="1">
        <f t="shared" si="474"/>
        <v>223988</v>
      </c>
      <c r="D1263" s="6">
        <f>IF(N1263&gt;0, RANK(N1263,(N1263:P1263,Q1263:AE1263)),0)</f>
        <v>2</v>
      </c>
      <c r="E1263" s="6">
        <f>IF(O1263&gt;0,RANK(O1263,(N1263:P1263,Q1263:AE1263)),0)</f>
        <v>1</v>
      </c>
      <c r="F1263" s="6">
        <f>IF(P1263&gt;0,RANK(P1263,(N1263:P1263,Q1263:AE1263)),0)</f>
        <v>0</v>
      </c>
      <c r="G1263" s="1">
        <f t="shared" si="483"/>
        <v>11594</v>
      </c>
      <c r="H1263" s="2">
        <f t="shared" si="484"/>
        <v>5.1761701519724271E-2</v>
      </c>
      <c r="I1263" s="2"/>
      <c r="J1263" s="2">
        <f t="shared" si="475"/>
        <v>0.45317159847848992</v>
      </c>
      <c r="K1263" s="2">
        <f t="shared" si="476"/>
        <v>0.50493329999821424</v>
      </c>
      <c r="L1263" s="2">
        <f t="shared" si="477"/>
        <v>0</v>
      </c>
      <c r="M1263" s="2">
        <f t="shared" si="478"/>
        <v>4.1895101523295897E-2</v>
      </c>
      <c r="N1263" s="56">
        <v>101505</v>
      </c>
      <c r="O1263" s="56">
        <v>113099</v>
      </c>
      <c r="P1263" s="56"/>
      <c r="Q1263" s="56">
        <v>6637</v>
      </c>
      <c r="R1263" s="56"/>
      <c r="S1263" s="56"/>
      <c r="T1263" s="56"/>
      <c r="U1263" s="56"/>
      <c r="V1263" s="56"/>
      <c r="W1263" s="56"/>
      <c r="X1263" s="56">
        <v>0</v>
      </c>
      <c r="Y1263" s="56">
        <v>2747</v>
      </c>
      <c r="Z1263" s="56"/>
      <c r="AA1263" s="56"/>
      <c r="AB1263" s="56"/>
      <c r="AC1263" s="56"/>
      <c r="AD1263" s="56"/>
      <c r="AE1263" s="56"/>
      <c r="AG1263" s="6">
        <f>IF(Q1263&gt;0,RANK(Q1263,(N1263:P1263,Q1263:AE1263)),0)</f>
        <v>3</v>
      </c>
      <c r="AH1263" s="6">
        <f>IF(R1263&gt;0,RANK(R1263,(N1263:P1263,Q1263:AE1263)),0)</f>
        <v>0</v>
      </c>
      <c r="AI1263" s="6">
        <f>IF(T1263&gt;0,RANK(T1263,(N1263:P1263,Q1263:AE1263)),0)</f>
        <v>0</v>
      </c>
      <c r="AJ1263" s="6">
        <f>IF(S1263&gt;0,RANK(S1263,(N1263:P1263,Q1263:AE1263)),0)</f>
        <v>0</v>
      </c>
      <c r="AK1263" s="2">
        <f t="shared" si="479"/>
        <v>2.9631051663481973E-2</v>
      </c>
      <c r="AL1263" s="2">
        <f t="shared" si="480"/>
        <v>0</v>
      </c>
      <c r="AM1263" s="2">
        <f t="shared" si="481"/>
        <v>0</v>
      </c>
      <c r="AN1263" s="2">
        <f t="shared" si="482"/>
        <v>0</v>
      </c>
      <c r="AP1263" t="s">
        <v>496</v>
      </c>
      <c r="AQ1263" t="s">
        <v>579</v>
      </c>
      <c r="AR1263" s="53"/>
      <c r="AT1263" s="92">
        <v>42</v>
      </c>
      <c r="AU1263" s="94">
        <v>91</v>
      </c>
      <c r="AV1263" s="98">
        <f t="shared" si="473"/>
        <v>42091</v>
      </c>
      <c r="AX1263" s="6" t="s">
        <v>1535</v>
      </c>
    </row>
    <row r="1264" spans="1:50" hidden="1" outlineLevel="1">
      <c r="A1264" t="s">
        <v>375</v>
      </c>
      <c r="B1264" t="s">
        <v>579</v>
      </c>
      <c r="C1264" s="1">
        <f t="shared" si="474"/>
        <v>5061</v>
      </c>
      <c r="D1264" s="6">
        <f>IF(N1264&gt;0, RANK(N1264,(N1264:P1264,Q1264:AE1264)),0)</f>
        <v>2</v>
      </c>
      <c r="E1264" s="6">
        <f>IF(O1264&gt;0,RANK(O1264,(N1264:P1264,Q1264:AE1264)),0)</f>
        <v>1</v>
      </c>
      <c r="F1264" s="6">
        <f>IF(P1264&gt;0,RANK(P1264,(N1264:P1264,Q1264:AE1264)),0)</f>
        <v>0</v>
      </c>
      <c r="G1264" s="1">
        <f t="shared" si="483"/>
        <v>753</v>
      </c>
      <c r="H1264" s="2">
        <f t="shared" si="484"/>
        <v>0.14878482513337285</v>
      </c>
      <c r="I1264" s="2"/>
      <c r="J1264" s="2">
        <f t="shared" si="475"/>
        <v>0.40387275242047027</v>
      </c>
      <c r="K1264" s="2">
        <f t="shared" si="476"/>
        <v>0.55265757755384315</v>
      </c>
      <c r="L1264" s="2">
        <f t="shared" si="477"/>
        <v>0</v>
      </c>
      <c r="M1264" s="2">
        <f t="shared" si="478"/>
        <v>4.346967002568658E-2</v>
      </c>
      <c r="N1264" s="56">
        <v>2044</v>
      </c>
      <c r="O1264" s="56">
        <v>2797</v>
      </c>
      <c r="P1264" s="56"/>
      <c r="Q1264" s="56">
        <v>78</v>
      </c>
      <c r="R1264" s="56"/>
      <c r="S1264" s="56"/>
      <c r="T1264" s="56"/>
      <c r="U1264" s="56"/>
      <c r="V1264" s="56"/>
      <c r="W1264" s="56"/>
      <c r="X1264" s="56">
        <v>0</v>
      </c>
      <c r="Y1264" s="56">
        <v>142</v>
      </c>
      <c r="Z1264" s="56"/>
      <c r="AA1264" s="56"/>
      <c r="AB1264" s="56"/>
      <c r="AC1264" s="56"/>
      <c r="AD1264" s="56"/>
      <c r="AE1264" s="56"/>
      <c r="AG1264" s="6">
        <f>IF(Q1264&gt;0,RANK(Q1264,(N1264:P1264,Q1264:AE1264)),0)</f>
        <v>4</v>
      </c>
      <c r="AH1264" s="6">
        <f>IF(R1264&gt;0,RANK(R1264,(N1264:P1264,Q1264:AE1264)),0)</f>
        <v>0</v>
      </c>
      <c r="AI1264" s="6">
        <f>IF(T1264&gt;0,RANK(T1264,(N1264:P1264,Q1264:AE1264)),0)</f>
        <v>0</v>
      </c>
      <c r="AJ1264" s="6">
        <f>IF(S1264&gt;0,RANK(S1264,(N1264:P1264,Q1264:AE1264)),0)</f>
        <v>0</v>
      </c>
      <c r="AK1264" s="2">
        <f t="shared" si="479"/>
        <v>1.5411973918197985E-2</v>
      </c>
      <c r="AL1264" s="2">
        <f t="shared" si="480"/>
        <v>0</v>
      </c>
      <c r="AM1264" s="2">
        <f t="shared" si="481"/>
        <v>0</v>
      </c>
      <c r="AN1264" s="2">
        <f t="shared" si="482"/>
        <v>0</v>
      </c>
      <c r="AP1264" t="s">
        <v>375</v>
      </c>
      <c r="AQ1264" t="s">
        <v>579</v>
      </c>
      <c r="AR1264" s="53"/>
      <c r="AT1264" s="92">
        <v>42</v>
      </c>
      <c r="AU1264" s="94">
        <v>93</v>
      </c>
      <c r="AV1264" s="98">
        <f t="shared" si="473"/>
        <v>42093</v>
      </c>
      <c r="AX1264" s="6" t="s">
        <v>1535</v>
      </c>
    </row>
    <row r="1265" spans="1:50" hidden="1" outlineLevel="1">
      <c r="A1265" t="s">
        <v>1821</v>
      </c>
      <c r="B1265" t="s">
        <v>579</v>
      </c>
      <c r="C1265" s="1">
        <f t="shared" si="474"/>
        <v>65967</v>
      </c>
      <c r="D1265" s="6">
        <f>IF(N1265&gt;0, RANK(N1265,(N1265:P1265,Q1265:AE1265)),0)</f>
        <v>2</v>
      </c>
      <c r="E1265" s="6">
        <f>IF(O1265&gt;0,RANK(O1265,(N1265:P1265,Q1265:AE1265)),0)</f>
        <v>1</v>
      </c>
      <c r="F1265" s="6">
        <f>IF(P1265&gt;0,RANK(P1265,(N1265:P1265,Q1265:AE1265)),0)</f>
        <v>0</v>
      </c>
      <c r="G1265" s="1">
        <f t="shared" si="483"/>
        <v>1877</v>
      </c>
      <c r="H1265" s="2">
        <f t="shared" si="484"/>
        <v>2.8453620749768822E-2</v>
      </c>
      <c r="I1265" s="2"/>
      <c r="J1265" s="2">
        <f t="shared" si="475"/>
        <v>0.46558127548622796</v>
      </c>
      <c r="K1265" s="2">
        <f t="shared" si="476"/>
        <v>0.49403489623599678</v>
      </c>
      <c r="L1265" s="2">
        <f t="shared" si="477"/>
        <v>0</v>
      </c>
      <c r="M1265" s="2">
        <f t="shared" si="478"/>
        <v>4.0383828277775258E-2</v>
      </c>
      <c r="N1265" s="56">
        <v>30713</v>
      </c>
      <c r="O1265" s="56">
        <v>32590</v>
      </c>
      <c r="P1265" s="56"/>
      <c r="Q1265" s="56">
        <v>961</v>
      </c>
      <c r="R1265" s="56"/>
      <c r="S1265" s="56"/>
      <c r="T1265" s="56"/>
      <c r="U1265" s="56"/>
      <c r="V1265" s="56"/>
      <c r="W1265" s="56"/>
      <c r="X1265" s="56">
        <v>1</v>
      </c>
      <c r="Y1265" s="56">
        <v>1702</v>
      </c>
      <c r="Z1265" s="56"/>
      <c r="AA1265" s="56"/>
      <c r="AB1265" s="56"/>
      <c r="AC1265" s="56"/>
      <c r="AD1265" s="56"/>
      <c r="AE1265" s="56"/>
      <c r="AG1265" s="6">
        <f>IF(Q1265&gt;0,RANK(Q1265,(N1265:P1265,Q1265:AE1265)),0)</f>
        <v>4</v>
      </c>
      <c r="AH1265" s="6">
        <f>IF(R1265&gt;0,RANK(R1265,(N1265:P1265,Q1265:AE1265)),0)</f>
        <v>0</v>
      </c>
      <c r="AI1265" s="6">
        <f>IF(T1265&gt;0,RANK(T1265,(N1265:P1265,Q1265:AE1265)),0)</f>
        <v>0</v>
      </c>
      <c r="AJ1265" s="6">
        <f>IF(S1265&gt;0,RANK(S1265,(N1265:P1265,Q1265:AE1265)),0)</f>
        <v>0</v>
      </c>
      <c r="AK1265" s="2">
        <f t="shared" si="479"/>
        <v>1.4567890005608866E-2</v>
      </c>
      <c r="AL1265" s="2">
        <f t="shared" si="480"/>
        <v>0</v>
      </c>
      <c r="AM1265" s="2">
        <f t="shared" si="481"/>
        <v>0</v>
      </c>
      <c r="AN1265" s="2">
        <f t="shared" si="482"/>
        <v>0</v>
      </c>
      <c r="AP1265" t="s">
        <v>1821</v>
      </c>
      <c r="AQ1265" t="s">
        <v>579</v>
      </c>
      <c r="AR1265" s="53"/>
      <c r="AT1265" s="92">
        <v>42</v>
      </c>
      <c r="AU1265" s="94">
        <v>95</v>
      </c>
      <c r="AV1265" s="98">
        <f t="shared" si="473"/>
        <v>42095</v>
      </c>
      <c r="AX1265" s="6" t="s">
        <v>1535</v>
      </c>
    </row>
    <row r="1266" spans="1:50" hidden="1" outlineLevel="1">
      <c r="A1266" t="s">
        <v>167</v>
      </c>
      <c r="B1266" t="s">
        <v>579</v>
      </c>
      <c r="C1266" s="1">
        <f t="shared" si="474"/>
        <v>26755</v>
      </c>
      <c r="D1266" s="6">
        <f>IF(N1266&gt;0, RANK(N1266,(N1266:P1266,Q1266:AE1266)),0)</f>
        <v>2</v>
      </c>
      <c r="E1266" s="6">
        <f>IF(O1266&gt;0,RANK(O1266,(N1266:P1266,Q1266:AE1266)),0)</f>
        <v>1</v>
      </c>
      <c r="F1266" s="6">
        <f>IF(P1266&gt;0,RANK(P1266,(N1266:P1266,Q1266:AE1266)),0)</f>
        <v>0</v>
      </c>
      <c r="G1266" s="1">
        <f t="shared" si="483"/>
        <v>1554</v>
      </c>
      <c r="H1266" s="2">
        <f t="shared" si="484"/>
        <v>5.8082601382919083E-2</v>
      </c>
      <c r="I1266" s="2"/>
      <c r="J1266" s="2">
        <f t="shared" si="475"/>
        <v>0.44896281068959071</v>
      </c>
      <c r="K1266" s="2">
        <f t="shared" si="476"/>
        <v>0.50704541207250986</v>
      </c>
      <c r="L1266" s="2">
        <f t="shared" si="477"/>
        <v>0</v>
      </c>
      <c r="M1266" s="2">
        <f t="shared" si="478"/>
        <v>4.3991777237899488E-2</v>
      </c>
      <c r="N1266" s="56">
        <v>12012</v>
      </c>
      <c r="O1266" s="56">
        <v>13566</v>
      </c>
      <c r="P1266" s="56"/>
      <c r="Q1266" s="56">
        <v>345</v>
      </c>
      <c r="R1266" s="56"/>
      <c r="S1266" s="56"/>
      <c r="T1266" s="56"/>
      <c r="U1266" s="56"/>
      <c r="V1266" s="56"/>
      <c r="W1266" s="56"/>
      <c r="X1266" s="56">
        <v>0</v>
      </c>
      <c r="Y1266" s="56">
        <v>832</v>
      </c>
      <c r="Z1266" s="56"/>
      <c r="AA1266" s="56"/>
      <c r="AB1266" s="56"/>
      <c r="AC1266" s="56"/>
      <c r="AD1266" s="56"/>
      <c r="AE1266" s="56"/>
      <c r="AG1266" s="6">
        <f>IF(Q1266&gt;0,RANK(Q1266,(N1266:P1266,Q1266:AE1266)),0)</f>
        <v>4</v>
      </c>
      <c r="AH1266" s="6">
        <f>IF(R1266&gt;0,RANK(R1266,(N1266:P1266,Q1266:AE1266)),0)</f>
        <v>0</v>
      </c>
      <c r="AI1266" s="6">
        <f>IF(T1266&gt;0,RANK(T1266,(N1266:P1266,Q1266:AE1266)),0)</f>
        <v>0</v>
      </c>
      <c r="AJ1266" s="6">
        <f>IF(S1266&gt;0,RANK(S1266,(N1266:P1266,Q1266:AE1266)),0)</f>
        <v>0</v>
      </c>
      <c r="AK1266" s="2">
        <f t="shared" si="479"/>
        <v>1.2894786021304429E-2</v>
      </c>
      <c r="AL1266" s="2">
        <f t="shared" si="480"/>
        <v>0</v>
      </c>
      <c r="AM1266" s="2">
        <f t="shared" si="481"/>
        <v>0</v>
      </c>
      <c r="AN1266" s="2">
        <f t="shared" si="482"/>
        <v>0</v>
      </c>
      <c r="AP1266" t="s">
        <v>167</v>
      </c>
      <c r="AQ1266" t="s">
        <v>579</v>
      </c>
      <c r="AR1266" s="53"/>
      <c r="AT1266" s="92">
        <v>42</v>
      </c>
      <c r="AU1266" s="94">
        <v>97</v>
      </c>
      <c r="AV1266" s="98">
        <f t="shared" si="473"/>
        <v>42097</v>
      </c>
      <c r="AX1266" s="6" t="s">
        <v>1535</v>
      </c>
    </row>
    <row r="1267" spans="1:50" hidden="1" outlineLevel="1">
      <c r="A1267" t="s">
        <v>1994</v>
      </c>
      <c r="B1267" t="s">
        <v>579</v>
      </c>
      <c r="C1267" s="1">
        <f t="shared" si="474"/>
        <v>12052</v>
      </c>
      <c r="D1267" s="6">
        <f>IF(N1267&gt;0, RANK(N1267,(N1267:P1267,Q1267:AE1267)),0)</f>
        <v>2</v>
      </c>
      <c r="E1267" s="6">
        <f>IF(O1267&gt;0,RANK(O1267,(N1267:P1267,Q1267:AE1267)),0)</f>
        <v>1</v>
      </c>
      <c r="F1267" s="6">
        <f>IF(P1267&gt;0,RANK(P1267,(N1267:P1267,Q1267:AE1267)),0)</f>
        <v>0</v>
      </c>
      <c r="G1267" s="1">
        <f t="shared" si="483"/>
        <v>3493</v>
      </c>
      <c r="H1267" s="2">
        <f t="shared" si="484"/>
        <v>0.28982741453700633</v>
      </c>
      <c r="I1267" s="2"/>
      <c r="J1267" s="2">
        <f t="shared" si="475"/>
        <v>0.31978094922004646</v>
      </c>
      <c r="K1267" s="2">
        <f t="shared" si="476"/>
        <v>0.60960836375705274</v>
      </c>
      <c r="L1267" s="2">
        <f t="shared" si="477"/>
        <v>0</v>
      </c>
      <c r="M1267" s="2">
        <f t="shared" si="478"/>
        <v>7.0610687022900742E-2</v>
      </c>
      <c r="N1267" s="56">
        <v>3854</v>
      </c>
      <c r="O1267" s="56">
        <v>7347</v>
      </c>
      <c r="P1267" s="56"/>
      <c r="Q1267" s="56">
        <v>278</v>
      </c>
      <c r="R1267" s="56"/>
      <c r="S1267" s="56"/>
      <c r="T1267" s="56"/>
      <c r="U1267" s="56"/>
      <c r="V1267" s="56"/>
      <c r="W1267" s="56"/>
      <c r="X1267" s="56">
        <v>0</v>
      </c>
      <c r="Y1267" s="56">
        <v>573</v>
      </c>
      <c r="Z1267" s="56"/>
      <c r="AA1267" s="56"/>
      <c r="AB1267" s="56"/>
      <c r="AC1267" s="56"/>
      <c r="AD1267" s="56"/>
      <c r="AE1267" s="56"/>
      <c r="AG1267" s="6">
        <f>IF(Q1267&gt;0,RANK(Q1267,(N1267:P1267,Q1267:AE1267)),0)</f>
        <v>4</v>
      </c>
      <c r="AH1267" s="6">
        <f>IF(R1267&gt;0,RANK(R1267,(N1267:P1267,Q1267:AE1267)),0)</f>
        <v>0</v>
      </c>
      <c r="AI1267" s="6">
        <f>IF(T1267&gt;0,RANK(T1267,(N1267:P1267,Q1267:AE1267)),0)</f>
        <v>0</v>
      </c>
      <c r="AJ1267" s="6">
        <f>IF(S1267&gt;0,RANK(S1267,(N1267:P1267,Q1267:AE1267)),0)</f>
        <v>0</v>
      </c>
      <c r="AK1267" s="2">
        <f t="shared" si="479"/>
        <v>2.3066710919349486E-2</v>
      </c>
      <c r="AL1267" s="2">
        <f t="shared" si="480"/>
        <v>0</v>
      </c>
      <c r="AM1267" s="2">
        <f t="shared" si="481"/>
        <v>0</v>
      </c>
      <c r="AN1267" s="2">
        <f t="shared" si="482"/>
        <v>0</v>
      </c>
      <c r="AP1267" t="s">
        <v>1994</v>
      </c>
      <c r="AQ1267" t="s">
        <v>579</v>
      </c>
      <c r="AR1267" s="53"/>
      <c r="AT1267" s="92">
        <v>42</v>
      </c>
      <c r="AU1267" s="94">
        <v>99</v>
      </c>
      <c r="AV1267" s="98">
        <f t="shared" si="473"/>
        <v>42099</v>
      </c>
      <c r="AX1267" s="6" t="s">
        <v>1535</v>
      </c>
    </row>
    <row r="1268" spans="1:50" hidden="1" outlineLevel="1">
      <c r="A1268" t="s">
        <v>958</v>
      </c>
      <c r="B1268" t="s">
        <v>579</v>
      </c>
      <c r="C1268" s="1">
        <f t="shared" si="474"/>
        <v>393614</v>
      </c>
      <c r="D1268" s="6">
        <f>IF(N1268&gt;0, RANK(N1268,(N1268:P1268,Q1268:AE1268)),0)</f>
        <v>1</v>
      </c>
      <c r="E1268" s="6">
        <f>IF(O1268&gt;0,RANK(O1268,(N1268:P1268,Q1268:AE1268)),0)</f>
        <v>2</v>
      </c>
      <c r="F1268" s="6">
        <f>IF(P1268&gt;0,RANK(P1268,(N1268:P1268,Q1268:AE1268)),0)</f>
        <v>0</v>
      </c>
      <c r="G1268" s="1">
        <f t="shared" si="483"/>
        <v>201955</v>
      </c>
      <c r="H1268" s="2">
        <f t="shared" si="484"/>
        <v>0.51307880309135345</v>
      </c>
      <c r="I1268" s="2"/>
      <c r="J1268" s="2">
        <f t="shared" si="475"/>
        <v>0.74440187594953433</v>
      </c>
      <c r="K1268" s="2">
        <f t="shared" si="476"/>
        <v>0.23132307285818085</v>
      </c>
      <c r="L1268" s="2">
        <f t="shared" si="477"/>
        <v>0</v>
      </c>
      <c r="M1268" s="2">
        <f t="shared" si="478"/>
        <v>2.4275051192284819E-2</v>
      </c>
      <c r="N1268" s="56">
        <v>293007</v>
      </c>
      <c r="O1268" s="56">
        <v>91052</v>
      </c>
      <c r="P1268" s="56"/>
      <c r="Q1268" s="56">
        <v>5967</v>
      </c>
      <c r="R1268" s="56"/>
      <c r="S1268" s="56"/>
      <c r="T1268" s="56"/>
      <c r="U1268" s="56"/>
      <c r="V1268" s="56"/>
      <c r="W1268" s="56"/>
      <c r="X1268" s="56">
        <v>0</v>
      </c>
      <c r="Y1268" s="56">
        <v>3588</v>
      </c>
      <c r="Z1268" s="56"/>
      <c r="AA1268" s="56"/>
      <c r="AB1268" s="56"/>
      <c r="AC1268" s="56"/>
      <c r="AD1268" s="56"/>
      <c r="AE1268" s="56"/>
      <c r="AG1268" s="6">
        <f>IF(Q1268&gt;0,RANK(Q1268,(N1268:P1268,Q1268:AE1268)),0)</f>
        <v>3</v>
      </c>
      <c r="AH1268" s="6">
        <f>IF(R1268&gt;0,RANK(R1268,(N1268:P1268,Q1268:AE1268)),0)</f>
        <v>0</v>
      </c>
      <c r="AI1268" s="6">
        <f>IF(T1268&gt;0,RANK(T1268,(N1268:P1268,Q1268:AE1268)),0)</f>
        <v>0</v>
      </c>
      <c r="AJ1268" s="6">
        <f>IF(S1268&gt;0,RANK(S1268,(N1268:P1268,Q1268:AE1268)),0)</f>
        <v>0</v>
      </c>
      <c r="AK1268" s="2">
        <f t="shared" si="479"/>
        <v>1.5159521764977871E-2</v>
      </c>
      <c r="AL1268" s="2">
        <f t="shared" si="480"/>
        <v>0</v>
      </c>
      <c r="AM1268" s="2">
        <f t="shared" si="481"/>
        <v>0</v>
      </c>
      <c r="AN1268" s="2">
        <f t="shared" si="482"/>
        <v>0</v>
      </c>
      <c r="AP1268" t="s">
        <v>958</v>
      </c>
      <c r="AQ1268" t="s">
        <v>579</v>
      </c>
      <c r="AR1268" s="53"/>
      <c r="AT1268" s="92">
        <v>42</v>
      </c>
      <c r="AU1268" s="94">
        <v>101</v>
      </c>
      <c r="AV1268" s="98">
        <f t="shared" si="473"/>
        <v>42101</v>
      </c>
      <c r="AX1268" s="6" t="s">
        <v>1535</v>
      </c>
    </row>
    <row r="1269" spans="1:50" hidden="1" outlineLevel="1">
      <c r="A1269" t="s">
        <v>841</v>
      </c>
      <c r="B1269" t="s">
        <v>579</v>
      </c>
      <c r="C1269" s="1">
        <f t="shared" si="474"/>
        <v>8781</v>
      </c>
      <c r="D1269" s="6">
        <f>IF(N1269&gt;0, RANK(N1269,(N1269:P1269,Q1269:AE1269)),0)</f>
        <v>2</v>
      </c>
      <c r="E1269" s="6">
        <f>IF(O1269&gt;0,RANK(O1269,(N1269:P1269,Q1269:AE1269)),0)</f>
        <v>1</v>
      </c>
      <c r="F1269" s="6">
        <f>IF(P1269&gt;0,RANK(P1269,(N1269:P1269,Q1269:AE1269)),0)</f>
        <v>0</v>
      </c>
      <c r="G1269" s="1">
        <f t="shared" si="483"/>
        <v>2910</v>
      </c>
      <c r="H1269" s="2">
        <f t="shared" si="484"/>
        <v>0.33139733515544928</v>
      </c>
      <c r="I1269" s="2"/>
      <c r="J1269" s="2">
        <f t="shared" si="475"/>
        <v>0.32604486960482859</v>
      </c>
      <c r="K1269" s="2">
        <f t="shared" si="476"/>
        <v>0.65744220476027793</v>
      </c>
      <c r="L1269" s="2">
        <f t="shared" si="477"/>
        <v>0</v>
      </c>
      <c r="M1269" s="2">
        <f t="shared" si="478"/>
        <v>1.6512925634893483E-2</v>
      </c>
      <c r="N1269" s="56">
        <v>2863</v>
      </c>
      <c r="O1269" s="56">
        <v>5773</v>
      </c>
      <c r="P1269" s="56"/>
      <c r="Q1269" s="56">
        <v>55</v>
      </c>
      <c r="R1269" s="56"/>
      <c r="S1269" s="56"/>
      <c r="T1269" s="56"/>
      <c r="U1269" s="56"/>
      <c r="V1269" s="56"/>
      <c r="W1269" s="56"/>
      <c r="X1269" s="56">
        <v>0</v>
      </c>
      <c r="Y1269" s="56">
        <v>90</v>
      </c>
      <c r="Z1269" s="56"/>
      <c r="AA1269" s="56"/>
      <c r="AB1269" s="56"/>
      <c r="AC1269" s="56"/>
      <c r="AD1269" s="56"/>
      <c r="AE1269" s="56"/>
      <c r="AG1269" s="6">
        <f>IF(Q1269&gt;0,RANK(Q1269,(N1269:P1269,Q1269:AE1269)),0)</f>
        <v>4</v>
      </c>
      <c r="AH1269" s="6">
        <f>IF(R1269&gt;0,RANK(R1269,(N1269:P1269,Q1269:AE1269)),0)</f>
        <v>0</v>
      </c>
      <c r="AI1269" s="6">
        <f>IF(T1269&gt;0,RANK(T1269,(N1269:P1269,Q1269:AE1269)),0)</f>
        <v>0</v>
      </c>
      <c r="AJ1269" s="6">
        <f>IF(S1269&gt;0,RANK(S1269,(N1269:P1269,Q1269:AE1269)),0)</f>
        <v>0</v>
      </c>
      <c r="AK1269" s="2">
        <f t="shared" si="479"/>
        <v>6.2635235166837487E-3</v>
      </c>
      <c r="AL1269" s="2">
        <f t="shared" si="480"/>
        <v>0</v>
      </c>
      <c r="AM1269" s="2">
        <f t="shared" si="481"/>
        <v>0</v>
      </c>
      <c r="AN1269" s="2">
        <f t="shared" si="482"/>
        <v>0</v>
      </c>
      <c r="AP1269" t="s">
        <v>841</v>
      </c>
      <c r="AQ1269" t="s">
        <v>579</v>
      </c>
      <c r="AR1269" s="53"/>
      <c r="AT1269" s="92">
        <v>42</v>
      </c>
      <c r="AU1269" s="94">
        <v>103</v>
      </c>
      <c r="AV1269" s="98">
        <f t="shared" si="473"/>
        <v>42103</v>
      </c>
      <c r="AX1269" s="6" t="s">
        <v>1535</v>
      </c>
    </row>
    <row r="1270" spans="1:50" hidden="1" outlineLevel="1">
      <c r="A1270" t="s">
        <v>1118</v>
      </c>
      <c r="B1270" t="s">
        <v>579</v>
      </c>
      <c r="C1270" s="1">
        <f t="shared" si="474"/>
        <v>5351</v>
      </c>
      <c r="D1270" s="6">
        <f>IF(N1270&gt;0, RANK(N1270,(N1270:P1270,Q1270:AE1270)),0)</f>
        <v>2</v>
      </c>
      <c r="E1270" s="6">
        <f>IF(O1270&gt;0,RANK(O1270,(N1270:P1270,Q1270:AE1270)),0)</f>
        <v>1</v>
      </c>
      <c r="F1270" s="6">
        <f>IF(P1270&gt;0,RANK(P1270,(N1270:P1270,Q1270:AE1270)),0)</f>
        <v>0</v>
      </c>
      <c r="G1270" s="1">
        <f t="shared" si="483"/>
        <v>2556</v>
      </c>
      <c r="H1270" s="2">
        <f t="shared" si="484"/>
        <v>0.47766772565875537</v>
      </c>
      <c r="I1270" s="2"/>
      <c r="J1270" s="2">
        <f t="shared" si="475"/>
        <v>0.24948607736871614</v>
      </c>
      <c r="K1270" s="2">
        <f t="shared" si="476"/>
        <v>0.72715380302747146</v>
      </c>
      <c r="L1270" s="2">
        <f t="shared" si="477"/>
        <v>0</v>
      </c>
      <c r="M1270" s="2">
        <f t="shared" si="478"/>
        <v>2.3360119603812346E-2</v>
      </c>
      <c r="N1270" s="56">
        <v>1335</v>
      </c>
      <c r="O1270" s="56">
        <v>3891</v>
      </c>
      <c r="P1270" s="56"/>
      <c r="Q1270" s="56">
        <v>53</v>
      </c>
      <c r="R1270" s="56"/>
      <c r="S1270" s="56"/>
      <c r="T1270" s="56"/>
      <c r="U1270" s="56"/>
      <c r="V1270" s="56"/>
      <c r="W1270" s="56"/>
      <c r="X1270" s="56">
        <v>0</v>
      </c>
      <c r="Y1270" s="56">
        <v>72</v>
      </c>
      <c r="Z1270" s="56"/>
      <c r="AA1270" s="56"/>
      <c r="AB1270" s="56"/>
      <c r="AC1270" s="56"/>
      <c r="AD1270" s="56"/>
      <c r="AE1270" s="56"/>
      <c r="AG1270" s="6">
        <f>IF(Q1270&gt;0,RANK(Q1270,(N1270:P1270,Q1270:AE1270)),0)</f>
        <v>4</v>
      </c>
      <c r="AH1270" s="6">
        <f>IF(R1270&gt;0,RANK(R1270,(N1270:P1270,Q1270:AE1270)),0)</f>
        <v>0</v>
      </c>
      <c r="AI1270" s="6">
        <f>IF(T1270&gt;0,RANK(T1270,(N1270:P1270,Q1270:AE1270)),0)</f>
        <v>0</v>
      </c>
      <c r="AJ1270" s="6">
        <f>IF(S1270&gt;0,RANK(S1270,(N1270:P1270,Q1270:AE1270)),0)</f>
        <v>0</v>
      </c>
      <c r="AK1270" s="2">
        <f t="shared" si="479"/>
        <v>9.9046907120164448E-3</v>
      </c>
      <c r="AL1270" s="2">
        <f t="shared" si="480"/>
        <v>0</v>
      </c>
      <c r="AM1270" s="2">
        <f t="shared" si="481"/>
        <v>0</v>
      </c>
      <c r="AN1270" s="2">
        <f t="shared" si="482"/>
        <v>0</v>
      </c>
      <c r="AP1270" t="s">
        <v>1118</v>
      </c>
      <c r="AQ1270" t="s">
        <v>579</v>
      </c>
      <c r="AR1270" s="53"/>
      <c r="AT1270" s="92">
        <v>42</v>
      </c>
      <c r="AU1270" s="94">
        <v>105</v>
      </c>
      <c r="AV1270" s="98">
        <f t="shared" si="473"/>
        <v>42105</v>
      </c>
      <c r="AX1270" s="6" t="s">
        <v>1535</v>
      </c>
    </row>
    <row r="1271" spans="1:50" hidden="1" outlineLevel="1">
      <c r="A1271" t="s">
        <v>269</v>
      </c>
      <c r="B1271" t="s">
        <v>579</v>
      </c>
      <c r="C1271" s="1">
        <f t="shared" si="474"/>
        <v>49870</v>
      </c>
      <c r="D1271" s="6">
        <f>IF(N1271&gt;0, RANK(N1271,(N1271:P1271,Q1271:AE1271)),0)</f>
        <v>2</v>
      </c>
      <c r="E1271" s="6">
        <f>IF(O1271&gt;0,RANK(O1271,(N1271:P1271,Q1271:AE1271)),0)</f>
        <v>1</v>
      </c>
      <c r="F1271" s="6">
        <f>IF(P1271&gt;0,RANK(P1271,(N1271:P1271,Q1271:AE1271)),0)</f>
        <v>0</v>
      </c>
      <c r="G1271" s="1">
        <f t="shared" si="483"/>
        <v>3115</v>
      </c>
      <c r="H1271" s="2">
        <f t="shared" si="484"/>
        <v>6.2462402245839183E-2</v>
      </c>
      <c r="I1271" s="2"/>
      <c r="J1271" s="2">
        <f t="shared" si="475"/>
        <v>0.442049328253459</v>
      </c>
      <c r="K1271" s="2">
        <f t="shared" si="476"/>
        <v>0.50451173049929821</v>
      </c>
      <c r="L1271" s="2">
        <f t="shared" si="477"/>
        <v>0</v>
      </c>
      <c r="M1271" s="2">
        <f t="shared" si="478"/>
        <v>5.3438941247242799E-2</v>
      </c>
      <c r="N1271" s="56">
        <v>22045</v>
      </c>
      <c r="O1271" s="56">
        <v>25160</v>
      </c>
      <c r="P1271" s="56"/>
      <c r="Q1271" s="56">
        <v>894</v>
      </c>
      <c r="R1271" s="56"/>
      <c r="S1271" s="56"/>
      <c r="T1271" s="56"/>
      <c r="U1271" s="56"/>
      <c r="V1271" s="56"/>
      <c r="W1271" s="56"/>
      <c r="X1271" s="56">
        <v>0</v>
      </c>
      <c r="Y1271" s="56">
        <v>1771</v>
      </c>
      <c r="Z1271" s="56"/>
      <c r="AA1271" s="56"/>
      <c r="AB1271" s="56"/>
      <c r="AC1271" s="56"/>
      <c r="AD1271" s="56"/>
      <c r="AE1271" s="56"/>
      <c r="AG1271" s="6">
        <f>IF(Q1271&gt;0,RANK(Q1271,(N1271:P1271,Q1271:AE1271)),0)</f>
        <v>4</v>
      </c>
      <c r="AH1271" s="6">
        <f>IF(R1271&gt;0,RANK(R1271,(N1271:P1271,Q1271:AE1271)),0)</f>
        <v>0</v>
      </c>
      <c r="AI1271" s="6">
        <f>IF(T1271&gt;0,RANK(T1271,(N1271:P1271,Q1271:AE1271)),0)</f>
        <v>0</v>
      </c>
      <c r="AJ1271" s="6">
        <f>IF(S1271&gt;0,RANK(S1271,(N1271:P1271,Q1271:AE1271)),0)</f>
        <v>0</v>
      </c>
      <c r="AK1271" s="2">
        <f t="shared" si="479"/>
        <v>1.7926609183878082E-2</v>
      </c>
      <c r="AL1271" s="2">
        <f t="shared" si="480"/>
        <v>0</v>
      </c>
      <c r="AM1271" s="2">
        <f t="shared" si="481"/>
        <v>0</v>
      </c>
      <c r="AN1271" s="2">
        <f t="shared" si="482"/>
        <v>0</v>
      </c>
      <c r="AP1271" t="s">
        <v>269</v>
      </c>
      <c r="AQ1271" t="s">
        <v>579</v>
      </c>
      <c r="AR1271" s="53"/>
      <c r="AT1271" s="92">
        <v>42</v>
      </c>
      <c r="AU1271" s="94">
        <v>107</v>
      </c>
      <c r="AV1271" s="98">
        <f t="shared" si="473"/>
        <v>42107</v>
      </c>
      <c r="AX1271" s="6" t="s">
        <v>1535</v>
      </c>
    </row>
    <row r="1272" spans="1:50" hidden="1" outlineLevel="1">
      <c r="A1272" t="s">
        <v>1592</v>
      </c>
      <c r="B1272" t="s">
        <v>579</v>
      </c>
      <c r="C1272" s="1">
        <f t="shared" si="474"/>
        <v>9551</v>
      </c>
      <c r="D1272" s="6">
        <f>IF(N1272&gt;0, RANK(N1272,(N1272:P1272,Q1272:AE1272)),0)</f>
        <v>2</v>
      </c>
      <c r="E1272" s="6">
        <f>IF(O1272&gt;0,RANK(O1272,(N1272:P1272,Q1272:AE1272)),0)</f>
        <v>1</v>
      </c>
      <c r="F1272" s="6">
        <f>IF(P1272&gt;0,RANK(P1272,(N1272:P1272,Q1272:AE1272)),0)</f>
        <v>0</v>
      </c>
      <c r="G1272" s="1">
        <f t="shared" si="483"/>
        <v>3382</v>
      </c>
      <c r="H1272" s="2">
        <f t="shared" si="484"/>
        <v>0.35409904722018637</v>
      </c>
      <c r="I1272" s="2"/>
      <c r="J1272" s="2">
        <f t="shared" si="475"/>
        <v>0.29766516595120929</v>
      </c>
      <c r="K1272" s="2">
        <f t="shared" si="476"/>
        <v>0.65176421317139566</v>
      </c>
      <c r="L1272" s="2">
        <f t="shared" si="477"/>
        <v>0</v>
      </c>
      <c r="M1272" s="2">
        <f t="shared" si="478"/>
        <v>5.0570620877395056E-2</v>
      </c>
      <c r="N1272" s="56">
        <v>2843</v>
      </c>
      <c r="O1272" s="56">
        <v>6225</v>
      </c>
      <c r="P1272" s="56"/>
      <c r="Q1272" s="56">
        <v>137</v>
      </c>
      <c r="R1272" s="56"/>
      <c r="S1272" s="56"/>
      <c r="T1272" s="56"/>
      <c r="U1272" s="56"/>
      <c r="V1272" s="56"/>
      <c r="W1272" s="56"/>
      <c r="X1272" s="56">
        <v>0</v>
      </c>
      <c r="Y1272" s="56">
        <v>346</v>
      </c>
      <c r="Z1272" s="56"/>
      <c r="AA1272" s="56"/>
      <c r="AB1272" s="56"/>
      <c r="AC1272" s="56"/>
      <c r="AD1272" s="56"/>
      <c r="AE1272" s="56"/>
      <c r="AG1272" s="6">
        <f>IF(Q1272&gt;0,RANK(Q1272,(N1272:P1272,Q1272:AE1272)),0)</f>
        <v>4</v>
      </c>
      <c r="AH1272" s="6">
        <f>IF(R1272&gt;0,RANK(R1272,(N1272:P1272,Q1272:AE1272)),0)</f>
        <v>0</v>
      </c>
      <c r="AI1272" s="6">
        <f>IF(T1272&gt;0,RANK(T1272,(N1272:P1272,Q1272:AE1272)),0)</f>
        <v>0</v>
      </c>
      <c r="AJ1272" s="6">
        <f>IF(S1272&gt;0,RANK(S1272,(N1272:P1272,Q1272:AE1272)),0)</f>
        <v>0</v>
      </c>
      <c r="AK1272" s="2">
        <f t="shared" si="479"/>
        <v>1.434404774369176E-2</v>
      </c>
      <c r="AL1272" s="2">
        <f t="shared" si="480"/>
        <v>0</v>
      </c>
      <c r="AM1272" s="2">
        <f t="shared" si="481"/>
        <v>0</v>
      </c>
      <c r="AN1272" s="2">
        <f t="shared" si="482"/>
        <v>0</v>
      </c>
      <c r="AP1272" t="s">
        <v>1592</v>
      </c>
      <c r="AQ1272" t="s">
        <v>579</v>
      </c>
      <c r="AR1272" s="53"/>
      <c r="AT1272" s="92">
        <v>42</v>
      </c>
      <c r="AU1272" s="94">
        <v>109</v>
      </c>
      <c r="AV1272" s="98">
        <f t="shared" si="473"/>
        <v>42109</v>
      </c>
      <c r="AX1272" s="6" t="s">
        <v>1535</v>
      </c>
    </row>
    <row r="1273" spans="1:50" hidden="1" outlineLevel="1">
      <c r="A1273" t="s">
        <v>198</v>
      </c>
      <c r="B1273" t="s">
        <v>579</v>
      </c>
      <c r="C1273" s="1">
        <f t="shared" si="474"/>
        <v>26808</v>
      </c>
      <c r="D1273" s="6">
        <f>IF(N1273&gt;0, RANK(N1273,(N1273:P1273,Q1273:AE1273)),0)</f>
        <v>2</v>
      </c>
      <c r="E1273" s="6">
        <f>IF(O1273&gt;0,RANK(O1273,(N1273:P1273,Q1273:AE1273)),0)</f>
        <v>1</v>
      </c>
      <c r="F1273" s="6">
        <f>IF(P1273&gt;0,RANK(P1273,(N1273:P1273,Q1273:AE1273)),0)</f>
        <v>0</v>
      </c>
      <c r="G1273" s="1">
        <f t="shared" si="483"/>
        <v>3152</v>
      </c>
      <c r="H1273" s="2">
        <f t="shared" si="484"/>
        <v>0.11757684273351239</v>
      </c>
      <c r="I1273" s="2"/>
      <c r="J1273" s="2">
        <f t="shared" si="475"/>
        <v>0.42006117576842733</v>
      </c>
      <c r="K1273" s="2">
        <f t="shared" si="476"/>
        <v>0.53763801850193971</v>
      </c>
      <c r="L1273" s="2">
        <f t="shared" si="477"/>
        <v>0</v>
      </c>
      <c r="M1273" s="2">
        <f t="shared" si="478"/>
        <v>4.2300805729632907E-2</v>
      </c>
      <c r="N1273" s="56">
        <v>11261</v>
      </c>
      <c r="O1273" s="56">
        <v>14413</v>
      </c>
      <c r="P1273" s="56"/>
      <c r="Q1273" s="56">
        <v>341</v>
      </c>
      <c r="R1273" s="56"/>
      <c r="S1273" s="56"/>
      <c r="T1273" s="56"/>
      <c r="U1273" s="56"/>
      <c r="V1273" s="56"/>
      <c r="W1273" s="56"/>
      <c r="X1273" s="56">
        <v>15</v>
      </c>
      <c r="Y1273" s="56">
        <v>778</v>
      </c>
      <c r="Z1273" s="56"/>
      <c r="AA1273" s="56"/>
      <c r="AB1273" s="56"/>
      <c r="AC1273" s="56"/>
      <c r="AD1273" s="56"/>
      <c r="AE1273" s="56"/>
      <c r="AG1273" s="6">
        <f>IF(Q1273&gt;0,RANK(Q1273,(N1273:P1273,Q1273:AE1273)),0)</f>
        <v>4</v>
      </c>
      <c r="AH1273" s="6">
        <f>IF(R1273&gt;0,RANK(R1273,(N1273:P1273,Q1273:AE1273)),0)</f>
        <v>0</v>
      </c>
      <c r="AI1273" s="6">
        <f>IF(T1273&gt;0,RANK(T1273,(N1273:P1273,Q1273:AE1273)),0)</f>
        <v>0</v>
      </c>
      <c r="AJ1273" s="6">
        <f>IF(S1273&gt;0,RANK(S1273,(N1273:P1273,Q1273:AE1273)),0)</f>
        <v>0</v>
      </c>
      <c r="AK1273" s="2">
        <f t="shared" si="479"/>
        <v>1.272008355714712E-2</v>
      </c>
      <c r="AL1273" s="2">
        <f t="shared" si="480"/>
        <v>0</v>
      </c>
      <c r="AM1273" s="2">
        <f t="shared" si="481"/>
        <v>0</v>
      </c>
      <c r="AN1273" s="2">
        <f t="shared" si="482"/>
        <v>0</v>
      </c>
      <c r="AP1273" t="s">
        <v>198</v>
      </c>
      <c r="AQ1273" t="s">
        <v>579</v>
      </c>
      <c r="AR1273" s="53"/>
      <c r="AT1273" s="92">
        <v>42</v>
      </c>
      <c r="AU1273" s="94">
        <v>111</v>
      </c>
      <c r="AV1273" s="98">
        <f t="shared" si="473"/>
        <v>42111</v>
      </c>
      <c r="AX1273" s="6" t="s">
        <v>1535</v>
      </c>
    </row>
    <row r="1274" spans="1:50" hidden="1" outlineLevel="1">
      <c r="A1274" t="s">
        <v>2867</v>
      </c>
      <c r="B1274" t="s">
        <v>579</v>
      </c>
      <c r="C1274" s="1">
        <f t="shared" si="474"/>
        <v>2437</v>
      </c>
      <c r="D1274" s="6">
        <f>IF(N1274&gt;0, RANK(N1274,(N1274:P1274,Q1274:AE1274)),0)</f>
        <v>2</v>
      </c>
      <c r="E1274" s="6">
        <f>IF(O1274&gt;0,RANK(O1274,(N1274:P1274,Q1274:AE1274)),0)</f>
        <v>1</v>
      </c>
      <c r="F1274" s="6">
        <f>IF(P1274&gt;0,RANK(P1274,(N1274:P1274,Q1274:AE1274)),0)</f>
        <v>0</v>
      </c>
      <c r="G1274" s="1">
        <f t="shared" si="483"/>
        <v>386</v>
      </c>
      <c r="H1274" s="2">
        <f t="shared" si="484"/>
        <v>0.15839146491588019</v>
      </c>
      <c r="I1274" s="2"/>
      <c r="J1274" s="2">
        <f t="shared" si="475"/>
        <v>0.400902749281904</v>
      </c>
      <c r="K1274" s="2">
        <f t="shared" si="476"/>
        <v>0.55929421419778413</v>
      </c>
      <c r="L1274" s="2">
        <f t="shared" si="477"/>
        <v>0</v>
      </c>
      <c r="M1274" s="2">
        <f t="shared" si="478"/>
        <v>3.9803036520311919E-2</v>
      </c>
      <c r="N1274" s="56">
        <v>977</v>
      </c>
      <c r="O1274" s="56">
        <v>1363</v>
      </c>
      <c r="P1274" s="56"/>
      <c r="Q1274" s="56">
        <v>33</v>
      </c>
      <c r="R1274" s="56"/>
      <c r="S1274" s="56"/>
      <c r="T1274" s="56"/>
      <c r="U1274" s="56"/>
      <c r="V1274" s="56"/>
      <c r="W1274" s="56"/>
      <c r="X1274" s="56">
        <v>0</v>
      </c>
      <c r="Y1274" s="56">
        <v>64</v>
      </c>
      <c r="Z1274" s="56"/>
      <c r="AA1274" s="56"/>
      <c r="AB1274" s="56"/>
      <c r="AC1274" s="56"/>
      <c r="AD1274" s="56"/>
      <c r="AE1274" s="56"/>
      <c r="AG1274" s="6">
        <f>IF(Q1274&gt;0,RANK(Q1274,(N1274:P1274,Q1274:AE1274)),0)</f>
        <v>4</v>
      </c>
      <c r="AH1274" s="6">
        <f>IF(R1274&gt;0,RANK(R1274,(N1274:P1274,Q1274:AE1274)),0)</f>
        <v>0</v>
      </c>
      <c r="AI1274" s="6">
        <f>IF(T1274&gt;0,RANK(T1274,(N1274:P1274,Q1274:AE1274)),0)</f>
        <v>0</v>
      </c>
      <c r="AJ1274" s="6">
        <f>IF(S1274&gt;0,RANK(S1274,(N1274:P1274,Q1274:AE1274)),0)</f>
        <v>0</v>
      </c>
      <c r="AK1274" s="2">
        <f t="shared" si="479"/>
        <v>1.3541239228559704E-2</v>
      </c>
      <c r="AL1274" s="2">
        <f t="shared" si="480"/>
        <v>0</v>
      </c>
      <c r="AM1274" s="2">
        <f t="shared" si="481"/>
        <v>0</v>
      </c>
      <c r="AN1274" s="2">
        <f t="shared" si="482"/>
        <v>0</v>
      </c>
      <c r="AP1274" t="s">
        <v>2867</v>
      </c>
      <c r="AQ1274" t="s">
        <v>579</v>
      </c>
      <c r="AR1274" s="53"/>
      <c r="AT1274" s="92">
        <v>42</v>
      </c>
      <c r="AU1274" s="94">
        <v>113</v>
      </c>
      <c r="AV1274" s="98">
        <f t="shared" si="473"/>
        <v>42113</v>
      </c>
      <c r="AX1274" s="6" t="s">
        <v>1535</v>
      </c>
    </row>
    <row r="1275" spans="1:50" hidden="1" outlineLevel="1">
      <c r="A1275" t="s">
        <v>1593</v>
      </c>
      <c r="B1275" t="s">
        <v>579</v>
      </c>
      <c r="C1275" s="1">
        <f t="shared" si="474"/>
        <v>12813</v>
      </c>
      <c r="D1275" s="6">
        <f>IF(N1275&gt;0, RANK(N1275,(N1275:P1275,Q1275:AE1275)),0)</f>
        <v>2</v>
      </c>
      <c r="E1275" s="6">
        <f>IF(O1275&gt;0,RANK(O1275,(N1275:P1275,Q1275:AE1275)),0)</f>
        <v>1</v>
      </c>
      <c r="F1275" s="6">
        <f>IF(P1275&gt;0,RANK(P1275,(N1275:P1275,Q1275:AE1275)),0)</f>
        <v>0</v>
      </c>
      <c r="G1275" s="1">
        <f t="shared" si="483"/>
        <v>3048</v>
      </c>
      <c r="H1275" s="2">
        <f t="shared" si="484"/>
        <v>0.23788339967220792</v>
      </c>
      <c r="I1275" s="2"/>
      <c r="J1275" s="2">
        <f t="shared" si="475"/>
        <v>0.35979083743073442</v>
      </c>
      <c r="K1275" s="2">
        <f t="shared" si="476"/>
        <v>0.59767423710294232</v>
      </c>
      <c r="L1275" s="2">
        <f t="shared" si="477"/>
        <v>0</v>
      </c>
      <c r="M1275" s="2">
        <f t="shared" si="478"/>
        <v>4.2534925466323315E-2</v>
      </c>
      <c r="N1275" s="56">
        <v>4610</v>
      </c>
      <c r="O1275" s="56">
        <v>7658</v>
      </c>
      <c r="P1275" s="56"/>
      <c r="Q1275" s="56">
        <v>225</v>
      </c>
      <c r="R1275" s="56"/>
      <c r="S1275" s="56"/>
      <c r="T1275" s="56"/>
      <c r="U1275" s="56"/>
      <c r="V1275" s="56"/>
      <c r="W1275" s="56"/>
      <c r="X1275" s="56">
        <v>0</v>
      </c>
      <c r="Y1275" s="56">
        <v>320</v>
      </c>
      <c r="Z1275" s="56"/>
      <c r="AA1275" s="56"/>
      <c r="AB1275" s="56"/>
      <c r="AC1275" s="56"/>
      <c r="AD1275" s="56"/>
      <c r="AE1275" s="56"/>
      <c r="AG1275" s="6">
        <f>IF(Q1275&gt;0,RANK(Q1275,(N1275:P1275,Q1275:AE1275)),0)</f>
        <v>4</v>
      </c>
      <c r="AH1275" s="6">
        <f>IF(R1275&gt;0,RANK(R1275,(N1275:P1275,Q1275:AE1275)),0)</f>
        <v>0</v>
      </c>
      <c r="AI1275" s="6">
        <f>IF(T1275&gt;0,RANK(T1275,(N1275:P1275,Q1275:AE1275)),0)</f>
        <v>0</v>
      </c>
      <c r="AJ1275" s="6">
        <f>IF(S1275&gt;0,RANK(S1275,(N1275:P1275,Q1275:AE1275)),0)</f>
        <v>0</v>
      </c>
      <c r="AK1275" s="2">
        <f t="shared" si="479"/>
        <v>1.7560290330133458E-2</v>
      </c>
      <c r="AL1275" s="2">
        <f t="shared" si="480"/>
        <v>0</v>
      </c>
      <c r="AM1275" s="2">
        <f t="shared" si="481"/>
        <v>0</v>
      </c>
      <c r="AN1275" s="2">
        <f t="shared" si="482"/>
        <v>0</v>
      </c>
      <c r="AP1275" t="s">
        <v>1593</v>
      </c>
      <c r="AQ1275" t="s">
        <v>579</v>
      </c>
      <c r="AR1275" s="53"/>
      <c r="AT1275" s="92">
        <v>42</v>
      </c>
      <c r="AU1275" s="94">
        <v>115</v>
      </c>
      <c r="AV1275" s="98">
        <f t="shared" si="473"/>
        <v>42115</v>
      </c>
      <c r="AX1275" s="6" t="s">
        <v>1535</v>
      </c>
    </row>
    <row r="1276" spans="1:50" hidden="1" outlineLevel="1">
      <c r="A1276" t="s">
        <v>822</v>
      </c>
      <c r="B1276" t="s">
        <v>579</v>
      </c>
      <c r="C1276" s="1">
        <f t="shared" si="474"/>
        <v>12037</v>
      </c>
      <c r="D1276" s="6">
        <f>IF(N1276&gt;0, RANK(N1276,(N1276:P1276,Q1276:AE1276)),0)</f>
        <v>2</v>
      </c>
      <c r="E1276" s="6">
        <f>IF(O1276&gt;0,RANK(O1276,(N1276:P1276,Q1276:AE1276)),0)</f>
        <v>1</v>
      </c>
      <c r="F1276" s="6">
        <f>IF(P1276&gt;0,RANK(P1276,(N1276:P1276,Q1276:AE1276)),0)</f>
        <v>0</v>
      </c>
      <c r="G1276" s="1">
        <f t="shared" si="483"/>
        <v>4791</v>
      </c>
      <c r="H1276" s="2">
        <f t="shared" si="484"/>
        <v>0.39802276314696355</v>
      </c>
      <c r="I1276" s="2"/>
      <c r="J1276" s="2">
        <f t="shared" si="475"/>
        <v>0.28753011547727841</v>
      </c>
      <c r="K1276" s="2">
        <f t="shared" si="476"/>
        <v>0.68555287862424197</v>
      </c>
      <c r="L1276" s="2">
        <f t="shared" si="477"/>
        <v>0</v>
      </c>
      <c r="M1276" s="2">
        <f t="shared" si="478"/>
        <v>2.6917005898479562E-2</v>
      </c>
      <c r="N1276" s="56">
        <v>3461</v>
      </c>
      <c r="O1276" s="56">
        <v>8252</v>
      </c>
      <c r="P1276" s="56"/>
      <c r="Q1276" s="56">
        <v>100</v>
      </c>
      <c r="R1276" s="56"/>
      <c r="S1276" s="56"/>
      <c r="T1276" s="56"/>
      <c r="U1276" s="56"/>
      <c r="V1276" s="56"/>
      <c r="W1276" s="56"/>
      <c r="X1276" s="56">
        <v>0</v>
      </c>
      <c r="Y1276" s="56">
        <v>224</v>
      </c>
      <c r="Z1276" s="56"/>
      <c r="AA1276" s="56"/>
      <c r="AB1276" s="56"/>
      <c r="AC1276" s="56"/>
      <c r="AD1276" s="56"/>
      <c r="AE1276" s="56"/>
      <c r="AG1276" s="6">
        <f>IF(Q1276&gt;0,RANK(Q1276,(N1276:P1276,Q1276:AE1276)),0)</f>
        <v>4</v>
      </c>
      <c r="AH1276" s="6">
        <f>IF(R1276&gt;0,RANK(R1276,(N1276:P1276,Q1276:AE1276)),0)</f>
        <v>0</v>
      </c>
      <c r="AI1276" s="6">
        <f>IF(T1276&gt;0,RANK(T1276,(N1276:P1276,Q1276:AE1276)),0)</f>
        <v>0</v>
      </c>
      <c r="AJ1276" s="6">
        <f>IF(S1276&gt;0,RANK(S1276,(N1276:P1276,Q1276:AE1276)),0)</f>
        <v>0</v>
      </c>
      <c r="AK1276" s="2">
        <f t="shared" si="479"/>
        <v>8.3077178699011382E-3</v>
      </c>
      <c r="AL1276" s="2">
        <f t="shared" si="480"/>
        <v>0</v>
      </c>
      <c r="AM1276" s="2">
        <f t="shared" si="481"/>
        <v>0</v>
      </c>
      <c r="AN1276" s="2">
        <f t="shared" si="482"/>
        <v>0</v>
      </c>
      <c r="AP1276" t="s">
        <v>822</v>
      </c>
      <c r="AQ1276" t="s">
        <v>579</v>
      </c>
      <c r="AR1276" s="53"/>
      <c r="AT1276" s="92">
        <v>42</v>
      </c>
      <c r="AU1276" s="94">
        <v>117</v>
      </c>
      <c r="AV1276" s="98">
        <f t="shared" si="473"/>
        <v>42117</v>
      </c>
      <c r="AX1276" s="6" t="s">
        <v>1535</v>
      </c>
    </row>
    <row r="1277" spans="1:50" hidden="1" outlineLevel="1">
      <c r="A1277" t="s">
        <v>1666</v>
      </c>
      <c r="B1277" t="s">
        <v>579</v>
      </c>
      <c r="C1277" s="1">
        <f t="shared" si="474"/>
        <v>9271</v>
      </c>
      <c r="D1277" s="6">
        <f>IF(N1277&gt;0, RANK(N1277,(N1277:P1277,Q1277:AE1277)),0)</f>
        <v>2</v>
      </c>
      <c r="E1277" s="6">
        <f>IF(O1277&gt;0,RANK(O1277,(N1277:P1277,Q1277:AE1277)),0)</f>
        <v>1</v>
      </c>
      <c r="F1277" s="6">
        <f>IF(P1277&gt;0,RANK(P1277,(N1277:P1277,Q1277:AE1277)),0)</f>
        <v>0</v>
      </c>
      <c r="G1277" s="1">
        <f t="shared" si="483"/>
        <v>2491</v>
      </c>
      <c r="H1277" s="2">
        <f t="shared" si="484"/>
        <v>0.26868730449789668</v>
      </c>
      <c r="I1277" s="2"/>
      <c r="J1277" s="2">
        <f t="shared" si="475"/>
        <v>0.34322079603063316</v>
      </c>
      <c r="K1277" s="2">
        <f t="shared" si="476"/>
        <v>0.61190810052852984</v>
      </c>
      <c r="L1277" s="2">
        <f t="shared" si="477"/>
        <v>0</v>
      </c>
      <c r="M1277" s="2">
        <f t="shared" si="478"/>
        <v>4.4871103440837001E-2</v>
      </c>
      <c r="N1277" s="56">
        <v>3182</v>
      </c>
      <c r="O1277" s="56">
        <v>5673</v>
      </c>
      <c r="P1277" s="56"/>
      <c r="Q1277" s="56">
        <v>113</v>
      </c>
      <c r="R1277" s="56"/>
      <c r="S1277" s="56"/>
      <c r="T1277" s="56"/>
      <c r="U1277" s="56"/>
      <c r="V1277" s="56"/>
      <c r="W1277" s="56"/>
      <c r="X1277" s="56">
        <v>2</v>
      </c>
      <c r="Y1277" s="56">
        <v>301</v>
      </c>
      <c r="Z1277" s="56"/>
      <c r="AA1277" s="56"/>
      <c r="AB1277" s="56"/>
      <c r="AC1277" s="56"/>
      <c r="AD1277" s="56"/>
      <c r="AE1277" s="56"/>
      <c r="AG1277" s="6">
        <f>IF(Q1277&gt;0,RANK(Q1277,(N1277:P1277,Q1277:AE1277)),0)</f>
        <v>4</v>
      </c>
      <c r="AH1277" s="6">
        <f>IF(R1277&gt;0,RANK(R1277,(N1277:P1277,Q1277:AE1277)),0)</f>
        <v>0</v>
      </c>
      <c r="AI1277" s="6">
        <f>IF(T1277&gt;0,RANK(T1277,(N1277:P1277,Q1277:AE1277)),0)</f>
        <v>0</v>
      </c>
      <c r="AJ1277" s="6">
        <f>IF(S1277&gt;0,RANK(S1277,(N1277:P1277,Q1277:AE1277)),0)</f>
        <v>0</v>
      </c>
      <c r="AK1277" s="2">
        <f t="shared" si="479"/>
        <v>1.2188544925035056E-2</v>
      </c>
      <c r="AL1277" s="2">
        <f t="shared" si="480"/>
        <v>0</v>
      </c>
      <c r="AM1277" s="2">
        <f t="shared" si="481"/>
        <v>0</v>
      </c>
      <c r="AN1277" s="2">
        <f t="shared" si="482"/>
        <v>0</v>
      </c>
      <c r="AP1277" t="s">
        <v>1666</v>
      </c>
      <c r="AQ1277" t="s">
        <v>579</v>
      </c>
      <c r="AR1277" s="53"/>
      <c r="AT1277" s="92">
        <v>42</v>
      </c>
      <c r="AU1277" s="94">
        <v>119</v>
      </c>
      <c r="AV1277" s="98">
        <f t="shared" si="473"/>
        <v>42119</v>
      </c>
      <c r="AX1277" s="6" t="s">
        <v>1535</v>
      </c>
    </row>
    <row r="1278" spans="1:50" hidden="1" outlineLevel="1">
      <c r="A1278" t="s">
        <v>2740</v>
      </c>
      <c r="B1278" t="s">
        <v>579</v>
      </c>
      <c r="C1278" s="1">
        <f t="shared" si="474"/>
        <v>17382</v>
      </c>
      <c r="D1278" s="6">
        <f>IF(N1278&gt;0, RANK(N1278,(N1278:P1278,Q1278:AE1278)),0)</f>
        <v>2</v>
      </c>
      <c r="E1278" s="6">
        <f>IF(O1278&gt;0,RANK(O1278,(N1278:P1278,Q1278:AE1278)),0)</f>
        <v>1</v>
      </c>
      <c r="F1278" s="6">
        <f>IF(P1278&gt;0,RANK(P1278,(N1278:P1278,Q1278:AE1278)),0)</f>
        <v>0</v>
      </c>
      <c r="G1278" s="1">
        <f t="shared" si="483"/>
        <v>3103</v>
      </c>
      <c r="H1278" s="2">
        <f t="shared" si="484"/>
        <v>0.1785180071338166</v>
      </c>
      <c r="I1278" s="2"/>
      <c r="J1278" s="2">
        <f t="shared" si="475"/>
        <v>0.38936831204694511</v>
      </c>
      <c r="K1278" s="2">
        <f t="shared" si="476"/>
        <v>0.56788631918076171</v>
      </c>
      <c r="L1278" s="2">
        <f t="shared" si="477"/>
        <v>0</v>
      </c>
      <c r="M1278" s="2">
        <f t="shared" si="478"/>
        <v>4.274536877229318E-2</v>
      </c>
      <c r="N1278" s="56">
        <v>6768</v>
      </c>
      <c r="O1278" s="56">
        <v>9871</v>
      </c>
      <c r="P1278" s="56"/>
      <c r="Q1278" s="56">
        <v>368</v>
      </c>
      <c r="R1278" s="56"/>
      <c r="S1278" s="56"/>
      <c r="T1278" s="56"/>
      <c r="U1278" s="56"/>
      <c r="V1278" s="56"/>
      <c r="W1278" s="56"/>
      <c r="X1278" s="56">
        <v>4</v>
      </c>
      <c r="Y1278" s="56">
        <v>371</v>
      </c>
      <c r="Z1278" s="56"/>
      <c r="AA1278" s="56"/>
      <c r="AB1278" s="56"/>
      <c r="AC1278" s="56"/>
      <c r="AD1278" s="56"/>
      <c r="AE1278" s="56"/>
      <c r="AG1278" s="6">
        <f>IF(Q1278&gt;0,RANK(Q1278,(N1278:P1278,Q1278:AE1278)),0)</f>
        <v>4</v>
      </c>
      <c r="AH1278" s="6">
        <f>IF(R1278&gt;0,RANK(R1278,(N1278:P1278,Q1278:AE1278)),0)</f>
        <v>0</v>
      </c>
      <c r="AI1278" s="6">
        <f>IF(T1278&gt;0,RANK(T1278,(N1278:P1278,Q1278:AE1278)),0)</f>
        <v>0</v>
      </c>
      <c r="AJ1278" s="6">
        <f>IF(S1278&gt;0,RANK(S1278,(N1278:P1278,Q1278:AE1278)),0)</f>
        <v>0</v>
      </c>
      <c r="AK1278" s="2">
        <f t="shared" si="479"/>
        <v>2.1171326659762974E-2</v>
      </c>
      <c r="AL1278" s="2">
        <f t="shared" si="480"/>
        <v>0</v>
      </c>
      <c r="AM1278" s="2">
        <f t="shared" si="481"/>
        <v>0</v>
      </c>
      <c r="AN1278" s="2">
        <f t="shared" si="482"/>
        <v>0</v>
      </c>
      <c r="AP1278" t="s">
        <v>2740</v>
      </c>
      <c r="AQ1278" t="s">
        <v>579</v>
      </c>
      <c r="AR1278" s="53"/>
      <c r="AT1278" s="92">
        <v>42</v>
      </c>
      <c r="AU1278" s="94">
        <v>121</v>
      </c>
      <c r="AV1278" s="98">
        <f t="shared" si="473"/>
        <v>42121</v>
      </c>
      <c r="AX1278" s="6" t="s">
        <v>1535</v>
      </c>
    </row>
    <row r="1279" spans="1:50" hidden="1" outlineLevel="1">
      <c r="A1279" t="s">
        <v>1529</v>
      </c>
      <c r="B1279" t="s">
        <v>579</v>
      </c>
      <c r="C1279" s="1">
        <f t="shared" si="474"/>
        <v>14130</v>
      </c>
      <c r="D1279" s="6">
        <f>IF(N1279&gt;0, RANK(N1279,(N1279:P1279,Q1279:AE1279)),0)</f>
        <v>2</v>
      </c>
      <c r="E1279" s="6">
        <f>IF(O1279&gt;0,RANK(O1279,(N1279:P1279,Q1279:AE1279)),0)</f>
        <v>1</v>
      </c>
      <c r="F1279" s="6">
        <f>IF(P1279&gt;0,RANK(P1279,(N1279:P1279,Q1279:AE1279)),0)</f>
        <v>0</v>
      </c>
      <c r="G1279" s="1">
        <f t="shared" si="483"/>
        <v>2847</v>
      </c>
      <c r="H1279" s="2">
        <f t="shared" si="484"/>
        <v>0.20148619957537156</v>
      </c>
      <c r="I1279" s="2"/>
      <c r="J1279" s="2">
        <f t="shared" si="475"/>
        <v>0.38117480537862702</v>
      </c>
      <c r="K1279" s="2">
        <f t="shared" si="476"/>
        <v>0.58266100495399853</v>
      </c>
      <c r="L1279" s="2">
        <f t="shared" si="477"/>
        <v>0</v>
      </c>
      <c r="M1279" s="2">
        <f t="shared" si="478"/>
        <v>3.6164189667374447E-2</v>
      </c>
      <c r="N1279" s="56">
        <v>5386</v>
      </c>
      <c r="O1279" s="56">
        <v>8233</v>
      </c>
      <c r="P1279" s="56"/>
      <c r="Q1279" s="56">
        <v>170</v>
      </c>
      <c r="R1279" s="56"/>
      <c r="S1279" s="56"/>
      <c r="T1279" s="56"/>
      <c r="U1279" s="56"/>
      <c r="V1279" s="56"/>
      <c r="W1279" s="56"/>
      <c r="X1279" s="56">
        <v>1</v>
      </c>
      <c r="Y1279" s="56">
        <v>340</v>
      </c>
      <c r="Z1279" s="56"/>
      <c r="AA1279" s="56"/>
      <c r="AB1279" s="56"/>
      <c r="AC1279" s="56"/>
      <c r="AD1279" s="56"/>
      <c r="AE1279" s="56"/>
      <c r="AG1279" s="6">
        <f>IF(Q1279&gt;0,RANK(Q1279,(N1279:P1279,Q1279:AE1279)),0)</f>
        <v>4</v>
      </c>
      <c r="AH1279" s="6">
        <f>IF(R1279&gt;0,RANK(R1279,(N1279:P1279,Q1279:AE1279)),0)</f>
        <v>0</v>
      </c>
      <c r="AI1279" s="6">
        <f>IF(T1279&gt;0,RANK(T1279,(N1279:P1279,Q1279:AE1279)),0)</f>
        <v>0</v>
      </c>
      <c r="AJ1279" s="6">
        <f>IF(S1279&gt;0,RANK(S1279,(N1279:P1279,Q1279:AE1279)),0)</f>
        <v>0</v>
      </c>
      <c r="AK1279" s="2">
        <f t="shared" si="479"/>
        <v>1.2031139419674451E-2</v>
      </c>
      <c r="AL1279" s="2">
        <f t="shared" si="480"/>
        <v>0</v>
      </c>
      <c r="AM1279" s="2">
        <f t="shared" si="481"/>
        <v>0</v>
      </c>
      <c r="AN1279" s="2">
        <f t="shared" si="482"/>
        <v>0</v>
      </c>
      <c r="AP1279" t="s">
        <v>1529</v>
      </c>
      <c r="AQ1279" t="s">
        <v>579</v>
      </c>
      <c r="AR1279" s="53"/>
      <c r="AT1279" s="92">
        <v>42</v>
      </c>
      <c r="AU1279" s="94">
        <v>123</v>
      </c>
      <c r="AV1279" s="98">
        <f t="shared" si="473"/>
        <v>42123</v>
      </c>
      <c r="AX1279" s="6" t="s">
        <v>1535</v>
      </c>
    </row>
    <row r="1280" spans="1:50" hidden="1" outlineLevel="1">
      <c r="A1280" t="s">
        <v>2757</v>
      </c>
      <c r="B1280" t="s">
        <v>579</v>
      </c>
      <c r="C1280" s="1">
        <f t="shared" si="474"/>
        <v>65999</v>
      </c>
      <c r="D1280" s="6">
        <f>IF(N1280&gt;0, RANK(N1280,(N1280:P1280,Q1280:AE1280)),0)</f>
        <v>1</v>
      </c>
      <c r="E1280" s="6">
        <f>IF(O1280&gt;0,RANK(O1280,(N1280:P1280,Q1280:AE1280)),0)</f>
        <v>2</v>
      </c>
      <c r="F1280" s="6">
        <f>IF(P1280&gt;0,RANK(P1280,(N1280:P1280,Q1280:AE1280)),0)</f>
        <v>0</v>
      </c>
      <c r="G1280" s="1">
        <f t="shared" si="483"/>
        <v>5892</v>
      </c>
      <c r="H1280" s="2">
        <f t="shared" si="484"/>
        <v>8.9274079910301674E-2</v>
      </c>
      <c r="I1280" s="2"/>
      <c r="J1280" s="2">
        <f t="shared" si="475"/>
        <v>0.52452309883483084</v>
      </c>
      <c r="K1280" s="2">
        <f t="shared" si="476"/>
        <v>0.43524901892452916</v>
      </c>
      <c r="L1280" s="2">
        <f t="shared" si="477"/>
        <v>0</v>
      </c>
      <c r="M1280" s="2">
        <f t="shared" si="478"/>
        <v>4.0227882240640001E-2</v>
      </c>
      <c r="N1280" s="56">
        <v>34618</v>
      </c>
      <c r="O1280" s="56">
        <v>28726</v>
      </c>
      <c r="P1280" s="56"/>
      <c r="Q1280" s="56">
        <v>923</v>
      </c>
      <c r="R1280" s="56"/>
      <c r="S1280" s="56"/>
      <c r="T1280" s="56"/>
      <c r="U1280" s="56"/>
      <c r="V1280" s="56"/>
      <c r="W1280" s="56"/>
      <c r="X1280" s="56">
        <v>0</v>
      </c>
      <c r="Y1280" s="56">
        <v>1732</v>
      </c>
      <c r="Z1280" s="56"/>
      <c r="AA1280" s="56"/>
      <c r="AB1280" s="56"/>
      <c r="AC1280" s="56"/>
      <c r="AD1280" s="56"/>
      <c r="AE1280" s="56"/>
      <c r="AG1280" s="6">
        <f>IF(Q1280&gt;0,RANK(Q1280,(N1280:P1280,Q1280:AE1280)),0)</f>
        <v>4</v>
      </c>
      <c r="AH1280" s="6">
        <f>IF(R1280&gt;0,RANK(R1280,(N1280:P1280,Q1280:AE1280)),0)</f>
        <v>0</v>
      </c>
      <c r="AI1280" s="6">
        <f>IF(T1280&gt;0,RANK(T1280,(N1280:P1280,Q1280:AE1280)),0)</f>
        <v>0</v>
      </c>
      <c r="AJ1280" s="6">
        <f>IF(S1280&gt;0,RANK(S1280,(N1280:P1280,Q1280:AE1280)),0)</f>
        <v>0</v>
      </c>
      <c r="AK1280" s="2">
        <f t="shared" si="479"/>
        <v>1.3985060379702723E-2</v>
      </c>
      <c r="AL1280" s="2">
        <f t="shared" si="480"/>
        <v>0</v>
      </c>
      <c r="AM1280" s="2">
        <f t="shared" si="481"/>
        <v>0</v>
      </c>
      <c r="AN1280" s="2">
        <f t="shared" si="482"/>
        <v>0</v>
      </c>
      <c r="AP1280" t="s">
        <v>2757</v>
      </c>
      <c r="AQ1280" t="s">
        <v>579</v>
      </c>
      <c r="AR1280" s="53"/>
      <c r="AT1280" s="92">
        <v>42</v>
      </c>
      <c r="AU1280" s="94">
        <v>125</v>
      </c>
      <c r="AV1280" s="98">
        <f t="shared" si="473"/>
        <v>42125</v>
      </c>
      <c r="AX1280" s="6" t="s">
        <v>1535</v>
      </c>
    </row>
    <row r="1281" spans="1:50" hidden="1" outlineLevel="1">
      <c r="A1281" t="s">
        <v>2584</v>
      </c>
      <c r="B1281" t="s">
        <v>579</v>
      </c>
      <c r="C1281" s="1">
        <f t="shared" si="474"/>
        <v>11958</v>
      </c>
      <c r="D1281" s="6">
        <f>IF(N1281&gt;0, RANK(N1281,(N1281:P1281,Q1281:AE1281)),0)</f>
        <v>2</v>
      </c>
      <c r="E1281" s="6">
        <f>IF(O1281&gt;0,RANK(O1281,(N1281:P1281,Q1281:AE1281)),0)</f>
        <v>1</v>
      </c>
      <c r="F1281" s="6">
        <f>IF(P1281&gt;0,RANK(P1281,(N1281:P1281,Q1281:AE1281)),0)</f>
        <v>0</v>
      </c>
      <c r="G1281" s="1">
        <f t="shared" si="483"/>
        <v>3713</v>
      </c>
      <c r="H1281" s="2">
        <f t="shared" si="484"/>
        <v>0.31050342866700115</v>
      </c>
      <c r="I1281" s="2"/>
      <c r="J1281" s="2">
        <f t="shared" si="475"/>
        <v>0.33232982104030773</v>
      </c>
      <c r="K1281" s="2">
        <f t="shared" si="476"/>
        <v>0.64283324970730893</v>
      </c>
      <c r="L1281" s="2">
        <f t="shared" si="477"/>
        <v>0</v>
      </c>
      <c r="M1281" s="2">
        <f t="shared" si="478"/>
        <v>2.4836929252383344E-2</v>
      </c>
      <c r="N1281" s="56">
        <v>3974</v>
      </c>
      <c r="O1281" s="56">
        <v>7687</v>
      </c>
      <c r="P1281" s="56"/>
      <c r="Q1281" s="56">
        <v>113</v>
      </c>
      <c r="R1281" s="56"/>
      <c r="S1281" s="56"/>
      <c r="T1281" s="56"/>
      <c r="U1281" s="56"/>
      <c r="V1281" s="56"/>
      <c r="W1281" s="56"/>
      <c r="X1281" s="56">
        <v>0</v>
      </c>
      <c r="Y1281" s="56">
        <v>184</v>
      </c>
      <c r="Z1281" s="56"/>
      <c r="AA1281" s="56"/>
      <c r="AB1281" s="56"/>
      <c r="AC1281" s="56"/>
      <c r="AD1281" s="56"/>
      <c r="AE1281" s="56"/>
      <c r="AG1281" s="6">
        <f>IF(Q1281&gt;0,RANK(Q1281,(N1281:P1281,Q1281:AE1281)),0)</f>
        <v>4</v>
      </c>
      <c r="AH1281" s="6">
        <f>IF(R1281&gt;0,RANK(R1281,(N1281:P1281,Q1281:AE1281)),0)</f>
        <v>0</v>
      </c>
      <c r="AI1281" s="6">
        <f>IF(T1281&gt;0,RANK(T1281,(N1281:P1281,Q1281:AE1281)),0)</f>
        <v>0</v>
      </c>
      <c r="AJ1281" s="6">
        <f>IF(S1281&gt;0,RANK(S1281,(N1281:P1281,Q1281:AE1281)),0)</f>
        <v>0</v>
      </c>
      <c r="AK1281" s="2">
        <f t="shared" si="479"/>
        <v>9.4497407593243012E-3</v>
      </c>
      <c r="AL1281" s="2">
        <f t="shared" si="480"/>
        <v>0</v>
      </c>
      <c r="AM1281" s="2">
        <f t="shared" si="481"/>
        <v>0</v>
      </c>
      <c r="AN1281" s="2">
        <f t="shared" si="482"/>
        <v>0</v>
      </c>
      <c r="AP1281" t="s">
        <v>2584</v>
      </c>
      <c r="AQ1281" t="s">
        <v>579</v>
      </c>
      <c r="AR1281" s="53"/>
      <c r="AT1281" s="92">
        <v>42</v>
      </c>
      <c r="AU1281" s="94">
        <v>127</v>
      </c>
      <c r="AV1281" s="98">
        <f t="shared" si="473"/>
        <v>42127</v>
      </c>
      <c r="AX1281" s="6" t="s">
        <v>1535</v>
      </c>
    </row>
    <row r="1282" spans="1:50" hidden="1" outlineLevel="1">
      <c r="A1282" t="s">
        <v>1228</v>
      </c>
      <c r="B1282" t="s">
        <v>579</v>
      </c>
      <c r="C1282" s="1">
        <f t="shared" si="474"/>
        <v>113033</v>
      </c>
      <c r="D1282" s="6">
        <f>IF(N1282&gt;0, RANK(N1282,(N1282:P1282,Q1282:AE1282)),0)</f>
        <v>2</v>
      </c>
      <c r="E1282" s="6">
        <f>IF(O1282&gt;0,RANK(O1282,(N1282:P1282,Q1282:AE1282)),0)</f>
        <v>1</v>
      </c>
      <c r="F1282" s="6">
        <f>IF(P1282&gt;0,RANK(P1282,(N1282:P1282,Q1282:AE1282)),0)</f>
        <v>0</v>
      </c>
      <c r="G1282" s="1">
        <f t="shared" si="483"/>
        <v>5772</v>
      </c>
      <c r="H1282" s="2">
        <f t="shared" si="484"/>
        <v>5.106473330797201E-2</v>
      </c>
      <c r="I1282" s="2"/>
      <c r="J1282" s="2">
        <f t="shared" si="475"/>
        <v>0.46000725451859192</v>
      </c>
      <c r="K1282" s="2">
        <f t="shared" si="476"/>
        <v>0.51107198782656393</v>
      </c>
      <c r="L1282" s="2">
        <f t="shared" si="477"/>
        <v>0</v>
      </c>
      <c r="M1282" s="2">
        <f>IF(C1282=0,"-",(1-J1282-K1282-L1282))</f>
        <v>2.8920757654844143E-2</v>
      </c>
      <c r="N1282" s="56">
        <v>51996</v>
      </c>
      <c r="O1282" s="56">
        <v>57768</v>
      </c>
      <c r="P1282" s="56"/>
      <c r="Q1282" s="56">
        <v>1206</v>
      </c>
      <c r="R1282" s="56"/>
      <c r="S1282" s="56"/>
      <c r="T1282" s="56"/>
      <c r="U1282" s="56"/>
      <c r="V1282" s="56"/>
      <c r="W1282" s="56"/>
      <c r="X1282" s="56">
        <v>13</v>
      </c>
      <c r="Y1282" s="56">
        <v>2050</v>
      </c>
      <c r="Z1282" s="56"/>
      <c r="AA1282" s="56"/>
      <c r="AB1282" s="56"/>
      <c r="AC1282" s="56"/>
      <c r="AD1282" s="56"/>
      <c r="AE1282" s="56"/>
      <c r="AG1282" s="6">
        <f>IF(Q1282&gt;0,RANK(Q1282,(N1282:P1282,Q1282:AE1282)),0)</f>
        <v>4</v>
      </c>
      <c r="AH1282" s="6">
        <f>IF(R1282&gt;0,RANK(R1282,(N1282:P1282,Q1282:AE1282)),0)</f>
        <v>0</v>
      </c>
      <c r="AI1282" s="6">
        <f>IF(T1282&gt;0,RANK(T1282,(N1282:P1282,Q1282:AE1282)),0)</f>
        <v>0</v>
      </c>
      <c r="AJ1282" s="6">
        <f>IF(S1282&gt;0,RANK(S1282,(N1282:P1282,Q1282:AE1282)),0)</f>
        <v>0</v>
      </c>
      <c r="AK1282" s="2">
        <f t="shared" si="479"/>
        <v>1.0669450514451532E-2</v>
      </c>
      <c r="AL1282" s="2">
        <f t="shared" si="480"/>
        <v>0</v>
      </c>
      <c r="AM1282" s="2">
        <f t="shared" si="481"/>
        <v>0</v>
      </c>
      <c r="AN1282" s="2">
        <f t="shared" si="482"/>
        <v>0</v>
      </c>
      <c r="AP1282" t="s">
        <v>1228</v>
      </c>
      <c r="AQ1282" t="s">
        <v>579</v>
      </c>
      <c r="AR1282" s="53"/>
      <c r="AT1282" s="92">
        <v>42</v>
      </c>
      <c r="AU1282" s="94">
        <v>129</v>
      </c>
      <c r="AV1282" s="98">
        <f t="shared" si="473"/>
        <v>42129</v>
      </c>
      <c r="AX1282" s="6" t="s">
        <v>1535</v>
      </c>
    </row>
    <row r="1283" spans="1:50" hidden="1" outlineLevel="1">
      <c r="A1283" t="s">
        <v>2855</v>
      </c>
      <c r="B1283" t="s">
        <v>579</v>
      </c>
      <c r="C1283" s="1">
        <f t="shared" si="474"/>
        <v>8459</v>
      </c>
      <c r="D1283" s="6">
        <f>IF(N1283&gt;0, RANK(N1283,(N1283:P1283,Q1283:AE1283)),0)</f>
        <v>2</v>
      </c>
      <c r="E1283" s="6">
        <f>IF(O1283&gt;0,RANK(O1283,(N1283:P1283,Q1283:AE1283)),0)</f>
        <v>1</v>
      </c>
      <c r="F1283" s="6">
        <f>IF(P1283&gt;0,RANK(P1283,(N1283:P1283,Q1283:AE1283)),0)</f>
        <v>0</v>
      </c>
      <c r="G1283" s="1">
        <f t="shared" si="483"/>
        <v>2205</v>
      </c>
      <c r="H1283" s="2">
        <f t="shared" si="484"/>
        <v>0.26066910982385627</v>
      </c>
      <c r="I1283" s="2"/>
      <c r="J1283" s="2">
        <f t="shared" si="475"/>
        <v>0.35110533159947982</v>
      </c>
      <c r="K1283" s="2">
        <f t="shared" si="476"/>
        <v>0.61177444142333615</v>
      </c>
      <c r="L1283" s="2">
        <f t="shared" si="477"/>
        <v>0</v>
      </c>
      <c r="M1283" s="2">
        <f>IF(C1283=0,"-",(1-J1283-K1283-L1283))</f>
        <v>3.7120226977183979E-2</v>
      </c>
      <c r="N1283" s="56">
        <v>2970</v>
      </c>
      <c r="O1283" s="56">
        <v>5175</v>
      </c>
      <c r="P1283" s="56"/>
      <c r="Q1283" s="56">
        <v>117</v>
      </c>
      <c r="R1283" s="56"/>
      <c r="S1283" s="56"/>
      <c r="T1283" s="56"/>
      <c r="U1283" s="56"/>
      <c r="V1283" s="56"/>
      <c r="W1283" s="56"/>
      <c r="X1283" s="56">
        <v>5</v>
      </c>
      <c r="Y1283" s="56">
        <v>192</v>
      </c>
      <c r="Z1283" s="56"/>
      <c r="AA1283" s="56"/>
      <c r="AB1283" s="56"/>
      <c r="AC1283" s="56"/>
      <c r="AD1283" s="56"/>
      <c r="AE1283" s="56"/>
      <c r="AG1283" s="6">
        <f>IF(Q1283&gt;0,RANK(Q1283,(N1283:P1283,Q1283:AE1283)),0)</f>
        <v>4</v>
      </c>
      <c r="AH1283" s="6">
        <f>IF(R1283&gt;0,RANK(R1283,(N1283:P1283,Q1283:AE1283)),0)</f>
        <v>0</v>
      </c>
      <c r="AI1283" s="6">
        <f>IF(T1283&gt;0,RANK(T1283,(N1283:P1283,Q1283:AE1283)),0)</f>
        <v>0</v>
      </c>
      <c r="AJ1283" s="6">
        <f>IF(S1283&gt;0,RANK(S1283,(N1283:P1283,Q1283:AE1283)),0)</f>
        <v>0</v>
      </c>
      <c r="AK1283" s="2">
        <f t="shared" si="479"/>
        <v>1.3831422153918903E-2</v>
      </c>
      <c r="AL1283" s="2">
        <f t="shared" si="480"/>
        <v>0</v>
      </c>
      <c r="AM1283" s="2">
        <f t="shared" si="481"/>
        <v>0</v>
      </c>
      <c r="AN1283" s="2">
        <f t="shared" si="482"/>
        <v>0</v>
      </c>
      <c r="AP1283" t="s">
        <v>2855</v>
      </c>
      <c r="AQ1283" t="s">
        <v>579</v>
      </c>
      <c r="AR1283" s="53"/>
      <c r="AT1283" s="92">
        <v>42</v>
      </c>
      <c r="AU1283" s="94">
        <v>131</v>
      </c>
      <c r="AV1283" s="98">
        <f t="shared" si="473"/>
        <v>42131</v>
      </c>
      <c r="AX1283" s="6" t="s">
        <v>1535</v>
      </c>
    </row>
    <row r="1284" spans="1:50" hidden="1" outlineLevel="1">
      <c r="A1284" t="s">
        <v>1344</v>
      </c>
      <c r="B1284" t="s">
        <v>579</v>
      </c>
      <c r="C1284" s="1">
        <f t="shared" si="474"/>
        <v>95317</v>
      </c>
      <c r="D1284" s="6">
        <f>IF(N1284&gt;0, RANK(N1284,(N1284:P1284,Q1284:AE1284)),0)</f>
        <v>2</v>
      </c>
      <c r="E1284" s="6">
        <f>IF(O1284&gt;0,RANK(O1284,(N1284:P1284,Q1284:AE1284)),0)</f>
        <v>1</v>
      </c>
      <c r="F1284" s="6">
        <f>IF(P1284&gt;0,RANK(P1284,(N1284:P1284,Q1284:AE1284)),0)</f>
        <v>0</v>
      </c>
      <c r="G1284" s="1">
        <f t="shared" si="483"/>
        <v>22051</v>
      </c>
      <c r="H1284" s="2">
        <f t="shared" si="484"/>
        <v>0.23134383163548999</v>
      </c>
      <c r="I1284" s="2"/>
      <c r="J1284" s="2">
        <f t="shared" si="475"/>
        <v>0.36395396414070941</v>
      </c>
      <c r="K1284" s="2">
        <f t="shared" si="476"/>
        <v>0.59529779577619946</v>
      </c>
      <c r="L1284" s="2">
        <f t="shared" si="477"/>
        <v>0</v>
      </c>
      <c r="M1284" s="2">
        <f>IF(C1284=0,"-",(1-J1284-K1284-L1284))</f>
        <v>4.0748240083091081E-2</v>
      </c>
      <c r="N1284" s="56">
        <v>34691</v>
      </c>
      <c r="O1284" s="56">
        <v>56742</v>
      </c>
      <c r="P1284" s="56"/>
      <c r="Q1284" s="56">
        <v>1363</v>
      </c>
      <c r="R1284" s="56"/>
      <c r="S1284" s="56"/>
      <c r="T1284" s="56"/>
      <c r="U1284" s="56"/>
      <c r="V1284" s="56"/>
      <c r="W1284" s="56"/>
      <c r="X1284" s="56">
        <v>0</v>
      </c>
      <c r="Y1284" s="56">
        <v>2521</v>
      </c>
      <c r="Z1284" s="56"/>
      <c r="AA1284" s="56"/>
      <c r="AB1284" s="56"/>
      <c r="AC1284" s="56"/>
      <c r="AD1284" s="56"/>
      <c r="AE1284" s="56"/>
      <c r="AG1284" s="6">
        <f>IF(Q1284&gt;0,RANK(Q1284,(N1284:P1284,Q1284:AE1284)),0)</f>
        <v>4</v>
      </c>
      <c r="AH1284" s="6">
        <f>IF(R1284&gt;0,RANK(R1284,(N1284:P1284,Q1284:AE1284)),0)</f>
        <v>0</v>
      </c>
      <c r="AI1284" s="6">
        <f>IF(T1284&gt;0,RANK(T1284,(N1284:P1284,Q1284:AE1284)),0)</f>
        <v>0</v>
      </c>
      <c r="AJ1284" s="6">
        <f>IF(S1284&gt;0,RANK(S1284,(N1284:P1284,Q1284:AE1284)),0)</f>
        <v>0</v>
      </c>
      <c r="AK1284" s="2">
        <f t="shared" si="479"/>
        <v>1.429965273770681E-2</v>
      </c>
      <c r="AL1284" s="2">
        <f t="shared" si="480"/>
        <v>0</v>
      </c>
      <c r="AM1284" s="2">
        <f t="shared" si="481"/>
        <v>0</v>
      </c>
      <c r="AN1284" s="2">
        <f t="shared" si="482"/>
        <v>0</v>
      </c>
      <c r="AP1284" t="s">
        <v>1344</v>
      </c>
      <c r="AQ1284" t="s">
        <v>579</v>
      </c>
      <c r="AR1284" s="53"/>
      <c r="AT1284" s="92">
        <v>42</v>
      </c>
      <c r="AU1284" s="94">
        <v>133</v>
      </c>
      <c r="AV1284" s="98">
        <f t="shared" si="473"/>
        <v>42133</v>
      </c>
      <c r="AX1284" s="6" t="s">
        <v>1535</v>
      </c>
    </row>
    <row r="1285" spans="1:50" collapsed="1">
      <c r="A1285" t="s">
        <v>578</v>
      </c>
      <c r="B1285" t="s">
        <v>2672</v>
      </c>
      <c r="C1285" s="1">
        <f t="shared" si="474"/>
        <v>3513361</v>
      </c>
      <c r="D1285" s="6">
        <f>IF(N1285&gt;0, RANK(N1285,(N1285:P1285,Q1285:AE1285)),0)</f>
        <v>2</v>
      </c>
      <c r="E1285" s="6">
        <f>IF(O1285&gt;0,RANK(O1285,(N1285:P1285,Q1285:AE1285)),0)</f>
        <v>1</v>
      </c>
      <c r="F1285" s="6">
        <f>IF(P1285&gt;0,RANK(P1285,(N1285:P1285,Q1285:AE1285)),0)</f>
        <v>0</v>
      </c>
      <c r="G1285" s="1">
        <f t="shared" si="483"/>
        <v>87210</v>
      </c>
      <c r="H1285" s="2">
        <f t="shared" si="484"/>
        <v>2.4822385174765701E-2</v>
      </c>
      <c r="I1285" s="2"/>
      <c r="J1285" s="2">
        <f t="shared" si="475"/>
        <v>0.46920342088387729</v>
      </c>
      <c r="K1285" s="2">
        <f t="shared" si="476"/>
        <v>0.49402580605864299</v>
      </c>
      <c r="L1285" s="2">
        <f t="shared" si="477"/>
        <v>0</v>
      </c>
      <c r="M1285" s="2">
        <f>IF(C1285=0,"-",(1-J1285-K1285-L1285))</f>
        <v>3.6770773057479667E-2</v>
      </c>
      <c r="N1285" s="56">
        <f>SUM(N1218:N1284)</f>
        <v>1648481</v>
      </c>
      <c r="O1285" s="56">
        <f>SUM(O1218:O1284)</f>
        <v>1735691</v>
      </c>
      <c r="P1285" s="56"/>
      <c r="Q1285" s="56">
        <f>SUM(Q1218:Q1284)</f>
        <v>59115</v>
      </c>
      <c r="R1285" s="56"/>
      <c r="S1285" s="56"/>
      <c r="T1285" s="56"/>
      <c r="U1285" s="56"/>
      <c r="V1285" s="56"/>
      <c r="W1285" s="111"/>
      <c r="X1285" s="56">
        <f>SUM(X1218:X1284)</f>
        <v>249</v>
      </c>
      <c r="Y1285" s="56">
        <f>SUM(Y1218:Y1284)</f>
        <v>69825</v>
      </c>
      <c r="Z1285" s="111"/>
      <c r="AA1285" s="111"/>
      <c r="AB1285" s="111"/>
      <c r="AC1285" s="111"/>
      <c r="AD1285" s="111"/>
      <c r="AE1285" s="56">
        <f>SUM(AE1218:AE1284)</f>
        <v>0</v>
      </c>
      <c r="AG1285" s="6">
        <f>IF(Q1285&gt;0,RANK(Q1285,(N1285:P1285,Q1285:AE1285)),0)</f>
        <v>4</v>
      </c>
      <c r="AH1285" s="6">
        <f>IF(R1285&gt;0,RANK(R1285,(N1285:P1285,Q1285:AE1285)),0)</f>
        <v>0</v>
      </c>
      <c r="AI1285" s="6">
        <f>IF(T1285&gt;0,RANK(T1285,(N1285:P1285,Q1285:AE1285)),0)</f>
        <v>0</v>
      </c>
      <c r="AJ1285" s="6">
        <f>IF(S1285&gt;0,RANK(S1285,(N1285:P1285,Q1285:AE1285)),0)</f>
        <v>0</v>
      </c>
      <c r="AK1285" s="2">
        <f t="shared" si="479"/>
        <v>1.6825768829334644E-2</v>
      </c>
      <c r="AL1285" s="2">
        <f t="shared" si="480"/>
        <v>0</v>
      </c>
      <c r="AM1285" s="2">
        <f t="shared" si="481"/>
        <v>0</v>
      </c>
      <c r="AN1285" s="2">
        <f t="shared" si="482"/>
        <v>0</v>
      </c>
      <c r="AP1285" t="s">
        <v>578</v>
      </c>
      <c r="AQ1285" t="s">
        <v>2672</v>
      </c>
      <c r="AT1285" s="92">
        <v>42</v>
      </c>
      <c r="AU1285" s="94"/>
      <c r="AV1285" s="92">
        <v>42</v>
      </c>
      <c r="AX1285" s="6" t="s">
        <v>2158</v>
      </c>
    </row>
    <row r="1286" spans="1:50">
      <c r="C1286" s="1"/>
      <c r="E1286" s="6"/>
      <c r="F1286" s="6"/>
      <c r="I1286" s="2"/>
      <c r="N1286" s="111"/>
      <c r="O1286" s="111"/>
      <c r="P1286" s="111"/>
      <c r="Q1286" s="111"/>
      <c r="R1286" s="111"/>
      <c r="S1286" s="111"/>
      <c r="T1286" s="111"/>
      <c r="U1286" s="111"/>
      <c r="V1286" s="111"/>
      <c r="W1286" s="111"/>
      <c r="X1286" s="111"/>
      <c r="Y1286" s="111"/>
      <c r="Z1286" s="111"/>
      <c r="AA1286" s="111"/>
      <c r="AB1286" s="111"/>
      <c r="AC1286" s="111"/>
      <c r="AD1286" s="111"/>
      <c r="AE1286" s="111"/>
      <c r="AG1286" s="6"/>
      <c r="AH1286" s="6"/>
      <c r="AI1286" s="6"/>
      <c r="AJ1286" s="6"/>
      <c r="AT1286" s="92"/>
      <c r="AU1286" s="94"/>
      <c r="AV1286" s="98"/>
    </row>
    <row r="1287" spans="1:50" hidden="1" outlineLevel="1">
      <c r="A1287" t="s">
        <v>764</v>
      </c>
      <c r="B1287" t="s">
        <v>407</v>
      </c>
      <c r="C1287" s="1">
        <f t="shared" ref="C1287:C1292" si="485">SUM(N1287:AE1287)</f>
        <v>18269</v>
      </c>
      <c r="D1287" s="6">
        <f>IF(N1287&gt;0, RANK(N1287,(N1287:P1287,Q1287:AE1287)),0)</f>
        <v>2</v>
      </c>
      <c r="E1287" s="6">
        <f>IF(O1287&gt;0,RANK(O1287,(N1287:P1287,Q1287:AE1287)),0)</f>
        <v>1</v>
      </c>
      <c r="F1287" s="6">
        <f>IF(P1287&gt;0,RANK(P1287,(N1287:P1287,Q1287:AE1287)),0)</f>
        <v>0</v>
      </c>
      <c r="G1287" s="1">
        <f t="shared" si="483"/>
        <v>7483</v>
      </c>
      <c r="H1287" s="2">
        <f t="shared" si="484"/>
        <v>0.40960096338059004</v>
      </c>
      <c r="I1287" s="2"/>
      <c r="J1287" s="2">
        <f t="shared" ref="J1287:L1292" si="486">IF($C1287=0,"-",N1287/$C1287)</f>
        <v>0.29519951830970498</v>
      </c>
      <c r="K1287" s="2">
        <f t="shared" si="486"/>
        <v>0.70480048169029508</v>
      </c>
      <c r="L1287" s="2">
        <f t="shared" si="486"/>
        <v>0</v>
      </c>
      <c r="M1287" s="2">
        <f t="shared" ref="M1287:M1292" si="487">IF(C1287=0,"-",(1-J1287-K1287-L1287))</f>
        <v>0</v>
      </c>
      <c r="N1287" s="111">
        <f>SUMIF(Town!$AO$1048:$AO$1086,$AV1287,Town!N$1048:N$1086)</f>
        <v>5393</v>
      </c>
      <c r="O1287" s="111">
        <f>SUMIF(Town!$AO$1048:$AO$1086,$AV1287,Town!O$1048:O$1086)</f>
        <v>12876</v>
      </c>
      <c r="P1287" s="111"/>
      <c r="Q1287" s="111"/>
      <c r="R1287" s="111"/>
      <c r="S1287" s="111"/>
      <c r="T1287" s="111"/>
      <c r="U1287" s="111"/>
      <c r="V1287" s="111"/>
      <c r="W1287" s="111"/>
      <c r="X1287" s="111"/>
      <c r="Y1287" s="111"/>
      <c r="Z1287" s="111"/>
      <c r="AA1287" s="111"/>
      <c r="AB1287" s="111"/>
      <c r="AC1287" s="111"/>
      <c r="AD1287" s="111"/>
      <c r="AE1287" s="111">
        <f>SUMIF(Town!$AO$1048:$AO$1086,$AV1287,Town!AE$1048:AE$1086)</f>
        <v>0</v>
      </c>
      <c r="AG1287" s="6">
        <f>IF(Q1287&gt;0,RANK(Q1287,(N1287:P1287,Q1287:AE1287)),0)</f>
        <v>0</v>
      </c>
      <c r="AH1287" s="6">
        <f>IF(R1287&gt;0,RANK(R1287,(N1287:P1287,Q1287:AE1287)),0)</f>
        <v>0</v>
      </c>
      <c r="AI1287" s="6">
        <f>IF(T1287&gt;0,RANK(T1287,(N1287:P1287,Q1287:AE1287)),0)</f>
        <v>0</v>
      </c>
      <c r="AJ1287" s="6">
        <f>IF(S1287&gt;0,RANK(S1287,(N1287:P1287,Q1287:AE1287)),0)</f>
        <v>0</v>
      </c>
      <c r="AK1287" s="2">
        <f t="shared" ref="AK1287:AL1292" si="488">IF($C1287=0,"-",Q1287/$C1287)</f>
        <v>0</v>
      </c>
      <c r="AL1287" s="2">
        <f t="shared" si="488"/>
        <v>0</v>
      </c>
      <c r="AM1287" s="2">
        <f t="shared" ref="AM1287:AM1292" si="489">IF($C1287=0,"-",T1287/$C1287)</f>
        <v>0</v>
      </c>
      <c r="AN1287" s="2">
        <f t="shared" ref="AN1287:AN1292" si="490">IF($C1287=0,"-",S1287/$C1287)</f>
        <v>0</v>
      </c>
      <c r="AP1287" t="s">
        <v>764</v>
      </c>
      <c r="AQ1287" t="s">
        <v>407</v>
      </c>
      <c r="AT1287" s="92">
        <v>44</v>
      </c>
      <c r="AU1287" s="94">
        <v>1</v>
      </c>
      <c r="AV1287" s="98">
        <f t="shared" si="473"/>
        <v>44001</v>
      </c>
      <c r="AX1287" s="6" t="s">
        <v>1535</v>
      </c>
    </row>
    <row r="1288" spans="1:50" hidden="1" outlineLevel="1">
      <c r="A1288" t="s">
        <v>2377</v>
      </c>
      <c r="B1288" t="s">
        <v>407</v>
      </c>
      <c r="C1288" s="1">
        <f t="shared" si="485"/>
        <v>65711</v>
      </c>
      <c r="D1288" s="6">
        <f>IF(N1288&gt;0, RANK(N1288,(N1288:P1288,Q1288:AE1288)),0)</f>
        <v>2</v>
      </c>
      <c r="E1288" s="6">
        <f>IF(O1288&gt;0,RANK(O1288,(N1288:P1288,Q1288:AE1288)),0)</f>
        <v>1</v>
      </c>
      <c r="F1288" s="6">
        <f>IF(P1288&gt;0,RANK(P1288,(N1288:P1288,Q1288:AE1288)),0)</f>
        <v>0</v>
      </c>
      <c r="G1288" s="1">
        <f t="shared" si="483"/>
        <v>21929</v>
      </c>
      <c r="H1288" s="2">
        <f t="shared" si="484"/>
        <v>0.33371885985603628</v>
      </c>
      <c r="I1288" s="2"/>
      <c r="J1288" s="2">
        <f t="shared" si="486"/>
        <v>0.33314057007198183</v>
      </c>
      <c r="K1288" s="2">
        <f t="shared" si="486"/>
        <v>0.66685942992801817</v>
      </c>
      <c r="L1288" s="2">
        <f t="shared" si="486"/>
        <v>0</v>
      </c>
      <c r="M1288" s="2">
        <f t="shared" si="487"/>
        <v>0</v>
      </c>
      <c r="N1288" s="111">
        <f>SUMIF(Town!$AO$1048:$AO$1086,$AV1288,Town!N$1048:N$1086)</f>
        <v>21891</v>
      </c>
      <c r="O1288" s="111">
        <f>SUMIF(Town!$AO$1048:$AO$1086,$AV1288,Town!O$1048:O$1086)</f>
        <v>43820</v>
      </c>
      <c r="P1288" s="111"/>
      <c r="Q1288" s="111"/>
      <c r="R1288" s="111"/>
      <c r="S1288" s="111"/>
      <c r="T1288" s="111"/>
      <c r="U1288" s="111"/>
      <c r="V1288" s="111"/>
      <c r="W1288" s="111"/>
      <c r="X1288" s="111"/>
      <c r="Y1288" s="111"/>
      <c r="Z1288" s="111"/>
      <c r="AA1288" s="111"/>
      <c r="AB1288" s="111"/>
      <c r="AC1288" s="111"/>
      <c r="AD1288" s="111"/>
      <c r="AE1288" s="111">
        <f>SUMIF(Town!$AO$1048:$AO$1086,$AV1288,Town!AE$1048:AE$1086)</f>
        <v>0</v>
      </c>
      <c r="AG1288" s="6">
        <f>IF(Q1288&gt;0,RANK(Q1288,(N1288:P1288,Q1288:AE1288)),0)</f>
        <v>0</v>
      </c>
      <c r="AH1288" s="6">
        <f>IF(R1288&gt;0,RANK(R1288,(N1288:P1288,Q1288:AE1288)),0)</f>
        <v>0</v>
      </c>
      <c r="AI1288" s="6">
        <f>IF(T1288&gt;0,RANK(T1288,(N1288:P1288,Q1288:AE1288)),0)</f>
        <v>0</v>
      </c>
      <c r="AJ1288" s="6">
        <f>IF(S1288&gt;0,RANK(S1288,(N1288:P1288,Q1288:AE1288)),0)</f>
        <v>0</v>
      </c>
      <c r="AK1288" s="2">
        <f t="shared" si="488"/>
        <v>0</v>
      </c>
      <c r="AL1288" s="2">
        <f t="shared" si="488"/>
        <v>0</v>
      </c>
      <c r="AM1288" s="2">
        <f t="shared" si="489"/>
        <v>0</v>
      </c>
      <c r="AN1288" s="2">
        <f t="shared" si="490"/>
        <v>0</v>
      </c>
      <c r="AP1288" t="s">
        <v>2377</v>
      </c>
      <c r="AQ1288" t="s">
        <v>407</v>
      </c>
      <c r="AT1288" s="92">
        <v>44</v>
      </c>
      <c r="AU1288" s="94">
        <v>3</v>
      </c>
      <c r="AV1288" s="98">
        <f t="shared" si="473"/>
        <v>44003</v>
      </c>
      <c r="AX1288" s="6" t="s">
        <v>1535</v>
      </c>
    </row>
    <row r="1289" spans="1:50" hidden="1" outlineLevel="1">
      <c r="A1289" t="s">
        <v>727</v>
      </c>
      <c r="B1289" t="s">
        <v>407</v>
      </c>
      <c r="C1289" s="1">
        <f t="shared" si="485"/>
        <v>28767</v>
      </c>
      <c r="D1289" s="6">
        <f>IF(N1289&gt;0, RANK(N1289,(N1289:P1289,Q1289:AE1289)),0)</f>
        <v>2</v>
      </c>
      <c r="E1289" s="6">
        <f>IF(O1289&gt;0,RANK(O1289,(N1289:P1289,Q1289:AE1289)),0)</f>
        <v>1</v>
      </c>
      <c r="F1289" s="6">
        <f>IF(P1289&gt;0,RANK(P1289,(N1289:P1289,Q1289:AE1289)),0)</f>
        <v>0</v>
      </c>
      <c r="G1289" s="1">
        <f t="shared" si="483"/>
        <v>11017</v>
      </c>
      <c r="H1289" s="2">
        <f t="shared" si="484"/>
        <v>0.38297354607710221</v>
      </c>
      <c r="I1289" s="2"/>
      <c r="J1289" s="2">
        <f t="shared" si="486"/>
        <v>0.30851322696144889</v>
      </c>
      <c r="K1289" s="2">
        <f t="shared" si="486"/>
        <v>0.69148677303855111</v>
      </c>
      <c r="L1289" s="2">
        <f t="shared" si="486"/>
        <v>0</v>
      </c>
      <c r="M1289" s="2">
        <f t="shared" si="487"/>
        <v>0</v>
      </c>
      <c r="N1289" s="111">
        <f>SUMIF(Town!$AO$1048:$AO$1086,$AV1289,Town!N$1048:N$1086)</f>
        <v>8875</v>
      </c>
      <c r="O1289" s="111">
        <f>SUMIF(Town!$AO$1048:$AO$1086,$AV1289,Town!O$1048:O$1086)</f>
        <v>19892</v>
      </c>
      <c r="P1289" s="111"/>
      <c r="Q1289" s="111"/>
      <c r="R1289" s="111"/>
      <c r="S1289" s="111"/>
      <c r="T1289" s="111"/>
      <c r="U1289" s="111"/>
      <c r="V1289" s="111"/>
      <c r="W1289" s="111"/>
      <c r="X1289" s="111"/>
      <c r="Y1289" s="111"/>
      <c r="Z1289" s="111"/>
      <c r="AA1289" s="111"/>
      <c r="AB1289" s="111"/>
      <c r="AC1289" s="111"/>
      <c r="AD1289" s="111"/>
      <c r="AE1289" s="111">
        <f>SUMIF(Town!$AO$1048:$AO$1086,$AV1289,Town!AE$1048:AE$1086)</f>
        <v>0</v>
      </c>
      <c r="AG1289" s="6">
        <f>IF(Q1289&gt;0,RANK(Q1289,(N1289:P1289,Q1289:AE1289)),0)</f>
        <v>0</v>
      </c>
      <c r="AH1289" s="6">
        <f>IF(R1289&gt;0,RANK(R1289,(N1289:P1289,Q1289:AE1289)),0)</f>
        <v>0</v>
      </c>
      <c r="AI1289" s="6">
        <f>IF(T1289&gt;0,RANK(T1289,(N1289:P1289,Q1289:AE1289)),0)</f>
        <v>0</v>
      </c>
      <c r="AJ1289" s="6">
        <f>IF(S1289&gt;0,RANK(S1289,(N1289:P1289,Q1289:AE1289)),0)</f>
        <v>0</v>
      </c>
      <c r="AK1289" s="2">
        <f t="shared" si="488"/>
        <v>0</v>
      </c>
      <c r="AL1289" s="2">
        <f t="shared" si="488"/>
        <v>0</v>
      </c>
      <c r="AM1289" s="2">
        <f t="shared" si="489"/>
        <v>0</v>
      </c>
      <c r="AN1289" s="2">
        <f t="shared" si="490"/>
        <v>0</v>
      </c>
      <c r="AP1289" t="s">
        <v>727</v>
      </c>
      <c r="AQ1289" t="s">
        <v>407</v>
      </c>
      <c r="AT1289" s="92">
        <v>44</v>
      </c>
      <c r="AU1289" s="94">
        <v>5</v>
      </c>
      <c r="AV1289" s="98">
        <f t="shared" si="473"/>
        <v>44005</v>
      </c>
      <c r="AX1289" s="6" t="s">
        <v>1535</v>
      </c>
    </row>
    <row r="1290" spans="1:50" hidden="1" outlineLevel="1">
      <c r="A1290" t="s">
        <v>2227</v>
      </c>
      <c r="B1290" t="s">
        <v>407</v>
      </c>
      <c r="C1290" s="1">
        <f t="shared" si="485"/>
        <v>191179</v>
      </c>
      <c r="D1290" s="6">
        <f>IF(N1290&gt;0, RANK(N1290,(N1290:P1290,Q1290:AE1290)),0)</f>
        <v>2</v>
      </c>
      <c r="E1290" s="6">
        <f>IF(O1290&gt;0,RANK(O1290,(N1290:P1290,Q1290:AE1290)),0)</f>
        <v>1</v>
      </c>
      <c r="F1290" s="6">
        <f>IF(P1290&gt;0,RANK(P1290,(N1290:P1290,Q1290:AE1290)),0)</f>
        <v>0</v>
      </c>
      <c r="G1290" s="1">
        <f t="shared" si="483"/>
        <v>43783</v>
      </c>
      <c r="H1290" s="2">
        <f t="shared" si="484"/>
        <v>0.22901573917637397</v>
      </c>
      <c r="I1290" s="2"/>
      <c r="J1290" s="2">
        <f t="shared" si="486"/>
        <v>0.38549213041181302</v>
      </c>
      <c r="K1290" s="2">
        <f t="shared" si="486"/>
        <v>0.61450786958818704</v>
      </c>
      <c r="L1290" s="2">
        <f t="shared" si="486"/>
        <v>0</v>
      </c>
      <c r="M1290" s="2">
        <f t="shared" si="487"/>
        <v>-1.1102230246251565E-16</v>
      </c>
      <c r="N1290" s="111">
        <f>SUMIF(Town!$AO$1048:$AO$1086,$AV1290,Town!N$1048:N$1086)</f>
        <v>73698</v>
      </c>
      <c r="O1290" s="111">
        <f>SUMIF(Town!$AO$1048:$AO$1086,$AV1290,Town!O$1048:O$1086)</f>
        <v>117481</v>
      </c>
      <c r="P1290" s="111"/>
      <c r="Q1290" s="111"/>
      <c r="R1290" s="111"/>
      <c r="S1290" s="111"/>
      <c r="T1290" s="111"/>
      <c r="U1290" s="111"/>
      <c r="V1290" s="111"/>
      <c r="W1290" s="111"/>
      <c r="X1290" s="111"/>
      <c r="Y1290" s="111"/>
      <c r="Z1290" s="111"/>
      <c r="AA1290" s="111"/>
      <c r="AB1290" s="111"/>
      <c r="AC1290" s="111"/>
      <c r="AD1290" s="111"/>
      <c r="AE1290" s="111">
        <f>SUMIF(Town!$AO$1048:$AO$1086,$AV1290,Town!AE$1048:AE$1086)</f>
        <v>0</v>
      </c>
      <c r="AG1290" s="6">
        <f>IF(Q1290&gt;0,RANK(Q1290,(N1290:P1290,Q1290:AE1290)),0)</f>
        <v>0</v>
      </c>
      <c r="AH1290" s="6">
        <f>IF(R1290&gt;0,RANK(R1290,(N1290:P1290,Q1290:AE1290)),0)</f>
        <v>0</v>
      </c>
      <c r="AI1290" s="6">
        <f>IF(T1290&gt;0,RANK(T1290,(N1290:P1290,Q1290:AE1290)),0)</f>
        <v>0</v>
      </c>
      <c r="AJ1290" s="6">
        <f>IF(S1290&gt;0,RANK(S1290,(N1290:P1290,Q1290:AE1290)),0)</f>
        <v>0</v>
      </c>
      <c r="AK1290" s="2">
        <f t="shared" si="488"/>
        <v>0</v>
      </c>
      <c r="AL1290" s="2">
        <f t="shared" si="488"/>
        <v>0</v>
      </c>
      <c r="AM1290" s="2">
        <f t="shared" si="489"/>
        <v>0</v>
      </c>
      <c r="AN1290" s="2">
        <f t="shared" si="490"/>
        <v>0</v>
      </c>
      <c r="AP1290" t="s">
        <v>2227</v>
      </c>
      <c r="AQ1290" t="s">
        <v>407</v>
      </c>
      <c r="AT1290" s="92">
        <v>44</v>
      </c>
      <c r="AU1290" s="94">
        <v>7</v>
      </c>
      <c r="AV1290" s="98">
        <f t="shared" si="473"/>
        <v>44007</v>
      </c>
      <c r="AX1290" s="6" t="s">
        <v>1535</v>
      </c>
    </row>
    <row r="1291" spans="1:50" hidden="1" outlineLevel="1">
      <c r="A1291" t="s">
        <v>2757</v>
      </c>
      <c r="B1291" t="s">
        <v>407</v>
      </c>
      <c r="C1291" s="1">
        <f t="shared" si="485"/>
        <v>41462</v>
      </c>
      <c r="D1291" s="6">
        <f>IF(N1291&gt;0, RANK(N1291,(N1291:P1291,Q1291:AE1291)),0)</f>
        <v>2</v>
      </c>
      <c r="E1291" s="6">
        <f>IF(O1291&gt;0,RANK(O1291,(N1291:P1291,Q1291:AE1291)),0)</f>
        <v>1</v>
      </c>
      <c r="F1291" s="6">
        <f>IF(P1291&gt;0,RANK(P1291,(N1291:P1291,Q1291:AE1291)),0)</f>
        <v>0</v>
      </c>
      <c r="G1291" s="1">
        <f t="shared" si="483"/>
        <v>16112</v>
      </c>
      <c r="H1291" s="2">
        <f t="shared" si="484"/>
        <v>0.38859678741980608</v>
      </c>
      <c r="I1291" s="2"/>
      <c r="J1291" s="2">
        <f t="shared" si="486"/>
        <v>0.30570160629009696</v>
      </c>
      <c r="K1291" s="2">
        <f t="shared" si="486"/>
        <v>0.69429839370990309</v>
      </c>
      <c r="L1291" s="2">
        <f t="shared" si="486"/>
        <v>0</v>
      </c>
      <c r="M1291" s="2">
        <f t="shared" si="487"/>
        <v>-1.1102230246251565E-16</v>
      </c>
      <c r="N1291" s="111">
        <f>SUMIF(Town!$AO$1048:$AO$1086,$AV1291,Town!N$1048:N$1086)</f>
        <v>12675</v>
      </c>
      <c r="O1291" s="111">
        <f>SUMIF(Town!$AO$1048:$AO$1086,$AV1291,Town!O$1048:O$1086)</f>
        <v>28787</v>
      </c>
      <c r="P1291" s="111"/>
      <c r="Q1291" s="111"/>
      <c r="R1291" s="111"/>
      <c r="S1291" s="111"/>
      <c r="T1291" s="111"/>
      <c r="U1291" s="111"/>
      <c r="V1291" s="111"/>
      <c r="W1291" s="111"/>
      <c r="X1291" s="111"/>
      <c r="Y1291" s="111"/>
      <c r="Z1291" s="111"/>
      <c r="AA1291" s="111"/>
      <c r="AB1291" s="111"/>
      <c r="AC1291" s="111"/>
      <c r="AD1291" s="111"/>
      <c r="AE1291" s="111">
        <f>SUMIF(Town!$AO$1048:$AO$1086,$AV1291,Town!AE$1048:AE$1086)</f>
        <v>0</v>
      </c>
      <c r="AG1291" s="6">
        <f>IF(Q1291&gt;0,RANK(Q1291,(N1291:P1291,Q1291:AE1291)),0)</f>
        <v>0</v>
      </c>
      <c r="AH1291" s="6">
        <f>IF(R1291&gt;0,RANK(R1291,(N1291:P1291,Q1291:AE1291)),0)</f>
        <v>0</v>
      </c>
      <c r="AI1291" s="6">
        <f>IF(T1291&gt;0,RANK(T1291,(N1291:P1291,Q1291:AE1291)),0)</f>
        <v>0</v>
      </c>
      <c r="AJ1291" s="6">
        <f>IF(S1291&gt;0,RANK(S1291,(N1291:P1291,Q1291:AE1291)),0)</f>
        <v>0</v>
      </c>
      <c r="AK1291" s="2">
        <f t="shared" si="488"/>
        <v>0</v>
      </c>
      <c r="AL1291" s="2">
        <f t="shared" si="488"/>
        <v>0</v>
      </c>
      <c r="AM1291" s="2">
        <f t="shared" si="489"/>
        <v>0</v>
      </c>
      <c r="AN1291" s="2">
        <f t="shared" si="490"/>
        <v>0</v>
      </c>
      <c r="AP1291" t="s">
        <v>2757</v>
      </c>
      <c r="AQ1291" t="s">
        <v>407</v>
      </c>
      <c r="AT1291" s="92">
        <v>44</v>
      </c>
      <c r="AU1291" s="94">
        <v>9</v>
      </c>
      <c r="AV1291" s="98">
        <f t="shared" si="473"/>
        <v>44009</v>
      </c>
      <c r="AX1291" s="6" t="s">
        <v>1535</v>
      </c>
    </row>
    <row r="1292" spans="1:50" collapsed="1">
      <c r="A1292" t="s">
        <v>1233</v>
      </c>
      <c r="B1292" t="s">
        <v>2672</v>
      </c>
      <c r="C1292" s="1">
        <f t="shared" si="485"/>
        <v>345388</v>
      </c>
      <c r="D1292" s="6">
        <f>IF(N1292&gt;0, RANK(N1292,(N1292:P1292,Q1292:AE1292)),0)</f>
        <v>2</v>
      </c>
      <c r="E1292" s="6">
        <f>IF(O1292&gt;0,RANK(O1292,(N1292:P1292,Q1292:AE1292)),0)</f>
        <v>1</v>
      </c>
      <c r="F1292" s="6">
        <f>IF(P1292&gt;0,RANK(P1292,(N1292:P1292,Q1292:AE1292)),0)</f>
        <v>0</v>
      </c>
      <c r="G1292" s="1">
        <f t="shared" si="483"/>
        <v>100324</v>
      </c>
      <c r="H1292" s="2">
        <f t="shared" si="484"/>
        <v>0.29046753216672266</v>
      </c>
      <c r="I1292" s="2"/>
      <c r="J1292" s="2">
        <f t="shared" si="486"/>
        <v>0.3547662339166387</v>
      </c>
      <c r="K1292" s="2">
        <f t="shared" si="486"/>
        <v>0.64523376608336136</v>
      </c>
      <c r="L1292" s="2">
        <f t="shared" si="486"/>
        <v>0</v>
      </c>
      <c r="M1292" s="2">
        <f t="shared" si="487"/>
        <v>0</v>
      </c>
      <c r="N1292" s="111">
        <f>SUM(N1287:N1291)</f>
        <v>122532</v>
      </c>
      <c r="O1292" s="111">
        <f>SUM(O1287:O1291)</f>
        <v>222856</v>
      </c>
      <c r="P1292" s="111"/>
      <c r="Q1292" s="111"/>
      <c r="R1292" s="111"/>
      <c r="S1292" s="111"/>
      <c r="T1292" s="111"/>
      <c r="U1292" s="111"/>
      <c r="V1292" s="111"/>
      <c r="W1292" s="111"/>
      <c r="X1292" s="111"/>
      <c r="Y1292" s="111"/>
      <c r="Z1292" s="111"/>
      <c r="AA1292" s="111"/>
      <c r="AB1292" s="111"/>
      <c r="AC1292" s="111"/>
      <c r="AD1292" s="111"/>
      <c r="AE1292" s="111">
        <f>SUM(AE1287:AE1291)</f>
        <v>0</v>
      </c>
      <c r="AG1292" s="6">
        <f>IF(Q1292&gt;0,RANK(Q1292,(N1292:P1292,Q1292:AE1292)),0)</f>
        <v>0</v>
      </c>
      <c r="AH1292" s="6">
        <f>IF(R1292&gt;0,RANK(R1292,(N1292:P1292,Q1292:AE1292)),0)</f>
        <v>0</v>
      </c>
      <c r="AI1292" s="6">
        <f>IF(T1292&gt;0,RANK(T1292,(N1292:P1292,Q1292:AE1292)),0)</f>
        <v>0</v>
      </c>
      <c r="AJ1292" s="6">
        <f>IF(S1292&gt;0,RANK(S1292,(N1292:P1292,Q1292:AE1292)),0)</f>
        <v>0</v>
      </c>
      <c r="AK1292" s="2">
        <f t="shared" si="488"/>
        <v>0</v>
      </c>
      <c r="AL1292" s="2">
        <f t="shared" si="488"/>
        <v>0</v>
      </c>
      <c r="AM1292" s="2">
        <f t="shared" si="489"/>
        <v>0</v>
      </c>
      <c r="AN1292" s="2">
        <f t="shared" si="490"/>
        <v>0</v>
      </c>
      <c r="AP1292" t="s">
        <v>1233</v>
      </c>
      <c r="AQ1292" t="s">
        <v>2672</v>
      </c>
      <c r="AT1292" s="92">
        <v>44</v>
      </c>
      <c r="AU1292" s="94"/>
      <c r="AV1292" s="92">
        <v>44</v>
      </c>
      <c r="AX1292" s="6" t="s">
        <v>2158</v>
      </c>
    </row>
    <row r="1293" spans="1:50">
      <c r="C1293" s="1"/>
      <c r="E1293" s="6"/>
      <c r="F1293" s="6"/>
      <c r="I1293" s="2"/>
      <c r="N1293" s="56"/>
      <c r="O1293" s="56"/>
      <c r="P1293" s="56"/>
      <c r="Q1293" s="56"/>
      <c r="R1293" s="56"/>
      <c r="S1293" s="56"/>
      <c r="T1293" s="56"/>
      <c r="U1293" s="56"/>
      <c r="V1293" s="56"/>
      <c r="W1293" s="56"/>
      <c r="X1293" s="56"/>
      <c r="Y1293" s="56"/>
      <c r="Z1293" s="56"/>
      <c r="AA1293" s="56"/>
      <c r="AB1293" s="56"/>
      <c r="AC1293" s="56"/>
      <c r="AD1293" s="56"/>
      <c r="AE1293" s="56"/>
      <c r="AG1293" s="6"/>
      <c r="AH1293" s="6"/>
      <c r="AI1293" s="6"/>
      <c r="AJ1293" s="6"/>
      <c r="AT1293" s="92"/>
      <c r="AU1293" s="94"/>
      <c r="AV1293" s="98"/>
    </row>
    <row r="1294" spans="1:50" hidden="1" outlineLevel="1">
      <c r="A1294" t="s">
        <v>620</v>
      </c>
      <c r="B1294" t="s">
        <v>1761</v>
      </c>
      <c r="C1294" s="1">
        <f t="shared" ref="C1294:C1325" si="491">SUM(N1294:AE1294)</f>
        <v>21429</v>
      </c>
      <c r="D1294" s="6">
        <f>IF(N1294&gt;0, RANK(N1294,(N1294:P1294,Q1294:AE1294)),0)</f>
        <v>2</v>
      </c>
      <c r="E1294" s="6">
        <f>IF(O1294&gt;0,RANK(O1294,(N1294:P1294,Q1294:AE1294)),0)</f>
        <v>1</v>
      </c>
      <c r="F1294" s="6">
        <f>IF(P1294&gt;0,RANK(P1294,(N1294:P1294,Q1294:AE1294)),0)</f>
        <v>3</v>
      </c>
      <c r="G1294" s="1">
        <f t="shared" ref="G1294:G1334" si="492">IF(C1294&gt;0,MAX(N1294:P1294)-LARGE(N1294:P1294,2),0)</f>
        <v>1425</v>
      </c>
      <c r="H1294" s="2">
        <f t="shared" ref="H1294:H1334" si="493">IF(C1294&gt;0,G1294/C1294,0)</f>
        <v>6.6498670026599468E-2</v>
      </c>
      <c r="I1294" s="2"/>
      <c r="J1294" s="2">
        <f t="shared" ref="J1294:J1325" si="494">IF($C1294=0,"-",N1294/$C1294)</f>
        <v>0.45923748191702835</v>
      </c>
      <c r="K1294" s="2">
        <f t="shared" ref="K1294:K1325" si="495">IF($C1294=0,"-",O1294/$C1294)</f>
        <v>0.52573615194362777</v>
      </c>
      <c r="L1294" s="2">
        <f t="shared" ref="L1294:L1325" si="496">IF($C1294=0,"-",P1294/$C1294)</f>
        <v>7.8865089364879362E-3</v>
      </c>
      <c r="M1294" s="2">
        <f t="shared" ref="M1294:M1325" si="497">IF(C1294=0,"-",(1-J1294-K1294-L1294))</f>
        <v>7.1398572028558913E-3</v>
      </c>
      <c r="N1294" s="56">
        <v>9841</v>
      </c>
      <c r="O1294" s="56">
        <v>11266</v>
      </c>
      <c r="P1294" s="56">
        <v>169</v>
      </c>
      <c r="Q1294" s="56"/>
      <c r="R1294" s="56"/>
      <c r="S1294" s="56"/>
      <c r="T1294" s="56"/>
      <c r="U1294" s="56"/>
      <c r="V1294" s="56"/>
      <c r="W1294" s="56"/>
      <c r="X1294" s="56">
        <v>1</v>
      </c>
      <c r="Y1294" s="56">
        <v>92</v>
      </c>
      <c r="Z1294" s="56">
        <v>60</v>
      </c>
      <c r="AA1294" s="56"/>
      <c r="AB1294" s="56"/>
      <c r="AC1294" s="56"/>
      <c r="AD1294" s="56"/>
      <c r="AE1294" s="56"/>
      <c r="AG1294" s="6">
        <f>IF(Q1294&gt;0,RANK(Q1294,(N1294:P1294,Q1294:AE1294)),0)</f>
        <v>0</v>
      </c>
      <c r="AH1294" s="6">
        <f>IF(R1294&gt;0,RANK(R1294,(N1294:P1294,Q1294:AE1294)),0)</f>
        <v>0</v>
      </c>
      <c r="AI1294" s="6">
        <f>IF(T1294&gt;0,RANK(T1294,(N1294:P1294,Q1294:AE1294)),0)</f>
        <v>0</v>
      </c>
      <c r="AJ1294" s="6">
        <f>IF(S1294&gt;0,RANK(S1294,(N1294:P1294,Q1294:AE1294)),0)</f>
        <v>0</v>
      </c>
      <c r="AK1294" s="2">
        <f t="shared" ref="AK1294:AK1325" si="498">IF($C1294=0,"-",Q1294/$C1294)</f>
        <v>0</v>
      </c>
      <c r="AL1294" s="2">
        <f t="shared" ref="AL1294:AL1325" si="499">IF($C1294=0,"-",R1294/$C1294)</f>
        <v>0</v>
      </c>
      <c r="AM1294" s="2">
        <f t="shared" ref="AM1294:AM1325" si="500">IF($C1294=0,"-",T1294/$C1294)</f>
        <v>0</v>
      </c>
      <c r="AN1294" s="2">
        <f t="shared" ref="AN1294:AN1325" si="501">IF($C1294=0,"-",S1294/$C1294)</f>
        <v>0</v>
      </c>
      <c r="AP1294" t="s">
        <v>620</v>
      </c>
      <c r="AQ1294" t="s">
        <v>1761</v>
      </c>
      <c r="AR1294" s="1"/>
      <c r="AS1294" s="1"/>
      <c r="AT1294" s="92">
        <v>47</v>
      </c>
      <c r="AU1294" s="94">
        <v>1</v>
      </c>
      <c r="AV1294" s="98">
        <f t="shared" ref="AV1294:AV1303" si="502">1000*AT1294+AU1294</f>
        <v>47001</v>
      </c>
      <c r="AW1294" s="1"/>
      <c r="AX1294" s="6" t="s">
        <v>1535</v>
      </c>
    </row>
    <row r="1295" spans="1:50" hidden="1" outlineLevel="1">
      <c r="A1295" t="s">
        <v>1310</v>
      </c>
      <c r="B1295" t="s">
        <v>1761</v>
      </c>
      <c r="C1295" s="1">
        <f t="shared" si="491"/>
        <v>9035</v>
      </c>
      <c r="D1295" s="6">
        <f>IF(N1295&gt;0, RANK(N1295,(N1295:P1295,Q1295:AE1295)),0)</f>
        <v>1</v>
      </c>
      <c r="E1295" s="6">
        <f>IF(O1295&gt;0,RANK(O1295,(N1295:P1295,Q1295:AE1295)),0)</f>
        <v>2</v>
      </c>
      <c r="F1295" s="6">
        <f>IF(P1295&gt;0,RANK(P1295,(N1295:P1295,Q1295:AE1295)),0)</f>
        <v>3</v>
      </c>
      <c r="G1295" s="1">
        <f t="shared" si="492"/>
        <v>65</v>
      </c>
      <c r="H1295" s="2">
        <f t="shared" si="493"/>
        <v>7.1942446043165471E-3</v>
      </c>
      <c r="I1295" s="2"/>
      <c r="J1295" s="2">
        <f t="shared" si="494"/>
        <v>0.49728832318760374</v>
      </c>
      <c r="K1295" s="2">
        <f t="shared" si="495"/>
        <v>0.49009407858328724</v>
      </c>
      <c r="L1295" s="2">
        <f t="shared" si="496"/>
        <v>7.9690094078583296E-3</v>
      </c>
      <c r="M1295" s="2">
        <f t="shared" si="497"/>
        <v>4.6485888212506876E-3</v>
      </c>
      <c r="N1295" s="56">
        <v>4493</v>
      </c>
      <c r="O1295" s="56">
        <v>4428</v>
      </c>
      <c r="P1295" s="56">
        <v>72</v>
      </c>
      <c r="Q1295" s="56"/>
      <c r="R1295" s="56"/>
      <c r="S1295" s="56"/>
      <c r="T1295" s="56"/>
      <c r="U1295" s="56"/>
      <c r="V1295" s="56"/>
      <c r="W1295" s="56"/>
      <c r="X1295" s="56">
        <v>0</v>
      </c>
      <c r="Y1295" s="56">
        <v>29</v>
      </c>
      <c r="Z1295" s="56">
        <v>13</v>
      </c>
      <c r="AA1295" s="56"/>
      <c r="AB1295" s="56"/>
      <c r="AC1295" s="56"/>
      <c r="AD1295" s="56"/>
      <c r="AE1295" s="56"/>
      <c r="AG1295" s="6">
        <f>IF(Q1295&gt;0,RANK(Q1295,(N1295:P1295,Q1295:AE1295)),0)</f>
        <v>0</v>
      </c>
      <c r="AH1295" s="6">
        <f>IF(R1295&gt;0,RANK(R1295,(N1295:P1295,Q1295:AE1295)),0)</f>
        <v>0</v>
      </c>
      <c r="AI1295" s="6">
        <f>IF(T1295&gt;0,RANK(T1295,(N1295:P1295,Q1295:AE1295)),0)</f>
        <v>0</v>
      </c>
      <c r="AJ1295" s="6">
        <f>IF(S1295&gt;0,RANK(S1295,(N1295:P1295,Q1295:AE1295)),0)</f>
        <v>0</v>
      </c>
      <c r="AK1295" s="2">
        <f t="shared" si="498"/>
        <v>0</v>
      </c>
      <c r="AL1295" s="2">
        <f t="shared" si="499"/>
        <v>0</v>
      </c>
      <c r="AM1295" s="2">
        <f t="shared" si="500"/>
        <v>0</v>
      </c>
      <c r="AN1295" s="2">
        <f t="shared" si="501"/>
        <v>0</v>
      </c>
      <c r="AP1295" t="s">
        <v>1310</v>
      </c>
      <c r="AQ1295" t="s">
        <v>1761</v>
      </c>
      <c r="AR1295" s="1"/>
      <c r="AS1295" s="1"/>
      <c r="AT1295" s="92">
        <v>47</v>
      </c>
      <c r="AU1295" s="94">
        <v>3</v>
      </c>
      <c r="AV1295" s="98">
        <f t="shared" si="502"/>
        <v>47003</v>
      </c>
      <c r="AW1295" s="1"/>
      <c r="AX1295" s="6" t="s">
        <v>1535</v>
      </c>
    </row>
    <row r="1296" spans="1:50" hidden="1" outlineLevel="1">
      <c r="A1296" t="s">
        <v>945</v>
      </c>
      <c r="B1296" t="s">
        <v>1761</v>
      </c>
      <c r="C1296" s="1">
        <f t="shared" si="491"/>
        <v>5930</v>
      </c>
      <c r="D1296" s="6">
        <f>IF(N1296&gt;0, RANK(N1296,(N1296:P1296,Q1296:AE1296)),0)</f>
        <v>1</v>
      </c>
      <c r="E1296" s="6">
        <f>IF(O1296&gt;0,RANK(O1296,(N1296:P1296,Q1296:AE1296)),0)</f>
        <v>2</v>
      </c>
      <c r="F1296" s="6">
        <f>IF(P1296&gt;0,RANK(P1296,(N1296:P1296,Q1296:AE1296)),0)</f>
        <v>3</v>
      </c>
      <c r="G1296" s="1">
        <f t="shared" si="492"/>
        <v>557</v>
      </c>
      <c r="H1296" s="2">
        <f t="shared" si="493"/>
        <v>9.392917369308601E-2</v>
      </c>
      <c r="I1296" s="2"/>
      <c r="J1296" s="2">
        <f t="shared" si="494"/>
        <v>0.53018549747048904</v>
      </c>
      <c r="K1296" s="2">
        <f t="shared" si="495"/>
        <v>0.43625632377740303</v>
      </c>
      <c r="L1296" s="2">
        <f t="shared" si="496"/>
        <v>1.551433389544688E-2</v>
      </c>
      <c r="M1296" s="2">
        <f t="shared" si="497"/>
        <v>1.8043844856661044E-2</v>
      </c>
      <c r="N1296" s="56">
        <v>3144</v>
      </c>
      <c r="O1296" s="56">
        <v>2587</v>
      </c>
      <c r="P1296" s="56">
        <v>92</v>
      </c>
      <c r="Q1296" s="56"/>
      <c r="R1296" s="56"/>
      <c r="S1296" s="56"/>
      <c r="T1296" s="56"/>
      <c r="U1296" s="56"/>
      <c r="V1296" s="56"/>
      <c r="W1296" s="56"/>
      <c r="X1296" s="56">
        <v>0</v>
      </c>
      <c r="Y1296" s="56">
        <v>83</v>
      </c>
      <c r="Z1296" s="56">
        <v>24</v>
      </c>
      <c r="AA1296" s="56"/>
      <c r="AB1296" s="56"/>
      <c r="AC1296" s="56"/>
      <c r="AD1296" s="56"/>
      <c r="AE1296" s="56"/>
      <c r="AG1296" s="6">
        <f>IF(Q1296&gt;0,RANK(Q1296,(N1296:P1296,Q1296:AE1296)),0)</f>
        <v>0</v>
      </c>
      <c r="AH1296" s="6">
        <f>IF(R1296&gt;0,RANK(R1296,(N1296:P1296,Q1296:AE1296)),0)</f>
        <v>0</v>
      </c>
      <c r="AI1296" s="6">
        <f>IF(T1296&gt;0,RANK(T1296,(N1296:P1296,Q1296:AE1296)),0)</f>
        <v>0</v>
      </c>
      <c r="AJ1296" s="6">
        <f>IF(S1296&gt;0,RANK(S1296,(N1296:P1296,Q1296:AE1296)),0)</f>
        <v>0</v>
      </c>
      <c r="AK1296" s="2">
        <f t="shared" si="498"/>
        <v>0</v>
      </c>
      <c r="AL1296" s="2">
        <f t="shared" si="499"/>
        <v>0</v>
      </c>
      <c r="AM1296" s="2">
        <f t="shared" si="500"/>
        <v>0</v>
      </c>
      <c r="AN1296" s="2">
        <f t="shared" si="501"/>
        <v>0</v>
      </c>
      <c r="AP1296" t="s">
        <v>945</v>
      </c>
      <c r="AQ1296" t="s">
        <v>1761</v>
      </c>
      <c r="AR1296" s="1"/>
      <c r="AS1296" s="1"/>
      <c r="AT1296" s="92">
        <v>47</v>
      </c>
      <c r="AU1296" s="94">
        <v>5</v>
      </c>
      <c r="AV1296" s="98">
        <f t="shared" si="502"/>
        <v>47005</v>
      </c>
      <c r="AW1296" s="1"/>
      <c r="AX1296" s="6" t="s">
        <v>1535</v>
      </c>
    </row>
    <row r="1297" spans="1:50" hidden="1" outlineLevel="1">
      <c r="A1297" t="s">
        <v>442</v>
      </c>
      <c r="B1297" t="s">
        <v>1761</v>
      </c>
      <c r="C1297" s="1">
        <f t="shared" si="491"/>
        <v>3119</v>
      </c>
      <c r="D1297" s="6">
        <f>IF(N1297&gt;0, RANK(N1297,(N1297:P1297,Q1297:AE1297)),0)</f>
        <v>2</v>
      </c>
      <c r="E1297" s="6">
        <f>IF(O1297&gt;0,RANK(O1297,(N1297:P1297,Q1297:AE1297)),0)</f>
        <v>1</v>
      </c>
      <c r="F1297" s="6">
        <f>IF(P1297&gt;0,RANK(P1297,(N1297:P1297,Q1297:AE1297)),0)</f>
        <v>3</v>
      </c>
      <c r="G1297" s="1">
        <f t="shared" si="492"/>
        <v>571</v>
      </c>
      <c r="H1297" s="2">
        <f t="shared" si="493"/>
        <v>0.18307149727476754</v>
      </c>
      <c r="I1297" s="2"/>
      <c r="J1297" s="2">
        <f t="shared" si="494"/>
        <v>0.39884578390509778</v>
      </c>
      <c r="K1297" s="2">
        <f t="shared" si="495"/>
        <v>0.5819172811798653</v>
      </c>
      <c r="L1297" s="2">
        <f t="shared" si="496"/>
        <v>1.0580314203270279E-2</v>
      </c>
      <c r="M1297" s="2">
        <f t="shared" si="497"/>
        <v>8.6566207117665835E-3</v>
      </c>
      <c r="N1297" s="56">
        <v>1244</v>
      </c>
      <c r="O1297" s="56">
        <v>1815</v>
      </c>
      <c r="P1297" s="56">
        <v>33</v>
      </c>
      <c r="Q1297" s="56"/>
      <c r="R1297" s="56"/>
      <c r="S1297" s="56"/>
      <c r="T1297" s="56"/>
      <c r="U1297" s="56"/>
      <c r="V1297" s="56"/>
      <c r="W1297" s="56"/>
      <c r="X1297" s="56">
        <v>0</v>
      </c>
      <c r="Y1297" s="56">
        <v>14</v>
      </c>
      <c r="Z1297" s="56">
        <v>13</v>
      </c>
      <c r="AA1297" s="56"/>
      <c r="AB1297" s="56"/>
      <c r="AC1297" s="56"/>
      <c r="AD1297" s="56"/>
      <c r="AE1297" s="56"/>
      <c r="AG1297" s="6">
        <f>IF(Q1297&gt;0,RANK(Q1297,(N1297:P1297,Q1297:AE1297)),0)</f>
        <v>0</v>
      </c>
      <c r="AH1297" s="6">
        <f>IF(R1297&gt;0,RANK(R1297,(N1297:P1297,Q1297:AE1297)),0)</f>
        <v>0</v>
      </c>
      <c r="AI1297" s="6">
        <f>IF(T1297&gt;0,RANK(T1297,(N1297:P1297,Q1297:AE1297)),0)</f>
        <v>0</v>
      </c>
      <c r="AJ1297" s="6">
        <f>IF(S1297&gt;0,RANK(S1297,(N1297:P1297,Q1297:AE1297)),0)</f>
        <v>0</v>
      </c>
      <c r="AK1297" s="2">
        <f t="shared" si="498"/>
        <v>0</v>
      </c>
      <c r="AL1297" s="2">
        <f t="shared" si="499"/>
        <v>0</v>
      </c>
      <c r="AM1297" s="2">
        <f t="shared" si="500"/>
        <v>0</v>
      </c>
      <c r="AN1297" s="2">
        <f t="shared" si="501"/>
        <v>0</v>
      </c>
      <c r="AP1297" t="s">
        <v>442</v>
      </c>
      <c r="AQ1297" t="s">
        <v>1761</v>
      </c>
      <c r="AR1297" s="1"/>
      <c r="AS1297" s="1"/>
      <c r="AT1297" s="92">
        <v>47</v>
      </c>
      <c r="AU1297" s="94">
        <v>7</v>
      </c>
      <c r="AV1297" s="98">
        <f t="shared" si="502"/>
        <v>47007</v>
      </c>
      <c r="AW1297" s="1"/>
      <c r="AX1297" s="6" t="s">
        <v>1535</v>
      </c>
    </row>
    <row r="1298" spans="1:50" hidden="1" outlineLevel="1">
      <c r="A1298" t="s">
        <v>421</v>
      </c>
      <c r="B1298" t="s">
        <v>1761</v>
      </c>
      <c r="C1298" s="1">
        <f t="shared" si="491"/>
        <v>27403</v>
      </c>
      <c r="D1298" s="6">
        <f>IF(N1298&gt;0, RANK(N1298,(N1298:P1298,Q1298:AE1298)),0)</f>
        <v>2</v>
      </c>
      <c r="E1298" s="6">
        <f>IF(O1298&gt;0,RANK(O1298,(N1298:P1298,Q1298:AE1298)),0)</f>
        <v>1</v>
      </c>
      <c r="F1298" s="6">
        <f>IF(P1298&gt;0,RANK(P1298,(N1298:P1298,Q1298:AE1298)),0)</f>
        <v>3</v>
      </c>
      <c r="G1298" s="1">
        <f t="shared" si="492"/>
        <v>7810</v>
      </c>
      <c r="H1298" s="2">
        <f t="shared" si="493"/>
        <v>0.28500529139145347</v>
      </c>
      <c r="I1298" s="2"/>
      <c r="J1298" s="2">
        <f t="shared" si="494"/>
        <v>0.34857497354304273</v>
      </c>
      <c r="K1298" s="2">
        <f t="shared" si="495"/>
        <v>0.63358026493449626</v>
      </c>
      <c r="L1298" s="2">
        <f t="shared" si="496"/>
        <v>9.1960734226179622E-3</v>
      </c>
      <c r="M1298" s="2">
        <f t="shared" si="497"/>
        <v>8.6486880998429879E-3</v>
      </c>
      <c r="N1298" s="56">
        <v>9552</v>
      </c>
      <c r="O1298" s="56">
        <v>17362</v>
      </c>
      <c r="P1298" s="56">
        <v>252</v>
      </c>
      <c r="Q1298" s="56"/>
      <c r="R1298" s="56"/>
      <c r="S1298" s="56"/>
      <c r="T1298" s="56"/>
      <c r="U1298" s="56"/>
      <c r="V1298" s="56"/>
      <c r="W1298" s="56"/>
      <c r="X1298" s="56">
        <v>4</v>
      </c>
      <c r="Y1298" s="56">
        <v>151</v>
      </c>
      <c r="Z1298" s="56">
        <v>82</v>
      </c>
      <c r="AA1298" s="56"/>
      <c r="AB1298" s="56"/>
      <c r="AC1298" s="56"/>
      <c r="AD1298" s="56"/>
      <c r="AE1298" s="56"/>
      <c r="AG1298" s="6">
        <f>IF(Q1298&gt;0,RANK(Q1298,(N1298:P1298,Q1298:AE1298)),0)</f>
        <v>0</v>
      </c>
      <c r="AH1298" s="6">
        <f>IF(R1298&gt;0,RANK(R1298,(N1298:P1298,Q1298:AE1298)),0)</f>
        <v>0</v>
      </c>
      <c r="AI1298" s="6">
        <f>IF(T1298&gt;0,RANK(T1298,(N1298:P1298,Q1298:AE1298)),0)</f>
        <v>0</v>
      </c>
      <c r="AJ1298" s="6">
        <f>IF(S1298&gt;0,RANK(S1298,(N1298:P1298,Q1298:AE1298)),0)</f>
        <v>0</v>
      </c>
      <c r="AK1298" s="2">
        <f t="shared" si="498"/>
        <v>0</v>
      </c>
      <c r="AL1298" s="2">
        <f t="shared" si="499"/>
        <v>0</v>
      </c>
      <c r="AM1298" s="2">
        <f t="shared" si="500"/>
        <v>0</v>
      </c>
      <c r="AN1298" s="2">
        <f t="shared" si="501"/>
        <v>0</v>
      </c>
      <c r="AP1298" t="s">
        <v>421</v>
      </c>
      <c r="AQ1298" t="s">
        <v>1761</v>
      </c>
      <c r="AR1298" s="1"/>
      <c r="AS1298" s="1"/>
      <c r="AT1298" s="92">
        <v>47</v>
      </c>
      <c r="AU1298" s="94">
        <v>9</v>
      </c>
      <c r="AV1298" s="98">
        <f t="shared" si="502"/>
        <v>47009</v>
      </c>
      <c r="AW1298" s="1"/>
      <c r="AX1298" s="6" t="s">
        <v>1535</v>
      </c>
    </row>
    <row r="1299" spans="1:50" hidden="1" outlineLevel="1">
      <c r="A1299" t="s">
        <v>2581</v>
      </c>
      <c r="B1299" t="s">
        <v>1761</v>
      </c>
      <c r="C1299" s="1">
        <f t="shared" si="491"/>
        <v>20067</v>
      </c>
      <c r="D1299" s="6">
        <f>IF(N1299&gt;0, RANK(N1299,(N1299:P1299,Q1299:AE1299)),0)</f>
        <v>2</v>
      </c>
      <c r="E1299" s="6">
        <f>IF(O1299&gt;0,RANK(O1299,(N1299:P1299,Q1299:AE1299)),0)</f>
        <v>1</v>
      </c>
      <c r="F1299" s="6">
        <f>IF(P1299&gt;0,RANK(P1299,(N1299:P1299,Q1299:AE1299)),0)</f>
        <v>3</v>
      </c>
      <c r="G1299" s="1">
        <f t="shared" si="492"/>
        <v>8202</v>
      </c>
      <c r="H1299" s="2">
        <f t="shared" si="493"/>
        <v>0.40873075198086412</v>
      </c>
      <c r="I1299" s="2"/>
      <c r="J1299" s="2">
        <f t="shared" si="494"/>
        <v>0.28300194348931079</v>
      </c>
      <c r="K1299" s="2">
        <f t="shared" si="495"/>
        <v>0.69173269547017491</v>
      </c>
      <c r="L1299" s="2">
        <f t="shared" si="496"/>
        <v>1.4999750834703743E-2</v>
      </c>
      <c r="M1299" s="2">
        <f t="shared" si="497"/>
        <v>1.0265610205810613E-2</v>
      </c>
      <c r="N1299" s="56">
        <v>5679</v>
      </c>
      <c r="O1299" s="56">
        <v>13881</v>
      </c>
      <c r="P1299" s="56">
        <v>301</v>
      </c>
      <c r="Q1299" s="56"/>
      <c r="R1299" s="56"/>
      <c r="S1299" s="56"/>
      <c r="T1299" s="56"/>
      <c r="U1299" s="56"/>
      <c r="V1299" s="56"/>
      <c r="W1299" s="56"/>
      <c r="X1299" s="56">
        <v>0</v>
      </c>
      <c r="Y1299" s="56">
        <v>148</v>
      </c>
      <c r="Z1299" s="56">
        <v>58</v>
      </c>
      <c r="AA1299" s="56"/>
      <c r="AB1299" s="56"/>
      <c r="AC1299" s="56"/>
      <c r="AD1299" s="56"/>
      <c r="AE1299" s="56"/>
      <c r="AG1299" s="6">
        <f>IF(Q1299&gt;0,RANK(Q1299,(N1299:P1299,Q1299:AE1299)),0)</f>
        <v>0</v>
      </c>
      <c r="AH1299" s="6">
        <f>IF(R1299&gt;0,RANK(R1299,(N1299:P1299,Q1299:AE1299)),0)</f>
        <v>0</v>
      </c>
      <c r="AI1299" s="6">
        <f>IF(T1299&gt;0,RANK(T1299,(N1299:P1299,Q1299:AE1299)),0)</f>
        <v>0</v>
      </c>
      <c r="AJ1299" s="6">
        <f>IF(S1299&gt;0,RANK(S1299,(N1299:P1299,Q1299:AE1299)),0)</f>
        <v>0</v>
      </c>
      <c r="AK1299" s="2">
        <f t="shared" si="498"/>
        <v>0</v>
      </c>
      <c r="AL1299" s="2">
        <f t="shared" si="499"/>
        <v>0</v>
      </c>
      <c r="AM1299" s="2">
        <f t="shared" si="500"/>
        <v>0</v>
      </c>
      <c r="AN1299" s="2">
        <f t="shared" si="501"/>
        <v>0</v>
      </c>
      <c r="AP1299" t="s">
        <v>2581</v>
      </c>
      <c r="AQ1299" t="s">
        <v>1761</v>
      </c>
      <c r="AR1299" s="1"/>
      <c r="AS1299" s="1"/>
      <c r="AT1299" s="92">
        <v>47</v>
      </c>
      <c r="AU1299" s="94">
        <v>11</v>
      </c>
      <c r="AV1299" s="98">
        <f t="shared" si="502"/>
        <v>47011</v>
      </c>
      <c r="AW1299" s="1"/>
      <c r="AX1299" s="6" t="s">
        <v>1535</v>
      </c>
    </row>
    <row r="1300" spans="1:50" hidden="1" outlineLevel="1">
      <c r="A1300" t="s">
        <v>2686</v>
      </c>
      <c r="B1300" t="s">
        <v>1761</v>
      </c>
      <c r="C1300" s="1">
        <f t="shared" si="491"/>
        <v>8036</v>
      </c>
      <c r="D1300" s="6">
        <f>IF(N1300&gt;0, RANK(N1300,(N1300:P1300,Q1300:AE1300)),0)</f>
        <v>2</v>
      </c>
      <c r="E1300" s="6">
        <f>IF(O1300&gt;0,RANK(O1300,(N1300:P1300,Q1300:AE1300)),0)</f>
        <v>1</v>
      </c>
      <c r="F1300" s="6">
        <f>IF(P1300&gt;0,RANK(P1300,(N1300:P1300,Q1300:AE1300)),0)</f>
        <v>3</v>
      </c>
      <c r="G1300" s="1">
        <f t="shared" si="492"/>
        <v>543</v>
      </c>
      <c r="H1300" s="2">
        <f t="shared" si="493"/>
        <v>6.7570930811348934E-2</v>
      </c>
      <c r="I1300" s="2"/>
      <c r="J1300" s="2">
        <f t="shared" si="494"/>
        <v>0.46017919362867099</v>
      </c>
      <c r="K1300" s="2">
        <f t="shared" si="495"/>
        <v>0.5277501244400199</v>
      </c>
      <c r="L1300" s="2">
        <f t="shared" si="496"/>
        <v>7.7152812344449973E-3</v>
      </c>
      <c r="M1300" s="2">
        <f t="shared" si="497"/>
        <v>4.3554006968641156E-3</v>
      </c>
      <c r="N1300" s="56">
        <v>3698</v>
      </c>
      <c r="O1300" s="56">
        <v>4241</v>
      </c>
      <c r="P1300" s="56">
        <v>62</v>
      </c>
      <c r="Q1300" s="56"/>
      <c r="R1300" s="56"/>
      <c r="S1300" s="56"/>
      <c r="T1300" s="56"/>
      <c r="U1300" s="56"/>
      <c r="V1300" s="56"/>
      <c r="W1300" s="56"/>
      <c r="X1300" s="56">
        <v>0</v>
      </c>
      <c r="Y1300" s="56">
        <v>23</v>
      </c>
      <c r="Z1300" s="56">
        <v>12</v>
      </c>
      <c r="AA1300" s="56"/>
      <c r="AB1300" s="56"/>
      <c r="AC1300" s="56"/>
      <c r="AD1300" s="56"/>
      <c r="AE1300" s="56"/>
      <c r="AG1300" s="6">
        <f>IF(Q1300&gt;0,RANK(Q1300,(N1300:P1300,Q1300:AE1300)),0)</f>
        <v>0</v>
      </c>
      <c r="AH1300" s="6">
        <f>IF(R1300&gt;0,RANK(R1300,(N1300:P1300,Q1300:AE1300)),0)</f>
        <v>0</v>
      </c>
      <c r="AI1300" s="6">
        <f>IF(T1300&gt;0,RANK(T1300,(N1300:P1300,Q1300:AE1300)),0)</f>
        <v>0</v>
      </c>
      <c r="AJ1300" s="6">
        <f>IF(S1300&gt;0,RANK(S1300,(N1300:P1300,Q1300:AE1300)),0)</f>
        <v>0</v>
      </c>
      <c r="AK1300" s="2">
        <f t="shared" si="498"/>
        <v>0</v>
      </c>
      <c r="AL1300" s="2">
        <f t="shared" si="499"/>
        <v>0</v>
      </c>
      <c r="AM1300" s="2">
        <f t="shared" si="500"/>
        <v>0</v>
      </c>
      <c r="AN1300" s="2">
        <f t="shared" si="501"/>
        <v>0</v>
      </c>
      <c r="AP1300" t="s">
        <v>2686</v>
      </c>
      <c r="AQ1300" t="s">
        <v>1761</v>
      </c>
      <c r="AR1300" s="1"/>
      <c r="AS1300" s="1"/>
      <c r="AT1300" s="92">
        <v>47</v>
      </c>
      <c r="AU1300" s="94">
        <v>13</v>
      </c>
      <c r="AV1300" s="98">
        <f t="shared" si="502"/>
        <v>47013</v>
      </c>
      <c r="AW1300" s="1"/>
      <c r="AX1300" s="6" t="s">
        <v>1535</v>
      </c>
    </row>
    <row r="1301" spans="1:50" hidden="1" outlineLevel="1">
      <c r="A1301" t="s">
        <v>1772</v>
      </c>
      <c r="B1301" t="s">
        <v>1761</v>
      </c>
      <c r="C1301" s="1">
        <f t="shared" si="491"/>
        <v>3332</v>
      </c>
      <c r="D1301" s="6">
        <f>IF(N1301&gt;0, RANK(N1301,(N1301:P1301,Q1301:AE1301)),0)</f>
        <v>1</v>
      </c>
      <c r="E1301" s="6">
        <f>IF(O1301&gt;0,RANK(O1301,(N1301:P1301,Q1301:AE1301)),0)</f>
        <v>2</v>
      </c>
      <c r="F1301" s="6">
        <f>IF(P1301&gt;0,RANK(P1301,(N1301:P1301,Q1301:AE1301)),0)</f>
        <v>3</v>
      </c>
      <c r="G1301" s="1">
        <f t="shared" si="492"/>
        <v>252</v>
      </c>
      <c r="H1301" s="2">
        <f t="shared" si="493"/>
        <v>7.5630252100840331E-2</v>
      </c>
      <c r="I1301" s="2"/>
      <c r="J1301" s="2">
        <f t="shared" si="494"/>
        <v>0.53001200480192079</v>
      </c>
      <c r="K1301" s="2">
        <f t="shared" si="495"/>
        <v>0.45438175270108044</v>
      </c>
      <c r="L1301" s="2">
        <f t="shared" si="496"/>
        <v>9.3037214885954376E-3</v>
      </c>
      <c r="M1301" s="2">
        <f t="shared" si="497"/>
        <v>6.3025210084033303E-3</v>
      </c>
      <c r="N1301" s="56">
        <v>1766</v>
      </c>
      <c r="O1301" s="56">
        <v>1514</v>
      </c>
      <c r="P1301" s="56">
        <v>31</v>
      </c>
      <c r="Q1301" s="56"/>
      <c r="R1301" s="56"/>
      <c r="S1301" s="56"/>
      <c r="T1301" s="56"/>
      <c r="U1301" s="56"/>
      <c r="V1301" s="56"/>
      <c r="W1301" s="56"/>
      <c r="X1301" s="56">
        <v>0</v>
      </c>
      <c r="Y1301" s="56">
        <v>16</v>
      </c>
      <c r="Z1301" s="56">
        <v>5</v>
      </c>
      <c r="AA1301" s="56"/>
      <c r="AB1301" s="56"/>
      <c r="AC1301" s="56"/>
      <c r="AD1301" s="56"/>
      <c r="AE1301" s="56"/>
      <c r="AG1301" s="6">
        <f>IF(Q1301&gt;0,RANK(Q1301,(N1301:P1301,Q1301:AE1301)),0)</f>
        <v>0</v>
      </c>
      <c r="AH1301" s="6">
        <f>IF(R1301&gt;0,RANK(R1301,(N1301:P1301,Q1301:AE1301)),0)</f>
        <v>0</v>
      </c>
      <c r="AI1301" s="6">
        <f>IF(T1301&gt;0,RANK(T1301,(N1301:P1301,Q1301:AE1301)),0)</f>
        <v>0</v>
      </c>
      <c r="AJ1301" s="6">
        <f>IF(S1301&gt;0,RANK(S1301,(N1301:P1301,Q1301:AE1301)),0)</f>
        <v>0</v>
      </c>
      <c r="AK1301" s="2">
        <f t="shared" si="498"/>
        <v>0</v>
      </c>
      <c r="AL1301" s="2">
        <f t="shared" si="499"/>
        <v>0</v>
      </c>
      <c r="AM1301" s="2">
        <f t="shared" si="500"/>
        <v>0</v>
      </c>
      <c r="AN1301" s="2">
        <f t="shared" si="501"/>
        <v>0</v>
      </c>
      <c r="AP1301" t="s">
        <v>1772</v>
      </c>
      <c r="AQ1301" t="s">
        <v>1761</v>
      </c>
      <c r="AR1301" s="1"/>
      <c r="AS1301" s="1"/>
      <c r="AT1301" s="92">
        <v>47</v>
      </c>
      <c r="AU1301" s="94">
        <v>15</v>
      </c>
      <c r="AV1301" s="98">
        <f t="shared" si="502"/>
        <v>47015</v>
      </c>
      <c r="AW1301" s="1"/>
      <c r="AX1301" s="6" t="s">
        <v>1535</v>
      </c>
    </row>
    <row r="1302" spans="1:50" hidden="1" outlineLevel="1">
      <c r="A1302" t="s">
        <v>1670</v>
      </c>
      <c r="B1302" t="s">
        <v>1761</v>
      </c>
      <c r="C1302" s="1">
        <f t="shared" si="491"/>
        <v>8845</v>
      </c>
      <c r="D1302" s="6">
        <f>IF(N1302&gt;0, RANK(N1302,(N1302:P1302,Q1302:AE1302)),0)</f>
        <v>2</v>
      </c>
      <c r="E1302" s="6">
        <f>IF(O1302&gt;0,RANK(O1302,(N1302:P1302,Q1302:AE1302)),0)</f>
        <v>1</v>
      </c>
      <c r="F1302" s="6">
        <f>IF(P1302&gt;0,RANK(P1302,(N1302:P1302,Q1302:AE1302)),0)</f>
        <v>3</v>
      </c>
      <c r="G1302" s="1">
        <f t="shared" si="492"/>
        <v>1222</v>
      </c>
      <c r="H1302" s="2">
        <f t="shared" si="493"/>
        <v>0.13815715093273034</v>
      </c>
      <c r="I1302" s="2"/>
      <c r="J1302" s="2">
        <f t="shared" si="494"/>
        <v>0.42679479932165065</v>
      </c>
      <c r="K1302" s="2">
        <f t="shared" si="495"/>
        <v>0.56495195025438105</v>
      </c>
      <c r="L1302" s="2">
        <f t="shared" si="496"/>
        <v>5.5398530243075186E-3</v>
      </c>
      <c r="M1302" s="2">
        <f t="shared" si="497"/>
        <v>2.713397399660776E-3</v>
      </c>
      <c r="N1302" s="56">
        <v>3775</v>
      </c>
      <c r="O1302" s="56">
        <v>4997</v>
      </c>
      <c r="P1302" s="56">
        <v>49</v>
      </c>
      <c r="Q1302" s="56"/>
      <c r="R1302" s="56"/>
      <c r="S1302" s="56"/>
      <c r="T1302" s="56"/>
      <c r="U1302" s="56"/>
      <c r="V1302" s="56"/>
      <c r="W1302" s="56"/>
      <c r="X1302" s="56">
        <v>0</v>
      </c>
      <c r="Y1302" s="56">
        <v>16</v>
      </c>
      <c r="Z1302" s="56">
        <v>8</v>
      </c>
      <c r="AA1302" s="56"/>
      <c r="AB1302" s="56"/>
      <c r="AC1302" s="56"/>
      <c r="AD1302" s="56"/>
      <c r="AE1302" s="56"/>
      <c r="AG1302" s="6">
        <f>IF(Q1302&gt;0,RANK(Q1302,(N1302:P1302,Q1302:AE1302)),0)</f>
        <v>0</v>
      </c>
      <c r="AH1302" s="6">
        <f>IF(R1302&gt;0,RANK(R1302,(N1302:P1302,Q1302:AE1302)),0)</f>
        <v>0</v>
      </c>
      <c r="AI1302" s="6">
        <f>IF(T1302&gt;0,RANK(T1302,(N1302:P1302,Q1302:AE1302)),0)</f>
        <v>0</v>
      </c>
      <c r="AJ1302" s="6">
        <f>IF(S1302&gt;0,RANK(S1302,(N1302:P1302,Q1302:AE1302)),0)</f>
        <v>0</v>
      </c>
      <c r="AK1302" s="2">
        <f t="shared" si="498"/>
        <v>0</v>
      </c>
      <c r="AL1302" s="2">
        <f t="shared" si="499"/>
        <v>0</v>
      </c>
      <c r="AM1302" s="2">
        <f t="shared" si="500"/>
        <v>0</v>
      </c>
      <c r="AN1302" s="2">
        <f t="shared" si="501"/>
        <v>0</v>
      </c>
      <c r="AP1302" t="s">
        <v>1670</v>
      </c>
      <c r="AQ1302" t="s">
        <v>1761</v>
      </c>
      <c r="AR1302" s="1"/>
      <c r="AS1302" s="1"/>
      <c r="AT1302" s="92">
        <v>47</v>
      </c>
      <c r="AU1302" s="94">
        <v>17</v>
      </c>
      <c r="AV1302" s="98">
        <f t="shared" si="502"/>
        <v>47017</v>
      </c>
      <c r="AW1302" s="1"/>
      <c r="AX1302" s="6" t="s">
        <v>1535</v>
      </c>
    </row>
    <row r="1303" spans="1:50" hidden="1" outlineLevel="1">
      <c r="A1303" t="s">
        <v>2902</v>
      </c>
      <c r="B1303" t="s">
        <v>1761</v>
      </c>
      <c r="C1303" s="1">
        <f t="shared" si="491"/>
        <v>14087</v>
      </c>
      <c r="D1303" s="6">
        <f>IF(N1303&gt;0, RANK(N1303,(N1303:P1303,Q1303:AE1303)),0)</f>
        <v>2</v>
      </c>
      <c r="E1303" s="6">
        <f>IF(O1303&gt;0,RANK(O1303,(N1303:P1303,Q1303:AE1303)),0)</f>
        <v>1</v>
      </c>
      <c r="F1303" s="6">
        <f>IF(P1303&gt;0,RANK(P1303,(N1303:P1303,Q1303:AE1303)),0)</f>
        <v>3</v>
      </c>
      <c r="G1303" s="1">
        <f t="shared" si="492"/>
        <v>4742</v>
      </c>
      <c r="H1303" s="2">
        <f t="shared" si="493"/>
        <v>0.33662241783204372</v>
      </c>
      <c r="I1303" s="2"/>
      <c r="J1303" s="2">
        <f t="shared" si="494"/>
        <v>0.32412862923262581</v>
      </c>
      <c r="K1303" s="2">
        <f t="shared" si="495"/>
        <v>0.66075104706466958</v>
      </c>
      <c r="L1303" s="2">
        <f t="shared" si="496"/>
        <v>8.1635550507560169E-3</v>
      </c>
      <c r="M1303" s="2">
        <f t="shared" si="497"/>
        <v>6.9567686519486464E-3</v>
      </c>
      <c r="N1303" s="56">
        <v>4566</v>
      </c>
      <c r="O1303" s="56">
        <v>9308</v>
      </c>
      <c r="P1303" s="56">
        <v>115</v>
      </c>
      <c r="Q1303" s="56"/>
      <c r="R1303" s="56"/>
      <c r="S1303" s="56"/>
      <c r="T1303" s="56"/>
      <c r="U1303" s="56"/>
      <c r="V1303" s="56"/>
      <c r="W1303" s="56"/>
      <c r="X1303" s="56">
        <v>0</v>
      </c>
      <c r="Y1303" s="56">
        <v>79</v>
      </c>
      <c r="Z1303" s="56">
        <v>19</v>
      </c>
      <c r="AA1303" s="56"/>
      <c r="AB1303" s="56"/>
      <c r="AC1303" s="56"/>
      <c r="AD1303" s="56"/>
      <c r="AE1303" s="56"/>
      <c r="AG1303" s="6">
        <f>IF(Q1303&gt;0,RANK(Q1303,(N1303:P1303,Q1303:AE1303)),0)</f>
        <v>0</v>
      </c>
      <c r="AH1303" s="6">
        <f>IF(R1303&gt;0,RANK(R1303,(N1303:P1303,Q1303:AE1303)),0)</f>
        <v>0</v>
      </c>
      <c r="AI1303" s="6">
        <f>IF(T1303&gt;0,RANK(T1303,(N1303:P1303,Q1303:AE1303)),0)</f>
        <v>0</v>
      </c>
      <c r="AJ1303" s="6">
        <f>IF(S1303&gt;0,RANK(S1303,(N1303:P1303,Q1303:AE1303)),0)</f>
        <v>0</v>
      </c>
      <c r="AK1303" s="2">
        <f t="shared" si="498"/>
        <v>0</v>
      </c>
      <c r="AL1303" s="2">
        <f t="shared" si="499"/>
        <v>0</v>
      </c>
      <c r="AM1303" s="2">
        <f t="shared" si="500"/>
        <v>0</v>
      </c>
      <c r="AN1303" s="2">
        <f t="shared" si="501"/>
        <v>0</v>
      </c>
      <c r="AP1303" t="s">
        <v>2902</v>
      </c>
      <c r="AQ1303" t="s">
        <v>1761</v>
      </c>
      <c r="AR1303" s="1"/>
      <c r="AS1303" s="1"/>
      <c r="AT1303" s="92">
        <v>47</v>
      </c>
      <c r="AU1303" s="94">
        <v>19</v>
      </c>
      <c r="AV1303" s="98">
        <f t="shared" si="502"/>
        <v>47019</v>
      </c>
      <c r="AW1303" s="1"/>
      <c r="AX1303" s="6" t="s">
        <v>1535</v>
      </c>
    </row>
    <row r="1304" spans="1:50" hidden="1" outlineLevel="1">
      <c r="A1304" t="s">
        <v>2295</v>
      </c>
      <c r="B1304" t="s">
        <v>1761</v>
      </c>
      <c r="C1304" s="1">
        <f t="shared" si="491"/>
        <v>7708</v>
      </c>
      <c r="D1304" s="6">
        <f>IF(N1304&gt;0, RANK(N1304,(N1304:P1304,Q1304:AE1304)),0)</f>
        <v>2</v>
      </c>
      <c r="E1304" s="6">
        <f>IF(O1304&gt;0,RANK(O1304,(N1304:P1304,Q1304:AE1304)),0)</f>
        <v>1</v>
      </c>
      <c r="F1304" s="6">
        <f>IF(P1304&gt;0,RANK(P1304,(N1304:P1304,Q1304:AE1304)),0)</f>
        <v>3</v>
      </c>
      <c r="G1304" s="1">
        <f t="shared" si="492"/>
        <v>959</v>
      </c>
      <c r="H1304" s="2">
        <f t="shared" si="493"/>
        <v>0.12441619097042034</v>
      </c>
      <c r="I1304" s="2"/>
      <c r="J1304" s="2">
        <f t="shared" si="494"/>
        <v>0.42812662169174881</v>
      </c>
      <c r="K1304" s="2">
        <f t="shared" si="495"/>
        <v>0.5525428126621692</v>
      </c>
      <c r="L1304" s="2">
        <f t="shared" si="496"/>
        <v>1.2324857291126102E-2</v>
      </c>
      <c r="M1304" s="2">
        <f t="shared" si="497"/>
        <v>7.0057083549559408E-3</v>
      </c>
      <c r="N1304" s="56">
        <v>3300</v>
      </c>
      <c r="O1304" s="56">
        <v>4259</v>
      </c>
      <c r="P1304" s="56">
        <v>95</v>
      </c>
      <c r="Q1304" s="56"/>
      <c r="R1304" s="56"/>
      <c r="S1304" s="56"/>
      <c r="T1304" s="56"/>
      <c r="U1304" s="56"/>
      <c r="V1304" s="56"/>
      <c r="W1304" s="56"/>
      <c r="X1304" s="56">
        <v>0</v>
      </c>
      <c r="Y1304" s="56">
        <v>40</v>
      </c>
      <c r="Z1304" s="56">
        <v>14</v>
      </c>
      <c r="AA1304" s="56"/>
      <c r="AB1304" s="56"/>
      <c r="AC1304" s="56"/>
      <c r="AD1304" s="56"/>
      <c r="AE1304" s="56"/>
      <c r="AG1304" s="6">
        <f>IF(Q1304&gt;0,RANK(Q1304,(N1304:P1304,Q1304:AE1304)),0)</f>
        <v>0</v>
      </c>
      <c r="AH1304" s="6">
        <f>IF(R1304&gt;0,RANK(R1304,(N1304:P1304,Q1304:AE1304)),0)</f>
        <v>0</v>
      </c>
      <c r="AI1304" s="6">
        <f>IF(T1304&gt;0,RANK(T1304,(N1304:P1304,Q1304:AE1304)),0)</f>
        <v>0</v>
      </c>
      <c r="AJ1304" s="6">
        <f>IF(S1304&gt;0,RANK(S1304,(N1304:P1304,Q1304:AE1304)),0)</f>
        <v>0</v>
      </c>
      <c r="AK1304" s="2">
        <f t="shared" si="498"/>
        <v>0</v>
      </c>
      <c r="AL1304" s="2">
        <f t="shared" si="499"/>
        <v>0</v>
      </c>
      <c r="AM1304" s="2">
        <f t="shared" si="500"/>
        <v>0</v>
      </c>
      <c r="AN1304" s="2">
        <f t="shared" si="501"/>
        <v>0</v>
      </c>
      <c r="AP1304" t="s">
        <v>2295</v>
      </c>
      <c r="AQ1304" t="s">
        <v>1761</v>
      </c>
      <c r="AR1304" s="1"/>
      <c r="AS1304" s="1"/>
      <c r="AT1304" s="92">
        <v>47</v>
      </c>
      <c r="AU1304" s="94">
        <v>21</v>
      </c>
      <c r="AV1304" s="98">
        <f t="shared" ref="AV1304:AV1367" si="503">1000*AT1304+AU1304</f>
        <v>47021</v>
      </c>
      <c r="AW1304" s="1"/>
      <c r="AX1304" s="6" t="s">
        <v>1535</v>
      </c>
    </row>
    <row r="1305" spans="1:50" hidden="1" outlineLevel="1">
      <c r="A1305" t="s">
        <v>1178</v>
      </c>
      <c r="B1305" t="s">
        <v>1761</v>
      </c>
      <c r="C1305" s="1">
        <f t="shared" si="491"/>
        <v>4357</v>
      </c>
      <c r="D1305" s="6">
        <f>IF(N1305&gt;0, RANK(N1305,(N1305:P1305,Q1305:AE1305)),0)</f>
        <v>2</v>
      </c>
      <c r="E1305" s="6">
        <f>IF(O1305&gt;0,RANK(O1305,(N1305:P1305,Q1305:AE1305)),0)</f>
        <v>1</v>
      </c>
      <c r="F1305" s="6">
        <f>IF(P1305&gt;0,RANK(P1305,(N1305:P1305,Q1305:AE1305)),0)</f>
        <v>3</v>
      </c>
      <c r="G1305" s="1">
        <f t="shared" si="492"/>
        <v>1121</v>
      </c>
      <c r="H1305" s="2">
        <f t="shared" si="493"/>
        <v>0.25728712416800553</v>
      </c>
      <c r="I1305" s="2"/>
      <c r="J1305" s="2">
        <f t="shared" si="494"/>
        <v>0.36906128069772781</v>
      </c>
      <c r="K1305" s="2">
        <f t="shared" si="495"/>
        <v>0.62634840486573329</v>
      </c>
      <c r="L1305" s="2">
        <f t="shared" si="496"/>
        <v>2.983704383750287E-3</v>
      </c>
      <c r="M1305" s="2">
        <f t="shared" si="497"/>
        <v>1.6066100527886134E-3</v>
      </c>
      <c r="N1305" s="56">
        <v>1608</v>
      </c>
      <c r="O1305" s="56">
        <v>2729</v>
      </c>
      <c r="P1305" s="56">
        <v>13</v>
      </c>
      <c r="Q1305" s="56"/>
      <c r="R1305" s="56"/>
      <c r="S1305" s="56"/>
      <c r="T1305" s="56"/>
      <c r="U1305" s="56"/>
      <c r="V1305" s="56"/>
      <c r="W1305" s="56"/>
      <c r="X1305" s="56">
        <v>0</v>
      </c>
      <c r="Y1305" s="56">
        <v>4</v>
      </c>
      <c r="Z1305" s="56">
        <v>3</v>
      </c>
      <c r="AA1305" s="56"/>
      <c r="AB1305" s="56"/>
      <c r="AC1305" s="56"/>
      <c r="AD1305" s="56"/>
      <c r="AE1305" s="56"/>
      <c r="AG1305" s="6">
        <f>IF(Q1305&gt;0,RANK(Q1305,(N1305:P1305,Q1305:AE1305)),0)</f>
        <v>0</v>
      </c>
      <c r="AH1305" s="6">
        <f>IF(R1305&gt;0,RANK(R1305,(N1305:P1305,Q1305:AE1305)),0)</f>
        <v>0</v>
      </c>
      <c r="AI1305" s="6">
        <f>IF(T1305&gt;0,RANK(T1305,(N1305:P1305,Q1305:AE1305)),0)</f>
        <v>0</v>
      </c>
      <c r="AJ1305" s="6">
        <f>IF(S1305&gt;0,RANK(S1305,(N1305:P1305,Q1305:AE1305)),0)</f>
        <v>0</v>
      </c>
      <c r="AK1305" s="2">
        <f t="shared" si="498"/>
        <v>0</v>
      </c>
      <c r="AL1305" s="2">
        <f t="shared" si="499"/>
        <v>0</v>
      </c>
      <c r="AM1305" s="2">
        <f t="shared" si="500"/>
        <v>0</v>
      </c>
      <c r="AN1305" s="2">
        <f t="shared" si="501"/>
        <v>0</v>
      </c>
      <c r="AP1305" t="s">
        <v>1178</v>
      </c>
      <c r="AQ1305" t="s">
        <v>1761</v>
      </c>
      <c r="AR1305" s="1"/>
      <c r="AS1305" s="1"/>
      <c r="AT1305" s="92">
        <v>47</v>
      </c>
      <c r="AU1305" s="94">
        <v>23</v>
      </c>
      <c r="AV1305" s="98">
        <f t="shared" si="503"/>
        <v>47023</v>
      </c>
      <c r="AW1305" s="1"/>
      <c r="AX1305" s="6" t="s">
        <v>1535</v>
      </c>
    </row>
    <row r="1306" spans="1:50" hidden="1" outlineLevel="1">
      <c r="A1306" t="s">
        <v>2739</v>
      </c>
      <c r="B1306" t="s">
        <v>1761</v>
      </c>
      <c r="C1306" s="1">
        <f t="shared" si="491"/>
        <v>6254</v>
      </c>
      <c r="D1306" s="6">
        <f>IF(N1306&gt;0, RANK(N1306,(N1306:P1306,Q1306:AE1306)),0)</f>
        <v>2</v>
      </c>
      <c r="E1306" s="6">
        <f>IF(O1306&gt;0,RANK(O1306,(N1306:P1306,Q1306:AE1306)),0)</f>
        <v>1</v>
      </c>
      <c r="F1306" s="6">
        <f>IF(P1306&gt;0,RANK(P1306,(N1306:P1306,Q1306:AE1306)),0)</f>
        <v>3</v>
      </c>
      <c r="G1306" s="1">
        <f t="shared" si="492"/>
        <v>1236</v>
      </c>
      <c r="H1306" s="2">
        <f t="shared" si="493"/>
        <v>0.19763351455068756</v>
      </c>
      <c r="I1306" s="2"/>
      <c r="J1306" s="2">
        <f t="shared" si="494"/>
        <v>0.39286856411896387</v>
      </c>
      <c r="K1306" s="2">
        <f t="shared" si="495"/>
        <v>0.59050207866965143</v>
      </c>
      <c r="L1306" s="2">
        <f t="shared" si="496"/>
        <v>8.7943716021746075E-3</v>
      </c>
      <c r="M1306" s="2">
        <f t="shared" si="497"/>
        <v>7.8349856092100913E-3</v>
      </c>
      <c r="N1306" s="56">
        <v>2457</v>
      </c>
      <c r="O1306" s="56">
        <v>3693</v>
      </c>
      <c r="P1306" s="56">
        <v>55</v>
      </c>
      <c r="Q1306" s="56"/>
      <c r="R1306" s="56"/>
      <c r="S1306" s="56"/>
      <c r="T1306" s="56"/>
      <c r="U1306" s="56"/>
      <c r="V1306" s="56"/>
      <c r="W1306" s="56"/>
      <c r="X1306" s="56">
        <v>0</v>
      </c>
      <c r="Y1306" s="56">
        <v>32</v>
      </c>
      <c r="Z1306" s="56">
        <v>17</v>
      </c>
      <c r="AA1306" s="56"/>
      <c r="AB1306" s="56"/>
      <c r="AC1306" s="56"/>
      <c r="AD1306" s="56"/>
      <c r="AE1306" s="56"/>
      <c r="AG1306" s="6">
        <f>IF(Q1306&gt;0,RANK(Q1306,(N1306:P1306,Q1306:AE1306)),0)</f>
        <v>0</v>
      </c>
      <c r="AH1306" s="6">
        <f>IF(R1306&gt;0,RANK(R1306,(N1306:P1306,Q1306:AE1306)),0)</f>
        <v>0</v>
      </c>
      <c r="AI1306" s="6">
        <f>IF(T1306&gt;0,RANK(T1306,(N1306:P1306,Q1306:AE1306)),0)</f>
        <v>0</v>
      </c>
      <c r="AJ1306" s="6">
        <f>IF(S1306&gt;0,RANK(S1306,(N1306:P1306,Q1306:AE1306)),0)</f>
        <v>0</v>
      </c>
      <c r="AK1306" s="2">
        <f t="shared" si="498"/>
        <v>0</v>
      </c>
      <c r="AL1306" s="2">
        <f t="shared" si="499"/>
        <v>0</v>
      </c>
      <c r="AM1306" s="2">
        <f t="shared" si="500"/>
        <v>0</v>
      </c>
      <c r="AN1306" s="2">
        <f t="shared" si="501"/>
        <v>0</v>
      </c>
      <c r="AP1306" t="s">
        <v>2739</v>
      </c>
      <c r="AQ1306" t="s">
        <v>1761</v>
      </c>
      <c r="AT1306" s="92">
        <v>47</v>
      </c>
      <c r="AU1306" s="94">
        <v>25</v>
      </c>
      <c r="AV1306" s="98">
        <f t="shared" si="503"/>
        <v>47025</v>
      </c>
      <c r="AX1306" s="6" t="s">
        <v>1535</v>
      </c>
    </row>
    <row r="1307" spans="1:50" hidden="1" outlineLevel="1">
      <c r="A1307" t="s">
        <v>1251</v>
      </c>
      <c r="B1307" t="s">
        <v>1761</v>
      </c>
      <c r="C1307" s="1">
        <f t="shared" si="491"/>
        <v>2312</v>
      </c>
      <c r="D1307" s="6">
        <f>IF(N1307&gt;0, RANK(N1307,(N1307:P1307,Q1307:AE1307)),0)</f>
        <v>1</v>
      </c>
      <c r="E1307" s="6">
        <f>IF(O1307&gt;0,RANK(O1307,(N1307:P1307,Q1307:AE1307)),0)</f>
        <v>2</v>
      </c>
      <c r="F1307" s="6">
        <f>IF(P1307&gt;0,RANK(P1307,(N1307:P1307,Q1307:AE1307)),0)</f>
        <v>3</v>
      </c>
      <c r="G1307" s="1">
        <f t="shared" si="492"/>
        <v>49</v>
      </c>
      <c r="H1307" s="2">
        <f t="shared" si="493"/>
        <v>2.1193771626297576E-2</v>
      </c>
      <c r="I1307" s="2"/>
      <c r="J1307" s="2">
        <f t="shared" si="494"/>
        <v>0.50562283737024216</v>
      </c>
      <c r="K1307" s="2">
        <f t="shared" si="495"/>
        <v>0.48442906574394462</v>
      </c>
      <c r="L1307" s="2">
        <f t="shared" si="496"/>
        <v>4.7577854671280277E-3</v>
      </c>
      <c r="M1307" s="2">
        <f t="shared" si="497"/>
        <v>5.1903114186851902E-3</v>
      </c>
      <c r="N1307" s="56">
        <v>1169</v>
      </c>
      <c r="O1307" s="56">
        <v>1120</v>
      </c>
      <c r="P1307" s="56">
        <v>11</v>
      </c>
      <c r="Q1307" s="56"/>
      <c r="R1307" s="56"/>
      <c r="S1307" s="56"/>
      <c r="T1307" s="56"/>
      <c r="U1307" s="56"/>
      <c r="V1307" s="56"/>
      <c r="W1307" s="56"/>
      <c r="X1307" s="56">
        <v>0</v>
      </c>
      <c r="Y1307" s="56">
        <v>8</v>
      </c>
      <c r="Z1307" s="56">
        <v>4</v>
      </c>
      <c r="AA1307" s="56"/>
      <c r="AB1307" s="56"/>
      <c r="AC1307" s="56"/>
      <c r="AD1307" s="56"/>
      <c r="AE1307" s="56"/>
      <c r="AG1307" s="6">
        <f>IF(Q1307&gt;0,RANK(Q1307,(N1307:P1307,Q1307:AE1307)),0)</f>
        <v>0</v>
      </c>
      <c r="AH1307" s="6">
        <f>IF(R1307&gt;0,RANK(R1307,(N1307:P1307,Q1307:AE1307)),0)</f>
        <v>0</v>
      </c>
      <c r="AI1307" s="6">
        <f>IF(T1307&gt;0,RANK(T1307,(N1307:P1307,Q1307:AE1307)),0)</f>
        <v>0</v>
      </c>
      <c r="AJ1307" s="6">
        <f>IF(S1307&gt;0,RANK(S1307,(N1307:P1307,Q1307:AE1307)),0)</f>
        <v>0</v>
      </c>
      <c r="AK1307" s="2">
        <f t="shared" si="498"/>
        <v>0</v>
      </c>
      <c r="AL1307" s="2">
        <f t="shared" si="499"/>
        <v>0</v>
      </c>
      <c r="AM1307" s="2">
        <f t="shared" si="500"/>
        <v>0</v>
      </c>
      <c r="AN1307" s="2">
        <f t="shared" si="501"/>
        <v>0</v>
      </c>
      <c r="AP1307" t="s">
        <v>1251</v>
      </c>
      <c r="AQ1307" t="s">
        <v>1761</v>
      </c>
      <c r="AT1307" s="92">
        <v>47</v>
      </c>
      <c r="AU1307" s="94">
        <v>27</v>
      </c>
      <c r="AV1307" s="98">
        <f t="shared" si="503"/>
        <v>47027</v>
      </c>
      <c r="AX1307" s="6" t="s">
        <v>1535</v>
      </c>
    </row>
    <row r="1308" spans="1:50" hidden="1" outlineLevel="1">
      <c r="A1308" t="s">
        <v>2217</v>
      </c>
      <c r="B1308" t="s">
        <v>1761</v>
      </c>
      <c r="C1308" s="1">
        <f t="shared" si="491"/>
        <v>7004</v>
      </c>
      <c r="D1308" s="6">
        <f>IF(N1308&gt;0, RANK(N1308,(N1308:P1308,Q1308:AE1308)),0)</f>
        <v>2</v>
      </c>
      <c r="E1308" s="6">
        <f>IF(O1308&gt;0,RANK(O1308,(N1308:P1308,Q1308:AE1308)),0)</f>
        <v>1</v>
      </c>
      <c r="F1308" s="6">
        <f>IF(P1308&gt;0,RANK(P1308,(N1308:P1308,Q1308:AE1308)),0)</f>
        <v>3</v>
      </c>
      <c r="G1308" s="1">
        <f t="shared" si="492"/>
        <v>2046</v>
      </c>
      <c r="H1308" s="2">
        <f t="shared" si="493"/>
        <v>0.29211878926327811</v>
      </c>
      <c r="I1308" s="2"/>
      <c r="J1308" s="2">
        <f t="shared" si="494"/>
        <v>0.34480296973158198</v>
      </c>
      <c r="K1308" s="2">
        <f t="shared" si="495"/>
        <v>0.63692175899486003</v>
      </c>
      <c r="L1308" s="2">
        <f t="shared" si="496"/>
        <v>9.2804111936036545E-3</v>
      </c>
      <c r="M1308" s="2">
        <f t="shared" si="497"/>
        <v>8.9948600799543369E-3</v>
      </c>
      <c r="N1308" s="56">
        <v>2415</v>
      </c>
      <c r="O1308" s="56">
        <v>4461</v>
      </c>
      <c r="P1308" s="56">
        <v>65</v>
      </c>
      <c r="Q1308" s="56"/>
      <c r="R1308" s="56"/>
      <c r="S1308" s="56"/>
      <c r="T1308" s="56"/>
      <c r="U1308" s="56"/>
      <c r="V1308" s="56"/>
      <c r="W1308" s="56"/>
      <c r="X1308" s="56">
        <v>0</v>
      </c>
      <c r="Y1308" s="56">
        <v>43</v>
      </c>
      <c r="Z1308" s="56">
        <v>20</v>
      </c>
      <c r="AA1308" s="56"/>
      <c r="AB1308" s="56"/>
      <c r="AC1308" s="56"/>
      <c r="AD1308" s="56"/>
      <c r="AE1308" s="56"/>
      <c r="AG1308" s="6">
        <f>IF(Q1308&gt;0,RANK(Q1308,(N1308:P1308,Q1308:AE1308)),0)</f>
        <v>0</v>
      </c>
      <c r="AH1308" s="6">
        <f>IF(R1308&gt;0,RANK(R1308,(N1308:P1308,Q1308:AE1308)),0)</f>
        <v>0</v>
      </c>
      <c r="AI1308" s="6">
        <f>IF(T1308&gt;0,RANK(T1308,(N1308:P1308,Q1308:AE1308)),0)</f>
        <v>0</v>
      </c>
      <c r="AJ1308" s="6">
        <f>IF(S1308&gt;0,RANK(S1308,(N1308:P1308,Q1308:AE1308)),0)</f>
        <v>0</v>
      </c>
      <c r="AK1308" s="2">
        <f t="shared" si="498"/>
        <v>0</v>
      </c>
      <c r="AL1308" s="2">
        <f t="shared" si="499"/>
        <v>0</v>
      </c>
      <c r="AM1308" s="2">
        <f t="shared" si="500"/>
        <v>0</v>
      </c>
      <c r="AN1308" s="2">
        <f t="shared" si="501"/>
        <v>0</v>
      </c>
      <c r="AP1308" t="s">
        <v>2217</v>
      </c>
      <c r="AQ1308" t="s">
        <v>1761</v>
      </c>
      <c r="AT1308" s="92">
        <v>47</v>
      </c>
      <c r="AU1308" s="94">
        <v>29</v>
      </c>
      <c r="AV1308" s="98">
        <f t="shared" si="503"/>
        <v>47029</v>
      </c>
      <c r="AX1308" s="6" t="s">
        <v>1535</v>
      </c>
    </row>
    <row r="1309" spans="1:50" hidden="1" outlineLevel="1">
      <c r="A1309" t="s">
        <v>1601</v>
      </c>
      <c r="B1309" t="s">
        <v>1761</v>
      </c>
      <c r="C1309" s="1">
        <f t="shared" si="491"/>
        <v>13216</v>
      </c>
      <c r="D1309" s="6">
        <f>IF(N1309&gt;0, RANK(N1309,(N1309:P1309,Q1309:AE1309)),0)</f>
        <v>2</v>
      </c>
      <c r="E1309" s="6">
        <f>IF(O1309&gt;0,RANK(O1309,(N1309:P1309,Q1309:AE1309)),0)</f>
        <v>1</v>
      </c>
      <c r="F1309" s="6">
        <f>IF(P1309&gt;0,RANK(P1309,(N1309:P1309,Q1309:AE1309)),0)</f>
        <v>3</v>
      </c>
      <c r="G1309" s="1">
        <f t="shared" si="492"/>
        <v>410</v>
      </c>
      <c r="H1309" s="2">
        <f t="shared" si="493"/>
        <v>3.1023002421307507E-2</v>
      </c>
      <c r="I1309" s="2"/>
      <c r="J1309" s="2">
        <f t="shared" si="494"/>
        <v>0.47835956416464892</v>
      </c>
      <c r="K1309" s="2">
        <f t="shared" si="495"/>
        <v>0.50938256658595638</v>
      </c>
      <c r="L1309" s="2">
        <f t="shared" si="496"/>
        <v>7.9449152542372878E-3</v>
      </c>
      <c r="M1309" s="2">
        <f t="shared" si="497"/>
        <v>4.3129539951573606E-3</v>
      </c>
      <c r="N1309" s="56">
        <v>6322</v>
      </c>
      <c r="O1309" s="56">
        <v>6732</v>
      </c>
      <c r="P1309" s="56">
        <v>105</v>
      </c>
      <c r="Q1309" s="56"/>
      <c r="R1309" s="56"/>
      <c r="S1309" s="56"/>
      <c r="T1309" s="56"/>
      <c r="U1309" s="56"/>
      <c r="V1309" s="56"/>
      <c r="W1309" s="56"/>
      <c r="X1309" s="56">
        <v>0</v>
      </c>
      <c r="Y1309" s="56">
        <v>36</v>
      </c>
      <c r="Z1309" s="56">
        <v>21</v>
      </c>
      <c r="AA1309" s="56"/>
      <c r="AB1309" s="56"/>
      <c r="AC1309" s="56"/>
      <c r="AD1309" s="56"/>
      <c r="AE1309" s="56"/>
      <c r="AG1309" s="6">
        <f>IF(Q1309&gt;0,RANK(Q1309,(N1309:P1309,Q1309:AE1309)),0)</f>
        <v>0</v>
      </c>
      <c r="AH1309" s="6">
        <f>IF(R1309&gt;0,RANK(R1309,(N1309:P1309,Q1309:AE1309)),0)</f>
        <v>0</v>
      </c>
      <c r="AI1309" s="6">
        <f>IF(T1309&gt;0,RANK(T1309,(N1309:P1309,Q1309:AE1309)),0)</f>
        <v>0</v>
      </c>
      <c r="AJ1309" s="6">
        <f>IF(S1309&gt;0,RANK(S1309,(N1309:P1309,Q1309:AE1309)),0)</f>
        <v>0</v>
      </c>
      <c r="AK1309" s="2">
        <f t="shared" si="498"/>
        <v>0</v>
      </c>
      <c r="AL1309" s="2">
        <f t="shared" si="499"/>
        <v>0</v>
      </c>
      <c r="AM1309" s="2">
        <f t="shared" si="500"/>
        <v>0</v>
      </c>
      <c r="AN1309" s="2">
        <f t="shared" si="501"/>
        <v>0</v>
      </c>
      <c r="AP1309" t="s">
        <v>1601</v>
      </c>
      <c r="AQ1309" t="s">
        <v>1761</v>
      </c>
      <c r="AT1309" s="92">
        <v>47</v>
      </c>
      <c r="AU1309" s="94">
        <v>31</v>
      </c>
      <c r="AV1309" s="98">
        <f t="shared" si="503"/>
        <v>47031</v>
      </c>
      <c r="AX1309" s="6" t="s">
        <v>1535</v>
      </c>
    </row>
    <row r="1310" spans="1:50" hidden="1" outlineLevel="1">
      <c r="A1310" t="s">
        <v>2314</v>
      </c>
      <c r="B1310" t="s">
        <v>1761</v>
      </c>
      <c r="C1310" s="1">
        <f t="shared" si="491"/>
        <v>3532</v>
      </c>
      <c r="D1310" s="6">
        <f>IF(N1310&gt;0, RANK(N1310,(N1310:P1310,Q1310:AE1310)),0)</f>
        <v>2</v>
      </c>
      <c r="E1310" s="6">
        <f>IF(O1310&gt;0,RANK(O1310,(N1310:P1310,Q1310:AE1310)),0)</f>
        <v>1</v>
      </c>
      <c r="F1310" s="6">
        <f>IF(P1310&gt;0,RANK(P1310,(N1310:P1310,Q1310:AE1310)),0)</f>
        <v>3</v>
      </c>
      <c r="G1310" s="1">
        <f t="shared" si="492"/>
        <v>758</v>
      </c>
      <c r="H1310" s="2">
        <f t="shared" si="493"/>
        <v>0.21460928652321631</v>
      </c>
      <c r="I1310" s="2"/>
      <c r="J1310" s="2">
        <f t="shared" si="494"/>
        <v>0.38646659116647791</v>
      </c>
      <c r="K1310" s="2">
        <f t="shared" si="495"/>
        <v>0.60107587768969417</v>
      </c>
      <c r="L1310" s="2">
        <f t="shared" si="496"/>
        <v>7.6443941109852771E-3</v>
      </c>
      <c r="M1310" s="2">
        <f t="shared" si="497"/>
        <v>4.8131370328425831E-3</v>
      </c>
      <c r="N1310" s="56">
        <v>1365</v>
      </c>
      <c r="O1310" s="56">
        <v>2123</v>
      </c>
      <c r="P1310" s="56">
        <v>27</v>
      </c>
      <c r="Q1310" s="56"/>
      <c r="R1310" s="56"/>
      <c r="S1310" s="56"/>
      <c r="T1310" s="56"/>
      <c r="U1310" s="56"/>
      <c r="V1310" s="56"/>
      <c r="W1310" s="56"/>
      <c r="X1310" s="56">
        <v>0</v>
      </c>
      <c r="Y1310" s="56">
        <v>10</v>
      </c>
      <c r="Z1310" s="56">
        <v>7</v>
      </c>
      <c r="AA1310" s="56"/>
      <c r="AB1310" s="56"/>
      <c r="AC1310" s="56"/>
      <c r="AD1310" s="56"/>
      <c r="AE1310" s="56"/>
      <c r="AG1310" s="6">
        <f>IF(Q1310&gt;0,RANK(Q1310,(N1310:P1310,Q1310:AE1310)),0)</f>
        <v>0</v>
      </c>
      <c r="AH1310" s="6">
        <f>IF(R1310&gt;0,RANK(R1310,(N1310:P1310,Q1310:AE1310)),0)</f>
        <v>0</v>
      </c>
      <c r="AI1310" s="6">
        <f>IF(T1310&gt;0,RANK(T1310,(N1310:P1310,Q1310:AE1310)),0)</f>
        <v>0</v>
      </c>
      <c r="AJ1310" s="6">
        <f>IF(S1310&gt;0,RANK(S1310,(N1310:P1310,Q1310:AE1310)),0)</f>
        <v>0</v>
      </c>
      <c r="AK1310" s="2">
        <f t="shared" si="498"/>
        <v>0</v>
      </c>
      <c r="AL1310" s="2">
        <f t="shared" si="499"/>
        <v>0</v>
      </c>
      <c r="AM1310" s="2">
        <f t="shared" si="500"/>
        <v>0</v>
      </c>
      <c r="AN1310" s="2">
        <f t="shared" si="501"/>
        <v>0</v>
      </c>
      <c r="AP1310" t="s">
        <v>2314</v>
      </c>
      <c r="AQ1310" t="s">
        <v>1761</v>
      </c>
      <c r="AT1310" s="92">
        <v>47</v>
      </c>
      <c r="AU1310" s="94">
        <v>33</v>
      </c>
      <c r="AV1310" s="98">
        <f t="shared" si="503"/>
        <v>47033</v>
      </c>
      <c r="AX1310" s="6" t="s">
        <v>1535</v>
      </c>
    </row>
    <row r="1311" spans="1:50" hidden="1" outlineLevel="1">
      <c r="A1311" t="s">
        <v>608</v>
      </c>
      <c r="B1311" t="s">
        <v>1761</v>
      </c>
      <c r="C1311" s="1">
        <f t="shared" si="491"/>
        <v>12981</v>
      </c>
      <c r="D1311" s="6">
        <f>IF(N1311&gt;0, RANK(N1311,(N1311:P1311,Q1311:AE1311)),0)</f>
        <v>2</v>
      </c>
      <c r="E1311" s="6">
        <f>IF(O1311&gt;0,RANK(O1311,(N1311:P1311,Q1311:AE1311)),0)</f>
        <v>1</v>
      </c>
      <c r="F1311" s="6">
        <f>IF(P1311&gt;0,RANK(P1311,(N1311:P1311,Q1311:AE1311)),0)</f>
        <v>4</v>
      </c>
      <c r="G1311" s="1">
        <f t="shared" si="492"/>
        <v>3419</v>
      </c>
      <c r="H1311" s="2">
        <f t="shared" si="493"/>
        <v>0.26338494723056777</v>
      </c>
      <c r="I1311" s="2"/>
      <c r="J1311" s="2">
        <f t="shared" si="494"/>
        <v>0.35883213928048685</v>
      </c>
      <c r="K1311" s="2">
        <f t="shared" si="495"/>
        <v>0.62221708651105467</v>
      </c>
      <c r="L1311" s="2">
        <f t="shared" si="496"/>
        <v>7.7035667514059013E-3</v>
      </c>
      <c r="M1311" s="2">
        <f t="shared" si="497"/>
        <v>1.1247207457052575E-2</v>
      </c>
      <c r="N1311" s="56">
        <v>4658</v>
      </c>
      <c r="O1311" s="56">
        <v>8077</v>
      </c>
      <c r="P1311" s="56">
        <v>100</v>
      </c>
      <c r="Q1311" s="56"/>
      <c r="R1311" s="56"/>
      <c r="S1311" s="56"/>
      <c r="T1311" s="56"/>
      <c r="U1311" s="56"/>
      <c r="V1311" s="56"/>
      <c r="W1311" s="56"/>
      <c r="X1311" s="56">
        <v>0</v>
      </c>
      <c r="Y1311" s="56">
        <v>103</v>
      </c>
      <c r="Z1311" s="56">
        <v>43</v>
      </c>
      <c r="AA1311" s="56"/>
      <c r="AB1311" s="56"/>
      <c r="AC1311" s="56"/>
      <c r="AD1311" s="56"/>
      <c r="AE1311" s="56"/>
      <c r="AG1311" s="6">
        <f>IF(Q1311&gt;0,RANK(Q1311,(N1311:P1311,Q1311:AE1311)),0)</f>
        <v>0</v>
      </c>
      <c r="AH1311" s="6">
        <f>IF(R1311&gt;0,RANK(R1311,(N1311:P1311,Q1311:AE1311)),0)</f>
        <v>0</v>
      </c>
      <c r="AI1311" s="6">
        <f>IF(T1311&gt;0,RANK(T1311,(N1311:P1311,Q1311:AE1311)),0)</f>
        <v>0</v>
      </c>
      <c r="AJ1311" s="6">
        <f>IF(S1311&gt;0,RANK(S1311,(N1311:P1311,Q1311:AE1311)),0)</f>
        <v>0</v>
      </c>
      <c r="AK1311" s="2">
        <f t="shared" si="498"/>
        <v>0</v>
      </c>
      <c r="AL1311" s="2">
        <f t="shared" si="499"/>
        <v>0</v>
      </c>
      <c r="AM1311" s="2">
        <f t="shared" si="500"/>
        <v>0</v>
      </c>
      <c r="AN1311" s="2">
        <f t="shared" si="501"/>
        <v>0</v>
      </c>
      <c r="AP1311" t="s">
        <v>608</v>
      </c>
      <c r="AQ1311" t="s">
        <v>1761</v>
      </c>
      <c r="AT1311" s="92">
        <v>47</v>
      </c>
      <c r="AU1311" s="94">
        <v>35</v>
      </c>
      <c r="AV1311" s="98">
        <f t="shared" si="503"/>
        <v>47035</v>
      </c>
      <c r="AX1311" s="6" t="s">
        <v>1535</v>
      </c>
    </row>
    <row r="1312" spans="1:50" hidden="1" outlineLevel="1">
      <c r="A1312" t="s">
        <v>1491</v>
      </c>
      <c r="B1312" t="s">
        <v>1761</v>
      </c>
      <c r="C1312" s="1">
        <f t="shared" si="491"/>
        <v>155806</v>
      </c>
      <c r="D1312" s="6">
        <f>IF(N1312&gt;0, RANK(N1312,(N1312:P1312,Q1312:AE1312)),0)</f>
        <v>2</v>
      </c>
      <c r="E1312" s="6">
        <f>IF(O1312&gt;0,RANK(O1312,(N1312:P1312,Q1312:AE1312)),0)</f>
        <v>1</v>
      </c>
      <c r="F1312" s="6">
        <f>IF(P1312&gt;0,RANK(P1312,(N1312:P1312,Q1312:AE1312)),0)</f>
        <v>3</v>
      </c>
      <c r="G1312" s="1">
        <f t="shared" si="492"/>
        <v>730</v>
      </c>
      <c r="H1312" s="2">
        <f t="shared" si="493"/>
        <v>4.6853137876590118E-3</v>
      </c>
      <c r="I1312" s="2"/>
      <c r="J1312" s="2">
        <f t="shared" si="494"/>
        <v>0.49007740395106736</v>
      </c>
      <c r="K1312" s="2">
        <f t="shared" si="495"/>
        <v>0.49476271773872638</v>
      </c>
      <c r="L1312" s="2">
        <f t="shared" si="496"/>
        <v>9.8455771921492109E-3</v>
      </c>
      <c r="M1312" s="2">
        <f t="shared" si="497"/>
        <v>5.3143011180570542E-3</v>
      </c>
      <c r="N1312" s="56">
        <v>76357</v>
      </c>
      <c r="O1312" s="56">
        <v>77087</v>
      </c>
      <c r="P1312" s="56">
        <v>1534</v>
      </c>
      <c r="Q1312" s="56"/>
      <c r="R1312" s="56"/>
      <c r="S1312" s="56"/>
      <c r="T1312" s="56"/>
      <c r="U1312" s="56"/>
      <c r="V1312" s="56"/>
      <c r="W1312" s="56"/>
      <c r="X1312" s="56">
        <v>5</v>
      </c>
      <c r="Y1312" s="56">
        <v>557</v>
      </c>
      <c r="Z1312" s="56">
        <v>266</v>
      </c>
      <c r="AA1312" s="56"/>
      <c r="AB1312" s="56"/>
      <c r="AC1312" s="56"/>
      <c r="AD1312" s="56"/>
      <c r="AE1312" s="56"/>
      <c r="AG1312" s="6">
        <f>IF(Q1312&gt;0,RANK(Q1312,(N1312:P1312,Q1312:AE1312)),0)</f>
        <v>0</v>
      </c>
      <c r="AH1312" s="6">
        <f>IF(R1312&gt;0,RANK(R1312,(N1312:P1312,Q1312:AE1312)),0)</f>
        <v>0</v>
      </c>
      <c r="AI1312" s="6">
        <f>IF(T1312&gt;0,RANK(T1312,(N1312:P1312,Q1312:AE1312)),0)</f>
        <v>0</v>
      </c>
      <c r="AJ1312" s="6">
        <f>IF(S1312&gt;0,RANK(S1312,(N1312:P1312,Q1312:AE1312)),0)</f>
        <v>0</v>
      </c>
      <c r="AK1312" s="2">
        <f t="shared" si="498"/>
        <v>0</v>
      </c>
      <c r="AL1312" s="2">
        <f t="shared" si="499"/>
        <v>0</v>
      </c>
      <c r="AM1312" s="2">
        <f t="shared" si="500"/>
        <v>0</v>
      </c>
      <c r="AN1312" s="2">
        <f t="shared" si="501"/>
        <v>0</v>
      </c>
      <c r="AP1312" t="s">
        <v>1491</v>
      </c>
      <c r="AQ1312" t="s">
        <v>1761</v>
      </c>
      <c r="AT1312" s="92">
        <v>47</v>
      </c>
      <c r="AU1312" s="94">
        <v>37</v>
      </c>
      <c r="AV1312" s="98">
        <f t="shared" si="503"/>
        <v>47037</v>
      </c>
      <c r="AX1312" s="6" t="s">
        <v>1535</v>
      </c>
    </row>
    <row r="1313" spans="1:50" hidden="1" outlineLevel="1">
      <c r="A1313" t="s">
        <v>2547</v>
      </c>
      <c r="B1313" t="s">
        <v>1761</v>
      </c>
      <c r="C1313" s="1">
        <f t="shared" si="491"/>
        <v>3591</v>
      </c>
      <c r="D1313" s="6">
        <f>IF(N1313&gt;0, RANK(N1313,(N1313:P1313,Q1313:AE1313)),0)</f>
        <v>2</v>
      </c>
      <c r="E1313" s="6">
        <f>IF(O1313&gt;0,RANK(O1313,(N1313:P1313,Q1313:AE1313)),0)</f>
        <v>1</v>
      </c>
      <c r="F1313" s="6">
        <f>IF(P1313&gt;0,RANK(P1313,(N1313:P1313,Q1313:AE1313)),0)</f>
        <v>3</v>
      </c>
      <c r="G1313" s="1">
        <f t="shared" si="492"/>
        <v>283</v>
      </c>
      <c r="H1313" s="2">
        <f t="shared" si="493"/>
        <v>7.8808131439710383E-2</v>
      </c>
      <c r="I1313" s="2"/>
      <c r="J1313" s="2">
        <f t="shared" si="494"/>
        <v>0.45112781954887216</v>
      </c>
      <c r="K1313" s="2">
        <f t="shared" si="495"/>
        <v>0.52993595098858259</v>
      </c>
      <c r="L1313" s="2">
        <f t="shared" si="496"/>
        <v>1.0582010582010581E-2</v>
      </c>
      <c r="M1313" s="2">
        <f t="shared" si="497"/>
        <v>8.3542188805346695E-3</v>
      </c>
      <c r="N1313" s="56">
        <v>1620</v>
      </c>
      <c r="O1313" s="56">
        <v>1903</v>
      </c>
      <c r="P1313" s="56">
        <v>38</v>
      </c>
      <c r="Q1313" s="56"/>
      <c r="R1313" s="56"/>
      <c r="S1313" s="56"/>
      <c r="T1313" s="56"/>
      <c r="U1313" s="56"/>
      <c r="V1313" s="56"/>
      <c r="W1313" s="56"/>
      <c r="X1313" s="56">
        <v>0</v>
      </c>
      <c r="Y1313" s="56">
        <v>22</v>
      </c>
      <c r="Z1313" s="56">
        <v>8</v>
      </c>
      <c r="AA1313" s="56"/>
      <c r="AB1313" s="56"/>
      <c r="AC1313" s="56"/>
      <c r="AD1313" s="56"/>
      <c r="AE1313" s="56"/>
      <c r="AG1313" s="6">
        <f>IF(Q1313&gt;0,RANK(Q1313,(N1313:P1313,Q1313:AE1313)),0)</f>
        <v>0</v>
      </c>
      <c r="AH1313" s="6">
        <f>IF(R1313&gt;0,RANK(R1313,(N1313:P1313,Q1313:AE1313)),0)</f>
        <v>0</v>
      </c>
      <c r="AI1313" s="6">
        <f>IF(T1313&gt;0,RANK(T1313,(N1313:P1313,Q1313:AE1313)),0)</f>
        <v>0</v>
      </c>
      <c r="AJ1313" s="6">
        <f>IF(S1313&gt;0,RANK(S1313,(N1313:P1313,Q1313:AE1313)),0)</f>
        <v>0</v>
      </c>
      <c r="AK1313" s="2">
        <f t="shared" si="498"/>
        <v>0</v>
      </c>
      <c r="AL1313" s="2">
        <f t="shared" si="499"/>
        <v>0</v>
      </c>
      <c r="AM1313" s="2">
        <f t="shared" si="500"/>
        <v>0</v>
      </c>
      <c r="AN1313" s="2">
        <f t="shared" si="501"/>
        <v>0</v>
      </c>
      <c r="AP1313" t="s">
        <v>2547</v>
      </c>
      <c r="AQ1313" t="s">
        <v>1761</v>
      </c>
      <c r="AT1313" s="92">
        <v>47</v>
      </c>
      <c r="AU1313" s="94">
        <v>39</v>
      </c>
      <c r="AV1313" s="98">
        <f t="shared" si="503"/>
        <v>47039</v>
      </c>
      <c r="AX1313" s="6" t="s">
        <v>1535</v>
      </c>
    </row>
    <row r="1314" spans="1:50" hidden="1" outlineLevel="1">
      <c r="A1314" t="s">
        <v>2383</v>
      </c>
      <c r="B1314" t="s">
        <v>1761</v>
      </c>
      <c r="C1314" s="1">
        <f t="shared" si="491"/>
        <v>4626</v>
      </c>
      <c r="D1314" s="6">
        <f>IF(N1314&gt;0, RANK(N1314,(N1314:P1314,Q1314:AE1314)),0)</f>
        <v>1</v>
      </c>
      <c r="E1314" s="6">
        <f>IF(O1314&gt;0,RANK(O1314,(N1314:P1314,Q1314:AE1314)),0)</f>
        <v>2</v>
      </c>
      <c r="F1314" s="6">
        <f>IF(P1314&gt;0,RANK(P1314,(N1314:P1314,Q1314:AE1314)),0)</f>
        <v>3</v>
      </c>
      <c r="G1314" s="1">
        <f t="shared" si="492"/>
        <v>449</v>
      </c>
      <c r="H1314" s="2">
        <f t="shared" si="493"/>
        <v>9.7060095114569825E-2</v>
      </c>
      <c r="I1314" s="2"/>
      <c r="J1314" s="2">
        <f t="shared" si="494"/>
        <v>0.54280155642023342</v>
      </c>
      <c r="K1314" s="2">
        <f t="shared" si="495"/>
        <v>0.44574146130566367</v>
      </c>
      <c r="L1314" s="2">
        <f t="shared" si="496"/>
        <v>7.133592736705577E-3</v>
      </c>
      <c r="M1314" s="2">
        <f t="shared" si="497"/>
        <v>4.3233895373973345E-3</v>
      </c>
      <c r="N1314" s="56">
        <v>2511</v>
      </c>
      <c r="O1314" s="56">
        <v>2062</v>
      </c>
      <c r="P1314" s="56">
        <v>33</v>
      </c>
      <c r="Q1314" s="56"/>
      <c r="R1314" s="56"/>
      <c r="S1314" s="56"/>
      <c r="T1314" s="56"/>
      <c r="U1314" s="56"/>
      <c r="V1314" s="56"/>
      <c r="W1314" s="56"/>
      <c r="X1314" s="56">
        <v>0</v>
      </c>
      <c r="Y1314" s="56">
        <v>15</v>
      </c>
      <c r="Z1314" s="56">
        <v>5</v>
      </c>
      <c r="AA1314" s="56"/>
      <c r="AB1314" s="56"/>
      <c r="AC1314" s="56"/>
      <c r="AD1314" s="56"/>
      <c r="AE1314" s="56"/>
      <c r="AG1314" s="6">
        <f>IF(Q1314&gt;0,RANK(Q1314,(N1314:P1314,Q1314:AE1314)),0)</f>
        <v>0</v>
      </c>
      <c r="AH1314" s="6">
        <f>IF(R1314&gt;0,RANK(R1314,(N1314:P1314,Q1314:AE1314)),0)</f>
        <v>0</v>
      </c>
      <c r="AI1314" s="6">
        <f>IF(T1314&gt;0,RANK(T1314,(N1314:P1314,Q1314:AE1314)),0)</f>
        <v>0</v>
      </c>
      <c r="AJ1314" s="6">
        <f>IF(S1314&gt;0,RANK(S1314,(N1314:P1314,Q1314:AE1314)),0)</f>
        <v>0</v>
      </c>
      <c r="AK1314" s="2">
        <f t="shared" si="498"/>
        <v>0</v>
      </c>
      <c r="AL1314" s="2">
        <f t="shared" si="499"/>
        <v>0</v>
      </c>
      <c r="AM1314" s="2">
        <f t="shared" si="500"/>
        <v>0</v>
      </c>
      <c r="AN1314" s="2">
        <f t="shared" si="501"/>
        <v>0</v>
      </c>
      <c r="AP1314" t="s">
        <v>2383</v>
      </c>
      <c r="AQ1314" t="s">
        <v>1761</v>
      </c>
      <c r="AT1314" s="92">
        <v>47</v>
      </c>
      <c r="AU1314" s="94">
        <v>41</v>
      </c>
      <c r="AV1314" s="98">
        <f t="shared" si="503"/>
        <v>47041</v>
      </c>
      <c r="AX1314" s="6" t="s">
        <v>1535</v>
      </c>
    </row>
    <row r="1315" spans="1:50" hidden="1" outlineLevel="1">
      <c r="A1315" t="s">
        <v>531</v>
      </c>
      <c r="B1315" t="s">
        <v>1761</v>
      </c>
      <c r="C1315" s="1">
        <f t="shared" si="491"/>
        <v>10842</v>
      </c>
      <c r="D1315" s="6">
        <f>IF(N1315&gt;0, RANK(N1315,(N1315:P1315,Q1315:AE1315)),0)</f>
        <v>2</v>
      </c>
      <c r="E1315" s="6">
        <f>IF(O1315&gt;0,RANK(O1315,(N1315:P1315,Q1315:AE1315)),0)</f>
        <v>1</v>
      </c>
      <c r="F1315" s="6">
        <f>IF(P1315&gt;0,RANK(P1315,(N1315:P1315,Q1315:AE1315)),0)</f>
        <v>3</v>
      </c>
      <c r="G1315" s="1">
        <f t="shared" si="492"/>
        <v>287</v>
      </c>
      <c r="H1315" s="2">
        <f t="shared" si="493"/>
        <v>2.6471130787677551E-2</v>
      </c>
      <c r="I1315" s="2"/>
      <c r="J1315" s="2">
        <f t="shared" si="494"/>
        <v>0.47906290352333519</v>
      </c>
      <c r="K1315" s="2">
        <f t="shared" si="495"/>
        <v>0.50553403431101274</v>
      </c>
      <c r="L1315" s="2">
        <f t="shared" si="496"/>
        <v>9.2233905183545465E-3</v>
      </c>
      <c r="M1315" s="2">
        <f t="shared" si="497"/>
        <v>6.1796716472975795E-3</v>
      </c>
      <c r="N1315" s="56">
        <v>5194</v>
      </c>
      <c r="O1315" s="56">
        <v>5481</v>
      </c>
      <c r="P1315" s="56">
        <v>100</v>
      </c>
      <c r="Q1315" s="56"/>
      <c r="R1315" s="56"/>
      <c r="S1315" s="56"/>
      <c r="T1315" s="56"/>
      <c r="U1315" s="56"/>
      <c r="V1315" s="56"/>
      <c r="W1315" s="56"/>
      <c r="X1315" s="56">
        <v>0</v>
      </c>
      <c r="Y1315" s="56">
        <v>38</v>
      </c>
      <c r="Z1315" s="56">
        <v>29</v>
      </c>
      <c r="AA1315" s="56"/>
      <c r="AB1315" s="56"/>
      <c r="AC1315" s="56"/>
      <c r="AD1315" s="56"/>
      <c r="AE1315" s="56"/>
      <c r="AG1315" s="6">
        <f>IF(Q1315&gt;0,RANK(Q1315,(N1315:P1315,Q1315:AE1315)),0)</f>
        <v>0</v>
      </c>
      <c r="AH1315" s="6">
        <f>IF(R1315&gt;0,RANK(R1315,(N1315:P1315,Q1315:AE1315)),0)</f>
        <v>0</v>
      </c>
      <c r="AI1315" s="6">
        <f>IF(T1315&gt;0,RANK(T1315,(N1315:P1315,Q1315:AE1315)),0)</f>
        <v>0</v>
      </c>
      <c r="AJ1315" s="6">
        <f>IF(S1315&gt;0,RANK(S1315,(N1315:P1315,Q1315:AE1315)),0)</f>
        <v>0</v>
      </c>
      <c r="AK1315" s="2">
        <f t="shared" si="498"/>
        <v>0</v>
      </c>
      <c r="AL1315" s="2">
        <f t="shared" si="499"/>
        <v>0</v>
      </c>
      <c r="AM1315" s="2">
        <f t="shared" si="500"/>
        <v>0</v>
      </c>
      <c r="AN1315" s="2">
        <f t="shared" si="501"/>
        <v>0</v>
      </c>
      <c r="AP1315" t="s">
        <v>531</v>
      </c>
      <c r="AQ1315" t="s">
        <v>1761</v>
      </c>
      <c r="AT1315" s="92">
        <v>47</v>
      </c>
      <c r="AU1315" s="94">
        <v>43</v>
      </c>
      <c r="AV1315" s="98">
        <f t="shared" si="503"/>
        <v>47043</v>
      </c>
      <c r="AX1315" s="6" t="s">
        <v>1535</v>
      </c>
    </row>
    <row r="1316" spans="1:50" hidden="1" outlineLevel="1">
      <c r="A1316" t="s">
        <v>1891</v>
      </c>
      <c r="B1316" t="s">
        <v>1761</v>
      </c>
      <c r="C1316" s="1">
        <f t="shared" si="491"/>
        <v>9174</v>
      </c>
      <c r="D1316" s="6">
        <f>IF(N1316&gt;0, RANK(N1316,(N1316:P1316,Q1316:AE1316)),0)</f>
        <v>2</v>
      </c>
      <c r="E1316" s="6">
        <f>IF(O1316&gt;0,RANK(O1316,(N1316:P1316,Q1316:AE1316)),0)</f>
        <v>1</v>
      </c>
      <c r="F1316" s="6">
        <f>IF(P1316&gt;0,RANK(P1316,(N1316:P1316,Q1316:AE1316)),0)</f>
        <v>3</v>
      </c>
      <c r="G1316" s="1">
        <f t="shared" si="492"/>
        <v>2959</v>
      </c>
      <c r="H1316" s="2">
        <f t="shared" si="493"/>
        <v>0.32254196642685851</v>
      </c>
      <c r="I1316" s="2"/>
      <c r="J1316" s="2">
        <f t="shared" si="494"/>
        <v>0.32831916285153695</v>
      </c>
      <c r="K1316" s="2">
        <f t="shared" si="495"/>
        <v>0.65086112927839546</v>
      </c>
      <c r="L1316" s="2">
        <f t="shared" si="496"/>
        <v>1.2753433616742969E-2</v>
      </c>
      <c r="M1316" s="2">
        <f t="shared" si="497"/>
        <v>8.0662742533246252E-3</v>
      </c>
      <c r="N1316" s="56">
        <v>3012</v>
      </c>
      <c r="O1316" s="56">
        <v>5971</v>
      </c>
      <c r="P1316" s="56">
        <v>117</v>
      </c>
      <c r="Q1316" s="56"/>
      <c r="R1316" s="56"/>
      <c r="S1316" s="56"/>
      <c r="T1316" s="56"/>
      <c r="U1316" s="56"/>
      <c r="V1316" s="56"/>
      <c r="W1316" s="56"/>
      <c r="X1316" s="56">
        <v>0</v>
      </c>
      <c r="Y1316" s="56">
        <v>52</v>
      </c>
      <c r="Z1316" s="56">
        <v>22</v>
      </c>
      <c r="AA1316" s="56"/>
      <c r="AB1316" s="56"/>
      <c r="AC1316" s="56"/>
      <c r="AD1316" s="56"/>
      <c r="AE1316" s="56"/>
      <c r="AG1316" s="6">
        <f>IF(Q1316&gt;0,RANK(Q1316,(N1316:P1316,Q1316:AE1316)),0)</f>
        <v>0</v>
      </c>
      <c r="AH1316" s="6">
        <f>IF(R1316&gt;0,RANK(R1316,(N1316:P1316,Q1316:AE1316)),0)</f>
        <v>0</v>
      </c>
      <c r="AI1316" s="6">
        <f>IF(T1316&gt;0,RANK(T1316,(N1316:P1316,Q1316:AE1316)),0)</f>
        <v>0</v>
      </c>
      <c r="AJ1316" s="6">
        <f>IF(S1316&gt;0,RANK(S1316,(N1316:P1316,Q1316:AE1316)),0)</f>
        <v>0</v>
      </c>
      <c r="AK1316" s="2">
        <f t="shared" si="498"/>
        <v>0</v>
      </c>
      <c r="AL1316" s="2">
        <f t="shared" si="499"/>
        <v>0</v>
      </c>
      <c r="AM1316" s="2">
        <f t="shared" si="500"/>
        <v>0</v>
      </c>
      <c r="AN1316" s="2">
        <f t="shared" si="501"/>
        <v>0</v>
      </c>
      <c r="AP1316" t="s">
        <v>1891</v>
      </c>
      <c r="AQ1316" t="s">
        <v>1761</v>
      </c>
      <c r="AT1316" s="92">
        <v>47</v>
      </c>
      <c r="AU1316" s="94">
        <v>45</v>
      </c>
      <c r="AV1316" s="98">
        <f t="shared" si="503"/>
        <v>47045</v>
      </c>
      <c r="AX1316" s="6" t="s">
        <v>1535</v>
      </c>
    </row>
    <row r="1317" spans="1:50" hidden="1" outlineLevel="1">
      <c r="A1317" t="s">
        <v>2122</v>
      </c>
      <c r="B1317" t="s">
        <v>1761</v>
      </c>
      <c r="C1317" s="1">
        <f t="shared" si="491"/>
        <v>7313</v>
      </c>
      <c r="D1317" s="6">
        <f>IF(N1317&gt;0, RANK(N1317,(N1317:P1317,Q1317:AE1317)),0)</f>
        <v>2</v>
      </c>
      <c r="E1317" s="6">
        <f>IF(O1317&gt;0,RANK(O1317,(N1317:P1317,Q1317:AE1317)),0)</f>
        <v>1</v>
      </c>
      <c r="F1317" s="6">
        <f>IF(P1317&gt;0,RANK(P1317,(N1317:P1317,Q1317:AE1317)),0)</f>
        <v>3</v>
      </c>
      <c r="G1317" s="1">
        <f t="shared" si="492"/>
        <v>1383</v>
      </c>
      <c r="H1317" s="2">
        <f t="shared" si="493"/>
        <v>0.18911527416928758</v>
      </c>
      <c r="I1317" s="2"/>
      <c r="J1317" s="2">
        <f t="shared" si="494"/>
        <v>0.39710105291945852</v>
      </c>
      <c r="K1317" s="2">
        <f t="shared" si="495"/>
        <v>0.58621632708874605</v>
      </c>
      <c r="L1317" s="2">
        <f t="shared" si="496"/>
        <v>9.5719950772596742E-3</v>
      </c>
      <c r="M1317" s="2">
        <f t="shared" si="497"/>
        <v>7.110624914535759E-3</v>
      </c>
      <c r="N1317" s="56">
        <v>2904</v>
      </c>
      <c r="O1317" s="56">
        <v>4287</v>
      </c>
      <c r="P1317" s="56">
        <v>70</v>
      </c>
      <c r="Q1317" s="56"/>
      <c r="R1317" s="56"/>
      <c r="S1317" s="56"/>
      <c r="T1317" s="56"/>
      <c r="U1317" s="56"/>
      <c r="V1317" s="56"/>
      <c r="W1317" s="56"/>
      <c r="X1317" s="56">
        <v>0</v>
      </c>
      <c r="Y1317" s="56">
        <v>30</v>
      </c>
      <c r="Z1317" s="56">
        <v>22</v>
      </c>
      <c r="AA1317" s="56"/>
      <c r="AB1317" s="56"/>
      <c r="AC1317" s="56"/>
      <c r="AD1317" s="56"/>
      <c r="AE1317" s="56"/>
      <c r="AG1317" s="6">
        <f>IF(Q1317&gt;0,RANK(Q1317,(N1317:P1317,Q1317:AE1317)),0)</f>
        <v>0</v>
      </c>
      <c r="AH1317" s="6">
        <f>IF(R1317&gt;0,RANK(R1317,(N1317:P1317,Q1317:AE1317)),0)</f>
        <v>0</v>
      </c>
      <c r="AI1317" s="6">
        <f>IF(T1317&gt;0,RANK(T1317,(N1317:P1317,Q1317:AE1317)),0)</f>
        <v>0</v>
      </c>
      <c r="AJ1317" s="6">
        <f>IF(S1317&gt;0,RANK(S1317,(N1317:P1317,Q1317:AE1317)),0)</f>
        <v>0</v>
      </c>
      <c r="AK1317" s="2">
        <f t="shared" si="498"/>
        <v>0</v>
      </c>
      <c r="AL1317" s="2">
        <f t="shared" si="499"/>
        <v>0</v>
      </c>
      <c r="AM1317" s="2">
        <f t="shared" si="500"/>
        <v>0</v>
      </c>
      <c r="AN1317" s="2">
        <f t="shared" si="501"/>
        <v>0</v>
      </c>
      <c r="AP1317" t="s">
        <v>2122</v>
      </c>
      <c r="AQ1317" t="s">
        <v>1761</v>
      </c>
      <c r="AT1317" s="92">
        <v>47</v>
      </c>
      <c r="AU1317" s="94">
        <v>47</v>
      </c>
      <c r="AV1317" s="98">
        <f t="shared" si="503"/>
        <v>47047</v>
      </c>
      <c r="AX1317" s="6" t="s">
        <v>1535</v>
      </c>
    </row>
    <row r="1318" spans="1:50" hidden="1" outlineLevel="1">
      <c r="A1318" t="s">
        <v>1345</v>
      </c>
      <c r="B1318" t="s">
        <v>1761</v>
      </c>
      <c r="C1318" s="1">
        <f t="shared" si="491"/>
        <v>3758</v>
      </c>
      <c r="D1318" s="6">
        <f>IF(N1318&gt;0, RANK(N1318,(N1318:P1318,Q1318:AE1318)),0)</f>
        <v>2</v>
      </c>
      <c r="E1318" s="6">
        <f>IF(O1318&gt;0,RANK(O1318,(N1318:P1318,Q1318:AE1318)),0)</f>
        <v>1</v>
      </c>
      <c r="F1318" s="6">
        <f>IF(P1318&gt;0,RANK(P1318,(N1318:P1318,Q1318:AE1318)),0)</f>
        <v>3</v>
      </c>
      <c r="G1318" s="1">
        <f t="shared" si="492"/>
        <v>606</v>
      </c>
      <c r="H1318" s="2">
        <f t="shared" si="493"/>
        <v>0.16125598722724854</v>
      </c>
      <c r="I1318" s="2"/>
      <c r="J1318" s="2">
        <f t="shared" si="494"/>
        <v>0.41351782863225117</v>
      </c>
      <c r="K1318" s="2">
        <f t="shared" si="495"/>
        <v>0.57477381585949971</v>
      </c>
      <c r="L1318" s="2">
        <f t="shared" si="496"/>
        <v>7.1846726982437463E-3</v>
      </c>
      <c r="M1318" s="2">
        <f t="shared" si="497"/>
        <v>4.5236828100053668E-3</v>
      </c>
      <c r="N1318" s="56">
        <v>1554</v>
      </c>
      <c r="O1318" s="56">
        <v>2160</v>
      </c>
      <c r="P1318" s="56">
        <v>27</v>
      </c>
      <c r="Q1318" s="56"/>
      <c r="R1318" s="56"/>
      <c r="S1318" s="56"/>
      <c r="T1318" s="56"/>
      <c r="U1318" s="56"/>
      <c r="V1318" s="56"/>
      <c r="W1318" s="56"/>
      <c r="X1318" s="56">
        <v>0</v>
      </c>
      <c r="Y1318" s="56">
        <v>12</v>
      </c>
      <c r="Z1318" s="56">
        <v>5</v>
      </c>
      <c r="AA1318" s="56"/>
      <c r="AB1318" s="56"/>
      <c r="AC1318" s="56"/>
      <c r="AD1318" s="56"/>
      <c r="AE1318" s="56"/>
      <c r="AG1318" s="6">
        <f>IF(Q1318&gt;0,RANK(Q1318,(N1318:P1318,Q1318:AE1318)),0)</f>
        <v>0</v>
      </c>
      <c r="AH1318" s="6">
        <f>IF(R1318&gt;0,RANK(R1318,(N1318:P1318,Q1318:AE1318)),0)</f>
        <v>0</v>
      </c>
      <c r="AI1318" s="6">
        <f>IF(T1318&gt;0,RANK(T1318,(N1318:P1318,Q1318:AE1318)),0)</f>
        <v>0</v>
      </c>
      <c r="AJ1318" s="6">
        <f>IF(S1318&gt;0,RANK(S1318,(N1318:P1318,Q1318:AE1318)),0)</f>
        <v>0</v>
      </c>
      <c r="AK1318" s="2">
        <f t="shared" si="498"/>
        <v>0</v>
      </c>
      <c r="AL1318" s="2">
        <f t="shared" si="499"/>
        <v>0</v>
      </c>
      <c r="AM1318" s="2">
        <f t="shared" si="500"/>
        <v>0</v>
      </c>
      <c r="AN1318" s="2">
        <f t="shared" si="501"/>
        <v>0</v>
      </c>
      <c r="AP1318" t="s">
        <v>1345</v>
      </c>
      <c r="AQ1318" t="s">
        <v>1761</v>
      </c>
      <c r="AT1318" s="92">
        <v>47</v>
      </c>
      <c r="AU1318" s="94">
        <v>49</v>
      </c>
      <c r="AV1318" s="98">
        <f t="shared" si="503"/>
        <v>47049</v>
      </c>
      <c r="AX1318" s="6" t="s">
        <v>1535</v>
      </c>
    </row>
    <row r="1319" spans="1:50" hidden="1" outlineLevel="1">
      <c r="A1319" t="s">
        <v>2924</v>
      </c>
      <c r="B1319" t="s">
        <v>1761</v>
      </c>
      <c r="C1319" s="1">
        <f t="shared" si="491"/>
        <v>10043</v>
      </c>
      <c r="D1319" s="6">
        <f>IF(N1319&gt;0, RANK(N1319,(N1319:P1319,Q1319:AE1319)),0)</f>
        <v>1</v>
      </c>
      <c r="E1319" s="6">
        <f>IF(O1319&gt;0,RANK(O1319,(N1319:P1319,Q1319:AE1319)),0)</f>
        <v>2</v>
      </c>
      <c r="F1319" s="6">
        <f>IF(P1319&gt;0,RANK(P1319,(N1319:P1319,Q1319:AE1319)),0)</f>
        <v>3</v>
      </c>
      <c r="G1319" s="1">
        <f t="shared" si="492"/>
        <v>352</v>
      </c>
      <c r="H1319" s="2">
        <f t="shared" si="493"/>
        <v>3.5049288061336253E-2</v>
      </c>
      <c r="I1319" s="2"/>
      <c r="J1319" s="2">
        <f t="shared" si="494"/>
        <v>0.51160011948620931</v>
      </c>
      <c r="K1319" s="2">
        <f t="shared" si="495"/>
        <v>0.47655083142487303</v>
      </c>
      <c r="L1319" s="2">
        <f t="shared" si="496"/>
        <v>7.4678880812506223E-3</v>
      </c>
      <c r="M1319" s="2">
        <f t="shared" si="497"/>
        <v>4.3811610076670291E-3</v>
      </c>
      <c r="N1319" s="56">
        <v>5138</v>
      </c>
      <c r="O1319" s="56">
        <v>4786</v>
      </c>
      <c r="P1319" s="56">
        <v>75</v>
      </c>
      <c r="Q1319" s="56"/>
      <c r="R1319" s="56"/>
      <c r="S1319" s="56"/>
      <c r="T1319" s="56"/>
      <c r="U1319" s="56"/>
      <c r="V1319" s="56"/>
      <c r="W1319" s="56"/>
      <c r="X1319" s="56">
        <v>0</v>
      </c>
      <c r="Y1319" s="56">
        <v>30</v>
      </c>
      <c r="Z1319" s="56">
        <v>14</v>
      </c>
      <c r="AA1319" s="56"/>
      <c r="AB1319" s="56"/>
      <c r="AC1319" s="56"/>
      <c r="AD1319" s="56"/>
      <c r="AE1319" s="56"/>
      <c r="AG1319" s="6">
        <f>IF(Q1319&gt;0,RANK(Q1319,(N1319:P1319,Q1319:AE1319)),0)</f>
        <v>0</v>
      </c>
      <c r="AH1319" s="6">
        <f>IF(R1319&gt;0,RANK(R1319,(N1319:P1319,Q1319:AE1319)),0)</f>
        <v>0</v>
      </c>
      <c r="AI1319" s="6">
        <f>IF(T1319&gt;0,RANK(T1319,(N1319:P1319,Q1319:AE1319)),0)</f>
        <v>0</v>
      </c>
      <c r="AJ1319" s="6">
        <f>IF(S1319&gt;0,RANK(S1319,(N1319:P1319,Q1319:AE1319)),0)</f>
        <v>0</v>
      </c>
      <c r="AK1319" s="2">
        <f t="shared" si="498"/>
        <v>0</v>
      </c>
      <c r="AL1319" s="2">
        <f t="shared" si="499"/>
        <v>0</v>
      </c>
      <c r="AM1319" s="2">
        <f t="shared" si="500"/>
        <v>0</v>
      </c>
      <c r="AN1319" s="2">
        <f t="shared" si="501"/>
        <v>0</v>
      </c>
      <c r="AP1319" t="s">
        <v>2924</v>
      </c>
      <c r="AQ1319" t="s">
        <v>1761</v>
      </c>
      <c r="AT1319" s="92">
        <v>47</v>
      </c>
      <c r="AU1319" s="94">
        <v>51</v>
      </c>
      <c r="AV1319" s="98">
        <f t="shared" si="503"/>
        <v>47051</v>
      </c>
      <c r="AX1319" s="6" t="s">
        <v>1535</v>
      </c>
    </row>
    <row r="1320" spans="1:50" hidden="1" outlineLevel="1">
      <c r="A1320" t="s">
        <v>484</v>
      </c>
      <c r="B1320" t="s">
        <v>1761</v>
      </c>
      <c r="C1320" s="1">
        <f t="shared" si="491"/>
        <v>13331</v>
      </c>
      <c r="D1320" s="6">
        <f>IF(N1320&gt;0, RANK(N1320,(N1320:P1320,Q1320:AE1320)),0)</f>
        <v>2</v>
      </c>
      <c r="E1320" s="6">
        <f>IF(O1320&gt;0,RANK(O1320,(N1320:P1320,Q1320:AE1320)),0)</f>
        <v>1</v>
      </c>
      <c r="F1320" s="6">
        <f>IF(P1320&gt;0,RANK(P1320,(N1320:P1320,Q1320:AE1320)),0)</f>
        <v>3</v>
      </c>
      <c r="G1320" s="1">
        <f t="shared" si="492"/>
        <v>1181</v>
      </c>
      <c r="H1320" s="2">
        <f t="shared" si="493"/>
        <v>8.8590503338084159E-2</v>
      </c>
      <c r="I1320" s="2"/>
      <c r="J1320" s="2">
        <f t="shared" si="494"/>
        <v>0.44730327807366288</v>
      </c>
      <c r="K1320" s="2">
        <f t="shared" si="495"/>
        <v>0.53589378141174704</v>
      </c>
      <c r="L1320" s="2">
        <f t="shared" si="496"/>
        <v>9.8267196759432903E-3</v>
      </c>
      <c r="M1320" s="2">
        <f t="shared" si="497"/>
        <v>6.9762208386467909E-3</v>
      </c>
      <c r="N1320" s="56">
        <v>5963</v>
      </c>
      <c r="O1320" s="56">
        <v>7144</v>
      </c>
      <c r="P1320" s="56">
        <v>131</v>
      </c>
      <c r="Q1320" s="56"/>
      <c r="R1320" s="56"/>
      <c r="S1320" s="56"/>
      <c r="T1320" s="56"/>
      <c r="U1320" s="56"/>
      <c r="V1320" s="56"/>
      <c r="W1320" s="56"/>
      <c r="X1320" s="56">
        <v>0</v>
      </c>
      <c r="Y1320" s="56">
        <v>55</v>
      </c>
      <c r="Z1320" s="56">
        <v>38</v>
      </c>
      <c r="AA1320" s="56"/>
      <c r="AB1320" s="56"/>
      <c r="AC1320" s="56"/>
      <c r="AD1320" s="56"/>
      <c r="AE1320" s="56"/>
      <c r="AG1320" s="6">
        <f>IF(Q1320&gt;0,RANK(Q1320,(N1320:P1320,Q1320:AE1320)),0)</f>
        <v>0</v>
      </c>
      <c r="AH1320" s="6">
        <f>IF(R1320&gt;0,RANK(R1320,(N1320:P1320,Q1320:AE1320)),0)</f>
        <v>0</v>
      </c>
      <c r="AI1320" s="6">
        <f>IF(T1320&gt;0,RANK(T1320,(N1320:P1320,Q1320:AE1320)),0)</f>
        <v>0</v>
      </c>
      <c r="AJ1320" s="6">
        <f>IF(S1320&gt;0,RANK(S1320,(N1320:P1320,Q1320:AE1320)),0)</f>
        <v>0</v>
      </c>
      <c r="AK1320" s="2">
        <f t="shared" si="498"/>
        <v>0</v>
      </c>
      <c r="AL1320" s="2">
        <f t="shared" si="499"/>
        <v>0</v>
      </c>
      <c r="AM1320" s="2">
        <f t="shared" si="500"/>
        <v>0</v>
      </c>
      <c r="AN1320" s="2">
        <f t="shared" si="501"/>
        <v>0</v>
      </c>
      <c r="AP1320" t="s">
        <v>484</v>
      </c>
      <c r="AQ1320" t="s">
        <v>1761</v>
      </c>
      <c r="AT1320" s="92">
        <v>47</v>
      </c>
      <c r="AU1320" s="94">
        <v>53</v>
      </c>
      <c r="AV1320" s="98">
        <f t="shared" si="503"/>
        <v>47053</v>
      </c>
      <c r="AX1320" s="6" t="s">
        <v>1535</v>
      </c>
    </row>
    <row r="1321" spans="1:50" hidden="1" outlineLevel="1">
      <c r="A1321" t="s">
        <v>1346</v>
      </c>
      <c r="B1321" t="s">
        <v>1761</v>
      </c>
      <c r="C1321" s="1">
        <f t="shared" si="491"/>
        <v>6222</v>
      </c>
      <c r="D1321" s="6">
        <f>IF(N1321&gt;0, RANK(N1321,(N1321:P1321,Q1321:AE1321)),0)</f>
        <v>1</v>
      </c>
      <c r="E1321" s="6">
        <f>IF(O1321&gt;0,RANK(O1321,(N1321:P1321,Q1321:AE1321)),0)</f>
        <v>2</v>
      </c>
      <c r="F1321" s="6">
        <f>IF(P1321&gt;0,RANK(P1321,(N1321:P1321,Q1321:AE1321)),0)</f>
        <v>3</v>
      </c>
      <c r="G1321" s="1">
        <f t="shared" si="492"/>
        <v>171</v>
      </c>
      <c r="H1321" s="2">
        <f t="shared" si="493"/>
        <v>2.7483124397299902E-2</v>
      </c>
      <c r="I1321" s="2"/>
      <c r="J1321" s="2">
        <f t="shared" si="494"/>
        <v>0.50594664095146258</v>
      </c>
      <c r="K1321" s="2">
        <f t="shared" si="495"/>
        <v>0.47846351655416264</v>
      </c>
      <c r="L1321" s="2">
        <f t="shared" si="496"/>
        <v>1.2054001928640309E-2</v>
      </c>
      <c r="M1321" s="2">
        <f t="shared" si="497"/>
        <v>3.5358405657344751E-3</v>
      </c>
      <c r="N1321" s="56">
        <v>3148</v>
      </c>
      <c r="O1321" s="56">
        <v>2977</v>
      </c>
      <c r="P1321" s="56">
        <v>75</v>
      </c>
      <c r="Q1321" s="56"/>
      <c r="R1321" s="56"/>
      <c r="S1321" s="56"/>
      <c r="T1321" s="56"/>
      <c r="U1321" s="56"/>
      <c r="V1321" s="56"/>
      <c r="W1321" s="56"/>
      <c r="X1321" s="56">
        <v>0</v>
      </c>
      <c r="Y1321" s="56">
        <v>10</v>
      </c>
      <c r="Z1321" s="56">
        <v>12</v>
      </c>
      <c r="AA1321" s="56"/>
      <c r="AB1321" s="56"/>
      <c r="AC1321" s="56"/>
      <c r="AD1321" s="56"/>
      <c r="AE1321" s="56"/>
      <c r="AG1321" s="6">
        <f>IF(Q1321&gt;0,RANK(Q1321,(N1321:P1321,Q1321:AE1321)),0)</f>
        <v>0</v>
      </c>
      <c r="AH1321" s="6">
        <f>IF(R1321&gt;0,RANK(R1321,(N1321:P1321,Q1321:AE1321)),0)</f>
        <v>0</v>
      </c>
      <c r="AI1321" s="6">
        <f>IF(T1321&gt;0,RANK(T1321,(N1321:P1321,Q1321:AE1321)),0)</f>
        <v>0</v>
      </c>
      <c r="AJ1321" s="6">
        <f>IF(S1321&gt;0,RANK(S1321,(N1321:P1321,Q1321:AE1321)),0)</f>
        <v>0</v>
      </c>
      <c r="AK1321" s="2">
        <f t="shared" si="498"/>
        <v>0</v>
      </c>
      <c r="AL1321" s="2">
        <f t="shared" si="499"/>
        <v>0</v>
      </c>
      <c r="AM1321" s="2">
        <f t="shared" si="500"/>
        <v>0</v>
      </c>
      <c r="AN1321" s="2">
        <f t="shared" si="501"/>
        <v>0</v>
      </c>
      <c r="AP1321" t="s">
        <v>1346</v>
      </c>
      <c r="AQ1321" t="s">
        <v>1761</v>
      </c>
      <c r="AT1321" s="92">
        <v>47</v>
      </c>
      <c r="AU1321" s="94">
        <v>55</v>
      </c>
      <c r="AV1321" s="98">
        <f t="shared" si="503"/>
        <v>47055</v>
      </c>
      <c r="AX1321" s="6" t="s">
        <v>1535</v>
      </c>
    </row>
    <row r="1322" spans="1:50" hidden="1" outlineLevel="1">
      <c r="A1322" t="s">
        <v>2100</v>
      </c>
      <c r="B1322" t="s">
        <v>1761</v>
      </c>
      <c r="C1322" s="1">
        <f t="shared" si="491"/>
        <v>4083</v>
      </c>
      <c r="D1322" s="6">
        <f>IF(N1322&gt;0, RANK(N1322,(N1322:P1322,Q1322:AE1322)),0)</f>
        <v>2</v>
      </c>
      <c r="E1322" s="6">
        <f>IF(O1322&gt;0,RANK(O1322,(N1322:P1322,Q1322:AE1322)),0)</f>
        <v>1</v>
      </c>
      <c r="F1322" s="6">
        <f>IF(P1322&gt;0,RANK(P1322,(N1322:P1322,Q1322:AE1322)),0)</f>
        <v>3</v>
      </c>
      <c r="G1322" s="1">
        <f t="shared" si="492"/>
        <v>1104</v>
      </c>
      <c r="H1322" s="2">
        <f t="shared" si="493"/>
        <v>0.27038941954445261</v>
      </c>
      <c r="I1322" s="2"/>
      <c r="J1322" s="2">
        <f t="shared" si="494"/>
        <v>0.35709037472446731</v>
      </c>
      <c r="K1322" s="2">
        <f t="shared" si="495"/>
        <v>0.62747979426891987</v>
      </c>
      <c r="L1322" s="2">
        <f t="shared" si="496"/>
        <v>8.3272103845211855E-3</v>
      </c>
      <c r="M1322" s="2">
        <f t="shared" si="497"/>
        <v>7.1026206220915853E-3</v>
      </c>
      <c r="N1322" s="56">
        <v>1458</v>
      </c>
      <c r="O1322" s="56">
        <v>2562</v>
      </c>
      <c r="P1322" s="56">
        <v>34</v>
      </c>
      <c r="Q1322" s="56"/>
      <c r="R1322" s="56"/>
      <c r="S1322" s="56"/>
      <c r="T1322" s="56"/>
      <c r="U1322" s="56"/>
      <c r="V1322" s="56"/>
      <c r="W1322" s="56"/>
      <c r="X1322" s="56">
        <v>1</v>
      </c>
      <c r="Y1322" s="56">
        <v>18</v>
      </c>
      <c r="Z1322" s="56">
        <v>10</v>
      </c>
      <c r="AA1322" s="56"/>
      <c r="AB1322" s="56"/>
      <c r="AC1322" s="56"/>
      <c r="AD1322" s="56"/>
      <c r="AE1322" s="56"/>
      <c r="AG1322" s="6">
        <f>IF(Q1322&gt;0,RANK(Q1322,(N1322:P1322,Q1322:AE1322)),0)</f>
        <v>0</v>
      </c>
      <c r="AH1322" s="6">
        <f>IF(R1322&gt;0,RANK(R1322,(N1322:P1322,Q1322:AE1322)),0)</f>
        <v>0</v>
      </c>
      <c r="AI1322" s="6">
        <f>IF(T1322&gt;0,RANK(T1322,(N1322:P1322,Q1322:AE1322)),0)</f>
        <v>0</v>
      </c>
      <c r="AJ1322" s="6">
        <f>IF(S1322&gt;0,RANK(S1322,(N1322:P1322,Q1322:AE1322)),0)</f>
        <v>0</v>
      </c>
      <c r="AK1322" s="2">
        <f t="shared" si="498"/>
        <v>0</v>
      </c>
      <c r="AL1322" s="2">
        <f t="shared" si="499"/>
        <v>0</v>
      </c>
      <c r="AM1322" s="2">
        <f t="shared" si="500"/>
        <v>0</v>
      </c>
      <c r="AN1322" s="2">
        <f t="shared" si="501"/>
        <v>0</v>
      </c>
      <c r="AP1322" t="s">
        <v>2100</v>
      </c>
      <c r="AQ1322" t="s">
        <v>1761</v>
      </c>
      <c r="AT1322" s="92">
        <v>47</v>
      </c>
      <c r="AU1322" s="94">
        <v>57</v>
      </c>
      <c r="AV1322" s="98">
        <f t="shared" si="503"/>
        <v>47057</v>
      </c>
      <c r="AX1322" s="6" t="s">
        <v>1535</v>
      </c>
    </row>
    <row r="1323" spans="1:50" hidden="1" outlineLevel="1">
      <c r="A1323" t="s">
        <v>1703</v>
      </c>
      <c r="B1323" t="s">
        <v>1761</v>
      </c>
      <c r="C1323" s="1">
        <f t="shared" si="491"/>
        <v>14066</v>
      </c>
      <c r="D1323" s="6">
        <f>IF(N1323&gt;0, RANK(N1323,(N1323:P1323,Q1323:AE1323)),0)</f>
        <v>2</v>
      </c>
      <c r="E1323" s="6">
        <f>IF(O1323&gt;0,RANK(O1323,(N1323:P1323,Q1323:AE1323)),0)</f>
        <v>1</v>
      </c>
      <c r="F1323" s="6">
        <f>IF(P1323&gt;0,RANK(P1323,(N1323:P1323,Q1323:AE1323)),0)</f>
        <v>3</v>
      </c>
      <c r="G1323" s="1">
        <f t="shared" si="492"/>
        <v>4255</v>
      </c>
      <c r="H1323" s="2">
        <f t="shared" si="493"/>
        <v>0.30250248826958626</v>
      </c>
      <c r="I1323" s="2"/>
      <c r="J1323" s="2">
        <f t="shared" si="494"/>
        <v>0.34231480164936728</v>
      </c>
      <c r="K1323" s="2">
        <f t="shared" si="495"/>
        <v>0.64481728991895348</v>
      </c>
      <c r="L1323" s="2">
        <f t="shared" si="496"/>
        <v>6.6116877577136355E-3</v>
      </c>
      <c r="M1323" s="2">
        <f t="shared" si="497"/>
        <v>6.2562206739655403E-3</v>
      </c>
      <c r="N1323" s="56">
        <v>4815</v>
      </c>
      <c r="O1323" s="56">
        <v>9070</v>
      </c>
      <c r="P1323" s="56">
        <v>93</v>
      </c>
      <c r="Q1323" s="56"/>
      <c r="R1323" s="56"/>
      <c r="S1323" s="56"/>
      <c r="T1323" s="56"/>
      <c r="U1323" s="56"/>
      <c r="V1323" s="56"/>
      <c r="W1323" s="56"/>
      <c r="X1323" s="56">
        <v>0</v>
      </c>
      <c r="Y1323" s="56">
        <v>63</v>
      </c>
      <c r="Z1323" s="56">
        <v>25</v>
      </c>
      <c r="AA1323" s="56"/>
      <c r="AB1323" s="56"/>
      <c r="AC1323" s="56"/>
      <c r="AD1323" s="56"/>
      <c r="AE1323" s="56"/>
      <c r="AG1323" s="6">
        <f>IF(Q1323&gt;0,RANK(Q1323,(N1323:P1323,Q1323:AE1323)),0)</f>
        <v>0</v>
      </c>
      <c r="AH1323" s="6">
        <f>IF(R1323&gt;0,RANK(R1323,(N1323:P1323,Q1323:AE1323)),0)</f>
        <v>0</v>
      </c>
      <c r="AI1323" s="6">
        <f>IF(T1323&gt;0,RANK(T1323,(N1323:P1323,Q1323:AE1323)),0)</f>
        <v>0</v>
      </c>
      <c r="AJ1323" s="6">
        <f>IF(S1323&gt;0,RANK(S1323,(N1323:P1323,Q1323:AE1323)),0)</f>
        <v>0</v>
      </c>
      <c r="AK1323" s="2">
        <f t="shared" si="498"/>
        <v>0</v>
      </c>
      <c r="AL1323" s="2">
        <f t="shared" si="499"/>
        <v>0</v>
      </c>
      <c r="AM1323" s="2">
        <f t="shared" si="500"/>
        <v>0</v>
      </c>
      <c r="AN1323" s="2">
        <f t="shared" si="501"/>
        <v>0</v>
      </c>
      <c r="AP1323" t="s">
        <v>1703</v>
      </c>
      <c r="AQ1323" t="s">
        <v>1761</v>
      </c>
      <c r="AT1323" s="92">
        <v>47</v>
      </c>
      <c r="AU1323" s="94">
        <v>59</v>
      </c>
      <c r="AV1323" s="98">
        <f t="shared" si="503"/>
        <v>47059</v>
      </c>
      <c r="AX1323" s="6" t="s">
        <v>1535</v>
      </c>
    </row>
    <row r="1324" spans="1:50" hidden="1" outlineLevel="1">
      <c r="A1324" t="s">
        <v>1836</v>
      </c>
      <c r="B1324" t="s">
        <v>1761</v>
      </c>
      <c r="C1324" s="1">
        <f t="shared" si="491"/>
        <v>3008</v>
      </c>
      <c r="D1324" s="6">
        <f>IF(N1324&gt;0, RANK(N1324,(N1324:P1324,Q1324:AE1324)),0)</f>
        <v>1</v>
      </c>
      <c r="E1324" s="6">
        <f>IF(O1324&gt;0,RANK(O1324,(N1324:P1324,Q1324:AE1324)),0)</f>
        <v>2</v>
      </c>
      <c r="F1324" s="6">
        <f>IF(P1324&gt;0,RANK(P1324,(N1324:P1324,Q1324:AE1324)),0)</f>
        <v>3</v>
      </c>
      <c r="G1324" s="1">
        <f t="shared" si="492"/>
        <v>417</v>
      </c>
      <c r="H1324" s="2">
        <f t="shared" si="493"/>
        <v>0.13863031914893617</v>
      </c>
      <c r="I1324" s="2"/>
      <c r="J1324" s="2">
        <f t="shared" si="494"/>
        <v>0.56316489361702127</v>
      </c>
      <c r="K1324" s="2">
        <f t="shared" si="495"/>
        <v>0.42453457446808512</v>
      </c>
      <c r="L1324" s="2">
        <f t="shared" si="496"/>
        <v>6.648936170212766E-3</v>
      </c>
      <c r="M1324" s="2">
        <f t="shared" si="497"/>
        <v>5.6515957446808427E-3</v>
      </c>
      <c r="N1324" s="56">
        <v>1694</v>
      </c>
      <c r="O1324" s="56">
        <v>1277</v>
      </c>
      <c r="P1324" s="56">
        <v>20</v>
      </c>
      <c r="Q1324" s="56"/>
      <c r="R1324" s="56"/>
      <c r="S1324" s="56"/>
      <c r="T1324" s="56"/>
      <c r="U1324" s="56"/>
      <c r="V1324" s="56"/>
      <c r="W1324" s="56"/>
      <c r="X1324" s="56">
        <v>0</v>
      </c>
      <c r="Y1324" s="56">
        <v>11</v>
      </c>
      <c r="Z1324" s="56">
        <v>6</v>
      </c>
      <c r="AA1324" s="56"/>
      <c r="AB1324" s="56"/>
      <c r="AC1324" s="56"/>
      <c r="AD1324" s="56"/>
      <c r="AE1324" s="56"/>
      <c r="AG1324" s="6">
        <f>IF(Q1324&gt;0,RANK(Q1324,(N1324:P1324,Q1324:AE1324)),0)</f>
        <v>0</v>
      </c>
      <c r="AH1324" s="6">
        <f>IF(R1324&gt;0,RANK(R1324,(N1324:P1324,Q1324:AE1324)),0)</f>
        <v>0</v>
      </c>
      <c r="AI1324" s="6">
        <f>IF(T1324&gt;0,RANK(T1324,(N1324:P1324,Q1324:AE1324)),0)</f>
        <v>0</v>
      </c>
      <c r="AJ1324" s="6">
        <f>IF(S1324&gt;0,RANK(S1324,(N1324:P1324,Q1324:AE1324)),0)</f>
        <v>0</v>
      </c>
      <c r="AK1324" s="2">
        <f t="shared" si="498"/>
        <v>0</v>
      </c>
      <c r="AL1324" s="2">
        <f t="shared" si="499"/>
        <v>0</v>
      </c>
      <c r="AM1324" s="2">
        <f t="shared" si="500"/>
        <v>0</v>
      </c>
      <c r="AN1324" s="2">
        <f t="shared" si="501"/>
        <v>0</v>
      </c>
      <c r="AP1324" t="s">
        <v>1836</v>
      </c>
      <c r="AQ1324" t="s">
        <v>1761</v>
      </c>
      <c r="AT1324" s="92">
        <v>47</v>
      </c>
      <c r="AU1324" s="94">
        <v>61</v>
      </c>
      <c r="AV1324" s="98">
        <f t="shared" si="503"/>
        <v>47061</v>
      </c>
      <c r="AX1324" s="6" t="s">
        <v>1535</v>
      </c>
    </row>
    <row r="1325" spans="1:50" hidden="1" outlineLevel="1">
      <c r="A1325" t="s">
        <v>2535</v>
      </c>
      <c r="B1325" t="s">
        <v>1761</v>
      </c>
      <c r="C1325" s="1">
        <f t="shared" si="491"/>
        <v>14066</v>
      </c>
      <c r="D1325" s="6">
        <f>IF(N1325&gt;0, RANK(N1325,(N1325:P1325,Q1325:AE1325)),0)</f>
        <v>2</v>
      </c>
      <c r="E1325" s="6">
        <f>IF(O1325&gt;0,RANK(O1325,(N1325:P1325,Q1325:AE1325)),0)</f>
        <v>1</v>
      </c>
      <c r="F1325" s="6">
        <f>IF(P1325&gt;0,RANK(P1325,(N1325:P1325,Q1325:AE1325)),0)</f>
        <v>3</v>
      </c>
      <c r="G1325" s="1">
        <f t="shared" si="492"/>
        <v>3938</v>
      </c>
      <c r="H1325" s="2">
        <f t="shared" si="493"/>
        <v>0.27996587515996019</v>
      </c>
      <c r="I1325" s="2"/>
      <c r="J1325" s="2">
        <f t="shared" si="494"/>
        <v>0.35169913266031566</v>
      </c>
      <c r="K1325" s="2">
        <f t="shared" si="495"/>
        <v>0.63166500782027579</v>
      </c>
      <c r="L1325" s="2">
        <f t="shared" si="496"/>
        <v>9.5976112611972138E-3</v>
      </c>
      <c r="M1325" s="2">
        <f t="shared" si="497"/>
        <v>7.0382482582113885E-3</v>
      </c>
      <c r="N1325" s="56">
        <v>4947</v>
      </c>
      <c r="O1325" s="56">
        <v>8885</v>
      </c>
      <c r="P1325" s="56">
        <v>135</v>
      </c>
      <c r="Q1325" s="56"/>
      <c r="R1325" s="56"/>
      <c r="S1325" s="56"/>
      <c r="T1325" s="56"/>
      <c r="U1325" s="56"/>
      <c r="V1325" s="56"/>
      <c r="W1325" s="56"/>
      <c r="X1325" s="56">
        <v>0</v>
      </c>
      <c r="Y1325" s="56">
        <v>73</v>
      </c>
      <c r="Z1325" s="56">
        <v>26</v>
      </c>
      <c r="AA1325" s="56"/>
      <c r="AB1325" s="56"/>
      <c r="AC1325" s="56"/>
      <c r="AD1325" s="56"/>
      <c r="AE1325" s="56"/>
      <c r="AG1325" s="6">
        <f>IF(Q1325&gt;0,RANK(Q1325,(N1325:P1325,Q1325:AE1325)),0)</f>
        <v>0</v>
      </c>
      <c r="AH1325" s="6">
        <f>IF(R1325&gt;0,RANK(R1325,(N1325:P1325,Q1325:AE1325)),0)</f>
        <v>0</v>
      </c>
      <c r="AI1325" s="6">
        <f>IF(T1325&gt;0,RANK(T1325,(N1325:P1325,Q1325:AE1325)),0)</f>
        <v>0</v>
      </c>
      <c r="AJ1325" s="6">
        <f>IF(S1325&gt;0,RANK(S1325,(N1325:P1325,Q1325:AE1325)),0)</f>
        <v>0</v>
      </c>
      <c r="AK1325" s="2">
        <f t="shared" si="498"/>
        <v>0</v>
      </c>
      <c r="AL1325" s="2">
        <f t="shared" si="499"/>
        <v>0</v>
      </c>
      <c r="AM1325" s="2">
        <f t="shared" si="500"/>
        <v>0</v>
      </c>
      <c r="AN1325" s="2">
        <f t="shared" si="501"/>
        <v>0</v>
      </c>
      <c r="AP1325" t="s">
        <v>2535</v>
      </c>
      <c r="AQ1325" t="s">
        <v>1761</v>
      </c>
      <c r="AT1325" s="92">
        <v>47</v>
      </c>
      <c r="AU1325" s="94">
        <v>63</v>
      </c>
      <c r="AV1325" s="98">
        <f t="shared" si="503"/>
        <v>47063</v>
      </c>
      <c r="AX1325" s="6" t="s">
        <v>1535</v>
      </c>
    </row>
    <row r="1326" spans="1:50" hidden="1" outlineLevel="1">
      <c r="A1326" t="s">
        <v>2878</v>
      </c>
      <c r="B1326" t="s">
        <v>1761</v>
      </c>
      <c r="C1326" s="1">
        <f t="shared" ref="C1326:C1357" si="504">SUM(N1326:AE1326)</f>
        <v>88521</v>
      </c>
      <c r="D1326" s="6">
        <f>IF(N1326&gt;0, RANK(N1326,(N1326:P1326,Q1326:AE1326)),0)</f>
        <v>2</v>
      </c>
      <c r="E1326" s="6">
        <f>IF(O1326&gt;0,RANK(O1326,(N1326:P1326,Q1326:AE1326)),0)</f>
        <v>1</v>
      </c>
      <c r="F1326" s="6">
        <f>IF(P1326&gt;0,RANK(P1326,(N1326:P1326,Q1326:AE1326)),0)</f>
        <v>3</v>
      </c>
      <c r="G1326" s="1">
        <f t="shared" si="492"/>
        <v>22755</v>
      </c>
      <c r="H1326" s="2">
        <f t="shared" si="493"/>
        <v>0.2570576473379198</v>
      </c>
      <c r="I1326" s="2"/>
      <c r="J1326" s="2">
        <f t="shared" ref="J1326:J1357" si="505">IF($C1326=0,"-",N1326/$C1326)</f>
        <v>0.36203838637159547</v>
      </c>
      <c r="K1326" s="2">
        <f t="shared" ref="K1326:K1357" si="506">IF($C1326=0,"-",O1326/$C1326)</f>
        <v>0.61909603370951527</v>
      </c>
      <c r="L1326" s="2">
        <f t="shared" ref="L1326:L1357" si="507">IF($C1326=0,"-",P1326/$C1326)</f>
        <v>9.4327899594446509E-3</v>
      </c>
      <c r="M1326" s="2">
        <f t="shared" ref="M1326:M1357" si="508">IF(C1326=0,"-",(1-J1326-K1326-L1326))</f>
        <v>9.4327899594446128E-3</v>
      </c>
      <c r="N1326" s="56">
        <v>32048</v>
      </c>
      <c r="O1326" s="56">
        <v>54803</v>
      </c>
      <c r="P1326" s="56">
        <v>835</v>
      </c>
      <c r="Q1326" s="56"/>
      <c r="R1326" s="56"/>
      <c r="S1326" s="56"/>
      <c r="T1326" s="56"/>
      <c r="U1326" s="56"/>
      <c r="V1326" s="56"/>
      <c r="W1326" s="56"/>
      <c r="X1326" s="56">
        <v>2</v>
      </c>
      <c r="Y1326" s="56">
        <v>565</v>
      </c>
      <c r="Z1326" s="56">
        <v>268</v>
      </c>
      <c r="AA1326" s="56"/>
      <c r="AB1326" s="56"/>
      <c r="AC1326" s="56"/>
      <c r="AD1326" s="56"/>
      <c r="AE1326" s="56"/>
      <c r="AG1326" s="6">
        <f>IF(Q1326&gt;0,RANK(Q1326,(N1326:P1326,Q1326:AE1326)),0)</f>
        <v>0</v>
      </c>
      <c r="AH1326" s="6">
        <f>IF(R1326&gt;0,RANK(R1326,(N1326:P1326,Q1326:AE1326)),0)</f>
        <v>0</v>
      </c>
      <c r="AI1326" s="6">
        <f>IF(T1326&gt;0,RANK(T1326,(N1326:P1326,Q1326:AE1326)),0)</f>
        <v>0</v>
      </c>
      <c r="AJ1326" s="6">
        <f>IF(S1326&gt;0,RANK(S1326,(N1326:P1326,Q1326:AE1326)),0)</f>
        <v>0</v>
      </c>
      <c r="AK1326" s="2">
        <f t="shared" ref="AK1326:AK1357" si="509">IF($C1326=0,"-",Q1326/$C1326)</f>
        <v>0</v>
      </c>
      <c r="AL1326" s="2">
        <f t="shared" ref="AL1326:AL1357" si="510">IF($C1326=0,"-",R1326/$C1326)</f>
        <v>0</v>
      </c>
      <c r="AM1326" s="2">
        <f t="shared" ref="AM1326:AM1357" si="511">IF($C1326=0,"-",T1326/$C1326)</f>
        <v>0</v>
      </c>
      <c r="AN1326" s="2">
        <f t="shared" ref="AN1326:AN1357" si="512">IF($C1326=0,"-",S1326/$C1326)</f>
        <v>0</v>
      </c>
      <c r="AP1326" t="s">
        <v>2878</v>
      </c>
      <c r="AQ1326" t="s">
        <v>1761</v>
      </c>
      <c r="AT1326" s="92">
        <v>47</v>
      </c>
      <c r="AU1326" s="94">
        <v>65</v>
      </c>
      <c r="AV1326" s="98">
        <f t="shared" si="503"/>
        <v>47065</v>
      </c>
      <c r="AX1326" s="6" t="s">
        <v>1535</v>
      </c>
    </row>
    <row r="1327" spans="1:50" hidden="1" outlineLevel="1">
      <c r="A1327" t="s">
        <v>2792</v>
      </c>
      <c r="B1327" t="s">
        <v>1761</v>
      </c>
      <c r="C1327" s="1">
        <f t="shared" si="504"/>
        <v>1486</v>
      </c>
      <c r="D1327" s="6">
        <f>IF(N1327&gt;0, RANK(N1327,(N1327:P1327,Q1327:AE1327)),0)</f>
        <v>2</v>
      </c>
      <c r="E1327" s="6">
        <f>IF(O1327&gt;0,RANK(O1327,(N1327:P1327,Q1327:AE1327)),0)</f>
        <v>1</v>
      </c>
      <c r="F1327" s="6">
        <f>IF(P1327&gt;0,RANK(P1327,(N1327:P1327,Q1327:AE1327)),0)</f>
        <v>3</v>
      </c>
      <c r="G1327" s="1">
        <f t="shared" si="492"/>
        <v>420</v>
      </c>
      <c r="H1327" s="2">
        <f t="shared" si="493"/>
        <v>0.28263795423956933</v>
      </c>
      <c r="I1327" s="2"/>
      <c r="J1327" s="2">
        <f t="shared" si="505"/>
        <v>0.35397039030955585</v>
      </c>
      <c r="K1327" s="2">
        <f t="shared" si="506"/>
        <v>0.63660834454912518</v>
      </c>
      <c r="L1327" s="2">
        <f t="shared" si="507"/>
        <v>6.7294751009421266E-3</v>
      </c>
      <c r="M1327" s="2">
        <f t="shared" si="508"/>
        <v>2.6917900403767864E-3</v>
      </c>
      <c r="N1327" s="56">
        <v>526</v>
      </c>
      <c r="O1327" s="56">
        <v>946</v>
      </c>
      <c r="P1327" s="56">
        <v>10</v>
      </c>
      <c r="Q1327" s="56"/>
      <c r="R1327" s="56"/>
      <c r="S1327" s="56"/>
      <c r="T1327" s="56"/>
      <c r="U1327" s="56"/>
      <c r="V1327" s="56"/>
      <c r="W1327" s="56"/>
      <c r="X1327" s="56">
        <v>0</v>
      </c>
      <c r="Y1327" s="56">
        <v>3</v>
      </c>
      <c r="Z1327" s="56">
        <v>1</v>
      </c>
      <c r="AA1327" s="56"/>
      <c r="AB1327" s="56"/>
      <c r="AC1327" s="56"/>
      <c r="AD1327" s="56"/>
      <c r="AE1327" s="56"/>
      <c r="AG1327" s="6">
        <f>IF(Q1327&gt;0,RANK(Q1327,(N1327:P1327,Q1327:AE1327)),0)</f>
        <v>0</v>
      </c>
      <c r="AH1327" s="6">
        <f>IF(R1327&gt;0,RANK(R1327,(N1327:P1327,Q1327:AE1327)),0)</f>
        <v>0</v>
      </c>
      <c r="AI1327" s="6">
        <f>IF(T1327&gt;0,RANK(T1327,(N1327:P1327,Q1327:AE1327)),0)</f>
        <v>0</v>
      </c>
      <c r="AJ1327" s="6">
        <f>IF(S1327&gt;0,RANK(S1327,(N1327:P1327,Q1327:AE1327)),0)</f>
        <v>0</v>
      </c>
      <c r="AK1327" s="2">
        <f t="shared" si="509"/>
        <v>0</v>
      </c>
      <c r="AL1327" s="2">
        <f t="shared" si="510"/>
        <v>0</v>
      </c>
      <c r="AM1327" s="2">
        <f t="shared" si="511"/>
        <v>0</v>
      </c>
      <c r="AN1327" s="2">
        <f t="shared" si="512"/>
        <v>0</v>
      </c>
      <c r="AP1327" t="s">
        <v>2792</v>
      </c>
      <c r="AQ1327" t="s">
        <v>1761</v>
      </c>
      <c r="AT1327" s="92">
        <v>47</v>
      </c>
      <c r="AU1327" s="94">
        <v>67</v>
      </c>
      <c r="AV1327" s="98">
        <f t="shared" si="503"/>
        <v>47067</v>
      </c>
      <c r="AX1327" s="6" t="s">
        <v>1535</v>
      </c>
    </row>
    <row r="1328" spans="1:50" hidden="1" outlineLevel="1">
      <c r="A1328" t="s">
        <v>1544</v>
      </c>
      <c r="B1328" t="s">
        <v>1761</v>
      </c>
      <c r="C1328" s="1">
        <f t="shared" si="504"/>
        <v>6389</v>
      </c>
      <c r="D1328" s="6">
        <f>IF(N1328&gt;0, RANK(N1328,(N1328:P1328,Q1328:AE1328)),0)</f>
        <v>2</v>
      </c>
      <c r="E1328" s="6">
        <f>IF(O1328&gt;0,RANK(O1328,(N1328:P1328,Q1328:AE1328)),0)</f>
        <v>1</v>
      </c>
      <c r="F1328" s="6">
        <f>IF(P1328&gt;0,RANK(P1328,(N1328:P1328,Q1328:AE1328)),0)</f>
        <v>3</v>
      </c>
      <c r="G1328" s="1">
        <f t="shared" si="492"/>
        <v>634</v>
      </c>
      <c r="H1328" s="2">
        <f t="shared" si="493"/>
        <v>9.9233056816403195E-2</v>
      </c>
      <c r="I1328" s="2"/>
      <c r="J1328" s="2">
        <f t="shared" si="505"/>
        <v>0.4440444514008452</v>
      </c>
      <c r="K1328" s="2">
        <f t="shared" si="506"/>
        <v>0.54327750821724841</v>
      </c>
      <c r="L1328" s="2">
        <f t="shared" si="507"/>
        <v>6.7303177336046332E-3</v>
      </c>
      <c r="M1328" s="2">
        <f t="shared" si="508"/>
        <v>5.9477226483017082E-3</v>
      </c>
      <c r="N1328" s="56">
        <v>2837</v>
      </c>
      <c r="O1328" s="56">
        <v>3471</v>
      </c>
      <c r="P1328" s="56">
        <v>43</v>
      </c>
      <c r="Q1328" s="56"/>
      <c r="R1328" s="56"/>
      <c r="S1328" s="56"/>
      <c r="T1328" s="56"/>
      <c r="U1328" s="56"/>
      <c r="V1328" s="56"/>
      <c r="W1328" s="56"/>
      <c r="X1328" s="56">
        <v>0</v>
      </c>
      <c r="Y1328" s="56">
        <v>28</v>
      </c>
      <c r="Z1328" s="56">
        <v>10</v>
      </c>
      <c r="AA1328" s="56"/>
      <c r="AB1328" s="56"/>
      <c r="AC1328" s="56"/>
      <c r="AD1328" s="56"/>
      <c r="AE1328" s="56"/>
      <c r="AG1328" s="6">
        <f>IF(Q1328&gt;0,RANK(Q1328,(N1328:P1328,Q1328:AE1328)),0)</f>
        <v>0</v>
      </c>
      <c r="AH1328" s="6">
        <f>IF(R1328&gt;0,RANK(R1328,(N1328:P1328,Q1328:AE1328)),0)</f>
        <v>0</v>
      </c>
      <c r="AI1328" s="6">
        <f>IF(T1328&gt;0,RANK(T1328,(N1328:P1328,Q1328:AE1328)),0)</f>
        <v>0</v>
      </c>
      <c r="AJ1328" s="6">
        <f>IF(S1328&gt;0,RANK(S1328,(N1328:P1328,Q1328:AE1328)),0)</f>
        <v>0</v>
      </c>
      <c r="AK1328" s="2">
        <f t="shared" si="509"/>
        <v>0</v>
      </c>
      <c r="AL1328" s="2">
        <f t="shared" si="510"/>
        <v>0</v>
      </c>
      <c r="AM1328" s="2">
        <f t="shared" si="511"/>
        <v>0</v>
      </c>
      <c r="AN1328" s="2">
        <f t="shared" si="512"/>
        <v>0</v>
      </c>
      <c r="AP1328" t="s">
        <v>1544</v>
      </c>
      <c r="AQ1328" t="s">
        <v>1761</v>
      </c>
      <c r="AT1328" s="92">
        <v>47</v>
      </c>
      <c r="AU1328" s="94">
        <v>69</v>
      </c>
      <c r="AV1328" s="98">
        <f t="shared" si="503"/>
        <v>47069</v>
      </c>
      <c r="AX1328" s="6" t="s">
        <v>1535</v>
      </c>
    </row>
    <row r="1329" spans="1:50" hidden="1" outlineLevel="1">
      <c r="A1329" t="s">
        <v>1238</v>
      </c>
      <c r="B1329" t="s">
        <v>1761</v>
      </c>
      <c r="C1329" s="1">
        <f t="shared" si="504"/>
        <v>6724</v>
      </c>
      <c r="D1329" s="6">
        <f>IF(N1329&gt;0, RANK(N1329,(N1329:P1329,Q1329:AE1329)),0)</f>
        <v>2</v>
      </c>
      <c r="E1329" s="6">
        <f>IF(O1329&gt;0,RANK(O1329,(N1329:P1329,Q1329:AE1329)),0)</f>
        <v>1</v>
      </c>
      <c r="F1329" s="6">
        <f>IF(P1329&gt;0,RANK(P1329,(N1329:P1329,Q1329:AE1329)),0)</f>
        <v>3</v>
      </c>
      <c r="G1329" s="1">
        <f t="shared" si="492"/>
        <v>2030</v>
      </c>
      <c r="H1329" s="2">
        <f t="shared" si="493"/>
        <v>0.30190362879238547</v>
      </c>
      <c r="I1329" s="2"/>
      <c r="J1329" s="2">
        <f t="shared" si="505"/>
        <v>0.3411659726353361</v>
      </c>
      <c r="K1329" s="2">
        <f t="shared" si="506"/>
        <v>0.64306960142772163</v>
      </c>
      <c r="L1329" s="2">
        <f t="shared" si="507"/>
        <v>9.3694229625223089E-3</v>
      </c>
      <c r="M1329" s="2">
        <f t="shared" si="508"/>
        <v>6.3950029744199634E-3</v>
      </c>
      <c r="N1329" s="56">
        <v>2294</v>
      </c>
      <c r="O1329" s="56">
        <v>4324</v>
      </c>
      <c r="P1329" s="56">
        <v>63</v>
      </c>
      <c r="Q1329" s="56"/>
      <c r="R1329" s="56"/>
      <c r="S1329" s="56"/>
      <c r="T1329" s="56"/>
      <c r="U1329" s="56"/>
      <c r="V1329" s="56"/>
      <c r="W1329" s="56"/>
      <c r="X1329" s="56">
        <v>2</v>
      </c>
      <c r="Y1329" s="56">
        <v>31</v>
      </c>
      <c r="Z1329" s="56">
        <v>10</v>
      </c>
      <c r="AA1329" s="56"/>
      <c r="AB1329" s="56"/>
      <c r="AC1329" s="56"/>
      <c r="AD1329" s="56"/>
      <c r="AE1329" s="56"/>
      <c r="AG1329" s="6">
        <f>IF(Q1329&gt;0,RANK(Q1329,(N1329:P1329,Q1329:AE1329)),0)</f>
        <v>0</v>
      </c>
      <c r="AH1329" s="6">
        <f>IF(R1329&gt;0,RANK(R1329,(N1329:P1329,Q1329:AE1329)),0)</f>
        <v>0</v>
      </c>
      <c r="AI1329" s="6">
        <f>IF(T1329&gt;0,RANK(T1329,(N1329:P1329,Q1329:AE1329)),0)</f>
        <v>0</v>
      </c>
      <c r="AJ1329" s="6">
        <f>IF(S1329&gt;0,RANK(S1329,(N1329:P1329,Q1329:AE1329)),0)</f>
        <v>0</v>
      </c>
      <c r="AK1329" s="2">
        <f t="shared" si="509"/>
        <v>0</v>
      </c>
      <c r="AL1329" s="2">
        <f t="shared" si="510"/>
        <v>0</v>
      </c>
      <c r="AM1329" s="2">
        <f t="shared" si="511"/>
        <v>0</v>
      </c>
      <c r="AN1329" s="2">
        <f t="shared" si="512"/>
        <v>0</v>
      </c>
      <c r="AP1329" t="s">
        <v>1238</v>
      </c>
      <c r="AQ1329" t="s">
        <v>1761</v>
      </c>
      <c r="AT1329" s="92">
        <v>47</v>
      </c>
      <c r="AU1329" s="94">
        <v>71</v>
      </c>
      <c r="AV1329" s="98">
        <f t="shared" si="503"/>
        <v>47071</v>
      </c>
      <c r="AX1329" s="6" t="s">
        <v>1535</v>
      </c>
    </row>
    <row r="1330" spans="1:50" hidden="1" outlineLevel="1">
      <c r="A1330" t="s">
        <v>1198</v>
      </c>
      <c r="B1330" t="s">
        <v>1761</v>
      </c>
      <c r="C1330" s="1">
        <f t="shared" si="504"/>
        <v>11755</v>
      </c>
      <c r="D1330" s="6">
        <f>IF(N1330&gt;0, RANK(N1330,(N1330:P1330,Q1330:AE1330)),0)</f>
        <v>2</v>
      </c>
      <c r="E1330" s="6">
        <f>IF(O1330&gt;0,RANK(O1330,(N1330:P1330,Q1330:AE1330)),0)</f>
        <v>1</v>
      </c>
      <c r="F1330" s="6">
        <f>IF(P1330&gt;0,RANK(P1330,(N1330:P1330,Q1330:AE1330)),0)</f>
        <v>3</v>
      </c>
      <c r="G1330" s="1">
        <f t="shared" si="492"/>
        <v>2938</v>
      </c>
      <c r="H1330" s="2">
        <f t="shared" si="493"/>
        <v>0.24993619736282432</v>
      </c>
      <c r="I1330" s="2"/>
      <c r="J1330" s="2">
        <f t="shared" si="505"/>
        <v>0.36758826031475966</v>
      </c>
      <c r="K1330" s="2">
        <f t="shared" si="506"/>
        <v>0.61752445767758402</v>
      </c>
      <c r="L1330" s="2">
        <f t="shared" si="507"/>
        <v>7.6563164610803916E-3</v>
      </c>
      <c r="M1330" s="2">
        <f t="shared" si="508"/>
        <v>7.2309655465759301E-3</v>
      </c>
      <c r="N1330" s="56">
        <v>4321</v>
      </c>
      <c r="O1330" s="56">
        <v>7259</v>
      </c>
      <c r="P1330" s="56">
        <v>90</v>
      </c>
      <c r="Q1330" s="56"/>
      <c r="R1330" s="56"/>
      <c r="S1330" s="56"/>
      <c r="T1330" s="56"/>
      <c r="U1330" s="56"/>
      <c r="V1330" s="56"/>
      <c r="W1330" s="56"/>
      <c r="X1330" s="56">
        <v>0</v>
      </c>
      <c r="Y1330" s="56">
        <v>52</v>
      </c>
      <c r="Z1330" s="56">
        <v>33</v>
      </c>
      <c r="AA1330" s="56"/>
      <c r="AB1330" s="56"/>
      <c r="AC1330" s="56"/>
      <c r="AD1330" s="56"/>
      <c r="AE1330" s="56"/>
      <c r="AG1330" s="6">
        <f>IF(Q1330&gt;0,RANK(Q1330,(N1330:P1330,Q1330:AE1330)),0)</f>
        <v>0</v>
      </c>
      <c r="AH1330" s="6">
        <f>IF(R1330&gt;0,RANK(R1330,(N1330:P1330,Q1330:AE1330)),0)</f>
        <v>0</v>
      </c>
      <c r="AI1330" s="6">
        <f>IF(T1330&gt;0,RANK(T1330,(N1330:P1330,Q1330:AE1330)),0)</f>
        <v>0</v>
      </c>
      <c r="AJ1330" s="6">
        <f>IF(S1330&gt;0,RANK(S1330,(N1330:P1330,Q1330:AE1330)),0)</f>
        <v>0</v>
      </c>
      <c r="AK1330" s="2">
        <f t="shared" si="509"/>
        <v>0</v>
      </c>
      <c r="AL1330" s="2">
        <f t="shared" si="510"/>
        <v>0</v>
      </c>
      <c r="AM1330" s="2">
        <f t="shared" si="511"/>
        <v>0</v>
      </c>
      <c r="AN1330" s="2">
        <f t="shared" si="512"/>
        <v>0</v>
      </c>
      <c r="AP1330" t="s">
        <v>1198</v>
      </c>
      <c r="AQ1330" t="s">
        <v>1761</v>
      </c>
      <c r="AT1330" s="92">
        <v>47</v>
      </c>
      <c r="AU1330" s="94">
        <v>73</v>
      </c>
      <c r="AV1330" s="98">
        <f t="shared" si="503"/>
        <v>47073</v>
      </c>
      <c r="AX1330" s="6" t="s">
        <v>1535</v>
      </c>
    </row>
    <row r="1331" spans="1:50" hidden="1" outlineLevel="1">
      <c r="A1331" t="s">
        <v>1838</v>
      </c>
      <c r="B1331" t="s">
        <v>1761</v>
      </c>
      <c r="C1331" s="1">
        <f t="shared" si="504"/>
        <v>4963</v>
      </c>
      <c r="D1331" s="6">
        <f>IF(N1331&gt;0, RANK(N1331,(N1331:P1331,Q1331:AE1331)),0)</f>
        <v>1</v>
      </c>
      <c r="E1331" s="6">
        <f>IF(O1331&gt;0,RANK(O1331,(N1331:P1331,Q1331:AE1331)),0)</f>
        <v>2</v>
      </c>
      <c r="F1331" s="6">
        <f>IF(P1331&gt;0,RANK(P1331,(N1331:P1331,Q1331:AE1331)),0)</f>
        <v>3</v>
      </c>
      <c r="G1331" s="1">
        <f t="shared" si="492"/>
        <v>4</v>
      </c>
      <c r="H1331" s="2">
        <f t="shared" si="493"/>
        <v>8.0596413459601049E-4</v>
      </c>
      <c r="I1331" s="2"/>
      <c r="J1331" s="2">
        <f t="shared" si="505"/>
        <v>0.49264557727181141</v>
      </c>
      <c r="K1331" s="2">
        <f t="shared" si="506"/>
        <v>0.49183961313721541</v>
      </c>
      <c r="L1331" s="2">
        <f t="shared" si="507"/>
        <v>7.2536772113640947E-3</v>
      </c>
      <c r="M1331" s="2">
        <f t="shared" si="508"/>
        <v>8.2611323796090274E-3</v>
      </c>
      <c r="N1331" s="56">
        <v>2445</v>
      </c>
      <c r="O1331" s="56">
        <v>2441</v>
      </c>
      <c r="P1331" s="56">
        <v>36</v>
      </c>
      <c r="Q1331" s="56"/>
      <c r="R1331" s="56"/>
      <c r="S1331" s="56"/>
      <c r="T1331" s="56"/>
      <c r="U1331" s="56"/>
      <c r="V1331" s="56"/>
      <c r="W1331" s="56"/>
      <c r="X1331" s="56">
        <v>0</v>
      </c>
      <c r="Y1331" s="56">
        <v>26</v>
      </c>
      <c r="Z1331" s="56">
        <v>15</v>
      </c>
      <c r="AA1331" s="56"/>
      <c r="AB1331" s="56"/>
      <c r="AC1331" s="56"/>
      <c r="AD1331" s="56"/>
      <c r="AE1331" s="56"/>
      <c r="AG1331" s="6">
        <f>IF(Q1331&gt;0,RANK(Q1331,(N1331:P1331,Q1331:AE1331)),0)</f>
        <v>0</v>
      </c>
      <c r="AH1331" s="6">
        <f>IF(R1331&gt;0,RANK(R1331,(N1331:P1331,Q1331:AE1331)),0)</f>
        <v>0</v>
      </c>
      <c r="AI1331" s="6">
        <f>IF(T1331&gt;0,RANK(T1331,(N1331:P1331,Q1331:AE1331)),0)</f>
        <v>0</v>
      </c>
      <c r="AJ1331" s="6">
        <f>IF(S1331&gt;0,RANK(S1331,(N1331:P1331,Q1331:AE1331)),0)</f>
        <v>0</v>
      </c>
      <c r="AK1331" s="2">
        <f t="shared" si="509"/>
        <v>0</v>
      </c>
      <c r="AL1331" s="2">
        <f t="shared" si="510"/>
        <v>0</v>
      </c>
      <c r="AM1331" s="2">
        <f t="shared" si="511"/>
        <v>0</v>
      </c>
      <c r="AN1331" s="2">
        <f t="shared" si="512"/>
        <v>0</v>
      </c>
      <c r="AP1331" t="s">
        <v>1838</v>
      </c>
      <c r="AQ1331" t="s">
        <v>1761</v>
      </c>
      <c r="AT1331" s="92">
        <v>47</v>
      </c>
      <c r="AU1331" s="94">
        <v>75</v>
      </c>
      <c r="AV1331" s="98">
        <f t="shared" si="503"/>
        <v>47075</v>
      </c>
      <c r="AX1331" s="6" t="s">
        <v>1535</v>
      </c>
    </row>
    <row r="1332" spans="1:50" hidden="1" outlineLevel="1">
      <c r="A1332" t="s">
        <v>1252</v>
      </c>
      <c r="B1332" t="s">
        <v>1761</v>
      </c>
      <c r="C1332" s="1">
        <f t="shared" si="504"/>
        <v>6427</v>
      </c>
      <c r="D1332" s="6">
        <f>IF(N1332&gt;0, RANK(N1332,(N1332:P1332,Q1332:AE1332)),0)</f>
        <v>2</v>
      </c>
      <c r="E1332" s="6">
        <f>IF(O1332&gt;0,RANK(O1332,(N1332:P1332,Q1332:AE1332)),0)</f>
        <v>1</v>
      </c>
      <c r="F1332" s="6">
        <f>IF(P1332&gt;0,RANK(P1332,(N1332:P1332,Q1332:AE1332)),0)</f>
        <v>3</v>
      </c>
      <c r="G1332" s="1">
        <f t="shared" si="492"/>
        <v>2503</v>
      </c>
      <c r="H1332" s="2">
        <f t="shared" si="493"/>
        <v>0.38945075462890927</v>
      </c>
      <c r="I1332" s="2"/>
      <c r="J1332" s="2">
        <f t="shared" si="505"/>
        <v>0.29967325346195739</v>
      </c>
      <c r="K1332" s="2">
        <f t="shared" si="506"/>
        <v>0.6891240080908666</v>
      </c>
      <c r="L1332" s="2">
        <f t="shared" si="507"/>
        <v>6.0681499922203208E-3</v>
      </c>
      <c r="M1332" s="2">
        <f t="shared" si="508"/>
        <v>5.1345884549556875E-3</v>
      </c>
      <c r="N1332" s="56">
        <v>1926</v>
      </c>
      <c r="O1332" s="56">
        <v>4429</v>
      </c>
      <c r="P1332" s="56">
        <v>39</v>
      </c>
      <c r="Q1332" s="56"/>
      <c r="R1332" s="56"/>
      <c r="S1332" s="56"/>
      <c r="T1332" s="56"/>
      <c r="U1332" s="56"/>
      <c r="V1332" s="56"/>
      <c r="W1332" s="56"/>
      <c r="X1332" s="56">
        <v>0</v>
      </c>
      <c r="Y1332" s="56">
        <v>22</v>
      </c>
      <c r="Z1332" s="56">
        <v>11</v>
      </c>
      <c r="AA1332" s="56"/>
      <c r="AB1332" s="56"/>
      <c r="AC1332" s="56"/>
      <c r="AD1332" s="56"/>
      <c r="AE1332" s="56"/>
      <c r="AG1332" s="6">
        <f>IF(Q1332&gt;0,RANK(Q1332,(N1332:P1332,Q1332:AE1332)),0)</f>
        <v>0</v>
      </c>
      <c r="AH1332" s="6">
        <f>IF(R1332&gt;0,RANK(R1332,(N1332:P1332,Q1332:AE1332)),0)</f>
        <v>0</v>
      </c>
      <c r="AI1332" s="6">
        <f>IF(T1332&gt;0,RANK(T1332,(N1332:P1332,Q1332:AE1332)),0)</f>
        <v>0</v>
      </c>
      <c r="AJ1332" s="6">
        <f>IF(S1332&gt;0,RANK(S1332,(N1332:P1332,Q1332:AE1332)),0)</f>
        <v>0</v>
      </c>
      <c r="AK1332" s="2">
        <f t="shared" si="509"/>
        <v>0</v>
      </c>
      <c r="AL1332" s="2">
        <f t="shared" si="510"/>
        <v>0</v>
      </c>
      <c r="AM1332" s="2">
        <f t="shared" si="511"/>
        <v>0</v>
      </c>
      <c r="AN1332" s="2">
        <f t="shared" si="512"/>
        <v>0</v>
      </c>
      <c r="AP1332" t="s">
        <v>1252</v>
      </c>
      <c r="AQ1332" t="s">
        <v>1761</v>
      </c>
      <c r="AT1332" s="92">
        <v>47</v>
      </c>
      <c r="AU1332" s="94">
        <v>77</v>
      </c>
      <c r="AV1332" s="98">
        <f t="shared" si="503"/>
        <v>47077</v>
      </c>
      <c r="AX1332" s="6" t="s">
        <v>1535</v>
      </c>
    </row>
    <row r="1333" spans="1:50" hidden="1" outlineLevel="1">
      <c r="A1333" t="s">
        <v>812</v>
      </c>
      <c r="B1333" t="s">
        <v>1761</v>
      </c>
      <c r="C1333" s="1">
        <f t="shared" si="504"/>
        <v>9426</v>
      </c>
      <c r="D1333" s="6">
        <f>IF(N1333&gt;0, RANK(N1333,(N1333:P1333,Q1333:AE1333)),0)</f>
        <v>2</v>
      </c>
      <c r="E1333" s="6">
        <f>IF(O1333&gt;0,RANK(O1333,(N1333:P1333,Q1333:AE1333)),0)</f>
        <v>1</v>
      </c>
      <c r="F1333" s="6">
        <f>IF(P1333&gt;0,RANK(P1333,(N1333:P1333,Q1333:AE1333)),0)</f>
        <v>3</v>
      </c>
      <c r="G1333" s="1">
        <f t="shared" si="492"/>
        <v>300</v>
      </c>
      <c r="H1333" s="2">
        <f t="shared" si="493"/>
        <v>3.1826861871419476E-2</v>
      </c>
      <c r="I1333" s="2"/>
      <c r="J1333" s="2">
        <f t="shared" si="505"/>
        <v>0.47825164438786338</v>
      </c>
      <c r="K1333" s="2">
        <f t="shared" si="506"/>
        <v>0.51007850625928286</v>
      </c>
      <c r="L1333" s="2">
        <f t="shared" si="507"/>
        <v>7.0019096117122856E-3</v>
      </c>
      <c r="M1333" s="2">
        <f t="shared" si="508"/>
        <v>4.6679397411414705E-3</v>
      </c>
      <c r="N1333" s="56">
        <v>4508</v>
      </c>
      <c r="O1333" s="56">
        <v>4808</v>
      </c>
      <c r="P1333" s="56">
        <v>66</v>
      </c>
      <c r="Q1333" s="56"/>
      <c r="R1333" s="56"/>
      <c r="S1333" s="56"/>
      <c r="T1333" s="56"/>
      <c r="U1333" s="56"/>
      <c r="V1333" s="56"/>
      <c r="W1333" s="56"/>
      <c r="X1333" s="56">
        <v>0</v>
      </c>
      <c r="Y1333" s="56">
        <v>31</v>
      </c>
      <c r="Z1333" s="56">
        <v>13</v>
      </c>
      <c r="AA1333" s="56"/>
      <c r="AB1333" s="56"/>
      <c r="AC1333" s="56"/>
      <c r="AD1333" s="56"/>
      <c r="AE1333" s="56"/>
      <c r="AG1333" s="6">
        <f>IF(Q1333&gt;0,RANK(Q1333,(N1333:P1333,Q1333:AE1333)),0)</f>
        <v>0</v>
      </c>
      <c r="AH1333" s="6">
        <f>IF(R1333&gt;0,RANK(R1333,(N1333:P1333,Q1333:AE1333)),0)</f>
        <v>0</v>
      </c>
      <c r="AI1333" s="6">
        <f>IF(T1333&gt;0,RANK(T1333,(N1333:P1333,Q1333:AE1333)),0)</f>
        <v>0</v>
      </c>
      <c r="AJ1333" s="6">
        <f>IF(S1333&gt;0,RANK(S1333,(N1333:P1333,Q1333:AE1333)),0)</f>
        <v>0</v>
      </c>
      <c r="AK1333" s="2">
        <f t="shared" si="509"/>
        <v>0</v>
      </c>
      <c r="AL1333" s="2">
        <f t="shared" si="510"/>
        <v>0</v>
      </c>
      <c r="AM1333" s="2">
        <f t="shared" si="511"/>
        <v>0</v>
      </c>
      <c r="AN1333" s="2">
        <f t="shared" si="512"/>
        <v>0</v>
      </c>
      <c r="AP1333" t="s">
        <v>812</v>
      </c>
      <c r="AQ1333" t="s">
        <v>1761</v>
      </c>
      <c r="AT1333" s="92">
        <v>47</v>
      </c>
      <c r="AU1333" s="94">
        <v>79</v>
      </c>
      <c r="AV1333" s="98">
        <f t="shared" si="503"/>
        <v>47079</v>
      </c>
      <c r="AX1333" s="6" t="s">
        <v>1535</v>
      </c>
    </row>
    <row r="1334" spans="1:50" hidden="1" outlineLevel="1">
      <c r="A1334" t="s">
        <v>1676</v>
      </c>
      <c r="B1334" t="s">
        <v>1761</v>
      </c>
      <c r="C1334" s="1">
        <f t="shared" si="504"/>
        <v>5378</v>
      </c>
      <c r="D1334" s="6">
        <f>IF(N1334&gt;0, RANK(N1334,(N1334:P1334,Q1334:AE1334)),0)</f>
        <v>1</v>
      </c>
      <c r="E1334" s="6">
        <f>IF(O1334&gt;0,RANK(O1334,(N1334:P1334,Q1334:AE1334)),0)</f>
        <v>2</v>
      </c>
      <c r="F1334" s="6">
        <f>IF(P1334&gt;0,RANK(P1334,(N1334:P1334,Q1334:AE1334)),0)</f>
        <v>3</v>
      </c>
      <c r="G1334" s="1">
        <f t="shared" si="492"/>
        <v>402</v>
      </c>
      <c r="H1334" s="2">
        <f t="shared" si="493"/>
        <v>7.4748977314986989E-2</v>
      </c>
      <c r="I1334" s="2"/>
      <c r="J1334" s="2">
        <f t="shared" si="505"/>
        <v>0.53049460766084044</v>
      </c>
      <c r="K1334" s="2">
        <f t="shared" si="506"/>
        <v>0.45574563034585347</v>
      </c>
      <c r="L1334" s="2">
        <f t="shared" si="507"/>
        <v>7.6236519152101155E-3</v>
      </c>
      <c r="M1334" s="2">
        <f t="shared" si="508"/>
        <v>6.13611007809597E-3</v>
      </c>
      <c r="N1334" s="56">
        <v>2853</v>
      </c>
      <c r="O1334" s="56">
        <v>2451</v>
      </c>
      <c r="P1334" s="56">
        <v>41</v>
      </c>
      <c r="Q1334" s="56"/>
      <c r="R1334" s="56"/>
      <c r="S1334" s="56"/>
      <c r="T1334" s="56"/>
      <c r="U1334" s="56"/>
      <c r="V1334" s="56"/>
      <c r="W1334" s="56"/>
      <c r="X1334" s="56">
        <v>0</v>
      </c>
      <c r="Y1334" s="56">
        <v>23</v>
      </c>
      <c r="Z1334" s="56">
        <v>10</v>
      </c>
      <c r="AA1334" s="56"/>
      <c r="AB1334" s="56"/>
      <c r="AC1334" s="56"/>
      <c r="AD1334" s="56"/>
      <c r="AE1334" s="56"/>
      <c r="AG1334" s="6">
        <f>IF(Q1334&gt;0,RANK(Q1334,(N1334:P1334,Q1334:AE1334)),0)</f>
        <v>0</v>
      </c>
      <c r="AH1334" s="6">
        <f>IF(R1334&gt;0,RANK(R1334,(N1334:P1334,Q1334:AE1334)),0)</f>
        <v>0</v>
      </c>
      <c r="AI1334" s="6">
        <f>IF(T1334&gt;0,RANK(T1334,(N1334:P1334,Q1334:AE1334)),0)</f>
        <v>0</v>
      </c>
      <c r="AJ1334" s="6">
        <f>IF(S1334&gt;0,RANK(S1334,(N1334:P1334,Q1334:AE1334)),0)</f>
        <v>0</v>
      </c>
      <c r="AK1334" s="2">
        <f t="shared" si="509"/>
        <v>0</v>
      </c>
      <c r="AL1334" s="2">
        <f t="shared" si="510"/>
        <v>0</v>
      </c>
      <c r="AM1334" s="2">
        <f t="shared" si="511"/>
        <v>0</v>
      </c>
      <c r="AN1334" s="2">
        <f t="shared" si="512"/>
        <v>0</v>
      </c>
      <c r="AP1334" t="s">
        <v>1676</v>
      </c>
      <c r="AQ1334" t="s">
        <v>1761</v>
      </c>
      <c r="AT1334" s="92">
        <v>47</v>
      </c>
      <c r="AU1334" s="94">
        <v>81</v>
      </c>
      <c r="AV1334" s="98">
        <f t="shared" si="503"/>
        <v>47081</v>
      </c>
      <c r="AX1334" s="6" t="s">
        <v>1535</v>
      </c>
    </row>
    <row r="1335" spans="1:50" hidden="1" outlineLevel="1">
      <c r="A1335" t="s">
        <v>769</v>
      </c>
      <c r="B1335" t="s">
        <v>1761</v>
      </c>
      <c r="C1335" s="1">
        <f t="shared" si="504"/>
        <v>2278</v>
      </c>
      <c r="D1335" s="6">
        <f>IF(N1335&gt;0, RANK(N1335,(N1335:P1335,Q1335:AE1335)),0)</f>
        <v>1</v>
      </c>
      <c r="E1335" s="6">
        <f>IF(O1335&gt;0,RANK(O1335,(N1335:P1335,Q1335:AE1335)),0)</f>
        <v>2</v>
      </c>
      <c r="F1335" s="6">
        <f>IF(P1335&gt;0,RANK(P1335,(N1335:P1335,Q1335:AE1335)),0)</f>
        <v>3</v>
      </c>
      <c r="G1335" s="1">
        <f t="shared" ref="G1335:G1398" si="513">IF(C1335&gt;0,MAX(N1335:P1335)-LARGE(N1335:P1335,2),0)</f>
        <v>578</v>
      </c>
      <c r="H1335" s="2">
        <f t="shared" ref="H1335:H1398" si="514">IF(C1335&gt;0,G1335/C1335,0)</f>
        <v>0.2537313432835821</v>
      </c>
      <c r="I1335" s="2"/>
      <c r="J1335" s="2">
        <f t="shared" si="505"/>
        <v>0.61896400351185255</v>
      </c>
      <c r="K1335" s="2">
        <f t="shared" si="506"/>
        <v>0.36523266022827039</v>
      </c>
      <c r="L1335" s="2">
        <f t="shared" si="507"/>
        <v>1.141352063213345E-2</v>
      </c>
      <c r="M1335" s="2">
        <f t="shared" si="508"/>
        <v>4.3898156277436158E-3</v>
      </c>
      <c r="N1335" s="56">
        <v>1410</v>
      </c>
      <c r="O1335" s="56">
        <v>832</v>
      </c>
      <c r="P1335" s="56">
        <v>26</v>
      </c>
      <c r="Q1335" s="56"/>
      <c r="R1335" s="56"/>
      <c r="S1335" s="56"/>
      <c r="T1335" s="56"/>
      <c r="U1335" s="56"/>
      <c r="V1335" s="56"/>
      <c r="W1335" s="56"/>
      <c r="X1335" s="56">
        <v>0</v>
      </c>
      <c r="Y1335" s="56">
        <v>6</v>
      </c>
      <c r="Z1335" s="56">
        <v>4</v>
      </c>
      <c r="AA1335" s="56"/>
      <c r="AB1335" s="56"/>
      <c r="AC1335" s="56"/>
      <c r="AD1335" s="56"/>
      <c r="AE1335" s="56"/>
      <c r="AG1335" s="6">
        <f>IF(Q1335&gt;0,RANK(Q1335,(N1335:P1335,Q1335:AE1335)),0)</f>
        <v>0</v>
      </c>
      <c r="AH1335" s="6">
        <f>IF(R1335&gt;0,RANK(R1335,(N1335:P1335,Q1335:AE1335)),0)</f>
        <v>0</v>
      </c>
      <c r="AI1335" s="6">
        <f>IF(T1335&gt;0,RANK(T1335,(N1335:P1335,Q1335:AE1335)),0)</f>
        <v>0</v>
      </c>
      <c r="AJ1335" s="6">
        <f>IF(S1335&gt;0,RANK(S1335,(N1335:P1335,Q1335:AE1335)),0)</f>
        <v>0</v>
      </c>
      <c r="AK1335" s="2">
        <f t="shared" si="509"/>
        <v>0</v>
      </c>
      <c r="AL1335" s="2">
        <f t="shared" si="510"/>
        <v>0</v>
      </c>
      <c r="AM1335" s="2">
        <f t="shared" si="511"/>
        <v>0</v>
      </c>
      <c r="AN1335" s="2">
        <f t="shared" si="512"/>
        <v>0</v>
      </c>
      <c r="AP1335" t="s">
        <v>769</v>
      </c>
      <c r="AQ1335" t="s">
        <v>1761</v>
      </c>
      <c r="AT1335" s="92">
        <v>47</v>
      </c>
      <c r="AU1335" s="94">
        <v>83</v>
      </c>
      <c r="AV1335" s="98">
        <f t="shared" si="503"/>
        <v>47083</v>
      </c>
      <c r="AX1335" s="6" t="s">
        <v>1535</v>
      </c>
    </row>
    <row r="1336" spans="1:50" hidden="1" outlineLevel="1">
      <c r="A1336" t="s">
        <v>892</v>
      </c>
      <c r="B1336" t="s">
        <v>1761</v>
      </c>
      <c r="C1336" s="1">
        <f t="shared" si="504"/>
        <v>5193</v>
      </c>
      <c r="D1336" s="6">
        <f>IF(N1336&gt;0, RANK(N1336,(N1336:P1336,Q1336:AE1336)),0)</f>
        <v>1</v>
      </c>
      <c r="E1336" s="6">
        <f>IF(O1336&gt;0,RANK(O1336,(N1336:P1336,Q1336:AE1336)),0)</f>
        <v>2</v>
      </c>
      <c r="F1336" s="6">
        <f>IF(P1336&gt;0,RANK(P1336,(N1336:P1336,Q1336:AE1336)),0)</f>
        <v>3</v>
      </c>
      <c r="G1336" s="1">
        <f t="shared" si="513"/>
        <v>771</v>
      </c>
      <c r="H1336" s="2">
        <f t="shared" si="514"/>
        <v>0.14846909300982092</v>
      </c>
      <c r="I1336" s="2"/>
      <c r="J1336" s="2">
        <f t="shared" si="505"/>
        <v>0.56460620065472755</v>
      </c>
      <c r="K1336" s="2">
        <f t="shared" si="506"/>
        <v>0.41613710764490658</v>
      </c>
      <c r="L1336" s="2">
        <f t="shared" si="507"/>
        <v>1.0783747352204892E-2</v>
      </c>
      <c r="M1336" s="2">
        <f t="shared" si="508"/>
        <v>8.4729443481609771E-3</v>
      </c>
      <c r="N1336" s="56">
        <v>2932</v>
      </c>
      <c r="O1336" s="56">
        <v>2161</v>
      </c>
      <c r="P1336" s="56">
        <v>56</v>
      </c>
      <c r="Q1336" s="56"/>
      <c r="R1336" s="56"/>
      <c r="S1336" s="56"/>
      <c r="T1336" s="56"/>
      <c r="U1336" s="56"/>
      <c r="V1336" s="56"/>
      <c r="W1336" s="56"/>
      <c r="X1336" s="56">
        <v>0</v>
      </c>
      <c r="Y1336" s="56">
        <v>33</v>
      </c>
      <c r="Z1336" s="56">
        <v>11</v>
      </c>
      <c r="AA1336" s="56"/>
      <c r="AB1336" s="56"/>
      <c r="AC1336" s="56"/>
      <c r="AD1336" s="56"/>
      <c r="AE1336" s="56"/>
      <c r="AG1336" s="6">
        <f>IF(Q1336&gt;0,RANK(Q1336,(N1336:P1336,Q1336:AE1336)),0)</f>
        <v>0</v>
      </c>
      <c r="AH1336" s="6">
        <f>IF(R1336&gt;0,RANK(R1336,(N1336:P1336,Q1336:AE1336)),0)</f>
        <v>0</v>
      </c>
      <c r="AI1336" s="6">
        <f>IF(T1336&gt;0,RANK(T1336,(N1336:P1336,Q1336:AE1336)),0)</f>
        <v>0</v>
      </c>
      <c r="AJ1336" s="6">
        <f>IF(S1336&gt;0,RANK(S1336,(N1336:P1336,Q1336:AE1336)),0)</f>
        <v>0</v>
      </c>
      <c r="AK1336" s="2">
        <f t="shared" si="509"/>
        <v>0</v>
      </c>
      <c r="AL1336" s="2">
        <f t="shared" si="510"/>
        <v>0</v>
      </c>
      <c r="AM1336" s="2">
        <f t="shared" si="511"/>
        <v>0</v>
      </c>
      <c r="AN1336" s="2">
        <f t="shared" si="512"/>
        <v>0</v>
      </c>
      <c r="AP1336" t="s">
        <v>892</v>
      </c>
      <c r="AQ1336" t="s">
        <v>1761</v>
      </c>
      <c r="AT1336" s="92">
        <v>47</v>
      </c>
      <c r="AU1336" s="94">
        <v>85</v>
      </c>
      <c r="AV1336" s="98">
        <f t="shared" si="503"/>
        <v>47085</v>
      </c>
      <c r="AX1336" s="6" t="s">
        <v>1535</v>
      </c>
    </row>
    <row r="1337" spans="1:50" hidden="1" outlineLevel="1">
      <c r="A1337" t="s">
        <v>2097</v>
      </c>
      <c r="B1337" t="s">
        <v>1761</v>
      </c>
      <c r="C1337" s="1">
        <f t="shared" si="504"/>
        <v>2947</v>
      </c>
      <c r="D1337" s="6">
        <f>IF(N1337&gt;0, RANK(N1337,(N1337:P1337,Q1337:AE1337)),0)</f>
        <v>1</v>
      </c>
      <c r="E1337" s="6">
        <f>IF(O1337&gt;0,RANK(O1337,(N1337:P1337,Q1337:AE1337)),0)</f>
        <v>2</v>
      </c>
      <c r="F1337" s="6">
        <f>IF(P1337&gt;0,RANK(P1337,(N1337:P1337,Q1337:AE1337)),0)</f>
        <v>3</v>
      </c>
      <c r="G1337" s="1">
        <f t="shared" si="513"/>
        <v>716</v>
      </c>
      <c r="H1337" s="2">
        <f t="shared" si="514"/>
        <v>0.24295894129623347</v>
      </c>
      <c r="I1337" s="2"/>
      <c r="J1337" s="2">
        <f t="shared" si="505"/>
        <v>0.61486257210722772</v>
      </c>
      <c r="K1337" s="2">
        <f t="shared" si="506"/>
        <v>0.37190363081099426</v>
      </c>
      <c r="L1337" s="2">
        <f t="shared" si="507"/>
        <v>9.5011876484560574E-3</v>
      </c>
      <c r="M1337" s="2">
        <f t="shared" si="508"/>
        <v>3.732609433321963E-3</v>
      </c>
      <c r="N1337" s="56">
        <v>1812</v>
      </c>
      <c r="O1337" s="56">
        <v>1096</v>
      </c>
      <c r="P1337" s="56">
        <v>28</v>
      </c>
      <c r="Q1337" s="56"/>
      <c r="R1337" s="56"/>
      <c r="S1337" s="56"/>
      <c r="T1337" s="56"/>
      <c r="U1337" s="56"/>
      <c r="V1337" s="56"/>
      <c r="W1337" s="56"/>
      <c r="X1337" s="56">
        <v>0</v>
      </c>
      <c r="Y1337" s="56">
        <v>7</v>
      </c>
      <c r="Z1337" s="56">
        <v>4</v>
      </c>
      <c r="AA1337" s="56"/>
      <c r="AB1337" s="56"/>
      <c r="AC1337" s="56"/>
      <c r="AD1337" s="56"/>
      <c r="AE1337" s="56"/>
      <c r="AG1337" s="6">
        <f>IF(Q1337&gt;0,RANK(Q1337,(N1337:P1337,Q1337:AE1337)),0)</f>
        <v>0</v>
      </c>
      <c r="AH1337" s="6">
        <f>IF(R1337&gt;0,RANK(R1337,(N1337:P1337,Q1337:AE1337)),0)</f>
        <v>0</v>
      </c>
      <c r="AI1337" s="6">
        <f>IF(T1337&gt;0,RANK(T1337,(N1337:P1337,Q1337:AE1337)),0)</f>
        <v>0</v>
      </c>
      <c r="AJ1337" s="6">
        <f>IF(S1337&gt;0,RANK(S1337,(N1337:P1337,Q1337:AE1337)),0)</f>
        <v>0</v>
      </c>
      <c r="AK1337" s="2">
        <f t="shared" si="509"/>
        <v>0</v>
      </c>
      <c r="AL1337" s="2">
        <f t="shared" si="510"/>
        <v>0</v>
      </c>
      <c r="AM1337" s="2">
        <f t="shared" si="511"/>
        <v>0</v>
      </c>
      <c r="AN1337" s="2">
        <f t="shared" si="512"/>
        <v>0</v>
      </c>
      <c r="AP1337" t="s">
        <v>2097</v>
      </c>
      <c r="AQ1337" t="s">
        <v>1761</v>
      </c>
      <c r="AT1337" s="92">
        <v>47</v>
      </c>
      <c r="AU1337" s="94">
        <v>87</v>
      </c>
      <c r="AV1337" s="98">
        <f t="shared" si="503"/>
        <v>47087</v>
      </c>
      <c r="AX1337" s="6" t="s">
        <v>1535</v>
      </c>
    </row>
    <row r="1338" spans="1:50" hidden="1" outlineLevel="1">
      <c r="A1338" t="s">
        <v>1156</v>
      </c>
      <c r="B1338" t="s">
        <v>1761</v>
      </c>
      <c r="C1338" s="1">
        <f t="shared" si="504"/>
        <v>9323</v>
      </c>
      <c r="D1338" s="6">
        <f>IF(N1338&gt;0, RANK(N1338,(N1338:P1338,Q1338:AE1338)),0)</f>
        <v>2</v>
      </c>
      <c r="E1338" s="6">
        <f>IF(O1338&gt;0,RANK(O1338,(N1338:P1338,Q1338:AE1338)),0)</f>
        <v>1</v>
      </c>
      <c r="F1338" s="6">
        <f>IF(P1338&gt;0,RANK(P1338,(N1338:P1338,Q1338:AE1338)),0)</f>
        <v>3</v>
      </c>
      <c r="G1338" s="1">
        <f t="shared" si="513"/>
        <v>2746</v>
      </c>
      <c r="H1338" s="2">
        <f t="shared" si="514"/>
        <v>0.29454038399656762</v>
      </c>
      <c r="I1338" s="2"/>
      <c r="J1338" s="2">
        <f t="shared" si="505"/>
        <v>0.34366620186635205</v>
      </c>
      <c r="K1338" s="2">
        <f t="shared" si="506"/>
        <v>0.63820658586291967</v>
      </c>
      <c r="L1338" s="2">
        <f t="shared" si="507"/>
        <v>9.4390217741070464E-3</v>
      </c>
      <c r="M1338" s="2">
        <f t="shared" si="508"/>
        <v>8.6881904966211749E-3</v>
      </c>
      <c r="N1338" s="56">
        <v>3204</v>
      </c>
      <c r="O1338" s="56">
        <v>5950</v>
      </c>
      <c r="P1338" s="56">
        <v>88</v>
      </c>
      <c r="Q1338" s="56"/>
      <c r="R1338" s="56"/>
      <c r="S1338" s="56"/>
      <c r="T1338" s="56"/>
      <c r="U1338" s="56"/>
      <c r="V1338" s="56"/>
      <c r="W1338" s="56"/>
      <c r="X1338" s="56">
        <v>2</v>
      </c>
      <c r="Y1338" s="56">
        <v>56</v>
      </c>
      <c r="Z1338" s="56">
        <v>23</v>
      </c>
      <c r="AA1338" s="56"/>
      <c r="AB1338" s="56"/>
      <c r="AC1338" s="56"/>
      <c r="AD1338" s="56"/>
      <c r="AE1338" s="56"/>
      <c r="AG1338" s="6">
        <f>IF(Q1338&gt;0,RANK(Q1338,(N1338:P1338,Q1338:AE1338)),0)</f>
        <v>0</v>
      </c>
      <c r="AH1338" s="6">
        <f>IF(R1338&gt;0,RANK(R1338,(N1338:P1338,Q1338:AE1338)),0)</f>
        <v>0</v>
      </c>
      <c r="AI1338" s="6">
        <f>IF(T1338&gt;0,RANK(T1338,(N1338:P1338,Q1338:AE1338)),0)</f>
        <v>0</v>
      </c>
      <c r="AJ1338" s="6">
        <f>IF(S1338&gt;0,RANK(S1338,(N1338:P1338,Q1338:AE1338)),0)</f>
        <v>0</v>
      </c>
      <c r="AK1338" s="2">
        <f t="shared" si="509"/>
        <v>0</v>
      </c>
      <c r="AL1338" s="2">
        <f t="shared" si="510"/>
        <v>0</v>
      </c>
      <c r="AM1338" s="2">
        <f t="shared" si="511"/>
        <v>0</v>
      </c>
      <c r="AN1338" s="2">
        <f t="shared" si="512"/>
        <v>0</v>
      </c>
      <c r="AP1338" t="s">
        <v>1156</v>
      </c>
      <c r="AQ1338" t="s">
        <v>1761</v>
      </c>
      <c r="AT1338" s="92">
        <v>47</v>
      </c>
      <c r="AU1338" s="94">
        <v>89</v>
      </c>
      <c r="AV1338" s="98">
        <f t="shared" si="503"/>
        <v>47089</v>
      </c>
      <c r="AX1338" s="6" t="s">
        <v>1535</v>
      </c>
    </row>
    <row r="1339" spans="1:50" hidden="1" outlineLevel="1">
      <c r="A1339" t="s">
        <v>2440</v>
      </c>
      <c r="B1339" t="s">
        <v>1761</v>
      </c>
      <c r="C1339" s="1">
        <f t="shared" si="504"/>
        <v>3885</v>
      </c>
      <c r="D1339" s="6">
        <f>IF(N1339&gt;0, RANK(N1339,(N1339:P1339,Q1339:AE1339)),0)</f>
        <v>2</v>
      </c>
      <c r="E1339" s="6">
        <f>IF(O1339&gt;0,RANK(O1339,(N1339:P1339,Q1339:AE1339)),0)</f>
        <v>1</v>
      </c>
      <c r="F1339" s="6">
        <f>IF(P1339&gt;0,RANK(P1339,(N1339:P1339,Q1339:AE1339)),0)</f>
        <v>3</v>
      </c>
      <c r="G1339" s="1">
        <f t="shared" si="513"/>
        <v>1470</v>
      </c>
      <c r="H1339" s="2">
        <f t="shared" si="514"/>
        <v>0.3783783783783784</v>
      </c>
      <c r="I1339" s="2"/>
      <c r="J1339" s="2">
        <f t="shared" si="505"/>
        <v>0.30347490347490347</v>
      </c>
      <c r="K1339" s="2">
        <f t="shared" si="506"/>
        <v>0.68185328185328187</v>
      </c>
      <c r="L1339" s="2">
        <f t="shared" si="507"/>
        <v>6.9498069498069494E-3</v>
      </c>
      <c r="M1339" s="2">
        <f t="shared" si="508"/>
        <v>7.7220077220077152E-3</v>
      </c>
      <c r="N1339" s="56">
        <v>1179</v>
      </c>
      <c r="O1339" s="56">
        <v>2649</v>
      </c>
      <c r="P1339" s="56">
        <v>27</v>
      </c>
      <c r="Q1339" s="56"/>
      <c r="R1339" s="56"/>
      <c r="S1339" s="56"/>
      <c r="T1339" s="56"/>
      <c r="U1339" s="56"/>
      <c r="V1339" s="56"/>
      <c r="W1339" s="56"/>
      <c r="X1339" s="56">
        <v>1</v>
      </c>
      <c r="Y1339" s="56">
        <v>20</v>
      </c>
      <c r="Z1339" s="56">
        <v>9</v>
      </c>
      <c r="AA1339" s="56"/>
      <c r="AB1339" s="56"/>
      <c r="AC1339" s="56"/>
      <c r="AD1339" s="56"/>
      <c r="AE1339" s="56"/>
      <c r="AG1339" s="6">
        <f>IF(Q1339&gt;0,RANK(Q1339,(N1339:P1339,Q1339:AE1339)),0)</f>
        <v>0</v>
      </c>
      <c r="AH1339" s="6">
        <f>IF(R1339&gt;0,RANK(R1339,(N1339:P1339,Q1339:AE1339)),0)</f>
        <v>0</v>
      </c>
      <c r="AI1339" s="6">
        <f>IF(T1339&gt;0,RANK(T1339,(N1339:P1339,Q1339:AE1339)),0)</f>
        <v>0</v>
      </c>
      <c r="AJ1339" s="6">
        <f>IF(S1339&gt;0,RANK(S1339,(N1339:P1339,Q1339:AE1339)),0)</f>
        <v>0</v>
      </c>
      <c r="AK1339" s="2">
        <f t="shared" si="509"/>
        <v>0</v>
      </c>
      <c r="AL1339" s="2">
        <f t="shared" si="510"/>
        <v>0</v>
      </c>
      <c r="AM1339" s="2">
        <f t="shared" si="511"/>
        <v>0</v>
      </c>
      <c r="AN1339" s="2">
        <f t="shared" si="512"/>
        <v>0</v>
      </c>
      <c r="AP1339" t="s">
        <v>2440</v>
      </c>
      <c r="AQ1339" t="s">
        <v>1761</v>
      </c>
      <c r="AT1339" s="92">
        <v>47</v>
      </c>
      <c r="AU1339" s="94">
        <v>91</v>
      </c>
      <c r="AV1339" s="98">
        <f t="shared" si="503"/>
        <v>47091</v>
      </c>
      <c r="AX1339" s="6" t="s">
        <v>1535</v>
      </c>
    </row>
    <row r="1340" spans="1:50" hidden="1" outlineLevel="1">
      <c r="A1340" t="s">
        <v>1632</v>
      </c>
      <c r="B1340" t="s">
        <v>1761</v>
      </c>
      <c r="C1340" s="1">
        <f t="shared" si="504"/>
        <v>102226</v>
      </c>
      <c r="D1340" s="6">
        <f>IF(N1340&gt;0, RANK(N1340,(N1340:P1340,Q1340:AE1340)),0)</f>
        <v>2</v>
      </c>
      <c r="E1340" s="6">
        <f>IF(O1340&gt;0,RANK(O1340,(N1340:P1340,Q1340:AE1340)),0)</f>
        <v>1</v>
      </c>
      <c r="F1340" s="6">
        <f>IF(P1340&gt;0,RANK(P1340,(N1340:P1340,Q1340:AE1340)),0)</f>
        <v>3</v>
      </c>
      <c r="G1340" s="1">
        <f t="shared" si="513"/>
        <v>22643</v>
      </c>
      <c r="H1340" s="2">
        <f t="shared" si="514"/>
        <v>0.2214994228474165</v>
      </c>
      <c r="I1340" s="2"/>
      <c r="J1340" s="2">
        <f t="shared" si="505"/>
        <v>0.37928706982568033</v>
      </c>
      <c r="K1340" s="2">
        <f t="shared" si="506"/>
        <v>0.60078649267309692</v>
      </c>
      <c r="L1340" s="2">
        <f t="shared" si="507"/>
        <v>1.1053939310938508E-2</v>
      </c>
      <c r="M1340" s="2">
        <f t="shared" si="508"/>
        <v>8.8724981902842965E-3</v>
      </c>
      <c r="N1340" s="56">
        <v>38773</v>
      </c>
      <c r="O1340" s="56">
        <v>61416</v>
      </c>
      <c r="P1340" s="56">
        <v>1130</v>
      </c>
      <c r="Q1340" s="56"/>
      <c r="R1340" s="56"/>
      <c r="S1340" s="56"/>
      <c r="T1340" s="56"/>
      <c r="U1340" s="56"/>
      <c r="V1340" s="56"/>
      <c r="W1340" s="56"/>
      <c r="X1340" s="56">
        <v>1</v>
      </c>
      <c r="Y1340" s="56">
        <v>555</v>
      </c>
      <c r="Z1340" s="56">
        <v>351</v>
      </c>
      <c r="AA1340" s="56"/>
      <c r="AB1340" s="56"/>
      <c r="AC1340" s="56"/>
      <c r="AD1340" s="56"/>
      <c r="AE1340" s="56"/>
      <c r="AG1340" s="6">
        <f>IF(Q1340&gt;0,RANK(Q1340,(N1340:P1340,Q1340:AE1340)),0)</f>
        <v>0</v>
      </c>
      <c r="AH1340" s="6">
        <f>IF(R1340&gt;0,RANK(R1340,(N1340:P1340,Q1340:AE1340)),0)</f>
        <v>0</v>
      </c>
      <c r="AI1340" s="6">
        <f>IF(T1340&gt;0,RANK(T1340,(N1340:P1340,Q1340:AE1340)),0)</f>
        <v>0</v>
      </c>
      <c r="AJ1340" s="6">
        <f>IF(S1340&gt;0,RANK(S1340,(N1340:P1340,Q1340:AE1340)),0)</f>
        <v>0</v>
      </c>
      <c r="AK1340" s="2">
        <f t="shared" si="509"/>
        <v>0</v>
      </c>
      <c r="AL1340" s="2">
        <f t="shared" si="510"/>
        <v>0</v>
      </c>
      <c r="AM1340" s="2">
        <f t="shared" si="511"/>
        <v>0</v>
      </c>
      <c r="AN1340" s="2">
        <f t="shared" si="512"/>
        <v>0</v>
      </c>
      <c r="AP1340" t="s">
        <v>1632</v>
      </c>
      <c r="AQ1340" t="s">
        <v>1761</v>
      </c>
      <c r="AT1340" s="92">
        <v>47</v>
      </c>
      <c r="AU1340" s="94">
        <v>93</v>
      </c>
      <c r="AV1340" s="98">
        <f t="shared" si="503"/>
        <v>47093</v>
      </c>
      <c r="AX1340" s="6" t="s">
        <v>1535</v>
      </c>
    </row>
    <row r="1341" spans="1:50" hidden="1" outlineLevel="1">
      <c r="A1341" t="s">
        <v>659</v>
      </c>
      <c r="B1341" t="s">
        <v>1761</v>
      </c>
      <c r="C1341" s="1">
        <f t="shared" si="504"/>
        <v>1462</v>
      </c>
      <c r="D1341" s="6">
        <f>IF(N1341&gt;0, RANK(N1341,(N1341:P1341,Q1341:AE1341)),0)</f>
        <v>1</v>
      </c>
      <c r="E1341" s="6">
        <f>IF(O1341&gt;0,RANK(O1341,(N1341:P1341,Q1341:AE1341)),0)</f>
        <v>2</v>
      </c>
      <c r="F1341" s="6">
        <f>IF(P1341&gt;0,RANK(P1341,(N1341:P1341,Q1341:AE1341)),0)</f>
        <v>3</v>
      </c>
      <c r="G1341" s="1">
        <f t="shared" si="513"/>
        <v>45</v>
      </c>
      <c r="H1341" s="2">
        <f t="shared" si="514"/>
        <v>3.0779753761969904E-2</v>
      </c>
      <c r="I1341" s="2"/>
      <c r="J1341" s="2">
        <f t="shared" si="505"/>
        <v>0.51162790697674421</v>
      </c>
      <c r="K1341" s="2">
        <f t="shared" si="506"/>
        <v>0.48084815321477425</v>
      </c>
      <c r="L1341" s="2">
        <f t="shared" si="507"/>
        <v>3.4199726402188782E-3</v>
      </c>
      <c r="M1341" s="2">
        <f t="shared" si="508"/>
        <v>4.1039671682626608E-3</v>
      </c>
      <c r="N1341" s="56">
        <v>748</v>
      </c>
      <c r="O1341" s="56">
        <v>703</v>
      </c>
      <c r="P1341" s="56">
        <v>5</v>
      </c>
      <c r="Q1341" s="56"/>
      <c r="R1341" s="56"/>
      <c r="S1341" s="56"/>
      <c r="T1341" s="56"/>
      <c r="U1341" s="56"/>
      <c r="V1341" s="56"/>
      <c r="W1341" s="56"/>
      <c r="X1341" s="56">
        <v>0</v>
      </c>
      <c r="Y1341" s="56">
        <v>4</v>
      </c>
      <c r="Z1341" s="56">
        <v>2</v>
      </c>
      <c r="AA1341" s="56"/>
      <c r="AB1341" s="56"/>
      <c r="AC1341" s="56"/>
      <c r="AD1341" s="56"/>
      <c r="AE1341" s="56"/>
      <c r="AG1341" s="6">
        <f>IF(Q1341&gt;0,RANK(Q1341,(N1341:P1341,Q1341:AE1341)),0)</f>
        <v>0</v>
      </c>
      <c r="AH1341" s="6">
        <f>IF(R1341&gt;0,RANK(R1341,(N1341:P1341,Q1341:AE1341)),0)</f>
        <v>0</v>
      </c>
      <c r="AI1341" s="6">
        <f>IF(T1341&gt;0,RANK(T1341,(N1341:P1341,Q1341:AE1341)),0)</f>
        <v>0</v>
      </c>
      <c r="AJ1341" s="6">
        <f>IF(S1341&gt;0,RANK(S1341,(N1341:P1341,Q1341:AE1341)),0)</f>
        <v>0</v>
      </c>
      <c r="AK1341" s="2">
        <f t="shared" si="509"/>
        <v>0</v>
      </c>
      <c r="AL1341" s="2">
        <f t="shared" si="510"/>
        <v>0</v>
      </c>
      <c r="AM1341" s="2">
        <f t="shared" si="511"/>
        <v>0</v>
      </c>
      <c r="AN1341" s="2">
        <f t="shared" si="512"/>
        <v>0</v>
      </c>
      <c r="AP1341" t="s">
        <v>659</v>
      </c>
      <c r="AQ1341" t="s">
        <v>1761</v>
      </c>
      <c r="AT1341" s="92">
        <v>47</v>
      </c>
      <c r="AU1341" s="94">
        <v>95</v>
      </c>
      <c r="AV1341" s="98">
        <f t="shared" si="503"/>
        <v>47095</v>
      </c>
      <c r="AX1341" s="6" t="s">
        <v>1535</v>
      </c>
    </row>
    <row r="1342" spans="1:50" hidden="1" outlineLevel="1">
      <c r="A1342" t="s">
        <v>284</v>
      </c>
      <c r="B1342" t="s">
        <v>1761</v>
      </c>
      <c r="C1342" s="1">
        <f t="shared" si="504"/>
        <v>6487</v>
      </c>
      <c r="D1342" s="6">
        <f>IF(N1342&gt;0, RANK(N1342,(N1342:P1342,Q1342:AE1342)),0)</f>
        <v>2</v>
      </c>
      <c r="E1342" s="6">
        <f>IF(O1342&gt;0,RANK(O1342,(N1342:P1342,Q1342:AE1342)),0)</f>
        <v>1</v>
      </c>
      <c r="F1342" s="6">
        <f>IF(P1342&gt;0,RANK(P1342,(N1342:P1342,Q1342:AE1342)),0)</f>
        <v>3</v>
      </c>
      <c r="G1342" s="1">
        <f t="shared" si="513"/>
        <v>464</v>
      </c>
      <c r="H1342" s="2">
        <f t="shared" si="514"/>
        <v>7.1527670726067513E-2</v>
      </c>
      <c r="I1342" s="2"/>
      <c r="J1342" s="2">
        <f t="shared" si="505"/>
        <v>0.45444735625096344</v>
      </c>
      <c r="K1342" s="2">
        <f t="shared" si="506"/>
        <v>0.52597502697703102</v>
      </c>
      <c r="L1342" s="2">
        <f t="shared" si="507"/>
        <v>1.1407430245105595E-2</v>
      </c>
      <c r="M1342" s="2">
        <f t="shared" si="508"/>
        <v>8.1701865268999398E-3</v>
      </c>
      <c r="N1342" s="56">
        <v>2948</v>
      </c>
      <c r="O1342" s="56">
        <v>3412</v>
      </c>
      <c r="P1342" s="56">
        <v>74</v>
      </c>
      <c r="Q1342" s="56"/>
      <c r="R1342" s="56"/>
      <c r="S1342" s="56"/>
      <c r="T1342" s="56"/>
      <c r="U1342" s="56"/>
      <c r="V1342" s="56"/>
      <c r="W1342" s="56"/>
      <c r="X1342" s="56">
        <v>0</v>
      </c>
      <c r="Y1342" s="56">
        <v>34</v>
      </c>
      <c r="Z1342" s="56">
        <v>19</v>
      </c>
      <c r="AA1342" s="56"/>
      <c r="AB1342" s="56"/>
      <c r="AC1342" s="56"/>
      <c r="AD1342" s="56"/>
      <c r="AE1342" s="56"/>
      <c r="AG1342" s="6">
        <f>IF(Q1342&gt;0,RANK(Q1342,(N1342:P1342,Q1342:AE1342)),0)</f>
        <v>0</v>
      </c>
      <c r="AH1342" s="6">
        <f>IF(R1342&gt;0,RANK(R1342,(N1342:P1342,Q1342:AE1342)),0)</f>
        <v>0</v>
      </c>
      <c r="AI1342" s="6">
        <f>IF(T1342&gt;0,RANK(T1342,(N1342:P1342,Q1342:AE1342)),0)</f>
        <v>0</v>
      </c>
      <c r="AJ1342" s="6">
        <f>IF(S1342&gt;0,RANK(S1342,(N1342:P1342,Q1342:AE1342)),0)</f>
        <v>0</v>
      </c>
      <c r="AK1342" s="2">
        <f t="shared" si="509"/>
        <v>0</v>
      </c>
      <c r="AL1342" s="2">
        <f t="shared" si="510"/>
        <v>0</v>
      </c>
      <c r="AM1342" s="2">
        <f t="shared" si="511"/>
        <v>0</v>
      </c>
      <c r="AN1342" s="2">
        <f t="shared" si="512"/>
        <v>0</v>
      </c>
      <c r="AP1342" t="s">
        <v>284</v>
      </c>
      <c r="AQ1342" t="s">
        <v>1761</v>
      </c>
      <c r="AT1342" s="92">
        <v>47</v>
      </c>
      <c r="AU1342" s="94">
        <v>97</v>
      </c>
      <c r="AV1342" s="98">
        <f t="shared" si="503"/>
        <v>47097</v>
      </c>
      <c r="AX1342" s="6" t="s">
        <v>1535</v>
      </c>
    </row>
    <row r="1343" spans="1:50" hidden="1" outlineLevel="1">
      <c r="A1343" t="s">
        <v>1438</v>
      </c>
      <c r="B1343" t="s">
        <v>1761</v>
      </c>
      <c r="C1343" s="1">
        <f t="shared" si="504"/>
        <v>10536</v>
      </c>
      <c r="D1343" s="6">
        <f>IF(N1343&gt;0, RANK(N1343,(N1343:P1343,Q1343:AE1343)),0)</f>
        <v>2</v>
      </c>
      <c r="E1343" s="6">
        <f>IF(O1343&gt;0,RANK(O1343,(N1343:P1343,Q1343:AE1343)),0)</f>
        <v>1</v>
      </c>
      <c r="F1343" s="6">
        <f>IF(P1343&gt;0,RANK(P1343,(N1343:P1343,Q1343:AE1343)),0)</f>
        <v>3</v>
      </c>
      <c r="G1343" s="1">
        <f t="shared" si="513"/>
        <v>1797</v>
      </c>
      <c r="H1343" s="2">
        <f t="shared" si="514"/>
        <v>0.17055808656036447</v>
      </c>
      <c r="I1343" s="2"/>
      <c r="J1343" s="2">
        <f t="shared" si="505"/>
        <v>0.41097190584662113</v>
      </c>
      <c r="K1343" s="2">
        <f t="shared" si="506"/>
        <v>0.58152999240698555</v>
      </c>
      <c r="L1343" s="2">
        <f t="shared" si="507"/>
        <v>4.8405466970387247E-3</v>
      </c>
      <c r="M1343" s="2">
        <f t="shared" si="508"/>
        <v>2.6575550493545905E-3</v>
      </c>
      <c r="N1343" s="56">
        <v>4330</v>
      </c>
      <c r="O1343" s="56">
        <v>6127</v>
      </c>
      <c r="P1343" s="56">
        <v>51</v>
      </c>
      <c r="Q1343" s="56"/>
      <c r="R1343" s="56"/>
      <c r="S1343" s="56"/>
      <c r="T1343" s="56"/>
      <c r="U1343" s="56"/>
      <c r="V1343" s="56"/>
      <c r="W1343" s="56"/>
      <c r="X1343" s="56">
        <v>0</v>
      </c>
      <c r="Y1343" s="56">
        <v>24</v>
      </c>
      <c r="Z1343" s="56">
        <v>4</v>
      </c>
      <c r="AA1343" s="56"/>
      <c r="AB1343" s="56"/>
      <c r="AC1343" s="56"/>
      <c r="AD1343" s="56"/>
      <c r="AE1343" s="56"/>
      <c r="AG1343" s="6">
        <f>IF(Q1343&gt;0,RANK(Q1343,(N1343:P1343,Q1343:AE1343)),0)</f>
        <v>0</v>
      </c>
      <c r="AH1343" s="6">
        <f>IF(R1343&gt;0,RANK(R1343,(N1343:P1343,Q1343:AE1343)),0)</f>
        <v>0</v>
      </c>
      <c r="AI1343" s="6">
        <f>IF(T1343&gt;0,RANK(T1343,(N1343:P1343,Q1343:AE1343)),0)</f>
        <v>0</v>
      </c>
      <c r="AJ1343" s="6">
        <f>IF(S1343&gt;0,RANK(S1343,(N1343:P1343,Q1343:AE1343)),0)</f>
        <v>0</v>
      </c>
      <c r="AK1343" s="2">
        <f t="shared" si="509"/>
        <v>0</v>
      </c>
      <c r="AL1343" s="2">
        <f t="shared" si="510"/>
        <v>0</v>
      </c>
      <c r="AM1343" s="2">
        <f t="shared" si="511"/>
        <v>0</v>
      </c>
      <c r="AN1343" s="2">
        <f t="shared" si="512"/>
        <v>0</v>
      </c>
      <c r="AP1343" t="s">
        <v>1438</v>
      </c>
      <c r="AQ1343" t="s">
        <v>1761</v>
      </c>
      <c r="AT1343" s="92">
        <v>47</v>
      </c>
      <c r="AU1343" s="94">
        <v>99</v>
      </c>
      <c r="AV1343" s="98">
        <f t="shared" si="503"/>
        <v>47099</v>
      </c>
      <c r="AX1343" s="6" t="s">
        <v>1535</v>
      </c>
    </row>
    <row r="1344" spans="1:50" hidden="1" outlineLevel="1">
      <c r="A1344" t="s">
        <v>109</v>
      </c>
      <c r="B1344" t="s">
        <v>1761</v>
      </c>
      <c r="C1344" s="1">
        <f t="shared" si="504"/>
        <v>3023</v>
      </c>
      <c r="D1344" s="6">
        <f>IF(N1344&gt;0, RANK(N1344,(N1344:P1344,Q1344:AE1344)),0)</f>
        <v>2</v>
      </c>
      <c r="E1344" s="6">
        <f>IF(O1344&gt;0,RANK(O1344,(N1344:P1344,Q1344:AE1344)),0)</f>
        <v>1</v>
      </c>
      <c r="F1344" s="6">
        <f>IF(P1344&gt;0,RANK(P1344,(N1344:P1344,Q1344:AE1344)),0)</f>
        <v>3</v>
      </c>
      <c r="G1344" s="1">
        <f t="shared" si="513"/>
        <v>70</v>
      </c>
      <c r="H1344" s="2">
        <f t="shared" si="514"/>
        <v>2.3155805491233875E-2</v>
      </c>
      <c r="I1344" s="2"/>
      <c r="J1344" s="2">
        <f t="shared" si="505"/>
        <v>0.4763479986768111</v>
      </c>
      <c r="K1344" s="2">
        <f t="shared" si="506"/>
        <v>0.49950380416804496</v>
      </c>
      <c r="L1344" s="2">
        <f t="shared" si="507"/>
        <v>1.6870658286470393E-2</v>
      </c>
      <c r="M1344" s="2">
        <f t="shared" si="508"/>
        <v>7.2775388686735429E-3</v>
      </c>
      <c r="N1344" s="56">
        <v>1440</v>
      </c>
      <c r="O1344" s="56">
        <v>1510</v>
      </c>
      <c r="P1344" s="56">
        <v>51</v>
      </c>
      <c r="Q1344" s="56"/>
      <c r="R1344" s="56"/>
      <c r="S1344" s="56"/>
      <c r="T1344" s="56"/>
      <c r="U1344" s="56"/>
      <c r="V1344" s="56"/>
      <c r="W1344" s="56"/>
      <c r="X1344" s="56">
        <v>0</v>
      </c>
      <c r="Y1344" s="56">
        <v>15</v>
      </c>
      <c r="Z1344" s="56">
        <v>7</v>
      </c>
      <c r="AA1344" s="56"/>
      <c r="AB1344" s="56"/>
      <c r="AC1344" s="56"/>
      <c r="AD1344" s="56"/>
      <c r="AE1344" s="56"/>
      <c r="AG1344" s="6">
        <f>IF(Q1344&gt;0,RANK(Q1344,(N1344:P1344,Q1344:AE1344)),0)</f>
        <v>0</v>
      </c>
      <c r="AH1344" s="6">
        <f>IF(R1344&gt;0,RANK(R1344,(N1344:P1344,Q1344:AE1344)),0)</f>
        <v>0</v>
      </c>
      <c r="AI1344" s="6">
        <f>IF(T1344&gt;0,RANK(T1344,(N1344:P1344,Q1344:AE1344)),0)</f>
        <v>0</v>
      </c>
      <c r="AJ1344" s="6">
        <f>IF(S1344&gt;0,RANK(S1344,(N1344:P1344,Q1344:AE1344)),0)</f>
        <v>0</v>
      </c>
      <c r="AK1344" s="2">
        <f t="shared" si="509"/>
        <v>0</v>
      </c>
      <c r="AL1344" s="2">
        <f t="shared" si="510"/>
        <v>0</v>
      </c>
      <c r="AM1344" s="2">
        <f t="shared" si="511"/>
        <v>0</v>
      </c>
      <c r="AN1344" s="2">
        <f t="shared" si="512"/>
        <v>0</v>
      </c>
      <c r="AP1344" t="s">
        <v>109</v>
      </c>
      <c r="AQ1344" t="s">
        <v>1761</v>
      </c>
      <c r="AT1344" s="92">
        <v>47</v>
      </c>
      <c r="AU1344" s="94">
        <v>101</v>
      </c>
      <c r="AV1344" s="98">
        <f t="shared" si="503"/>
        <v>47101</v>
      </c>
      <c r="AX1344" s="6" t="s">
        <v>1535</v>
      </c>
    </row>
    <row r="1345" spans="1:50" hidden="1" outlineLevel="1">
      <c r="A1345" t="s">
        <v>1001</v>
      </c>
      <c r="B1345" t="s">
        <v>1761</v>
      </c>
      <c r="C1345" s="1">
        <f t="shared" si="504"/>
        <v>6844</v>
      </c>
      <c r="D1345" s="6">
        <f>IF(N1345&gt;0, RANK(N1345,(N1345:P1345,Q1345:AE1345)),0)</f>
        <v>2</v>
      </c>
      <c r="E1345" s="6">
        <f>IF(O1345&gt;0,RANK(O1345,(N1345:P1345,Q1345:AE1345)),0)</f>
        <v>1</v>
      </c>
      <c r="F1345" s="6">
        <f>IF(P1345&gt;0,RANK(P1345,(N1345:P1345,Q1345:AE1345)),0)</f>
        <v>3</v>
      </c>
      <c r="G1345" s="1">
        <f t="shared" si="513"/>
        <v>791</v>
      </c>
      <c r="H1345" s="2">
        <f t="shared" si="514"/>
        <v>0.11557568673290473</v>
      </c>
      <c r="I1345" s="2"/>
      <c r="J1345" s="2">
        <f t="shared" si="505"/>
        <v>0.43658679135008766</v>
      </c>
      <c r="K1345" s="2">
        <f t="shared" si="506"/>
        <v>0.55216247808299235</v>
      </c>
      <c r="L1345" s="2">
        <f t="shared" si="507"/>
        <v>6.4289888953828174E-3</v>
      </c>
      <c r="M1345" s="2">
        <f t="shared" si="508"/>
        <v>4.8217416715372356E-3</v>
      </c>
      <c r="N1345" s="56">
        <v>2988</v>
      </c>
      <c r="O1345" s="56">
        <v>3779</v>
      </c>
      <c r="P1345" s="56">
        <v>44</v>
      </c>
      <c r="Q1345" s="56"/>
      <c r="R1345" s="56"/>
      <c r="S1345" s="56"/>
      <c r="T1345" s="56"/>
      <c r="U1345" s="56"/>
      <c r="V1345" s="56"/>
      <c r="W1345" s="56"/>
      <c r="X1345" s="56">
        <v>0</v>
      </c>
      <c r="Y1345" s="56">
        <v>22</v>
      </c>
      <c r="Z1345" s="56">
        <v>11</v>
      </c>
      <c r="AA1345" s="56"/>
      <c r="AB1345" s="56"/>
      <c r="AC1345" s="56"/>
      <c r="AD1345" s="56"/>
      <c r="AE1345" s="56"/>
      <c r="AG1345" s="6">
        <f>IF(Q1345&gt;0,RANK(Q1345,(N1345:P1345,Q1345:AE1345)),0)</f>
        <v>0</v>
      </c>
      <c r="AH1345" s="6">
        <f>IF(R1345&gt;0,RANK(R1345,(N1345:P1345,Q1345:AE1345)),0)</f>
        <v>0</v>
      </c>
      <c r="AI1345" s="6">
        <f>IF(T1345&gt;0,RANK(T1345,(N1345:P1345,Q1345:AE1345)),0)</f>
        <v>0</v>
      </c>
      <c r="AJ1345" s="6">
        <f>IF(S1345&gt;0,RANK(S1345,(N1345:P1345,Q1345:AE1345)),0)</f>
        <v>0</v>
      </c>
      <c r="AK1345" s="2">
        <f t="shared" si="509"/>
        <v>0</v>
      </c>
      <c r="AL1345" s="2">
        <f t="shared" si="510"/>
        <v>0</v>
      </c>
      <c r="AM1345" s="2">
        <f t="shared" si="511"/>
        <v>0</v>
      </c>
      <c r="AN1345" s="2">
        <f t="shared" si="512"/>
        <v>0</v>
      </c>
      <c r="AP1345" t="s">
        <v>1001</v>
      </c>
      <c r="AQ1345" t="s">
        <v>1761</v>
      </c>
      <c r="AT1345" s="92">
        <v>47</v>
      </c>
      <c r="AU1345" s="94">
        <v>103</v>
      </c>
      <c r="AV1345" s="98">
        <f t="shared" si="503"/>
        <v>47103</v>
      </c>
      <c r="AX1345" s="6" t="s">
        <v>1535</v>
      </c>
    </row>
    <row r="1346" spans="1:50" hidden="1" outlineLevel="1">
      <c r="A1346" t="s">
        <v>2159</v>
      </c>
      <c r="B1346" t="s">
        <v>1761</v>
      </c>
      <c r="C1346" s="1">
        <f t="shared" si="504"/>
        <v>10252</v>
      </c>
      <c r="D1346" s="6">
        <f>IF(N1346&gt;0, RANK(N1346,(N1346:P1346,Q1346:AE1346)),0)</f>
        <v>2</v>
      </c>
      <c r="E1346" s="6">
        <f>IF(O1346&gt;0,RANK(O1346,(N1346:P1346,Q1346:AE1346)),0)</f>
        <v>1</v>
      </c>
      <c r="F1346" s="6">
        <f>IF(P1346&gt;0,RANK(P1346,(N1346:P1346,Q1346:AE1346)),0)</f>
        <v>3</v>
      </c>
      <c r="G1346" s="1">
        <f t="shared" si="513"/>
        <v>2819</v>
      </c>
      <c r="H1346" s="2">
        <f t="shared" si="514"/>
        <v>0.27497073741708933</v>
      </c>
      <c r="I1346" s="2"/>
      <c r="J1346" s="2">
        <f t="shared" si="505"/>
        <v>0.35417479516191963</v>
      </c>
      <c r="K1346" s="2">
        <f t="shared" si="506"/>
        <v>0.62914553257900896</v>
      </c>
      <c r="L1346" s="2">
        <f t="shared" si="507"/>
        <v>9.7541943035505275E-3</v>
      </c>
      <c r="M1346" s="2">
        <f t="shared" si="508"/>
        <v>6.9254779555208822E-3</v>
      </c>
      <c r="N1346" s="56">
        <v>3631</v>
      </c>
      <c r="O1346" s="56">
        <v>6450</v>
      </c>
      <c r="P1346" s="56">
        <v>100</v>
      </c>
      <c r="Q1346" s="56"/>
      <c r="R1346" s="56"/>
      <c r="S1346" s="56"/>
      <c r="T1346" s="56"/>
      <c r="U1346" s="56"/>
      <c r="V1346" s="56"/>
      <c r="W1346" s="56"/>
      <c r="X1346" s="56">
        <v>0</v>
      </c>
      <c r="Y1346" s="56">
        <v>47</v>
      </c>
      <c r="Z1346" s="56">
        <v>24</v>
      </c>
      <c r="AA1346" s="56"/>
      <c r="AB1346" s="56"/>
      <c r="AC1346" s="56"/>
      <c r="AD1346" s="56"/>
      <c r="AE1346" s="56"/>
      <c r="AG1346" s="6">
        <f>IF(Q1346&gt;0,RANK(Q1346,(N1346:P1346,Q1346:AE1346)),0)</f>
        <v>0</v>
      </c>
      <c r="AH1346" s="6">
        <f>IF(R1346&gt;0,RANK(R1346,(N1346:P1346,Q1346:AE1346)),0)</f>
        <v>0</v>
      </c>
      <c r="AI1346" s="6">
        <f>IF(T1346&gt;0,RANK(T1346,(N1346:P1346,Q1346:AE1346)),0)</f>
        <v>0</v>
      </c>
      <c r="AJ1346" s="6">
        <f>IF(S1346&gt;0,RANK(S1346,(N1346:P1346,Q1346:AE1346)),0)</f>
        <v>0</v>
      </c>
      <c r="AK1346" s="2">
        <f t="shared" si="509"/>
        <v>0</v>
      </c>
      <c r="AL1346" s="2">
        <f t="shared" si="510"/>
        <v>0</v>
      </c>
      <c r="AM1346" s="2">
        <f t="shared" si="511"/>
        <v>0</v>
      </c>
      <c r="AN1346" s="2">
        <f t="shared" si="512"/>
        <v>0</v>
      </c>
      <c r="AP1346" t="s">
        <v>2159</v>
      </c>
      <c r="AQ1346" t="s">
        <v>1761</v>
      </c>
      <c r="AT1346" s="92">
        <v>47</v>
      </c>
      <c r="AU1346" s="94">
        <v>105</v>
      </c>
      <c r="AV1346" s="98">
        <f t="shared" si="503"/>
        <v>47105</v>
      </c>
      <c r="AX1346" s="6" t="s">
        <v>1535</v>
      </c>
    </row>
    <row r="1347" spans="1:50" hidden="1" outlineLevel="1">
      <c r="A1347" t="s">
        <v>2357</v>
      </c>
      <c r="B1347" t="s">
        <v>1761</v>
      </c>
      <c r="C1347" s="1">
        <f>SUM(N1347:AE1347)</f>
        <v>11879</v>
      </c>
      <c r="D1347" s="6">
        <f>IF(N1347&gt;0, RANK(N1347,(N1347:P1347,Q1347:AE1347)),0)</f>
        <v>2</v>
      </c>
      <c r="E1347" s="6">
        <f>IF(O1347&gt;0,RANK(O1347,(N1347:P1347,Q1347:AE1347)),0)</f>
        <v>1</v>
      </c>
      <c r="F1347" s="6">
        <f>IF(P1347&gt;0,RANK(P1347,(N1347:P1347,Q1347:AE1347)),0)</f>
        <v>3</v>
      </c>
      <c r="G1347" s="1">
        <f>IF(C1347&gt;0,MAX(N1347:P1347)-LARGE(N1347:P1347,2),0)</f>
        <v>3966</v>
      </c>
      <c r="H1347" s="2">
        <f>IF(C1347&gt;0,G1347/C1347,0)</f>
        <v>0.33386648707803684</v>
      </c>
      <c r="I1347" s="2"/>
      <c r="J1347" s="2">
        <f t="shared" ref="J1347:L1348" si="515">IF($C1347=0,"-",N1347/$C1347)</f>
        <v>0.32241771192861352</v>
      </c>
      <c r="K1347" s="2">
        <f t="shared" si="515"/>
        <v>0.65628419900665036</v>
      </c>
      <c r="L1347" s="2">
        <f t="shared" si="515"/>
        <v>1.0859499957908915E-2</v>
      </c>
      <c r="M1347" s="2">
        <f>IF(C1347=0,"-",(1-J1347-K1347-L1347))</f>
        <v>1.0438589106827155E-2</v>
      </c>
      <c r="N1347" s="56">
        <v>3830</v>
      </c>
      <c r="O1347" s="56">
        <v>7796</v>
      </c>
      <c r="P1347" s="56">
        <v>129</v>
      </c>
      <c r="Q1347" s="56"/>
      <c r="R1347" s="56"/>
      <c r="S1347" s="56"/>
      <c r="T1347" s="56"/>
      <c r="U1347" s="56"/>
      <c r="V1347" s="56"/>
      <c r="W1347" s="56"/>
      <c r="X1347" s="56">
        <v>0</v>
      </c>
      <c r="Y1347" s="56">
        <v>85</v>
      </c>
      <c r="Z1347" s="56">
        <v>39</v>
      </c>
      <c r="AA1347" s="56"/>
      <c r="AB1347" s="56"/>
      <c r="AC1347" s="56"/>
      <c r="AD1347" s="56"/>
      <c r="AE1347" s="56"/>
      <c r="AG1347" s="6">
        <f>IF(Q1347&gt;0,RANK(Q1347,(N1347:P1347,Q1347:AE1347)),0)</f>
        <v>0</v>
      </c>
      <c r="AH1347" s="6">
        <f>IF(R1347&gt;0,RANK(R1347,(N1347:P1347,Q1347:AE1347)),0)</f>
        <v>0</v>
      </c>
      <c r="AI1347" s="6">
        <f>IF(T1347&gt;0,RANK(T1347,(N1347:P1347,Q1347:AE1347)),0)</f>
        <v>0</v>
      </c>
      <c r="AJ1347" s="6">
        <f>IF(S1347&gt;0,RANK(S1347,(N1347:P1347,Q1347:AE1347)),0)</f>
        <v>0</v>
      </c>
      <c r="AK1347" s="2">
        <f>IF($C1347=0,"-",Q1347/$C1347)</f>
        <v>0</v>
      </c>
      <c r="AL1347" s="2">
        <f>IF($C1347=0,"-",R1347/$C1347)</f>
        <v>0</v>
      </c>
      <c r="AM1347" s="2">
        <f>IF($C1347=0,"-",T1347/$C1347)</f>
        <v>0</v>
      </c>
      <c r="AN1347" s="2">
        <f>IF($C1347=0,"-",S1347/$C1347)</f>
        <v>0</v>
      </c>
      <c r="AP1347" t="s">
        <v>2357</v>
      </c>
      <c r="AQ1347" t="s">
        <v>1761</v>
      </c>
      <c r="AT1347" s="92">
        <v>47</v>
      </c>
      <c r="AU1347" s="94">
        <v>107</v>
      </c>
      <c r="AV1347" s="98">
        <f>1000*AT1347+AU1347</f>
        <v>47107</v>
      </c>
      <c r="AX1347" s="6" t="s">
        <v>1535</v>
      </c>
    </row>
    <row r="1348" spans="1:50" hidden="1" outlineLevel="1">
      <c r="A1348" t="s">
        <v>41</v>
      </c>
      <c r="B1348" t="s">
        <v>1761</v>
      </c>
      <c r="C1348" s="1">
        <f>SUM(N1348:AE1348)</f>
        <v>7311</v>
      </c>
      <c r="D1348" s="6">
        <f>IF(N1348&gt;0, RANK(N1348,(N1348:P1348,Q1348:AE1348)),0)</f>
        <v>2</v>
      </c>
      <c r="E1348" s="6">
        <f>IF(O1348&gt;0,RANK(O1348,(N1348:P1348,Q1348:AE1348)),0)</f>
        <v>1</v>
      </c>
      <c r="F1348" s="6">
        <f>IF(P1348&gt;0,RANK(P1348,(N1348:P1348,Q1348:AE1348)),0)</f>
        <v>3</v>
      </c>
      <c r="G1348" s="1">
        <f>IF(C1348&gt;0,MAX(N1348:P1348)-LARGE(N1348:P1348,2),0)</f>
        <v>1927</v>
      </c>
      <c r="H1348" s="2">
        <f>IF(C1348&gt;0,G1348/C1348,0)</f>
        <v>0.26357543427711666</v>
      </c>
      <c r="I1348" s="2"/>
      <c r="J1348" s="2">
        <f t="shared" si="515"/>
        <v>0.36397209684037751</v>
      </c>
      <c r="K1348" s="2">
        <f t="shared" si="515"/>
        <v>0.62754753111749417</v>
      </c>
      <c r="L1348" s="2">
        <f t="shared" si="515"/>
        <v>4.9240869922035288E-3</v>
      </c>
      <c r="M1348" s="2">
        <f>IF(C1348=0,"-",(1-J1348-K1348-L1348))</f>
        <v>3.5562850499248413E-3</v>
      </c>
      <c r="N1348" s="56">
        <v>2661</v>
      </c>
      <c r="O1348" s="56">
        <v>4588</v>
      </c>
      <c r="P1348" s="56">
        <v>36</v>
      </c>
      <c r="Q1348" s="56"/>
      <c r="R1348" s="56"/>
      <c r="S1348" s="56"/>
      <c r="T1348" s="56"/>
      <c r="U1348" s="56"/>
      <c r="V1348" s="56"/>
      <c r="W1348" s="56"/>
      <c r="X1348" s="56">
        <v>0</v>
      </c>
      <c r="Y1348" s="56">
        <v>16</v>
      </c>
      <c r="Z1348" s="56">
        <v>10</v>
      </c>
      <c r="AA1348" s="56"/>
      <c r="AB1348" s="56"/>
      <c r="AC1348" s="56"/>
      <c r="AD1348" s="56"/>
      <c r="AE1348" s="56"/>
      <c r="AG1348" s="6">
        <f>IF(Q1348&gt;0,RANK(Q1348,(N1348:P1348,Q1348:AE1348)),0)</f>
        <v>0</v>
      </c>
      <c r="AH1348" s="6">
        <f>IF(R1348&gt;0,RANK(R1348,(N1348:P1348,Q1348:AE1348)),0)</f>
        <v>0</v>
      </c>
      <c r="AI1348" s="6">
        <f>IF(T1348&gt;0,RANK(T1348,(N1348:P1348,Q1348:AE1348)),0)</f>
        <v>0</v>
      </c>
      <c r="AJ1348" s="6">
        <f>IF(S1348&gt;0,RANK(S1348,(N1348:P1348,Q1348:AE1348)),0)</f>
        <v>0</v>
      </c>
      <c r="AK1348" s="2">
        <f>IF($C1348=0,"-",Q1348/$C1348)</f>
        <v>0</v>
      </c>
      <c r="AL1348" s="2">
        <f>IF($C1348=0,"-",R1348/$C1348)</f>
        <v>0</v>
      </c>
      <c r="AM1348" s="2">
        <f>IF($C1348=0,"-",T1348/$C1348)</f>
        <v>0</v>
      </c>
      <c r="AN1348" s="2">
        <f>IF($C1348=0,"-",S1348/$C1348)</f>
        <v>0</v>
      </c>
      <c r="AP1348" t="s">
        <v>41</v>
      </c>
      <c r="AQ1348" t="s">
        <v>1761</v>
      </c>
      <c r="AT1348" s="92">
        <v>47</v>
      </c>
      <c r="AU1348" s="94">
        <v>109</v>
      </c>
      <c r="AV1348" s="98">
        <f>1000*AT1348+AU1348</f>
        <v>47109</v>
      </c>
      <c r="AX1348" s="6" t="s">
        <v>1535</v>
      </c>
    </row>
    <row r="1349" spans="1:50" hidden="1" outlineLevel="1">
      <c r="A1349" t="s">
        <v>954</v>
      </c>
      <c r="B1349" t="s">
        <v>1761</v>
      </c>
      <c r="C1349" s="1">
        <f t="shared" si="504"/>
        <v>4099</v>
      </c>
      <c r="D1349" s="6">
        <f>IF(N1349&gt;0, RANK(N1349,(N1349:P1349,Q1349:AE1349)),0)</f>
        <v>2</v>
      </c>
      <c r="E1349" s="6">
        <f>IF(O1349&gt;0,RANK(O1349,(N1349:P1349,Q1349:AE1349)),0)</f>
        <v>1</v>
      </c>
      <c r="F1349" s="6">
        <f>IF(P1349&gt;0,RANK(P1349,(N1349:P1349,Q1349:AE1349)),0)</f>
        <v>3</v>
      </c>
      <c r="G1349" s="1">
        <f t="shared" si="513"/>
        <v>591</v>
      </c>
      <c r="H1349" s="2">
        <f t="shared" si="514"/>
        <v>0.14418150768480117</v>
      </c>
      <c r="I1349" s="2"/>
      <c r="J1349" s="2">
        <f t="shared" si="505"/>
        <v>0.42229812149304707</v>
      </c>
      <c r="K1349" s="2">
        <f t="shared" si="506"/>
        <v>0.56647962917784822</v>
      </c>
      <c r="L1349" s="2">
        <f t="shared" si="507"/>
        <v>7.8067821419858501E-3</v>
      </c>
      <c r="M1349" s="2">
        <f t="shared" si="508"/>
        <v>3.4154671871189108E-3</v>
      </c>
      <c r="N1349" s="56">
        <v>1731</v>
      </c>
      <c r="O1349" s="56">
        <v>2322</v>
      </c>
      <c r="P1349" s="56">
        <v>32</v>
      </c>
      <c r="Q1349" s="56"/>
      <c r="R1349" s="56"/>
      <c r="S1349" s="56"/>
      <c r="T1349" s="56"/>
      <c r="U1349" s="56"/>
      <c r="V1349" s="56"/>
      <c r="W1349" s="56"/>
      <c r="X1349" s="56">
        <v>0</v>
      </c>
      <c r="Y1349" s="56">
        <v>11</v>
      </c>
      <c r="Z1349" s="56">
        <v>3</v>
      </c>
      <c r="AA1349" s="56"/>
      <c r="AB1349" s="56"/>
      <c r="AC1349" s="56"/>
      <c r="AD1349" s="56"/>
      <c r="AE1349" s="56"/>
      <c r="AG1349" s="6">
        <f>IF(Q1349&gt;0,RANK(Q1349,(N1349:P1349,Q1349:AE1349)),0)</f>
        <v>0</v>
      </c>
      <c r="AH1349" s="6">
        <f>IF(R1349&gt;0,RANK(R1349,(N1349:P1349,Q1349:AE1349)),0)</f>
        <v>0</v>
      </c>
      <c r="AI1349" s="6">
        <f>IF(T1349&gt;0,RANK(T1349,(N1349:P1349,Q1349:AE1349)),0)</f>
        <v>0</v>
      </c>
      <c r="AJ1349" s="6">
        <f>IF(S1349&gt;0,RANK(S1349,(N1349:P1349,Q1349:AE1349)),0)</f>
        <v>0</v>
      </c>
      <c r="AK1349" s="2">
        <f t="shared" si="509"/>
        <v>0</v>
      </c>
      <c r="AL1349" s="2">
        <f t="shared" si="510"/>
        <v>0</v>
      </c>
      <c r="AM1349" s="2">
        <f t="shared" si="511"/>
        <v>0</v>
      </c>
      <c r="AN1349" s="2">
        <f t="shared" si="512"/>
        <v>0</v>
      </c>
      <c r="AP1349" t="s">
        <v>954</v>
      </c>
      <c r="AQ1349" t="s">
        <v>1761</v>
      </c>
      <c r="AT1349" s="92">
        <v>47</v>
      </c>
      <c r="AU1349" s="94">
        <v>111</v>
      </c>
      <c r="AV1349" s="98">
        <f t="shared" si="503"/>
        <v>47111</v>
      </c>
      <c r="AX1349" s="6" t="s">
        <v>1535</v>
      </c>
    </row>
    <row r="1350" spans="1:50" hidden="1" outlineLevel="1">
      <c r="A1350" t="s">
        <v>1212</v>
      </c>
      <c r="B1350" t="s">
        <v>1761</v>
      </c>
      <c r="C1350" s="1">
        <f t="shared" si="504"/>
        <v>24415</v>
      </c>
      <c r="D1350" s="6">
        <f>IF(N1350&gt;0, RANK(N1350,(N1350:P1350,Q1350:AE1350)),0)</f>
        <v>2</v>
      </c>
      <c r="E1350" s="6">
        <f>IF(O1350&gt;0,RANK(O1350,(N1350:P1350,Q1350:AE1350)),0)</f>
        <v>1</v>
      </c>
      <c r="F1350" s="6">
        <f>IF(P1350&gt;0,RANK(P1350,(N1350:P1350,Q1350:AE1350)),0)</f>
        <v>3</v>
      </c>
      <c r="G1350" s="1">
        <f t="shared" si="513"/>
        <v>5448</v>
      </c>
      <c r="H1350" s="2">
        <f t="shared" si="514"/>
        <v>0.22314151136596355</v>
      </c>
      <c r="I1350" s="2"/>
      <c r="J1350" s="2">
        <f t="shared" si="505"/>
        <v>0.38230595945115708</v>
      </c>
      <c r="K1350" s="2">
        <f t="shared" si="506"/>
        <v>0.60544747081712058</v>
      </c>
      <c r="L1350" s="2">
        <f t="shared" si="507"/>
        <v>6.1437640794593492E-3</v>
      </c>
      <c r="M1350" s="2">
        <f t="shared" si="508"/>
        <v>6.1028056522629852E-3</v>
      </c>
      <c r="N1350" s="56">
        <v>9334</v>
      </c>
      <c r="O1350" s="56">
        <v>14782</v>
      </c>
      <c r="P1350" s="56">
        <v>150</v>
      </c>
      <c r="Q1350" s="56"/>
      <c r="R1350" s="56"/>
      <c r="S1350" s="56"/>
      <c r="T1350" s="56"/>
      <c r="U1350" s="56"/>
      <c r="V1350" s="56"/>
      <c r="W1350" s="56"/>
      <c r="X1350" s="56">
        <v>0</v>
      </c>
      <c r="Y1350" s="56">
        <v>113</v>
      </c>
      <c r="Z1350" s="56">
        <v>36</v>
      </c>
      <c r="AA1350" s="56"/>
      <c r="AB1350" s="56"/>
      <c r="AC1350" s="56"/>
      <c r="AD1350" s="56"/>
      <c r="AE1350" s="56"/>
      <c r="AG1350" s="6">
        <f>IF(Q1350&gt;0,RANK(Q1350,(N1350:P1350,Q1350:AE1350)),0)</f>
        <v>0</v>
      </c>
      <c r="AH1350" s="6">
        <f>IF(R1350&gt;0,RANK(R1350,(N1350:P1350,Q1350:AE1350)),0)</f>
        <v>0</v>
      </c>
      <c r="AI1350" s="6">
        <f>IF(T1350&gt;0,RANK(T1350,(N1350:P1350,Q1350:AE1350)),0)</f>
        <v>0</v>
      </c>
      <c r="AJ1350" s="6">
        <f>IF(S1350&gt;0,RANK(S1350,(N1350:P1350,Q1350:AE1350)),0)</f>
        <v>0</v>
      </c>
      <c r="AK1350" s="2">
        <f t="shared" si="509"/>
        <v>0</v>
      </c>
      <c r="AL1350" s="2">
        <f t="shared" si="510"/>
        <v>0</v>
      </c>
      <c r="AM1350" s="2">
        <f t="shared" si="511"/>
        <v>0</v>
      </c>
      <c r="AN1350" s="2">
        <f t="shared" si="512"/>
        <v>0</v>
      </c>
      <c r="AP1350" t="s">
        <v>1212</v>
      </c>
      <c r="AQ1350" t="s">
        <v>1761</v>
      </c>
      <c r="AT1350" s="92">
        <v>47</v>
      </c>
      <c r="AU1350" s="94">
        <v>113</v>
      </c>
      <c r="AV1350" s="98">
        <f t="shared" si="503"/>
        <v>47113</v>
      </c>
      <c r="AX1350" s="6" t="s">
        <v>1535</v>
      </c>
    </row>
    <row r="1351" spans="1:50" hidden="1" outlineLevel="1">
      <c r="A1351" t="s">
        <v>1174</v>
      </c>
      <c r="B1351" t="s">
        <v>1761</v>
      </c>
      <c r="C1351" s="1">
        <f t="shared" si="504"/>
        <v>7479</v>
      </c>
      <c r="D1351" s="6">
        <f>IF(N1351&gt;0, RANK(N1351,(N1351:P1351,Q1351:AE1351)),0)</f>
        <v>2</v>
      </c>
      <c r="E1351" s="6">
        <f>IF(O1351&gt;0,RANK(O1351,(N1351:P1351,Q1351:AE1351)),0)</f>
        <v>1</v>
      </c>
      <c r="F1351" s="6">
        <f>IF(P1351&gt;0,RANK(P1351,(N1351:P1351,Q1351:AE1351)),0)</f>
        <v>3</v>
      </c>
      <c r="G1351" s="1">
        <f t="shared" si="513"/>
        <v>370</v>
      </c>
      <c r="H1351" s="2">
        <f t="shared" si="514"/>
        <v>4.9471854526006151E-2</v>
      </c>
      <c r="I1351" s="2"/>
      <c r="J1351" s="2">
        <f t="shared" si="505"/>
        <v>0.46383206311004144</v>
      </c>
      <c r="K1351" s="2">
        <f t="shared" si="506"/>
        <v>0.51330391763604755</v>
      </c>
      <c r="L1351" s="2">
        <f t="shared" si="507"/>
        <v>1.0562909479876989E-2</v>
      </c>
      <c r="M1351" s="2">
        <f t="shared" si="508"/>
        <v>1.2301109774034027E-2</v>
      </c>
      <c r="N1351" s="56">
        <v>3469</v>
      </c>
      <c r="O1351" s="56">
        <v>3839</v>
      </c>
      <c r="P1351" s="56">
        <v>79</v>
      </c>
      <c r="Q1351" s="56"/>
      <c r="R1351" s="56"/>
      <c r="S1351" s="56"/>
      <c r="T1351" s="56"/>
      <c r="U1351" s="56"/>
      <c r="V1351" s="56"/>
      <c r="W1351" s="56"/>
      <c r="X1351" s="56">
        <v>0</v>
      </c>
      <c r="Y1351" s="56">
        <v>58</v>
      </c>
      <c r="Z1351" s="56">
        <v>34</v>
      </c>
      <c r="AA1351" s="56"/>
      <c r="AB1351" s="56"/>
      <c r="AC1351" s="56"/>
      <c r="AD1351" s="56"/>
      <c r="AE1351" s="56"/>
      <c r="AG1351" s="6">
        <f>IF(Q1351&gt;0,RANK(Q1351,(N1351:P1351,Q1351:AE1351)),0)</f>
        <v>0</v>
      </c>
      <c r="AH1351" s="6">
        <f>IF(R1351&gt;0,RANK(R1351,(N1351:P1351,Q1351:AE1351)),0)</f>
        <v>0</v>
      </c>
      <c r="AI1351" s="6">
        <f>IF(T1351&gt;0,RANK(T1351,(N1351:P1351,Q1351:AE1351)),0)</f>
        <v>0</v>
      </c>
      <c r="AJ1351" s="6">
        <f>IF(S1351&gt;0,RANK(S1351,(N1351:P1351,Q1351:AE1351)),0)</f>
        <v>0</v>
      </c>
      <c r="AK1351" s="2">
        <f t="shared" si="509"/>
        <v>0</v>
      </c>
      <c r="AL1351" s="2">
        <f t="shared" si="510"/>
        <v>0</v>
      </c>
      <c r="AM1351" s="2">
        <f t="shared" si="511"/>
        <v>0</v>
      </c>
      <c r="AN1351" s="2">
        <f t="shared" si="512"/>
        <v>0</v>
      </c>
      <c r="AP1351" t="s">
        <v>1174</v>
      </c>
      <c r="AQ1351" t="s">
        <v>1761</v>
      </c>
      <c r="AT1351" s="92">
        <v>47</v>
      </c>
      <c r="AU1351" s="94">
        <v>115</v>
      </c>
      <c r="AV1351" s="98">
        <f t="shared" si="503"/>
        <v>47115</v>
      </c>
      <c r="AX1351" s="6" t="s">
        <v>1535</v>
      </c>
    </row>
    <row r="1352" spans="1:50" hidden="1" outlineLevel="1">
      <c r="A1352" t="s">
        <v>1595</v>
      </c>
      <c r="B1352" t="s">
        <v>1761</v>
      </c>
      <c r="C1352" s="1">
        <f t="shared" si="504"/>
        <v>6100</v>
      </c>
      <c r="D1352" s="6">
        <f>IF(N1352&gt;0, RANK(N1352,(N1352:P1352,Q1352:AE1352)),0)</f>
        <v>1</v>
      </c>
      <c r="E1352" s="6">
        <f>IF(O1352&gt;0,RANK(O1352,(N1352:P1352,Q1352:AE1352)),0)</f>
        <v>2</v>
      </c>
      <c r="F1352" s="6">
        <f>IF(P1352&gt;0,RANK(P1352,(N1352:P1352,Q1352:AE1352)),0)</f>
        <v>3</v>
      </c>
      <c r="G1352" s="1">
        <f t="shared" si="513"/>
        <v>49</v>
      </c>
      <c r="H1352" s="2">
        <f t="shared" si="514"/>
        <v>8.032786885245901E-3</v>
      </c>
      <c r="I1352" s="2"/>
      <c r="J1352" s="2">
        <f t="shared" si="505"/>
        <v>0.49672131147540982</v>
      </c>
      <c r="K1352" s="2">
        <f t="shared" si="506"/>
        <v>0.48868852459016393</v>
      </c>
      <c r="L1352" s="2">
        <f t="shared" si="507"/>
        <v>9.0163934426229515E-3</v>
      </c>
      <c r="M1352" s="2">
        <f t="shared" si="508"/>
        <v>5.573770491803241E-3</v>
      </c>
      <c r="N1352" s="56">
        <v>3030</v>
      </c>
      <c r="O1352" s="56">
        <v>2981</v>
      </c>
      <c r="P1352" s="56">
        <v>55</v>
      </c>
      <c r="Q1352" s="56"/>
      <c r="R1352" s="56"/>
      <c r="S1352" s="56"/>
      <c r="T1352" s="56"/>
      <c r="U1352" s="56"/>
      <c r="V1352" s="56"/>
      <c r="W1352" s="56"/>
      <c r="X1352" s="56">
        <v>0</v>
      </c>
      <c r="Y1352" s="56">
        <v>20</v>
      </c>
      <c r="Z1352" s="56">
        <v>14</v>
      </c>
      <c r="AA1352" s="56"/>
      <c r="AB1352" s="56"/>
      <c r="AC1352" s="56"/>
      <c r="AD1352" s="56"/>
      <c r="AE1352" s="56"/>
      <c r="AG1352" s="6">
        <f>IF(Q1352&gt;0,RANK(Q1352,(N1352:P1352,Q1352:AE1352)),0)</f>
        <v>0</v>
      </c>
      <c r="AH1352" s="6">
        <f>IF(R1352&gt;0,RANK(R1352,(N1352:P1352,Q1352:AE1352)),0)</f>
        <v>0</v>
      </c>
      <c r="AI1352" s="6">
        <f>IF(T1352&gt;0,RANK(T1352,(N1352:P1352,Q1352:AE1352)),0)</f>
        <v>0</v>
      </c>
      <c r="AJ1352" s="6">
        <f>IF(S1352&gt;0,RANK(S1352,(N1352:P1352,Q1352:AE1352)),0)</f>
        <v>0</v>
      </c>
      <c r="AK1352" s="2">
        <f t="shared" si="509"/>
        <v>0</v>
      </c>
      <c r="AL1352" s="2">
        <f t="shared" si="510"/>
        <v>0</v>
      </c>
      <c r="AM1352" s="2">
        <f t="shared" si="511"/>
        <v>0</v>
      </c>
      <c r="AN1352" s="2">
        <f t="shared" si="512"/>
        <v>0</v>
      </c>
      <c r="AP1352" t="s">
        <v>1595</v>
      </c>
      <c r="AQ1352" t="s">
        <v>1761</v>
      </c>
      <c r="AT1352" s="92">
        <v>47</v>
      </c>
      <c r="AU1352" s="94">
        <v>117</v>
      </c>
      <c r="AV1352" s="98">
        <f t="shared" si="503"/>
        <v>47117</v>
      </c>
      <c r="AX1352" s="6" t="s">
        <v>1535</v>
      </c>
    </row>
    <row r="1353" spans="1:50" hidden="1" outlineLevel="1">
      <c r="A1353" t="s">
        <v>2570</v>
      </c>
      <c r="B1353" t="s">
        <v>1761</v>
      </c>
      <c r="C1353" s="1">
        <f t="shared" si="504"/>
        <v>16178</v>
      </c>
      <c r="D1353" s="6">
        <f>IF(N1353&gt;0, RANK(N1353,(N1353:P1353,Q1353:AE1353)),0)</f>
        <v>2</v>
      </c>
      <c r="E1353" s="6">
        <f>IF(O1353&gt;0,RANK(O1353,(N1353:P1353,Q1353:AE1353)),0)</f>
        <v>1</v>
      </c>
      <c r="F1353" s="6">
        <f>IF(P1353&gt;0,RANK(P1353,(N1353:P1353,Q1353:AE1353)),0)</f>
        <v>3</v>
      </c>
      <c r="G1353" s="1">
        <f t="shared" si="513"/>
        <v>2297</v>
      </c>
      <c r="H1353" s="2">
        <f t="shared" si="514"/>
        <v>0.14198293979478305</v>
      </c>
      <c r="I1353" s="2"/>
      <c r="J1353" s="2">
        <f t="shared" si="505"/>
        <v>0.42236370379527755</v>
      </c>
      <c r="K1353" s="2">
        <f t="shared" si="506"/>
        <v>0.56434664359006059</v>
      </c>
      <c r="L1353" s="2">
        <f t="shared" si="507"/>
        <v>9.271850661392014E-3</v>
      </c>
      <c r="M1353" s="2">
        <f t="shared" si="508"/>
        <v>4.0178019532698481E-3</v>
      </c>
      <c r="N1353" s="56">
        <v>6833</v>
      </c>
      <c r="O1353" s="56">
        <v>9130</v>
      </c>
      <c r="P1353" s="56">
        <v>150</v>
      </c>
      <c r="Q1353" s="56"/>
      <c r="R1353" s="56"/>
      <c r="S1353" s="56"/>
      <c r="T1353" s="56"/>
      <c r="U1353" s="56"/>
      <c r="V1353" s="56"/>
      <c r="W1353" s="56"/>
      <c r="X1353" s="56">
        <v>0</v>
      </c>
      <c r="Y1353" s="56">
        <v>45</v>
      </c>
      <c r="Z1353" s="56">
        <v>20</v>
      </c>
      <c r="AA1353" s="56"/>
      <c r="AB1353" s="56"/>
      <c r="AC1353" s="56"/>
      <c r="AD1353" s="56"/>
      <c r="AE1353" s="56"/>
      <c r="AG1353" s="6">
        <f>IF(Q1353&gt;0,RANK(Q1353,(N1353:P1353,Q1353:AE1353)),0)</f>
        <v>0</v>
      </c>
      <c r="AH1353" s="6">
        <f>IF(R1353&gt;0,RANK(R1353,(N1353:P1353,Q1353:AE1353)),0)</f>
        <v>0</v>
      </c>
      <c r="AI1353" s="6">
        <f>IF(T1353&gt;0,RANK(T1353,(N1353:P1353,Q1353:AE1353)),0)</f>
        <v>0</v>
      </c>
      <c r="AJ1353" s="6">
        <f>IF(S1353&gt;0,RANK(S1353,(N1353:P1353,Q1353:AE1353)),0)</f>
        <v>0</v>
      </c>
      <c r="AK1353" s="2">
        <f t="shared" si="509"/>
        <v>0</v>
      </c>
      <c r="AL1353" s="2">
        <f t="shared" si="510"/>
        <v>0</v>
      </c>
      <c r="AM1353" s="2">
        <f t="shared" si="511"/>
        <v>0</v>
      </c>
      <c r="AN1353" s="2">
        <f t="shared" si="512"/>
        <v>0</v>
      </c>
      <c r="AP1353" t="s">
        <v>2570</v>
      </c>
      <c r="AQ1353" t="s">
        <v>1761</v>
      </c>
      <c r="AT1353" s="92">
        <v>47</v>
      </c>
      <c r="AU1353" s="94">
        <v>119</v>
      </c>
      <c r="AV1353" s="98">
        <f t="shared" si="503"/>
        <v>47119</v>
      </c>
      <c r="AX1353" s="6" t="s">
        <v>1535</v>
      </c>
    </row>
    <row r="1354" spans="1:50" hidden="1" outlineLevel="1">
      <c r="A1354" t="s">
        <v>979</v>
      </c>
      <c r="B1354" t="s">
        <v>1761</v>
      </c>
      <c r="C1354" s="1">
        <f t="shared" si="504"/>
        <v>2265</v>
      </c>
      <c r="D1354" s="6">
        <f>IF(N1354&gt;0, RANK(N1354,(N1354:P1354,Q1354:AE1354)),0)</f>
        <v>2</v>
      </c>
      <c r="E1354" s="6">
        <f>IF(O1354&gt;0,RANK(O1354,(N1354:P1354,Q1354:AE1354)),0)</f>
        <v>1</v>
      </c>
      <c r="F1354" s="6">
        <f>IF(P1354&gt;0,RANK(P1354,(N1354:P1354,Q1354:AE1354)),0)</f>
        <v>3</v>
      </c>
      <c r="G1354" s="1">
        <f t="shared" si="513"/>
        <v>293</v>
      </c>
      <c r="H1354" s="2">
        <f t="shared" si="514"/>
        <v>0.12935982339955851</v>
      </c>
      <c r="I1354" s="2"/>
      <c r="J1354" s="2">
        <f t="shared" si="505"/>
        <v>0.4291390728476821</v>
      </c>
      <c r="K1354" s="2">
        <f t="shared" si="506"/>
        <v>0.55849889624724058</v>
      </c>
      <c r="L1354" s="2">
        <f t="shared" si="507"/>
        <v>8.3885209713024291E-3</v>
      </c>
      <c r="M1354" s="2">
        <f t="shared" si="508"/>
        <v>3.9735099337749411E-3</v>
      </c>
      <c r="N1354" s="56">
        <v>972</v>
      </c>
      <c r="O1354" s="56">
        <v>1265</v>
      </c>
      <c r="P1354" s="56">
        <v>19</v>
      </c>
      <c r="Q1354" s="56"/>
      <c r="R1354" s="56"/>
      <c r="S1354" s="56"/>
      <c r="T1354" s="56"/>
      <c r="U1354" s="56"/>
      <c r="V1354" s="56"/>
      <c r="W1354" s="56"/>
      <c r="X1354" s="56">
        <v>0</v>
      </c>
      <c r="Y1354" s="56">
        <v>7</v>
      </c>
      <c r="Z1354" s="56">
        <v>2</v>
      </c>
      <c r="AA1354" s="56"/>
      <c r="AB1354" s="56"/>
      <c r="AC1354" s="56"/>
      <c r="AD1354" s="56"/>
      <c r="AE1354" s="56"/>
      <c r="AG1354" s="6">
        <f>IF(Q1354&gt;0,RANK(Q1354,(N1354:P1354,Q1354:AE1354)),0)</f>
        <v>0</v>
      </c>
      <c r="AH1354" s="6">
        <f>IF(R1354&gt;0,RANK(R1354,(N1354:P1354,Q1354:AE1354)),0)</f>
        <v>0</v>
      </c>
      <c r="AI1354" s="6">
        <f>IF(T1354&gt;0,RANK(T1354,(N1354:P1354,Q1354:AE1354)),0)</f>
        <v>0</v>
      </c>
      <c r="AJ1354" s="6">
        <f>IF(S1354&gt;0,RANK(S1354,(N1354:P1354,Q1354:AE1354)),0)</f>
        <v>0</v>
      </c>
      <c r="AK1354" s="2">
        <f t="shared" si="509"/>
        <v>0</v>
      </c>
      <c r="AL1354" s="2">
        <f t="shared" si="510"/>
        <v>0</v>
      </c>
      <c r="AM1354" s="2">
        <f t="shared" si="511"/>
        <v>0</v>
      </c>
      <c r="AN1354" s="2">
        <f t="shared" si="512"/>
        <v>0</v>
      </c>
      <c r="AP1354" t="s">
        <v>979</v>
      </c>
      <c r="AQ1354" t="s">
        <v>1761</v>
      </c>
      <c r="AT1354" s="92">
        <v>47</v>
      </c>
      <c r="AU1354" s="94">
        <v>121</v>
      </c>
      <c r="AV1354" s="98">
        <f t="shared" si="503"/>
        <v>47121</v>
      </c>
      <c r="AX1354" s="6" t="s">
        <v>1535</v>
      </c>
    </row>
    <row r="1355" spans="1:50" hidden="1" outlineLevel="1">
      <c r="A1355" t="s">
        <v>2192</v>
      </c>
      <c r="B1355" t="s">
        <v>1761</v>
      </c>
      <c r="C1355" s="1">
        <f t="shared" si="504"/>
        <v>10428</v>
      </c>
      <c r="D1355" s="6">
        <f>IF(N1355&gt;0, RANK(N1355,(N1355:P1355,Q1355:AE1355)),0)</f>
        <v>2</v>
      </c>
      <c r="E1355" s="6">
        <f>IF(O1355&gt;0,RANK(O1355,(N1355:P1355,Q1355:AE1355)),0)</f>
        <v>1</v>
      </c>
      <c r="F1355" s="6">
        <f>IF(P1355&gt;0,RANK(P1355,(N1355:P1355,Q1355:AE1355)),0)</f>
        <v>4</v>
      </c>
      <c r="G1355" s="1">
        <f t="shared" si="513"/>
        <v>1883</v>
      </c>
      <c r="H1355" s="2">
        <f t="shared" si="514"/>
        <v>0.18057153816647487</v>
      </c>
      <c r="I1355" s="2"/>
      <c r="J1355" s="2">
        <f t="shared" si="505"/>
        <v>0.40170694284618336</v>
      </c>
      <c r="K1355" s="2">
        <f t="shared" si="506"/>
        <v>0.58227848101265822</v>
      </c>
      <c r="L1355" s="2">
        <f t="shared" si="507"/>
        <v>6.6168009205983891E-3</v>
      </c>
      <c r="M1355" s="2">
        <f t="shared" si="508"/>
        <v>9.3977752205600326E-3</v>
      </c>
      <c r="N1355" s="56">
        <v>4189</v>
      </c>
      <c r="O1355" s="56">
        <v>6072</v>
      </c>
      <c r="P1355" s="56">
        <v>69</v>
      </c>
      <c r="Q1355" s="56"/>
      <c r="R1355" s="56"/>
      <c r="S1355" s="56"/>
      <c r="T1355" s="56"/>
      <c r="U1355" s="56"/>
      <c r="V1355" s="56"/>
      <c r="W1355" s="56"/>
      <c r="X1355" s="56">
        <v>0</v>
      </c>
      <c r="Y1355" s="56">
        <v>76</v>
      </c>
      <c r="Z1355" s="56">
        <v>22</v>
      </c>
      <c r="AA1355" s="56"/>
      <c r="AB1355" s="56"/>
      <c r="AC1355" s="56"/>
      <c r="AD1355" s="56"/>
      <c r="AE1355" s="56"/>
      <c r="AG1355" s="6">
        <f>IF(Q1355&gt;0,RANK(Q1355,(N1355:P1355,Q1355:AE1355)),0)</f>
        <v>0</v>
      </c>
      <c r="AH1355" s="6">
        <f>IF(R1355&gt;0,RANK(R1355,(N1355:P1355,Q1355:AE1355)),0)</f>
        <v>0</v>
      </c>
      <c r="AI1355" s="6">
        <f>IF(T1355&gt;0,RANK(T1355,(N1355:P1355,Q1355:AE1355)),0)</f>
        <v>0</v>
      </c>
      <c r="AJ1355" s="6">
        <f>IF(S1355&gt;0,RANK(S1355,(N1355:P1355,Q1355:AE1355)),0)</f>
        <v>0</v>
      </c>
      <c r="AK1355" s="2">
        <f t="shared" si="509"/>
        <v>0</v>
      </c>
      <c r="AL1355" s="2">
        <f t="shared" si="510"/>
        <v>0</v>
      </c>
      <c r="AM1355" s="2">
        <f t="shared" si="511"/>
        <v>0</v>
      </c>
      <c r="AN1355" s="2">
        <f t="shared" si="512"/>
        <v>0</v>
      </c>
      <c r="AP1355" t="s">
        <v>2192</v>
      </c>
      <c r="AQ1355" t="s">
        <v>1761</v>
      </c>
      <c r="AT1355" s="92">
        <v>47</v>
      </c>
      <c r="AU1355" s="94">
        <v>123</v>
      </c>
      <c r="AV1355" s="98">
        <f t="shared" si="503"/>
        <v>47123</v>
      </c>
      <c r="AX1355" s="6" t="s">
        <v>1535</v>
      </c>
    </row>
    <row r="1356" spans="1:50" hidden="1" outlineLevel="1">
      <c r="A1356" t="s">
        <v>496</v>
      </c>
      <c r="B1356" t="s">
        <v>1761</v>
      </c>
      <c r="C1356" s="1">
        <f t="shared" si="504"/>
        <v>22913</v>
      </c>
      <c r="D1356" s="6">
        <f>IF(N1356&gt;0, RANK(N1356,(N1356:P1356,Q1356:AE1356)),0)</f>
        <v>2</v>
      </c>
      <c r="E1356" s="6">
        <f>IF(O1356&gt;0,RANK(O1356,(N1356:P1356,Q1356:AE1356)),0)</f>
        <v>1</v>
      </c>
      <c r="F1356" s="6">
        <f>IF(P1356&gt;0,RANK(P1356,(N1356:P1356,Q1356:AE1356)),0)</f>
        <v>4</v>
      </c>
      <c r="G1356" s="1">
        <f t="shared" si="513"/>
        <v>1030</v>
      </c>
      <c r="H1356" s="2">
        <f t="shared" si="514"/>
        <v>4.4952646968969584E-2</v>
      </c>
      <c r="I1356" s="2"/>
      <c r="J1356" s="2">
        <f t="shared" si="505"/>
        <v>0.46772574521014271</v>
      </c>
      <c r="K1356" s="2">
        <f t="shared" si="506"/>
        <v>0.51267839217911226</v>
      </c>
      <c r="L1356" s="2">
        <f t="shared" si="507"/>
        <v>8.2049491555012434E-3</v>
      </c>
      <c r="M1356" s="2">
        <f t="shared" si="508"/>
        <v>1.1390913455243842E-2</v>
      </c>
      <c r="N1356" s="56">
        <v>10717</v>
      </c>
      <c r="O1356" s="56">
        <v>11747</v>
      </c>
      <c r="P1356" s="56">
        <v>188</v>
      </c>
      <c r="Q1356" s="56"/>
      <c r="R1356" s="56"/>
      <c r="S1356" s="56"/>
      <c r="T1356" s="56"/>
      <c r="U1356" s="56"/>
      <c r="V1356" s="56"/>
      <c r="W1356" s="56"/>
      <c r="X1356" s="56">
        <v>0</v>
      </c>
      <c r="Y1356" s="56">
        <v>203</v>
      </c>
      <c r="Z1356" s="56">
        <v>58</v>
      </c>
      <c r="AA1356" s="56"/>
      <c r="AB1356" s="56"/>
      <c r="AC1356" s="56"/>
      <c r="AD1356" s="56"/>
      <c r="AE1356" s="56"/>
      <c r="AG1356" s="6">
        <f>IF(Q1356&gt;0,RANK(Q1356,(N1356:P1356,Q1356:AE1356)),0)</f>
        <v>0</v>
      </c>
      <c r="AH1356" s="6">
        <f>IF(R1356&gt;0,RANK(R1356,(N1356:P1356,Q1356:AE1356)),0)</f>
        <v>0</v>
      </c>
      <c r="AI1356" s="6">
        <f>IF(T1356&gt;0,RANK(T1356,(N1356:P1356,Q1356:AE1356)),0)</f>
        <v>0</v>
      </c>
      <c r="AJ1356" s="6">
        <f>IF(S1356&gt;0,RANK(S1356,(N1356:P1356,Q1356:AE1356)),0)</f>
        <v>0</v>
      </c>
      <c r="AK1356" s="2">
        <f t="shared" si="509"/>
        <v>0</v>
      </c>
      <c r="AL1356" s="2">
        <f t="shared" si="510"/>
        <v>0</v>
      </c>
      <c r="AM1356" s="2">
        <f t="shared" si="511"/>
        <v>0</v>
      </c>
      <c r="AN1356" s="2">
        <f t="shared" si="512"/>
        <v>0</v>
      </c>
      <c r="AP1356" t="s">
        <v>496</v>
      </c>
      <c r="AQ1356" t="s">
        <v>1761</v>
      </c>
      <c r="AT1356" s="92">
        <v>47</v>
      </c>
      <c r="AU1356" s="94">
        <v>125</v>
      </c>
      <c r="AV1356" s="98">
        <f t="shared" si="503"/>
        <v>47125</v>
      </c>
      <c r="AX1356" s="6" t="s">
        <v>1535</v>
      </c>
    </row>
    <row r="1357" spans="1:50" hidden="1" outlineLevel="1">
      <c r="A1357" t="s">
        <v>42</v>
      </c>
      <c r="B1357" t="s">
        <v>1761</v>
      </c>
      <c r="C1357" s="1">
        <f t="shared" si="504"/>
        <v>1518</v>
      </c>
      <c r="D1357" s="6">
        <f>IF(N1357&gt;0, RANK(N1357,(N1357:P1357,Q1357:AE1357)),0)</f>
        <v>2</v>
      </c>
      <c r="E1357" s="6">
        <f>IF(O1357&gt;0,RANK(O1357,(N1357:P1357,Q1357:AE1357)),0)</f>
        <v>1</v>
      </c>
      <c r="F1357" s="6">
        <f>IF(P1357&gt;0,RANK(P1357,(N1357:P1357,Q1357:AE1357)),0)</f>
        <v>3</v>
      </c>
      <c r="G1357" s="1">
        <f t="shared" si="513"/>
        <v>113</v>
      </c>
      <c r="H1357" s="2">
        <f t="shared" si="514"/>
        <v>7.4440052700922271E-2</v>
      </c>
      <c r="I1357" s="2"/>
      <c r="J1357" s="2">
        <f t="shared" si="505"/>
        <v>0.45652173913043476</v>
      </c>
      <c r="K1357" s="2">
        <f t="shared" si="506"/>
        <v>0.53096179183135706</v>
      </c>
      <c r="L1357" s="2">
        <f t="shared" si="507"/>
        <v>9.881422924901186E-3</v>
      </c>
      <c r="M1357" s="2">
        <f t="shared" si="508"/>
        <v>2.6350461133069474E-3</v>
      </c>
      <c r="N1357" s="56">
        <v>693</v>
      </c>
      <c r="O1357" s="56">
        <v>806</v>
      </c>
      <c r="P1357" s="56">
        <v>15</v>
      </c>
      <c r="Q1357" s="56"/>
      <c r="R1357" s="56"/>
      <c r="S1357" s="56"/>
      <c r="T1357" s="56"/>
      <c r="U1357" s="56"/>
      <c r="V1357" s="56"/>
      <c r="W1357" s="56"/>
      <c r="X1357" s="56">
        <v>0</v>
      </c>
      <c r="Y1357" s="56">
        <v>4</v>
      </c>
      <c r="Z1357" s="56">
        <v>0</v>
      </c>
      <c r="AA1357" s="56"/>
      <c r="AB1357" s="56"/>
      <c r="AC1357" s="56"/>
      <c r="AD1357" s="56"/>
      <c r="AE1357" s="56"/>
      <c r="AG1357" s="6">
        <f>IF(Q1357&gt;0,RANK(Q1357,(N1357:P1357,Q1357:AE1357)),0)</f>
        <v>0</v>
      </c>
      <c r="AH1357" s="6">
        <f>IF(R1357&gt;0,RANK(R1357,(N1357:P1357,Q1357:AE1357)),0)</f>
        <v>0</v>
      </c>
      <c r="AI1357" s="6">
        <f>IF(T1357&gt;0,RANK(T1357,(N1357:P1357,Q1357:AE1357)),0)</f>
        <v>0</v>
      </c>
      <c r="AJ1357" s="6">
        <f>IF(S1357&gt;0,RANK(S1357,(N1357:P1357,Q1357:AE1357)),0)</f>
        <v>0</v>
      </c>
      <c r="AK1357" s="2">
        <f t="shared" si="509"/>
        <v>0</v>
      </c>
      <c r="AL1357" s="2">
        <f t="shared" si="510"/>
        <v>0</v>
      </c>
      <c r="AM1357" s="2">
        <f t="shared" si="511"/>
        <v>0</v>
      </c>
      <c r="AN1357" s="2">
        <f t="shared" si="512"/>
        <v>0</v>
      </c>
      <c r="AP1357" t="s">
        <v>42</v>
      </c>
      <c r="AQ1357" t="s">
        <v>1761</v>
      </c>
      <c r="AT1357" s="92">
        <v>47</v>
      </c>
      <c r="AU1357" s="94">
        <v>127</v>
      </c>
      <c r="AV1357" s="98">
        <f t="shared" si="503"/>
        <v>47127</v>
      </c>
      <c r="AX1357" s="6" t="s">
        <v>1535</v>
      </c>
    </row>
    <row r="1358" spans="1:50" hidden="1" outlineLevel="1">
      <c r="A1358" t="s">
        <v>1967</v>
      </c>
      <c r="B1358" t="s">
        <v>1761</v>
      </c>
      <c r="C1358" s="1">
        <f t="shared" ref="C1358:C1389" si="516">SUM(N1358:AE1358)</f>
        <v>4290</v>
      </c>
      <c r="D1358" s="6">
        <f>IF(N1358&gt;0, RANK(N1358,(N1358:P1358,Q1358:AE1358)),0)</f>
        <v>2</v>
      </c>
      <c r="E1358" s="6">
        <f>IF(O1358&gt;0,RANK(O1358,(N1358:P1358,Q1358:AE1358)),0)</f>
        <v>1</v>
      </c>
      <c r="F1358" s="6">
        <f>IF(P1358&gt;0,RANK(P1358,(N1358:P1358,Q1358:AE1358)),0)</f>
        <v>3</v>
      </c>
      <c r="G1358" s="1">
        <f t="shared" si="513"/>
        <v>179</v>
      </c>
      <c r="H1358" s="2">
        <f t="shared" si="514"/>
        <v>4.1724941724941726E-2</v>
      </c>
      <c r="I1358" s="2"/>
      <c r="J1358" s="2">
        <f t="shared" ref="J1358:J1389" si="517">IF($C1358=0,"-",N1358/$C1358)</f>
        <v>0.47202797202797203</v>
      </c>
      <c r="K1358" s="2">
        <f t="shared" ref="K1358:K1389" si="518">IF($C1358=0,"-",O1358/$C1358)</f>
        <v>0.51375291375291376</v>
      </c>
      <c r="L1358" s="2">
        <f t="shared" ref="L1358:L1389" si="519">IF($C1358=0,"-",P1358/$C1358)</f>
        <v>6.993006993006993E-3</v>
      </c>
      <c r="M1358" s="2">
        <f t="shared" ref="M1358:M1389" si="520">IF(C1358=0,"-",(1-J1358-K1358-L1358))</f>
        <v>7.2261072261071554E-3</v>
      </c>
      <c r="N1358" s="56">
        <v>2025</v>
      </c>
      <c r="O1358" s="56">
        <v>2204</v>
      </c>
      <c r="P1358" s="56">
        <v>30</v>
      </c>
      <c r="Q1358" s="56"/>
      <c r="R1358" s="56"/>
      <c r="S1358" s="56"/>
      <c r="T1358" s="56"/>
      <c r="U1358" s="56"/>
      <c r="V1358" s="56"/>
      <c r="W1358" s="56"/>
      <c r="X1358" s="56">
        <v>0</v>
      </c>
      <c r="Y1358" s="56">
        <v>21</v>
      </c>
      <c r="Z1358" s="56">
        <v>10</v>
      </c>
      <c r="AA1358" s="56"/>
      <c r="AB1358" s="56"/>
      <c r="AC1358" s="56"/>
      <c r="AD1358" s="56"/>
      <c r="AE1358" s="56"/>
      <c r="AG1358" s="6">
        <f>IF(Q1358&gt;0,RANK(Q1358,(N1358:P1358,Q1358:AE1358)),0)</f>
        <v>0</v>
      </c>
      <c r="AH1358" s="6">
        <f>IF(R1358&gt;0,RANK(R1358,(N1358:P1358,Q1358:AE1358)),0)</f>
        <v>0</v>
      </c>
      <c r="AI1358" s="6">
        <f>IF(T1358&gt;0,RANK(T1358,(N1358:P1358,Q1358:AE1358)),0)</f>
        <v>0</v>
      </c>
      <c r="AJ1358" s="6">
        <f>IF(S1358&gt;0,RANK(S1358,(N1358:P1358,Q1358:AE1358)),0)</f>
        <v>0</v>
      </c>
      <c r="AK1358" s="2">
        <f t="shared" ref="AK1358:AK1389" si="521">IF($C1358=0,"-",Q1358/$C1358)</f>
        <v>0</v>
      </c>
      <c r="AL1358" s="2">
        <f t="shared" ref="AL1358:AL1389" si="522">IF($C1358=0,"-",R1358/$C1358)</f>
        <v>0</v>
      </c>
      <c r="AM1358" s="2">
        <f t="shared" ref="AM1358:AM1389" si="523">IF($C1358=0,"-",T1358/$C1358)</f>
        <v>0</v>
      </c>
      <c r="AN1358" s="2">
        <f t="shared" ref="AN1358:AN1389" si="524">IF($C1358=0,"-",S1358/$C1358)</f>
        <v>0</v>
      </c>
      <c r="AP1358" t="s">
        <v>1967</v>
      </c>
      <c r="AQ1358" t="s">
        <v>1761</v>
      </c>
      <c r="AT1358" s="92">
        <v>47</v>
      </c>
      <c r="AU1358" s="94">
        <v>129</v>
      </c>
      <c r="AV1358" s="98">
        <f t="shared" si="503"/>
        <v>47129</v>
      </c>
      <c r="AX1358" s="6" t="s">
        <v>1535</v>
      </c>
    </row>
    <row r="1359" spans="1:50" hidden="1" outlineLevel="1">
      <c r="A1359" t="s">
        <v>467</v>
      </c>
      <c r="B1359" t="s">
        <v>1761</v>
      </c>
      <c r="C1359" s="1">
        <f t="shared" si="516"/>
        <v>8935</v>
      </c>
      <c r="D1359" s="6">
        <f>IF(N1359&gt;0, RANK(N1359,(N1359:P1359,Q1359:AE1359)),0)</f>
        <v>2</v>
      </c>
      <c r="E1359" s="6">
        <f>IF(O1359&gt;0,RANK(O1359,(N1359:P1359,Q1359:AE1359)),0)</f>
        <v>1</v>
      </c>
      <c r="F1359" s="6">
        <f>IF(P1359&gt;0,RANK(P1359,(N1359:P1359,Q1359:AE1359)),0)</f>
        <v>3</v>
      </c>
      <c r="G1359" s="1">
        <f t="shared" si="513"/>
        <v>754</v>
      </c>
      <c r="H1359" s="2">
        <f t="shared" si="514"/>
        <v>8.4387241186345829E-2</v>
      </c>
      <c r="I1359" s="2"/>
      <c r="J1359" s="2">
        <f t="shared" si="517"/>
        <v>0.45461667599328481</v>
      </c>
      <c r="K1359" s="2">
        <f t="shared" si="518"/>
        <v>0.5390039171796307</v>
      </c>
      <c r="L1359" s="2">
        <f t="shared" si="519"/>
        <v>3.5814213766088418E-3</v>
      </c>
      <c r="M1359" s="2">
        <f t="shared" si="520"/>
        <v>2.7979854504756466E-3</v>
      </c>
      <c r="N1359" s="56">
        <v>4062</v>
      </c>
      <c r="O1359" s="56">
        <v>4816</v>
      </c>
      <c r="P1359" s="56">
        <v>32</v>
      </c>
      <c r="Q1359" s="56"/>
      <c r="R1359" s="56"/>
      <c r="S1359" s="56"/>
      <c r="T1359" s="56"/>
      <c r="U1359" s="56"/>
      <c r="V1359" s="56"/>
      <c r="W1359" s="56"/>
      <c r="X1359" s="56">
        <v>0</v>
      </c>
      <c r="Y1359" s="56">
        <v>17</v>
      </c>
      <c r="Z1359" s="56">
        <v>8</v>
      </c>
      <c r="AA1359" s="56"/>
      <c r="AB1359" s="56"/>
      <c r="AC1359" s="56"/>
      <c r="AD1359" s="56"/>
      <c r="AE1359" s="56"/>
      <c r="AG1359" s="6">
        <f>IF(Q1359&gt;0,RANK(Q1359,(N1359:P1359,Q1359:AE1359)),0)</f>
        <v>0</v>
      </c>
      <c r="AH1359" s="6">
        <f>IF(R1359&gt;0,RANK(R1359,(N1359:P1359,Q1359:AE1359)),0)</f>
        <v>0</v>
      </c>
      <c r="AI1359" s="6">
        <f>IF(T1359&gt;0,RANK(T1359,(N1359:P1359,Q1359:AE1359)),0)</f>
        <v>0</v>
      </c>
      <c r="AJ1359" s="6">
        <f>IF(S1359&gt;0,RANK(S1359,(N1359:P1359,Q1359:AE1359)),0)</f>
        <v>0</v>
      </c>
      <c r="AK1359" s="2">
        <f t="shared" si="521"/>
        <v>0</v>
      </c>
      <c r="AL1359" s="2">
        <f t="shared" si="522"/>
        <v>0</v>
      </c>
      <c r="AM1359" s="2">
        <f t="shared" si="523"/>
        <v>0</v>
      </c>
      <c r="AN1359" s="2">
        <f t="shared" si="524"/>
        <v>0</v>
      </c>
      <c r="AP1359" t="s">
        <v>467</v>
      </c>
      <c r="AQ1359" t="s">
        <v>1761</v>
      </c>
      <c r="AT1359" s="92">
        <v>47</v>
      </c>
      <c r="AU1359" s="94">
        <v>131</v>
      </c>
      <c r="AV1359" s="98">
        <f t="shared" si="503"/>
        <v>47131</v>
      </c>
      <c r="AX1359" s="6" t="s">
        <v>1535</v>
      </c>
    </row>
    <row r="1360" spans="1:50" hidden="1" outlineLevel="1">
      <c r="A1360" t="s">
        <v>2281</v>
      </c>
      <c r="B1360" t="s">
        <v>1761</v>
      </c>
      <c r="C1360" s="1">
        <f t="shared" si="516"/>
        <v>4526</v>
      </c>
      <c r="D1360" s="6">
        <f>IF(N1360&gt;0, RANK(N1360,(N1360:P1360,Q1360:AE1360)),0)</f>
        <v>1</v>
      </c>
      <c r="E1360" s="6">
        <f>IF(O1360&gt;0,RANK(O1360,(N1360:P1360,Q1360:AE1360)),0)</f>
        <v>2</v>
      </c>
      <c r="F1360" s="6">
        <f>IF(P1360&gt;0,RANK(P1360,(N1360:P1360,Q1360:AE1360)),0)</f>
        <v>3</v>
      </c>
      <c r="G1360" s="1">
        <f t="shared" si="513"/>
        <v>922</v>
      </c>
      <c r="H1360" s="2">
        <f t="shared" si="514"/>
        <v>0.20371188687582856</v>
      </c>
      <c r="I1360" s="2"/>
      <c r="J1360" s="2">
        <f t="shared" si="517"/>
        <v>0.59677419354838712</v>
      </c>
      <c r="K1360" s="2">
        <f t="shared" si="518"/>
        <v>0.39306230667255854</v>
      </c>
      <c r="L1360" s="2">
        <f t="shared" si="519"/>
        <v>5.5236411842686699E-3</v>
      </c>
      <c r="M1360" s="2">
        <f t="shared" si="520"/>
        <v>4.6398585947856714E-3</v>
      </c>
      <c r="N1360" s="56">
        <v>2701</v>
      </c>
      <c r="O1360" s="56">
        <v>1779</v>
      </c>
      <c r="P1360" s="56">
        <v>25</v>
      </c>
      <c r="Q1360" s="56"/>
      <c r="R1360" s="56"/>
      <c r="S1360" s="56"/>
      <c r="T1360" s="56"/>
      <c r="U1360" s="56"/>
      <c r="V1360" s="56"/>
      <c r="W1360" s="56"/>
      <c r="X1360" s="56">
        <v>0</v>
      </c>
      <c r="Y1360" s="56">
        <v>14</v>
      </c>
      <c r="Z1360" s="56">
        <v>7</v>
      </c>
      <c r="AA1360" s="56"/>
      <c r="AB1360" s="56"/>
      <c r="AC1360" s="56"/>
      <c r="AD1360" s="56"/>
      <c r="AE1360" s="56"/>
      <c r="AG1360" s="6">
        <f>IF(Q1360&gt;0,RANK(Q1360,(N1360:P1360,Q1360:AE1360)),0)</f>
        <v>0</v>
      </c>
      <c r="AH1360" s="6">
        <f>IF(R1360&gt;0,RANK(R1360,(N1360:P1360,Q1360:AE1360)),0)</f>
        <v>0</v>
      </c>
      <c r="AI1360" s="6">
        <f>IF(T1360&gt;0,RANK(T1360,(N1360:P1360,Q1360:AE1360)),0)</f>
        <v>0</v>
      </c>
      <c r="AJ1360" s="6">
        <f>IF(S1360&gt;0,RANK(S1360,(N1360:P1360,Q1360:AE1360)),0)</f>
        <v>0</v>
      </c>
      <c r="AK1360" s="2">
        <f t="shared" si="521"/>
        <v>0</v>
      </c>
      <c r="AL1360" s="2">
        <f t="shared" si="522"/>
        <v>0</v>
      </c>
      <c r="AM1360" s="2">
        <f t="shared" si="523"/>
        <v>0</v>
      </c>
      <c r="AN1360" s="2">
        <f t="shared" si="524"/>
        <v>0</v>
      </c>
      <c r="AP1360" t="s">
        <v>2281</v>
      </c>
      <c r="AQ1360" t="s">
        <v>1761</v>
      </c>
      <c r="AT1360" s="92">
        <v>47</v>
      </c>
      <c r="AU1360" s="94">
        <v>133</v>
      </c>
      <c r="AV1360" s="98">
        <f t="shared" si="503"/>
        <v>47133</v>
      </c>
      <c r="AX1360" s="6" t="s">
        <v>1535</v>
      </c>
    </row>
    <row r="1361" spans="1:50" hidden="1" outlineLevel="1">
      <c r="A1361" t="s">
        <v>1994</v>
      </c>
      <c r="B1361" t="s">
        <v>1761</v>
      </c>
      <c r="C1361" s="1">
        <f t="shared" si="516"/>
        <v>2035</v>
      </c>
      <c r="D1361" s="6">
        <f>IF(N1361&gt;0, RANK(N1361,(N1361:P1361,Q1361:AE1361)),0)</f>
        <v>1</v>
      </c>
      <c r="E1361" s="6">
        <f>IF(O1361&gt;0,RANK(O1361,(N1361:P1361,Q1361:AE1361)),0)</f>
        <v>2</v>
      </c>
      <c r="F1361" s="6">
        <f>IF(P1361&gt;0,RANK(P1361,(N1361:P1361,Q1361:AE1361)),0)</f>
        <v>3</v>
      </c>
      <c r="G1361" s="1">
        <f t="shared" si="513"/>
        <v>15</v>
      </c>
      <c r="H1361" s="2">
        <f t="shared" si="514"/>
        <v>7.3710073710073713E-3</v>
      </c>
      <c r="I1361" s="2"/>
      <c r="J1361" s="2">
        <f t="shared" si="517"/>
        <v>0.49729729729729732</v>
      </c>
      <c r="K1361" s="2">
        <f t="shared" si="518"/>
        <v>0.48992628992628995</v>
      </c>
      <c r="L1361" s="2">
        <f t="shared" si="519"/>
        <v>6.8796068796068794E-3</v>
      </c>
      <c r="M1361" s="2">
        <f t="shared" si="520"/>
        <v>5.8968058968058472E-3</v>
      </c>
      <c r="N1361" s="56">
        <v>1012</v>
      </c>
      <c r="O1361" s="56">
        <v>997</v>
      </c>
      <c r="P1361" s="56">
        <v>14</v>
      </c>
      <c r="Q1361" s="56"/>
      <c r="R1361" s="56"/>
      <c r="S1361" s="56"/>
      <c r="T1361" s="56"/>
      <c r="U1361" s="56"/>
      <c r="V1361" s="56"/>
      <c r="W1361" s="56"/>
      <c r="X1361" s="56">
        <v>0</v>
      </c>
      <c r="Y1361" s="56">
        <v>8</v>
      </c>
      <c r="Z1361" s="56">
        <v>4</v>
      </c>
      <c r="AA1361" s="56"/>
      <c r="AB1361" s="56"/>
      <c r="AC1361" s="56"/>
      <c r="AD1361" s="56"/>
      <c r="AE1361" s="56"/>
      <c r="AG1361" s="6">
        <f>IF(Q1361&gt;0,RANK(Q1361,(N1361:P1361,Q1361:AE1361)),0)</f>
        <v>0</v>
      </c>
      <c r="AH1361" s="6">
        <f>IF(R1361&gt;0,RANK(R1361,(N1361:P1361,Q1361:AE1361)),0)</f>
        <v>0</v>
      </c>
      <c r="AI1361" s="6">
        <f>IF(T1361&gt;0,RANK(T1361,(N1361:P1361,Q1361:AE1361)),0)</f>
        <v>0</v>
      </c>
      <c r="AJ1361" s="6">
        <f>IF(S1361&gt;0,RANK(S1361,(N1361:P1361,Q1361:AE1361)),0)</f>
        <v>0</v>
      </c>
      <c r="AK1361" s="2">
        <f t="shared" si="521"/>
        <v>0</v>
      </c>
      <c r="AL1361" s="2">
        <f t="shared" si="522"/>
        <v>0</v>
      </c>
      <c r="AM1361" s="2">
        <f t="shared" si="523"/>
        <v>0</v>
      </c>
      <c r="AN1361" s="2">
        <f t="shared" si="524"/>
        <v>0</v>
      </c>
      <c r="AP1361" t="s">
        <v>1994</v>
      </c>
      <c r="AQ1361" t="s">
        <v>1761</v>
      </c>
      <c r="AT1361" s="92">
        <v>47</v>
      </c>
      <c r="AU1361" s="94">
        <v>135</v>
      </c>
      <c r="AV1361" s="98">
        <f t="shared" si="503"/>
        <v>47135</v>
      </c>
      <c r="AX1361" s="6" t="s">
        <v>1535</v>
      </c>
    </row>
    <row r="1362" spans="1:50" hidden="1" outlineLevel="1">
      <c r="A1362" t="s">
        <v>2006</v>
      </c>
      <c r="B1362" t="s">
        <v>1761</v>
      </c>
      <c r="C1362" s="1">
        <f t="shared" si="516"/>
        <v>1540</v>
      </c>
      <c r="D1362" s="6">
        <f>IF(N1362&gt;0, RANK(N1362,(N1362:P1362,Q1362:AE1362)),0)</f>
        <v>2</v>
      </c>
      <c r="E1362" s="6">
        <f>IF(O1362&gt;0,RANK(O1362,(N1362:P1362,Q1362:AE1362)),0)</f>
        <v>1</v>
      </c>
      <c r="F1362" s="6">
        <f>IF(P1362&gt;0,RANK(P1362,(N1362:P1362,Q1362:AE1362)),0)</f>
        <v>3</v>
      </c>
      <c r="G1362" s="1">
        <f t="shared" si="513"/>
        <v>319</v>
      </c>
      <c r="H1362" s="2">
        <f t="shared" si="514"/>
        <v>0.20714285714285716</v>
      </c>
      <c r="I1362" s="2"/>
      <c r="J1362" s="2">
        <f t="shared" si="517"/>
        <v>0.39285714285714285</v>
      </c>
      <c r="K1362" s="2">
        <f t="shared" si="518"/>
        <v>0.6</v>
      </c>
      <c r="L1362" s="2">
        <f t="shared" si="519"/>
        <v>4.5454545454545452E-3</v>
      </c>
      <c r="M1362" s="2">
        <f t="shared" si="520"/>
        <v>2.5974025974026833E-3</v>
      </c>
      <c r="N1362" s="56">
        <v>605</v>
      </c>
      <c r="O1362" s="56">
        <v>924</v>
      </c>
      <c r="P1362" s="56">
        <v>7</v>
      </c>
      <c r="Q1362" s="56"/>
      <c r="R1362" s="56"/>
      <c r="S1362" s="56"/>
      <c r="T1362" s="56"/>
      <c r="U1362" s="56"/>
      <c r="V1362" s="56"/>
      <c r="W1362" s="56"/>
      <c r="X1362" s="56">
        <v>0</v>
      </c>
      <c r="Y1362" s="56">
        <v>2</v>
      </c>
      <c r="Z1362" s="56">
        <v>2</v>
      </c>
      <c r="AA1362" s="56"/>
      <c r="AB1362" s="56"/>
      <c r="AC1362" s="56"/>
      <c r="AD1362" s="56"/>
      <c r="AE1362" s="56"/>
      <c r="AG1362" s="6">
        <f>IF(Q1362&gt;0,RANK(Q1362,(N1362:P1362,Q1362:AE1362)),0)</f>
        <v>0</v>
      </c>
      <c r="AH1362" s="6">
        <f>IF(R1362&gt;0,RANK(R1362,(N1362:P1362,Q1362:AE1362)),0)</f>
        <v>0</v>
      </c>
      <c r="AI1362" s="6">
        <f>IF(T1362&gt;0,RANK(T1362,(N1362:P1362,Q1362:AE1362)),0)</f>
        <v>0</v>
      </c>
      <c r="AJ1362" s="6">
        <f>IF(S1362&gt;0,RANK(S1362,(N1362:P1362,Q1362:AE1362)),0)</f>
        <v>0</v>
      </c>
      <c r="AK1362" s="2">
        <f t="shared" si="521"/>
        <v>0</v>
      </c>
      <c r="AL1362" s="2">
        <f t="shared" si="522"/>
        <v>0</v>
      </c>
      <c r="AM1362" s="2">
        <f t="shared" si="523"/>
        <v>0</v>
      </c>
      <c r="AN1362" s="2">
        <f t="shared" si="524"/>
        <v>0</v>
      </c>
      <c r="AP1362" t="s">
        <v>2006</v>
      </c>
      <c r="AQ1362" t="s">
        <v>1761</v>
      </c>
      <c r="AT1362" s="92">
        <v>47</v>
      </c>
      <c r="AU1362" s="94">
        <v>137</v>
      </c>
      <c r="AV1362" s="98">
        <f t="shared" si="503"/>
        <v>47137</v>
      </c>
      <c r="AX1362" s="6" t="s">
        <v>1535</v>
      </c>
    </row>
    <row r="1363" spans="1:50" hidden="1" outlineLevel="1">
      <c r="A1363" t="s">
        <v>2199</v>
      </c>
      <c r="B1363" t="s">
        <v>1761</v>
      </c>
      <c r="C1363" s="1">
        <f t="shared" si="516"/>
        <v>3994</v>
      </c>
      <c r="D1363" s="6">
        <f>IF(N1363&gt;0, RANK(N1363,(N1363:P1363,Q1363:AE1363)),0)</f>
        <v>2</v>
      </c>
      <c r="E1363" s="6">
        <f>IF(O1363&gt;0,RANK(O1363,(N1363:P1363,Q1363:AE1363)),0)</f>
        <v>1</v>
      </c>
      <c r="F1363" s="6">
        <f>IF(P1363&gt;0,RANK(P1363,(N1363:P1363,Q1363:AE1363)),0)</f>
        <v>3</v>
      </c>
      <c r="G1363" s="1">
        <f t="shared" si="513"/>
        <v>144</v>
      </c>
      <c r="H1363" s="2">
        <f t="shared" si="514"/>
        <v>3.6054081121682527E-2</v>
      </c>
      <c r="I1363" s="2"/>
      <c r="J1363" s="2">
        <f t="shared" si="517"/>
        <v>0.47671507260891338</v>
      </c>
      <c r="K1363" s="2">
        <f t="shared" si="518"/>
        <v>0.51276915373059584</v>
      </c>
      <c r="L1363" s="2">
        <f t="shared" si="519"/>
        <v>6.5097646469704559E-3</v>
      </c>
      <c r="M1363" s="2">
        <f t="shared" si="520"/>
        <v>4.0060090135203789E-3</v>
      </c>
      <c r="N1363" s="56">
        <v>1904</v>
      </c>
      <c r="O1363" s="56">
        <v>2048</v>
      </c>
      <c r="P1363" s="56">
        <v>26</v>
      </c>
      <c r="Q1363" s="56"/>
      <c r="R1363" s="56"/>
      <c r="S1363" s="56"/>
      <c r="T1363" s="56"/>
      <c r="U1363" s="56"/>
      <c r="V1363" s="56"/>
      <c r="W1363" s="56"/>
      <c r="X1363" s="56">
        <v>0</v>
      </c>
      <c r="Y1363" s="56">
        <v>13</v>
      </c>
      <c r="Z1363" s="56">
        <v>3</v>
      </c>
      <c r="AA1363" s="56"/>
      <c r="AB1363" s="56"/>
      <c r="AC1363" s="56"/>
      <c r="AD1363" s="56"/>
      <c r="AE1363" s="56"/>
      <c r="AG1363" s="6">
        <f>IF(Q1363&gt;0,RANK(Q1363,(N1363:P1363,Q1363:AE1363)),0)</f>
        <v>0</v>
      </c>
      <c r="AH1363" s="6">
        <f>IF(R1363&gt;0,RANK(R1363,(N1363:P1363,Q1363:AE1363)),0)</f>
        <v>0</v>
      </c>
      <c r="AI1363" s="6">
        <f>IF(T1363&gt;0,RANK(T1363,(N1363:P1363,Q1363:AE1363)),0)</f>
        <v>0</v>
      </c>
      <c r="AJ1363" s="6">
        <f>IF(S1363&gt;0,RANK(S1363,(N1363:P1363,Q1363:AE1363)),0)</f>
        <v>0</v>
      </c>
      <c r="AK1363" s="2">
        <f t="shared" si="521"/>
        <v>0</v>
      </c>
      <c r="AL1363" s="2">
        <f t="shared" si="522"/>
        <v>0</v>
      </c>
      <c r="AM1363" s="2">
        <f t="shared" si="523"/>
        <v>0</v>
      </c>
      <c r="AN1363" s="2">
        <f t="shared" si="524"/>
        <v>0</v>
      </c>
      <c r="AP1363" t="s">
        <v>2199</v>
      </c>
      <c r="AQ1363" t="s">
        <v>1761</v>
      </c>
      <c r="AT1363" s="92">
        <v>47</v>
      </c>
      <c r="AU1363" s="94">
        <v>139</v>
      </c>
      <c r="AV1363" s="98">
        <f t="shared" si="503"/>
        <v>47139</v>
      </c>
      <c r="AX1363" s="6" t="s">
        <v>1535</v>
      </c>
    </row>
    <row r="1364" spans="1:50" hidden="1" outlineLevel="1">
      <c r="A1364" t="s">
        <v>2073</v>
      </c>
      <c r="B1364" t="s">
        <v>1761</v>
      </c>
      <c r="C1364" s="1">
        <f t="shared" si="516"/>
        <v>15922</v>
      </c>
      <c r="D1364" s="6">
        <f>IF(N1364&gt;0, RANK(N1364,(N1364:P1364,Q1364:AE1364)),0)</f>
        <v>2</v>
      </c>
      <c r="E1364" s="6">
        <f>IF(O1364&gt;0,RANK(O1364,(N1364:P1364,Q1364:AE1364)),0)</f>
        <v>1</v>
      </c>
      <c r="F1364" s="6">
        <f>IF(P1364&gt;0,RANK(P1364,(N1364:P1364,Q1364:AE1364)),0)</f>
        <v>3</v>
      </c>
      <c r="G1364" s="1">
        <f t="shared" si="513"/>
        <v>1672</v>
      </c>
      <c r="H1364" s="2">
        <f t="shared" si="514"/>
        <v>0.10501193317422435</v>
      </c>
      <c r="I1364" s="2"/>
      <c r="J1364" s="2">
        <f t="shared" si="517"/>
        <v>0.44020851651802539</v>
      </c>
      <c r="K1364" s="2">
        <f t="shared" si="518"/>
        <v>0.5452204496922497</v>
      </c>
      <c r="L1364" s="2">
        <f t="shared" si="519"/>
        <v>1.0551438261524933E-2</v>
      </c>
      <c r="M1364" s="2">
        <f t="shared" si="520"/>
        <v>4.0195955281999741E-3</v>
      </c>
      <c r="N1364" s="56">
        <v>7009</v>
      </c>
      <c r="O1364" s="56">
        <v>8681</v>
      </c>
      <c r="P1364" s="56">
        <v>168</v>
      </c>
      <c r="Q1364" s="56"/>
      <c r="R1364" s="56"/>
      <c r="S1364" s="56"/>
      <c r="T1364" s="56"/>
      <c r="U1364" s="56"/>
      <c r="V1364" s="56"/>
      <c r="W1364" s="56"/>
      <c r="X1364" s="56">
        <v>1</v>
      </c>
      <c r="Y1364" s="56">
        <v>45</v>
      </c>
      <c r="Z1364" s="56">
        <v>18</v>
      </c>
      <c r="AA1364" s="56"/>
      <c r="AB1364" s="56"/>
      <c r="AC1364" s="56"/>
      <c r="AD1364" s="56"/>
      <c r="AE1364" s="56"/>
      <c r="AG1364" s="6">
        <f>IF(Q1364&gt;0,RANK(Q1364,(N1364:P1364,Q1364:AE1364)),0)</f>
        <v>0</v>
      </c>
      <c r="AH1364" s="6">
        <f>IF(R1364&gt;0,RANK(R1364,(N1364:P1364,Q1364:AE1364)),0)</f>
        <v>0</v>
      </c>
      <c r="AI1364" s="6">
        <f>IF(T1364&gt;0,RANK(T1364,(N1364:P1364,Q1364:AE1364)),0)</f>
        <v>0</v>
      </c>
      <c r="AJ1364" s="6">
        <f>IF(S1364&gt;0,RANK(S1364,(N1364:P1364,Q1364:AE1364)),0)</f>
        <v>0</v>
      </c>
      <c r="AK1364" s="2">
        <f t="shared" si="521"/>
        <v>0</v>
      </c>
      <c r="AL1364" s="2">
        <f t="shared" si="522"/>
        <v>0</v>
      </c>
      <c r="AM1364" s="2">
        <f t="shared" si="523"/>
        <v>0</v>
      </c>
      <c r="AN1364" s="2">
        <f t="shared" si="524"/>
        <v>0</v>
      </c>
      <c r="AP1364" t="s">
        <v>2073</v>
      </c>
      <c r="AQ1364" t="s">
        <v>1761</v>
      </c>
      <c r="AT1364" s="92">
        <v>47</v>
      </c>
      <c r="AU1364" s="94">
        <v>141</v>
      </c>
      <c r="AV1364" s="98">
        <f t="shared" si="503"/>
        <v>47141</v>
      </c>
      <c r="AX1364" s="6" t="s">
        <v>1535</v>
      </c>
    </row>
    <row r="1365" spans="1:50" hidden="1" outlineLevel="1">
      <c r="A1365" t="s">
        <v>1952</v>
      </c>
      <c r="B1365" t="s">
        <v>1761</v>
      </c>
      <c r="C1365" s="1">
        <f t="shared" si="516"/>
        <v>6908</v>
      </c>
      <c r="D1365" s="6">
        <f>IF(N1365&gt;0, RANK(N1365,(N1365:P1365,Q1365:AE1365)),0)</f>
        <v>2</v>
      </c>
      <c r="E1365" s="6">
        <f>IF(O1365&gt;0,RANK(O1365,(N1365:P1365,Q1365:AE1365)),0)</f>
        <v>1</v>
      </c>
      <c r="F1365" s="6">
        <f>IF(P1365&gt;0,RANK(P1365,(N1365:P1365,Q1365:AE1365)),0)</f>
        <v>3</v>
      </c>
      <c r="G1365" s="1">
        <f t="shared" si="513"/>
        <v>2065</v>
      </c>
      <c r="H1365" s="2">
        <f t="shared" si="514"/>
        <v>0.29892877822814129</v>
      </c>
      <c r="I1365" s="2"/>
      <c r="J1365" s="2">
        <f t="shared" si="517"/>
        <v>0.34380428488708742</v>
      </c>
      <c r="K1365" s="2">
        <f t="shared" si="518"/>
        <v>0.64273306311522871</v>
      </c>
      <c r="L1365" s="2">
        <f t="shared" si="519"/>
        <v>7.8170237405906194E-3</v>
      </c>
      <c r="M1365" s="2">
        <f t="shared" si="520"/>
        <v>5.6456282570931972E-3</v>
      </c>
      <c r="N1365" s="56">
        <v>2375</v>
      </c>
      <c r="O1365" s="56">
        <v>4440</v>
      </c>
      <c r="P1365" s="56">
        <v>54</v>
      </c>
      <c r="Q1365" s="56"/>
      <c r="R1365" s="56"/>
      <c r="S1365" s="56"/>
      <c r="T1365" s="56"/>
      <c r="U1365" s="56"/>
      <c r="V1365" s="56"/>
      <c r="W1365" s="56"/>
      <c r="X1365" s="56">
        <v>1</v>
      </c>
      <c r="Y1365" s="56">
        <v>30</v>
      </c>
      <c r="Z1365" s="56">
        <v>8</v>
      </c>
      <c r="AA1365" s="56"/>
      <c r="AB1365" s="56"/>
      <c r="AC1365" s="56"/>
      <c r="AD1365" s="56"/>
      <c r="AE1365" s="56"/>
      <c r="AG1365" s="6">
        <f>IF(Q1365&gt;0,RANK(Q1365,(N1365:P1365,Q1365:AE1365)),0)</f>
        <v>0</v>
      </c>
      <c r="AH1365" s="6">
        <f>IF(R1365&gt;0,RANK(R1365,(N1365:P1365,Q1365:AE1365)),0)</f>
        <v>0</v>
      </c>
      <c r="AI1365" s="6">
        <f>IF(T1365&gt;0,RANK(T1365,(N1365:P1365,Q1365:AE1365)),0)</f>
        <v>0</v>
      </c>
      <c r="AJ1365" s="6">
        <f>IF(S1365&gt;0,RANK(S1365,(N1365:P1365,Q1365:AE1365)),0)</f>
        <v>0</v>
      </c>
      <c r="AK1365" s="2">
        <f t="shared" si="521"/>
        <v>0</v>
      </c>
      <c r="AL1365" s="2">
        <f t="shared" si="522"/>
        <v>0</v>
      </c>
      <c r="AM1365" s="2">
        <f t="shared" si="523"/>
        <v>0</v>
      </c>
      <c r="AN1365" s="2">
        <f t="shared" si="524"/>
        <v>0</v>
      </c>
      <c r="AP1365" t="s">
        <v>1952</v>
      </c>
      <c r="AQ1365" t="s">
        <v>1761</v>
      </c>
      <c r="AT1365" s="92">
        <v>47</v>
      </c>
      <c r="AU1365" s="94">
        <v>143</v>
      </c>
      <c r="AV1365" s="98">
        <f t="shared" si="503"/>
        <v>47143</v>
      </c>
      <c r="AX1365" s="6" t="s">
        <v>1535</v>
      </c>
    </row>
    <row r="1366" spans="1:50" hidden="1" outlineLevel="1">
      <c r="A1366" t="s">
        <v>1479</v>
      </c>
      <c r="B1366" t="s">
        <v>1761</v>
      </c>
      <c r="C1366" s="1">
        <f t="shared" si="516"/>
        <v>16194</v>
      </c>
      <c r="D1366" s="6">
        <f>IF(N1366&gt;0, RANK(N1366,(N1366:P1366,Q1366:AE1366)),0)</f>
        <v>2</v>
      </c>
      <c r="E1366" s="6">
        <f>IF(O1366&gt;0,RANK(O1366,(N1366:P1366,Q1366:AE1366)),0)</f>
        <v>1</v>
      </c>
      <c r="F1366" s="6">
        <f>IF(P1366&gt;0,RANK(P1366,(N1366:P1366,Q1366:AE1366)),0)</f>
        <v>3</v>
      </c>
      <c r="G1366" s="1">
        <f t="shared" si="513"/>
        <v>1977</v>
      </c>
      <c r="H1366" s="2">
        <f t="shared" si="514"/>
        <v>0.12208225268618007</v>
      </c>
      <c r="I1366" s="2"/>
      <c r="J1366" s="2">
        <f t="shared" si="517"/>
        <v>0.43127084105224156</v>
      </c>
      <c r="K1366" s="2">
        <f t="shared" si="518"/>
        <v>0.55335309373842168</v>
      </c>
      <c r="L1366" s="2">
        <f t="shared" si="519"/>
        <v>8.3981721625293326E-3</v>
      </c>
      <c r="M1366" s="2">
        <f t="shared" si="520"/>
        <v>6.9778930468074318E-3</v>
      </c>
      <c r="N1366" s="56">
        <v>6984</v>
      </c>
      <c r="O1366" s="56">
        <v>8961</v>
      </c>
      <c r="P1366" s="56">
        <v>136</v>
      </c>
      <c r="Q1366" s="56"/>
      <c r="R1366" s="56"/>
      <c r="S1366" s="56"/>
      <c r="T1366" s="56"/>
      <c r="U1366" s="56"/>
      <c r="V1366" s="56"/>
      <c r="W1366" s="56"/>
      <c r="X1366" s="56">
        <v>0</v>
      </c>
      <c r="Y1366" s="56">
        <v>75</v>
      </c>
      <c r="Z1366" s="56">
        <v>38</v>
      </c>
      <c r="AA1366" s="56"/>
      <c r="AB1366" s="56"/>
      <c r="AC1366" s="56"/>
      <c r="AD1366" s="56"/>
      <c r="AE1366" s="56"/>
      <c r="AG1366" s="6">
        <f>IF(Q1366&gt;0,RANK(Q1366,(N1366:P1366,Q1366:AE1366)),0)</f>
        <v>0</v>
      </c>
      <c r="AH1366" s="6">
        <f>IF(R1366&gt;0,RANK(R1366,(N1366:P1366,Q1366:AE1366)),0)</f>
        <v>0</v>
      </c>
      <c r="AI1366" s="6">
        <f>IF(T1366&gt;0,RANK(T1366,(N1366:P1366,Q1366:AE1366)),0)</f>
        <v>0</v>
      </c>
      <c r="AJ1366" s="6">
        <f>IF(S1366&gt;0,RANK(S1366,(N1366:P1366,Q1366:AE1366)),0)</f>
        <v>0</v>
      </c>
      <c r="AK1366" s="2">
        <f t="shared" si="521"/>
        <v>0</v>
      </c>
      <c r="AL1366" s="2">
        <f t="shared" si="522"/>
        <v>0</v>
      </c>
      <c r="AM1366" s="2">
        <f t="shared" si="523"/>
        <v>0</v>
      </c>
      <c r="AN1366" s="2">
        <f t="shared" si="524"/>
        <v>0</v>
      </c>
      <c r="AP1366" t="s">
        <v>1479</v>
      </c>
      <c r="AQ1366" t="s">
        <v>1761</v>
      </c>
      <c r="AT1366" s="92">
        <v>47</v>
      </c>
      <c r="AU1366" s="94">
        <v>145</v>
      </c>
      <c r="AV1366" s="98">
        <f t="shared" si="503"/>
        <v>47145</v>
      </c>
      <c r="AX1366" s="6" t="s">
        <v>1535</v>
      </c>
    </row>
    <row r="1367" spans="1:50" hidden="1" outlineLevel="1">
      <c r="A1367" t="s">
        <v>2284</v>
      </c>
      <c r="B1367" t="s">
        <v>1761</v>
      </c>
      <c r="C1367" s="1">
        <f t="shared" si="516"/>
        <v>12083</v>
      </c>
      <c r="D1367" s="6">
        <f>IF(N1367&gt;0, RANK(N1367,(N1367:P1367,Q1367:AE1367)),0)</f>
        <v>2</v>
      </c>
      <c r="E1367" s="6">
        <f>IF(O1367&gt;0,RANK(O1367,(N1367:P1367,Q1367:AE1367)),0)</f>
        <v>1</v>
      </c>
      <c r="F1367" s="6">
        <f>IF(P1367&gt;0,RANK(P1367,(N1367:P1367,Q1367:AE1367)),0)</f>
        <v>3</v>
      </c>
      <c r="G1367" s="1">
        <f t="shared" si="513"/>
        <v>259</v>
      </c>
      <c r="H1367" s="2">
        <f t="shared" si="514"/>
        <v>2.1435074071008857E-2</v>
      </c>
      <c r="I1367" s="2"/>
      <c r="J1367" s="2">
        <f t="shared" si="517"/>
        <v>0.48100637258958867</v>
      </c>
      <c r="K1367" s="2">
        <f t="shared" si="518"/>
        <v>0.50244144666059753</v>
      </c>
      <c r="L1367" s="2">
        <f t="shared" si="519"/>
        <v>1.1255482909873375E-2</v>
      </c>
      <c r="M1367" s="2">
        <f t="shared" si="520"/>
        <v>5.2966978399404188E-3</v>
      </c>
      <c r="N1367" s="56">
        <v>5812</v>
      </c>
      <c r="O1367" s="56">
        <v>6071</v>
      </c>
      <c r="P1367" s="56">
        <v>136</v>
      </c>
      <c r="Q1367" s="56"/>
      <c r="R1367" s="56"/>
      <c r="S1367" s="56"/>
      <c r="T1367" s="56"/>
      <c r="U1367" s="56"/>
      <c r="V1367" s="56"/>
      <c r="W1367" s="56"/>
      <c r="X1367" s="56">
        <v>0</v>
      </c>
      <c r="Y1367" s="56">
        <v>45</v>
      </c>
      <c r="Z1367" s="56">
        <v>19</v>
      </c>
      <c r="AA1367" s="56"/>
      <c r="AB1367" s="56"/>
      <c r="AC1367" s="56"/>
      <c r="AD1367" s="56"/>
      <c r="AE1367" s="56"/>
      <c r="AG1367" s="6">
        <f>IF(Q1367&gt;0,RANK(Q1367,(N1367:P1367,Q1367:AE1367)),0)</f>
        <v>0</v>
      </c>
      <c r="AH1367" s="6">
        <f>IF(R1367&gt;0,RANK(R1367,(N1367:P1367,Q1367:AE1367)),0)</f>
        <v>0</v>
      </c>
      <c r="AI1367" s="6">
        <f>IF(T1367&gt;0,RANK(T1367,(N1367:P1367,Q1367:AE1367)),0)</f>
        <v>0</v>
      </c>
      <c r="AJ1367" s="6">
        <f>IF(S1367&gt;0,RANK(S1367,(N1367:P1367,Q1367:AE1367)),0)</f>
        <v>0</v>
      </c>
      <c r="AK1367" s="2">
        <f t="shared" si="521"/>
        <v>0</v>
      </c>
      <c r="AL1367" s="2">
        <f t="shared" si="522"/>
        <v>0</v>
      </c>
      <c r="AM1367" s="2">
        <f t="shared" si="523"/>
        <v>0</v>
      </c>
      <c r="AN1367" s="2">
        <f t="shared" si="524"/>
        <v>0</v>
      </c>
      <c r="AP1367" t="s">
        <v>2284</v>
      </c>
      <c r="AQ1367" t="s">
        <v>1761</v>
      </c>
      <c r="AT1367" s="92">
        <v>47</v>
      </c>
      <c r="AU1367" s="94">
        <v>147</v>
      </c>
      <c r="AV1367" s="98">
        <f t="shared" si="503"/>
        <v>47147</v>
      </c>
      <c r="AX1367" s="6" t="s">
        <v>1535</v>
      </c>
    </row>
    <row r="1368" spans="1:50" hidden="1" outlineLevel="1">
      <c r="A1368" t="s">
        <v>2917</v>
      </c>
      <c r="B1368" t="s">
        <v>1761</v>
      </c>
      <c r="C1368" s="1">
        <f t="shared" si="516"/>
        <v>37527</v>
      </c>
      <c r="D1368" s="6">
        <f>IF(N1368&gt;0, RANK(N1368,(N1368:P1368,Q1368:AE1368)),0)</f>
        <v>2</v>
      </c>
      <c r="E1368" s="6">
        <f>IF(O1368&gt;0,RANK(O1368,(N1368:P1368,Q1368:AE1368)),0)</f>
        <v>1</v>
      </c>
      <c r="F1368" s="6">
        <f>IF(P1368&gt;0,RANK(P1368,(N1368:P1368,Q1368:AE1368)),0)</f>
        <v>3</v>
      </c>
      <c r="G1368" s="1">
        <f t="shared" si="513"/>
        <v>7862</v>
      </c>
      <c r="H1368" s="2">
        <f t="shared" si="514"/>
        <v>0.20950249153942493</v>
      </c>
      <c r="I1368" s="2"/>
      <c r="J1368" s="2">
        <f t="shared" si="517"/>
        <v>0.38646840941189009</v>
      </c>
      <c r="K1368" s="2">
        <f t="shared" si="518"/>
        <v>0.59597090095131511</v>
      </c>
      <c r="L1368" s="2">
        <f t="shared" si="519"/>
        <v>1.0925466997095425E-2</v>
      </c>
      <c r="M1368" s="2">
        <f t="shared" si="520"/>
        <v>6.6352226396993765E-3</v>
      </c>
      <c r="N1368" s="56">
        <v>14503</v>
      </c>
      <c r="O1368" s="56">
        <v>22365</v>
      </c>
      <c r="P1368" s="56">
        <v>410</v>
      </c>
      <c r="Q1368" s="56"/>
      <c r="R1368" s="56"/>
      <c r="S1368" s="56"/>
      <c r="T1368" s="56"/>
      <c r="U1368" s="56"/>
      <c r="V1368" s="56"/>
      <c r="W1368" s="56"/>
      <c r="X1368" s="56">
        <v>0</v>
      </c>
      <c r="Y1368" s="56">
        <v>174</v>
      </c>
      <c r="Z1368" s="56">
        <v>75</v>
      </c>
      <c r="AA1368" s="56"/>
      <c r="AB1368" s="56"/>
      <c r="AC1368" s="56"/>
      <c r="AD1368" s="56"/>
      <c r="AE1368" s="56"/>
      <c r="AG1368" s="6">
        <f>IF(Q1368&gt;0,RANK(Q1368,(N1368:P1368,Q1368:AE1368)),0)</f>
        <v>0</v>
      </c>
      <c r="AH1368" s="6">
        <f>IF(R1368&gt;0,RANK(R1368,(N1368:P1368,Q1368:AE1368)),0)</f>
        <v>0</v>
      </c>
      <c r="AI1368" s="6">
        <f>IF(T1368&gt;0,RANK(T1368,(N1368:P1368,Q1368:AE1368)),0)</f>
        <v>0</v>
      </c>
      <c r="AJ1368" s="6">
        <f>IF(S1368&gt;0,RANK(S1368,(N1368:P1368,Q1368:AE1368)),0)</f>
        <v>0</v>
      </c>
      <c r="AK1368" s="2">
        <f t="shared" si="521"/>
        <v>0</v>
      </c>
      <c r="AL1368" s="2">
        <f t="shared" si="522"/>
        <v>0</v>
      </c>
      <c r="AM1368" s="2">
        <f t="shared" si="523"/>
        <v>0</v>
      </c>
      <c r="AN1368" s="2">
        <f t="shared" si="524"/>
        <v>0</v>
      </c>
      <c r="AP1368" t="s">
        <v>2917</v>
      </c>
      <c r="AQ1368" t="s">
        <v>1761</v>
      </c>
      <c r="AT1368" s="92">
        <v>47</v>
      </c>
      <c r="AU1368" s="94">
        <v>149</v>
      </c>
      <c r="AV1368" s="98">
        <f t="shared" ref="AV1368:AV1431" si="525">1000*AT1368+AU1368</f>
        <v>47149</v>
      </c>
      <c r="AX1368" s="6" t="s">
        <v>1535</v>
      </c>
    </row>
    <row r="1369" spans="1:50" hidden="1" outlineLevel="1">
      <c r="A1369" t="s">
        <v>1187</v>
      </c>
      <c r="B1369" t="s">
        <v>1761</v>
      </c>
      <c r="C1369" s="1">
        <f t="shared" si="516"/>
        <v>3735</v>
      </c>
      <c r="D1369" s="6">
        <f>IF(N1369&gt;0, RANK(N1369,(N1369:P1369,Q1369:AE1369)),0)</f>
        <v>2</v>
      </c>
      <c r="E1369" s="6">
        <f>IF(O1369&gt;0,RANK(O1369,(N1369:P1369,Q1369:AE1369)),0)</f>
        <v>1</v>
      </c>
      <c r="F1369" s="6">
        <f>IF(P1369&gt;0,RANK(P1369,(N1369:P1369,Q1369:AE1369)),0)</f>
        <v>3</v>
      </c>
      <c r="G1369" s="1">
        <f t="shared" si="513"/>
        <v>1103</v>
      </c>
      <c r="H1369" s="2">
        <f t="shared" si="514"/>
        <v>0.29531459170013385</v>
      </c>
      <c r="I1369" s="2"/>
      <c r="J1369" s="2">
        <f t="shared" si="517"/>
        <v>0.34779116465863452</v>
      </c>
      <c r="K1369" s="2">
        <f t="shared" si="518"/>
        <v>0.64310575635876843</v>
      </c>
      <c r="L1369" s="2">
        <f t="shared" si="519"/>
        <v>5.6224899598393578E-3</v>
      </c>
      <c r="M1369" s="2">
        <f t="shared" si="520"/>
        <v>3.4805890227577437E-3</v>
      </c>
      <c r="N1369" s="56">
        <v>1299</v>
      </c>
      <c r="O1369" s="56">
        <v>2402</v>
      </c>
      <c r="P1369" s="56">
        <v>21</v>
      </c>
      <c r="Q1369" s="56"/>
      <c r="R1369" s="56"/>
      <c r="S1369" s="56"/>
      <c r="T1369" s="56"/>
      <c r="U1369" s="56"/>
      <c r="V1369" s="56"/>
      <c r="W1369" s="56"/>
      <c r="X1369" s="56">
        <v>0</v>
      </c>
      <c r="Y1369" s="56">
        <v>8</v>
      </c>
      <c r="Z1369" s="56">
        <v>5</v>
      </c>
      <c r="AA1369" s="56"/>
      <c r="AB1369" s="56"/>
      <c r="AC1369" s="56"/>
      <c r="AD1369" s="56"/>
      <c r="AE1369" s="56"/>
      <c r="AG1369" s="6">
        <f>IF(Q1369&gt;0,RANK(Q1369,(N1369:P1369,Q1369:AE1369)),0)</f>
        <v>0</v>
      </c>
      <c r="AH1369" s="6">
        <f>IF(R1369&gt;0,RANK(R1369,(N1369:P1369,Q1369:AE1369)),0)</f>
        <v>0</v>
      </c>
      <c r="AI1369" s="6">
        <f>IF(T1369&gt;0,RANK(T1369,(N1369:P1369,Q1369:AE1369)),0)</f>
        <v>0</v>
      </c>
      <c r="AJ1369" s="6">
        <f>IF(S1369&gt;0,RANK(S1369,(N1369:P1369,Q1369:AE1369)),0)</f>
        <v>0</v>
      </c>
      <c r="AK1369" s="2">
        <f t="shared" si="521"/>
        <v>0</v>
      </c>
      <c r="AL1369" s="2">
        <f t="shared" si="522"/>
        <v>0</v>
      </c>
      <c r="AM1369" s="2">
        <f t="shared" si="523"/>
        <v>0</v>
      </c>
      <c r="AN1369" s="2">
        <f t="shared" si="524"/>
        <v>0</v>
      </c>
      <c r="AP1369" t="s">
        <v>1187</v>
      </c>
      <c r="AQ1369" t="s">
        <v>1761</v>
      </c>
      <c r="AT1369" s="92">
        <v>47</v>
      </c>
      <c r="AU1369" s="94">
        <v>151</v>
      </c>
      <c r="AV1369" s="98">
        <f t="shared" si="525"/>
        <v>47151</v>
      </c>
      <c r="AX1369" s="6" t="s">
        <v>1535</v>
      </c>
    </row>
    <row r="1370" spans="1:50" hidden="1" outlineLevel="1">
      <c r="A1370" t="s">
        <v>285</v>
      </c>
      <c r="B1370" t="s">
        <v>1761</v>
      </c>
      <c r="C1370" s="1">
        <f t="shared" si="516"/>
        <v>2582</v>
      </c>
      <c r="D1370" s="6">
        <f>IF(N1370&gt;0, RANK(N1370,(N1370:P1370,Q1370:AE1370)),0)</f>
        <v>2</v>
      </c>
      <c r="E1370" s="6">
        <f>IF(O1370&gt;0,RANK(O1370,(N1370:P1370,Q1370:AE1370)),0)</f>
        <v>1</v>
      </c>
      <c r="F1370" s="6">
        <f>IF(P1370&gt;0,RANK(P1370,(N1370:P1370,Q1370:AE1370)),0)</f>
        <v>3</v>
      </c>
      <c r="G1370" s="1">
        <f t="shared" si="513"/>
        <v>302</v>
      </c>
      <c r="H1370" s="2">
        <f t="shared" si="514"/>
        <v>0.11696359411309062</v>
      </c>
      <c r="I1370" s="2"/>
      <c r="J1370" s="2">
        <f t="shared" si="517"/>
        <v>0.4322230828814872</v>
      </c>
      <c r="K1370" s="2">
        <f t="shared" si="518"/>
        <v>0.54918667699457779</v>
      </c>
      <c r="L1370" s="2">
        <f t="shared" si="519"/>
        <v>9.2951200619674663E-3</v>
      </c>
      <c r="M1370" s="2">
        <f t="shared" si="520"/>
        <v>9.2951200619674872E-3</v>
      </c>
      <c r="N1370" s="56">
        <v>1116</v>
      </c>
      <c r="O1370" s="56">
        <v>1418</v>
      </c>
      <c r="P1370" s="56">
        <v>24</v>
      </c>
      <c r="Q1370" s="56"/>
      <c r="R1370" s="56"/>
      <c r="S1370" s="56"/>
      <c r="T1370" s="56"/>
      <c r="U1370" s="56"/>
      <c r="V1370" s="56"/>
      <c r="W1370" s="56"/>
      <c r="X1370" s="56">
        <v>0</v>
      </c>
      <c r="Y1370" s="56">
        <v>18</v>
      </c>
      <c r="Z1370" s="56">
        <v>6</v>
      </c>
      <c r="AA1370" s="56"/>
      <c r="AB1370" s="56"/>
      <c r="AC1370" s="56"/>
      <c r="AD1370" s="56"/>
      <c r="AE1370" s="56"/>
      <c r="AG1370" s="6">
        <f>IF(Q1370&gt;0,RANK(Q1370,(N1370:P1370,Q1370:AE1370)),0)</f>
        <v>0</v>
      </c>
      <c r="AH1370" s="6">
        <f>IF(R1370&gt;0,RANK(R1370,(N1370:P1370,Q1370:AE1370)),0)</f>
        <v>0</v>
      </c>
      <c r="AI1370" s="6">
        <f>IF(T1370&gt;0,RANK(T1370,(N1370:P1370,Q1370:AE1370)),0)</f>
        <v>0</v>
      </c>
      <c r="AJ1370" s="6">
        <f>IF(S1370&gt;0,RANK(S1370,(N1370:P1370,Q1370:AE1370)),0)</f>
        <v>0</v>
      </c>
      <c r="AK1370" s="2">
        <f t="shared" si="521"/>
        <v>0</v>
      </c>
      <c r="AL1370" s="2">
        <f t="shared" si="522"/>
        <v>0</v>
      </c>
      <c r="AM1370" s="2">
        <f t="shared" si="523"/>
        <v>0</v>
      </c>
      <c r="AN1370" s="2">
        <f t="shared" si="524"/>
        <v>0</v>
      </c>
      <c r="AP1370" t="s">
        <v>285</v>
      </c>
      <c r="AQ1370" t="s">
        <v>1761</v>
      </c>
      <c r="AT1370" s="92">
        <v>47</v>
      </c>
      <c r="AU1370" s="94">
        <v>153</v>
      </c>
      <c r="AV1370" s="98">
        <f t="shared" si="525"/>
        <v>47153</v>
      </c>
      <c r="AX1370" s="6" t="s">
        <v>1535</v>
      </c>
    </row>
    <row r="1371" spans="1:50" hidden="1" outlineLevel="1">
      <c r="A1371" t="s">
        <v>344</v>
      </c>
      <c r="B1371" t="s">
        <v>1761</v>
      </c>
      <c r="C1371" s="1">
        <f t="shared" si="516"/>
        <v>14980</v>
      </c>
      <c r="D1371" s="6">
        <f>IF(N1371&gt;0, RANK(N1371,(N1371:P1371,Q1371:AE1371)),0)</f>
        <v>2</v>
      </c>
      <c r="E1371" s="6">
        <f>IF(O1371&gt;0,RANK(O1371,(N1371:P1371,Q1371:AE1371)),0)</f>
        <v>1</v>
      </c>
      <c r="F1371" s="6">
        <f>IF(P1371&gt;0,RANK(P1371,(N1371:P1371,Q1371:AE1371)),0)</f>
        <v>4</v>
      </c>
      <c r="G1371" s="1">
        <f t="shared" si="513"/>
        <v>6454</v>
      </c>
      <c r="H1371" s="2">
        <f t="shared" si="514"/>
        <v>0.43084112149532711</v>
      </c>
      <c r="I1371" s="2"/>
      <c r="J1371" s="2">
        <f t="shared" si="517"/>
        <v>0.27336448598130841</v>
      </c>
      <c r="K1371" s="2">
        <f t="shared" si="518"/>
        <v>0.70420560747663552</v>
      </c>
      <c r="L1371" s="2">
        <f t="shared" si="519"/>
        <v>9.0120160213618163E-3</v>
      </c>
      <c r="M1371" s="2">
        <f t="shared" si="520"/>
        <v>1.3417890520694194E-2</v>
      </c>
      <c r="N1371" s="56">
        <v>4095</v>
      </c>
      <c r="O1371" s="56">
        <v>10549</v>
      </c>
      <c r="P1371" s="56">
        <v>135</v>
      </c>
      <c r="Q1371" s="56"/>
      <c r="R1371" s="56"/>
      <c r="S1371" s="56"/>
      <c r="T1371" s="56"/>
      <c r="U1371" s="56"/>
      <c r="V1371" s="56"/>
      <c r="W1371" s="56"/>
      <c r="X1371" s="56">
        <v>2</v>
      </c>
      <c r="Y1371" s="56">
        <v>150</v>
      </c>
      <c r="Z1371" s="56">
        <v>49</v>
      </c>
      <c r="AA1371" s="56"/>
      <c r="AB1371" s="56"/>
      <c r="AC1371" s="56"/>
      <c r="AD1371" s="56"/>
      <c r="AE1371" s="56"/>
      <c r="AG1371" s="6">
        <f>IF(Q1371&gt;0,RANK(Q1371,(N1371:P1371,Q1371:AE1371)),0)</f>
        <v>0</v>
      </c>
      <c r="AH1371" s="6">
        <f>IF(R1371&gt;0,RANK(R1371,(N1371:P1371,Q1371:AE1371)),0)</f>
        <v>0</v>
      </c>
      <c r="AI1371" s="6">
        <f>IF(T1371&gt;0,RANK(T1371,(N1371:P1371,Q1371:AE1371)),0)</f>
        <v>0</v>
      </c>
      <c r="AJ1371" s="6">
        <f>IF(S1371&gt;0,RANK(S1371,(N1371:P1371,Q1371:AE1371)),0)</f>
        <v>0</v>
      </c>
      <c r="AK1371" s="2">
        <f t="shared" si="521"/>
        <v>0</v>
      </c>
      <c r="AL1371" s="2">
        <f t="shared" si="522"/>
        <v>0</v>
      </c>
      <c r="AM1371" s="2">
        <f t="shared" si="523"/>
        <v>0</v>
      </c>
      <c r="AN1371" s="2">
        <f t="shared" si="524"/>
        <v>0</v>
      </c>
      <c r="AP1371" t="s">
        <v>344</v>
      </c>
      <c r="AQ1371" t="s">
        <v>1761</v>
      </c>
      <c r="AT1371" s="92">
        <v>47</v>
      </c>
      <c r="AU1371" s="94">
        <v>155</v>
      </c>
      <c r="AV1371" s="98">
        <f t="shared" si="525"/>
        <v>47155</v>
      </c>
      <c r="AX1371" s="6" t="s">
        <v>1535</v>
      </c>
    </row>
    <row r="1372" spans="1:50" hidden="1" outlineLevel="1">
      <c r="A1372" t="s">
        <v>696</v>
      </c>
      <c r="B1372" t="s">
        <v>1761</v>
      </c>
      <c r="C1372" s="1">
        <f t="shared" si="516"/>
        <v>268625</v>
      </c>
      <c r="D1372" s="6">
        <f>IF(N1372&gt;0, RANK(N1372,(N1372:P1372,Q1372:AE1372)),0)</f>
        <v>2</v>
      </c>
      <c r="E1372" s="6">
        <f>IF(O1372&gt;0,RANK(O1372,(N1372:P1372,Q1372:AE1372)),0)</f>
        <v>1</v>
      </c>
      <c r="F1372" s="6">
        <f>IF(P1372&gt;0,RANK(P1372,(N1372:P1372,Q1372:AE1372)),0)</f>
        <v>3</v>
      </c>
      <c r="G1372" s="1">
        <f t="shared" si="513"/>
        <v>11498</v>
      </c>
      <c r="H1372" s="2">
        <f t="shared" si="514"/>
        <v>4.2803164262447652E-2</v>
      </c>
      <c r="I1372" s="2"/>
      <c r="J1372" s="2">
        <f t="shared" si="517"/>
        <v>0.47254350860865518</v>
      </c>
      <c r="K1372" s="2">
        <f t="shared" si="518"/>
        <v>0.51534667287110281</v>
      </c>
      <c r="L1372" s="2">
        <f t="shared" si="519"/>
        <v>7.1698464402047465E-3</v>
      </c>
      <c r="M1372" s="2">
        <f t="shared" si="520"/>
        <v>4.9399720800373196E-3</v>
      </c>
      <c r="N1372" s="56">
        <v>126937</v>
      </c>
      <c r="O1372" s="56">
        <v>138435</v>
      </c>
      <c r="P1372" s="56">
        <v>1926</v>
      </c>
      <c r="Q1372" s="56"/>
      <c r="R1372" s="56"/>
      <c r="S1372" s="56"/>
      <c r="T1372" s="56"/>
      <c r="U1372" s="56"/>
      <c r="V1372" s="56"/>
      <c r="W1372" s="56"/>
      <c r="X1372" s="56">
        <v>9</v>
      </c>
      <c r="Y1372" s="56">
        <v>878</v>
      </c>
      <c r="Z1372" s="56">
        <v>440</v>
      </c>
      <c r="AA1372" s="56"/>
      <c r="AB1372" s="56"/>
      <c r="AC1372" s="56"/>
      <c r="AD1372" s="56"/>
      <c r="AE1372" s="56"/>
      <c r="AG1372" s="6">
        <f>IF(Q1372&gt;0,RANK(Q1372,(N1372:P1372,Q1372:AE1372)),0)</f>
        <v>0</v>
      </c>
      <c r="AH1372" s="6">
        <f>IF(R1372&gt;0,RANK(R1372,(N1372:P1372,Q1372:AE1372)),0)</f>
        <v>0</v>
      </c>
      <c r="AI1372" s="6">
        <f>IF(T1372&gt;0,RANK(T1372,(N1372:P1372,Q1372:AE1372)),0)</f>
        <v>0</v>
      </c>
      <c r="AJ1372" s="6">
        <f>IF(S1372&gt;0,RANK(S1372,(N1372:P1372,Q1372:AE1372)),0)</f>
        <v>0</v>
      </c>
      <c r="AK1372" s="2">
        <f t="shared" si="521"/>
        <v>0</v>
      </c>
      <c r="AL1372" s="2">
        <f t="shared" si="522"/>
        <v>0</v>
      </c>
      <c r="AM1372" s="2">
        <f t="shared" si="523"/>
        <v>0</v>
      </c>
      <c r="AN1372" s="2">
        <f t="shared" si="524"/>
        <v>0</v>
      </c>
      <c r="AP1372" t="s">
        <v>696</v>
      </c>
      <c r="AQ1372" t="s">
        <v>1761</v>
      </c>
      <c r="AT1372" s="92">
        <v>47</v>
      </c>
      <c r="AU1372" s="94">
        <v>157</v>
      </c>
      <c r="AV1372" s="98">
        <f t="shared" si="525"/>
        <v>47157</v>
      </c>
      <c r="AX1372" s="6" t="s">
        <v>1535</v>
      </c>
    </row>
    <row r="1373" spans="1:50" hidden="1" outlineLevel="1">
      <c r="A1373" t="s">
        <v>1061</v>
      </c>
      <c r="B1373" t="s">
        <v>1761</v>
      </c>
      <c r="C1373" s="1">
        <f t="shared" si="516"/>
        <v>4767</v>
      </c>
      <c r="D1373" s="6">
        <f>IF(N1373&gt;0, RANK(N1373,(N1373:P1373,Q1373:AE1373)),0)</f>
        <v>1</v>
      </c>
      <c r="E1373" s="6">
        <f>IF(O1373&gt;0,RANK(O1373,(N1373:P1373,Q1373:AE1373)),0)</f>
        <v>2</v>
      </c>
      <c r="F1373" s="6">
        <f>IF(P1373&gt;0,RANK(P1373,(N1373:P1373,Q1373:AE1373)),0)</f>
        <v>3</v>
      </c>
      <c r="G1373" s="1">
        <f t="shared" si="513"/>
        <v>642</v>
      </c>
      <c r="H1373" s="2">
        <f t="shared" si="514"/>
        <v>0.13467589679043424</v>
      </c>
      <c r="I1373" s="2"/>
      <c r="J1373" s="2">
        <f t="shared" si="517"/>
        <v>0.55968114117893852</v>
      </c>
      <c r="K1373" s="2">
        <f t="shared" si="518"/>
        <v>0.42500524438850429</v>
      </c>
      <c r="L1373" s="2">
        <f t="shared" si="519"/>
        <v>9.8594503880847489E-3</v>
      </c>
      <c r="M1373" s="2">
        <f t="shared" si="520"/>
        <v>5.4541640444724388E-3</v>
      </c>
      <c r="N1373" s="56">
        <v>2668</v>
      </c>
      <c r="O1373" s="56">
        <v>2026</v>
      </c>
      <c r="P1373" s="56">
        <v>47</v>
      </c>
      <c r="Q1373" s="56"/>
      <c r="R1373" s="56"/>
      <c r="S1373" s="56"/>
      <c r="T1373" s="56"/>
      <c r="U1373" s="56"/>
      <c r="V1373" s="56"/>
      <c r="W1373" s="56"/>
      <c r="X1373" s="56">
        <v>0</v>
      </c>
      <c r="Y1373" s="56">
        <v>18</v>
      </c>
      <c r="Z1373" s="56">
        <v>8</v>
      </c>
      <c r="AA1373" s="56"/>
      <c r="AB1373" s="56"/>
      <c r="AC1373" s="56"/>
      <c r="AD1373" s="56"/>
      <c r="AE1373" s="56"/>
      <c r="AG1373" s="6">
        <f>IF(Q1373&gt;0,RANK(Q1373,(N1373:P1373,Q1373:AE1373)),0)</f>
        <v>0</v>
      </c>
      <c r="AH1373" s="6">
        <f>IF(R1373&gt;0,RANK(R1373,(N1373:P1373,Q1373:AE1373)),0)</f>
        <v>0</v>
      </c>
      <c r="AI1373" s="6">
        <f>IF(T1373&gt;0,RANK(T1373,(N1373:P1373,Q1373:AE1373)),0)</f>
        <v>0</v>
      </c>
      <c r="AJ1373" s="6">
        <f>IF(S1373&gt;0,RANK(S1373,(N1373:P1373,Q1373:AE1373)),0)</f>
        <v>0</v>
      </c>
      <c r="AK1373" s="2">
        <f t="shared" si="521"/>
        <v>0</v>
      </c>
      <c r="AL1373" s="2">
        <f t="shared" si="522"/>
        <v>0</v>
      </c>
      <c r="AM1373" s="2">
        <f t="shared" si="523"/>
        <v>0</v>
      </c>
      <c r="AN1373" s="2">
        <f t="shared" si="524"/>
        <v>0</v>
      </c>
      <c r="AP1373" t="s">
        <v>1061</v>
      </c>
      <c r="AQ1373" t="s">
        <v>1761</v>
      </c>
      <c r="AT1373" s="92">
        <v>47</v>
      </c>
      <c r="AU1373" s="94">
        <v>159</v>
      </c>
      <c r="AV1373" s="98">
        <f t="shared" si="525"/>
        <v>47159</v>
      </c>
      <c r="AX1373" s="6" t="s">
        <v>1535</v>
      </c>
    </row>
    <row r="1374" spans="1:50" hidden="1" outlineLevel="1">
      <c r="A1374" t="s">
        <v>2384</v>
      </c>
      <c r="B1374" t="s">
        <v>1761</v>
      </c>
      <c r="C1374" s="1">
        <f t="shared" si="516"/>
        <v>3151</v>
      </c>
      <c r="D1374" s="6">
        <f>IF(N1374&gt;0, RANK(N1374,(N1374:P1374,Q1374:AE1374)),0)</f>
        <v>1</v>
      </c>
      <c r="E1374" s="6">
        <f>IF(O1374&gt;0,RANK(O1374,(N1374:P1374,Q1374:AE1374)),0)</f>
        <v>2</v>
      </c>
      <c r="F1374" s="6">
        <f>IF(P1374&gt;0,RANK(P1374,(N1374:P1374,Q1374:AE1374)),0)</f>
        <v>3</v>
      </c>
      <c r="G1374" s="1">
        <f t="shared" si="513"/>
        <v>578</v>
      </c>
      <c r="H1374" s="2">
        <f t="shared" si="514"/>
        <v>0.18343383052999049</v>
      </c>
      <c r="I1374" s="2"/>
      <c r="J1374" s="2">
        <f t="shared" si="517"/>
        <v>0.58425896540780708</v>
      </c>
      <c r="K1374" s="2">
        <f t="shared" si="518"/>
        <v>0.40082513487781657</v>
      </c>
      <c r="L1374" s="2">
        <f t="shared" si="519"/>
        <v>7.933989209774674E-3</v>
      </c>
      <c r="M1374" s="2">
        <f t="shared" si="520"/>
        <v>6.9819105046016721E-3</v>
      </c>
      <c r="N1374" s="56">
        <v>1841</v>
      </c>
      <c r="O1374" s="56">
        <v>1263</v>
      </c>
      <c r="P1374" s="56">
        <v>25</v>
      </c>
      <c r="Q1374" s="56"/>
      <c r="R1374" s="56"/>
      <c r="S1374" s="56"/>
      <c r="T1374" s="56"/>
      <c r="U1374" s="56"/>
      <c r="V1374" s="56"/>
      <c r="W1374" s="56"/>
      <c r="X1374" s="56">
        <v>0</v>
      </c>
      <c r="Y1374" s="56">
        <v>13</v>
      </c>
      <c r="Z1374" s="56">
        <v>9</v>
      </c>
      <c r="AA1374" s="56"/>
      <c r="AB1374" s="56"/>
      <c r="AC1374" s="56"/>
      <c r="AD1374" s="56"/>
      <c r="AE1374" s="56"/>
      <c r="AG1374" s="6">
        <f>IF(Q1374&gt;0,RANK(Q1374,(N1374:P1374,Q1374:AE1374)),0)</f>
        <v>0</v>
      </c>
      <c r="AH1374" s="6">
        <f>IF(R1374&gt;0,RANK(R1374,(N1374:P1374,Q1374:AE1374)),0)</f>
        <v>0</v>
      </c>
      <c r="AI1374" s="6">
        <f>IF(T1374&gt;0,RANK(T1374,(N1374:P1374,Q1374:AE1374)),0)</f>
        <v>0</v>
      </c>
      <c r="AJ1374" s="6">
        <f>IF(S1374&gt;0,RANK(S1374,(N1374:P1374,Q1374:AE1374)),0)</f>
        <v>0</v>
      </c>
      <c r="AK1374" s="2">
        <f t="shared" si="521"/>
        <v>0</v>
      </c>
      <c r="AL1374" s="2">
        <f t="shared" si="522"/>
        <v>0</v>
      </c>
      <c r="AM1374" s="2">
        <f t="shared" si="523"/>
        <v>0</v>
      </c>
      <c r="AN1374" s="2">
        <f t="shared" si="524"/>
        <v>0</v>
      </c>
      <c r="AP1374" t="s">
        <v>2384</v>
      </c>
      <c r="AQ1374" t="s">
        <v>1761</v>
      </c>
      <c r="AT1374" s="92">
        <v>47</v>
      </c>
      <c r="AU1374" s="94">
        <v>161</v>
      </c>
      <c r="AV1374" s="98">
        <f t="shared" si="525"/>
        <v>47161</v>
      </c>
      <c r="AX1374" s="6" t="s">
        <v>1535</v>
      </c>
    </row>
    <row r="1375" spans="1:50" hidden="1" outlineLevel="1">
      <c r="A1375" t="s">
        <v>2867</v>
      </c>
      <c r="B1375" t="s">
        <v>1761</v>
      </c>
      <c r="C1375" s="1">
        <f t="shared" si="516"/>
        <v>41445</v>
      </c>
      <c r="D1375" s="6">
        <f>IF(N1375&gt;0, RANK(N1375,(N1375:P1375,Q1375:AE1375)),0)</f>
        <v>2</v>
      </c>
      <c r="E1375" s="6">
        <f>IF(O1375&gt;0,RANK(O1375,(N1375:P1375,Q1375:AE1375)),0)</f>
        <v>1</v>
      </c>
      <c r="F1375" s="6">
        <f>IF(P1375&gt;0,RANK(P1375,(N1375:P1375,Q1375:AE1375)),0)</f>
        <v>3</v>
      </c>
      <c r="G1375" s="1">
        <f t="shared" si="513"/>
        <v>12707</v>
      </c>
      <c r="H1375" s="2">
        <f t="shared" si="514"/>
        <v>0.30659910725057304</v>
      </c>
      <c r="I1375" s="2"/>
      <c r="J1375" s="2">
        <f t="shared" si="517"/>
        <v>0.33830377608879236</v>
      </c>
      <c r="K1375" s="2">
        <f t="shared" si="518"/>
        <v>0.64490288333936541</v>
      </c>
      <c r="L1375" s="2">
        <f t="shared" si="519"/>
        <v>1.1798769453492581E-2</v>
      </c>
      <c r="M1375" s="2">
        <f t="shared" si="520"/>
        <v>4.9945711183496493E-3</v>
      </c>
      <c r="N1375" s="56">
        <v>14021</v>
      </c>
      <c r="O1375" s="56">
        <v>26728</v>
      </c>
      <c r="P1375" s="56">
        <v>489</v>
      </c>
      <c r="Q1375" s="56"/>
      <c r="R1375" s="56"/>
      <c r="S1375" s="56"/>
      <c r="T1375" s="56"/>
      <c r="U1375" s="56"/>
      <c r="V1375" s="56"/>
      <c r="W1375" s="56"/>
      <c r="X1375" s="56">
        <v>1</v>
      </c>
      <c r="Y1375" s="56">
        <v>154</v>
      </c>
      <c r="Z1375" s="56">
        <v>52</v>
      </c>
      <c r="AA1375" s="56"/>
      <c r="AB1375" s="56"/>
      <c r="AC1375" s="56"/>
      <c r="AD1375" s="56"/>
      <c r="AE1375" s="56"/>
      <c r="AG1375" s="6">
        <f>IF(Q1375&gt;0,RANK(Q1375,(N1375:P1375,Q1375:AE1375)),0)</f>
        <v>0</v>
      </c>
      <c r="AH1375" s="6">
        <f>IF(R1375&gt;0,RANK(R1375,(N1375:P1375,Q1375:AE1375)),0)</f>
        <v>0</v>
      </c>
      <c r="AI1375" s="6">
        <f>IF(T1375&gt;0,RANK(T1375,(N1375:P1375,Q1375:AE1375)),0)</f>
        <v>0</v>
      </c>
      <c r="AJ1375" s="6">
        <f>IF(S1375&gt;0,RANK(S1375,(N1375:P1375,Q1375:AE1375)),0)</f>
        <v>0</v>
      </c>
      <c r="AK1375" s="2">
        <f t="shared" si="521"/>
        <v>0</v>
      </c>
      <c r="AL1375" s="2">
        <f t="shared" si="522"/>
        <v>0</v>
      </c>
      <c r="AM1375" s="2">
        <f t="shared" si="523"/>
        <v>0</v>
      </c>
      <c r="AN1375" s="2">
        <f t="shared" si="524"/>
        <v>0</v>
      </c>
      <c r="AP1375" t="s">
        <v>2867</v>
      </c>
      <c r="AQ1375" t="s">
        <v>1761</v>
      </c>
      <c r="AT1375" s="92">
        <v>47</v>
      </c>
      <c r="AU1375" s="94">
        <v>163</v>
      </c>
      <c r="AV1375" s="98">
        <f t="shared" si="525"/>
        <v>47163</v>
      </c>
      <c r="AX1375" s="6" t="s">
        <v>1535</v>
      </c>
    </row>
    <row r="1376" spans="1:50" hidden="1" outlineLevel="1">
      <c r="A1376" t="s">
        <v>289</v>
      </c>
      <c r="B1376" t="s">
        <v>1761</v>
      </c>
      <c r="C1376" s="1">
        <f t="shared" si="516"/>
        <v>32603</v>
      </c>
      <c r="D1376" s="6">
        <f>IF(N1376&gt;0, RANK(N1376,(N1376:P1376,Q1376:AE1376)),0)</f>
        <v>2</v>
      </c>
      <c r="E1376" s="6">
        <f>IF(O1376&gt;0,RANK(O1376,(N1376:P1376,Q1376:AE1376)),0)</f>
        <v>1</v>
      </c>
      <c r="F1376" s="6">
        <f>IF(P1376&gt;0,RANK(P1376,(N1376:P1376,Q1376:AE1376)),0)</f>
        <v>3</v>
      </c>
      <c r="G1376" s="1">
        <f t="shared" si="513"/>
        <v>5562</v>
      </c>
      <c r="H1376" s="2">
        <f t="shared" si="514"/>
        <v>0.17059779774867342</v>
      </c>
      <c r="I1376" s="2"/>
      <c r="J1376" s="2">
        <f t="shared" si="517"/>
        <v>0.40852068828021959</v>
      </c>
      <c r="K1376" s="2">
        <f t="shared" si="518"/>
        <v>0.57911848602889304</v>
      </c>
      <c r="L1376" s="2">
        <f t="shared" si="519"/>
        <v>7.6373339876698466E-3</v>
      </c>
      <c r="M1376" s="2">
        <f t="shared" si="520"/>
        <v>4.7234917032175205E-3</v>
      </c>
      <c r="N1376" s="56">
        <v>13319</v>
      </c>
      <c r="O1376" s="56">
        <v>18881</v>
      </c>
      <c r="P1376" s="56">
        <v>249</v>
      </c>
      <c r="Q1376" s="56"/>
      <c r="R1376" s="56"/>
      <c r="S1376" s="56"/>
      <c r="T1376" s="56"/>
      <c r="U1376" s="56"/>
      <c r="V1376" s="56"/>
      <c r="W1376" s="56"/>
      <c r="X1376" s="56">
        <v>1</v>
      </c>
      <c r="Y1376" s="56">
        <v>103</v>
      </c>
      <c r="Z1376" s="56">
        <v>50</v>
      </c>
      <c r="AA1376" s="56"/>
      <c r="AB1376" s="56"/>
      <c r="AC1376" s="56"/>
      <c r="AD1376" s="56"/>
      <c r="AE1376" s="56"/>
      <c r="AG1376" s="6">
        <f>IF(Q1376&gt;0,RANK(Q1376,(N1376:P1376,Q1376:AE1376)),0)</f>
        <v>0</v>
      </c>
      <c r="AH1376" s="6">
        <f>IF(R1376&gt;0,RANK(R1376,(N1376:P1376,Q1376:AE1376)),0)</f>
        <v>0</v>
      </c>
      <c r="AI1376" s="6">
        <f>IF(T1376&gt;0,RANK(T1376,(N1376:P1376,Q1376:AE1376)),0)</f>
        <v>0</v>
      </c>
      <c r="AJ1376" s="6">
        <f>IF(S1376&gt;0,RANK(S1376,(N1376:P1376,Q1376:AE1376)),0)</f>
        <v>0</v>
      </c>
      <c r="AK1376" s="2">
        <f t="shared" si="521"/>
        <v>0</v>
      </c>
      <c r="AL1376" s="2">
        <f t="shared" si="522"/>
        <v>0</v>
      </c>
      <c r="AM1376" s="2">
        <f t="shared" si="523"/>
        <v>0</v>
      </c>
      <c r="AN1376" s="2">
        <f t="shared" si="524"/>
        <v>0</v>
      </c>
      <c r="AP1376" t="s">
        <v>289</v>
      </c>
      <c r="AQ1376" t="s">
        <v>1761</v>
      </c>
      <c r="AT1376" s="92">
        <v>47</v>
      </c>
      <c r="AU1376" s="94">
        <v>165</v>
      </c>
      <c r="AV1376" s="98">
        <f t="shared" si="525"/>
        <v>47165</v>
      </c>
      <c r="AX1376" s="6" t="s">
        <v>1535</v>
      </c>
    </row>
    <row r="1377" spans="1:50" hidden="1" outlineLevel="1">
      <c r="A1377" t="s">
        <v>1164</v>
      </c>
      <c r="B1377" t="s">
        <v>1761</v>
      </c>
      <c r="C1377" s="1">
        <f t="shared" si="516"/>
        <v>11436</v>
      </c>
      <c r="D1377" s="6">
        <f>IF(N1377&gt;0, RANK(N1377,(N1377:P1377,Q1377:AE1377)),0)</f>
        <v>2</v>
      </c>
      <c r="E1377" s="6">
        <f>IF(O1377&gt;0,RANK(O1377,(N1377:P1377,Q1377:AE1377)),0)</f>
        <v>1</v>
      </c>
      <c r="F1377" s="6">
        <f>IF(P1377&gt;0,RANK(P1377,(N1377:P1377,Q1377:AE1377)),0)</f>
        <v>3</v>
      </c>
      <c r="G1377" s="1">
        <f t="shared" si="513"/>
        <v>3311</v>
      </c>
      <c r="H1377" s="2">
        <f t="shared" si="514"/>
        <v>0.28952430919902061</v>
      </c>
      <c r="I1377" s="2"/>
      <c r="J1377" s="2">
        <f t="shared" si="517"/>
        <v>0.34741168240643583</v>
      </c>
      <c r="K1377" s="2">
        <f t="shared" si="518"/>
        <v>0.63693599160545644</v>
      </c>
      <c r="L1377" s="2">
        <f t="shared" si="519"/>
        <v>7.9573277369709688E-3</v>
      </c>
      <c r="M1377" s="2">
        <f t="shared" si="520"/>
        <v>7.6949982511367605E-3</v>
      </c>
      <c r="N1377" s="56">
        <v>3973</v>
      </c>
      <c r="O1377" s="56">
        <v>7284</v>
      </c>
      <c r="P1377" s="56">
        <v>91</v>
      </c>
      <c r="Q1377" s="56"/>
      <c r="R1377" s="56"/>
      <c r="S1377" s="56"/>
      <c r="T1377" s="56"/>
      <c r="U1377" s="56"/>
      <c r="V1377" s="56"/>
      <c r="W1377" s="56"/>
      <c r="X1377" s="56">
        <v>0</v>
      </c>
      <c r="Y1377" s="56">
        <v>62</v>
      </c>
      <c r="Z1377" s="56">
        <v>26</v>
      </c>
      <c r="AA1377" s="56"/>
      <c r="AB1377" s="56"/>
      <c r="AC1377" s="56"/>
      <c r="AD1377" s="56"/>
      <c r="AE1377" s="56"/>
      <c r="AG1377" s="6">
        <f>IF(Q1377&gt;0,RANK(Q1377,(N1377:P1377,Q1377:AE1377)),0)</f>
        <v>0</v>
      </c>
      <c r="AH1377" s="6">
        <f>IF(R1377&gt;0,RANK(R1377,(N1377:P1377,Q1377:AE1377)),0)</f>
        <v>0</v>
      </c>
      <c r="AI1377" s="6">
        <f>IF(T1377&gt;0,RANK(T1377,(N1377:P1377,Q1377:AE1377)),0)</f>
        <v>0</v>
      </c>
      <c r="AJ1377" s="6">
        <f>IF(S1377&gt;0,RANK(S1377,(N1377:P1377,Q1377:AE1377)),0)</f>
        <v>0</v>
      </c>
      <c r="AK1377" s="2">
        <f t="shared" si="521"/>
        <v>0</v>
      </c>
      <c r="AL1377" s="2">
        <f t="shared" si="522"/>
        <v>0</v>
      </c>
      <c r="AM1377" s="2">
        <f t="shared" si="523"/>
        <v>0</v>
      </c>
      <c r="AN1377" s="2">
        <f t="shared" si="524"/>
        <v>0</v>
      </c>
      <c r="AP1377" t="s">
        <v>1164</v>
      </c>
      <c r="AQ1377" t="s">
        <v>1761</v>
      </c>
      <c r="AT1377" s="92">
        <v>47</v>
      </c>
      <c r="AU1377" s="94">
        <v>167</v>
      </c>
      <c r="AV1377" s="98">
        <f t="shared" si="525"/>
        <v>47167</v>
      </c>
      <c r="AX1377" s="6" t="s">
        <v>1535</v>
      </c>
    </row>
    <row r="1378" spans="1:50" hidden="1" outlineLevel="1">
      <c r="A1378" t="s">
        <v>1628</v>
      </c>
      <c r="B1378" t="s">
        <v>1761</v>
      </c>
      <c r="C1378" s="1">
        <f t="shared" si="516"/>
        <v>1876</v>
      </c>
      <c r="D1378" s="6">
        <f>IF(N1378&gt;0, RANK(N1378,(N1378:P1378,Q1378:AE1378)),0)</f>
        <v>1</v>
      </c>
      <c r="E1378" s="6">
        <f>IF(O1378&gt;0,RANK(O1378,(N1378:P1378,Q1378:AE1378)),0)</f>
        <v>2</v>
      </c>
      <c r="F1378" s="6">
        <f>IF(P1378&gt;0,RANK(P1378,(N1378:P1378,Q1378:AE1378)),0)</f>
        <v>3</v>
      </c>
      <c r="G1378" s="1">
        <f t="shared" si="513"/>
        <v>368</v>
      </c>
      <c r="H1378" s="2">
        <f t="shared" si="514"/>
        <v>0.19616204690831557</v>
      </c>
      <c r="I1378" s="2"/>
      <c r="J1378" s="2">
        <f t="shared" si="517"/>
        <v>0.59221748400852881</v>
      </c>
      <c r="K1378" s="2">
        <f t="shared" si="518"/>
        <v>0.39605543710021324</v>
      </c>
      <c r="L1378" s="2">
        <f t="shared" si="519"/>
        <v>7.9957356076759065E-3</v>
      </c>
      <c r="M1378" s="2">
        <f t="shared" si="520"/>
        <v>3.7313432835820518E-3</v>
      </c>
      <c r="N1378" s="56">
        <v>1111</v>
      </c>
      <c r="O1378" s="56">
        <v>743</v>
      </c>
      <c r="P1378" s="56">
        <v>15</v>
      </c>
      <c r="Q1378" s="56"/>
      <c r="R1378" s="56"/>
      <c r="S1378" s="56"/>
      <c r="T1378" s="56"/>
      <c r="U1378" s="56"/>
      <c r="V1378" s="56"/>
      <c r="W1378" s="56"/>
      <c r="X1378" s="56">
        <v>0</v>
      </c>
      <c r="Y1378" s="56">
        <v>6</v>
      </c>
      <c r="Z1378" s="56">
        <v>1</v>
      </c>
      <c r="AA1378" s="56"/>
      <c r="AB1378" s="56"/>
      <c r="AC1378" s="56"/>
      <c r="AD1378" s="56"/>
      <c r="AE1378" s="56"/>
      <c r="AG1378" s="6">
        <f>IF(Q1378&gt;0,RANK(Q1378,(N1378:P1378,Q1378:AE1378)),0)</f>
        <v>0</v>
      </c>
      <c r="AH1378" s="6">
        <f>IF(R1378&gt;0,RANK(R1378,(N1378:P1378,Q1378:AE1378)),0)</f>
        <v>0</v>
      </c>
      <c r="AI1378" s="6">
        <f>IF(T1378&gt;0,RANK(T1378,(N1378:P1378,Q1378:AE1378)),0)</f>
        <v>0</v>
      </c>
      <c r="AJ1378" s="6">
        <f>IF(S1378&gt;0,RANK(S1378,(N1378:P1378,Q1378:AE1378)),0)</f>
        <v>0</v>
      </c>
      <c r="AK1378" s="2">
        <f t="shared" si="521"/>
        <v>0</v>
      </c>
      <c r="AL1378" s="2">
        <f t="shared" si="522"/>
        <v>0</v>
      </c>
      <c r="AM1378" s="2">
        <f t="shared" si="523"/>
        <v>0</v>
      </c>
      <c r="AN1378" s="2">
        <f t="shared" si="524"/>
        <v>0</v>
      </c>
      <c r="AP1378" t="s">
        <v>1628</v>
      </c>
      <c r="AQ1378" t="s">
        <v>1761</v>
      </c>
      <c r="AT1378" s="92">
        <v>47</v>
      </c>
      <c r="AU1378" s="94">
        <v>169</v>
      </c>
      <c r="AV1378" s="98">
        <f t="shared" si="525"/>
        <v>47169</v>
      </c>
      <c r="AX1378" s="6" t="s">
        <v>1535</v>
      </c>
    </row>
    <row r="1379" spans="1:50" hidden="1" outlineLevel="1">
      <c r="A1379" t="s">
        <v>2551</v>
      </c>
      <c r="B1379" t="s">
        <v>1761</v>
      </c>
      <c r="C1379" s="1">
        <f t="shared" si="516"/>
        <v>4330</v>
      </c>
      <c r="D1379" s="6">
        <f>IF(N1379&gt;0, RANK(N1379,(N1379:P1379,Q1379:AE1379)),0)</f>
        <v>2</v>
      </c>
      <c r="E1379" s="6">
        <f>IF(O1379&gt;0,RANK(O1379,(N1379:P1379,Q1379:AE1379)),0)</f>
        <v>1</v>
      </c>
      <c r="F1379" s="6">
        <f>IF(P1379&gt;0,RANK(P1379,(N1379:P1379,Q1379:AE1379)),0)</f>
        <v>3</v>
      </c>
      <c r="G1379" s="1">
        <f t="shared" si="513"/>
        <v>1054</v>
      </c>
      <c r="H1379" s="2">
        <f t="shared" si="514"/>
        <v>0.24341801385681294</v>
      </c>
      <c r="I1379" s="2"/>
      <c r="J1379" s="2">
        <f t="shared" si="517"/>
        <v>0.37297921478060048</v>
      </c>
      <c r="K1379" s="2">
        <f t="shared" si="518"/>
        <v>0.61639722863741342</v>
      </c>
      <c r="L1379" s="2">
        <f t="shared" si="519"/>
        <v>5.3117782909930713E-3</v>
      </c>
      <c r="M1379" s="2">
        <f t="shared" si="520"/>
        <v>5.3117782909930331E-3</v>
      </c>
      <c r="N1379" s="56">
        <v>1615</v>
      </c>
      <c r="O1379" s="56">
        <v>2669</v>
      </c>
      <c r="P1379" s="56">
        <v>23</v>
      </c>
      <c r="Q1379" s="56"/>
      <c r="R1379" s="56"/>
      <c r="S1379" s="56"/>
      <c r="T1379" s="56"/>
      <c r="U1379" s="56"/>
      <c r="V1379" s="56"/>
      <c r="W1379" s="56"/>
      <c r="X1379" s="56">
        <v>0</v>
      </c>
      <c r="Y1379" s="56">
        <v>20</v>
      </c>
      <c r="Z1379" s="56">
        <v>3</v>
      </c>
      <c r="AA1379" s="56"/>
      <c r="AB1379" s="56"/>
      <c r="AC1379" s="56"/>
      <c r="AD1379" s="56"/>
      <c r="AE1379" s="56"/>
      <c r="AG1379" s="6">
        <f>IF(Q1379&gt;0,RANK(Q1379,(N1379:P1379,Q1379:AE1379)),0)</f>
        <v>0</v>
      </c>
      <c r="AH1379" s="6">
        <f>IF(R1379&gt;0,RANK(R1379,(N1379:P1379,Q1379:AE1379)),0)</f>
        <v>0</v>
      </c>
      <c r="AI1379" s="6">
        <f>IF(T1379&gt;0,RANK(T1379,(N1379:P1379,Q1379:AE1379)),0)</f>
        <v>0</v>
      </c>
      <c r="AJ1379" s="6">
        <f>IF(S1379&gt;0,RANK(S1379,(N1379:P1379,Q1379:AE1379)),0)</f>
        <v>0</v>
      </c>
      <c r="AK1379" s="2">
        <f t="shared" si="521"/>
        <v>0</v>
      </c>
      <c r="AL1379" s="2">
        <f t="shared" si="522"/>
        <v>0</v>
      </c>
      <c r="AM1379" s="2">
        <f t="shared" si="523"/>
        <v>0</v>
      </c>
      <c r="AN1379" s="2">
        <f t="shared" si="524"/>
        <v>0</v>
      </c>
      <c r="AP1379" t="s">
        <v>2551</v>
      </c>
      <c r="AQ1379" t="s">
        <v>1761</v>
      </c>
      <c r="AT1379" s="92">
        <v>47</v>
      </c>
      <c r="AU1379" s="94">
        <v>171</v>
      </c>
      <c r="AV1379" s="98">
        <f t="shared" si="525"/>
        <v>47171</v>
      </c>
      <c r="AX1379" s="6" t="s">
        <v>1535</v>
      </c>
    </row>
    <row r="1380" spans="1:50" hidden="1" outlineLevel="1">
      <c r="A1380" t="s">
        <v>1666</v>
      </c>
      <c r="B1380" t="s">
        <v>1761</v>
      </c>
      <c r="C1380" s="1">
        <f t="shared" si="516"/>
        <v>3540</v>
      </c>
      <c r="D1380" s="6">
        <f>IF(N1380&gt;0, RANK(N1380,(N1380:P1380,Q1380:AE1380)),0)</f>
        <v>2</v>
      </c>
      <c r="E1380" s="6">
        <f>IF(O1380&gt;0,RANK(O1380,(N1380:P1380,Q1380:AE1380)),0)</f>
        <v>1</v>
      </c>
      <c r="F1380" s="6">
        <f>IF(P1380&gt;0,RANK(P1380,(N1380:P1380,Q1380:AE1380)),0)</f>
        <v>3</v>
      </c>
      <c r="G1380" s="1">
        <f t="shared" si="513"/>
        <v>929</v>
      </c>
      <c r="H1380" s="2">
        <f t="shared" si="514"/>
        <v>0.26242937853107345</v>
      </c>
      <c r="I1380" s="2"/>
      <c r="J1380" s="2">
        <f t="shared" si="517"/>
        <v>0.36073446327683617</v>
      </c>
      <c r="K1380" s="2">
        <f t="shared" si="518"/>
        <v>0.62316384180790962</v>
      </c>
      <c r="L1380" s="2">
        <f t="shared" si="519"/>
        <v>7.3446327683615821E-3</v>
      </c>
      <c r="M1380" s="2">
        <f t="shared" si="520"/>
        <v>8.7570621468926781E-3</v>
      </c>
      <c r="N1380" s="56">
        <v>1277</v>
      </c>
      <c r="O1380" s="56">
        <v>2206</v>
      </c>
      <c r="P1380" s="56">
        <v>26</v>
      </c>
      <c r="Q1380" s="56"/>
      <c r="R1380" s="56"/>
      <c r="S1380" s="56"/>
      <c r="T1380" s="56"/>
      <c r="U1380" s="56"/>
      <c r="V1380" s="56"/>
      <c r="W1380" s="56"/>
      <c r="X1380" s="56">
        <v>0</v>
      </c>
      <c r="Y1380" s="56">
        <v>23</v>
      </c>
      <c r="Z1380" s="56">
        <v>8</v>
      </c>
      <c r="AA1380" s="56"/>
      <c r="AB1380" s="56"/>
      <c r="AC1380" s="56"/>
      <c r="AD1380" s="56"/>
      <c r="AE1380" s="56"/>
      <c r="AG1380" s="6">
        <f>IF(Q1380&gt;0,RANK(Q1380,(N1380:P1380,Q1380:AE1380)),0)</f>
        <v>0</v>
      </c>
      <c r="AH1380" s="6">
        <f>IF(R1380&gt;0,RANK(R1380,(N1380:P1380,Q1380:AE1380)),0)</f>
        <v>0</v>
      </c>
      <c r="AI1380" s="6">
        <f>IF(T1380&gt;0,RANK(T1380,(N1380:P1380,Q1380:AE1380)),0)</f>
        <v>0</v>
      </c>
      <c r="AJ1380" s="6">
        <f>IF(S1380&gt;0,RANK(S1380,(N1380:P1380,Q1380:AE1380)),0)</f>
        <v>0</v>
      </c>
      <c r="AK1380" s="2">
        <f t="shared" si="521"/>
        <v>0</v>
      </c>
      <c r="AL1380" s="2">
        <f t="shared" si="522"/>
        <v>0</v>
      </c>
      <c r="AM1380" s="2">
        <f t="shared" si="523"/>
        <v>0</v>
      </c>
      <c r="AN1380" s="2">
        <f t="shared" si="524"/>
        <v>0</v>
      </c>
      <c r="AP1380" t="s">
        <v>1666</v>
      </c>
      <c r="AQ1380" t="s">
        <v>1761</v>
      </c>
      <c r="AT1380" s="92">
        <v>47</v>
      </c>
      <c r="AU1380" s="94">
        <v>173</v>
      </c>
      <c r="AV1380" s="98">
        <f t="shared" si="525"/>
        <v>47173</v>
      </c>
      <c r="AX1380" s="6" t="s">
        <v>1535</v>
      </c>
    </row>
    <row r="1381" spans="1:50" hidden="1" outlineLevel="1">
      <c r="A1381" t="s">
        <v>723</v>
      </c>
      <c r="B1381" t="s">
        <v>1761</v>
      </c>
      <c r="C1381" s="1">
        <f t="shared" si="516"/>
        <v>1430</v>
      </c>
      <c r="D1381" s="6">
        <f>IF(N1381&gt;0, RANK(N1381,(N1381:P1381,Q1381:AE1381)),0)</f>
        <v>1</v>
      </c>
      <c r="E1381" s="6">
        <f>IF(O1381&gt;0,RANK(O1381,(N1381:P1381,Q1381:AE1381)),0)</f>
        <v>2</v>
      </c>
      <c r="F1381" s="6">
        <f>IF(P1381&gt;0,RANK(P1381,(N1381:P1381,Q1381:AE1381)),0)</f>
        <v>3</v>
      </c>
      <c r="G1381" s="1">
        <f t="shared" si="513"/>
        <v>97</v>
      </c>
      <c r="H1381" s="2">
        <f t="shared" si="514"/>
        <v>6.7832167832167833E-2</v>
      </c>
      <c r="I1381" s="2"/>
      <c r="J1381" s="2">
        <f t="shared" si="517"/>
        <v>0.52867132867132871</v>
      </c>
      <c r="K1381" s="2">
        <f t="shared" si="518"/>
        <v>0.46083916083916082</v>
      </c>
      <c r="L1381" s="2">
        <f t="shared" si="519"/>
        <v>6.993006993006993E-3</v>
      </c>
      <c r="M1381" s="2">
        <f t="shared" si="520"/>
        <v>3.4965034965034744E-3</v>
      </c>
      <c r="N1381" s="56">
        <v>756</v>
      </c>
      <c r="O1381" s="56">
        <v>659</v>
      </c>
      <c r="P1381" s="56">
        <v>10</v>
      </c>
      <c r="Q1381" s="56"/>
      <c r="R1381" s="56"/>
      <c r="S1381" s="56"/>
      <c r="T1381" s="56"/>
      <c r="U1381" s="56"/>
      <c r="V1381" s="56"/>
      <c r="W1381" s="56"/>
      <c r="X1381" s="56">
        <v>0</v>
      </c>
      <c r="Y1381" s="56">
        <v>1</v>
      </c>
      <c r="Z1381" s="56">
        <v>4</v>
      </c>
      <c r="AA1381" s="56"/>
      <c r="AB1381" s="56"/>
      <c r="AC1381" s="56"/>
      <c r="AD1381" s="56"/>
      <c r="AE1381" s="56"/>
      <c r="AG1381" s="6">
        <f>IF(Q1381&gt;0,RANK(Q1381,(N1381:P1381,Q1381:AE1381)),0)</f>
        <v>0</v>
      </c>
      <c r="AH1381" s="6">
        <f>IF(R1381&gt;0,RANK(R1381,(N1381:P1381,Q1381:AE1381)),0)</f>
        <v>0</v>
      </c>
      <c r="AI1381" s="6">
        <f>IF(T1381&gt;0,RANK(T1381,(N1381:P1381,Q1381:AE1381)),0)</f>
        <v>0</v>
      </c>
      <c r="AJ1381" s="6">
        <f>IF(S1381&gt;0,RANK(S1381,(N1381:P1381,Q1381:AE1381)),0)</f>
        <v>0</v>
      </c>
      <c r="AK1381" s="2">
        <f t="shared" si="521"/>
        <v>0</v>
      </c>
      <c r="AL1381" s="2">
        <f t="shared" si="522"/>
        <v>0</v>
      </c>
      <c r="AM1381" s="2">
        <f t="shared" si="523"/>
        <v>0</v>
      </c>
      <c r="AN1381" s="2">
        <f t="shared" si="524"/>
        <v>0</v>
      </c>
      <c r="AP1381" t="s">
        <v>723</v>
      </c>
      <c r="AQ1381" t="s">
        <v>1761</v>
      </c>
      <c r="AT1381" s="92">
        <v>47</v>
      </c>
      <c r="AU1381" s="94">
        <v>175</v>
      </c>
      <c r="AV1381" s="98">
        <f t="shared" si="525"/>
        <v>47175</v>
      </c>
      <c r="AX1381" s="6" t="s">
        <v>1535</v>
      </c>
    </row>
    <row r="1382" spans="1:50" hidden="1" outlineLevel="1">
      <c r="A1382" t="s">
        <v>1529</v>
      </c>
      <c r="B1382" t="s">
        <v>1761</v>
      </c>
      <c r="C1382" s="1">
        <f t="shared" si="516"/>
        <v>8890</v>
      </c>
      <c r="D1382" s="6">
        <f>IF(N1382&gt;0, RANK(N1382,(N1382:P1382,Q1382:AE1382)),0)</f>
        <v>2</v>
      </c>
      <c r="E1382" s="6">
        <f>IF(O1382&gt;0,RANK(O1382,(N1382:P1382,Q1382:AE1382)),0)</f>
        <v>1</v>
      </c>
      <c r="F1382" s="6">
        <f>IF(P1382&gt;0,RANK(P1382,(N1382:P1382,Q1382:AE1382)),0)</f>
        <v>3</v>
      </c>
      <c r="G1382" s="1">
        <f t="shared" si="513"/>
        <v>43</v>
      </c>
      <c r="H1382" s="2">
        <f t="shared" si="514"/>
        <v>4.8368953880764901E-3</v>
      </c>
      <c r="I1382" s="2"/>
      <c r="J1382" s="2">
        <f t="shared" si="517"/>
        <v>0.48807649043869517</v>
      </c>
      <c r="K1382" s="2">
        <f t="shared" si="518"/>
        <v>0.49291338582677163</v>
      </c>
      <c r="L1382" s="2">
        <f t="shared" si="519"/>
        <v>1.2935883014623173E-2</v>
      </c>
      <c r="M1382" s="2">
        <f t="shared" si="520"/>
        <v>6.074240719910029E-3</v>
      </c>
      <c r="N1382" s="56">
        <v>4339</v>
      </c>
      <c r="O1382" s="56">
        <v>4382</v>
      </c>
      <c r="P1382" s="56">
        <v>115</v>
      </c>
      <c r="Q1382" s="56"/>
      <c r="R1382" s="56"/>
      <c r="S1382" s="56"/>
      <c r="T1382" s="56"/>
      <c r="U1382" s="56"/>
      <c r="V1382" s="56"/>
      <c r="W1382" s="56"/>
      <c r="X1382" s="56">
        <v>0</v>
      </c>
      <c r="Y1382" s="56">
        <v>35</v>
      </c>
      <c r="Z1382" s="56">
        <v>19</v>
      </c>
      <c r="AA1382" s="56"/>
      <c r="AB1382" s="56"/>
      <c r="AC1382" s="56"/>
      <c r="AD1382" s="56"/>
      <c r="AE1382" s="56"/>
      <c r="AG1382" s="6">
        <f>IF(Q1382&gt;0,RANK(Q1382,(N1382:P1382,Q1382:AE1382)),0)</f>
        <v>0</v>
      </c>
      <c r="AH1382" s="6">
        <f>IF(R1382&gt;0,RANK(R1382,(N1382:P1382,Q1382:AE1382)),0)</f>
        <v>0</v>
      </c>
      <c r="AI1382" s="6">
        <f>IF(T1382&gt;0,RANK(T1382,(N1382:P1382,Q1382:AE1382)),0)</f>
        <v>0</v>
      </c>
      <c r="AJ1382" s="6">
        <f>IF(S1382&gt;0,RANK(S1382,(N1382:P1382,Q1382:AE1382)),0)</f>
        <v>0</v>
      </c>
      <c r="AK1382" s="2">
        <f t="shared" si="521"/>
        <v>0</v>
      </c>
      <c r="AL1382" s="2">
        <f t="shared" si="522"/>
        <v>0</v>
      </c>
      <c r="AM1382" s="2">
        <f t="shared" si="523"/>
        <v>0</v>
      </c>
      <c r="AN1382" s="2">
        <f t="shared" si="524"/>
        <v>0</v>
      </c>
      <c r="AP1382" t="s">
        <v>1529</v>
      </c>
      <c r="AQ1382" t="s">
        <v>1761</v>
      </c>
      <c r="AT1382" s="92">
        <v>47</v>
      </c>
      <c r="AU1382" s="94">
        <v>177</v>
      </c>
      <c r="AV1382" s="98">
        <f t="shared" si="525"/>
        <v>47177</v>
      </c>
      <c r="AX1382" s="6" t="s">
        <v>1535</v>
      </c>
    </row>
    <row r="1383" spans="1:50" hidden="1" outlineLevel="1">
      <c r="A1383" t="s">
        <v>2757</v>
      </c>
      <c r="B1383" t="s">
        <v>1761</v>
      </c>
      <c r="C1383" s="1">
        <f t="shared" si="516"/>
        <v>26925</v>
      </c>
      <c r="D1383" s="6">
        <f>IF(N1383&gt;0, RANK(N1383,(N1383:P1383,Q1383:AE1383)),0)</f>
        <v>2</v>
      </c>
      <c r="E1383" s="6">
        <f>IF(O1383&gt;0,RANK(O1383,(N1383:P1383,Q1383:AE1383)),0)</f>
        <v>1</v>
      </c>
      <c r="F1383" s="6">
        <f>IF(P1383&gt;0,RANK(P1383,(N1383:P1383,Q1383:AE1383)),0)</f>
        <v>3</v>
      </c>
      <c r="G1383" s="1">
        <f t="shared" si="513"/>
        <v>6810</v>
      </c>
      <c r="H1383" s="2">
        <f t="shared" si="514"/>
        <v>0.25292479108635096</v>
      </c>
      <c r="I1383" s="2"/>
      <c r="J1383" s="2">
        <f t="shared" si="517"/>
        <v>0.36512534818941506</v>
      </c>
      <c r="K1383" s="2">
        <f t="shared" si="518"/>
        <v>0.61805013927576602</v>
      </c>
      <c r="L1383" s="2">
        <f t="shared" si="519"/>
        <v>8.5422469823584028E-3</v>
      </c>
      <c r="M1383" s="2">
        <f t="shared" si="520"/>
        <v>8.2822655524605777E-3</v>
      </c>
      <c r="N1383" s="56">
        <v>9831</v>
      </c>
      <c r="O1383" s="56">
        <v>16641</v>
      </c>
      <c r="P1383" s="56">
        <v>230</v>
      </c>
      <c r="Q1383" s="56"/>
      <c r="R1383" s="56"/>
      <c r="S1383" s="56"/>
      <c r="T1383" s="56"/>
      <c r="U1383" s="56"/>
      <c r="V1383" s="56"/>
      <c r="W1383" s="56"/>
      <c r="X1383" s="56">
        <v>5</v>
      </c>
      <c r="Y1383" s="56">
        <v>178</v>
      </c>
      <c r="Z1383" s="56">
        <v>40</v>
      </c>
      <c r="AA1383" s="56"/>
      <c r="AB1383" s="56"/>
      <c r="AC1383" s="56"/>
      <c r="AD1383" s="56"/>
      <c r="AE1383" s="56"/>
      <c r="AG1383" s="6">
        <f>IF(Q1383&gt;0,RANK(Q1383,(N1383:P1383,Q1383:AE1383)),0)</f>
        <v>0</v>
      </c>
      <c r="AH1383" s="6">
        <f>IF(R1383&gt;0,RANK(R1383,(N1383:P1383,Q1383:AE1383)),0)</f>
        <v>0</v>
      </c>
      <c r="AI1383" s="6">
        <f>IF(T1383&gt;0,RANK(T1383,(N1383:P1383,Q1383:AE1383)),0)</f>
        <v>0</v>
      </c>
      <c r="AJ1383" s="6">
        <f>IF(S1383&gt;0,RANK(S1383,(N1383:P1383,Q1383:AE1383)),0)</f>
        <v>0</v>
      </c>
      <c r="AK1383" s="2">
        <f t="shared" si="521"/>
        <v>0</v>
      </c>
      <c r="AL1383" s="2">
        <f t="shared" si="522"/>
        <v>0</v>
      </c>
      <c r="AM1383" s="2">
        <f t="shared" si="523"/>
        <v>0</v>
      </c>
      <c r="AN1383" s="2">
        <f t="shared" si="524"/>
        <v>0</v>
      </c>
      <c r="AP1383" t="s">
        <v>2757</v>
      </c>
      <c r="AQ1383" t="s">
        <v>1761</v>
      </c>
      <c r="AT1383" s="92">
        <v>47</v>
      </c>
      <c r="AU1383" s="94">
        <v>179</v>
      </c>
      <c r="AV1383" s="98">
        <f t="shared" si="525"/>
        <v>47179</v>
      </c>
      <c r="AX1383" s="6" t="s">
        <v>1535</v>
      </c>
    </row>
    <row r="1384" spans="1:50" hidden="1" outlineLevel="1">
      <c r="A1384" t="s">
        <v>2584</v>
      </c>
      <c r="B1384" t="s">
        <v>1761</v>
      </c>
      <c r="C1384" s="1">
        <f t="shared" si="516"/>
        <v>4090</v>
      </c>
      <c r="D1384" s="6">
        <f>IF(N1384&gt;0, RANK(N1384,(N1384:P1384,Q1384:AE1384)),0)</f>
        <v>2</v>
      </c>
      <c r="E1384" s="6">
        <f>IF(O1384&gt;0,RANK(O1384,(N1384:P1384,Q1384:AE1384)),0)</f>
        <v>1</v>
      </c>
      <c r="F1384" s="6">
        <f>IF(P1384&gt;0,RANK(P1384,(N1384:P1384,Q1384:AE1384)),0)</f>
        <v>3</v>
      </c>
      <c r="G1384" s="1">
        <f t="shared" si="513"/>
        <v>1478</v>
      </c>
      <c r="H1384" s="2">
        <f t="shared" si="514"/>
        <v>0.36136919315403421</v>
      </c>
      <c r="I1384" s="2"/>
      <c r="J1384" s="2">
        <f t="shared" si="517"/>
        <v>0.3139364303178484</v>
      </c>
      <c r="K1384" s="2">
        <f t="shared" si="518"/>
        <v>0.67530562347188261</v>
      </c>
      <c r="L1384" s="2">
        <f t="shared" si="519"/>
        <v>6.8459657701711489E-3</v>
      </c>
      <c r="M1384" s="2">
        <f t="shared" si="520"/>
        <v>3.9119804400977827E-3</v>
      </c>
      <c r="N1384" s="56">
        <v>1284</v>
      </c>
      <c r="O1384" s="56">
        <v>2762</v>
      </c>
      <c r="P1384" s="56">
        <v>28</v>
      </c>
      <c r="Q1384" s="56"/>
      <c r="R1384" s="56"/>
      <c r="S1384" s="56"/>
      <c r="T1384" s="56"/>
      <c r="U1384" s="56"/>
      <c r="V1384" s="56"/>
      <c r="W1384" s="56"/>
      <c r="X1384" s="56">
        <v>0</v>
      </c>
      <c r="Y1384" s="56">
        <v>11</v>
      </c>
      <c r="Z1384" s="56">
        <v>5</v>
      </c>
      <c r="AA1384" s="56"/>
      <c r="AB1384" s="56"/>
      <c r="AC1384" s="56"/>
      <c r="AD1384" s="56"/>
      <c r="AE1384" s="56"/>
      <c r="AG1384" s="6">
        <f>IF(Q1384&gt;0,RANK(Q1384,(N1384:P1384,Q1384:AE1384)),0)</f>
        <v>0</v>
      </c>
      <c r="AH1384" s="6">
        <f>IF(R1384&gt;0,RANK(R1384,(N1384:P1384,Q1384:AE1384)),0)</f>
        <v>0</v>
      </c>
      <c r="AI1384" s="6">
        <f>IF(T1384&gt;0,RANK(T1384,(N1384:P1384,Q1384:AE1384)),0)</f>
        <v>0</v>
      </c>
      <c r="AJ1384" s="6">
        <f>IF(S1384&gt;0,RANK(S1384,(N1384:P1384,Q1384:AE1384)),0)</f>
        <v>0</v>
      </c>
      <c r="AK1384" s="2">
        <f t="shared" si="521"/>
        <v>0</v>
      </c>
      <c r="AL1384" s="2">
        <f t="shared" si="522"/>
        <v>0</v>
      </c>
      <c r="AM1384" s="2">
        <f t="shared" si="523"/>
        <v>0</v>
      </c>
      <c r="AN1384" s="2">
        <f t="shared" si="524"/>
        <v>0</v>
      </c>
      <c r="AP1384" t="s">
        <v>2584</v>
      </c>
      <c r="AQ1384" t="s">
        <v>1761</v>
      </c>
      <c r="AT1384" s="92">
        <v>47</v>
      </c>
      <c r="AU1384" s="94">
        <v>181</v>
      </c>
      <c r="AV1384" s="98">
        <f t="shared" si="525"/>
        <v>47181</v>
      </c>
      <c r="AX1384" s="6" t="s">
        <v>1535</v>
      </c>
    </row>
    <row r="1385" spans="1:50" hidden="1" outlineLevel="1">
      <c r="A1385" t="s">
        <v>996</v>
      </c>
      <c r="B1385" t="s">
        <v>1761</v>
      </c>
      <c r="C1385" s="1">
        <f t="shared" si="516"/>
        <v>9099</v>
      </c>
      <c r="D1385" s="6">
        <f>IF(N1385&gt;0, RANK(N1385,(N1385:P1385,Q1385:AE1385)),0)</f>
        <v>2</v>
      </c>
      <c r="E1385" s="6">
        <f>IF(O1385&gt;0,RANK(O1385,(N1385:P1385,Q1385:AE1385)),0)</f>
        <v>1</v>
      </c>
      <c r="F1385" s="6">
        <f>IF(P1385&gt;0,RANK(P1385,(N1385:P1385,Q1385:AE1385)),0)</f>
        <v>3</v>
      </c>
      <c r="G1385" s="1">
        <f t="shared" si="513"/>
        <v>1261</v>
      </c>
      <c r="H1385" s="2">
        <f t="shared" si="514"/>
        <v>0.1385866578744917</v>
      </c>
      <c r="I1385" s="2"/>
      <c r="J1385" s="2">
        <f t="shared" si="517"/>
        <v>0.42015606110561599</v>
      </c>
      <c r="K1385" s="2">
        <f t="shared" si="518"/>
        <v>0.55874271898010774</v>
      </c>
      <c r="L1385" s="2">
        <f t="shared" si="519"/>
        <v>1.1759534014726894E-2</v>
      </c>
      <c r="M1385" s="2">
        <f t="shared" si="520"/>
        <v>9.3416858995493766E-3</v>
      </c>
      <c r="N1385" s="56">
        <v>3823</v>
      </c>
      <c r="O1385" s="56">
        <v>5084</v>
      </c>
      <c r="P1385" s="56">
        <v>107</v>
      </c>
      <c r="Q1385" s="56"/>
      <c r="R1385" s="56"/>
      <c r="S1385" s="56"/>
      <c r="T1385" s="56"/>
      <c r="U1385" s="56"/>
      <c r="V1385" s="56"/>
      <c r="W1385" s="56"/>
      <c r="X1385" s="56">
        <v>0</v>
      </c>
      <c r="Y1385" s="56">
        <v>60</v>
      </c>
      <c r="Z1385" s="56">
        <v>25</v>
      </c>
      <c r="AA1385" s="56"/>
      <c r="AB1385" s="56"/>
      <c r="AC1385" s="56"/>
      <c r="AD1385" s="56"/>
      <c r="AE1385" s="56"/>
      <c r="AG1385" s="6">
        <f>IF(Q1385&gt;0,RANK(Q1385,(N1385:P1385,Q1385:AE1385)),0)</f>
        <v>0</v>
      </c>
      <c r="AH1385" s="6">
        <f>IF(R1385&gt;0,RANK(R1385,(N1385:P1385,Q1385:AE1385)),0)</f>
        <v>0</v>
      </c>
      <c r="AI1385" s="6">
        <f>IF(T1385&gt;0,RANK(T1385,(N1385:P1385,Q1385:AE1385)),0)</f>
        <v>0</v>
      </c>
      <c r="AJ1385" s="6">
        <f>IF(S1385&gt;0,RANK(S1385,(N1385:P1385,Q1385:AE1385)),0)</f>
        <v>0</v>
      </c>
      <c r="AK1385" s="2">
        <f t="shared" si="521"/>
        <v>0</v>
      </c>
      <c r="AL1385" s="2">
        <f t="shared" si="522"/>
        <v>0</v>
      </c>
      <c r="AM1385" s="2">
        <f t="shared" si="523"/>
        <v>0</v>
      </c>
      <c r="AN1385" s="2">
        <f t="shared" si="524"/>
        <v>0</v>
      </c>
      <c r="AP1385" t="s">
        <v>996</v>
      </c>
      <c r="AQ1385" t="s">
        <v>1761</v>
      </c>
      <c r="AT1385" s="92">
        <v>47</v>
      </c>
      <c r="AU1385" s="94">
        <v>183</v>
      </c>
      <c r="AV1385" s="98">
        <f t="shared" si="525"/>
        <v>47183</v>
      </c>
      <c r="AX1385" s="6" t="s">
        <v>1535</v>
      </c>
    </row>
    <row r="1386" spans="1:50" hidden="1" outlineLevel="1">
      <c r="A1386" t="s">
        <v>2353</v>
      </c>
      <c r="B1386" t="s">
        <v>1761</v>
      </c>
      <c r="C1386" s="1">
        <f t="shared" si="516"/>
        <v>5573</v>
      </c>
      <c r="D1386" s="6">
        <f>IF(N1386&gt;0, RANK(N1386,(N1386:P1386,Q1386:AE1386)),0)</f>
        <v>1</v>
      </c>
      <c r="E1386" s="6">
        <f>IF(O1386&gt;0,RANK(O1386,(N1386:P1386,Q1386:AE1386)),0)</f>
        <v>2</v>
      </c>
      <c r="F1386" s="6">
        <f>IF(P1386&gt;0,RANK(P1386,(N1386:P1386,Q1386:AE1386)),0)</f>
        <v>3</v>
      </c>
      <c r="G1386" s="1">
        <f t="shared" si="513"/>
        <v>80</v>
      </c>
      <c r="H1386" s="2">
        <f t="shared" si="514"/>
        <v>1.4354925533823793E-2</v>
      </c>
      <c r="I1386" s="2"/>
      <c r="J1386" s="2">
        <f t="shared" si="517"/>
        <v>0.49470662120940245</v>
      </c>
      <c r="K1386" s="2">
        <f t="shared" si="518"/>
        <v>0.48035169567557867</v>
      </c>
      <c r="L1386" s="2">
        <f t="shared" si="519"/>
        <v>1.2739996411268616E-2</v>
      </c>
      <c r="M1386" s="2">
        <f t="shared" si="520"/>
        <v>1.2201686703750259E-2</v>
      </c>
      <c r="N1386" s="56">
        <v>2757</v>
      </c>
      <c r="O1386" s="56">
        <v>2677</v>
      </c>
      <c r="P1386" s="56">
        <v>71</v>
      </c>
      <c r="Q1386" s="56"/>
      <c r="R1386" s="56"/>
      <c r="S1386" s="56"/>
      <c r="T1386" s="56"/>
      <c r="U1386" s="56"/>
      <c r="V1386" s="56"/>
      <c r="W1386" s="56"/>
      <c r="X1386" s="56">
        <v>0</v>
      </c>
      <c r="Y1386" s="56">
        <v>46</v>
      </c>
      <c r="Z1386" s="56">
        <v>22</v>
      </c>
      <c r="AA1386" s="56"/>
      <c r="AB1386" s="56"/>
      <c r="AC1386" s="56"/>
      <c r="AD1386" s="56"/>
      <c r="AE1386" s="56"/>
      <c r="AG1386" s="6">
        <f>IF(Q1386&gt;0,RANK(Q1386,(N1386:P1386,Q1386:AE1386)),0)</f>
        <v>0</v>
      </c>
      <c r="AH1386" s="6">
        <f>IF(R1386&gt;0,RANK(R1386,(N1386:P1386,Q1386:AE1386)),0)</f>
        <v>0</v>
      </c>
      <c r="AI1386" s="6">
        <f>IF(T1386&gt;0,RANK(T1386,(N1386:P1386,Q1386:AE1386)),0)</f>
        <v>0</v>
      </c>
      <c r="AJ1386" s="6">
        <f>IF(S1386&gt;0,RANK(S1386,(N1386:P1386,Q1386:AE1386)),0)</f>
        <v>0</v>
      </c>
      <c r="AK1386" s="2">
        <f t="shared" si="521"/>
        <v>0</v>
      </c>
      <c r="AL1386" s="2">
        <f t="shared" si="522"/>
        <v>0</v>
      </c>
      <c r="AM1386" s="2">
        <f t="shared" si="523"/>
        <v>0</v>
      </c>
      <c r="AN1386" s="2">
        <f t="shared" si="524"/>
        <v>0</v>
      </c>
      <c r="AP1386" t="s">
        <v>2353</v>
      </c>
      <c r="AQ1386" t="s">
        <v>1761</v>
      </c>
      <c r="AT1386" s="92">
        <v>47</v>
      </c>
      <c r="AU1386" s="94">
        <v>185</v>
      </c>
      <c r="AV1386" s="98">
        <f t="shared" si="525"/>
        <v>47185</v>
      </c>
      <c r="AX1386" s="6" t="s">
        <v>1535</v>
      </c>
    </row>
    <row r="1387" spans="1:50" hidden="1" outlineLevel="1">
      <c r="A1387" t="s">
        <v>1400</v>
      </c>
      <c r="B1387" t="s">
        <v>1761</v>
      </c>
      <c r="C1387" s="1">
        <f t="shared" si="516"/>
        <v>34857</v>
      </c>
      <c r="D1387" s="6">
        <f>IF(N1387&gt;0, RANK(N1387,(N1387:P1387,Q1387:AE1387)),0)</f>
        <v>2</v>
      </c>
      <c r="E1387" s="6">
        <f>IF(O1387&gt;0,RANK(O1387,(N1387:P1387,Q1387:AE1387)),0)</f>
        <v>1</v>
      </c>
      <c r="F1387" s="6">
        <f>IF(P1387&gt;0,RANK(P1387,(N1387:P1387,Q1387:AE1387)),0)</f>
        <v>3</v>
      </c>
      <c r="G1387" s="1">
        <f t="shared" si="513"/>
        <v>13912</v>
      </c>
      <c r="H1387" s="2">
        <f t="shared" si="514"/>
        <v>0.39911638982126973</v>
      </c>
      <c r="I1387" s="2"/>
      <c r="J1387" s="2">
        <f t="shared" si="517"/>
        <v>0.29494793011446768</v>
      </c>
      <c r="K1387" s="2">
        <f t="shared" si="518"/>
        <v>0.69406431993573747</v>
      </c>
      <c r="L1387" s="2">
        <f t="shared" si="519"/>
        <v>7.0860946151418656E-3</v>
      </c>
      <c r="M1387" s="2">
        <f t="shared" si="520"/>
        <v>3.9016553346529238E-3</v>
      </c>
      <c r="N1387" s="56">
        <v>10281</v>
      </c>
      <c r="O1387" s="56">
        <v>24193</v>
      </c>
      <c r="P1387" s="56">
        <v>247</v>
      </c>
      <c r="Q1387" s="56"/>
      <c r="R1387" s="56"/>
      <c r="S1387" s="56"/>
      <c r="T1387" s="56"/>
      <c r="U1387" s="56"/>
      <c r="V1387" s="56"/>
      <c r="W1387" s="56"/>
      <c r="X1387" s="56">
        <v>0</v>
      </c>
      <c r="Y1387" s="56">
        <v>93</v>
      </c>
      <c r="Z1387" s="56">
        <v>43</v>
      </c>
      <c r="AA1387" s="56"/>
      <c r="AB1387" s="56"/>
      <c r="AC1387" s="56"/>
      <c r="AD1387" s="56"/>
      <c r="AE1387" s="56"/>
      <c r="AG1387" s="6">
        <f>IF(Q1387&gt;0,RANK(Q1387,(N1387:P1387,Q1387:AE1387)),0)</f>
        <v>0</v>
      </c>
      <c r="AH1387" s="6">
        <f>IF(R1387&gt;0,RANK(R1387,(N1387:P1387,Q1387:AE1387)),0)</f>
        <v>0</v>
      </c>
      <c r="AI1387" s="6">
        <f>IF(T1387&gt;0,RANK(T1387,(N1387:P1387,Q1387:AE1387)),0)</f>
        <v>0</v>
      </c>
      <c r="AJ1387" s="6">
        <f>IF(S1387&gt;0,RANK(S1387,(N1387:P1387,Q1387:AE1387)),0)</f>
        <v>0</v>
      </c>
      <c r="AK1387" s="2">
        <f t="shared" si="521"/>
        <v>0</v>
      </c>
      <c r="AL1387" s="2">
        <f t="shared" si="522"/>
        <v>0</v>
      </c>
      <c r="AM1387" s="2">
        <f t="shared" si="523"/>
        <v>0</v>
      </c>
      <c r="AN1387" s="2">
        <f t="shared" si="524"/>
        <v>0</v>
      </c>
      <c r="AP1387" t="s">
        <v>1400</v>
      </c>
      <c r="AQ1387" t="s">
        <v>1761</v>
      </c>
      <c r="AT1387" s="92">
        <v>47</v>
      </c>
      <c r="AU1387" s="94">
        <v>187</v>
      </c>
      <c r="AV1387" s="98">
        <f t="shared" si="525"/>
        <v>47187</v>
      </c>
      <c r="AX1387" s="6" t="s">
        <v>1535</v>
      </c>
    </row>
    <row r="1388" spans="1:50" hidden="1" outlineLevel="1">
      <c r="A1388" t="s">
        <v>1636</v>
      </c>
      <c r="B1388" t="s">
        <v>1761</v>
      </c>
      <c r="C1388" s="1">
        <f t="shared" si="516"/>
        <v>23817</v>
      </c>
      <c r="D1388" s="6">
        <f>IF(N1388&gt;0, RANK(N1388,(N1388:P1388,Q1388:AE1388)),0)</f>
        <v>2</v>
      </c>
      <c r="E1388" s="6">
        <f>IF(O1388&gt;0,RANK(O1388,(N1388:P1388,Q1388:AE1388)),0)</f>
        <v>1</v>
      </c>
      <c r="F1388" s="6">
        <f>IF(P1388&gt;0,RANK(P1388,(N1388:P1388,Q1388:AE1388)),0)</f>
        <v>3</v>
      </c>
      <c r="G1388" s="1">
        <f t="shared" si="513"/>
        <v>3498</v>
      </c>
      <c r="H1388" s="2">
        <f t="shared" si="514"/>
        <v>0.14686988285678296</v>
      </c>
      <c r="I1388" s="2"/>
      <c r="J1388" s="2">
        <f t="shared" si="517"/>
        <v>0.41357013897636141</v>
      </c>
      <c r="K1388" s="2">
        <f t="shared" si="518"/>
        <v>0.56044002183314434</v>
      </c>
      <c r="L1388" s="2">
        <f t="shared" si="519"/>
        <v>1.5661082420120081E-2</v>
      </c>
      <c r="M1388" s="2">
        <f t="shared" si="520"/>
        <v>1.0328756770374165E-2</v>
      </c>
      <c r="N1388" s="56">
        <v>9850</v>
      </c>
      <c r="O1388" s="56">
        <v>13348</v>
      </c>
      <c r="P1388" s="56">
        <v>373</v>
      </c>
      <c r="Q1388" s="56"/>
      <c r="R1388" s="56"/>
      <c r="S1388" s="56"/>
      <c r="T1388" s="56"/>
      <c r="U1388" s="56"/>
      <c r="V1388" s="56"/>
      <c r="W1388" s="56"/>
      <c r="X1388" s="56">
        <v>0</v>
      </c>
      <c r="Y1388" s="56">
        <v>155</v>
      </c>
      <c r="Z1388" s="56">
        <v>91</v>
      </c>
      <c r="AA1388" s="56"/>
      <c r="AB1388" s="56"/>
      <c r="AC1388" s="56"/>
      <c r="AD1388" s="56"/>
      <c r="AE1388" s="56"/>
      <c r="AG1388" s="6">
        <f>IF(Q1388&gt;0,RANK(Q1388,(N1388:P1388,Q1388:AE1388)),0)</f>
        <v>0</v>
      </c>
      <c r="AH1388" s="6">
        <f>IF(R1388&gt;0,RANK(R1388,(N1388:P1388,Q1388:AE1388)),0)</f>
        <v>0</v>
      </c>
      <c r="AI1388" s="6">
        <f>IF(T1388&gt;0,RANK(T1388,(N1388:P1388,Q1388:AE1388)),0)</f>
        <v>0</v>
      </c>
      <c r="AJ1388" s="6">
        <f>IF(S1388&gt;0,RANK(S1388,(N1388:P1388,Q1388:AE1388)),0)</f>
        <v>0</v>
      </c>
      <c r="AK1388" s="2">
        <f t="shared" si="521"/>
        <v>0</v>
      </c>
      <c r="AL1388" s="2">
        <f t="shared" si="522"/>
        <v>0</v>
      </c>
      <c r="AM1388" s="2">
        <f t="shared" si="523"/>
        <v>0</v>
      </c>
      <c r="AN1388" s="2">
        <f t="shared" si="524"/>
        <v>0</v>
      </c>
      <c r="AP1388" t="s">
        <v>1636</v>
      </c>
      <c r="AQ1388" t="s">
        <v>1761</v>
      </c>
      <c r="AT1388" s="92">
        <v>47</v>
      </c>
      <c r="AU1388" s="94">
        <v>189</v>
      </c>
      <c r="AV1388" s="98">
        <f t="shared" si="525"/>
        <v>47189</v>
      </c>
      <c r="AX1388" s="6" t="s">
        <v>1535</v>
      </c>
    </row>
    <row r="1389" spans="1:50" collapsed="1">
      <c r="A1389" t="s">
        <v>83</v>
      </c>
      <c r="B1389" t="s">
        <v>2672</v>
      </c>
      <c r="C1389" s="1">
        <f t="shared" si="516"/>
        <v>1480391</v>
      </c>
      <c r="D1389" s="6">
        <f>IF(N1389&gt;0, RANK(N1389,(N1389:P1389,Q1389:AE1389)),0)</f>
        <v>2</v>
      </c>
      <c r="E1389" s="6">
        <f>IF(O1389&gt;0,RANK(O1389,(N1389:P1389,Q1389:AE1389)),0)</f>
        <v>1</v>
      </c>
      <c r="F1389" s="6">
        <f>IF(P1389&gt;0,RANK(P1389,(N1389:P1389,Q1389:AE1389)),0)</f>
        <v>3</v>
      </c>
      <c r="G1389" s="1">
        <f t="shared" si="513"/>
        <v>211062</v>
      </c>
      <c r="H1389" s="2">
        <f t="shared" si="514"/>
        <v>0.14257179353292473</v>
      </c>
      <c r="I1389" s="2"/>
      <c r="J1389" s="2">
        <f t="shared" si="517"/>
        <v>0.42094554749387153</v>
      </c>
      <c r="K1389" s="2">
        <f t="shared" si="518"/>
        <v>0.56351734102679629</v>
      </c>
      <c r="L1389" s="2">
        <f t="shared" si="519"/>
        <v>8.9462851368320943E-3</v>
      </c>
      <c r="M1389" s="2">
        <f t="shared" si="520"/>
        <v>6.5908263425001386E-3</v>
      </c>
      <c r="N1389" s="56">
        <f>SUM(N1294:N1388)</f>
        <v>623164</v>
      </c>
      <c r="O1389" s="56">
        <f>SUM(O1294:O1388)</f>
        <v>834226</v>
      </c>
      <c r="P1389" s="56">
        <f>SUM(P1294:P1388)</f>
        <v>13244</v>
      </c>
      <c r="Q1389" s="56"/>
      <c r="R1389" s="56"/>
      <c r="S1389" s="56"/>
      <c r="T1389" s="56"/>
      <c r="U1389" s="56"/>
      <c r="V1389" s="56"/>
      <c r="W1389" s="56"/>
      <c r="X1389" s="56">
        <f>SUM(X1294:X1388)</f>
        <v>39</v>
      </c>
      <c r="Y1389" s="56">
        <f>SUM(Y1294:Y1388)</f>
        <v>6631</v>
      </c>
      <c r="Z1389" s="56">
        <f>SUM(Z1294:Z1388)</f>
        <v>3087</v>
      </c>
      <c r="AA1389" s="56"/>
      <c r="AB1389" s="56"/>
      <c r="AC1389" s="56"/>
      <c r="AD1389" s="56"/>
      <c r="AE1389" s="56">
        <f>SUM(AE1294:AE1388)</f>
        <v>0</v>
      </c>
      <c r="AG1389" s="6">
        <f>IF(Q1389&gt;0,RANK(Q1389,(N1389:P1389,Q1389:AE1389)),0)</f>
        <v>0</v>
      </c>
      <c r="AH1389" s="6">
        <f>IF(R1389&gt;0,RANK(R1389,(N1389:P1389,Q1389:AE1389)),0)</f>
        <v>0</v>
      </c>
      <c r="AI1389" s="6">
        <f>IF(T1389&gt;0,RANK(T1389,(N1389:P1389,Q1389:AE1389)),0)</f>
        <v>0</v>
      </c>
      <c r="AJ1389" s="6">
        <f>IF(S1389&gt;0,RANK(S1389,(N1389:P1389,Q1389:AE1389)),0)</f>
        <v>0</v>
      </c>
      <c r="AK1389" s="2">
        <f t="shared" si="521"/>
        <v>0</v>
      </c>
      <c r="AL1389" s="2">
        <f t="shared" si="522"/>
        <v>0</v>
      </c>
      <c r="AM1389" s="2">
        <f t="shared" si="523"/>
        <v>0</v>
      </c>
      <c r="AN1389" s="2">
        <f t="shared" si="524"/>
        <v>0</v>
      </c>
      <c r="AP1389" t="s">
        <v>83</v>
      </c>
      <c r="AQ1389" t="s">
        <v>2672</v>
      </c>
      <c r="AT1389" s="92">
        <v>47</v>
      </c>
      <c r="AU1389" s="94"/>
      <c r="AV1389" s="92">
        <v>47</v>
      </c>
      <c r="AX1389" s="6" t="s">
        <v>2158</v>
      </c>
    </row>
    <row r="1390" spans="1:50">
      <c r="C1390" s="1"/>
      <c r="E1390" s="6"/>
      <c r="F1390" s="6"/>
      <c r="I1390" s="2"/>
      <c r="N1390" s="56"/>
      <c r="O1390" s="56"/>
      <c r="P1390" s="56"/>
      <c r="Q1390" s="56"/>
      <c r="R1390" s="56"/>
      <c r="S1390" s="56"/>
      <c r="T1390" s="56"/>
      <c r="U1390" s="56"/>
      <c r="V1390" s="56"/>
      <c r="W1390" s="56"/>
      <c r="X1390" s="56"/>
      <c r="Y1390" s="56"/>
      <c r="Z1390" s="56"/>
      <c r="AA1390" s="56"/>
      <c r="AB1390" s="56"/>
      <c r="AC1390" s="56"/>
      <c r="AD1390" s="56"/>
      <c r="AE1390" s="56"/>
      <c r="AG1390" s="6"/>
      <c r="AH1390" s="6"/>
      <c r="AI1390" s="6"/>
      <c r="AJ1390" s="6"/>
      <c r="AT1390" s="92"/>
      <c r="AU1390" s="94"/>
      <c r="AV1390" s="98"/>
    </row>
    <row r="1391" spans="1:50" hidden="1" outlineLevel="1">
      <c r="A1391" t="s">
        <v>620</v>
      </c>
      <c r="B1391" t="s">
        <v>1022</v>
      </c>
      <c r="C1391" s="1">
        <f t="shared" ref="C1391:C1454" si="526">SUM(N1391:AE1391)</f>
        <v>10984</v>
      </c>
      <c r="D1391" s="6">
        <f>IF(N1391&gt;0, RANK(N1391,(N1391:P1391,Q1391:AE1391)),0)</f>
        <v>2</v>
      </c>
      <c r="E1391" s="6">
        <f>IF(O1391&gt;0,RANK(O1391,(N1391:P1391,Q1391:AE1391)),0)</f>
        <v>1</v>
      </c>
      <c r="F1391" s="6">
        <f>IF(P1391&gt;0,RANK(P1391,(N1391:P1391,Q1391:AE1391)),0)</f>
        <v>0</v>
      </c>
      <c r="G1391" s="1">
        <f t="shared" si="513"/>
        <v>2354</v>
      </c>
      <c r="H1391" s="2">
        <f t="shared" si="514"/>
        <v>0.2143117261471231</v>
      </c>
      <c r="I1391" s="2"/>
      <c r="J1391" s="2">
        <f t="shared" ref="J1391:J1454" si="527">IF($C1391=0,"-",N1391/$C1391)</f>
        <v>0.39038601602330664</v>
      </c>
      <c r="K1391" s="2">
        <f t="shared" ref="K1391:K1454" si="528">IF($C1391=0,"-",O1391/$C1391)</f>
        <v>0.60469774217042971</v>
      </c>
      <c r="L1391" s="2">
        <f t="shared" ref="L1391:L1454" si="529">IF($C1391=0,"-",P1391/$C1391)</f>
        <v>0</v>
      </c>
      <c r="M1391" s="2">
        <f t="shared" ref="M1391:M1454" si="530">IF(C1391=0,"-",(1-J1391-K1391-L1391))</f>
        <v>4.9162418062637103E-3</v>
      </c>
      <c r="N1391" s="56">
        <v>4288</v>
      </c>
      <c r="O1391" s="56">
        <v>6642</v>
      </c>
      <c r="P1391" s="56"/>
      <c r="Q1391" s="56">
        <v>54</v>
      </c>
      <c r="R1391" s="56"/>
      <c r="S1391" s="56"/>
      <c r="T1391" s="56"/>
      <c r="U1391" s="56"/>
      <c r="V1391" s="56"/>
      <c r="W1391" s="56"/>
      <c r="X1391" s="56"/>
      <c r="Y1391" s="56"/>
      <c r="Z1391" s="56"/>
      <c r="AA1391" s="56"/>
      <c r="AB1391" s="56"/>
      <c r="AC1391" s="56"/>
      <c r="AD1391" s="56"/>
      <c r="AE1391" s="56"/>
      <c r="AG1391" s="6">
        <f>IF(Q1391&gt;0,RANK(Q1391,(N1391:P1391,Q1391:AE1391)),0)</f>
        <v>3</v>
      </c>
      <c r="AH1391" s="6">
        <f>IF(R1391&gt;0,RANK(R1391,(N1391:P1391,Q1391:AE1391)),0)</f>
        <v>0</v>
      </c>
      <c r="AI1391" s="6">
        <f>IF(T1391&gt;0,RANK(T1391,(N1391:P1391,Q1391:AE1391)),0)</f>
        <v>0</v>
      </c>
      <c r="AJ1391" s="6">
        <f>IF(S1391&gt;0,RANK(S1391,(N1391:P1391,Q1391:AE1391)),0)</f>
        <v>0</v>
      </c>
      <c r="AK1391" s="2">
        <f t="shared" ref="AK1391:AK1454" si="531">IF($C1391=0,"-",Q1391/$C1391)</f>
        <v>4.9162418062636565E-3</v>
      </c>
      <c r="AL1391" s="2">
        <f t="shared" ref="AL1391:AL1454" si="532">IF($C1391=0,"-",R1391/$C1391)</f>
        <v>0</v>
      </c>
      <c r="AM1391" s="2">
        <f t="shared" ref="AM1391:AM1454" si="533">IF($C1391=0,"-",T1391/$C1391)</f>
        <v>0</v>
      </c>
      <c r="AN1391" s="2">
        <f t="shared" ref="AN1391:AN1454" si="534">IF($C1391=0,"-",S1391/$C1391)</f>
        <v>0</v>
      </c>
      <c r="AP1391" t="s">
        <v>620</v>
      </c>
      <c r="AQ1391" t="s">
        <v>1022</v>
      </c>
      <c r="AT1391" s="92">
        <v>48</v>
      </c>
      <c r="AU1391" s="94">
        <v>1</v>
      </c>
      <c r="AV1391" s="98">
        <f t="shared" si="525"/>
        <v>48001</v>
      </c>
      <c r="AX1391" s="6" t="s">
        <v>1535</v>
      </c>
    </row>
    <row r="1392" spans="1:50" hidden="1" outlineLevel="1">
      <c r="A1392" t="s">
        <v>2765</v>
      </c>
      <c r="B1392" t="s">
        <v>1022</v>
      </c>
      <c r="C1392" s="1">
        <f t="shared" si="526"/>
        <v>2773</v>
      </c>
      <c r="D1392" s="6">
        <f>IF(N1392&gt;0, RANK(N1392,(N1392:P1392,Q1392:AE1392)),0)</f>
        <v>2</v>
      </c>
      <c r="E1392" s="6">
        <f>IF(O1392&gt;0,RANK(O1392,(N1392:P1392,Q1392:AE1392)),0)</f>
        <v>1</v>
      </c>
      <c r="F1392" s="6">
        <f>IF(P1392&gt;0,RANK(P1392,(N1392:P1392,Q1392:AE1392)),0)</f>
        <v>0</v>
      </c>
      <c r="G1392" s="1">
        <f t="shared" si="513"/>
        <v>1655</v>
      </c>
      <c r="H1392" s="2">
        <f t="shared" si="514"/>
        <v>0.59682654165164084</v>
      </c>
      <c r="I1392" s="2"/>
      <c r="J1392" s="2">
        <f t="shared" si="527"/>
        <v>0.19761990623873063</v>
      </c>
      <c r="K1392" s="2">
        <f t="shared" si="528"/>
        <v>0.79444644789037144</v>
      </c>
      <c r="L1392" s="2">
        <f t="shared" si="529"/>
        <v>0</v>
      </c>
      <c r="M1392" s="2">
        <f t="shared" si="530"/>
        <v>7.933645870897954E-3</v>
      </c>
      <c r="N1392" s="56">
        <v>548</v>
      </c>
      <c r="O1392" s="56">
        <v>2203</v>
      </c>
      <c r="P1392" s="56"/>
      <c r="Q1392" s="56">
        <v>22</v>
      </c>
      <c r="R1392" s="56"/>
      <c r="S1392" s="56"/>
      <c r="T1392" s="56"/>
      <c r="U1392" s="56"/>
      <c r="V1392" s="56"/>
      <c r="W1392" s="56"/>
      <c r="X1392" s="56"/>
      <c r="Y1392" s="56"/>
      <c r="Z1392" s="56"/>
      <c r="AA1392" s="56"/>
      <c r="AB1392" s="56"/>
      <c r="AC1392" s="56"/>
      <c r="AD1392" s="56"/>
      <c r="AE1392" s="56"/>
      <c r="AG1392" s="6">
        <f>IF(Q1392&gt;0,RANK(Q1392,(N1392:P1392,Q1392:AE1392)),0)</f>
        <v>3</v>
      </c>
      <c r="AH1392" s="6">
        <f>IF(R1392&gt;0,RANK(R1392,(N1392:P1392,Q1392:AE1392)),0)</f>
        <v>0</v>
      </c>
      <c r="AI1392" s="6">
        <f>IF(T1392&gt;0,RANK(T1392,(N1392:P1392,Q1392:AE1392)),0)</f>
        <v>0</v>
      </c>
      <c r="AJ1392" s="6">
        <f>IF(S1392&gt;0,RANK(S1392,(N1392:P1392,Q1392:AE1392)),0)</f>
        <v>0</v>
      </c>
      <c r="AK1392" s="2">
        <f t="shared" si="531"/>
        <v>7.9336458708979436E-3</v>
      </c>
      <c r="AL1392" s="2">
        <f t="shared" si="532"/>
        <v>0</v>
      </c>
      <c r="AM1392" s="2">
        <f t="shared" si="533"/>
        <v>0</v>
      </c>
      <c r="AN1392" s="2">
        <f t="shared" si="534"/>
        <v>0</v>
      </c>
      <c r="AP1392" t="s">
        <v>2765</v>
      </c>
      <c r="AQ1392" t="s">
        <v>1022</v>
      </c>
      <c r="AT1392" s="92">
        <v>48</v>
      </c>
      <c r="AU1392" s="94">
        <v>3</v>
      </c>
      <c r="AV1392" s="98">
        <f t="shared" si="525"/>
        <v>48003</v>
      </c>
      <c r="AX1392" s="6" t="s">
        <v>1535</v>
      </c>
    </row>
    <row r="1393" spans="1:50" hidden="1" outlineLevel="1">
      <c r="A1393" t="s">
        <v>2282</v>
      </c>
      <c r="B1393" t="s">
        <v>1022</v>
      </c>
      <c r="C1393" s="1">
        <f t="shared" si="526"/>
        <v>19774</v>
      </c>
      <c r="D1393" s="6">
        <f>IF(N1393&gt;0, RANK(N1393,(N1393:P1393,Q1393:AE1393)),0)</f>
        <v>2</v>
      </c>
      <c r="E1393" s="6">
        <f>IF(O1393&gt;0,RANK(O1393,(N1393:P1393,Q1393:AE1393)),0)</f>
        <v>1</v>
      </c>
      <c r="F1393" s="6">
        <f>IF(P1393&gt;0,RANK(P1393,(N1393:P1393,Q1393:AE1393)),0)</f>
        <v>0</v>
      </c>
      <c r="G1393" s="1">
        <f t="shared" si="513"/>
        <v>3708</v>
      </c>
      <c r="H1393" s="2">
        <f t="shared" si="514"/>
        <v>0.18751896429655102</v>
      </c>
      <c r="I1393" s="2"/>
      <c r="J1393" s="2">
        <f t="shared" si="527"/>
        <v>0.40345908769090727</v>
      </c>
      <c r="K1393" s="2">
        <f t="shared" si="528"/>
        <v>0.59097805198745823</v>
      </c>
      <c r="L1393" s="2">
        <f t="shared" si="529"/>
        <v>0</v>
      </c>
      <c r="M1393" s="2">
        <f t="shared" si="530"/>
        <v>5.5628603216345551E-3</v>
      </c>
      <c r="N1393" s="56">
        <v>7978</v>
      </c>
      <c r="O1393" s="56">
        <v>11686</v>
      </c>
      <c r="P1393" s="56"/>
      <c r="Q1393" s="56">
        <v>110</v>
      </c>
      <c r="R1393" s="56"/>
      <c r="S1393" s="56"/>
      <c r="T1393" s="56"/>
      <c r="U1393" s="56"/>
      <c r="V1393" s="56"/>
      <c r="W1393" s="56"/>
      <c r="X1393" s="56"/>
      <c r="Y1393" s="56"/>
      <c r="Z1393" s="56"/>
      <c r="AA1393" s="56"/>
      <c r="AB1393" s="56"/>
      <c r="AC1393" s="56"/>
      <c r="AD1393" s="56"/>
      <c r="AE1393" s="56"/>
      <c r="AG1393" s="6">
        <f>IF(Q1393&gt;0,RANK(Q1393,(N1393:P1393,Q1393:AE1393)),0)</f>
        <v>3</v>
      </c>
      <c r="AH1393" s="6">
        <f>IF(R1393&gt;0,RANK(R1393,(N1393:P1393,Q1393:AE1393)),0)</f>
        <v>0</v>
      </c>
      <c r="AI1393" s="6">
        <f>IF(T1393&gt;0,RANK(T1393,(N1393:P1393,Q1393:AE1393)),0)</f>
        <v>0</v>
      </c>
      <c r="AJ1393" s="6">
        <f>IF(S1393&gt;0,RANK(S1393,(N1393:P1393,Q1393:AE1393)),0)</f>
        <v>0</v>
      </c>
      <c r="AK1393" s="2">
        <f t="shared" si="531"/>
        <v>5.5628603216344693E-3</v>
      </c>
      <c r="AL1393" s="2">
        <f t="shared" si="532"/>
        <v>0</v>
      </c>
      <c r="AM1393" s="2">
        <f t="shared" si="533"/>
        <v>0</v>
      </c>
      <c r="AN1393" s="2">
        <f t="shared" si="534"/>
        <v>0</v>
      </c>
      <c r="AP1393" t="s">
        <v>2282</v>
      </c>
      <c r="AQ1393" t="s">
        <v>1022</v>
      </c>
      <c r="AT1393" s="92">
        <v>48</v>
      </c>
      <c r="AU1393" s="94">
        <v>5</v>
      </c>
      <c r="AV1393" s="98">
        <f t="shared" si="525"/>
        <v>48005</v>
      </c>
      <c r="AX1393" s="6" t="s">
        <v>1535</v>
      </c>
    </row>
    <row r="1394" spans="1:50" hidden="1" outlineLevel="1">
      <c r="A1394" t="s">
        <v>2567</v>
      </c>
      <c r="B1394" t="s">
        <v>1022</v>
      </c>
      <c r="C1394" s="1">
        <f t="shared" si="526"/>
        <v>5756</v>
      </c>
      <c r="D1394" s="6">
        <f>IF(N1394&gt;0, RANK(N1394,(N1394:P1394,Q1394:AE1394)),0)</f>
        <v>2</v>
      </c>
      <c r="E1394" s="6">
        <f>IF(O1394&gt;0,RANK(O1394,(N1394:P1394,Q1394:AE1394)),0)</f>
        <v>1</v>
      </c>
      <c r="F1394" s="6">
        <f>IF(P1394&gt;0,RANK(P1394,(N1394:P1394,Q1394:AE1394)),0)</f>
        <v>0</v>
      </c>
      <c r="G1394" s="1">
        <f t="shared" si="513"/>
        <v>1799</v>
      </c>
      <c r="H1394" s="2">
        <f t="shared" si="514"/>
        <v>0.31254343293954134</v>
      </c>
      <c r="I1394" s="2"/>
      <c r="J1394" s="2">
        <f t="shared" si="527"/>
        <v>0.34016678248783877</v>
      </c>
      <c r="K1394" s="2">
        <f t="shared" si="528"/>
        <v>0.65271021542738017</v>
      </c>
      <c r="L1394" s="2">
        <f t="shared" si="529"/>
        <v>0</v>
      </c>
      <c r="M1394" s="2">
        <f t="shared" si="530"/>
        <v>7.123002084781116E-3</v>
      </c>
      <c r="N1394" s="56">
        <v>1958</v>
      </c>
      <c r="O1394" s="56">
        <v>3757</v>
      </c>
      <c r="P1394" s="56"/>
      <c r="Q1394" s="56">
        <v>41</v>
      </c>
      <c r="R1394" s="56"/>
      <c r="S1394" s="56"/>
      <c r="T1394" s="56"/>
      <c r="U1394" s="56"/>
      <c r="V1394" s="56"/>
      <c r="W1394" s="56"/>
      <c r="X1394" s="56"/>
      <c r="Y1394" s="56"/>
      <c r="Z1394" s="56"/>
      <c r="AA1394" s="56"/>
      <c r="AB1394" s="56"/>
      <c r="AC1394" s="56"/>
      <c r="AD1394" s="56"/>
      <c r="AE1394" s="56"/>
      <c r="AG1394" s="6">
        <f>IF(Q1394&gt;0,RANK(Q1394,(N1394:P1394,Q1394:AE1394)),0)</f>
        <v>3</v>
      </c>
      <c r="AH1394" s="6">
        <f>IF(R1394&gt;0,RANK(R1394,(N1394:P1394,Q1394:AE1394)),0)</f>
        <v>0</v>
      </c>
      <c r="AI1394" s="6">
        <f>IF(T1394&gt;0,RANK(T1394,(N1394:P1394,Q1394:AE1394)),0)</f>
        <v>0</v>
      </c>
      <c r="AJ1394" s="6">
        <f>IF(S1394&gt;0,RANK(S1394,(N1394:P1394,Q1394:AE1394)),0)</f>
        <v>0</v>
      </c>
      <c r="AK1394" s="2">
        <f t="shared" si="531"/>
        <v>7.1230020847810977E-3</v>
      </c>
      <c r="AL1394" s="2">
        <f t="shared" si="532"/>
        <v>0</v>
      </c>
      <c r="AM1394" s="2">
        <f t="shared" si="533"/>
        <v>0</v>
      </c>
      <c r="AN1394" s="2">
        <f t="shared" si="534"/>
        <v>0</v>
      </c>
      <c r="AP1394" t="s">
        <v>2567</v>
      </c>
      <c r="AQ1394" t="s">
        <v>1022</v>
      </c>
      <c r="AT1394" s="92">
        <v>48</v>
      </c>
      <c r="AU1394" s="94">
        <v>7</v>
      </c>
      <c r="AV1394" s="98">
        <f t="shared" si="525"/>
        <v>48007</v>
      </c>
      <c r="AX1394" s="6" t="s">
        <v>1535</v>
      </c>
    </row>
    <row r="1395" spans="1:50" hidden="1" outlineLevel="1">
      <c r="A1395" t="s">
        <v>811</v>
      </c>
      <c r="B1395" t="s">
        <v>1022</v>
      </c>
      <c r="C1395" s="1">
        <f t="shared" si="526"/>
        <v>2846</v>
      </c>
      <c r="D1395" s="6">
        <f>IF(N1395&gt;0, RANK(N1395,(N1395:P1395,Q1395:AE1395)),0)</f>
        <v>2</v>
      </c>
      <c r="E1395" s="6">
        <f>IF(O1395&gt;0,RANK(O1395,(N1395:P1395,Q1395:AE1395)),0)</f>
        <v>1</v>
      </c>
      <c r="F1395" s="6">
        <f>IF(P1395&gt;0,RANK(P1395,(N1395:P1395,Q1395:AE1395)),0)</f>
        <v>0</v>
      </c>
      <c r="G1395" s="1">
        <f t="shared" si="513"/>
        <v>1030</v>
      </c>
      <c r="H1395" s="2">
        <f t="shared" si="514"/>
        <v>0.36191145467322555</v>
      </c>
      <c r="I1395" s="2"/>
      <c r="J1395" s="2">
        <f t="shared" si="527"/>
        <v>0.3172874209416725</v>
      </c>
      <c r="K1395" s="2">
        <f t="shared" si="528"/>
        <v>0.67919887561489811</v>
      </c>
      <c r="L1395" s="2">
        <f t="shared" si="529"/>
        <v>0</v>
      </c>
      <c r="M1395" s="2">
        <f t="shared" si="530"/>
        <v>3.5137034434293835E-3</v>
      </c>
      <c r="N1395" s="56">
        <v>903</v>
      </c>
      <c r="O1395" s="56">
        <v>1933</v>
      </c>
      <c r="P1395" s="56"/>
      <c r="Q1395" s="56">
        <v>10</v>
      </c>
      <c r="R1395" s="56"/>
      <c r="S1395" s="56"/>
      <c r="T1395" s="56"/>
      <c r="U1395" s="56"/>
      <c r="V1395" s="56"/>
      <c r="W1395" s="56"/>
      <c r="X1395" s="56"/>
      <c r="Y1395" s="56"/>
      <c r="Z1395" s="56"/>
      <c r="AA1395" s="56"/>
      <c r="AB1395" s="56"/>
      <c r="AC1395" s="56"/>
      <c r="AD1395" s="56"/>
      <c r="AE1395" s="56"/>
      <c r="AG1395" s="6">
        <f>IF(Q1395&gt;0,RANK(Q1395,(N1395:P1395,Q1395:AE1395)),0)</f>
        <v>3</v>
      </c>
      <c r="AH1395" s="6">
        <f>IF(R1395&gt;0,RANK(R1395,(N1395:P1395,Q1395:AE1395)),0)</f>
        <v>0</v>
      </c>
      <c r="AI1395" s="6">
        <f>IF(T1395&gt;0,RANK(T1395,(N1395:P1395,Q1395:AE1395)),0)</f>
        <v>0</v>
      </c>
      <c r="AJ1395" s="6">
        <f>IF(S1395&gt;0,RANK(S1395,(N1395:P1395,Q1395:AE1395)),0)</f>
        <v>0</v>
      </c>
      <c r="AK1395" s="2">
        <f t="shared" si="531"/>
        <v>3.5137034434293743E-3</v>
      </c>
      <c r="AL1395" s="2">
        <f t="shared" si="532"/>
        <v>0</v>
      </c>
      <c r="AM1395" s="2">
        <f t="shared" si="533"/>
        <v>0</v>
      </c>
      <c r="AN1395" s="2">
        <f t="shared" si="534"/>
        <v>0</v>
      </c>
      <c r="AP1395" t="s">
        <v>811</v>
      </c>
      <c r="AQ1395" t="s">
        <v>1022</v>
      </c>
      <c r="AT1395" s="92">
        <v>48</v>
      </c>
      <c r="AU1395" s="94">
        <v>9</v>
      </c>
      <c r="AV1395" s="98">
        <f t="shared" si="525"/>
        <v>48009</v>
      </c>
      <c r="AX1395" s="6" t="s">
        <v>1535</v>
      </c>
    </row>
    <row r="1396" spans="1:50" hidden="1" outlineLevel="1">
      <c r="A1396" t="s">
        <v>1557</v>
      </c>
      <c r="B1396" t="s">
        <v>1022</v>
      </c>
      <c r="C1396" s="1">
        <f t="shared" si="526"/>
        <v>878</v>
      </c>
      <c r="D1396" s="6">
        <f>IF(N1396&gt;0, RANK(N1396,(N1396:P1396,Q1396:AE1396)),0)</f>
        <v>2</v>
      </c>
      <c r="E1396" s="6">
        <f>IF(O1396&gt;0,RANK(O1396,(N1396:P1396,Q1396:AE1396)),0)</f>
        <v>1</v>
      </c>
      <c r="F1396" s="6">
        <f>IF(P1396&gt;0,RANK(P1396,(N1396:P1396,Q1396:AE1396)),0)</f>
        <v>0</v>
      </c>
      <c r="G1396" s="1">
        <f t="shared" si="513"/>
        <v>499</v>
      </c>
      <c r="H1396" s="2">
        <f t="shared" si="514"/>
        <v>0.56833712984054674</v>
      </c>
      <c r="I1396" s="2"/>
      <c r="J1396" s="2">
        <f t="shared" si="527"/>
        <v>0.21412300683371299</v>
      </c>
      <c r="K1396" s="2">
        <f t="shared" si="528"/>
        <v>0.78246013667425973</v>
      </c>
      <c r="L1396" s="2">
        <f t="shared" si="529"/>
        <v>0</v>
      </c>
      <c r="M1396" s="2">
        <f t="shared" si="530"/>
        <v>3.4168564920272759E-3</v>
      </c>
      <c r="N1396" s="56">
        <v>188</v>
      </c>
      <c r="O1396" s="56">
        <v>687</v>
      </c>
      <c r="P1396" s="56"/>
      <c r="Q1396" s="56">
        <v>3</v>
      </c>
      <c r="R1396" s="56"/>
      <c r="S1396" s="56"/>
      <c r="T1396" s="56"/>
      <c r="U1396" s="56"/>
      <c r="V1396" s="56"/>
      <c r="W1396" s="56"/>
      <c r="X1396" s="56"/>
      <c r="Y1396" s="56"/>
      <c r="Z1396" s="56"/>
      <c r="AA1396" s="56"/>
      <c r="AB1396" s="56"/>
      <c r="AC1396" s="56"/>
      <c r="AD1396" s="56"/>
      <c r="AE1396" s="56"/>
      <c r="AG1396" s="6">
        <f>IF(Q1396&gt;0,RANK(Q1396,(N1396:P1396,Q1396:AE1396)),0)</f>
        <v>3</v>
      </c>
      <c r="AH1396" s="6">
        <f>IF(R1396&gt;0,RANK(R1396,(N1396:P1396,Q1396:AE1396)),0)</f>
        <v>0</v>
      </c>
      <c r="AI1396" s="6">
        <f>IF(T1396&gt;0,RANK(T1396,(N1396:P1396,Q1396:AE1396)),0)</f>
        <v>0</v>
      </c>
      <c r="AJ1396" s="6">
        <f>IF(S1396&gt;0,RANK(S1396,(N1396:P1396,Q1396:AE1396)),0)</f>
        <v>0</v>
      </c>
      <c r="AK1396" s="2">
        <f t="shared" si="531"/>
        <v>3.4168564920273349E-3</v>
      </c>
      <c r="AL1396" s="2">
        <f t="shared" si="532"/>
        <v>0</v>
      </c>
      <c r="AM1396" s="2">
        <f t="shared" si="533"/>
        <v>0</v>
      </c>
      <c r="AN1396" s="2">
        <f t="shared" si="534"/>
        <v>0</v>
      </c>
      <c r="AP1396" t="s">
        <v>1557</v>
      </c>
      <c r="AQ1396" t="s">
        <v>1022</v>
      </c>
      <c r="AT1396" s="92">
        <v>48</v>
      </c>
      <c r="AU1396" s="94">
        <v>11</v>
      </c>
      <c r="AV1396" s="98">
        <f t="shared" si="525"/>
        <v>48011</v>
      </c>
      <c r="AX1396" s="6" t="s">
        <v>1535</v>
      </c>
    </row>
    <row r="1397" spans="1:50" hidden="1" outlineLevel="1">
      <c r="A1397" t="s">
        <v>835</v>
      </c>
      <c r="B1397" t="s">
        <v>1022</v>
      </c>
      <c r="C1397" s="1">
        <f t="shared" si="526"/>
        <v>7268</v>
      </c>
      <c r="D1397" s="6">
        <f>IF(N1397&gt;0, RANK(N1397,(N1397:P1397,Q1397:AE1397)),0)</f>
        <v>2</v>
      </c>
      <c r="E1397" s="6">
        <f>IF(O1397&gt;0,RANK(O1397,(N1397:P1397,Q1397:AE1397)),0)</f>
        <v>1</v>
      </c>
      <c r="F1397" s="6">
        <f>IF(P1397&gt;0,RANK(P1397,(N1397:P1397,Q1397:AE1397)),0)</f>
        <v>0</v>
      </c>
      <c r="G1397" s="1">
        <f t="shared" si="513"/>
        <v>1537</v>
      </c>
      <c r="H1397" s="2">
        <f t="shared" si="514"/>
        <v>0.21147495872317007</v>
      </c>
      <c r="I1397" s="2"/>
      <c r="J1397" s="2">
        <f t="shared" si="527"/>
        <v>0.38924050632911394</v>
      </c>
      <c r="K1397" s="2">
        <f t="shared" si="528"/>
        <v>0.60071546505228401</v>
      </c>
      <c r="L1397" s="2">
        <f t="shared" si="529"/>
        <v>0</v>
      </c>
      <c r="M1397" s="2">
        <f t="shared" si="530"/>
        <v>1.0044028618601986E-2</v>
      </c>
      <c r="N1397" s="56">
        <v>2829</v>
      </c>
      <c r="O1397" s="56">
        <v>4366</v>
      </c>
      <c r="P1397" s="56"/>
      <c r="Q1397" s="56">
        <v>73</v>
      </c>
      <c r="R1397" s="56"/>
      <c r="S1397" s="56"/>
      <c r="T1397" s="56"/>
      <c r="U1397" s="56"/>
      <c r="V1397" s="56"/>
      <c r="W1397" s="56"/>
      <c r="X1397" s="56"/>
      <c r="Y1397" s="56"/>
      <c r="Z1397" s="56"/>
      <c r="AA1397" s="56"/>
      <c r="AB1397" s="56"/>
      <c r="AC1397" s="56"/>
      <c r="AD1397" s="56"/>
      <c r="AE1397" s="56"/>
      <c r="AG1397" s="6">
        <f>IF(Q1397&gt;0,RANK(Q1397,(N1397:P1397,Q1397:AE1397)),0)</f>
        <v>3</v>
      </c>
      <c r="AH1397" s="6">
        <f>IF(R1397&gt;0,RANK(R1397,(N1397:P1397,Q1397:AE1397)),0)</f>
        <v>0</v>
      </c>
      <c r="AI1397" s="6">
        <f>IF(T1397&gt;0,RANK(T1397,(N1397:P1397,Q1397:AE1397)),0)</f>
        <v>0</v>
      </c>
      <c r="AJ1397" s="6">
        <f>IF(S1397&gt;0,RANK(S1397,(N1397:P1397,Q1397:AE1397)),0)</f>
        <v>0</v>
      </c>
      <c r="AK1397" s="2">
        <f t="shared" si="531"/>
        <v>1.0044028618602091E-2</v>
      </c>
      <c r="AL1397" s="2">
        <f t="shared" si="532"/>
        <v>0</v>
      </c>
      <c r="AM1397" s="2">
        <f t="shared" si="533"/>
        <v>0</v>
      </c>
      <c r="AN1397" s="2">
        <f t="shared" si="534"/>
        <v>0</v>
      </c>
      <c r="AP1397" t="s">
        <v>835</v>
      </c>
      <c r="AQ1397" t="s">
        <v>1022</v>
      </c>
      <c r="AT1397" s="92">
        <v>48</v>
      </c>
      <c r="AU1397" s="94">
        <v>13</v>
      </c>
      <c r="AV1397" s="98">
        <f t="shared" si="525"/>
        <v>48013</v>
      </c>
      <c r="AX1397" s="6" t="s">
        <v>1535</v>
      </c>
    </row>
    <row r="1398" spans="1:50" hidden="1" outlineLevel="1">
      <c r="A1398" t="s">
        <v>1494</v>
      </c>
      <c r="B1398" t="s">
        <v>1022</v>
      </c>
      <c r="C1398" s="1">
        <f t="shared" si="526"/>
        <v>6703</v>
      </c>
      <c r="D1398" s="6">
        <f>IF(N1398&gt;0, RANK(N1398,(N1398:P1398,Q1398:AE1398)),0)</f>
        <v>2</v>
      </c>
      <c r="E1398" s="6">
        <f>IF(O1398&gt;0,RANK(O1398,(N1398:P1398,Q1398:AE1398)),0)</f>
        <v>1</v>
      </c>
      <c r="F1398" s="6">
        <f>IF(P1398&gt;0,RANK(P1398,(N1398:P1398,Q1398:AE1398)),0)</f>
        <v>0</v>
      </c>
      <c r="G1398" s="1">
        <f t="shared" si="513"/>
        <v>2788</v>
      </c>
      <c r="H1398" s="2">
        <f t="shared" si="514"/>
        <v>0.41593316425481131</v>
      </c>
      <c r="I1398" s="2"/>
      <c r="J1398" s="2">
        <f t="shared" si="527"/>
        <v>0.28882589885126064</v>
      </c>
      <c r="K1398" s="2">
        <f t="shared" si="528"/>
        <v>0.70475906310607195</v>
      </c>
      <c r="L1398" s="2">
        <f t="shared" si="529"/>
        <v>0</v>
      </c>
      <c r="M1398" s="2">
        <f t="shared" si="530"/>
        <v>6.4150380426674092E-3</v>
      </c>
      <c r="N1398" s="56">
        <v>1936</v>
      </c>
      <c r="O1398" s="56">
        <v>4724</v>
      </c>
      <c r="P1398" s="56"/>
      <c r="Q1398" s="56">
        <v>43</v>
      </c>
      <c r="R1398" s="56"/>
      <c r="S1398" s="56"/>
      <c r="T1398" s="56"/>
      <c r="U1398" s="56"/>
      <c r="V1398" s="56"/>
      <c r="W1398" s="56"/>
      <c r="X1398" s="56"/>
      <c r="Y1398" s="56"/>
      <c r="Z1398" s="56"/>
      <c r="AA1398" s="56"/>
      <c r="AB1398" s="56"/>
      <c r="AC1398" s="56"/>
      <c r="AD1398" s="56"/>
      <c r="AE1398" s="56"/>
      <c r="AG1398" s="6">
        <f>IF(Q1398&gt;0,RANK(Q1398,(N1398:P1398,Q1398:AE1398)),0)</f>
        <v>3</v>
      </c>
      <c r="AH1398" s="6">
        <f>IF(R1398&gt;0,RANK(R1398,(N1398:P1398,Q1398:AE1398)),0)</f>
        <v>0</v>
      </c>
      <c r="AI1398" s="6">
        <f>IF(T1398&gt;0,RANK(T1398,(N1398:P1398,Q1398:AE1398)),0)</f>
        <v>0</v>
      </c>
      <c r="AJ1398" s="6">
        <f>IF(S1398&gt;0,RANK(S1398,(N1398:P1398,Q1398:AE1398)),0)</f>
        <v>0</v>
      </c>
      <c r="AK1398" s="2">
        <f t="shared" si="531"/>
        <v>6.4150380426674621E-3</v>
      </c>
      <c r="AL1398" s="2">
        <f t="shared" si="532"/>
        <v>0</v>
      </c>
      <c r="AM1398" s="2">
        <f t="shared" si="533"/>
        <v>0</v>
      </c>
      <c r="AN1398" s="2">
        <f t="shared" si="534"/>
        <v>0</v>
      </c>
      <c r="AP1398" t="s">
        <v>1494</v>
      </c>
      <c r="AQ1398" t="s">
        <v>1022</v>
      </c>
      <c r="AT1398" s="92">
        <v>48</v>
      </c>
      <c r="AU1398" s="94">
        <v>15</v>
      </c>
      <c r="AV1398" s="98">
        <f t="shared" si="525"/>
        <v>48015</v>
      </c>
      <c r="AX1398" s="6" t="s">
        <v>1535</v>
      </c>
    </row>
    <row r="1399" spans="1:50" hidden="1" outlineLevel="1">
      <c r="A1399" t="s">
        <v>672</v>
      </c>
      <c r="B1399" t="s">
        <v>1022</v>
      </c>
      <c r="C1399" s="1">
        <f t="shared" si="526"/>
        <v>1744</v>
      </c>
      <c r="D1399" s="6">
        <f>IF(N1399&gt;0, RANK(N1399,(N1399:P1399,Q1399:AE1399)),0)</f>
        <v>2</v>
      </c>
      <c r="E1399" s="6">
        <f>IF(O1399&gt;0,RANK(O1399,(N1399:P1399,Q1399:AE1399)),0)</f>
        <v>1</v>
      </c>
      <c r="F1399" s="6">
        <f>IF(P1399&gt;0,RANK(P1399,(N1399:P1399,Q1399:AE1399)),0)</f>
        <v>0</v>
      </c>
      <c r="G1399" s="1">
        <f t="shared" ref="G1399:G1462" si="535">IF(C1399&gt;0,MAX(N1399:P1399)-LARGE(N1399:P1399,2),0)</f>
        <v>812</v>
      </c>
      <c r="H1399" s="2">
        <f t="shared" ref="H1399:H1462" si="536">IF(C1399&gt;0,G1399/C1399,0)</f>
        <v>0.46559633027522934</v>
      </c>
      <c r="I1399" s="2"/>
      <c r="J1399" s="2">
        <f t="shared" si="527"/>
        <v>0.26548165137614677</v>
      </c>
      <c r="K1399" s="2">
        <f t="shared" si="528"/>
        <v>0.73107798165137616</v>
      </c>
      <c r="L1399" s="2">
        <f t="shared" si="529"/>
        <v>0</v>
      </c>
      <c r="M1399" s="2">
        <f t="shared" si="530"/>
        <v>3.4403669724770714E-3</v>
      </c>
      <c r="N1399" s="56">
        <v>463</v>
      </c>
      <c r="O1399" s="56">
        <v>1275</v>
      </c>
      <c r="P1399" s="56"/>
      <c r="Q1399" s="56">
        <v>6</v>
      </c>
      <c r="R1399" s="56"/>
      <c r="S1399" s="56"/>
      <c r="T1399" s="56"/>
      <c r="U1399" s="56"/>
      <c r="V1399" s="56"/>
      <c r="W1399" s="56"/>
      <c r="X1399" s="56"/>
      <c r="Y1399" s="56"/>
      <c r="Z1399" s="56"/>
      <c r="AA1399" s="56"/>
      <c r="AB1399" s="56"/>
      <c r="AC1399" s="56"/>
      <c r="AD1399" s="56"/>
      <c r="AE1399" s="56"/>
      <c r="AG1399" s="6">
        <f>IF(Q1399&gt;0,RANK(Q1399,(N1399:P1399,Q1399:AE1399)),0)</f>
        <v>3</v>
      </c>
      <c r="AH1399" s="6">
        <f>IF(R1399&gt;0,RANK(R1399,(N1399:P1399,Q1399:AE1399)),0)</f>
        <v>0</v>
      </c>
      <c r="AI1399" s="6">
        <f>IF(T1399&gt;0,RANK(T1399,(N1399:P1399,Q1399:AE1399)),0)</f>
        <v>0</v>
      </c>
      <c r="AJ1399" s="6">
        <f>IF(S1399&gt;0,RANK(S1399,(N1399:P1399,Q1399:AE1399)),0)</f>
        <v>0</v>
      </c>
      <c r="AK1399" s="2">
        <f t="shared" si="531"/>
        <v>3.4403669724770644E-3</v>
      </c>
      <c r="AL1399" s="2">
        <f t="shared" si="532"/>
        <v>0</v>
      </c>
      <c r="AM1399" s="2">
        <f t="shared" si="533"/>
        <v>0</v>
      </c>
      <c r="AN1399" s="2">
        <f t="shared" si="534"/>
        <v>0</v>
      </c>
      <c r="AP1399" t="s">
        <v>672</v>
      </c>
      <c r="AQ1399" t="s">
        <v>1022</v>
      </c>
      <c r="AT1399" s="92">
        <v>48</v>
      </c>
      <c r="AU1399" s="94">
        <v>17</v>
      </c>
      <c r="AV1399" s="98">
        <f t="shared" si="525"/>
        <v>48017</v>
      </c>
      <c r="AX1399" s="6" t="s">
        <v>1535</v>
      </c>
    </row>
    <row r="1400" spans="1:50" hidden="1" outlineLevel="1">
      <c r="A1400" t="s">
        <v>282</v>
      </c>
      <c r="B1400" t="s">
        <v>1022</v>
      </c>
      <c r="C1400" s="1">
        <f t="shared" si="526"/>
        <v>4205</v>
      </c>
      <c r="D1400" s="6">
        <f>IF(N1400&gt;0, RANK(N1400,(N1400:P1400,Q1400:AE1400)),0)</f>
        <v>2</v>
      </c>
      <c r="E1400" s="6">
        <f>IF(O1400&gt;0,RANK(O1400,(N1400:P1400,Q1400:AE1400)),0)</f>
        <v>1</v>
      </c>
      <c r="F1400" s="6">
        <f>IF(P1400&gt;0,RANK(P1400,(N1400:P1400,Q1400:AE1400)),0)</f>
        <v>0</v>
      </c>
      <c r="G1400" s="1">
        <f t="shared" si="535"/>
        <v>2308</v>
      </c>
      <c r="H1400" s="2">
        <f t="shared" si="536"/>
        <v>0.5488703923900119</v>
      </c>
      <c r="I1400" s="2"/>
      <c r="J1400" s="2">
        <f t="shared" si="527"/>
        <v>0.21973840665873959</v>
      </c>
      <c r="K1400" s="2">
        <f t="shared" si="528"/>
        <v>0.76860879904875146</v>
      </c>
      <c r="L1400" s="2">
        <f t="shared" si="529"/>
        <v>0</v>
      </c>
      <c r="M1400" s="2">
        <f t="shared" si="530"/>
        <v>1.1652794292508983E-2</v>
      </c>
      <c r="N1400" s="56">
        <v>924</v>
      </c>
      <c r="O1400" s="56">
        <v>3232</v>
      </c>
      <c r="P1400" s="56"/>
      <c r="Q1400" s="56">
        <v>49</v>
      </c>
      <c r="R1400" s="56"/>
      <c r="S1400" s="56"/>
      <c r="T1400" s="56"/>
      <c r="U1400" s="56"/>
      <c r="V1400" s="56"/>
      <c r="W1400" s="56"/>
      <c r="X1400" s="56"/>
      <c r="Y1400" s="56"/>
      <c r="Z1400" s="56"/>
      <c r="AA1400" s="56"/>
      <c r="AB1400" s="56"/>
      <c r="AC1400" s="56"/>
      <c r="AD1400" s="56"/>
      <c r="AE1400" s="56"/>
      <c r="AG1400" s="6">
        <f>IF(Q1400&gt;0,RANK(Q1400,(N1400:P1400,Q1400:AE1400)),0)</f>
        <v>3</v>
      </c>
      <c r="AH1400" s="6">
        <f>IF(R1400&gt;0,RANK(R1400,(N1400:P1400,Q1400:AE1400)),0)</f>
        <v>0</v>
      </c>
      <c r="AI1400" s="6">
        <f>IF(T1400&gt;0,RANK(T1400,(N1400:P1400,Q1400:AE1400)),0)</f>
        <v>0</v>
      </c>
      <c r="AJ1400" s="6">
        <f>IF(S1400&gt;0,RANK(S1400,(N1400:P1400,Q1400:AE1400)),0)</f>
        <v>0</v>
      </c>
      <c r="AK1400" s="2">
        <f t="shared" si="531"/>
        <v>1.1652794292508917E-2</v>
      </c>
      <c r="AL1400" s="2">
        <f t="shared" si="532"/>
        <v>0</v>
      </c>
      <c r="AM1400" s="2">
        <f t="shared" si="533"/>
        <v>0</v>
      </c>
      <c r="AN1400" s="2">
        <f t="shared" si="534"/>
        <v>0</v>
      </c>
      <c r="AP1400" t="s">
        <v>282</v>
      </c>
      <c r="AQ1400" t="s">
        <v>1022</v>
      </c>
      <c r="AT1400" s="92">
        <v>48</v>
      </c>
      <c r="AU1400" s="94">
        <v>19</v>
      </c>
      <c r="AV1400" s="98">
        <f t="shared" si="525"/>
        <v>48019</v>
      </c>
      <c r="AX1400" s="6" t="s">
        <v>1535</v>
      </c>
    </row>
    <row r="1401" spans="1:50" hidden="1" outlineLevel="1">
      <c r="A1401" t="s">
        <v>1297</v>
      </c>
      <c r="B1401" t="s">
        <v>1022</v>
      </c>
      <c r="C1401" s="1">
        <f t="shared" si="526"/>
        <v>11079</v>
      </c>
      <c r="D1401" s="6">
        <f>IF(N1401&gt;0, RANK(N1401,(N1401:P1401,Q1401:AE1401)),0)</f>
        <v>2</v>
      </c>
      <c r="E1401" s="6">
        <f>IF(O1401&gt;0,RANK(O1401,(N1401:P1401,Q1401:AE1401)),0)</f>
        <v>1</v>
      </c>
      <c r="F1401" s="6">
        <f>IF(P1401&gt;0,RANK(P1401,(N1401:P1401,Q1401:AE1401)),0)</f>
        <v>0</v>
      </c>
      <c r="G1401" s="1">
        <f t="shared" si="535"/>
        <v>1675</v>
      </c>
      <c r="H1401" s="2">
        <f t="shared" si="536"/>
        <v>0.15118693022835997</v>
      </c>
      <c r="I1401" s="2"/>
      <c r="J1401" s="2">
        <f t="shared" si="527"/>
        <v>0.41844931853055328</v>
      </c>
      <c r="K1401" s="2">
        <f t="shared" si="528"/>
        <v>0.56963624875891328</v>
      </c>
      <c r="L1401" s="2">
        <f t="shared" si="529"/>
        <v>0</v>
      </c>
      <c r="M1401" s="2">
        <f t="shared" si="530"/>
        <v>1.1914432710533385E-2</v>
      </c>
      <c r="N1401" s="56">
        <v>4636</v>
      </c>
      <c r="O1401" s="56">
        <v>6311</v>
      </c>
      <c r="P1401" s="56"/>
      <c r="Q1401" s="56">
        <v>132</v>
      </c>
      <c r="R1401" s="56"/>
      <c r="S1401" s="56"/>
      <c r="T1401" s="56"/>
      <c r="U1401" s="56"/>
      <c r="V1401" s="56"/>
      <c r="W1401" s="56"/>
      <c r="X1401" s="56"/>
      <c r="Y1401" s="56"/>
      <c r="Z1401" s="56"/>
      <c r="AA1401" s="56"/>
      <c r="AB1401" s="56"/>
      <c r="AC1401" s="56"/>
      <c r="AD1401" s="56"/>
      <c r="AE1401" s="56"/>
      <c r="AG1401" s="6">
        <f>IF(Q1401&gt;0,RANK(Q1401,(N1401:P1401,Q1401:AE1401)),0)</f>
        <v>3</v>
      </c>
      <c r="AH1401" s="6">
        <f>IF(R1401&gt;0,RANK(R1401,(N1401:P1401,Q1401:AE1401)),0)</f>
        <v>0</v>
      </c>
      <c r="AI1401" s="6">
        <f>IF(T1401&gt;0,RANK(T1401,(N1401:P1401,Q1401:AE1401)),0)</f>
        <v>0</v>
      </c>
      <c r="AJ1401" s="6">
        <f>IF(S1401&gt;0,RANK(S1401,(N1401:P1401,Q1401:AE1401)),0)</f>
        <v>0</v>
      </c>
      <c r="AK1401" s="2">
        <f t="shared" si="531"/>
        <v>1.1914432710533442E-2</v>
      </c>
      <c r="AL1401" s="2">
        <f t="shared" si="532"/>
        <v>0</v>
      </c>
      <c r="AM1401" s="2">
        <f t="shared" si="533"/>
        <v>0</v>
      </c>
      <c r="AN1401" s="2">
        <f t="shared" si="534"/>
        <v>0</v>
      </c>
      <c r="AP1401" t="s">
        <v>1297</v>
      </c>
      <c r="AQ1401" t="s">
        <v>1022</v>
      </c>
      <c r="AT1401" s="92">
        <v>48</v>
      </c>
      <c r="AU1401" s="94">
        <v>21</v>
      </c>
      <c r="AV1401" s="98">
        <f t="shared" si="525"/>
        <v>48021</v>
      </c>
      <c r="AX1401" s="6" t="s">
        <v>1535</v>
      </c>
    </row>
    <row r="1402" spans="1:50" hidden="1" outlineLevel="1">
      <c r="A1402" t="s">
        <v>1298</v>
      </c>
      <c r="B1402" t="s">
        <v>1022</v>
      </c>
      <c r="C1402" s="1">
        <f t="shared" si="526"/>
        <v>1737</v>
      </c>
      <c r="D1402" s="6">
        <f>IF(N1402&gt;0, RANK(N1402,(N1402:P1402,Q1402:AE1402)),0)</f>
        <v>2</v>
      </c>
      <c r="E1402" s="6">
        <f>IF(O1402&gt;0,RANK(O1402,(N1402:P1402,Q1402:AE1402)),0)</f>
        <v>1</v>
      </c>
      <c r="F1402" s="6">
        <f>IF(P1402&gt;0,RANK(P1402,(N1402:P1402,Q1402:AE1402)),0)</f>
        <v>0</v>
      </c>
      <c r="G1402" s="1">
        <f t="shared" si="535"/>
        <v>209</v>
      </c>
      <c r="H1402" s="2">
        <f t="shared" si="536"/>
        <v>0.1203223949337939</v>
      </c>
      <c r="I1402" s="2"/>
      <c r="J1402" s="2">
        <f t="shared" si="527"/>
        <v>0.436384571099597</v>
      </c>
      <c r="K1402" s="2">
        <f t="shared" si="528"/>
        <v>0.55670696603339087</v>
      </c>
      <c r="L1402" s="2">
        <f t="shared" si="529"/>
        <v>0</v>
      </c>
      <c r="M1402" s="2">
        <f t="shared" si="530"/>
        <v>6.9084628670120773E-3</v>
      </c>
      <c r="N1402" s="56">
        <v>758</v>
      </c>
      <c r="O1402" s="56">
        <v>967</v>
      </c>
      <c r="P1402" s="56"/>
      <c r="Q1402" s="56">
        <v>12</v>
      </c>
      <c r="R1402" s="56"/>
      <c r="S1402" s="56"/>
      <c r="T1402" s="56"/>
      <c r="U1402" s="56"/>
      <c r="V1402" s="56"/>
      <c r="W1402" s="56"/>
      <c r="X1402" s="56"/>
      <c r="Y1402" s="56"/>
      <c r="Z1402" s="56"/>
      <c r="AA1402" s="56"/>
      <c r="AB1402" s="56"/>
      <c r="AC1402" s="56"/>
      <c r="AD1402" s="56"/>
      <c r="AE1402" s="56"/>
      <c r="AG1402" s="6">
        <f>IF(Q1402&gt;0,RANK(Q1402,(N1402:P1402,Q1402:AE1402)),0)</f>
        <v>3</v>
      </c>
      <c r="AH1402" s="6">
        <f>IF(R1402&gt;0,RANK(R1402,(N1402:P1402,Q1402:AE1402)),0)</f>
        <v>0</v>
      </c>
      <c r="AI1402" s="6">
        <f>IF(T1402&gt;0,RANK(T1402,(N1402:P1402,Q1402:AE1402)),0)</f>
        <v>0</v>
      </c>
      <c r="AJ1402" s="6">
        <f>IF(S1402&gt;0,RANK(S1402,(N1402:P1402,Q1402:AE1402)),0)</f>
        <v>0</v>
      </c>
      <c r="AK1402" s="2">
        <f t="shared" si="531"/>
        <v>6.9084628670120895E-3</v>
      </c>
      <c r="AL1402" s="2">
        <f t="shared" si="532"/>
        <v>0</v>
      </c>
      <c r="AM1402" s="2">
        <f t="shared" si="533"/>
        <v>0</v>
      </c>
      <c r="AN1402" s="2">
        <f t="shared" si="534"/>
        <v>0</v>
      </c>
      <c r="AP1402" t="s">
        <v>1298</v>
      </c>
      <c r="AQ1402" t="s">
        <v>1022</v>
      </c>
      <c r="AT1402" s="92">
        <v>48</v>
      </c>
      <c r="AU1402" s="94">
        <v>23</v>
      </c>
      <c r="AV1402" s="98">
        <f t="shared" si="525"/>
        <v>48023</v>
      </c>
      <c r="AX1402" s="6" t="s">
        <v>1535</v>
      </c>
    </row>
    <row r="1403" spans="1:50" hidden="1" outlineLevel="1">
      <c r="A1403" t="s">
        <v>107</v>
      </c>
      <c r="B1403" t="s">
        <v>1022</v>
      </c>
      <c r="C1403" s="1">
        <f t="shared" si="526"/>
        <v>6810</v>
      </c>
      <c r="D1403" s="6">
        <f>IF(N1403&gt;0, RANK(N1403,(N1403:P1403,Q1403:AE1403)),0)</f>
        <v>2</v>
      </c>
      <c r="E1403" s="6">
        <f>IF(O1403&gt;0,RANK(O1403,(N1403:P1403,Q1403:AE1403)),0)</f>
        <v>1</v>
      </c>
      <c r="F1403" s="6">
        <f>IF(P1403&gt;0,RANK(P1403,(N1403:P1403,Q1403:AE1403)),0)</f>
        <v>0</v>
      </c>
      <c r="G1403" s="1">
        <f t="shared" si="535"/>
        <v>735</v>
      </c>
      <c r="H1403" s="2">
        <f t="shared" si="536"/>
        <v>0.10792951541850221</v>
      </c>
      <c r="I1403" s="2"/>
      <c r="J1403" s="2">
        <f t="shared" si="527"/>
        <v>0.44419970631424377</v>
      </c>
      <c r="K1403" s="2">
        <f t="shared" si="528"/>
        <v>0.55212922173274592</v>
      </c>
      <c r="L1403" s="2">
        <f t="shared" si="529"/>
        <v>0</v>
      </c>
      <c r="M1403" s="2">
        <f t="shared" si="530"/>
        <v>3.6710719530103075E-3</v>
      </c>
      <c r="N1403" s="56">
        <v>3025</v>
      </c>
      <c r="O1403" s="56">
        <v>3760</v>
      </c>
      <c r="P1403" s="56"/>
      <c r="Q1403" s="56">
        <v>25</v>
      </c>
      <c r="R1403" s="56"/>
      <c r="S1403" s="56"/>
      <c r="T1403" s="56"/>
      <c r="U1403" s="56"/>
      <c r="V1403" s="56"/>
      <c r="W1403" s="56"/>
      <c r="X1403" s="56"/>
      <c r="Y1403" s="56"/>
      <c r="Z1403" s="56"/>
      <c r="AA1403" s="56"/>
      <c r="AB1403" s="56"/>
      <c r="AC1403" s="56"/>
      <c r="AD1403" s="56"/>
      <c r="AE1403" s="56"/>
      <c r="AG1403" s="6">
        <f>IF(Q1403&gt;0,RANK(Q1403,(N1403:P1403,Q1403:AE1403)),0)</f>
        <v>3</v>
      </c>
      <c r="AH1403" s="6">
        <f>IF(R1403&gt;0,RANK(R1403,(N1403:P1403,Q1403:AE1403)),0)</f>
        <v>0</v>
      </c>
      <c r="AI1403" s="6">
        <f>IF(T1403&gt;0,RANK(T1403,(N1403:P1403,Q1403:AE1403)),0)</f>
        <v>0</v>
      </c>
      <c r="AJ1403" s="6">
        <f>IF(S1403&gt;0,RANK(S1403,(N1403:P1403,Q1403:AE1403)),0)</f>
        <v>0</v>
      </c>
      <c r="AK1403" s="2">
        <f t="shared" si="531"/>
        <v>3.6710719530102789E-3</v>
      </c>
      <c r="AL1403" s="2">
        <f t="shared" si="532"/>
        <v>0</v>
      </c>
      <c r="AM1403" s="2">
        <f t="shared" si="533"/>
        <v>0</v>
      </c>
      <c r="AN1403" s="2">
        <f t="shared" si="534"/>
        <v>0</v>
      </c>
      <c r="AP1403" t="s">
        <v>107</v>
      </c>
      <c r="AQ1403" t="s">
        <v>1022</v>
      </c>
      <c r="AT1403" s="92">
        <v>48</v>
      </c>
      <c r="AU1403" s="94">
        <v>25</v>
      </c>
      <c r="AV1403" s="98">
        <f t="shared" si="525"/>
        <v>48025</v>
      </c>
      <c r="AX1403" s="6" t="s">
        <v>1535</v>
      </c>
    </row>
    <row r="1404" spans="1:50" hidden="1" outlineLevel="1">
      <c r="A1404" t="s">
        <v>1355</v>
      </c>
      <c r="B1404" t="s">
        <v>1022</v>
      </c>
      <c r="C1404" s="1">
        <f t="shared" si="526"/>
        <v>36367</v>
      </c>
      <c r="D1404" s="6">
        <f>IF(N1404&gt;0, RANK(N1404,(N1404:P1404,Q1404:AE1404)),0)</f>
        <v>2</v>
      </c>
      <c r="E1404" s="6">
        <f>IF(O1404&gt;0,RANK(O1404,(N1404:P1404,Q1404:AE1404)),0)</f>
        <v>1</v>
      </c>
      <c r="F1404" s="6">
        <f>IF(P1404&gt;0,RANK(P1404,(N1404:P1404,Q1404:AE1404)),0)</f>
        <v>0</v>
      </c>
      <c r="G1404" s="1">
        <f t="shared" si="535"/>
        <v>10772</v>
      </c>
      <c r="H1404" s="2">
        <f t="shared" si="536"/>
        <v>0.29620260125938352</v>
      </c>
      <c r="I1404" s="2"/>
      <c r="J1404" s="2">
        <f t="shared" si="527"/>
        <v>0.34905271262408227</v>
      </c>
      <c r="K1404" s="2">
        <f t="shared" si="528"/>
        <v>0.6452553138834658</v>
      </c>
      <c r="L1404" s="2">
        <f t="shared" si="529"/>
        <v>0</v>
      </c>
      <c r="M1404" s="2">
        <f t="shared" si="530"/>
        <v>5.6919734924518739E-3</v>
      </c>
      <c r="N1404" s="56">
        <v>12694</v>
      </c>
      <c r="O1404" s="56">
        <v>23466</v>
      </c>
      <c r="P1404" s="56"/>
      <c r="Q1404" s="56">
        <v>207</v>
      </c>
      <c r="R1404" s="56"/>
      <c r="S1404" s="56"/>
      <c r="T1404" s="56"/>
      <c r="U1404" s="56"/>
      <c r="V1404" s="56"/>
      <c r="W1404" s="56"/>
      <c r="X1404" s="56"/>
      <c r="Y1404" s="56"/>
      <c r="Z1404" s="56"/>
      <c r="AA1404" s="56"/>
      <c r="AB1404" s="56"/>
      <c r="AC1404" s="56"/>
      <c r="AD1404" s="56"/>
      <c r="AE1404" s="56"/>
      <c r="AG1404" s="6">
        <f>IF(Q1404&gt;0,RANK(Q1404,(N1404:P1404,Q1404:AE1404)),0)</f>
        <v>3</v>
      </c>
      <c r="AH1404" s="6">
        <f>IF(R1404&gt;0,RANK(R1404,(N1404:P1404,Q1404:AE1404)),0)</f>
        <v>0</v>
      </c>
      <c r="AI1404" s="6">
        <f>IF(T1404&gt;0,RANK(T1404,(N1404:P1404,Q1404:AE1404)),0)</f>
        <v>0</v>
      </c>
      <c r="AJ1404" s="6">
        <f>IF(S1404&gt;0,RANK(S1404,(N1404:P1404,Q1404:AE1404)),0)</f>
        <v>0</v>
      </c>
      <c r="AK1404" s="2">
        <f t="shared" si="531"/>
        <v>5.6919734924519485E-3</v>
      </c>
      <c r="AL1404" s="2">
        <f t="shared" si="532"/>
        <v>0</v>
      </c>
      <c r="AM1404" s="2">
        <f t="shared" si="533"/>
        <v>0</v>
      </c>
      <c r="AN1404" s="2">
        <f t="shared" si="534"/>
        <v>0</v>
      </c>
      <c r="AP1404" t="s">
        <v>1355</v>
      </c>
      <c r="AQ1404" t="s">
        <v>1022</v>
      </c>
      <c r="AT1404" s="92">
        <v>48</v>
      </c>
      <c r="AU1404" s="94">
        <v>27</v>
      </c>
      <c r="AV1404" s="98">
        <f t="shared" si="525"/>
        <v>48027</v>
      </c>
      <c r="AX1404" s="6" t="s">
        <v>1535</v>
      </c>
    </row>
    <row r="1405" spans="1:50" hidden="1" outlineLevel="1">
      <c r="A1405" t="s">
        <v>1382</v>
      </c>
      <c r="B1405" t="s">
        <v>1022</v>
      </c>
      <c r="C1405" s="1">
        <f t="shared" si="526"/>
        <v>252098</v>
      </c>
      <c r="D1405" s="6">
        <f>IF(N1405&gt;0, RANK(N1405,(N1405:P1405,Q1405:AE1405)),0)</f>
        <v>2</v>
      </c>
      <c r="E1405" s="6">
        <f>IF(O1405&gt;0,RANK(O1405,(N1405:P1405,Q1405:AE1405)),0)</f>
        <v>1</v>
      </c>
      <c r="F1405" s="6">
        <f>IF(P1405&gt;0,RANK(P1405,(N1405:P1405,Q1405:AE1405)),0)</f>
        <v>0</v>
      </c>
      <c r="G1405" s="1">
        <f t="shared" si="535"/>
        <v>36502</v>
      </c>
      <c r="H1405" s="2">
        <f t="shared" si="536"/>
        <v>0.14479289799998413</v>
      </c>
      <c r="I1405" s="2"/>
      <c r="J1405" s="2">
        <f t="shared" si="527"/>
        <v>0.42293076501995258</v>
      </c>
      <c r="K1405" s="2">
        <f t="shared" si="528"/>
        <v>0.56772366301993671</v>
      </c>
      <c r="L1405" s="2">
        <f t="shared" si="529"/>
        <v>0</v>
      </c>
      <c r="M1405" s="2">
        <f t="shared" si="530"/>
        <v>9.3455719601107656E-3</v>
      </c>
      <c r="N1405" s="56">
        <v>106620</v>
      </c>
      <c r="O1405" s="56">
        <v>143122</v>
      </c>
      <c r="P1405" s="56"/>
      <c r="Q1405" s="56">
        <v>2356</v>
      </c>
      <c r="R1405" s="56"/>
      <c r="S1405" s="56"/>
      <c r="T1405" s="56"/>
      <c r="U1405" s="56"/>
      <c r="V1405" s="56"/>
      <c r="W1405" s="56"/>
      <c r="X1405" s="56"/>
      <c r="Y1405" s="56"/>
      <c r="Z1405" s="56"/>
      <c r="AA1405" s="56"/>
      <c r="AB1405" s="56"/>
      <c r="AC1405" s="56"/>
      <c r="AD1405" s="56"/>
      <c r="AE1405" s="56"/>
      <c r="AG1405" s="6">
        <f>IF(Q1405&gt;0,RANK(Q1405,(N1405:P1405,Q1405:AE1405)),0)</f>
        <v>3</v>
      </c>
      <c r="AH1405" s="6">
        <f>IF(R1405&gt;0,RANK(R1405,(N1405:P1405,Q1405:AE1405)),0)</f>
        <v>0</v>
      </c>
      <c r="AI1405" s="6">
        <f>IF(T1405&gt;0,RANK(T1405,(N1405:P1405,Q1405:AE1405)),0)</f>
        <v>0</v>
      </c>
      <c r="AJ1405" s="6">
        <f>IF(S1405&gt;0,RANK(S1405,(N1405:P1405,Q1405:AE1405)),0)</f>
        <v>0</v>
      </c>
      <c r="AK1405" s="2">
        <f t="shared" si="531"/>
        <v>9.34557196011075E-3</v>
      </c>
      <c r="AL1405" s="2">
        <f t="shared" si="532"/>
        <v>0</v>
      </c>
      <c r="AM1405" s="2">
        <f t="shared" si="533"/>
        <v>0</v>
      </c>
      <c r="AN1405" s="2">
        <f t="shared" si="534"/>
        <v>0</v>
      </c>
      <c r="AP1405" t="s">
        <v>1382</v>
      </c>
      <c r="AQ1405" t="s">
        <v>1022</v>
      </c>
      <c r="AT1405" s="92">
        <v>48</v>
      </c>
      <c r="AU1405" s="94">
        <v>29</v>
      </c>
      <c r="AV1405" s="98">
        <f t="shared" si="525"/>
        <v>48029</v>
      </c>
      <c r="AX1405" s="6" t="s">
        <v>1535</v>
      </c>
    </row>
    <row r="1406" spans="1:50" hidden="1" outlineLevel="1">
      <c r="A1406" t="s">
        <v>1929</v>
      </c>
      <c r="B1406" t="s">
        <v>1022</v>
      </c>
      <c r="C1406" s="1">
        <f t="shared" si="526"/>
        <v>2465</v>
      </c>
      <c r="D1406" s="6">
        <f>IF(N1406&gt;0, RANK(N1406,(N1406:P1406,Q1406:AE1406)),0)</f>
        <v>2</v>
      </c>
      <c r="E1406" s="6">
        <f>IF(O1406&gt;0,RANK(O1406,(N1406:P1406,Q1406:AE1406)),0)</f>
        <v>1</v>
      </c>
      <c r="F1406" s="6">
        <f>IF(P1406&gt;0,RANK(P1406,(N1406:P1406,Q1406:AE1406)),0)</f>
        <v>0</v>
      </c>
      <c r="G1406" s="1">
        <f t="shared" si="535"/>
        <v>1069</v>
      </c>
      <c r="H1406" s="2">
        <f t="shared" si="536"/>
        <v>0.43367139959432049</v>
      </c>
      <c r="I1406" s="2"/>
      <c r="J1406" s="2">
        <f t="shared" si="527"/>
        <v>0.27829614604462477</v>
      </c>
      <c r="K1406" s="2">
        <f t="shared" si="528"/>
        <v>0.71196754563894527</v>
      </c>
      <c r="L1406" s="2">
        <f t="shared" si="529"/>
        <v>0</v>
      </c>
      <c r="M1406" s="2">
        <f t="shared" si="530"/>
        <v>9.7363083164300201E-3</v>
      </c>
      <c r="N1406" s="56">
        <v>686</v>
      </c>
      <c r="O1406" s="56">
        <v>1755</v>
      </c>
      <c r="P1406" s="56"/>
      <c r="Q1406" s="56">
        <v>24</v>
      </c>
      <c r="R1406" s="56"/>
      <c r="S1406" s="56"/>
      <c r="T1406" s="56"/>
      <c r="U1406" s="56"/>
      <c r="V1406" s="56"/>
      <c r="W1406" s="56"/>
      <c r="X1406" s="56"/>
      <c r="Y1406" s="56"/>
      <c r="Z1406" s="56"/>
      <c r="AA1406" s="56"/>
      <c r="AB1406" s="56"/>
      <c r="AC1406" s="56"/>
      <c r="AD1406" s="56"/>
      <c r="AE1406" s="56"/>
      <c r="AG1406" s="6">
        <f>IF(Q1406&gt;0,RANK(Q1406,(N1406:P1406,Q1406:AE1406)),0)</f>
        <v>3</v>
      </c>
      <c r="AH1406" s="6">
        <f>IF(R1406&gt;0,RANK(R1406,(N1406:P1406,Q1406:AE1406)),0)</f>
        <v>0</v>
      </c>
      <c r="AI1406" s="6">
        <f>IF(T1406&gt;0,RANK(T1406,(N1406:P1406,Q1406:AE1406)),0)</f>
        <v>0</v>
      </c>
      <c r="AJ1406" s="6">
        <f>IF(S1406&gt;0,RANK(S1406,(N1406:P1406,Q1406:AE1406)),0)</f>
        <v>0</v>
      </c>
      <c r="AK1406" s="2">
        <f t="shared" si="531"/>
        <v>9.7363083164300201E-3</v>
      </c>
      <c r="AL1406" s="2">
        <f t="shared" si="532"/>
        <v>0</v>
      </c>
      <c r="AM1406" s="2">
        <f t="shared" si="533"/>
        <v>0</v>
      </c>
      <c r="AN1406" s="2">
        <f t="shared" si="534"/>
        <v>0</v>
      </c>
      <c r="AP1406" t="s">
        <v>1929</v>
      </c>
      <c r="AQ1406" t="s">
        <v>1022</v>
      </c>
      <c r="AT1406" s="92">
        <v>48</v>
      </c>
      <c r="AU1406" s="94">
        <v>31</v>
      </c>
      <c r="AV1406" s="98">
        <f t="shared" si="525"/>
        <v>48031</v>
      </c>
      <c r="AX1406" s="6" t="s">
        <v>1535</v>
      </c>
    </row>
    <row r="1407" spans="1:50" hidden="1" outlineLevel="1">
      <c r="A1407" t="s">
        <v>1094</v>
      </c>
      <c r="B1407" t="s">
        <v>1022</v>
      </c>
      <c r="C1407" s="1">
        <f t="shared" si="526"/>
        <v>315</v>
      </c>
      <c r="D1407" s="6">
        <f>IF(N1407&gt;0, RANK(N1407,(N1407:P1407,Q1407:AE1407)),0)</f>
        <v>2</v>
      </c>
      <c r="E1407" s="6">
        <f>IF(O1407&gt;0,RANK(O1407,(N1407:P1407,Q1407:AE1407)),0)</f>
        <v>1</v>
      </c>
      <c r="F1407" s="6">
        <f>IF(P1407&gt;0,RANK(P1407,(N1407:P1407,Q1407:AE1407)),0)</f>
        <v>0</v>
      </c>
      <c r="G1407" s="1">
        <f t="shared" si="535"/>
        <v>154</v>
      </c>
      <c r="H1407" s="2">
        <f t="shared" si="536"/>
        <v>0.48888888888888887</v>
      </c>
      <c r="I1407" s="2"/>
      <c r="J1407" s="2">
        <f t="shared" si="527"/>
        <v>0.25079365079365079</v>
      </c>
      <c r="K1407" s="2">
        <f t="shared" si="528"/>
        <v>0.73968253968253972</v>
      </c>
      <c r="L1407" s="2">
        <f t="shared" si="529"/>
        <v>0</v>
      </c>
      <c r="M1407" s="2">
        <f t="shared" si="530"/>
        <v>9.52380952380949E-3</v>
      </c>
      <c r="N1407" s="56">
        <v>79</v>
      </c>
      <c r="O1407" s="56">
        <v>233</v>
      </c>
      <c r="P1407" s="56"/>
      <c r="Q1407" s="56">
        <v>3</v>
      </c>
      <c r="R1407" s="56"/>
      <c r="S1407" s="56"/>
      <c r="T1407" s="56"/>
      <c r="U1407" s="56"/>
      <c r="V1407" s="56"/>
      <c r="W1407" s="56"/>
      <c r="X1407" s="56"/>
      <c r="Y1407" s="56"/>
      <c r="Z1407" s="56"/>
      <c r="AA1407" s="56"/>
      <c r="AB1407" s="56"/>
      <c r="AC1407" s="56"/>
      <c r="AD1407" s="56"/>
      <c r="AE1407" s="56"/>
      <c r="AG1407" s="6">
        <f>IF(Q1407&gt;0,RANK(Q1407,(N1407:P1407,Q1407:AE1407)),0)</f>
        <v>3</v>
      </c>
      <c r="AH1407" s="6">
        <f>IF(R1407&gt;0,RANK(R1407,(N1407:P1407,Q1407:AE1407)),0)</f>
        <v>0</v>
      </c>
      <c r="AI1407" s="6">
        <f>IF(T1407&gt;0,RANK(T1407,(N1407:P1407,Q1407:AE1407)),0)</f>
        <v>0</v>
      </c>
      <c r="AJ1407" s="6">
        <f>IF(S1407&gt;0,RANK(S1407,(N1407:P1407,Q1407:AE1407)),0)</f>
        <v>0</v>
      </c>
      <c r="AK1407" s="2">
        <f t="shared" si="531"/>
        <v>9.5238095238095247E-3</v>
      </c>
      <c r="AL1407" s="2">
        <f t="shared" si="532"/>
        <v>0</v>
      </c>
      <c r="AM1407" s="2">
        <f t="shared" si="533"/>
        <v>0</v>
      </c>
      <c r="AN1407" s="2">
        <f t="shared" si="534"/>
        <v>0</v>
      </c>
      <c r="AP1407" t="s">
        <v>1094</v>
      </c>
      <c r="AQ1407" t="s">
        <v>1022</v>
      </c>
      <c r="AT1407" s="92">
        <v>48</v>
      </c>
      <c r="AU1407" s="94">
        <v>33</v>
      </c>
      <c r="AV1407" s="98">
        <f t="shared" si="525"/>
        <v>48033</v>
      </c>
      <c r="AX1407" s="6" t="s">
        <v>1535</v>
      </c>
    </row>
    <row r="1408" spans="1:50" hidden="1" outlineLevel="1">
      <c r="A1408" t="s">
        <v>1099</v>
      </c>
      <c r="B1408" t="s">
        <v>1022</v>
      </c>
      <c r="C1408" s="1">
        <f t="shared" si="526"/>
        <v>5112</v>
      </c>
      <c r="D1408" s="6">
        <f>IF(N1408&gt;0, RANK(N1408,(N1408:P1408,Q1408:AE1408)),0)</f>
        <v>2</v>
      </c>
      <c r="E1408" s="6">
        <f>IF(O1408&gt;0,RANK(O1408,(N1408:P1408,Q1408:AE1408)),0)</f>
        <v>1</v>
      </c>
      <c r="F1408" s="6">
        <f>IF(P1408&gt;0,RANK(P1408,(N1408:P1408,Q1408:AE1408)),0)</f>
        <v>0</v>
      </c>
      <c r="G1408" s="1">
        <f t="shared" si="535"/>
        <v>859</v>
      </c>
      <c r="H1408" s="2">
        <f t="shared" si="536"/>
        <v>0.1680359937402191</v>
      </c>
      <c r="I1408" s="2"/>
      <c r="J1408" s="2">
        <f t="shared" si="527"/>
        <v>0.41314553990610331</v>
      </c>
      <c r="K1408" s="2">
        <f t="shared" si="528"/>
        <v>0.58118153364632241</v>
      </c>
      <c r="L1408" s="2">
        <f t="shared" si="529"/>
        <v>0</v>
      </c>
      <c r="M1408" s="2">
        <f t="shared" si="530"/>
        <v>5.6729264475743335E-3</v>
      </c>
      <c r="N1408" s="56">
        <v>2112</v>
      </c>
      <c r="O1408" s="56">
        <v>2971</v>
      </c>
      <c r="P1408" s="56"/>
      <c r="Q1408" s="56">
        <v>29</v>
      </c>
      <c r="R1408" s="56"/>
      <c r="S1408" s="56"/>
      <c r="T1408" s="56"/>
      <c r="U1408" s="56"/>
      <c r="V1408" s="56"/>
      <c r="W1408" s="56"/>
      <c r="X1408" s="56"/>
      <c r="Y1408" s="56"/>
      <c r="Z1408" s="56"/>
      <c r="AA1408" s="56"/>
      <c r="AB1408" s="56"/>
      <c r="AC1408" s="56"/>
      <c r="AD1408" s="56"/>
      <c r="AE1408" s="56"/>
      <c r="AG1408" s="6">
        <f>IF(Q1408&gt;0,RANK(Q1408,(N1408:P1408,Q1408:AE1408)),0)</f>
        <v>3</v>
      </c>
      <c r="AH1408" s="6">
        <f>IF(R1408&gt;0,RANK(R1408,(N1408:P1408,Q1408:AE1408)),0)</f>
        <v>0</v>
      </c>
      <c r="AI1408" s="6">
        <f>IF(T1408&gt;0,RANK(T1408,(N1408:P1408,Q1408:AE1408)),0)</f>
        <v>0</v>
      </c>
      <c r="AJ1408" s="6">
        <f>IF(S1408&gt;0,RANK(S1408,(N1408:P1408,Q1408:AE1408)),0)</f>
        <v>0</v>
      </c>
      <c r="AK1408" s="2">
        <f t="shared" si="531"/>
        <v>5.6729264475743352E-3</v>
      </c>
      <c r="AL1408" s="2">
        <f t="shared" si="532"/>
        <v>0</v>
      </c>
      <c r="AM1408" s="2">
        <f t="shared" si="533"/>
        <v>0</v>
      </c>
      <c r="AN1408" s="2">
        <f t="shared" si="534"/>
        <v>0</v>
      </c>
      <c r="AP1408" t="s">
        <v>1099</v>
      </c>
      <c r="AQ1408" t="s">
        <v>1022</v>
      </c>
      <c r="AT1408" s="92">
        <v>48</v>
      </c>
      <c r="AU1408" s="94">
        <v>35</v>
      </c>
      <c r="AV1408" s="98">
        <f t="shared" si="525"/>
        <v>48035</v>
      </c>
      <c r="AX1408" s="6" t="s">
        <v>1535</v>
      </c>
    </row>
    <row r="1409" spans="1:50" hidden="1" outlineLevel="1">
      <c r="A1409" t="s">
        <v>1120</v>
      </c>
      <c r="B1409" t="s">
        <v>1022</v>
      </c>
      <c r="C1409" s="1">
        <f t="shared" si="526"/>
        <v>21264</v>
      </c>
      <c r="D1409" s="6">
        <f>IF(N1409&gt;0, RANK(N1409,(N1409:P1409,Q1409:AE1409)),0)</f>
        <v>2</v>
      </c>
      <c r="E1409" s="6">
        <f>IF(O1409&gt;0,RANK(O1409,(N1409:P1409,Q1409:AE1409)),0)</f>
        <v>1</v>
      </c>
      <c r="F1409" s="6">
        <f>IF(P1409&gt;0,RANK(P1409,(N1409:P1409,Q1409:AE1409)),0)</f>
        <v>0</v>
      </c>
      <c r="G1409" s="1">
        <f t="shared" si="535"/>
        <v>4240</v>
      </c>
      <c r="H1409" s="2">
        <f t="shared" si="536"/>
        <v>0.19939804364183597</v>
      </c>
      <c r="I1409" s="2"/>
      <c r="J1409" s="2">
        <f t="shared" si="527"/>
        <v>0.3953630549285177</v>
      </c>
      <c r="K1409" s="2">
        <f t="shared" si="528"/>
        <v>0.59476109857035364</v>
      </c>
      <c r="L1409" s="2">
        <f t="shared" si="529"/>
        <v>0</v>
      </c>
      <c r="M1409" s="2">
        <f t="shared" si="530"/>
        <v>9.8758465011287155E-3</v>
      </c>
      <c r="N1409" s="56">
        <v>8407</v>
      </c>
      <c r="O1409" s="56">
        <v>12647</v>
      </c>
      <c r="P1409" s="56"/>
      <c r="Q1409" s="56">
        <v>210</v>
      </c>
      <c r="R1409" s="56"/>
      <c r="S1409" s="56"/>
      <c r="T1409" s="56"/>
      <c r="U1409" s="56"/>
      <c r="V1409" s="56"/>
      <c r="W1409" s="56"/>
      <c r="X1409" s="56"/>
      <c r="Y1409" s="56"/>
      <c r="Z1409" s="56"/>
      <c r="AA1409" s="56"/>
      <c r="AB1409" s="56"/>
      <c r="AC1409" s="56"/>
      <c r="AD1409" s="56"/>
      <c r="AE1409" s="56"/>
      <c r="AG1409" s="6">
        <f>IF(Q1409&gt;0,RANK(Q1409,(N1409:P1409,Q1409:AE1409)),0)</f>
        <v>3</v>
      </c>
      <c r="AH1409" s="6">
        <f>IF(R1409&gt;0,RANK(R1409,(N1409:P1409,Q1409:AE1409)),0)</f>
        <v>0</v>
      </c>
      <c r="AI1409" s="6">
        <f>IF(T1409&gt;0,RANK(T1409,(N1409:P1409,Q1409:AE1409)),0)</f>
        <v>0</v>
      </c>
      <c r="AJ1409" s="6">
        <f>IF(S1409&gt;0,RANK(S1409,(N1409:P1409,Q1409:AE1409)),0)</f>
        <v>0</v>
      </c>
      <c r="AK1409" s="2">
        <f t="shared" si="531"/>
        <v>9.8758465011286687E-3</v>
      </c>
      <c r="AL1409" s="2">
        <f t="shared" si="532"/>
        <v>0</v>
      </c>
      <c r="AM1409" s="2">
        <f t="shared" si="533"/>
        <v>0</v>
      </c>
      <c r="AN1409" s="2">
        <f t="shared" si="534"/>
        <v>0</v>
      </c>
      <c r="AP1409" t="s">
        <v>1120</v>
      </c>
      <c r="AQ1409" t="s">
        <v>1022</v>
      </c>
      <c r="AT1409" s="92">
        <v>48</v>
      </c>
      <c r="AU1409" s="94">
        <v>37</v>
      </c>
      <c r="AV1409" s="98">
        <f t="shared" si="525"/>
        <v>48037</v>
      </c>
      <c r="AX1409" s="6" t="s">
        <v>1535</v>
      </c>
    </row>
    <row r="1410" spans="1:50" hidden="1" outlineLevel="1">
      <c r="A1410" t="s">
        <v>1773</v>
      </c>
      <c r="B1410" t="s">
        <v>1022</v>
      </c>
      <c r="C1410" s="1">
        <f t="shared" si="526"/>
        <v>48090</v>
      </c>
      <c r="D1410" s="6">
        <f>IF(N1410&gt;0, RANK(N1410,(N1410:P1410,Q1410:AE1410)),0)</f>
        <v>2</v>
      </c>
      <c r="E1410" s="6">
        <f>IF(O1410&gt;0,RANK(O1410,(N1410:P1410,Q1410:AE1410)),0)</f>
        <v>1</v>
      </c>
      <c r="F1410" s="6">
        <f>IF(P1410&gt;0,RANK(P1410,(N1410:P1410,Q1410:AE1410)),0)</f>
        <v>0</v>
      </c>
      <c r="G1410" s="1">
        <f t="shared" si="535"/>
        <v>16448</v>
      </c>
      <c r="H1410" s="2">
        <f t="shared" si="536"/>
        <v>0.3420253690996049</v>
      </c>
      <c r="I1410" s="2"/>
      <c r="J1410" s="2">
        <f t="shared" si="527"/>
        <v>0.32383031815346225</v>
      </c>
      <c r="K1410" s="2">
        <f t="shared" si="528"/>
        <v>0.66585568725306721</v>
      </c>
      <c r="L1410" s="2">
        <f t="shared" si="529"/>
        <v>0</v>
      </c>
      <c r="M1410" s="2">
        <f t="shared" si="530"/>
        <v>1.0313994593470488E-2</v>
      </c>
      <c r="N1410" s="56">
        <v>15573</v>
      </c>
      <c r="O1410" s="56">
        <v>32021</v>
      </c>
      <c r="P1410" s="56"/>
      <c r="Q1410" s="56">
        <v>496</v>
      </c>
      <c r="R1410" s="56"/>
      <c r="S1410" s="56"/>
      <c r="T1410" s="56"/>
      <c r="U1410" s="56"/>
      <c r="V1410" s="56"/>
      <c r="W1410" s="56"/>
      <c r="X1410" s="56"/>
      <c r="Y1410" s="56"/>
      <c r="Z1410" s="56"/>
      <c r="AA1410" s="56"/>
      <c r="AB1410" s="56"/>
      <c r="AC1410" s="56"/>
      <c r="AD1410" s="56"/>
      <c r="AE1410" s="56"/>
      <c r="AG1410" s="6">
        <f>IF(Q1410&gt;0,RANK(Q1410,(N1410:P1410,Q1410:AE1410)),0)</f>
        <v>3</v>
      </c>
      <c r="AH1410" s="6">
        <f>IF(R1410&gt;0,RANK(R1410,(N1410:P1410,Q1410:AE1410)),0)</f>
        <v>0</v>
      </c>
      <c r="AI1410" s="6">
        <f>IF(T1410&gt;0,RANK(T1410,(N1410:P1410,Q1410:AE1410)),0)</f>
        <v>0</v>
      </c>
      <c r="AJ1410" s="6">
        <f>IF(S1410&gt;0,RANK(S1410,(N1410:P1410,Q1410:AE1410)),0)</f>
        <v>0</v>
      </c>
      <c r="AK1410" s="2">
        <f t="shared" si="531"/>
        <v>1.0313994593470576E-2</v>
      </c>
      <c r="AL1410" s="2">
        <f t="shared" si="532"/>
        <v>0</v>
      </c>
      <c r="AM1410" s="2">
        <f t="shared" si="533"/>
        <v>0</v>
      </c>
      <c r="AN1410" s="2">
        <f t="shared" si="534"/>
        <v>0</v>
      </c>
      <c r="AP1410" t="s">
        <v>1773</v>
      </c>
      <c r="AQ1410" t="s">
        <v>1022</v>
      </c>
      <c r="AT1410" s="92">
        <v>48</v>
      </c>
      <c r="AU1410" s="94">
        <v>39</v>
      </c>
      <c r="AV1410" s="98">
        <f t="shared" si="525"/>
        <v>48039</v>
      </c>
      <c r="AX1410" s="6" t="s">
        <v>1535</v>
      </c>
    </row>
    <row r="1411" spans="1:50" hidden="1" outlineLevel="1">
      <c r="A1411" t="s">
        <v>2417</v>
      </c>
      <c r="B1411" t="s">
        <v>1022</v>
      </c>
      <c r="C1411" s="1">
        <f t="shared" si="526"/>
        <v>31290</v>
      </c>
      <c r="D1411" s="6">
        <f>IF(N1411&gt;0, RANK(N1411,(N1411:P1411,Q1411:AE1411)),0)</f>
        <v>2</v>
      </c>
      <c r="E1411" s="6">
        <f>IF(O1411&gt;0,RANK(O1411,(N1411:P1411,Q1411:AE1411)),0)</f>
        <v>1</v>
      </c>
      <c r="F1411" s="6">
        <f>IF(P1411&gt;0,RANK(P1411,(N1411:P1411,Q1411:AE1411)),0)</f>
        <v>0</v>
      </c>
      <c r="G1411" s="1">
        <f t="shared" si="535"/>
        <v>10574</v>
      </c>
      <c r="H1411" s="2">
        <f t="shared" si="536"/>
        <v>0.33793544263342923</v>
      </c>
      <c r="I1411" s="2"/>
      <c r="J1411" s="2">
        <f t="shared" si="527"/>
        <v>0.32591882390540111</v>
      </c>
      <c r="K1411" s="2">
        <f t="shared" si="528"/>
        <v>0.66385426653883028</v>
      </c>
      <c r="L1411" s="2">
        <f t="shared" si="529"/>
        <v>0</v>
      </c>
      <c r="M1411" s="2">
        <f t="shared" si="530"/>
        <v>1.0226909555768549E-2</v>
      </c>
      <c r="N1411" s="56">
        <v>10198</v>
      </c>
      <c r="O1411" s="56">
        <v>20772</v>
      </c>
      <c r="P1411" s="56"/>
      <c r="Q1411" s="56">
        <v>320</v>
      </c>
      <c r="R1411" s="56"/>
      <c r="S1411" s="56"/>
      <c r="T1411" s="56"/>
      <c r="U1411" s="56"/>
      <c r="V1411" s="56"/>
      <c r="W1411" s="56"/>
      <c r="X1411" s="56"/>
      <c r="Y1411" s="56"/>
      <c r="Z1411" s="56"/>
      <c r="AA1411" s="56"/>
      <c r="AB1411" s="56"/>
      <c r="AC1411" s="56"/>
      <c r="AD1411" s="56"/>
      <c r="AE1411" s="56"/>
      <c r="AG1411" s="6">
        <f>IF(Q1411&gt;0,RANK(Q1411,(N1411:P1411,Q1411:AE1411)),0)</f>
        <v>3</v>
      </c>
      <c r="AH1411" s="6">
        <f>IF(R1411&gt;0,RANK(R1411,(N1411:P1411,Q1411:AE1411)),0)</f>
        <v>0</v>
      </c>
      <c r="AI1411" s="6">
        <f>IF(T1411&gt;0,RANK(T1411,(N1411:P1411,Q1411:AE1411)),0)</f>
        <v>0</v>
      </c>
      <c r="AJ1411" s="6">
        <f>IF(S1411&gt;0,RANK(S1411,(N1411:P1411,Q1411:AE1411)),0)</f>
        <v>0</v>
      </c>
      <c r="AK1411" s="2">
        <f t="shared" si="531"/>
        <v>1.0226909555768616E-2</v>
      </c>
      <c r="AL1411" s="2">
        <f t="shared" si="532"/>
        <v>0</v>
      </c>
      <c r="AM1411" s="2">
        <f t="shared" si="533"/>
        <v>0</v>
      </c>
      <c r="AN1411" s="2">
        <f t="shared" si="534"/>
        <v>0</v>
      </c>
      <c r="AP1411" t="s">
        <v>2417</v>
      </c>
      <c r="AQ1411" t="s">
        <v>1022</v>
      </c>
      <c r="AT1411" s="92">
        <v>48</v>
      </c>
      <c r="AU1411" s="94">
        <v>41</v>
      </c>
      <c r="AV1411" s="98">
        <f t="shared" si="525"/>
        <v>48041</v>
      </c>
      <c r="AX1411" s="6" t="s">
        <v>1535</v>
      </c>
    </row>
    <row r="1412" spans="1:50" hidden="1" outlineLevel="1">
      <c r="A1412" t="s">
        <v>1183</v>
      </c>
      <c r="B1412" t="s">
        <v>1022</v>
      </c>
      <c r="C1412" s="1">
        <f t="shared" si="526"/>
        <v>2497</v>
      </c>
      <c r="D1412" s="6">
        <f>IF(N1412&gt;0, RANK(N1412,(N1412:P1412,Q1412:AE1412)),0)</f>
        <v>2</v>
      </c>
      <c r="E1412" s="6">
        <f>IF(O1412&gt;0,RANK(O1412,(N1412:P1412,Q1412:AE1412)),0)</f>
        <v>1</v>
      </c>
      <c r="F1412" s="6">
        <f>IF(P1412&gt;0,RANK(P1412,(N1412:P1412,Q1412:AE1412)),0)</f>
        <v>0</v>
      </c>
      <c r="G1412" s="1">
        <f t="shared" si="535"/>
        <v>523</v>
      </c>
      <c r="H1412" s="2">
        <f t="shared" si="536"/>
        <v>0.20945134160993192</v>
      </c>
      <c r="I1412" s="2"/>
      <c r="J1412" s="2">
        <f t="shared" si="527"/>
        <v>0.38686423708450141</v>
      </c>
      <c r="K1412" s="2">
        <f t="shared" si="528"/>
        <v>0.5963155786944333</v>
      </c>
      <c r="L1412" s="2">
        <f t="shared" si="529"/>
        <v>0</v>
      </c>
      <c r="M1412" s="2">
        <f t="shared" si="530"/>
        <v>1.6820184221065237E-2</v>
      </c>
      <c r="N1412" s="56">
        <v>966</v>
      </c>
      <c r="O1412" s="56">
        <v>1489</v>
      </c>
      <c r="P1412" s="56"/>
      <c r="Q1412" s="56">
        <v>42</v>
      </c>
      <c r="R1412" s="56"/>
      <c r="S1412" s="56"/>
      <c r="T1412" s="56"/>
      <c r="U1412" s="56"/>
      <c r="V1412" s="56"/>
      <c r="W1412" s="56"/>
      <c r="X1412" s="56"/>
      <c r="Y1412" s="56"/>
      <c r="Z1412" s="56"/>
      <c r="AA1412" s="56"/>
      <c r="AB1412" s="56"/>
      <c r="AC1412" s="56"/>
      <c r="AD1412" s="56"/>
      <c r="AE1412" s="56"/>
      <c r="AG1412" s="6">
        <f>IF(Q1412&gt;0,RANK(Q1412,(N1412:P1412,Q1412:AE1412)),0)</f>
        <v>3</v>
      </c>
      <c r="AH1412" s="6">
        <f>IF(R1412&gt;0,RANK(R1412,(N1412:P1412,Q1412:AE1412)),0)</f>
        <v>0</v>
      </c>
      <c r="AI1412" s="6">
        <f>IF(T1412&gt;0,RANK(T1412,(N1412:P1412,Q1412:AE1412)),0)</f>
        <v>0</v>
      </c>
      <c r="AJ1412" s="6">
        <f>IF(S1412&gt;0,RANK(S1412,(N1412:P1412,Q1412:AE1412)),0)</f>
        <v>0</v>
      </c>
      <c r="AK1412" s="2">
        <f t="shared" si="531"/>
        <v>1.6820184221065279E-2</v>
      </c>
      <c r="AL1412" s="2">
        <f t="shared" si="532"/>
        <v>0</v>
      </c>
      <c r="AM1412" s="2">
        <f t="shared" si="533"/>
        <v>0</v>
      </c>
      <c r="AN1412" s="2">
        <f t="shared" si="534"/>
        <v>0</v>
      </c>
      <c r="AP1412" t="s">
        <v>1183</v>
      </c>
      <c r="AQ1412" t="s">
        <v>1022</v>
      </c>
      <c r="AT1412" s="92">
        <v>48</v>
      </c>
      <c r="AU1412" s="94">
        <v>43</v>
      </c>
      <c r="AV1412" s="98">
        <f t="shared" si="525"/>
        <v>48043</v>
      </c>
      <c r="AX1412" s="6" t="s">
        <v>1535</v>
      </c>
    </row>
    <row r="1413" spans="1:50" hidden="1" outlineLevel="1">
      <c r="A1413" t="s">
        <v>1006</v>
      </c>
      <c r="B1413" t="s">
        <v>1022</v>
      </c>
      <c r="C1413" s="1">
        <f t="shared" si="526"/>
        <v>713</v>
      </c>
      <c r="D1413" s="6">
        <f>IF(N1413&gt;0, RANK(N1413,(N1413:P1413,Q1413:AE1413)),0)</f>
        <v>2</v>
      </c>
      <c r="E1413" s="6">
        <f>IF(O1413&gt;0,RANK(O1413,(N1413:P1413,Q1413:AE1413)),0)</f>
        <v>1</v>
      </c>
      <c r="F1413" s="6">
        <f>IF(P1413&gt;0,RANK(P1413,(N1413:P1413,Q1413:AE1413)),0)</f>
        <v>0</v>
      </c>
      <c r="G1413" s="1">
        <f t="shared" si="535"/>
        <v>124</v>
      </c>
      <c r="H1413" s="2">
        <f t="shared" si="536"/>
        <v>0.17391304347826086</v>
      </c>
      <c r="I1413" s="2"/>
      <c r="J1413" s="2">
        <f t="shared" si="527"/>
        <v>0.41234221598877979</v>
      </c>
      <c r="K1413" s="2">
        <f t="shared" si="528"/>
        <v>0.58625525946704071</v>
      </c>
      <c r="L1413" s="2">
        <f t="shared" si="529"/>
        <v>0</v>
      </c>
      <c r="M1413" s="2">
        <f t="shared" si="530"/>
        <v>1.4025245441795509E-3</v>
      </c>
      <c r="N1413" s="56">
        <v>294</v>
      </c>
      <c r="O1413" s="56">
        <v>418</v>
      </c>
      <c r="P1413" s="56"/>
      <c r="Q1413" s="56">
        <v>1</v>
      </c>
      <c r="R1413" s="56"/>
      <c r="S1413" s="56"/>
      <c r="T1413" s="56"/>
      <c r="U1413" s="56"/>
      <c r="V1413" s="56"/>
      <c r="W1413" s="56"/>
      <c r="X1413" s="56"/>
      <c r="Y1413" s="56"/>
      <c r="Z1413" s="56"/>
      <c r="AA1413" s="56"/>
      <c r="AB1413" s="56"/>
      <c r="AC1413" s="56"/>
      <c r="AD1413" s="56"/>
      <c r="AE1413" s="56"/>
      <c r="AG1413" s="6">
        <f>IF(Q1413&gt;0,RANK(Q1413,(N1413:P1413,Q1413:AE1413)),0)</f>
        <v>3</v>
      </c>
      <c r="AH1413" s="6">
        <f>IF(R1413&gt;0,RANK(R1413,(N1413:P1413,Q1413:AE1413)),0)</f>
        <v>0</v>
      </c>
      <c r="AI1413" s="6">
        <f>IF(T1413&gt;0,RANK(T1413,(N1413:P1413,Q1413:AE1413)),0)</f>
        <v>0</v>
      </c>
      <c r="AJ1413" s="6">
        <f>IF(S1413&gt;0,RANK(S1413,(N1413:P1413,Q1413:AE1413)),0)</f>
        <v>0</v>
      </c>
      <c r="AK1413" s="2">
        <f t="shared" si="531"/>
        <v>1.4025245441795231E-3</v>
      </c>
      <c r="AL1413" s="2">
        <f t="shared" si="532"/>
        <v>0</v>
      </c>
      <c r="AM1413" s="2">
        <f t="shared" si="533"/>
        <v>0</v>
      </c>
      <c r="AN1413" s="2">
        <f t="shared" si="534"/>
        <v>0</v>
      </c>
      <c r="AP1413" t="s">
        <v>1006</v>
      </c>
      <c r="AQ1413" t="s">
        <v>1022</v>
      </c>
      <c r="AT1413" s="92">
        <v>48</v>
      </c>
      <c r="AU1413" s="94">
        <v>45</v>
      </c>
      <c r="AV1413" s="98">
        <f t="shared" si="525"/>
        <v>48045</v>
      </c>
      <c r="AX1413" s="6" t="s">
        <v>1535</v>
      </c>
    </row>
    <row r="1414" spans="1:50" hidden="1" outlineLevel="1">
      <c r="A1414" t="s">
        <v>1796</v>
      </c>
      <c r="B1414" t="s">
        <v>1022</v>
      </c>
      <c r="C1414" s="1">
        <f t="shared" si="526"/>
        <v>2141</v>
      </c>
      <c r="D1414" s="6">
        <f>IF(N1414&gt;0, RANK(N1414,(N1414:P1414,Q1414:AE1414)),0)</f>
        <v>1</v>
      </c>
      <c r="E1414" s="6">
        <f>IF(O1414&gt;0,RANK(O1414,(N1414:P1414,Q1414:AE1414)),0)</f>
        <v>2</v>
      </c>
      <c r="F1414" s="6">
        <f>IF(P1414&gt;0,RANK(P1414,(N1414:P1414,Q1414:AE1414)),0)</f>
        <v>0</v>
      </c>
      <c r="G1414" s="1">
        <f t="shared" si="535"/>
        <v>1221</v>
      </c>
      <c r="H1414" s="2">
        <f t="shared" si="536"/>
        <v>0.57029425502101827</v>
      </c>
      <c r="I1414" s="2"/>
      <c r="J1414" s="2">
        <f t="shared" si="527"/>
        <v>0.78374591312470809</v>
      </c>
      <c r="K1414" s="2">
        <f t="shared" si="528"/>
        <v>0.21345165810368985</v>
      </c>
      <c r="L1414" s="2">
        <f t="shared" si="529"/>
        <v>0</v>
      </c>
      <c r="M1414" s="2">
        <f t="shared" si="530"/>
        <v>2.8024287716020557E-3</v>
      </c>
      <c r="N1414" s="56">
        <v>1678</v>
      </c>
      <c r="O1414" s="56">
        <v>457</v>
      </c>
      <c r="P1414" s="56"/>
      <c r="Q1414" s="56">
        <v>6</v>
      </c>
      <c r="R1414" s="56"/>
      <c r="S1414" s="56"/>
      <c r="T1414" s="56"/>
      <c r="U1414" s="56"/>
      <c r="V1414" s="56"/>
      <c r="W1414" s="56"/>
      <c r="X1414" s="56"/>
      <c r="Y1414" s="56"/>
      <c r="Z1414" s="56"/>
      <c r="AA1414" s="56"/>
      <c r="AB1414" s="56"/>
      <c r="AC1414" s="56"/>
      <c r="AD1414" s="56"/>
      <c r="AE1414" s="56"/>
      <c r="AG1414" s="6">
        <f>IF(Q1414&gt;0,RANK(Q1414,(N1414:P1414,Q1414:AE1414)),0)</f>
        <v>3</v>
      </c>
      <c r="AH1414" s="6">
        <f>IF(R1414&gt;0,RANK(R1414,(N1414:P1414,Q1414:AE1414)),0)</f>
        <v>0</v>
      </c>
      <c r="AI1414" s="6">
        <f>IF(T1414&gt;0,RANK(T1414,(N1414:P1414,Q1414:AE1414)),0)</f>
        <v>0</v>
      </c>
      <c r="AJ1414" s="6">
        <f>IF(S1414&gt;0,RANK(S1414,(N1414:P1414,Q1414:AE1414)),0)</f>
        <v>0</v>
      </c>
      <c r="AK1414" s="2">
        <f t="shared" si="531"/>
        <v>2.8024287716020553E-3</v>
      </c>
      <c r="AL1414" s="2">
        <f t="shared" si="532"/>
        <v>0</v>
      </c>
      <c r="AM1414" s="2">
        <f t="shared" si="533"/>
        <v>0</v>
      </c>
      <c r="AN1414" s="2">
        <f t="shared" si="534"/>
        <v>0</v>
      </c>
      <c r="AP1414" t="s">
        <v>1796</v>
      </c>
      <c r="AQ1414" t="s">
        <v>1022</v>
      </c>
      <c r="AT1414" s="92">
        <v>48</v>
      </c>
      <c r="AU1414" s="94">
        <v>47</v>
      </c>
      <c r="AV1414" s="98">
        <f t="shared" si="525"/>
        <v>48047</v>
      </c>
      <c r="AX1414" s="6" t="s">
        <v>1535</v>
      </c>
    </row>
    <row r="1415" spans="1:50" hidden="1" outlineLevel="1">
      <c r="A1415" t="s">
        <v>838</v>
      </c>
      <c r="B1415" t="s">
        <v>1022</v>
      </c>
      <c r="C1415" s="1">
        <f t="shared" si="526"/>
        <v>9279</v>
      </c>
      <c r="D1415" s="6">
        <f>IF(N1415&gt;0, RANK(N1415,(N1415:P1415,Q1415:AE1415)),0)</f>
        <v>2</v>
      </c>
      <c r="E1415" s="6">
        <f>IF(O1415&gt;0,RANK(O1415,(N1415:P1415,Q1415:AE1415)),0)</f>
        <v>1</v>
      </c>
      <c r="F1415" s="6">
        <f>IF(P1415&gt;0,RANK(P1415,(N1415:P1415,Q1415:AE1415)),0)</f>
        <v>0</v>
      </c>
      <c r="G1415" s="1">
        <f t="shared" si="535"/>
        <v>2655</v>
      </c>
      <c r="H1415" s="2">
        <f t="shared" si="536"/>
        <v>0.28612997090203685</v>
      </c>
      <c r="I1415" s="2"/>
      <c r="J1415" s="2">
        <f t="shared" si="527"/>
        <v>0.35413298846858499</v>
      </c>
      <c r="K1415" s="2">
        <f t="shared" si="528"/>
        <v>0.64026295937062183</v>
      </c>
      <c r="L1415" s="2">
        <f t="shared" si="529"/>
        <v>0</v>
      </c>
      <c r="M1415" s="2">
        <f t="shared" si="530"/>
        <v>5.6040521607931826E-3</v>
      </c>
      <c r="N1415" s="56">
        <v>3286</v>
      </c>
      <c r="O1415" s="56">
        <v>5941</v>
      </c>
      <c r="P1415" s="56"/>
      <c r="Q1415" s="56">
        <v>52</v>
      </c>
      <c r="R1415" s="56"/>
      <c r="S1415" s="56"/>
      <c r="T1415" s="56"/>
      <c r="U1415" s="56"/>
      <c r="V1415" s="56"/>
      <c r="W1415" s="56"/>
      <c r="X1415" s="56"/>
      <c r="Y1415" s="56"/>
      <c r="Z1415" s="56"/>
      <c r="AA1415" s="56"/>
      <c r="AB1415" s="56"/>
      <c r="AC1415" s="56"/>
      <c r="AD1415" s="56"/>
      <c r="AE1415" s="56"/>
      <c r="AG1415" s="6">
        <f>IF(Q1415&gt;0,RANK(Q1415,(N1415:P1415,Q1415:AE1415)),0)</f>
        <v>3</v>
      </c>
      <c r="AH1415" s="6">
        <f>IF(R1415&gt;0,RANK(R1415,(N1415:P1415,Q1415:AE1415)),0)</f>
        <v>0</v>
      </c>
      <c r="AI1415" s="6">
        <f>IF(T1415&gt;0,RANK(T1415,(N1415:P1415,Q1415:AE1415)),0)</f>
        <v>0</v>
      </c>
      <c r="AJ1415" s="6">
        <f>IF(S1415&gt;0,RANK(S1415,(N1415:P1415,Q1415:AE1415)),0)</f>
        <v>0</v>
      </c>
      <c r="AK1415" s="2">
        <f t="shared" si="531"/>
        <v>5.6040521607931887E-3</v>
      </c>
      <c r="AL1415" s="2">
        <f t="shared" si="532"/>
        <v>0</v>
      </c>
      <c r="AM1415" s="2">
        <f t="shared" si="533"/>
        <v>0</v>
      </c>
      <c r="AN1415" s="2">
        <f t="shared" si="534"/>
        <v>0</v>
      </c>
      <c r="AP1415" t="s">
        <v>838</v>
      </c>
      <c r="AQ1415" t="s">
        <v>1022</v>
      </c>
      <c r="AT1415" s="92">
        <v>48</v>
      </c>
      <c r="AU1415" s="94">
        <v>49</v>
      </c>
      <c r="AV1415" s="98">
        <f t="shared" si="525"/>
        <v>48049</v>
      </c>
      <c r="AX1415" s="6" t="s">
        <v>1535</v>
      </c>
    </row>
    <row r="1416" spans="1:50" hidden="1" outlineLevel="1">
      <c r="A1416" t="s">
        <v>498</v>
      </c>
      <c r="B1416" t="s">
        <v>1022</v>
      </c>
      <c r="C1416" s="1">
        <f t="shared" si="526"/>
        <v>4262</v>
      </c>
      <c r="D1416" s="6">
        <f>IF(N1416&gt;0, RANK(N1416,(N1416:P1416,Q1416:AE1416)),0)</f>
        <v>2</v>
      </c>
      <c r="E1416" s="6">
        <f>IF(O1416&gt;0,RANK(O1416,(N1416:P1416,Q1416:AE1416)),0)</f>
        <v>1</v>
      </c>
      <c r="F1416" s="6">
        <f>IF(P1416&gt;0,RANK(P1416,(N1416:P1416,Q1416:AE1416)),0)</f>
        <v>0</v>
      </c>
      <c r="G1416" s="1">
        <f t="shared" si="535"/>
        <v>385</v>
      </c>
      <c r="H1416" s="2">
        <f t="shared" si="536"/>
        <v>9.0333176912247765E-2</v>
      </c>
      <c r="I1416" s="2"/>
      <c r="J1416" s="2">
        <f t="shared" si="527"/>
        <v>0.45190051618958238</v>
      </c>
      <c r="K1416" s="2">
        <f t="shared" si="528"/>
        <v>0.54223369310183012</v>
      </c>
      <c r="L1416" s="2">
        <f t="shared" si="529"/>
        <v>0</v>
      </c>
      <c r="M1416" s="2">
        <f t="shared" si="530"/>
        <v>5.8657907085875038E-3</v>
      </c>
      <c r="N1416" s="56">
        <v>1926</v>
      </c>
      <c r="O1416" s="56">
        <v>2311</v>
      </c>
      <c r="P1416" s="56"/>
      <c r="Q1416" s="56">
        <v>25</v>
      </c>
      <c r="R1416" s="56"/>
      <c r="S1416" s="56"/>
      <c r="T1416" s="56"/>
      <c r="U1416" s="56"/>
      <c r="V1416" s="56"/>
      <c r="W1416" s="56"/>
      <c r="X1416" s="56"/>
      <c r="Y1416" s="56"/>
      <c r="Z1416" s="56"/>
      <c r="AA1416" s="56"/>
      <c r="AB1416" s="56"/>
      <c r="AC1416" s="56"/>
      <c r="AD1416" s="56"/>
      <c r="AE1416" s="56"/>
      <c r="AG1416" s="6">
        <f>IF(Q1416&gt;0,RANK(Q1416,(N1416:P1416,Q1416:AE1416)),0)</f>
        <v>3</v>
      </c>
      <c r="AH1416" s="6">
        <f>IF(R1416&gt;0,RANK(R1416,(N1416:P1416,Q1416:AE1416)),0)</f>
        <v>0</v>
      </c>
      <c r="AI1416" s="6">
        <f>IF(T1416&gt;0,RANK(T1416,(N1416:P1416,Q1416:AE1416)),0)</f>
        <v>0</v>
      </c>
      <c r="AJ1416" s="6">
        <f>IF(S1416&gt;0,RANK(S1416,(N1416:P1416,Q1416:AE1416)),0)</f>
        <v>0</v>
      </c>
      <c r="AK1416" s="2">
        <f t="shared" si="531"/>
        <v>5.8657907085875177E-3</v>
      </c>
      <c r="AL1416" s="2">
        <f t="shared" si="532"/>
        <v>0</v>
      </c>
      <c r="AM1416" s="2">
        <f t="shared" si="533"/>
        <v>0</v>
      </c>
      <c r="AN1416" s="2">
        <f t="shared" si="534"/>
        <v>0</v>
      </c>
      <c r="AP1416" t="s">
        <v>498</v>
      </c>
      <c r="AQ1416" t="s">
        <v>1022</v>
      </c>
      <c r="AT1416" s="92">
        <v>48</v>
      </c>
      <c r="AU1416" s="94">
        <v>51</v>
      </c>
      <c r="AV1416" s="98">
        <f t="shared" si="525"/>
        <v>48051</v>
      </c>
      <c r="AX1416" s="6" t="s">
        <v>1535</v>
      </c>
    </row>
    <row r="1417" spans="1:50" hidden="1" outlineLevel="1">
      <c r="A1417" t="s">
        <v>994</v>
      </c>
      <c r="B1417" t="s">
        <v>1022</v>
      </c>
      <c r="C1417" s="1">
        <f t="shared" si="526"/>
        <v>8519</v>
      </c>
      <c r="D1417" s="6">
        <f>IF(N1417&gt;0, RANK(N1417,(N1417:P1417,Q1417:AE1417)),0)</f>
        <v>2</v>
      </c>
      <c r="E1417" s="6">
        <f>IF(O1417&gt;0,RANK(O1417,(N1417:P1417,Q1417:AE1417)),0)</f>
        <v>1</v>
      </c>
      <c r="F1417" s="6">
        <f>IF(P1417&gt;0,RANK(P1417,(N1417:P1417,Q1417:AE1417)),0)</f>
        <v>0</v>
      </c>
      <c r="G1417" s="1">
        <f t="shared" si="535"/>
        <v>2569</v>
      </c>
      <c r="H1417" s="2">
        <f t="shared" si="536"/>
        <v>0.30156121610517667</v>
      </c>
      <c r="I1417" s="2"/>
      <c r="J1417" s="2">
        <f t="shared" si="527"/>
        <v>0.34581523653010915</v>
      </c>
      <c r="K1417" s="2">
        <f t="shared" si="528"/>
        <v>0.64737645263528587</v>
      </c>
      <c r="L1417" s="2">
        <f t="shared" si="529"/>
        <v>0</v>
      </c>
      <c r="M1417" s="2">
        <f t="shared" si="530"/>
        <v>6.8083108346049803E-3</v>
      </c>
      <c r="N1417" s="56">
        <v>2946</v>
      </c>
      <c r="O1417" s="56">
        <v>5515</v>
      </c>
      <c r="P1417" s="56"/>
      <c r="Q1417" s="56">
        <v>58</v>
      </c>
      <c r="R1417" s="56"/>
      <c r="S1417" s="56"/>
      <c r="T1417" s="56"/>
      <c r="U1417" s="56"/>
      <c r="V1417" s="56"/>
      <c r="W1417" s="56"/>
      <c r="X1417" s="56"/>
      <c r="Y1417" s="56"/>
      <c r="Z1417" s="56"/>
      <c r="AA1417" s="56"/>
      <c r="AB1417" s="56"/>
      <c r="AC1417" s="56"/>
      <c r="AD1417" s="56"/>
      <c r="AE1417" s="56"/>
      <c r="AG1417" s="6">
        <f>IF(Q1417&gt;0,RANK(Q1417,(N1417:P1417,Q1417:AE1417)),0)</f>
        <v>3</v>
      </c>
      <c r="AH1417" s="6">
        <f>IF(R1417&gt;0,RANK(R1417,(N1417:P1417,Q1417:AE1417)),0)</f>
        <v>0</v>
      </c>
      <c r="AI1417" s="6">
        <f>IF(T1417&gt;0,RANK(T1417,(N1417:P1417,Q1417:AE1417)),0)</f>
        <v>0</v>
      </c>
      <c r="AJ1417" s="6">
        <f>IF(S1417&gt;0,RANK(S1417,(N1417:P1417,Q1417:AE1417)),0)</f>
        <v>0</v>
      </c>
      <c r="AK1417" s="2">
        <f t="shared" si="531"/>
        <v>6.8083108346050003E-3</v>
      </c>
      <c r="AL1417" s="2">
        <f t="shared" si="532"/>
        <v>0</v>
      </c>
      <c r="AM1417" s="2">
        <f t="shared" si="533"/>
        <v>0</v>
      </c>
      <c r="AN1417" s="2">
        <f t="shared" si="534"/>
        <v>0</v>
      </c>
      <c r="AP1417" t="s">
        <v>994</v>
      </c>
      <c r="AQ1417" t="s">
        <v>1022</v>
      </c>
      <c r="AT1417" s="92">
        <v>48</v>
      </c>
      <c r="AU1417" s="94">
        <v>53</v>
      </c>
      <c r="AV1417" s="98">
        <f t="shared" si="525"/>
        <v>48053</v>
      </c>
      <c r="AX1417" s="6" t="s">
        <v>1535</v>
      </c>
    </row>
    <row r="1418" spans="1:50" hidden="1" outlineLevel="1">
      <c r="A1418" t="s">
        <v>2685</v>
      </c>
      <c r="B1418" t="s">
        <v>1022</v>
      </c>
      <c r="C1418" s="1">
        <f t="shared" si="526"/>
        <v>5926</v>
      </c>
      <c r="D1418" s="6">
        <f>IF(N1418&gt;0, RANK(N1418,(N1418:P1418,Q1418:AE1418)),0)</f>
        <v>2</v>
      </c>
      <c r="E1418" s="6">
        <f>IF(O1418&gt;0,RANK(O1418,(N1418:P1418,Q1418:AE1418)),0)</f>
        <v>1</v>
      </c>
      <c r="F1418" s="6">
        <f>IF(P1418&gt;0,RANK(P1418,(N1418:P1418,Q1418:AE1418)),0)</f>
        <v>0</v>
      </c>
      <c r="G1418" s="1">
        <f t="shared" si="535"/>
        <v>633</v>
      </c>
      <c r="H1418" s="2">
        <f t="shared" si="536"/>
        <v>0.10681741478231523</v>
      </c>
      <c r="I1418" s="2"/>
      <c r="J1418" s="2">
        <f t="shared" si="527"/>
        <v>0.44161322983462709</v>
      </c>
      <c r="K1418" s="2">
        <f t="shared" si="528"/>
        <v>0.54843064461694224</v>
      </c>
      <c r="L1418" s="2">
        <f t="shared" si="529"/>
        <v>0</v>
      </c>
      <c r="M1418" s="2">
        <f t="shared" si="530"/>
        <v>9.9561255484306166E-3</v>
      </c>
      <c r="N1418" s="56">
        <v>2617</v>
      </c>
      <c r="O1418" s="56">
        <v>3250</v>
      </c>
      <c r="P1418" s="56"/>
      <c r="Q1418" s="56">
        <v>59</v>
      </c>
      <c r="R1418" s="56"/>
      <c r="S1418" s="56"/>
      <c r="T1418" s="56"/>
      <c r="U1418" s="56"/>
      <c r="V1418" s="56"/>
      <c r="W1418" s="56"/>
      <c r="X1418" s="56"/>
      <c r="Y1418" s="56"/>
      <c r="Z1418" s="56"/>
      <c r="AA1418" s="56"/>
      <c r="AB1418" s="56"/>
      <c r="AC1418" s="56"/>
      <c r="AD1418" s="56"/>
      <c r="AE1418" s="56"/>
      <c r="AG1418" s="6">
        <f>IF(Q1418&gt;0,RANK(Q1418,(N1418:P1418,Q1418:AE1418)),0)</f>
        <v>3</v>
      </c>
      <c r="AH1418" s="6">
        <f>IF(R1418&gt;0,RANK(R1418,(N1418:P1418,Q1418:AE1418)),0)</f>
        <v>0</v>
      </c>
      <c r="AI1418" s="6">
        <f>IF(T1418&gt;0,RANK(T1418,(N1418:P1418,Q1418:AE1418)),0)</f>
        <v>0</v>
      </c>
      <c r="AJ1418" s="6">
        <f>IF(S1418&gt;0,RANK(S1418,(N1418:P1418,Q1418:AE1418)),0)</f>
        <v>0</v>
      </c>
      <c r="AK1418" s="2">
        <f t="shared" si="531"/>
        <v>9.9561255484306443E-3</v>
      </c>
      <c r="AL1418" s="2">
        <f t="shared" si="532"/>
        <v>0</v>
      </c>
      <c r="AM1418" s="2">
        <f t="shared" si="533"/>
        <v>0</v>
      </c>
      <c r="AN1418" s="2">
        <f t="shared" si="534"/>
        <v>0</v>
      </c>
      <c r="AP1418" t="s">
        <v>2685</v>
      </c>
      <c r="AQ1418" t="s">
        <v>1022</v>
      </c>
      <c r="AT1418" s="92">
        <v>48</v>
      </c>
      <c r="AU1418" s="94">
        <v>55</v>
      </c>
      <c r="AV1418" s="98">
        <f t="shared" si="525"/>
        <v>48055</v>
      </c>
      <c r="AX1418" s="6" t="s">
        <v>1535</v>
      </c>
    </row>
    <row r="1419" spans="1:50" hidden="1" outlineLevel="1">
      <c r="A1419" t="s">
        <v>135</v>
      </c>
      <c r="B1419" t="s">
        <v>1022</v>
      </c>
      <c r="C1419" s="1">
        <f t="shared" si="526"/>
        <v>4914</v>
      </c>
      <c r="D1419" s="6">
        <f>IF(N1419&gt;0, RANK(N1419,(N1419:P1419,Q1419:AE1419)),0)</f>
        <v>2</v>
      </c>
      <c r="E1419" s="6">
        <f>IF(O1419&gt;0,RANK(O1419,(N1419:P1419,Q1419:AE1419)),0)</f>
        <v>1</v>
      </c>
      <c r="F1419" s="6">
        <f>IF(P1419&gt;0,RANK(P1419,(N1419:P1419,Q1419:AE1419)),0)</f>
        <v>0</v>
      </c>
      <c r="G1419" s="1">
        <f t="shared" si="535"/>
        <v>723</v>
      </c>
      <c r="H1419" s="2">
        <f t="shared" si="536"/>
        <v>0.14713064713064714</v>
      </c>
      <c r="I1419" s="2"/>
      <c r="J1419" s="2">
        <f t="shared" si="527"/>
        <v>0.42307692307692307</v>
      </c>
      <c r="K1419" s="2">
        <f t="shared" si="528"/>
        <v>0.57020757020757018</v>
      </c>
      <c r="L1419" s="2">
        <f t="shared" si="529"/>
        <v>0</v>
      </c>
      <c r="M1419" s="2">
        <f t="shared" si="530"/>
        <v>6.7155067155066916E-3</v>
      </c>
      <c r="N1419" s="56">
        <v>2079</v>
      </c>
      <c r="O1419" s="56">
        <v>2802</v>
      </c>
      <c r="P1419" s="56"/>
      <c r="Q1419" s="56">
        <v>33</v>
      </c>
      <c r="R1419" s="56"/>
      <c r="S1419" s="56"/>
      <c r="T1419" s="56"/>
      <c r="U1419" s="56"/>
      <c r="V1419" s="56"/>
      <c r="W1419" s="56"/>
      <c r="X1419" s="56"/>
      <c r="Y1419" s="56"/>
      <c r="Z1419" s="56"/>
      <c r="AA1419" s="56"/>
      <c r="AB1419" s="56"/>
      <c r="AC1419" s="56"/>
      <c r="AD1419" s="56"/>
      <c r="AE1419" s="56"/>
      <c r="AG1419" s="6">
        <f>IF(Q1419&gt;0,RANK(Q1419,(N1419:P1419,Q1419:AE1419)),0)</f>
        <v>3</v>
      </c>
      <c r="AH1419" s="6">
        <f>IF(R1419&gt;0,RANK(R1419,(N1419:P1419,Q1419:AE1419)),0)</f>
        <v>0</v>
      </c>
      <c r="AI1419" s="6">
        <f>IF(T1419&gt;0,RANK(T1419,(N1419:P1419,Q1419:AE1419)),0)</f>
        <v>0</v>
      </c>
      <c r="AJ1419" s="6">
        <f>IF(S1419&gt;0,RANK(S1419,(N1419:P1419,Q1419:AE1419)),0)</f>
        <v>0</v>
      </c>
      <c r="AK1419" s="2">
        <f t="shared" si="531"/>
        <v>6.7155067155067159E-3</v>
      </c>
      <c r="AL1419" s="2">
        <f t="shared" si="532"/>
        <v>0</v>
      </c>
      <c r="AM1419" s="2">
        <f t="shared" si="533"/>
        <v>0</v>
      </c>
      <c r="AN1419" s="2">
        <f t="shared" si="534"/>
        <v>0</v>
      </c>
      <c r="AP1419" t="s">
        <v>135</v>
      </c>
      <c r="AQ1419" t="s">
        <v>1022</v>
      </c>
      <c r="AT1419" s="92">
        <v>48</v>
      </c>
      <c r="AU1419" s="94">
        <v>57</v>
      </c>
      <c r="AV1419" s="98">
        <f t="shared" si="525"/>
        <v>48057</v>
      </c>
      <c r="AX1419" s="6" t="s">
        <v>1535</v>
      </c>
    </row>
    <row r="1420" spans="1:50" hidden="1" outlineLevel="1">
      <c r="A1420" t="s">
        <v>1684</v>
      </c>
      <c r="B1420" t="s">
        <v>1022</v>
      </c>
      <c r="C1420" s="1">
        <f t="shared" si="526"/>
        <v>3830</v>
      </c>
      <c r="D1420" s="6">
        <f>IF(N1420&gt;0, RANK(N1420,(N1420:P1420,Q1420:AE1420)),0)</f>
        <v>2</v>
      </c>
      <c r="E1420" s="6">
        <f>IF(O1420&gt;0,RANK(O1420,(N1420:P1420,Q1420:AE1420)),0)</f>
        <v>1</v>
      </c>
      <c r="F1420" s="6">
        <f>IF(P1420&gt;0,RANK(P1420,(N1420:P1420,Q1420:AE1420)),0)</f>
        <v>0</v>
      </c>
      <c r="G1420" s="1">
        <f t="shared" si="535"/>
        <v>1074</v>
      </c>
      <c r="H1420" s="2">
        <f t="shared" si="536"/>
        <v>0.2804177545691906</v>
      </c>
      <c r="I1420" s="2"/>
      <c r="J1420" s="2">
        <f t="shared" si="527"/>
        <v>0.35613577023498694</v>
      </c>
      <c r="K1420" s="2">
        <f t="shared" si="528"/>
        <v>0.6365535248041776</v>
      </c>
      <c r="L1420" s="2">
        <f t="shared" si="529"/>
        <v>0</v>
      </c>
      <c r="M1420" s="2">
        <f t="shared" si="530"/>
        <v>7.3107049608354124E-3</v>
      </c>
      <c r="N1420" s="56">
        <v>1364</v>
      </c>
      <c r="O1420" s="56">
        <v>2438</v>
      </c>
      <c r="P1420" s="56"/>
      <c r="Q1420" s="56">
        <v>28</v>
      </c>
      <c r="R1420" s="56"/>
      <c r="S1420" s="56"/>
      <c r="T1420" s="56"/>
      <c r="U1420" s="56"/>
      <c r="V1420" s="56"/>
      <c r="W1420" s="56"/>
      <c r="X1420" s="56"/>
      <c r="Y1420" s="56"/>
      <c r="Z1420" s="56"/>
      <c r="AA1420" s="56"/>
      <c r="AB1420" s="56"/>
      <c r="AC1420" s="56"/>
      <c r="AD1420" s="56"/>
      <c r="AE1420" s="56"/>
      <c r="AG1420" s="6">
        <f>IF(Q1420&gt;0,RANK(Q1420,(N1420:P1420,Q1420:AE1420)),0)</f>
        <v>3</v>
      </c>
      <c r="AH1420" s="6">
        <f>IF(R1420&gt;0,RANK(R1420,(N1420:P1420,Q1420:AE1420)),0)</f>
        <v>0</v>
      </c>
      <c r="AI1420" s="6">
        <f>IF(T1420&gt;0,RANK(T1420,(N1420:P1420,Q1420:AE1420)),0)</f>
        <v>0</v>
      </c>
      <c r="AJ1420" s="6">
        <f>IF(S1420&gt;0,RANK(S1420,(N1420:P1420,Q1420:AE1420)),0)</f>
        <v>0</v>
      </c>
      <c r="AK1420" s="2">
        <f t="shared" si="531"/>
        <v>7.3107049608355087E-3</v>
      </c>
      <c r="AL1420" s="2">
        <f t="shared" si="532"/>
        <v>0</v>
      </c>
      <c r="AM1420" s="2">
        <f t="shared" si="533"/>
        <v>0</v>
      </c>
      <c r="AN1420" s="2">
        <f t="shared" si="534"/>
        <v>0</v>
      </c>
      <c r="AP1420" t="s">
        <v>1684</v>
      </c>
      <c r="AQ1420" t="s">
        <v>1022</v>
      </c>
      <c r="AT1420" s="92">
        <v>48</v>
      </c>
      <c r="AU1420" s="94">
        <v>59</v>
      </c>
      <c r="AV1420" s="98">
        <f t="shared" si="525"/>
        <v>48059</v>
      </c>
      <c r="AX1420" s="6" t="s">
        <v>1535</v>
      </c>
    </row>
    <row r="1421" spans="1:50" hidden="1" outlineLevel="1">
      <c r="A1421" t="s">
        <v>814</v>
      </c>
      <c r="B1421" t="s">
        <v>1022</v>
      </c>
      <c r="C1421" s="1">
        <f t="shared" si="526"/>
        <v>38256</v>
      </c>
      <c r="D1421" s="6">
        <f>IF(N1421&gt;0, RANK(N1421,(N1421:P1421,Q1421:AE1421)),0)</f>
        <v>1</v>
      </c>
      <c r="E1421" s="6">
        <f>IF(O1421&gt;0,RANK(O1421,(N1421:P1421,Q1421:AE1421)),0)</f>
        <v>2</v>
      </c>
      <c r="F1421" s="6">
        <f>IF(P1421&gt;0,RANK(P1421,(N1421:P1421,Q1421:AE1421)),0)</f>
        <v>0</v>
      </c>
      <c r="G1421" s="1">
        <f t="shared" si="535"/>
        <v>1798</v>
      </c>
      <c r="H1421" s="2">
        <f t="shared" si="536"/>
        <v>4.6999163529903805E-2</v>
      </c>
      <c r="I1421" s="2"/>
      <c r="J1421" s="2">
        <f t="shared" si="527"/>
        <v>0.52012756168966956</v>
      </c>
      <c r="K1421" s="2">
        <f t="shared" si="528"/>
        <v>0.47312839815976576</v>
      </c>
      <c r="L1421" s="2">
        <f t="shared" si="529"/>
        <v>0</v>
      </c>
      <c r="M1421" s="2">
        <f t="shared" si="530"/>
        <v>6.7440401505646785E-3</v>
      </c>
      <c r="N1421" s="56">
        <v>19898</v>
      </c>
      <c r="O1421" s="56">
        <v>18100</v>
      </c>
      <c r="P1421" s="56"/>
      <c r="Q1421" s="56">
        <v>258</v>
      </c>
      <c r="R1421" s="56"/>
      <c r="S1421" s="56"/>
      <c r="T1421" s="56"/>
      <c r="U1421" s="56"/>
      <c r="V1421" s="56"/>
      <c r="W1421" s="56"/>
      <c r="X1421" s="56"/>
      <c r="Y1421" s="56"/>
      <c r="Z1421" s="56"/>
      <c r="AA1421" s="56"/>
      <c r="AB1421" s="56"/>
      <c r="AC1421" s="56"/>
      <c r="AD1421" s="56"/>
      <c r="AE1421" s="56"/>
      <c r="AG1421" s="6">
        <f>IF(Q1421&gt;0,RANK(Q1421,(N1421:P1421,Q1421:AE1421)),0)</f>
        <v>3</v>
      </c>
      <c r="AH1421" s="6">
        <f>IF(R1421&gt;0,RANK(R1421,(N1421:P1421,Q1421:AE1421)),0)</f>
        <v>0</v>
      </c>
      <c r="AI1421" s="6">
        <f>IF(T1421&gt;0,RANK(T1421,(N1421:P1421,Q1421:AE1421)),0)</f>
        <v>0</v>
      </c>
      <c r="AJ1421" s="6">
        <f>IF(S1421&gt;0,RANK(S1421,(N1421:P1421,Q1421:AE1421)),0)</f>
        <v>0</v>
      </c>
      <c r="AK1421" s="2">
        <f t="shared" si="531"/>
        <v>6.744040150564617E-3</v>
      </c>
      <c r="AL1421" s="2">
        <f t="shared" si="532"/>
        <v>0</v>
      </c>
      <c r="AM1421" s="2">
        <f t="shared" si="533"/>
        <v>0</v>
      </c>
      <c r="AN1421" s="2">
        <f t="shared" si="534"/>
        <v>0</v>
      </c>
      <c r="AP1421" t="s">
        <v>814</v>
      </c>
      <c r="AQ1421" t="s">
        <v>1022</v>
      </c>
      <c r="AT1421" s="92">
        <v>48</v>
      </c>
      <c r="AU1421" s="94">
        <v>61</v>
      </c>
      <c r="AV1421" s="98">
        <f t="shared" si="525"/>
        <v>48061</v>
      </c>
      <c r="AX1421" s="6" t="s">
        <v>1535</v>
      </c>
    </row>
    <row r="1422" spans="1:50" hidden="1" outlineLevel="1">
      <c r="A1422" t="s">
        <v>2292</v>
      </c>
      <c r="B1422" t="s">
        <v>1022</v>
      </c>
      <c r="C1422" s="1">
        <f t="shared" si="526"/>
        <v>3087</v>
      </c>
      <c r="D1422" s="6">
        <f>IF(N1422&gt;0, RANK(N1422,(N1422:P1422,Q1422:AE1422)),0)</f>
        <v>2</v>
      </c>
      <c r="E1422" s="6">
        <f>IF(O1422&gt;0,RANK(O1422,(N1422:P1422,Q1422:AE1422)),0)</f>
        <v>1</v>
      </c>
      <c r="F1422" s="6">
        <f>IF(P1422&gt;0,RANK(P1422,(N1422:P1422,Q1422:AE1422)),0)</f>
        <v>0</v>
      </c>
      <c r="G1422" s="1">
        <f t="shared" si="535"/>
        <v>158</v>
      </c>
      <c r="H1422" s="2">
        <f t="shared" si="536"/>
        <v>5.118237771298996E-2</v>
      </c>
      <c r="I1422" s="2"/>
      <c r="J1422" s="2">
        <f t="shared" si="527"/>
        <v>0.47295108519598317</v>
      </c>
      <c r="K1422" s="2">
        <f t="shared" si="528"/>
        <v>0.52413346290897311</v>
      </c>
      <c r="L1422" s="2">
        <f t="shared" si="529"/>
        <v>0</v>
      </c>
      <c r="M1422" s="2">
        <f t="shared" si="530"/>
        <v>2.9154518950437192E-3</v>
      </c>
      <c r="N1422" s="56">
        <v>1460</v>
      </c>
      <c r="O1422" s="56">
        <v>1618</v>
      </c>
      <c r="P1422" s="56"/>
      <c r="Q1422" s="56">
        <v>9</v>
      </c>
      <c r="R1422" s="56"/>
      <c r="S1422" s="56"/>
      <c r="T1422" s="56"/>
      <c r="U1422" s="56"/>
      <c r="V1422" s="56"/>
      <c r="W1422" s="56"/>
      <c r="X1422" s="56"/>
      <c r="Y1422" s="56"/>
      <c r="Z1422" s="56"/>
      <c r="AA1422" s="56"/>
      <c r="AB1422" s="56"/>
      <c r="AC1422" s="56"/>
      <c r="AD1422" s="56"/>
      <c r="AE1422" s="56"/>
      <c r="AG1422" s="6">
        <f>IF(Q1422&gt;0,RANK(Q1422,(N1422:P1422,Q1422:AE1422)),0)</f>
        <v>3</v>
      </c>
      <c r="AH1422" s="6">
        <f>IF(R1422&gt;0,RANK(R1422,(N1422:P1422,Q1422:AE1422)),0)</f>
        <v>0</v>
      </c>
      <c r="AI1422" s="6">
        <f>IF(T1422&gt;0,RANK(T1422,(N1422:P1422,Q1422:AE1422)),0)</f>
        <v>0</v>
      </c>
      <c r="AJ1422" s="6">
        <f>IF(S1422&gt;0,RANK(S1422,(N1422:P1422,Q1422:AE1422)),0)</f>
        <v>0</v>
      </c>
      <c r="AK1422" s="2">
        <f t="shared" si="531"/>
        <v>2.9154518950437317E-3</v>
      </c>
      <c r="AL1422" s="2">
        <f t="shared" si="532"/>
        <v>0</v>
      </c>
      <c r="AM1422" s="2">
        <f t="shared" si="533"/>
        <v>0</v>
      </c>
      <c r="AN1422" s="2">
        <f t="shared" si="534"/>
        <v>0</v>
      </c>
      <c r="AP1422" t="s">
        <v>2292</v>
      </c>
      <c r="AQ1422" t="s">
        <v>1022</v>
      </c>
      <c r="AT1422" s="92">
        <v>48</v>
      </c>
      <c r="AU1422" s="94">
        <v>63</v>
      </c>
      <c r="AV1422" s="98">
        <f t="shared" si="525"/>
        <v>48063</v>
      </c>
      <c r="AX1422" s="6" t="s">
        <v>1535</v>
      </c>
    </row>
    <row r="1423" spans="1:50" hidden="1" outlineLevel="1">
      <c r="A1423" t="s">
        <v>2293</v>
      </c>
      <c r="B1423" t="s">
        <v>1022</v>
      </c>
      <c r="C1423" s="1">
        <f t="shared" si="526"/>
        <v>2461</v>
      </c>
      <c r="D1423" s="6">
        <f>IF(N1423&gt;0, RANK(N1423,(N1423:P1423,Q1423:AE1423)),0)</f>
        <v>2</v>
      </c>
      <c r="E1423" s="6">
        <f>IF(O1423&gt;0,RANK(O1423,(N1423:P1423,Q1423:AE1423)),0)</f>
        <v>1</v>
      </c>
      <c r="F1423" s="6">
        <f>IF(P1423&gt;0,RANK(P1423,(N1423:P1423,Q1423:AE1423)),0)</f>
        <v>0</v>
      </c>
      <c r="G1423" s="1">
        <f t="shared" si="535"/>
        <v>1299</v>
      </c>
      <c r="H1423" s="2">
        <f t="shared" si="536"/>
        <v>0.52783421373425432</v>
      </c>
      <c r="I1423" s="2"/>
      <c r="J1423" s="2">
        <f t="shared" si="527"/>
        <v>0.23323852092645267</v>
      </c>
      <c r="K1423" s="2">
        <f t="shared" si="528"/>
        <v>0.76107273466070702</v>
      </c>
      <c r="L1423" s="2">
        <f t="shared" si="529"/>
        <v>0</v>
      </c>
      <c r="M1423" s="2">
        <f t="shared" si="530"/>
        <v>5.6887444128402853E-3</v>
      </c>
      <c r="N1423" s="56">
        <v>574</v>
      </c>
      <c r="O1423" s="56">
        <v>1873</v>
      </c>
      <c r="P1423" s="56"/>
      <c r="Q1423" s="56">
        <v>14</v>
      </c>
      <c r="R1423" s="56"/>
      <c r="S1423" s="56"/>
      <c r="T1423" s="56"/>
      <c r="U1423" s="56"/>
      <c r="V1423" s="56"/>
      <c r="W1423" s="56"/>
      <c r="X1423" s="56"/>
      <c r="Y1423" s="56"/>
      <c r="Z1423" s="56"/>
      <c r="AA1423" s="56"/>
      <c r="AB1423" s="56"/>
      <c r="AC1423" s="56"/>
      <c r="AD1423" s="56"/>
      <c r="AE1423" s="56"/>
      <c r="AG1423" s="6">
        <f>IF(Q1423&gt;0,RANK(Q1423,(N1423:P1423,Q1423:AE1423)),0)</f>
        <v>3</v>
      </c>
      <c r="AH1423" s="6">
        <f>IF(R1423&gt;0,RANK(R1423,(N1423:P1423,Q1423:AE1423)),0)</f>
        <v>0</v>
      </c>
      <c r="AI1423" s="6">
        <f>IF(T1423&gt;0,RANK(T1423,(N1423:P1423,Q1423:AE1423)),0)</f>
        <v>0</v>
      </c>
      <c r="AJ1423" s="6">
        <f>IF(S1423&gt;0,RANK(S1423,(N1423:P1423,Q1423:AE1423)),0)</f>
        <v>0</v>
      </c>
      <c r="AK1423" s="2">
        <f t="shared" si="531"/>
        <v>5.6887444128403087E-3</v>
      </c>
      <c r="AL1423" s="2">
        <f t="shared" si="532"/>
        <v>0</v>
      </c>
      <c r="AM1423" s="2">
        <f t="shared" si="533"/>
        <v>0</v>
      </c>
      <c r="AN1423" s="2">
        <f t="shared" si="534"/>
        <v>0</v>
      </c>
      <c r="AP1423" t="s">
        <v>2293</v>
      </c>
      <c r="AQ1423" t="s">
        <v>1022</v>
      </c>
      <c r="AT1423" s="92">
        <v>48</v>
      </c>
      <c r="AU1423" s="94">
        <v>65</v>
      </c>
      <c r="AV1423" s="98">
        <f t="shared" si="525"/>
        <v>48065</v>
      </c>
      <c r="AX1423" s="6" t="s">
        <v>1535</v>
      </c>
    </row>
    <row r="1424" spans="1:50" hidden="1" outlineLevel="1">
      <c r="A1424" t="s">
        <v>2344</v>
      </c>
      <c r="B1424" t="s">
        <v>1022</v>
      </c>
      <c r="C1424" s="1">
        <f t="shared" si="526"/>
        <v>7967</v>
      </c>
      <c r="D1424" s="6">
        <f>IF(N1424&gt;0, RANK(N1424,(N1424:P1424,Q1424:AE1424)),0)</f>
        <v>2</v>
      </c>
      <c r="E1424" s="6">
        <f>IF(O1424&gt;0,RANK(O1424,(N1424:P1424,Q1424:AE1424)),0)</f>
        <v>1</v>
      </c>
      <c r="F1424" s="6">
        <f>IF(P1424&gt;0,RANK(P1424,(N1424:P1424,Q1424:AE1424)),0)</f>
        <v>0</v>
      </c>
      <c r="G1424" s="1">
        <f t="shared" si="535"/>
        <v>620</v>
      </c>
      <c r="H1424" s="2">
        <f t="shared" si="536"/>
        <v>7.7821011673151752E-2</v>
      </c>
      <c r="I1424" s="2"/>
      <c r="J1424" s="2">
        <f t="shared" si="527"/>
        <v>0.45876741558930589</v>
      </c>
      <c r="K1424" s="2">
        <f t="shared" si="528"/>
        <v>0.53658842726245759</v>
      </c>
      <c r="L1424" s="2">
        <f t="shared" si="529"/>
        <v>0</v>
      </c>
      <c r="M1424" s="2">
        <f t="shared" si="530"/>
        <v>4.6441571482365163E-3</v>
      </c>
      <c r="N1424" s="56">
        <v>3655</v>
      </c>
      <c r="O1424" s="56">
        <v>4275</v>
      </c>
      <c r="P1424" s="56"/>
      <c r="Q1424" s="56">
        <v>37</v>
      </c>
      <c r="R1424" s="56"/>
      <c r="S1424" s="56"/>
      <c r="T1424" s="56"/>
      <c r="U1424" s="56"/>
      <c r="V1424" s="56"/>
      <c r="W1424" s="56"/>
      <c r="X1424" s="56"/>
      <c r="Y1424" s="56"/>
      <c r="Z1424" s="56"/>
      <c r="AA1424" s="56"/>
      <c r="AB1424" s="56"/>
      <c r="AC1424" s="56"/>
      <c r="AD1424" s="56"/>
      <c r="AE1424" s="56"/>
      <c r="AG1424" s="6">
        <f>IF(Q1424&gt;0,RANK(Q1424,(N1424:P1424,Q1424:AE1424)),0)</f>
        <v>3</v>
      </c>
      <c r="AH1424" s="6">
        <f>IF(R1424&gt;0,RANK(R1424,(N1424:P1424,Q1424:AE1424)),0)</f>
        <v>0</v>
      </c>
      <c r="AI1424" s="6">
        <f>IF(T1424&gt;0,RANK(T1424,(N1424:P1424,Q1424:AE1424)),0)</f>
        <v>0</v>
      </c>
      <c r="AJ1424" s="6">
        <f>IF(S1424&gt;0,RANK(S1424,(N1424:P1424,Q1424:AE1424)),0)</f>
        <v>0</v>
      </c>
      <c r="AK1424" s="2">
        <f t="shared" si="531"/>
        <v>4.6441571482364755E-3</v>
      </c>
      <c r="AL1424" s="2">
        <f t="shared" si="532"/>
        <v>0</v>
      </c>
      <c r="AM1424" s="2">
        <f t="shared" si="533"/>
        <v>0</v>
      </c>
      <c r="AN1424" s="2">
        <f t="shared" si="534"/>
        <v>0</v>
      </c>
      <c r="AP1424" t="s">
        <v>2344</v>
      </c>
      <c r="AQ1424" t="s">
        <v>1022</v>
      </c>
      <c r="AT1424" s="92">
        <v>48</v>
      </c>
      <c r="AU1424" s="94">
        <v>67</v>
      </c>
      <c r="AV1424" s="98">
        <f t="shared" si="525"/>
        <v>48067</v>
      </c>
      <c r="AX1424" s="6" t="s">
        <v>1535</v>
      </c>
    </row>
    <row r="1425" spans="1:50" hidden="1" outlineLevel="1">
      <c r="A1425" t="s">
        <v>427</v>
      </c>
      <c r="B1425" t="s">
        <v>1022</v>
      </c>
      <c r="C1425" s="1">
        <f t="shared" si="526"/>
        <v>2523</v>
      </c>
      <c r="D1425" s="6">
        <f>IF(N1425&gt;0, RANK(N1425,(N1425:P1425,Q1425:AE1425)),0)</f>
        <v>2</v>
      </c>
      <c r="E1425" s="6">
        <f>IF(O1425&gt;0,RANK(O1425,(N1425:P1425,Q1425:AE1425)),0)</f>
        <v>1</v>
      </c>
      <c r="F1425" s="6">
        <f>IF(P1425&gt;0,RANK(P1425,(N1425:P1425,Q1425:AE1425)),0)</f>
        <v>0</v>
      </c>
      <c r="G1425" s="1">
        <f t="shared" si="535"/>
        <v>735</v>
      </c>
      <c r="H1425" s="2">
        <f t="shared" si="536"/>
        <v>0.29131985731272297</v>
      </c>
      <c r="I1425" s="2"/>
      <c r="J1425" s="2">
        <f t="shared" si="527"/>
        <v>0.35196195005945302</v>
      </c>
      <c r="K1425" s="2">
        <f t="shared" si="528"/>
        <v>0.643281807372176</v>
      </c>
      <c r="L1425" s="2">
        <f t="shared" si="529"/>
        <v>0</v>
      </c>
      <c r="M1425" s="2">
        <f t="shared" si="530"/>
        <v>4.7562425683709275E-3</v>
      </c>
      <c r="N1425" s="56">
        <v>888</v>
      </c>
      <c r="O1425" s="56">
        <v>1623</v>
      </c>
      <c r="P1425" s="56"/>
      <c r="Q1425" s="56">
        <v>12</v>
      </c>
      <c r="R1425" s="56"/>
      <c r="S1425" s="56"/>
      <c r="T1425" s="56"/>
      <c r="U1425" s="56"/>
      <c r="V1425" s="56"/>
      <c r="W1425" s="56"/>
      <c r="X1425" s="56"/>
      <c r="Y1425" s="56"/>
      <c r="Z1425" s="56"/>
      <c r="AA1425" s="56"/>
      <c r="AB1425" s="56"/>
      <c r="AC1425" s="56"/>
      <c r="AD1425" s="56"/>
      <c r="AE1425" s="56"/>
      <c r="AG1425" s="6">
        <f>IF(Q1425&gt;0,RANK(Q1425,(N1425:P1425,Q1425:AE1425)),0)</f>
        <v>3</v>
      </c>
      <c r="AH1425" s="6">
        <f>IF(R1425&gt;0,RANK(R1425,(N1425:P1425,Q1425:AE1425)),0)</f>
        <v>0</v>
      </c>
      <c r="AI1425" s="6">
        <f>IF(T1425&gt;0,RANK(T1425,(N1425:P1425,Q1425:AE1425)),0)</f>
        <v>0</v>
      </c>
      <c r="AJ1425" s="6">
        <f>IF(S1425&gt;0,RANK(S1425,(N1425:P1425,Q1425:AE1425)),0)</f>
        <v>0</v>
      </c>
      <c r="AK1425" s="2">
        <f t="shared" si="531"/>
        <v>4.7562425683709865E-3</v>
      </c>
      <c r="AL1425" s="2">
        <f t="shared" si="532"/>
        <v>0</v>
      </c>
      <c r="AM1425" s="2">
        <f t="shared" si="533"/>
        <v>0</v>
      </c>
      <c r="AN1425" s="2">
        <f t="shared" si="534"/>
        <v>0</v>
      </c>
      <c r="AP1425" t="s">
        <v>427</v>
      </c>
      <c r="AQ1425" t="s">
        <v>1022</v>
      </c>
      <c r="AT1425" s="92">
        <v>48</v>
      </c>
      <c r="AU1425" s="94">
        <v>69</v>
      </c>
      <c r="AV1425" s="98">
        <f t="shared" si="525"/>
        <v>48069</v>
      </c>
      <c r="AX1425" s="6" t="s">
        <v>1535</v>
      </c>
    </row>
    <row r="1426" spans="1:50" hidden="1" outlineLevel="1">
      <c r="A1426" t="s">
        <v>1075</v>
      </c>
      <c r="B1426" t="s">
        <v>1022</v>
      </c>
      <c r="C1426" s="1">
        <f t="shared" si="526"/>
        <v>5517</v>
      </c>
      <c r="D1426" s="6">
        <f>IF(N1426&gt;0, RANK(N1426,(N1426:P1426,Q1426:AE1426)),0)</f>
        <v>2</v>
      </c>
      <c r="E1426" s="6">
        <f>IF(O1426&gt;0,RANK(O1426,(N1426:P1426,Q1426:AE1426)),0)</f>
        <v>1</v>
      </c>
      <c r="F1426" s="6">
        <f>IF(P1426&gt;0,RANK(P1426,(N1426:P1426,Q1426:AE1426)),0)</f>
        <v>0</v>
      </c>
      <c r="G1426" s="1">
        <f t="shared" si="535"/>
        <v>1682</v>
      </c>
      <c r="H1426" s="2">
        <f t="shared" si="536"/>
        <v>0.30487583831792642</v>
      </c>
      <c r="I1426" s="2"/>
      <c r="J1426" s="2">
        <f t="shared" si="527"/>
        <v>0.3423962298350553</v>
      </c>
      <c r="K1426" s="2">
        <f t="shared" si="528"/>
        <v>0.64727206815298166</v>
      </c>
      <c r="L1426" s="2">
        <f t="shared" si="529"/>
        <v>0</v>
      </c>
      <c r="M1426" s="2">
        <f t="shared" si="530"/>
        <v>1.0331702011962984E-2</v>
      </c>
      <c r="N1426" s="56">
        <v>1889</v>
      </c>
      <c r="O1426" s="56">
        <v>3571</v>
      </c>
      <c r="P1426" s="56"/>
      <c r="Q1426" s="56">
        <v>57</v>
      </c>
      <c r="R1426" s="56"/>
      <c r="S1426" s="56"/>
      <c r="T1426" s="56"/>
      <c r="U1426" s="56"/>
      <c r="V1426" s="56"/>
      <c r="W1426" s="56"/>
      <c r="X1426" s="56"/>
      <c r="Y1426" s="56"/>
      <c r="Z1426" s="56"/>
      <c r="AA1426" s="56"/>
      <c r="AB1426" s="56"/>
      <c r="AC1426" s="56"/>
      <c r="AD1426" s="56"/>
      <c r="AE1426" s="56"/>
      <c r="AG1426" s="6">
        <f>IF(Q1426&gt;0,RANK(Q1426,(N1426:P1426,Q1426:AE1426)),0)</f>
        <v>3</v>
      </c>
      <c r="AH1426" s="6">
        <f>IF(R1426&gt;0,RANK(R1426,(N1426:P1426,Q1426:AE1426)),0)</f>
        <v>0</v>
      </c>
      <c r="AI1426" s="6">
        <f>IF(T1426&gt;0,RANK(T1426,(N1426:P1426,Q1426:AE1426)),0)</f>
        <v>0</v>
      </c>
      <c r="AJ1426" s="6">
        <f>IF(S1426&gt;0,RANK(S1426,(N1426:P1426,Q1426:AE1426)),0)</f>
        <v>0</v>
      </c>
      <c r="AK1426" s="2">
        <f t="shared" si="531"/>
        <v>1.0331702011963024E-2</v>
      </c>
      <c r="AL1426" s="2">
        <f t="shared" si="532"/>
        <v>0</v>
      </c>
      <c r="AM1426" s="2">
        <f t="shared" si="533"/>
        <v>0</v>
      </c>
      <c r="AN1426" s="2">
        <f t="shared" si="534"/>
        <v>0</v>
      </c>
      <c r="AP1426" t="s">
        <v>1075</v>
      </c>
      <c r="AQ1426" t="s">
        <v>1022</v>
      </c>
      <c r="AT1426" s="92">
        <v>48</v>
      </c>
      <c r="AU1426" s="94">
        <v>71</v>
      </c>
      <c r="AV1426" s="98">
        <f t="shared" si="525"/>
        <v>48071</v>
      </c>
      <c r="AX1426" s="6" t="s">
        <v>1535</v>
      </c>
    </row>
    <row r="1427" spans="1:50" hidden="1" outlineLevel="1">
      <c r="A1427" t="s">
        <v>1945</v>
      </c>
      <c r="B1427" t="s">
        <v>1022</v>
      </c>
      <c r="C1427" s="1">
        <f t="shared" si="526"/>
        <v>10435</v>
      </c>
      <c r="D1427" s="6">
        <f>IF(N1427&gt;0, RANK(N1427,(N1427:P1427,Q1427:AE1427)),0)</f>
        <v>2</v>
      </c>
      <c r="E1427" s="6">
        <f>IF(O1427&gt;0,RANK(O1427,(N1427:P1427,Q1427:AE1427)),0)</f>
        <v>1</v>
      </c>
      <c r="F1427" s="6">
        <f>IF(P1427&gt;0,RANK(P1427,(N1427:P1427,Q1427:AE1427)),0)</f>
        <v>0</v>
      </c>
      <c r="G1427" s="1">
        <f t="shared" si="535"/>
        <v>3001</v>
      </c>
      <c r="H1427" s="2">
        <f t="shared" si="536"/>
        <v>0.28758984187829423</v>
      </c>
      <c r="I1427" s="2"/>
      <c r="J1427" s="2">
        <f t="shared" si="527"/>
        <v>0.35390512697652132</v>
      </c>
      <c r="K1427" s="2">
        <f t="shared" si="528"/>
        <v>0.64149496885481549</v>
      </c>
      <c r="L1427" s="2">
        <f t="shared" si="529"/>
        <v>0</v>
      </c>
      <c r="M1427" s="2">
        <f t="shared" si="530"/>
        <v>4.5999041686631825E-3</v>
      </c>
      <c r="N1427" s="56">
        <v>3693</v>
      </c>
      <c r="O1427" s="56">
        <v>6694</v>
      </c>
      <c r="P1427" s="56"/>
      <c r="Q1427" s="56">
        <v>48</v>
      </c>
      <c r="R1427" s="56"/>
      <c r="S1427" s="56"/>
      <c r="T1427" s="56"/>
      <c r="U1427" s="56"/>
      <c r="V1427" s="56"/>
      <c r="W1427" s="56"/>
      <c r="X1427" s="56"/>
      <c r="Y1427" s="56"/>
      <c r="Z1427" s="56"/>
      <c r="AA1427" s="56"/>
      <c r="AB1427" s="56"/>
      <c r="AC1427" s="56"/>
      <c r="AD1427" s="56"/>
      <c r="AE1427" s="56"/>
      <c r="AG1427" s="6">
        <f>IF(Q1427&gt;0,RANK(Q1427,(N1427:P1427,Q1427:AE1427)),0)</f>
        <v>3</v>
      </c>
      <c r="AH1427" s="6">
        <f>IF(R1427&gt;0,RANK(R1427,(N1427:P1427,Q1427:AE1427)),0)</f>
        <v>0</v>
      </c>
      <c r="AI1427" s="6">
        <f>IF(T1427&gt;0,RANK(T1427,(N1427:P1427,Q1427:AE1427)),0)</f>
        <v>0</v>
      </c>
      <c r="AJ1427" s="6">
        <f>IF(S1427&gt;0,RANK(S1427,(N1427:P1427,Q1427:AE1427)),0)</f>
        <v>0</v>
      </c>
      <c r="AK1427" s="2">
        <f t="shared" si="531"/>
        <v>4.599904168663153E-3</v>
      </c>
      <c r="AL1427" s="2">
        <f t="shared" si="532"/>
        <v>0</v>
      </c>
      <c r="AM1427" s="2">
        <f t="shared" si="533"/>
        <v>0</v>
      </c>
      <c r="AN1427" s="2">
        <f t="shared" si="534"/>
        <v>0</v>
      </c>
      <c r="AP1427" t="s">
        <v>1945</v>
      </c>
      <c r="AQ1427" t="s">
        <v>1022</v>
      </c>
      <c r="AT1427" s="92">
        <v>48</v>
      </c>
      <c r="AU1427" s="94">
        <v>73</v>
      </c>
      <c r="AV1427" s="98">
        <f t="shared" si="525"/>
        <v>48073</v>
      </c>
      <c r="AX1427" s="6" t="s">
        <v>1535</v>
      </c>
    </row>
    <row r="1428" spans="1:50" hidden="1" outlineLevel="1">
      <c r="A1428" t="s">
        <v>1786</v>
      </c>
      <c r="B1428" t="s">
        <v>1022</v>
      </c>
      <c r="C1428" s="1">
        <f t="shared" si="526"/>
        <v>1666</v>
      </c>
      <c r="D1428" s="6">
        <f>IF(N1428&gt;0, RANK(N1428,(N1428:P1428,Q1428:AE1428)),0)</f>
        <v>2</v>
      </c>
      <c r="E1428" s="6">
        <f>IF(O1428&gt;0,RANK(O1428,(N1428:P1428,Q1428:AE1428)),0)</f>
        <v>1</v>
      </c>
      <c r="F1428" s="6">
        <f>IF(P1428&gt;0,RANK(P1428,(N1428:P1428,Q1428:AE1428)),0)</f>
        <v>0</v>
      </c>
      <c r="G1428" s="1">
        <f t="shared" si="535"/>
        <v>685</v>
      </c>
      <c r="H1428" s="2">
        <f t="shared" si="536"/>
        <v>0.41116446578631455</v>
      </c>
      <c r="I1428" s="2"/>
      <c r="J1428" s="2">
        <f t="shared" si="527"/>
        <v>0.29291716686674668</v>
      </c>
      <c r="K1428" s="2">
        <f t="shared" si="528"/>
        <v>0.70408163265306123</v>
      </c>
      <c r="L1428" s="2">
        <f t="shared" si="529"/>
        <v>0</v>
      </c>
      <c r="M1428" s="2">
        <f t="shared" si="530"/>
        <v>3.0012004801920344E-3</v>
      </c>
      <c r="N1428" s="56">
        <v>488</v>
      </c>
      <c r="O1428" s="56">
        <v>1173</v>
      </c>
      <c r="P1428" s="56"/>
      <c r="Q1428" s="56">
        <v>5</v>
      </c>
      <c r="R1428" s="56"/>
      <c r="S1428" s="56"/>
      <c r="T1428" s="56"/>
      <c r="U1428" s="56"/>
      <c r="V1428" s="56"/>
      <c r="W1428" s="56"/>
      <c r="X1428" s="56"/>
      <c r="Y1428" s="56"/>
      <c r="Z1428" s="56"/>
      <c r="AA1428" s="56"/>
      <c r="AB1428" s="56"/>
      <c r="AC1428" s="56"/>
      <c r="AD1428" s="56"/>
      <c r="AE1428" s="56"/>
      <c r="AG1428" s="6">
        <f>IF(Q1428&gt;0,RANK(Q1428,(N1428:P1428,Q1428:AE1428)),0)</f>
        <v>3</v>
      </c>
      <c r="AH1428" s="6">
        <f>IF(R1428&gt;0,RANK(R1428,(N1428:P1428,Q1428:AE1428)),0)</f>
        <v>0</v>
      </c>
      <c r="AI1428" s="6">
        <f>IF(T1428&gt;0,RANK(T1428,(N1428:P1428,Q1428:AE1428)),0)</f>
        <v>0</v>
      </c>
      <c r="AJ1428" s="6">
        <f>IF(S1428&gt;0,RANK(S1428,(N1428:P1428,Q1428:AE1428)),0)</f>
        <v>0</v>
      </c>
      <c r="AK1428" s="2">
        <f t="shared" si="531"/>
        <v>3.0012004801920769E-3</v>
      </c>
      <c r="AL1428" s="2">
        <f t="shared" si="532"/>
        <v>0</v>
      </c>
      <c r="AM1428" s="2">
        <f t="shared" si="533"/>
        <v>0</v>
      </c>
      <c r="AN1428" s="2">
        <f t="shared" si="534"/>
        <v>0</v>
      </c>
      <c r="AP1428" t="s">
        <v>1786</v>
      </c>
      <c r="AQ1428" t="s">
        <v>1022</v>
      </c>
      <c r="AT1428" s="92">
        <v>48</v>
      </c>
      <c r="AU1428" s="94">
        <v>75</v>
      </c>
      <c r="AV1428" s="98">
        <f t="shared" si="525"/>
        <v>48075</v>
      </c>
      <c r="AX1428" s="6" t="s">
        <v>1535</v>
      </c>
    </row>
    <row r="1429" spans="1:50" hidden="1" outlineLevel="1">
      <c r="A1429" t="s">
        <v>1251</v>
      </c>
      <c r="B1429" t="s">
        <v>1022</v>
      </c>
      <c r="C1429" s="1">
        <f t="shared" si="526"/>
        <v>3403</v>
      </c>
      <c r="D1429" s="6">
        <f>IF(N1429&gt;0, RANK(N1429,(N1429:P1429,Q1429:AE1429)),0)</f>
        <v>2</v>
      </c>
      <c r="E1429" s="6">
        <f>IF(O1429&gt;0,RANK(O1429,(N1429:P1429,Q1429:AE1429)),0)</f>
        <v>1</v>
      </c>
      <c r="F1429" s="6">
        <f>IF(P1429&gt;0,RANK(P1429,(N1429:P1429,Q1429:AE1429)),0)</f>
        <v>0</v>
      </c>
      <c r="G1429" s="1">
        <f t="shared" si="535"/>
        <v>866</v>
      </c>
      <c r="H1429" s="2">
        <f t="shared" si="536"/>
        <v>0.25448133999412281</v>
      </c>
      <c r="I1429" s="2"/>
      <c r="J1429" s="2">
        <f t="shared" si="527"/>
        <v>0.36996767558037025</v>
      </c>
      <c r="K1429" s="2">
        <f t="shared" si="528"/>
        <v>0.62444901557449306</v>
      </c>
      <c r="L1429" s="2">
        <f t="shared" si="529"/>
        <v>0</v>
      </c>
      <c r="M1429" s="2">
        <f t="shared" si="530"/>
        <v>5.5833088451366919E-3</v>
      </c>
      <c r="N1429" s="56">
        <v>1259</v>
      </c>
      <c r="O1429" s="56">
        <v>2125</v>
      </c>
      <c r="P1429" s="56"/>
      <c r="Q1429" s="56">
        <v>19</v>
      </c>
      <c r="R1429" s="56"/>
      <c r="S1429" s="56"/>
      <c r="T1429" s="56"/>
      <c r="U1429" s="56"/>
      <c r="V1429" s="56"/>
      <c r="W1429" s="56"/>
      <c r="X1429" s="56"/>
      <c r="Y1429" s="56"/>
      <c r="Z1429" s="56"/>
      <c r="AA1429" s="56"/>
      <c r="AB1429" s="56"/>
      <c r="AC1429" s="56"/>
      <c r="AD1429" s="56"/>
      <c r="AE1429" s="56"/>
      <c r="AG1429" s="6">
        <f>IF(Q1429&gt;0,RANK(Q1429,(N1429:P1429,Q1429:AE1429)),0)</f>
        <v>3</v>
      </c>
      <c r="AH1429" s="6">
        <f>IF(R1429&gt;0,RANK(R1429,(N1429:P1429,Q1429:AE1429)),0)</f>
        <v>0</v>
      </c>
      <c r="AI1429" s="6">
        <f>IF(T1429&gt;0,RANK(T1429,(N1429:P1429,Q1429:AE1429)),0)</f>
        <v>0</v>
      </c>
      <c r="AJ1429" s="6">
        <f>IF(S1429&gt;0,RANK(S1429,(N1429:P1429,Q1429:AE1429)),0)</f>
        <v>0</v>
      </c>
      <c r="AK1429" s="2">
        <f t="shared" si="531"/>
        <v>5.5833088451366442E-3</v>
      </c>
      <c r="AL1429" s="2">
        <f t="shared" si="532"/>
        <v>0</v>
      </c>
      <c r="AM1429" s="2">
        <f t="shared" si="533"/>
        <v>0</v>
      </c>
      <c r="AN1429" s="2">
        <f t="shared" si="534"/>
        <v>0</v>
      </c>
      <c r="AP1429" t="s">
        <v>1251</v>
      </c>
      <c r="AQ1429" t="s">
        <v>1022</v>
      </c>
      <c r="AT1429" s="92">
        <v>48</v>
      </c>
      <c r="AU1429" s="94">
        <v>77</v>
      </c>
      <c r="AV1429" s="98">
        <f t="shared" si="525"/>
        <v>48077</v>
      </c>
      <c r="AX1429" s="6" t="s">
        <v>1535</v>
      </c>
    </row>
    <row r="1430" spans="1:50" hidden="1" outlineLevel="1">
      <c r="A1430" t="s">
        <v>2800</v>
      </c>
      <c r="B1430" t="s">
        <v>1022</v>
      </c>
      <c r="C1430" s="1">
        <f t="shared" si="526"/>
        <v>1077</v>
      </c>
      <c r="D1430" s="6">
        <f>IF(N1430&gt;0, RANK(N1430,(N1430:P1430,Q1430:AE1430)),0)</f>
        <v>2</v>
      </c>
      <c r="E1430" s="6">
        <f>IF(O1430&gt;0,RANK(O1430,(N1430:P1430,Q1430:AE1430)),0)</f>
        <v>1</v>
      </c>
      <c r="F1430" s="6">
        <f>IF(P1430&gt;0,RANK(P1430,(N1430:P1430,Q1430:AE1430)),0)</f>
        <v>0</v>
      </c>
      <c r="G1430" s="1">
        <f t="shared" si="535"/>
        <v>457</v>
      </c>
      <c r="H1430" s="2">
        <f t="shared" si="536"/>
        <v>0.4243268337975859</v>
      </c>
      <c r="I1430" s="2"/>
      <c r="J1430" s="2">
        <f t="shared" si="527"/>
        <v>0.28412256267409469</v>
      </c>
      <c r="K1430" s="2">
        <f t="shared" si="528"/>
        <v>0.70844939647168059</v>
      </c>
      <c r="L1430" s="2">
        <f t="shared" si="529"/>
        <v>0</v>
      </c>
      <c r="M1430" s="2">
        <f t="shared" si="530"/>
        <v>7.4280408542247711E-3</v>
      </c>
      <c r="N1430" s="56">
        <v>306</v>
      </c>
      <c r="O1430" s="56">
        <v>763</v>
      </c>
      <c r="P1430" s="56"/>
      <c r="Q1430" s="56">
        <v>8</v>
      </c>
      <c r="R1430" s="56"/>
      <c r="S1430" s="56"/>
      <c r="T1430" s="56"/>
      <c r="U1430" s="56"/>
      <c r="V1430" s="56"/>
      <c r="W1430" s="56"/>
      <c r="X1430" s="56"/>
      <c r="Y1430" s="56"/>
      <c r="Z1430" s="56"/>
      <c r="AA1430" s="56"/>
      <c r="AB1430" s="56"/>
      <c r="AC1430" s="56"/>
      <c r="AD1430" s="56"/>
      <c r="AE1430" s="56"/>
      <c r="AG1430" s="6">
        <f>IF(Q1430&gt;0,RANK(Q1430,(N1430:P1430,Q1430:AE1430)),0)</f>
        <v>3</v>
      </c>
      <c r="AH1430" s="6">
        <f>IF(R1430&gt;0,RANK(R1430,(N1430:P1430,Q1430:AE1430)),0)</f>
        <v>0</v>
      </c>
      <c r="AI1430" s="6">
        <f>IF(T1430&gt;0,RANK(T1430,(N1430:P1430,Q1430:AE1430)),0)</f>
        <v>0</v>
      </c>
      <c r="AJ1430" s="6">
        <f>IF(S1430&gt;0,RANK(S1430,(N1430:P1430,Q1430:AE1430)),0)</f>
        <v>0</v>
      </c>
      <c r="AK1430" s="2">
        <f t="shared" si="531"/>
        <v>7.4280408542246983E-3</v>
      </c>
      <c r="AL1430" s="2">
        <f t="shared" si="532"/>
        <v>0</v>
      </c>
      <c r="AM1430" s="2">
        <f t="shared" si="533"/>
        <v>0</v>
      </c>
      <c r="AN1430" s="2">
        <f t="shared" si="534"/>
        <v>0</v>
      </c>
      <c r="AP1430" t="s">
        <v>2800</v>
      </c>
      <c r="AQ1430" t="s">
        <v>1022</v>
      </c>
      <c r="AT1430" s="92">
        <v>48</v>
      </c>
      <c r="AU1430" s="94">
        <v>79</v>
      </c>
      <c r="AV1430" s="98">
        <f t="shared" si="525"/>
        <v>48079</v>
      </c>
      <c r="AX1430" s="6" t="s">
        <v>1535</v>
      </c>
    </row>
    <row r="1431" spans="1:50" hidden="1" outlineLevel="1">
      <c r="A1431" t="s">
        <v>1753</v>
      </c>
      <c r="B1431" t="s">
        <v>1022</v>
      </c>
      <c r="C1431" s="1">
        <f t="shared" si="526"/>
        <v>1342</v>
      </c>
      <c r="D1431" s="6">
        <f>IF(N1431&gt;0, RANK(N1431,(N1431:P1431,Q1431:AE1431)),0)</f>
        <v>2</v>
      </c>
      <c r="E1431" s="6">
        <f>IF(O1431&gt;0,RANK(O1431,(N1431:P1431,Q1431:AE1431)),0)</f>
        <v>1</v>
      </c>
      <c r="F1431" s="6">
        <f>IF(P1431&gt;0,RANK(P1431,(N1431:P1431,Q1431:AE1431)),0)</f>
        <v>0</v>
      </c>
      <c r="G1431" s="1">
        <f t="shared" si="535"/>
        <v>420</v>
      </c>
      <c r="H1431" s="2">
        <f t="shared" si="536"/>
        <v>0.31296572280178836</v>
      </c>
      <c r="I1431" s="2"/>
      <c r="J1431" s="2">
        <f t="shared" si="527"/>
        <v>0.33979135618479883</v>
      </c>
      <c r="K1431" s="2">
        <f t="shared" si="528"/>
        <v>0.65275707898658719</v>
      </c>
      <c r="L1431" s="2">
        <f t="shared" si="529"/>
        <v>0</v>
      </c>
      <c r="M1431" s="2">
        <f t="shared" si="530"/>
        <v>7.4515648286139768E-3</v>
      </c>
      <c r="N1431" s="56">
        <v>456</v>
      </c>
      <c r="O1431" s="56">
        <v>876</v>
      </c>
      <c r="P1431" s="56"/>
      <c r="Q1431" s="56">
        <v>10</v>
      </c>
      <c r="R1431" s="56"/>
      <c r="S1431" s="56"/>
      <c r="T1431" s="56"/>
      <c r="U1431" s="56"/>
      <c r="V1431" s="56"/>
      <c r="W1431" s="56"/>
      <c r="X1431" s="56"/>
      <c r="Y1431" s="56"/>
      <c r="Z1431" s="56"/>
      <c r="AA1431" s="56"/>
      <c r="AB1431" s="56"/>
      <c r="AC1431" s="56"/>
      <c r="AD1431" s="56"/>
      <c r="AE1431" s="56"/>
      <c r="AG1431" s="6">
        <f>IF(Q1431&gt;0,RANK(Q1431,(N1431:P1431,Q1431:AE1431)),0)</f>
        <v>3</v>
      </c>
      <c r="AH1431" s="6">
        <f>IF(R1431&gt;0,RANK(R1431,(N1431:P1431,Q1431:AE1431)),0)</f>
        <v>0</v>
      </c>
      <c r="AI1431" s="6">
        <f>IF(T1431&gt;0,RANK(T1431,(N1431:P1431,Q1431:AE1431)),0)</f>
        <v>0</v>
      </c>
      <c r="AJ1431" s="6">
        <f>IF(S1431&gt;0,RANK(S1431,(N1431:P1431,Q1431:AE1431)),0)</f>
        <v>0</v>
      </c>
      <c r="AK1431" s="2">
        <f t="shared" si="531"/>
        <v>7.4515648286140089E-3</v>
      </c>
      <c r="AL1431" s="2">
        <f t="shared" si="532"/>
        <v>0</v>
      </c>
      <c r="AM1431" s="2">
        <f t="shared" si="533"/>
        <v>0</v>
      </c>
      <c r="AN1431" s="2">
        <f t="shared" si="534"/>
        <v>0</v>
      </c>
      <c r="AP1431" t="s">
        <v>1753</v>
      </c>
      <c r="AQ1431" t="s">
        <v>1022</v>
      </c>
      <c r="AT1431" s="92">
        <v>48</v>
      </c>
      <c r="AU1431" s="94">
        <v>81</v>
      </c>
      <c r="AV1431" s="98">
        <f t="shared" si="525"/>
        <v>48081</v>
      </c>
      <c r="AX1431" s="6" t="s">
        <v>1535</v>
      </c>
    </row>
    <row r="1432" spans="1:50" hidden="1" outlineLevel="1">
      <c r="A1432" t="s">
        <v>2251</v>
      </c>
      <c r="B1432" t="s">
        <v>1022</v>
      </c>
      <c r="C1432" s="1">
        <f t="shared" si="526"/>
        <v>3060</v>
      </c>
      <c r="D1432" s="6">
        <f>IF(N1432&gt;0, RANK(N1432,(N1432:P1432,Q1432:AE1432)),0)</f>
        <v>2</v>
      </c>
      <c r="E1432" s="6">
        <f>IF(O1432&gt;0,RANK(O1432,(N1432:P1432,Q1432:AE1432)),0)</f>
        <v>1</v>
      </c>
      <c r="F1432" s="6">
        <f>IF(P1432&gt;0,RANK(P1432,(N1432:P1432,Q1432:AE1432)),0)</f>
        <v>0</v>
      </c>
      <c r="G1432" s="1">
        <f t="shared" si="535"/>
        <v>695</v>
      </c>
      <c r="H1432" s="2">
        <f t="shared" si="536"/>
        <v>0.22712418300653595</v>
      </c>
      <c r="I1432" s="2"/>
      <c r="J1432" s="2">
        <f t="shared" si="527"/>
        <v>0.3843137254901961</v>
      </c>
      <c r="K1432" s="2">
        <f t="shared" si="528"/>
        <v>0.61143790849673207</v>
      </c>
      <c r="L1432" s="2">
        <f t="shared" si="529"/>
        <v>0</v>
      </c>
      <c r="M1432" s="2">
        <f t="shared" si="530"/>
        <v>4.2483660130718803E-3</v>
      </c>
      <c r="N1432" s="56">
        <v>1176</v>
      </c>
      <c r="O1432" s="56">
        <v>1871</v>
      </c>
      <c r="P1432" s="56"/>
      <c r="Q1432" s="56">
        <v>13</v>
      </c>
      <c r="R1432" s="56"/>
      <c r="S1432" s="56"/>
      <c r="T1432" s="56"/>
      <c r="U1432" s="56"/>
      <c r="V1432" s="56"/>
      <c r="W1432" s="56"/>
      <c r="X1432" s="56"/>
      <c r="Y1432" s="56"/>
      <c r="Z1432" s="56"/>
      <c r="AA1432" s="56"/>
      <c r="AB1432" s="56"/>
      <c r="AC1432" s="56"/>
      <c r="AD1432" s="56"/>
      <c r="AE1432" s="56"/>
      <c r="AG1432" s="6">
        <f>IF(Q1432&gt;0,RANK(Q1432,(N1432:P1432,Q1432:AE1432)),0)</f>
        <v>3</v>
      </c>
      <c r="AH1432" s="6">
        <f>IF(R1432&gt;0,RANK(R1432,(N1432:P1432,Q1432:AE1432)),0)</f>
        <v>0</v>
      </c>
      <c r="AI1432" s="6">
        <f>IF(T1432&gt;0,RANK(T1432,(N1432:P1432,Q1432:AE1432)),0)</f>
        <v>0</v>
      </c>
      <c r="AJ1432" s="6">
        <f>IF(S1432&gt;0,RANK(S1432,(N1432:P1432,Q1432:AE1432)),0)</f>
        <v>0</v>
      </c>
      <c r="AK1432" s="2">
        <f t="shared" si="531"/>
        <v>4.2483660130718951E-3</v>
      </c>
      <c r="AL1432" s="2">
        <f t="shared" si="532"/>
        <v>0</v>
      </c>
      <c r="AM1432" s="2">
        <f t="shared" si="533"/>
        <v>0</v>
      </c>
      <c r="AN1432" s="2">
        <f t="shared" si="534"/>
        <v>0</v>
      </c>
      <c r="AP1432" t="s">
        <v>2251</v>
      </c>
      <c r="AQ1432" t="s">
        <v>1022</v>
      </c>
      <c r="AT1432" s="92">
        <v>48</v>
      </c>
      <c r="AU1432" s="94">
        <v>83</v>
      </c>
      <c r="AV1432" s="98">
        <f t="shared" ref="AV1432:AV1495" si="537">1000*AT1432+AU1432</f>
        <v>48083</v>
      </c>
      <c r="AX1432" s="6" t="s">
        <v>1535</v>
      </c>
    </row>
    <row r="1433" spans="1:50" hidden="1" outlineLevel="1">
      <c r="A1433" t="s">
        <v>2283</v>
      </c>
      <c r="B1433" t="s">
        <v>1022</v>
      </c>
      <c r="C1433" s="1">
        <f t="shared" si="526"/>
        <v>90136</v>
      </c>
      <c r="D1433" s="6">
        <f>IF(N1433&gt;0, RANK(N1433,(N1433:P1433,Q1433:AE1433)),0)</f>
        <v>2</v>
      </c>
      <c r="E1433" s="6">
        <f>IF(O1433&gt;0,RANK(O1433,(N1433:P1433,Q1433:AE1433)),0)</f>
        <v>1</v>
      </c>
      <c r="F1433" s="6">
        <f>IF(P1433&gt;0,RANK(P1433,(N1433:P1433,Q1433:AE1433)),0)</f>
        <v>0</v>
      </c>
      <c r="G1433" s="1">
        <f t="shared" si="535"/>
        <v>45576</v>
      </c>
      <c r="H1433" s="2">
        <f t="shared" si="536"/>
        <v>0.50563592793112633</v>
      </c>
      <c r="I1433" s="2"/>
      <c r="J1433" s="2">
        <f t="shared" si="527"/>
        <v>0.24258897665749535</v>
      </c>
      <c r="K1433" s="2">
        <f t="shared" si="528"/>
        <v>0.74822490458862168</v>
      </c>
      <c r="L1433" s="2">
        <f t="shared" si="529"/>
        <v>0</v>
      </c>
      <c r="M1433" s="2">
        <f t="shared" si="530"/>
        <v>9.1861187538829769E-3</v>
      </c>
      <c r="N1433" s="56">
        <v>21866</v>
      </c>
      <c r="O1433" s="56">
        <v>67442</v>
      </c>
      <c r="P1433" s="56"/>
      <c r="Q1433" s="56">
        <v>828</v>
      </c>
      <c r="R1433" s="56"/>
      <c r="S1433" s="56"/>
      <c r="T1433" s="56"/>
      <c r="U1433" s="56"/>
      <c r="V1433" s="56"/>
      <c r="W1433" s="56"/>
      <c r="X1433" s="56"/>
      <c r="Y1433" s="56"/>
      <c r="Z1433" s="56"/>
      <c r="AA1433" s="56"/>
      <c r="AB1433" s="56"/>
      <c r="AC1433" s="56"/>
      <c r="AD1433" s="56"/>
      <c r="AE1433" s="56"/>
      <c r="AG1433" s="6">
        <f>IF(Q1433&gt;0,RANK(Q1433,(N1433:P1433,Q1433:AE1433)),0)</f>
        <v>3</v>
      </c>
      <c r="AH1433" s="6">
        <f>IF(R1433&gt;0,RANK(R1433,(N1433:P1433,Q1433:AE1433)),0)</f>
        <v>0</v>
      </c>
      <c r="AI1433" s="6">
        <f>IF(T1433&gt;0,RANK(T1433,(N1433:P1433,Q1433:AE1433)),0)</f>
        <v>0</v>
      </c>
      <c r="AJ1433" s="6">
        <f>IF(S1433&gt;0,RANK(S1433,(N1433:P1433,Q1433:AE1433)),0)</f>
        <v>0</v>
      </c>
      <c r="AK1433" s="2">
        <f t="shared" si="531"/>
        <v>9.186118753883022E-3</v>
      </c>
      <c r="AL1433" s="2">
        <f t="shared" si="532"/>
        <v>0</v>
      </c>
      <c r="AM1433" s="2">
        <f t="shared" si="533"/>
        <v>0</v>
      </c>
      <c r="AN1433" s="2">
        <f t="shared" si="534"/>
        <v>0</v>
      </c>
      <c r="AP1433" t="s">
        <v>2283</v>
      </c>
      <c r="AQ1433" t="s">
        <v>1022</v>
      </c>
      <c r="AT1433" s="92">
        <v>48</v>
      </c>
      <c r="AU1433" s="94">
        <v>85</v>
      </c>
      <c r="AV1433" s="98">
        <f t="shared" si="537"/>
        <v>48085</v>
      </c>
      <c r="AX1433" s="6" t="s">
        <v>1535</v>
      </c>
    </row>
    <row r="1434" spans="1:50" hidden="1" outlineLevel="1">
      <c r="A1434" t="s">
        <v>730</v>
      </c>
      <c r="B1434" t="s">
        <v>1022</v>
      </c>
      <c r="C1434" s="1">
        <f t="shared" si="526"/>
        <v>1268</v>
      </c>
      <c r="D1434" s="6">
        <f>IF(N1434&gt;0, RANK(N1434,(N1434:P1434,Q1434:AE1434)),0)</f>
        <v>2</v>
      </c>
      <c r="E1434" s="6">
        <f>IF(O1434&gt;0,RANK(O1434,(N1434:P1434,Q1434:AE1434)),0)</f>
        <v>1</v>
      </c>
      <c r="F1434" s="6">
        <f>IF(P1434&gt;0,RANK(P1434,(N1434:P1434,Q1434:AE1434)),0)</f>
        <v>0</v>
      </c>
      <c r="G1434" s="1">
        <f t="shared" si="535"/>
        <v>376</v>
      </c>
      <c r="H1434" s="2">
        <f t="shared" si="536"/>
        <v>0.29652996845425866</v>
      </c>
      <c r="I1434" s="2"/>
      <c r="J1434" s="2">
        <f t="shared" si="527"/>
        <v>0.35015772870662459</v>
      </c>
      <c r="K1434" s="2">
        <f t="shared" si="528"/>
        <v>0.64668769716088326</v>
      </c>
      <c r="L1434" s="2">
        <f t="shared" si="529"/>
        <v>0</v>
      </c>
      <c r="M1434" s="2">
        <f t="shared" si="530"/>
        <v>3.154574132492094E-3</v>
      </c>
      <c r="N1434" s="56">
        <v>444</v>
      </c>
      <c r="O1434" s="56">
        <v>820</v>
      </c>
      <c r="P1434" s="56"/>
      <c r="Q1434" s="56">
        <v>4</v>
      </c>
      <c r="R1434" s="56"/>
      <c r="S1434" s="56"/>
      <c r="T1434" s="56"/>
      <c r="U1434" s="56"/>
      <c r="V1434" s="56"/>
      <c r="W1434" s="56"/>
      <c r="X1434" s="56"/>
      <c r="Y1434" s="56"/>
      <c r="Z1434" s="56"/>
      <c r="AA1434" s="56"/>
      <c r="AB1434" s="56"/>
      <c r="AC1434" s="56"/>
      <c r="AD1434" s="56"/>
      <c r="AE1434" s="56"/>
      <c r="AG1434" s="6">
        <f>IF(Q1434&gt;0,RANK(Q1434,(N1434:P1434,Q1434:AE1434)),0)</f>
        <v>3</v>
      </c>
      <c r="AH1434" s="6">
        <f>IF(R1434&gt;0,RANK(R1434,(N1434:P1434,Q1434:AE1434)),0)</f>
        <v>0</v>
      </c>
      <c r="AI1434" s="6">
        <f>IF(T1434&gt;0,RANK(T1434,(N1434:P1434,Q1434:AE1434)),0)</f>
        <v>0</v>
      </c>
      <c r="AJ1434" s="6">
        <f>IF(S1434&gt;0,RANK(S1434,(N1434:P1434,Q1434:AE1434)),0)</f>
        <v>0</v>
      </c>
      <c r="AK1434" s="2">
        <f t="shared" si="531"/>
        <v>3.1545741324921135E-3</v>
      </c>
      <c r="AL1434" s="2">
        <f t="shared" si="532"/>
        <v>0</v>
      </c>
      <c r="AM1434" s="2">
        <f t="shared" si="533"/>
        <v>0</v>
      </c>
      <c r="AN1434" s="2">
        <f t="shared" si="534"/>
        <v>0</v>
      </c>
      <c r="AP1434" t="s">
        <v>730</v>
      </c>
      <c r="AQ1434" t="s">
        <v>1022</v>
      </c>
      <c r="AT1434" s="92">
        <v>48</v>
      </c>
      <c r="AU1434" s="94">
        <v>87</v>
      </c>
      <c r="AV1434" s="98">
        <f t="shared" si="537"/>
        <v>48087</v>
      </c>
      <c r="AX1434" s="6" t="s">
        <v>1535</v>
      </c>
    </row>
    <row r="1435" spans="1:50" hidden="1" outlineLevel="1">
      <c r="A1435" t="s">
        <v>1958</v>
      </c>
      <c r="B1435" t="s">
        <v>1022</v>
      </c>
      <c r="C1435" s="1">
        <f t="shared" si="526"/>
        <v>5694</v>
      </c>
      <c r="D1435" s="6">
        <f>IF(N1435&gt;0, RANK(N1435,(N1435:P1435,Q1435:AE1435)),0)</f>
        <v>2</v>
      </c>
      <c r="E1435" s="6">
        <f>IF(O1435&gt;0,RANK(O1435,(N1435:P1435,Q1435:AE1435)),0)</f>
        <v>1</v>
      </c>
      <c r="F1435" s="6">
        <f>IF(P1435&gt;0,RANK(P1435,(N1435:P1435,Q1435:AE1435)),0)</f>
        <v>0</v>
      </c>
      <c r="G1435" s="1">
        <f t="shared" si="535"/>
        <v>1416</v>
      </c>
      <c r="H1435" s="2">
        <f t="shared" si="536"/>
        <v>0.24868282402528977</v>
      </c>
      <c r="I1435" s="2"/>
      <c r="J1435" s="2">
        <f t="shared" si="527"/>
        <v>0.37267298911134528</v>
      </c>
      <c r="K1435" s="2">
        <f t="shared" si="528"/>
        <v>0.62135581313663502</v>
      </c>
      <c r="L1435" s="2">
        <f t="shared" si="529"/>
        <v>0</v>
      </c>
      <c r="M1435" s="2">
        <f t="shared" si="530"/>
        <v>5.9711977520197079E-3</v>
      </c>
      <c r="N1435" s="56">
        <v>2122</v>
      </c>
      <c r="O1435" s="56">
        <v>3538</v>
      </c>
      <c r="P1435" s="56"/>
      <c r="Q1435" s="56">
        <v>34</v>
      </c>
      <c r="R1435" s="56"/>
      <c r="S1435" s="56"/>
      <c r="T1435" s="56"/>
      <c r="U1435" s="56"/>
      <c r="V1435" s="56"/>
      <c r="W1435" s="56"/>
      <c r="X1435" s="56"/>
      <c r="Y1435" s="56"/>
      <c r="Z1435" s="56"/>
      <c r="AA1435" s="56"/>
      <c r="AB1435" s="56"/>
      <c r="AC1435" s="56"/>
      <c r="AD1435" s="56"/>
      <c r="AE1435" s="56"/>
      <c r="AG1435" s="6">
        <f>IF(Q1435&gt;0,RANK(Q1435,(N1435:P1435,Q1435:AE1435)),0)</f>
        <v>3</v>
      </c>
      <c r="AH1435" s="6">
        <f>IF(R1435&gt;0,RANK(R1435,(N1435:P1435,Q1435:AE1435)),0)</f>
        <v>0</v>
      </c>
      <c r="AI1435" s="6">
        <f>IF(T1435&gt;0,RANK(T1435,(N1435:P1435,Q1435:AE1435)),0)</f>
        <v>0</v>
      </c>
      <c r="AJ1435" s="6">
        <f>IF(S1435&gt;0,RANK(S1435,(N1435:P1435,Q1435:AE1435)),0)</f>
        <v>0</v>
      </c>
      <c r="AK1435" s="2">
        <f t="shared" si="531"/>
        <v>5.9711977520196698E-3</v>
      </c>
      <c r="AL1435" s="2">
        <f t="shared" si="532"/>
        <v>0</v>
      </c>
      <c r="AM1435" s="2">
        <f t="shared" si="533"/>
        <v>0</v>
      </c>
      <c r="AN1435" s="2">
        <f t="shared" si="534"/>
        <v>0</v>
      </c>
      <c r="AP1435" t="s">
        <v>1958</v>
      </c>
      <c r="AQ1435" t="s">
        <v>1022</v>
      </c>
      <c r="AT1435" s="92">
        <v>48</v>
      </c>
      <c r="AU1435" s="94">
        <v>89</v>
      </c>
      <c r="AV1435" s="98">
        <f t="shared" si="537"/>
        <v>48089</v>
      </c>
      <c r="AX1435" s="6" t="s">
        <v>1535</v>
      </c>
    </row>
    <row r="1436" spans="1:50" hidden="1" outlineLevel="1">
      <c r="A1436" t="s">
        <v>1318</v>
      </c>
      <c r="B1436" t="s">
        <v>1022</v>
      </c>
      <c r="C1436" s="1">
        <f t="shared" si="526"/>
        <v>19187</v>
      </c>
      <c r="D1436" s="6">
        <f>IF(N1436&gt;0, RANK(N1436,(N1436:P1436,Q1436:AE1436)),0)</f>
        <v>2</v>
      </c>
      <c r="E1436" s="6">
        <f>IF(O1436&gt;0,RANK(O1436,(N1436:P1436,Q1436:AE1436)),0)</f>
        <v>1</v>
      </c>
      <c r="F1436" s="6">
        <f>IF(P1436&gt;0,RANK(P1436,(N1436:P1436,Q1436:AE1436)),0)</f>
        <v>0</v>
      </c>
      <c r="G1436" s="1">
        <f t="shared" si="535"/>
        <v>9082</v>
      </c>
      <c r="H1436" s="2">
        <f t="shared" si="536"/>
        <v>0.47334132485537084</v>
      </c>
      <c r="I1436" s="2"/>
      <c r="J1436" s="2">
        <f t="shared" si="527"/>
        <v>0.25798717881899202</v>
      </c>
      <c r="K1436" s="2">
        <f t="shared" si="528"/>
        <v>0.73132850367436286</v>
      </c>
      <c r="L1436" s="2">
        <f t="shared" si="529"/>
        <v>0</v>
      </c>
      <c r="M1436" s="2">
        <f t="shared" si="530"/>
        <v>1.0684317506645113E-2</v>
      </c>
      <c r="N1436" s="56">
        <v>4950</v>
      </c>
      <c r="O1436" s="56">
        <v>14032</v>
      </c>
      <c r="P1436" s="56"/>
      <c r="Q1436" s="56">
        <v>205</v>
      </c>
      <c r="R1436" s="56"/>
      <c r="S1436" s="56"/>
      <c r="T1436" s="56"/>
      <c r="U1436" s="56"/>
      <c r="V1436" s="56"/>
      <c r="W1436" s="56"/>
      <c r="X1436" s="56"/>
      <c r="Y1436" s="56"/>
      <c r="Z1436" s="56"/>
      <c r="AA1436" s="56"/>
      <c r="AB1436" s="56"/>
      <c r="AC1436" s="56"/>
      <c r="AD1436" s="56"/>
      <c r="AE1436" s="56"/>
      <c r="AG1436" s="6">
        <f>IF(Q1436&gt;0,RANK(Q1436,(N1436:P1436,Q1436:AE1436)),0)</f>
        <v>3</v>
      </c>
      <c r="AH1436" s="6">
        <f>IF(R1436&gt;0,RANK(R1436,(N1436:P1436,Q1436:AE1436)),0)</f>
        <v>0</v>
      </c>
      <c r="AI1436" s="6">
        <f>IF(T1436&gt;0,RANK(T1436,(N1436:P1436,Q1436:AE1436)),0)</f>
        <v>0</v>
      </c>
      <c r="AJ1436" s="6">
        <f>IF(S1436&gt;0,RANK(S1436,(N1436:P1436,Q1436:AE1436)),0)</f>
        <v>0</v>
      </c>
      <c r="AK1436" s="2">
        <f t="shared" si="531"/>
        <v>1.0684317506645124E-2</v>
      </c>
      <c r="AL1436" s="2">
        <f t="shared" si="532"/>
        <v>0</v>
      </c>
      <c r="AM1436" s="2">
        <f t="shared" si="533"/>
        <v>0</v>
      </c>
      <c r="AN1436" s="2">
        <f t="shared" si="534"/>
        <v>0</v>
      </c>
      <c r="AP1436" t="s">
        <v>1318</v>
      </c>
      <c r="AQ1436" t="s">
        <v>1022</v>
      </c>
      <c r="AT1436" s="92">
        <v>48</v>
      </c>
      <c r="AU1436" s="94">
        <v>91</v>
      </c>
      <c r="AV1436" s="98">
        <f t="shared" si="537"/>
        <v>48091</v>
      </c>
      <c r="AX1436" s="6" t="s">
        <v>1535</v>
      </c>
    </row>
    <row r="1437" spans="1:50" hidden="1" outlineLevel="1">
      <c r="A1437" t="s">
        <v>1960</v>
      </c>
      <c r="B1437" t="s">
        <v>1022</v>
      </c>
      <c r="C1437" s="1">
        <f t="shared" si="526"/>
        <v>3814</v>
      </c>
      <c r="D1437" s="6">
        <f>IF(N1437&gt;0, RANK(N1437,(N1437:P1437,Q1437:AE1437)),0)</f>
        <v>2</v>
      </c>
      <c r="E1437" s="6">
        <f>IF(O1437&gt;0,RANK(O1437,(N1437:P1437,Q1437:AE1437)),0)</f>
        <v>1</v>
      </c>
      <c r="F1437" s="6">
        <f>IF(P1437&gt;0,RANK(P1437,(N1437:P1437,Q1437:AE1437)),0)</f>
        <v>0</v>
      </c>
      <c r="G1437" s="1">
        <f t="shared" si="535"/>
        <v>298</v>
      </c>
      <c r="H1437" s="2">
        <f t="shared" si="536"/>
        <v>7.8133193497640266E-2</v>
      </c>
      <c r="I1437" s="2"/>
      <c r="J1437" s="2">
        <f t="shared" si="527"/>
        <v>0.45962244362873622</v>
      </c>
      <c r="K1437" s="2">
        <f t="shared" si="528"/>
        <v>0.53775563712637653</v>
      </c>
      <c r="L1437" s="2">
        <f t="shared" si="529"/>
        <v>0</v>
      </c>
      <c r="M1437" s="2">
        <f t="shared" si="530"/>
        <v>2.6219192448873052E-3</v>
      </c>
      <c r="N1437" s="56">
        <v>1753</v>
      </c>
      <c r="O1437" s="56">
        <v>2051</v>
      </c>
      <c r="P1437" s="56"/>
      <c r="Q1437" s="56">
        <v>10</v>
      </c>
      <c r="R1437" s="56"/>
      <c r="S1437" s="56"/>
      <c r="T1437" s="56"/>
      <c r="U1437" s="56"/>
      <c r="V1437" s="56"/>
      <c r="W1437" s="56"/>
      <c r="X1437" s="56"/>
      <c r="Y1437" s="56"/>
      <c r="Z1437" s="56"/>
      <c r="AA1437" s="56"/>
      <c r="AB1437" s="56"/>
      <c r="AC1437" s="56"/>
      <c r="AD1437" s="56"/>
      <c r="AE1437" s="56"/>
      <c r="AG1437" s="6">
        <f>IF(Q1437&gt;0,RANK(Q1437,(N1437:P1437,Q1437:AE1437)),0)</f>
        <v>3</v>
      </c>
      <c r="AH1437" s="6">
        <f>IF(R1437&gt;0,RANK(R1437,(N1437:P1437,Q1437:AE1437)),0)</f>
        <v>0</v>
      </c>
      <c r="AI1437" s="6">
        <f>IF(T1437&gt;0,RANK(T1437,(N1437:P1437,Q1437:AE1437)),0)</f>
        <v>0</v>
      </c>
      <c r="AJ1437" s="6">
        <f>IF(S1437&gt;0,RANK(S1437,(N1437:P1437,Q1437:AE1437)),0)</f>
        <v>0</v>
      </c>
      <c r="AK1437" s="2">
        <f t="shared" si="531"/>
        <v>2.6219192448872575E-3</v>
      </c>
      <c r="AL1437" s="2">
        <f t="shared" si="532"/>
        <v>0</v>
      </c>
      <c r="AM1437" s="2">
        <f t="shared" si="533"/>
        <v>0</v>
      </c>
      <c r="AN1437" s="2">
        <f t="shared" si="534"/>
        <v>0</v>
      </c>
      <c r="AP1437" t="s">
        <v>1960</v>
      </c>
      <c r="AQ1437" t="s">
        <v>1022</v>
      </c>
      <c r="AT1437" s="92">
        <v>48</v>
      </c>
      <c r="AU1437" s="94">
        <v>93</v>
      </c>
      <c r="AV1437" s="98">
        <f t="shared" si="537"/>
        <v>48093</v>
      </c>
      <c r="AX1437" s="6" t="s">
        <v>1535</v>
      </c>
    </row>
    <row r="1438" spans="1:50" hidden="1" outlineLevel="1">
      <c r="A1438" t="s">
        <v>1304</v>
      </c>
      <c r="B1438" t="s">
        <v>1022</v>
      </c>
      <c r="C1438" s="1">
        <f t="shared" si="526"/>
        <v>882</v>
      </c>
      <c r="D1438" s="6">
        <f>IF(N1438&gt;0, RANK(N1438,(N1438:P1438,Q1438:AE1438)),0)</f>
        <v>2</v>
      </c>
      <c r="E1438" s="6">
        <f>IF(O1438&gt;0,RANK(O1438,(N1438:P1438,Q1438:AE1438)),0)</f>
        <v>1</v>
      </c>
      <c r="F1438" s="6">
        <f>IF(P1438&gt;0,RANK(P1438,(N1438:P1438,Q1438:AE1438)),0)</f>
        <v>0</v>
      </c>
      <c r="G1438" s="1">
        <f t="shared" si="535"/>
        <v>246</v>
      </c>
      <c r="H1438" s="2">
        <f t="shared" si="536"/>
        <v>0.27891156462585032</v>
      </c>
      <c r="I1438" s="2"/>
      <c r="J1438" s="2">
        <f t="shared" si="527"/>
        <v>0.35827664399092973</v>
      </c>
      <c r="K1438" s="2">
        <f t="shared" si="528"/>
        <v>0.63718820861678005</v>
      </c>
      <c r="L1438" s="2">
        <f t="shared" si="529"/>
        <v>0</v>
      </c>
      <c r="M1438" s="2">
        <f t="shared" si="530"/>
        <v>4.5351473922902175E-3</v>
      </c>
      <c r="N1438" s="56">
        <v>316</v>
      </c>
      <c r="O1438" s="56">
        <v>562</v>
      </c>
      <c r="P1438" s="56"/>
      <c r="Q1438" s="56">
        <v>4</v>
      </c>
      <c r="R1438" s="56"/>
      <c r="S1438" s="56"/>
      <c r="T1438" s="56"/>
      <c r="U1438" s="56"/>
      <c r="V1438" s="56"/>
      <c r="W1438" s="56"/>
      <c r="X1438" s="56"/>
      <c r="Y1438" s="56"/>
      <c r="Z1438" s="56"/>
      <c r="AA1438" s="56"/>
      <c r="AB1438" s="56"/>
      <c r="AC1438" s="56"/>
      <c r="AD1438" s="56"/>
      <c r="AE1438" s="56"/>
      <c r="AG1438" s="6">
        <f>IF(Q1438&gt;0,RANK(Q1438,(N1438:P1438,Q1438:AE1438)),0)</f>
        <v>3</v>
      </c>
      <c r="AH1438" s="6">
        <f>IF(R1438&gt;0,RANK(R1438,(N1438:P1438,Q1438:AE1438)),0)</f>
        <v>0</v>
      </c>
      <c r="AI1438" s="6">
        <f>IF(T1438&gt;0,RANK(T1438,(N1438:P1438,Q1438:AE1438)),0)</f>
        <v>0</v>
      </c>
      <c r="AJ1438" s="6">
        <f>IF(S1438&gt;0,RANK(S1438,(N1438:P1438,Q1438:AE1438)),0)</f>
        <v>0</v>
      </c>
      <c r="AK1438" s="2">
        <f t="shared" si="531"/>
        <v>4.5351473922902496E-3</v>
      </c>
      <c r="AL1438" s="2">
        <f t="shared" si="532"/>
        <v>0</v>
      </c>
      <c r="AM1438" s="2">
        <f t="shared" si="533"/>
        <v>0</v>
      </c>
      <c r="AN1438" s="2">
        <f t="shared" si="534"/>
        <v>0</v>
      </c>
      <c r="AP1438" t="s">
        <v>1304</v>
      </c>
      <c r="AQ1438" t="s">
        <v>1022</v>
      </c>
      <c r="AT1438" s="92">
        <v>48</v>
      </c>
      <c r="AU1438" s="94">
        <v>95</v>
      </c>
      <c r="AV1438" s="98">
        <f t="shared" si="537"/>
        <v>48095</v>
      </c>
      <c r="AX1438" s="6" t="s">
        <v>1535</v>
      </c>
    </row>
    <row r="1439" spans="1:50" hidden="1" outlineLevel="1">
      <c r="A1439" t="s">
        <v>684</v>
      </c>
      <c r="B1439" t="s">
        <v>1022</v>
      </c>
      <c r="C1439" s="1">
        <f t="shared" si="526"/>
        <v>10089</v>
      </c>
      <c r="D1439" s="6">
        <f>IF(N1439&gt;0, RANK(N1439,(N1439:P1439,Q1439:AE1439)),0)</f>
        <v>2</v>
      </c>
      <c r="E1439" s="6">
        <f>IF(O1439&gt;0,RANK(O1439,(N1439:P1439,Q1439:AE1439)),0)</f>
        <v>1</v>
      </c>
      <c r="F1439" s="6">
        <f>IF(P1439&gt;0,RANK(P1439,(N1439:P1439,Q1439:AE1439)),0)</f>
        <v>0</v>
      </c>
      <c r="G1439" s="1">
        <f t="shared" si="535"/>
        <v>3802</v>
      </c>
      <c r="H1439" s="2">
        <f t="shared" si="536"/>
        <v>0.37684606997720288</v>
      </c>
      <c r="I1439" s="2"/>
      <c r="J1439" s="2">
        <f t="shared" si="527"/>
        <v>0.30855387055208644</v>
      </c>
      <c r="K1439" s="2">
        <f t="shared" si="528"/>
        <v>0.68539994052928932</v>
      </c>
      <c r="L1439" s="2">
        <f t="shared" si="529"/>
        <v>0</v>
      </c>
      <c r="M1439" s="2">
        <f t="shared" si="530"/>
        <v>6.0461889186241846E-3</v>
      </c>
      <c r="N1439" s="56">
        <v>3113</v>
      </c>
      <c r="O1439" s="56">
        <v>6915</v>
      </c>
      <c r="P1439" s="56"/>
      <c r="Q1439" s="56">
        <v>61</v>
      </c>
      <c r="R1439" s="56"/>
      <c r="S1439" s="56"/>
      <c r="T1439" s="56"/>
      <c r="U1439" s="56"/>
      <c r="V1439" s="56"/>
      <c r="W1439" s="56"/>
      <c r="X1439" s="56"/>
      <c r="Y1439" s="56"/>
      <c r="Z1439" s="56"/>
      <c r="AA1439" s="56"/>
      <c r="AB1439" s="56"/>
      <c r="AC1439" s="56"/>
      <c r="AD1439" s="56"/>
      <c r="AE1439" s="56"/>
      <c r="AG1439" s="6">
        <f>IF(Q1439&gt;0,RANK(Q1439,(N1439:P1439,Q1439:AE1439)),0)</f>
        <v>3</v>
      </c>
      <c r="AH1439" s="6">
        <f>IF(R1439&gt;0,RANK(R1439,(N1439:P1439,Q1439:AE1439)),0)</f>
        <v>0</v>
      </c>
      <c r="AI1439" s="6">
        <f>IF(T1439&gt;0,RANK(T1439,(N1439:P1439,Q1439:AE1439)),0)</f>
        <v>0</v>
      </c>
      <c r="AJ1439" s="6">
        <f>IF(S1439&gt;0,RANK(S1439,(N1439:P1439,Q1439:AE1439)),0)</f>
        <v>0</v>
      </c>
      <c r="AK1439" s="2">
        <f t="shared" si="531"/>
        <v>6.0461889186242445E-3</v>
      </c>
      <c r="AL1439" s="2">
        <f t="shared" si="532"/>
        <v>0</v>
      </c>
      <c r="AM1439" s="2">
        <f t="shared" si="533"/>
        <v>0</v>
      </c>
      <c r="AN1439" s="2">
        <f t="shared" si="534"/>
        <v>0</v>
      </c>
      <c r="AP1439" t="s">
        <v>684</v>
      </c>
      <c r="AQ1439" t="s">
        <v>1022</v>
      </c>
      <c r="AT1439" s="92">
        <v>48</v>
      </c>
      <c r="AU1439" s="94">
        <v>97</v>
      </c>
      <c r="AV1439" s="98">
        <f t="shared" si="537"/>
        <v>48097</v>
      </c>
      <c r="AX1439" s="6" t="s">
        <v>1535</v>
      </c>
    </row>
    <row r="1440" spans="1:50" hidden="1" outlineLevel="1">
      <c r="A1440" t="s">
        <v>1725</v>
      </c>
      <c r="B1440" t="s">
        <v>1022</v>
      </c>
      <c r="C1440" s="1">
        <f t="shared" si="526"/>
        <v>8924</v>
      </c>
      <c r="D1440" s="6">
        <f>IF(N1440&gt;0, RANK(N1440,(N1440:P1440,Q1440:AE1440)),0)</f>
        <v>2</v>
      </c>
      <c r="E1440" s="6">
        <f>IF(O1440&gt;0,RANK(O1440,(N1440:P1440,Q1440:AE1440)),0)</f>
        <v>1</v>
      </c>
      <c r="F1440" s="6">
        <f>IF(P1440&gt;0,RANK(P1440,(N1440:P1440,Q1440:AE1440)),0)</f>
        <v>0</v>
      </c>
      <c r="G1440" s="1">
        <f t="shared" si="535"/>
        <v>2542</v>
      </c>
      <c r="H1440" s="2">
        <f t="shared" si="536"/>
        <v>0.28484984311967726</v>
      </c>
      <c r="I1440" s="2"/>
      <c r="J1440" s="2">
        <f t="shared" si="527"/>
        <v>0.35376512774540564</v>
      </c>
      <c r="K1440" s="2">
        <f t="shared" si="528"/>
        <v>0.6386149708650829</v>
      </c>
      <c r="L1440" s="2">
        <f t="shared" si="529"/>
        <v>0</v>
      </c>
      <c r="M1440" s="2">
        <f t="shared" si="530"/>
        <v>7.6199013895114076E-3</v>
      </c>
      <c r="N1440" s="56">
        <v>3157</v>
      </c>
      <c r="O1440" s="56">
        <v>5699</v>
      </c>
      <c r="P1440" s="56"/>
      <c r="Q1440" s="56">
        <v>68</v>
      </c>
      <c r="R1440" s="56"/>
      <c r="S1440" s="56"/>
      <c r="T1440" s="56"/>
      <c r="U1440" s="56"/>
      <c r="V1440" s="56"/>
      <c r="W1440" s="56"/>
      <c r="X1440" s="56"/>
      <c r="Y1440" s="56"/>
      <c r="Z1440" s="56"/>
      <c r="AA1440" s="56"/>
      <c r="AB1440" s="56"/>
      <c r="AC1440" s="56"/>
      <c r="AD1440" s="56"/>
      <c r="AE1440" s="56"/>
      <c r="AG1440" s="6">
        <f>IF(Q1440&gt;0,RANK(Q1440,(N1440:P1440,Q1440:AE1440)),0)</f>
        <v>3</v>
      </c>
      <c r="AH1440" s="6">
        <f>IF(R1440&gt;0,RANK(R1440,(N1440:P1440,Q1440:AE1440)),0)</f>
        <v>0</v>
      </c>
      <c r="AI1440" s="6">
        <f>IF(T1440&gt;0,RANK(T1440,(N1440:P1440,Q1440:AE1440)),0)</f>
        <v>0</v>
      </c>
      <c r="AJ1440" s="6">
        <f>IF(S1440&gt;0,RANK(S1440,(N1440:P1440,Q1440:AE1440)),0)</f>
        <v>0</v>
      </c>
      <c r="AK1440" s="2">
        <f t="shared" si="531"/>
        <v>7.6199013895114302E-3</v>
      </c>
      <c r="AL1440" s="2">
        <f t="shared" si="532"/>
        <v>0</v>
      </c>
      <c r="AM1440" s="2">
        <f t="shared" si="533"/>
        <v>0</v>
      </c>
      <c r="AN1440" s="2">
        <f t="shared" si="534"/>
        <v>0</v>
      </c>
      <c r="AP1440" t="s">
        <v>1725</v>
      </c>
      <c r="AQ1440" t="s">
        <v>1022</v>
      </c>
      <c r="AT1440" s="92">
        <v>48</v>
      </c>
      <c r="AU1440" s="94">
        <v>99</v>
      </c>
      <c r="AV1440" s="98">
        <f t="shared" si="537"/>
        <v>48099</v>
      </c>
      <c r="AX1440" s="6" t="s">
        <v>1535</v>
      </c>
    </row>
    <row r="1441" spans="1:50" hidden="1" outlineLevel="1">
      <c r="A1441" t="s">
        <v>1726</v>
      </c>
      <c r="B1441" t="s">
        <v>1022</v>
      </c>
      <c r="C1441" s="1">
        <f t="shared" si="526"/>
        <v>681</v>
      </c>
      <c r="D1441" s="6">
        <f>IF(N1441&gt;0, RANK(N1441,(N1441:P1441,Q1441:AE1441)),0)</f>
        <v>2</v>
      </c>
      <c r="E1441" s="6">
        <f>IF(O1441&gt;0,RANK(O1441,(N1441:P1441,Q1441:AE1441)),0)</f>
        <v>1</v>
      </c>
      <c r="F1441" s="6">
        <f>IF(P1441&gt;0,RANK(P1441,(N1441:P1441,Q1441:AE1441)),0)</f>
        <v>0</v>
      </c>
      <c r="G1441" s="1">
        <f t="shared" si="535"/>
        <v>15</v>
      </c>
      <c r="H1441" s="2">
        <f t="shared" si="536"/>
        <v>2.2026431718061675E-2</v>
      </c>
      <c r="I1441" s="2"/>
      <c r="J1441" s="2">
        <f t="shared" si="527"/>
        <v>0.48604992657856094</v>
      </c>
      <c r="K1441" s="2">
        <f t="shared" si="528"/>
        <v>0.50807635829662257</v>
      </c>
      <c r="L1441" s="2">
        <f t="shared" si="529"/>
        <v>0</v>
      </c>
      <c r="M1441" s="2">
        <f t="shared" si="530"/>
        <v>5.8737151248164921E-3</v>
      </c>
      <c r="N1441" s="56">
        <v>331</v>
      </c>
      <c r="O1441" s="56">
        <v>346</v>
      </c>
      <c r="P1441" s="56"/>
      <c r="Q1441" s="56">
        <v>4</v>
      </c>
      <c r="R1441" s="56"/>
      <c r="S1441" s="56"/>
      <c r="T1441" s="56"/>
      <c r="U1441" s="56"/>
      <c r="V1441" s="56"/>
      <c r="W1441" s="56"/>
      <c r="X1441" s="56"/>
      <c r="Y1441" s="56"/>
      <c r="Z1441" s="56"/>
      <c r="AA1441" s="56"/>
      <c r="AB1441" s="56"/>
      <c r="AC1441" s="56"/>
      <c r="AD1441" s="56"/>
      <c r="AE1441" s="56"/>
      <c r="AG1441" s="6">
        <f>IF(Q1441&gt;0,RANK(Q1441,(N1441:P1441,Q1441:AE1441)),0)</f>
        <v>3</v>
      </c>
      <c r="AH1441" s="6">
        <f>IF(R1441&gt;0,RANK(R1441,(N1441:P1441,Q1441:AE1441)),0)</f>
        <v>0</v>
      </c>
      <c r="AI1441" s="6">
        <f>IF(T1441&gt;0,RANK(T1441,(N1441:P1441,Q1441:AE1441)),0)</f>
        <v>0</v>
      </c>
      <c r="AJ1441" s="6">
        <f>IF(S1441&gt;0,RANK(S1441,(N1441:P1441,Q1441:AE1441)),0)</f>
        <v>0</v>
      </c>
      <c r="AK1441" s="2">
        <f t="shared" si="531"/>
        <v>5.8737151248164461E-3</v>
      </c>
      <c r="AL1441" s="2">
        <f t="shared" si="532"/>
        <v>0</v>
      </c>
      <c r="AM1441" s="2">
        <f t="shared" si="533"/>
        <v>0</v>
      </c>
      <c r="AN1441" s="2">
        <f t="shared" si="534"/>
        <v>0</v>
      </c>
      <c r="AP1441" t="s">
        <v>1726</v>
      </c>
      <c r="AQ1441" t="s">
        <v>1022</v>
      </c>
      <c r="AT1441" s="92">
        <v>48</v>
      </c>
      <c r="AU1441" s="94">
        <v>101</v>
      </c>
      <c r="AV1441" s="98">
        <f t="shared" si="537"/>
        <v>48101</v>
      </c>
      <c r="AX1441" s="6" t="s">
        <v>1535</v>
      </c>
    </row>
    <row r="1442" spans="1:50" hidden="1" outlineLevel="1">
      <c r="A1442" t="s">
        <v>24</v>
      </c>
      <c r="B1442" t="s">
        <v>1022</v>
      </c>
      <c r="C1442" s="1">
        <f t="shared" si="526"/>
        <v>1492</v>
      </c>
      <c r="D1442" s="6">
        <f>IF(N1442&gt;0, RANK(N1442,(N1442:P1442,Q1442:AE1442)),0)</f>
        <v>2</v>
      </c>
      <c r="E1442" s="6">
        <f>IF(O1442&gt;0,RANK(O1442,(N1442:P1442,Q1442:AE1442)),0)</f>
        <v>1</v>
      </c>
      <c r="F1442" s="6">
        <f>IF(P1442&gt;0,RANK(P1442,(N1442:P1442,Q1442:AE1442)),0)</f>
        <v>0</v>
      </c>
      <c r="G1442" s="1">
        <f t="shared" si="535"/>
        <v>719</v>
      </c>
      <c r="H1442" s="2">
        <f t="shared" si="536"/>
        <v>0.48190348525469168</v>
      </c>
      <c r="I1442" s="2"/>
      <c r="J1442" s="2">
        <f t="shared" si="527"/>
        <v>0.25536193029490617</v>
      </c>
      <c r="K1442" s="2">
        <f t="shared" si="528"/>
        <v>0.7372654155495979</v>
      </c>
      <c r="L1442" s="2">
        <f t="shared" si="529"/>
        <v>0</v>
      </c>
      <c r="M1442" s="2">
        <f t="shared" si="530"/>
        <v>7.372654155495928E-3</v>
      </c>
      <c r="N1442" s="56">
        <v>381</v>
      </c>
      <c r="O1442" s="56">
        <v>1100</v>
      </c>
      <c r="P1442" s="56"/>
      <c r="Q1442" s="56">
        <v>11</v>
      </c>
      <c r="R1442" s="56"/>
      <c r="S1442" s="56"/>
      <c r="T1442" s="56"/>
      <c r="U1442" s="56"/>
      <c r="V1442" s="56"/>
      <c r="W1442" s="56"/>
      <c r="X1442" s="56"/>
      <c r="Y1442" s="56"/>
      <c r="Z1442" s="56"/>
      <c r="AA1442" s="56"/>
      <c r="AB1442" s="56"/>
      <c r="AC1442" s="56"/>
      <c r="AD1442" s="56"/>
      <c r="AE1442" s="56"/>
      <c r="AG1442" s="6">
        <f>IF(Q1442&gt;0,RANK(Q1442,(N1442:P1442,Q1442:AE1442)),0)</f>
        <v>3</v>
      </c>
      <c r="AH1442" s="6">
        <f>IF(R1442&gt;0,RANK(R1442,(N1442:P1442,Q1442:AE1442)),0)</f>
        <v>0</v>
      </c>
      <c r="AI1442" s="6">
        <f>IF(T1442&gt;0,RANK(T1442,(N1442:P1442,Q1442:AE1442)),0)</f>
        <v>0</v>
      </c>
      <c r="AJ1442" s="6">
        <f>IF(S1442&gt;0,RANK(S1442,(N1442:P1442,Q1442:AE1442)),0)</f>
        <v>0</v>
      </c>
      <c r="AK1442" s="2">
        <f t="shared" si="531"/>
        <v>7.3726541554959783E-3</v>
      </c>
      <c r="AL1442" s="2">
        <f t="shared" si="532"/>
        <v>0</v>
      </c>
      <c r="AM1442" s="2">
        <f t="shared" si="533"/>
        <v>0</v>
      </c>
      <c r="AN1442" s="2">
        <f t="shared" si="534"/>
        <v>0</v>
      </c>
      <c r="AP1442" t="s">
        <v>24</v>
      </c>
      <c r="AQ1442" t="s">
        <v>1022</v>
      </c>
      <c r="AT1442" s="92">
        <v>48</v>
      </c>
      <c r="AU1442" s="94">
        <v>103</v>
      </c>
      <c r="AV1442" s="98">
        <f t="shared" si="537"/>
        <v>48103</v>
      </c>
      <c r="AX1442" s="6" t="s">
        <v>1535</v>
      </c>
    </row>
    <row r="1443" spans="1:50" hidden="1" outlineLevel="1">
      <c r="A1443" t="s">
        <v>2314</v>
      </c>
      <c r="B1443" t="s">
        <v>1022</v>
      </c>
      <c r="C1443" s="1">
        <f t="shared" si="526"/>
        <v>1247</v>
      </c>
      <c r="D1443" s="6">
        <f>IF(N1443&gt;0, RANK(N1443,(N1443:P1443,Q1443:AE1443)),0)</f>
        <v>2</v>
      </c>
      <c r="E1443" s="6">
        <f>IF(O1443&gt;0,RANK(O1443,(N1443:P1443,Q1443:AE1443)),0)</f>
        <v>1</v>
      </c>
      <c r="F1443" s="6">
        <f>IF(P1443&gt;0,RANK(P1443,(N1443:P1443,Q1443:AE1443)),0)</f>
        <v>0</v>
      </c>
      <c r="G1443" s="1">
        <f t="shared" si="535"/>
        <v>481</v>
      </c>
      <c r="H1443" s="2">
        <f t="shared" si="536"/>
        <v>0.38572574178027264</v>
      </c>
      <c r="I1443" s="2"/>
      <c r="J1443" s="2">
        <f t="shared" si="527"/>
        <v>0.30392943063352046</v>
      </c>
      <c r="K1443" s="2">
        <f t="shared" si="528"/>
        <v>0.68965517241379315</v>
      </c>
      <c r="L1443" s="2">
        <f t="shared" si="529"/>
        <v>0</v>
      </c>
      <c r="M1443" s="2">
        <f t="shared" si="530"/>
        <v>6.4153969526863364E-3</v>
      </c>
      <c r="N1443" s="56">
        <v>379</v>
      </c>
      <c r="O1443" s="56">
        <v>860</v>
      </c>
      <c r="P1443" s="56"/>
      <c r="Q1443" s="56">
        <v>8</v>
      </c>
      <c r="R1443" s="56"/>
      <c r="S1443" s="56"/>
      <c r="T1443" s="56"/>
      <c r="U1443" s="56"/>
      <c r="V1443" s="56"/>
      <c r="W1443" s="56"/>
      <c r="X1443" s="56"/>
      <c r="Y1443" s="56"/>
      <c r="Z1443" s="56"/>
      <c r="AA1443" s="56"/>
      <c r="AB1443" s="56"/>
      <c r="AC1443" s="56"/>
      <c r="AD1443" s="56"/>
      <c r="AE1443" s="56"/>
      <c r="AG1443" s="6">
        <f>IF(Q1443&gt;0,RANK(Q1443,(N1443:P1443,Q1443:AE1443)),0)</f>
        <v>3</v>
      </c>
      <c r="AH1443" s="6">
        <f>IF(R1443&gt;0,RANK(R1443,(N1443:P1443,Q1443:AE1443)),0)</f>
        <v>0</v>
      </c>
      <c r="AI1443" s="6">
        <f>IF(T1443&gt;0,RANK(T1443,(N1443:P1443,Q1443:AE1443)),0)</f>
        <v>0</v>
      </c>
      <c r="AJ1443" s="6">
        <f>IF(S1443&gt;0,RANK(S1443,(N1443:P1443,Q1443:AE1443)),0)</f>
        <v>0</v>
      </c>
      <c r="AK1443" s="2">
        <f t="shared" si="531"/>
        <v>6.4153969526864474E-3</v>
      </c>
      <c r="AL1443" s="2">
        <f t="shared" si="532"/>
        <v>0</v>
      </c>
      <c r="AM1443" s="2">
        <f t="shared" si="533"/>
        <v>0</v>
      </c>
      <c r="AN1443" s="2">
        <f t="shared" si="534"/>
        <v>0</v>
      </c>
      <c r="AP1443" t="s">
        <v>2314</v>
      </c>
      <c r="AQ1443" t="s">
        <v>1022</v>
      </c>
      <c r="AT1443" s="92">
        <v>48</v>
      </c>
      <c r="AU1443" s="94">
        <v>105</v>
      </c>
      <c r="AV1443" s="98">
        <f t="shared" si="537"/>
        <v>48105</v>
      </c>
      <c r="AX1443" s="6" t="s">
        <v>1535</v>
      </c>
    </row>
    <row r="1444" spans="1:50" hidden="1" outlineLevel="1">
      <c r="A1444" t="s">
        <v>263</v>
      </c>
      <c r="B1444" t="s">
        <v>1022</v>
      </c>
      <c r="C1444" s="1">
        <f t="shared" si="526"/>
        <v>1586</v>
      </c>
      <c r="D1444" s="6">
        <f>IF(N1444&gt;0, RANK(N1444,(N1444:P1444,Q1444:AE1444)),0)</f>
        <v>2</v>
      </c>
      <c r="E1444" s="6">
        <f>IF(O1444&gt;0,RANK(O1444,(N1444:P1444,Q1444:AE1444)),0)</f>
        <v>1</v>
      </c>
      <c r="F1444" s="6">
        <f>IF(P1444&gt;0,RANK(P1444,(N1444:P1444,Q1444:AE1444)),0)</f>
        <v>0</v>
      </c>
      <c r="G1444" s="1">
        <f t="shared" si="535"/>
        <v>322</v>
      </c>
      <c r="H1444" s="2">
        <f t="shared" si="536"/>
        <v>0.20302648171500631</v>
      </c>
      <c r="I1444" s="2"/>
      <c r="J1444" s="2">
        <f t="shared" si="527"/>
        <v>0.39596469104665827</v>
      </c>
      <c r="K1444" s="2">
        <f t="shared" si="528"/>
        <v>0.59899117276166458</v>
      </c>
      <c r="L1444" s="2">
        <f t="shared" si="529"/>
        <v>0</v>
      </c>
      <c r="M1444" s="2">
        <f t="shared" si="530"/>
        <v>5.0441361916770955E-3</v>
      </c>
      <c r="N1444" s="56">
        <v>628</v>
      </c>
      <c r="O1444" s="56">
        <v>950</v>
      </c>
      <c r="P1444" s="56"/>
      <c r="Q1444" s="56">
        <v>8</v>
      </c>
      <c r="R1444" s="56"/>
      <c r="S1444" s="56"/>
      <c r="T1444" s="56"/>
      <c r="U1444" s="56"/>
      <c r="V1444" s="56"/>
      <c r="W1444" s="56"/>
      <c r="X1444" s="56"/>
      <c r="Y1444" s="56"/>
      <c r="Z1444" s="56"/>
      <c r="AA1444" s="56"/>
      <c r="AB1444" s="56"/>
      <c r="AC1444" s="56"/>
      <c r="AD1444" s="56"/>
      <c r="AE1444" s="56"/>
      <c r="AG1444" s="6">
        <f>IF(Q1444&gt;0,RANK(Q1444,(N1444:P1444,Q1444:AE1444)),0)</f>
        <v>3</v>
      </c>
      <c r="AH1444" s="6">
        <f>IF(R1444&gt;0,RANK(R1444,(N1444:P1444,Q1444:AE1444)),0)</f>
        <v>0</v>
      </c>
      <c r="AI1444" s="6">
        <f>IF(T1444&gt;0,RANK(T1444,(N1444:P1444,Q1444:AE1444)),0)</f>
        <v>0</v>
      </c>
      <c r="AJ1444" s="6">
        <f>IF(S1444&gt;0,RANK(S1444,(N1444:P1444,Q1444:AE1444)),0)</f>
        <v>0</v>
      </c>
      <c r="AK1444" s="2">
        <f t="shared" si="531"/>
        <v>5.0441361916771753E-3</v>
      </c>
      <c r="AL1444" s="2">
        <f t="shared" si="532"/>
        <v>0</v>
      </c>
      <c r="AM1444" s="2">
        <f t="shared" si="533"/>
        <v>0</v>
      </c>
      <c r="AN1444" s="2">
        <f t="shared" si="534"/>
        <v>0</v>
      </c>
      <c r="AP1444" t="s">
        <v>263</v>
      </c>
      <c r="AQ1444" t="s">
        <v>1022</v>
      </c>
      <c r="AT1444" s="92">
        <v>48</v>
      </c>
      <c r="AU1444" s="94">
        <v>107</v>
      </c>
      <c r="AV1444" s="98">
        <f t="shared" si="537"/>
        <v>48107</v>
      </c>
      <c r="AX1444" s="6" t="s">
        <v>1535</v>
      </c>
    </row>
    <row r="1445" spans="1:50" hidden="1" outlineLevel="1">
      <c r="A1445" t="s">
        <v>240</v>
      </c>
      <c r="B1445" t="s">
        <v>1022</v>
      </c>
      <c r="C1445" s="1">
        <f t="shared" si="526"/>
        <v>486</v>
      </c>
      <c r="D1445" s="6">
        <f>IF(N1445&gt;0, RANK(N1445,(N1445:P1445,Q1445:AE1445)),0)</f>
        <v>2</v>
      </c>
      <c r="E1445" s="6">
        <f>IF(O1445&gt;0,RANK(O1445,(N1445:P1445,Q1445:AE1445)),0)</f>
        <v>1</v>
      </c>
      <c r="F1445" s="6">
        <f>IF(P1445&gt;0,RANK(P1445,(N1445:P1445,Q1445:AE1445)),0)</f>
        <v>0</v>
      </c>
      <c r="G1445" s="1">
        <f t="shared" si="535"/>
        <v>157</v>
      </c>
      <c r="H1445" s="2">
        <f t="shared" si="536"/>
        <v>0.32304526748971191</v>
      </c>
      <c r="I1445" s="2"/>
      <c r="J1445" s="2">
        <f t="shared" si="527"/>
        <v>0.33539094650205764</v>
      </c>
      <c r="K1445" s="2">
        <f t="shared" si="528"/>
        <v>0.65843621399176955</v>
      </c>
      <c r="L1445" s="2">
        <f t="shared" si="529"/>
        <v>0</v>
      </c>
      <c r="M1445" s="2">
        <f t="shared" si="530"/>
        <v>6.1728395061727559E-3</v>
      </c>
      <c r="N1445" s="56">
        <v>163</v>
      </c>
      <c r="O1445" s="56">
        <v>320</v>
      </c>
      <c r="P1445" s="56"/>
      <c r="Q1445" s="56">
        <v>3</v>
      </c>
      <c r="R1445" s="56"/>
      <c r="S1445" s="56"/>
      <c r="T1445" s="56"/>
      <c r="U1445" s="56"/>
      <c r="V1445" s="56"/>
      <c r="W1445" s="56"/>
      <c r="X1445" s="56"/>
      <c r="Y1445" s="56"/>
      <c r="Z1445" s="56"/>
      <c r="AA1445" s="56"/>
      <c r="AB1445" s="56"/>
      <c r="AC1445" s="56"/>
      <c r="AD1445" s="56"/>
      <c r="AE1445" s="56"/>
      <c r="AG1445" s="6">
        <f>IF(Q1445&gt;0,RANK(Q1445,(N1445:P1445,Q1445:AE1445)),0)</f>
        <v>3</v>
      </c>
      <c r="AH1445" s="6">
        <f>IF(R1445&gt;0,RANK(R1445,(N1445:P1445,Q1445:AE1445)),0)</f>
        <v>0</v>
      </c>
      <c r="AI1445" s="6">
        <f>IF(T1445&gt;0,RANK(T1445,(N1445:P1445,Q1445:AE1445)),0)</f>
        <v>0</v>
      </c>
      <c r="AJ1445" s="6">
        <f>IF(S1445&gt;0,RANK(S1445,(N1445:P1445,Q1445:AE1445)),0)</f>
        <v>0</v>
      </c>
      <c r="AK1445" s="2">
        <f t="shared" si="531"/>
        <v>6.1728395061728392E-3</v>
      </c>
      <c r="AL1445" s="2">
        <f t="shared" si="532"/>
        <v>0</v>
      </c>
      <c r="AM1445" s="2">
        <f t="shared" si="533"/>
        <v>0</v>
      </c>
      <c r="AN1445" s="2">
        <f t="shared" si="534"/>
        <v>0</v>
      </c>
      <c r="AP1445" t="s">
        <v>240</v>
      </c>
      <c r="AQ1445" t="s">
        <v>1022</v>
      </c>
      <c r="AT1445" s="92">
        <v>48</v>
      </c>
      <c r="AU1445" s="94">
        <v>109</v>
      </c>
      <c r="AV1445" s="98">
        <f t="shared" si="537"/>
        <v>48109</v>
      </c>
      <c r="AX1445" s="6" t="s">
        <v>1535</v>
      </c>
    </row>
    <row r="1446" spans="1:50" hidden="1" outlineLevel="1">
      <c r="A1446" t="s">
        <v>815</v>
      </c>
      <c r="B1446" t="s">
        <v>1022</v>
      </c>
      <c r="C1446" s="1">
        <f t="shared" si="526"/>
        <v>1138</v>
      </c>
      <c r="D1446" s="6">
        <f>IF(N1446&gt;0, RANK(N1446,(N1446:P1446,Q1446:AE1446)),0)</f>
        <v>2</v>
      </c>
      <c r="E1446" s="6">
        <f>IF(O1446&gt;0,RANK(O1446,(N1446:P1446,Q1446:AE1446)),0)</f>
        <v>1</v>
      </c>
      <c r="F1446" s="6">
        <f>IF(P1446&gt;0,RANK(P1446,(N1446:P1446,Q1446:AE1446)),0)</f>
        <v>0</v>
      </c>
      <c r="G1446" s="1">
        <f t="shared" si="535"/>
        <v>601</v>
      </c>
      <c r="H1446" s="2">
        <f t="shared" si="536"/>
        <v>0.52811950790861162</v>
      </c>
      <c r="I1446" s="2"/>
      <c r="J1446" s="2">
        <f t="shared" si="527"/>
        <v>0.23286467486818982</v>
      </c>
      <c r="K1446" s="2">
        <f t="shared" si="528"/>
        <v>0.76098418277680135</v>
      </c>
      <c r="L1446" s="2">
        <f t="shared" si="529"/>
        <v>0</v>
      </c>
      <c r="M1446" s="2">
        <f t="shared" si="530"/>
        <v>6.1511423550087985E-3</v>
      </c>
      <c r="N1446" s="56">
        <v>265</v>
      </c>
      <c r="O1446" s="56">
        <v>866</v>
      </c>
      <c r="P1446" s="56"/>
      <c r="Q1446" s="56">
        <v>7</v>
      </c>
      <c r="R1446" s="56"/>
      <c r="S1446" s="56"/>
      <c r="T1446" s="56"/>
      <c r="U1446" s="56"/>
      <c r="V1446" s="56"/>
      <c r="W1446" s="56"/>
      <c r="X1446" s="56"/>
      <c r="Y1446" s="56"/>
      <c r="Z1446" s="56"/>
      <c r="AA1446" s="56"/>
      <c r="AB1446" s="56"/>
      <c r="AC1446" s="56"/>
      <c r="AD1446" s="56"/>
      <c r="AE1446" s="56"/>
      <c r="AG1446" s="6">
        <f>IF(Q1446&gt;0,RANK(Q1446,(N1446:P1446,Q1446:AE1446)),0)</f>
        <v>3</v>
      </c>
      <c r="AH1446" s="6">
        <f>IF(R1446&gt;0,RANK(R1446,(N1446:P1446,Q1446:AE1446)),0)</f>
        <v>0</v>
      </c>
      <c r="AI1446" s="6">
        <f>IF(T1446&gt;0,RANK(T1446,(N1446:P1446,Q1446:AE1446)),0)</f>
        <v>0</v>
      </c>
      <c r="AJ1446" s="6">
        <f>IF(S1446&gt;0,RANK(S1446,(N1446:P1446,Q1446:AE1446)),0)</f>
        <v>0</v>
      </c>
      <c r="AK1446" s="2">
        <f t="shared" si="531"/>
        <v>6.1511423550087872E-3</v>
      </c>
      <c r="AL1446" s="2">
        <f t="shared" si="532"/>
        <v>0</v>
      </c>
      <c r="AM1446" s="2">
        <f t="shared" si="533"/>
        <v>0</v>
      </c>
      <c r="AN1446" s="2">
        <f t="shared" si="534"/>
        <v>0</v>
      </c>
      <c r="AP1446" t="s">
        <v>815</v>
      </c>
      <c r="AQ1446" t="s">
        <v>1022</v>
      </c>
      <c r="AT1446" s="92">
        <v>48</v>
      </c>
      <c r="AU1446" s="94">
        <v>111</v>
      </c>
      <c r="AV1446" s="98">
        <f t="shared" si="537"/>
        <v>48111</v>
      </c>
      <c r="AX1446" s="6" t="s">
        <v>1535</v>
      </c>
    </row>
    <row r="1447" spans="1:50" hidden="1" outlineLevel="1">
      <c r="A1447" t="s">
        <v>2382</v>
      </c>
      <c r="B1447" t="s">
        <v>1022</v>
      </c>
      <c r="C1447" s="1">
        <f t="shared" si="526"/>
        <v>455596</v>
      </c>
      <c r="D1447" s="6">
        <f>IF(N1447&gt;0, RANK(N1447,(N1447:P1447,Q1447:AE1447)),0)</f>
        <v>2</v>
      </c>
      <c r="E1447" s="6">
        <f>IF(O1447&gt;0,RANK(O1447,(N1447:P1447,Q1447:AE1447)),0)</f>
        <v>1</v>
      </c>
      <c r="F1447" s="6">
        <f>IF(P1447&gt;0,RANK(P1447,(N1447:P1447,Q1447:AE1447)),0)</f>
        <v>0</v>
      </c>
      <c r="G1447" s="1">
        <f t="shared" si="535"/>
        <v>84525</v>
      </c>
      <c r="H1447" s="2">
        <f t="shared" si="536"/>
        <v>0.18552621181924336</v>
      </c>
      <c r="I1447" s="2"/>
      <c r="J1447" s="2">
        <f t="shared" si="527"/>
        <v>0.40263083960350837</v>
      </c>
      <c r="K1447" s="2">
        <f t="shared" si="528"/>
        <v>0.58815705142275176</v>
      </c>
      <c r="L1447" s="2">
        <f t="shared" si="529"/>
        <v>0</v>
      </c>
      <c r="M1447" s="2">
        <f t="shared" si="530"/>
        <v>9.2121089737399187E-3</v>
      </c>
      <c r="N1447" s="56">
        <v>183437</v>
      </c>
      <c r="O1447" s="56">
        <v>267962</v>
      </c>
      <c r="P1447" s="56"/>
      <c r="Q1447" s="56">
        <v>4197</v>
      </c>
      <c r="R1447" s="56"/>
      <c r="S1447" s="56"/>
      <c r="T1447" s="56"/>
      <c r="U1447" s="56"/>
      <c r="V1447" s="56"/>
      <c r="W1447" s="56"/>
      <c r="X1447" s="56"/>
      <c r="Y1447" s="56"/>
      <c r="Z1447" s="56"/>
      <c r="AA1447" s="56"/>
      <c r="AB1447" s="56"/>
      <c r="AC1447" s="56"/>
      <c r="AD1447" s="56"/>
      <c r="AE1447" s="56"/>
      <c r="AG1447" s="6">
        <f>IF(Q1447&gt;0,RANK(Q1447,(N1447:P1447,Q1447:AE1447)),0)</f>
        <v>3</v>
      </c>
      <c r="AH1447" s="6">
        <f>IF(R1447&gt;0,RANK(R1447,(N1447:P1447,Q1447:AE1447)),0)</f>
        <v>0</v>
      </c>
      <c r="AI1447" s="6">
        <f>IF(T1447&gt;0,RANK(T1447,(N1447:P1447,Q1447:AE1447)),0)</f>
        <v>0</v>
      </c>
      <c r="AJ1447" s="6">
        <f>IF(S1447&gt;0,RANK(S1447,(N1447:P1447,Q1447:AE1447)),0)</f>
        <v>0</v>
      </c>
      <c r="AK1447" s="2">
        <f t="shared" si="531"/>
        <v>9.2121089737398926E-3</v>
      </c>
      <c r="AL1447" s="2">
        <f t="shared" si="532"/>
        <v>0</v>
      </c>
      <c r="AM1447" s="2">
        <f t="shared" si="533"/>
        <v>0</v>
      </c>
      <c r="AN1447" s="2">
        <f t="shared" si="534"/>
        <v>0</v>
      </c>
      <c r="AP1447" t="s">
        <v>2382</v>
      </c>
      <c r="AQ1447" t="s">
        <v>1022</v>
      </c>
      <c r="AT1447" s="92">
        <v>48</v>
      </c>
      <c r="AU1447" s="94">
        <v>113</v>
      </c>
      <c r="AV1447" s="98">
        <f t="shared" si="537"/>
        <v>48113</v>
      </c>
      <c r="AX1447" s="6" t="s">
        <v>1535</v>
      </c>
    </row>
    <row r="1448" spans="1:50" hidden="1" outlineLevel="1">
      <c r="A1448" t="s">
        <v>621</v>
      </c>
      <c r="B1448" t="s">
        <v>1022</v>
      </c>
      <c r="C1448" s="1">
        <f t="shared" si="526"/>
        <v>3487</v>
      </c>
      <c r="D1448" s="6">
        <f>IF(N1448&gt;0, RANK(N1448,(N1448:P1448,Q1448:AE1448)),0)</f>
        <v>2</v>
      </c>
      <c r="E1448" s="6">
        <f>IF(O1448&gt;0,RANK(O1448,(N1448:P1448,Q1448:AE1448)),0)</f>
        <v>1</v>
      </c>
      <c r="F1448" s="6">
        <f>IF(P1448&gt;0,RANK(P1448,(N1448:P1448,Q1448:AE1448)),0)</f>
        <v>0</v>
      </c>
      <c r="G1448" s="1">
        <f t="shared" si="535"/>
        <v>1424</v>
      </c>
      <c r="H1448" s="2">
        <f t="shared" si="536"/>
        <v>0.40837396042443364</v>
      </c>
      <c r="I1448" s="2"/>
      <c r="J1448" s="2">
        <f t="shared" si="527"/>
        <v>0.29394895325494697</v>
      </c>
      <c r="K1448" s="2">
        <f t="shared" si="528"/>
        <v>0.7023229136793806</v>
      </c>
      <c r="L1448" s="2">
        <f t="shared" si="529"/>
        <v>0</v>
      </c>
      <c r="M1448" s="2">
        <f t="shared" si="530"/>
        <v>3.7281330656724343E-3</v>
      </c>
      <c r="N1448" s="56">
        <v>1025</v>
      </c>
      <c r="O1448" s="56">
        <v>2449</v>
      </c>
      <c r="P1448" s="56"/>
      <c r="Q1448" s="56">
        <v>13</v>
      </c>
      <c r="R1448" s="56"/>
      <c r="S1448" s="56"/>
      <c r="T1448" s="56"/>
      <c r="U1448" s="56"/>
      <c r="V1448" s="56"/>
      <c r="W1448" s="56"/>
      <c r="X1448" s="56"/>
      <c r="Y1448" s="56"/>
      <c r="Z1448" s="56"/>
      <c r="AA1448" s="56"/>
      <c r="AB1448" s="56"/>
      <c r="AC1448" s="56"/>
      <c r="AD1448" s="56"/>
      <c r="AE1448" s="56"/>
      <c r="AG1448" s="6">
        <f>IF(Q1448&gt;0,RANK(Q1448,(N1448:P1448,Q1448:AE1448)),0)</f>
        <v>3</v>
      </c>
      <c r="AH1448" s="6">
        <f>IF(R1448&gt;0,RANK(R1448,(N1448:P1448,Q1448:AE1448)),0)</f>
        <v>0</v>
      </c>
      <c r="AI1448" s="6">
        <f>IF(T1448&gt;0,RANK(T1448,(N1448:P1448,Q1448:AE1448)),0)</f>
        <v>0</v>
      </c>
      <c r="AJ1448" s="6">
        <f>IF(S1448&gt;0,RANK(S1448,(N1448:P1448,Q1448:AE1448)),0)</f>
        <v>0</v>
      </c>
      <c r="AK1448" s="2">
        <f t="shared" si="531"/>
        <v>3.728133065672498E-3</v>
      </c>
      <c r="AL1448" s="2">
        <f t="shared" si="532"/>
        <v>0</v>
      </c>
      <c r="AM1448" s="2">
        <f t="shared" si="533"/>
        <v>0</v>
      </c>
      <c r="AN1448" s="2">
        <f t="shared" si="534"/>
        <v>0</v>
      </c>
      <c r="AP1448" t="s">
        <v>621</v>
      </c>
      <c r="AQ1448" t="s">
        <v>1022</v>
      </c>
      <c r="AT1448" s="92">
        <v>48</v>
      </c>
      <c r="AU1448" s="94">
        <v>115</v>
      </c>
      <c r="AV1448" s="98">
        <f t="shared" si="537"/>
        <v>48115</v>
      </c>
      <c r="AX1448" s="6" t="s">
        <v>1535</v>
      </c>
    </row>
    <row r="1449" spans="1:50" hidden="1" outlineLevel="1">
      <c r="A1449" t="s">
        <v>1928</v>
      </c>
      <c r="B1449" t="s">
        <v>1022</v>
      </c>
      <c r="C1449" s="1">
        <f t="shared" si="526"/>
        <v>3931</v>
      </c>
      <c r="D1449" s="6">
        <f>IF(N1449&gt;0, RANK(N1449,(N1449:P1449,Q1449:AE1449)),0)</f>
        <v>2</v>
      </c>
      <c r="E1449" s="6">
        <f>IF(O1449&gt;0,RANK(O1449,(N1449:P1449,Q1449:AE1449)),0)</f>
        <v>1</v>
      </c>
      <c r="F1449" s="6">
        <f>IF(P1449&gt;0,RANK(P1449,(N1449:P1449,Q1449:AE1449)),0)</f>
        <v>0</v>
      </c>
      <c r="G1449" s="1">
        <f t="shared" si="535"/>
        <v>2048</v>
      </c>
      <c r="H1449" s="2">
        <f t="shared" si="536"/>
        <v>0.52098702620198423</v>
      </c>
      <c r="I1449" s="2"/>
      <c r="J1449" s="2">
        <f t="shared" si="527"/>
        <v>0.2381073518188756</v>
      </c>
      <c r="K1449" s="2">
        <f t="shared" si="528"/>
        <v>0.75909437802085988</v>
      </c>
      <c r="L1449" s="2">
        <f t="shared" si="529"/>
        <v>0</v>
      </c>
      <c r="M1449" s="2">
        <f t="shared" si="530"/>
        <v>2.79827016026446E-3</v>
      </c>
      <c r="N1449" s="56">
        <v>936</v>
      </c>
      <c r="O1449" s="56">
        <v>2984</v>
      </c>
      <c r="P1449" s="56"/>
      <c r="Q1449" s="56">
        <v>11</v>
      </c>
      <c r="R1449" s="56"/>
      <c r="S1449" s="56"/>
      <c r="T1449" s="56"/>
      <c r="U1449" s="56"/>
      <c r="V1449" s="56"/>
      <c r="W1449" s="56"/>
      <c r="X1449" s="56"/>
      <c r="Y1449" s="56"/>
      <c r="Z1449" s="56"/>
      <c r="AA1449" s="56"/>
      <c r="AB1449" s="56"/>
      <c r="AC1449" s="56"/>
      <c r="AD1449" s="56"/>
      <c r="AE1449" s="56"/>
      <c r="AG1449" s="6">
        <f>IF(Q1449&gt;0,RANK(Q1449,(N1449:P1449,Q1449:AE1449)),0)</f>
        <v>3</v>
      </c>
      <c r="AH1449" s="6">
        <f>IF(R1449&gt;0,RANK(R1449,(N1449:P1449,Q1449:AE1449)),0)</f>
        <v>0</v>
      </c>
      <c r="AI1449" s="6">
        <f>IF(T1449&gt;0,RANK(T1449,(N1449:P1449,Q1449:AE1449)),0)</f>
        <v>0</v>
      </c>
      <c r="AJ1449" s="6">
        <f>IF(S1449&gt;0,RANK(S1449,(N1449:P1449,Q1449:AE1449)),0)</f>
        <v>0</v>
      </c>
      <c r="AK1449" s="2">
        <f t="shared" si="531"/>
        <v>2.7982701602645636E-3</v>
      </c>
      <c r="AL1449" s="2">
        <f t="shared" si="532"/>
        <v>0</v>
      </c>
      <c r="AM1449" s="2">
        <f t="shared" si="533"/>
        <v>0</v>
      </c>
      <c r="AN1449" s="2">
        <f t="shared" si="534"/>
        <v>0</v>
      </c>
      <c r="AP1449" t="s">
        <v>1928</v>
      </c>
      <c r="AQ1449" t="s">
        <v>1022</v>
      </c>
      <c r="AT1449" s="92">
        <v>48</v>
      </c>
      <c r="AU1449" s="94">
        <v>117</v>
      </c>
      <c r="AV1449" s="98">
        <f t="shared" si="537"/>
        <v>48117</v>
      </c>
      <c r="AX1449" s="6" t="s">
        <v>1535</v>
      </c>
    </row>
    <row r="1450" spans="1:50" hidden="1" outlineLevel="1">
      <c r="A1450" t="s">
        <v>1270</v>
      </c>
      <c r="B1450" t="s">
        <v>1022</v>
      </c>
      <c r="C1450" s="1">
        <f t="shared" si="526"/>
        <v>1459</v>
      </c>
      <c r="D1450" s="6">
        <f>IF(N1450&gt;0, RANK(N1450,(N1450:P1450,Q1450:AE1450)),0)</f>
        <v>2</v>
      </c>
      <c r="E1450" s="6">
        <f>IF(O1450&gt;0,RANK(O1450,(N1450:P1450,Q1450:AE1450)),0)</f>
        <v>1</v>
      </c>
      <c r="F1450" s="6">
        <f>IF(P1450&gt;0,RANK(P1450,(N1450:P1450,Q1450:AE1450)),0)</f>
        <v>0</v>
      </c>
      <c r="G1450" s="1">
        <f t="shared" si="535"/>
        <v>42</v>
      </c>
      <c r="H1450" s="2">
        <f t="shared" si="536"/>
        <v>2.8786840301576421E-2</v>
      </c>
      <c r="I1450" s="2"/>
      <c r="J1450" s="2">
        <f t="shared" si="527"/>
        <v>0.48252227553118576</v>
      </c>
      <c r="K1450" s="2">
        <f t="shared" si="528"/>
        <v>0.51130911583276217</v>
      </c>
      <c r="L1450" s="2">
        <f t="shared" si="529"/>
        <v>0</v>
      </c>
      <c r="M1450" s="2">
        <f t="shared" si="530"/>
        <v>6.1686086360520642E-3</v>
      </c>
      <c r="N1450" s="56">
        <v>704</v>
      </c>
      <c r="O1450" s="56">
        <v>746</v>
      </c>
      <c r="P1450" s="56"/>
      <c r="Q1450" s="56">
        <v>9</v>
      </c>
      <c r="R1450" s="56"/>
      <c r="S1450" s="56"/>
      <c r="T1450" s="56"/>
      <c r="U1450" s="56"/>
      <c r="V1450" s="56"/>
      <c r="W1450" s="56"/>
      <c r="X1450" s="56"/>
      <c r="Y1450" s="56"/>
      <c r="Z1450" s="56"/>
      <c r="AA1450" s="56"/>
      <c r="AB1450" s="56"/>
      <c r="AC1450" s="56"/>
      <c r="AD1450" s="56"/>
      <c r="AE1450" s="56"/>
      <c r="AG1450" s="6">
        <f>IF(Q1450&gt;0,RANK(Q1450,(N1450:P1450,Q1450:AE1450)),0)</f>
        <v>3</v>
      </c>
      <c r="AH1450" s="6">
        <f>IF(R1450&gt;0,RANK(R1450,(N1450:P1450,Q1450:AE1450)),0)</f>
        <v>0</v>
      </c>
      <c r="AI1450" s="6">
        <f>IF(T1450&gt;0,RANK(T1450,(N1450:P1450,Q1450:AE1450)),0)</f>
        <v>0</v>
      </c>
      <c r="AJ1450" s="6">
        <f>IF(S1450&gt;0,RANK(S1450,(N1450:P1450,Q1450:AE1450)),0)</f>
        <v>0</v>
      </c>
      <c r="AK1450" s="2">
        <f t="shared" si="531"/>
        <v>6.1686086360520902E-3</v>
      </c>
      <c r="AL1450" s="2">
        <f t="shared" si="532"/>
        <v>0</v>
      </c>
      <c r="AM1450" s="2">
        <f t="shared" si="533"/>
        <v>0</v>
      </c>
      <c r="AN1450" s="2">
        <f t="shared" si="534"/>
        <v>0</v>
      </c>
      <c r="AP1450" t="s">
        <v>1270</v>
      </c>
      <c r="AQ1450" t="s">
        <v>1022</v>
      </c>
      <c r="AT1450" s="92">
        <v>48</v>
      </c>
      <c r="AU1450" s="94">
        <v>119</v>
      </c>
      <c r="AV1450" s="98">
        <f t="shared" si="537"/>
        <v>48119</v>
      </c>
      <c r="AX1450" s="6" t="s">
        <v>1535</v>
      </c>
    </row>
    <row r="1451" spans="1:50" hidden="1" outlineLevel="1">
      <c r="A1451" t="s">
        <v>2741</v>
      </c>
      <c r="B1451" t="s">
        <v>1022</v>
      </c>
      <c r="C1451" s="1">
        <f t="shared" si="526"/>
        <v>74076</v>
      </c>
      <c r="D1451" s="6">
        <f>IF(N1451&gt;0, RANK(N1451,(N1451:P1451,Q1451:AE1451)),0)</f>
        <v>2</v>
      </c>
      <c r="E1451" s="6">
        <f>IF(O1451&gt;0,RANK(O1451,(N1451:P1451,Q1451:AE1451)),0)</f>
        <v>1</v>
      </c>
      <c r="F1451" s="6">
        <f>IF(P1451&gt;0,RANK(P1451,(N1451:P1451,Q1451:AE1451)),0)</f>
        <v>0</v>
      </c>
      <c r="G1451" s="1">
        <f t="shared" si="535"/>
        <v>31284</v>
      </c>
      <c r="H1451" s="2">
        <f t="shared" si="536"/>
        <v>0.42232301960149038</v>
      </c>
      <c r="I1451" s="2"/>
      <c r="J1451" s="2">
        <f t="shared" si="527"/>
        <v>0.2831551379664129</v>
      </c>
      <c r="K1451" s="2">
        <f t="shared" si="528"/>
        <v>0.70547815756790322</v>
      </c>
      <c r="L1451" s="2">
        <f t="shared" si="529"/>
        <v>0</v>
      </c>
      <c r="M1451" s="2">
        <f t="shared" si="530"/>
        <v>1.1366704465683886E-2</v>
      </c>
      <c r="N1451" s="56">
        <v>20975</v>
      </c>
      <c r="O1451" s="56">
        <v>52259</v>
      </c>
      <c r="P1451" s="56"/>
      <c r="Q1451" s="56">
        <v>842</v>
      </c>
      <c r="R1451" s="56"/>
      <c r="S1451" s="56"/>
      <c r="T1451" s="56"/>
      <c r="U1451" s="56"/>
      <c r="V1451" s="56"/>
      <c r="W1451" s="56"/>
      <c r="X1451" s="56"/>
      <c r="Y1451" s="56"/>
      <c r="Z1451" s="56"/>
      <c r="AA1451" s="56"/>
      <c r="AB1451" s="56"/>
      <c r="AC1451" s="56"/>
      <c r="AD1451" s="56"/>
      <c r="AE1451" s="56"/>
      <c r="AG1451" s="6">
        <f>IF(Q1451&gt;0,RANK(Q1451,(N1451:P1451,Q1451:AE1451)),0)</f>
        <v>3</v>
      </c>
      <c r="AH1451" s="6">
        <f>IF(R1451&gt;0,RANK(R1451,(N1451:P1451,Q1451:AE1451)),0)</f>
        <v>0</v>
      </c>
      <c r="AI1451" s="6">
        <f>IF(T1451&gt;0,RANK(T1451,(N1451:P1451,Q1451:AE1451)),0)</f>
        <v>0</v>
      </c>
      <c r="AJ1451" s="6">
        <f>IF(S1451&gt;0,RANK(S1451,(N1451:P1451,Q1451:AE1451)),0)</f>
        <v>0</v>
      </c>
      <c r="AK1451" s="2">
        <f t="shared" si="531"/>
        <v>1.1366704465683893E-2</v>
      </c>
      <c r="AL1451" s="2">
        <f t="shared" si="532"/>
        <v>0</v>
      </c>
      <c r="AM1451" s="2">
        <f t="shared" si="533"/>
        <v>0</v>
      </c>
      <c r="AN1451" s="2">
        <f t="shared" si="534"/>
        <v>0</v>
      </c>
      <c r="AP1451" t="s">
        <v>2741</v>
      </c>
      <c r="AQ1451" t="s">
        <v>1022</v>
      </c>
      <c r="AT1451" s="92">
        <v>48</v>
      </c>
      <c r="AU1451" s="94">
        <v>121</v>
      </c>
      <c r="AV1451" s="98">
        <f t="shared" si="537"/>
        <v>48121</v>
      </c>
      <c r="AX1451" s="6" t="s">
        <v>1535</v>
      </c>
    </row>
    <row r="1452" spans="1:50" hidden="1" outlineLevel="1">
      <c r="A1452" t="s">
        <v>223</v>
      </c>
      <c r="B1452" t="s">
        <v>1022</v>
      </c>
      <c r="C1452" s="1">
        <f t="shared" si="526"/>
        <v>4830</v>
      </c>
      <c r="D1452" s="6">
        <f>IF(N1452&gt;0, RANK(N1452,(N1452:P1452,Q1452:AE1452)),0)</f>
        <v>2</v>
      </c>
      <c r="E1452" s="6">
        <f>IF(O1452&gt;0,RANK(O1452,(N1452:P1452,Q1452:AE1452)),0)</f>
        <v>1</v>
      </c>
      <c r="F1452" s="6">
        <f>IF(P1452&gt;0,RANK(P1452,(N1452:P1452,Q1452:AE1452)),0)</f>
        <v>0</v>
      </c>
      <c r="G1452" s="1">
        <f t="shared" si="535"/>
        <v>1975</v>
      </c>
      <c r="H1452" s="2">
        <f t="shared" si="536"/>
        <v>0.40890269151138714</v>
      </c>
      <c r="I1452" s="2"/>
      <c r="J1452" s="2">
        <f t="shared" si="527"/>
        <v>0.29296066252587993</v>
      </c>
      <c r="K1452" s="2">
        <f t="shared" si="528"/>
        <v>0.70186335403726707</v>
      </c>
      <c r="L1452" s="2">
        <f t="shared" si="529"/>
        <v>0</v>
      </c>
      <c r="M1452" s="2">
        <f t="shared" si="530"/>
        <v>5.1759834368529933E-3</v>
      </c>
      <c r="N1452" s="56">
        <v>1415</v>
      </c>
      <c r="O1452" s="56">
        <v>3390</v>
      </c>
      <c r="P1452" s="56"/>
      <c r="Q1452" s="56">
        <v>25</v>
      </c>
      <c r="R1452" s="56"/>
      <c r="S1452" s="56"/>
      <c r="T1452" s="56"/>
      <c r="U1452" s="56"/>
      <c r="V1452" s="56"/>
      <c r="W1452" s="56"/>
      <c r="X1452" s="56"/>
      <c r="Y1452" s="56"/>
      <c r="Z1452" s="56"/>
      <c r="AA1452" s="56"/>
      <c r="AB1452" s="56"/>
      <c r="AC1452" s="56"/>
      <c r="AD1452" s="56"/>
      <c r="AE1452" s="56"/>
      <c r="AG1452" s="6">
        <f>IF(Q1452&gt;0,RANK(Q1452,(N1452:P1452,Q1452:AE1452)),0)</f>
        <v>3</v>
      </c>
      <c r="AH1452" s="6">
        <f>IF(R1452&gt;0,RANK(R1452,(N1452:P1452,Q1452:AE1452)),0)</f>
        <v>0</v>
      </c>
      <c r="AI1452" s="6">
        <f>IF(T1452&gt;0,RANK(T1452,(N1452:P1452,Q1452:AE1452)),0)</f>
        <v>0</v>
      </c>
      <c r="AJ1452" s="6">
        <f>IF(S1452&gt;0,RANK(S1452,(N1452:P1452,Q1452:AE1452)),0)</f>
        <v>0</v>
      </c>
      <c r="AK1452" s="2">
        <f t="shared" si="531"/>
        <v>5.175983436853002E-3</v>
      </c>
      <c r="AL1452" s="2">
        <f t="shared" si="532"/>
        <v>0</v>
      </c>
      <c r="AM1452" s="2">
        <f t="shared" si="533"/>
        <v>0</v>
      </c>
      <c r="AN1452" s="2">
        <f t="shared" si="534"/>
        <v>0</v>
      </c>
      <c r="AP1452" t="s">
        <v>260</v>
      </c>
      <c r="AQ1452" t="s">
        <v>1022</v>
      </c>
      <c r="AT1452" s="92">
        <v>48</v>
      </c>
      <c r="AU1452" s="94">
        <v>123</v>
      </c>
      <c r="AV1452" s="98">
        <f t="shared" si="537"/>
        <v>48123</v>
      </c>
      <c r="AX1452" s="6" t="s">
        <v>1535</v>
      </c>
    </row>
    <row r="1453" spans="1:50" hidden="1" outlineLevel="1">
      <c r="A1453" t="s">
        <v>261</v>
      </c>
      <c r="B1453" t="s">
        <v>1022</v>
      </c>
      <c r="C1453" s="1">
        <f t="shared" si="526"/>
        <v>980</v>
      </c>
      <c r="D1453" s="6">
        <f>IF(N1453&gt;0, RANK(N1453,(N1453:P1453,Q1453:AE1453)),0)</f>
        <v>2</v>
      </c>
      <c r="E1453" s="6">
        <f>IF(O1453&gt;0,RANK(O1453,(N1453:P1453,Q1453:AE1453)),0)</f>
        <v>1</v>
      </c>
      <c r="F1453" s="6">
        <f>IF(P1453&gt;0,RANK(P1453,(N1453:P1453,Q1453:AE1453)),0)</f>
        <v>0</v>
      </c>
      <c r="G1453" s="1">
        <f t="shared" si="535"/>
        <v>92</v>
      </c>
      <c r="H1453" s="2">
        <f t="shared" si="536"/>
        <v>9.3877551020408165E-2</v>
      </c>
      <c r="I1453" s="2"/>
      <c r="J1453" s="2">
        <f t="shared" si="527"/>
        <v>0.45102040816326533</v>
      </c>
      <c r="K1453" s="2">
        <f t="shared" si="528"/>
        <v>0.54489795918367345</v>
      </c>
      <c r="L1453" s="2">
        <f t="shared" si="529"/>
        <v>0</v>
      </c>
      <c r="M1453" s="2">
        <f t="shared" si="530"/>
        <v>4.0816326530611624E-3</v>
      </c>
      <c r="N1453" s="56">
        <v>442</v>
      </c>
      <c r="O1453" s="56">
        <v>534</v>
      </c>
      <c r="P1453" s="56"/>
      <c r="Q1453" s="56">
        <v>4</v>
      </c>
      <c r="R1453" s="56"/>
      <c r="S1453" s="56"/>
      <c r="T1453" s="56"/>
      <c r="U1453" s="56"/>
      <c r="V1453" s="56"/>
      <c r="W1453" s="56"/>
      <c r="X1453" s="56"/>
      <c r="Y1453" s="56"/>
      <c r="Z1453" s="56"/>
      <c r="AA1453" s="56"/>
      <c r="AB1453" s="56"/>
      <c r="AC1453" s="56"/>
      <c r="AD1453" s="56"/>
      <c r="AE1453" s="56"/>
      <c r="AG1453" s="6">
        <f>IF(Q1453&gt;0,RANK(Q1453,(N1453:P1453,Q1453:AE1453)),0)</f>
        <v>3</v>
      </c>
      <c r="AH1453" s="6">
        <f>IF(R1453&gt;0,RANK(R1453,(N1453:P1453,Q1453:AE1453)),0)</f>
        <v>0</v>
      </c>
      <c r="AI1453" s="6">
        <f>IF(T1453&gt;0,RANK(T1453,(N1453:P1453,Q1453:AE1453)),0)</f>
        <v>0</v>
      </c>
      <c r="AJ1453" s="6">
        <f>IF(S1453&gt;0,RANK(S1453,(N1453:P1453,Q1453:AE1453)),0)</f>
        <v>0</v>
      </c>
      <c r="AK1453" s="2">
        <f t="shared" si="531"/>
        <v>4.0816326530612249E-3</v>
      </c>
      <c r="AL1453" s="2">
        <f t="shared" si="532"/>
        <v>0</v>
      </c>
      <c r="AM1453" s="2">
        <f t="shared" si="533"/>
        <v>0</v>
      </c>
      <c r="AN1453" s="2">
        <f t="shared" si="534"/>
        <v>0</v>
      </c>
      <c r="AP1453" t="s">
        <v>261</v>
      </c>
      <c r="AQ1453" t="s">
        <v>1022</v>
      </c>
      <c r="AT1453" s="92">
        <v>48</v>
      </c>
      <c r="AU1453" s="94">
        <v>125</v>
      </c>
      <c r="AV1453" s="98">
        <f t="shared" si="537"/>
        <v>48125</v>
      </c>
      <c r="AX1453" s="6" t="s">
        <v>1535</v>
      </c>
    </row>
    <row r="1454" spans="1:50" hidden="1" outlineLevel="1">
      <c r="A1454" t="s">
        <v>1961</v>
      </c>
      <c r="B1454" t="s">
        <v>1022</v>
      </c>
      <c r="C1454" s="1">
        <f t="shared" si="526"/>
        <v>2368</v>
      </c>
      <c r="D1454" s="6">
        <f>IF(N1454&gt;0, RANK(N1454,(N1454:P1454,Q1454:AE1454)),0)</f>
        <v>1</v>
      </c>
      <c r="E1454" s="6">
        <f>IF(O1454&gt;0,RANK(O1454,(N1454:P1454,Q1454:AE1454)),0)</f>
        <v>2</v>
      </c>
      <c r="F1454" s="6">
        <f>IF(P1454&gt;0,RANK(P1454,(N1454:P1454,Q1454:AE1454)),0)</f>
        <v>0</v>
      </c>
      <c r="G1454" s="1">
        <f t="shared" si="535"/>
        <v>889</v>
      </c>
      <c r="H1454" s="2">
        <f t="shared" si="536"/>
        <v>0.37542229729729731</v>
      </c>
      <c r="I1454" s="2"/>
      <c r="J1454" s="2">
        <f t="shared" si="527"/>
        <v>0.68665540540540537</v>
      </c>
      <c r="K1454" s="2">
        <f t="shared" si="528"/>
        <v>0.31123310810810811</v>
      </c>
      <c r="L1454" s="2">
        <f t="shared" si="529"/>
        <v>0</v>
      </c>
      <c r="M1454" s="2">
        <f t="shared" si="530"/>
        <v>2.1114864864865135E-3</v>
      </c>
      <c r="N1454" s="56">
        <v>1626</v>
      </c>
      <c r="O1454" s="56">
        <v>737</v>
      </c>
      <c r="P1454" s="56"/>
      <c r="Q1454" s="56">
        <v>5</v>
      </c>
      <c r="R1454" s="56"/>
      <c r="S1454" s="56"/>
      <c r="T1454" s="56"/>
      <c r="U1454" s="56"/>
      <c r="V1454" s="56"/>
      <c r="W1454" s="56"/>
      <c r="X1454" s="56"/>
      <c r="Y1454" s="56"/>
      <c r="Z1454" s="56"/>
      <c r="AA1454" s="56"/>
      <c r="AB1454" s="56"/>
      <c r="AC1454" s="56"/>
      <c r="AD1454" s="56"/>
      <c r="AE1454" s="56"/>
      <c r="AG1454" s="6">
        <f>IF(Q1454&gt;0,RANK(Q1454,(N1454:P1454,Q1454:AE1454)),0)</f>
        <v>3</v>
      </c>
      <c r="AH1454" s="6">
        <f>IF(R1454&gt;0,RANK(R1454,(N1454:P1454,Q1454:AE1454)),0)</f>
        <v>0</v>
      </c>
      <c r="AI1454" s="6">
        <f>IF(T1454&gt;0,RANK(T1454,(N1454:P1454,Q1454:AE1454)),0)</f>
        <v>0</v>
      </c>
      <c r="AJ1454" s="6">
        <f>IF(S1454&gt;0,RANK(S1454,(N1454:P1454,Q1454:AE1454)),0)</f>
        <v>0</v>
      </c>
      <c r="AK1454" s="2">
        <f t="shared" si="531"/>
        <v>2.1114864864864866E-3</v>
      </c>
      <c r="AL1454" s="2">
        <f t="shared" si="532"/>
        <v>0</v>
      </c>
      <c r="AM1454" s="2">
        <f t="shared" si="533"/>
        <v>0</v>
      </c>
      <c r="AN1454" s="2">
        <f t="shared" si="534"/>
        <v>0</v>
      </c>
      <c r="AP1454" t="s">
        <v>1961</v>
      </c>
      <c r="AQ1454" t="s">
        <v>1022</v>
      </c>
      <c r="AT1454" s="92">
        <v>48</v>
      </c>
      <c r="AU1454" s="94">
        <v>127</v>
      </c>
      <c r="AV1454" s="98">
        <f t="shared" si="537"/>
        <v>48127</v>
      </c>
      <c r="AX1454" s="6" t="s">
        <v>1535</v>
      </c>
    </row>
    <row r="1455" spans="1:50" hidden="1" outlineLevel="1">
      <c r="A1455" t="s">
        <v>1962</v>
      </c>
      <c r="B1455" t="s">
        <v>1022</v>
      </c>
      <c r="C1455" s="1">
        <f t="shared" ref="C1455:C1518" si="538">SUM(N1455:AE1455)</f>
        <v>1413</v>
      </c>
      <c r="D1455" s="6">
        <f>IF(N1455&gt;0, RANK(N1455,(N1455:P1455,Q1455:AE1455)),0)</f>
        <v>2</v>
      </c>
      <c r="E1455" s="6">
        <f>IF(O1455&gt;0,RANK(O1455,(N1455:P1455,Q1455:AE1455)),0)</f>
        <v>1</v>
      </c>
      <c r="F1455" s="6">
        <f>IF(P1455&gt;0,RANK(P1455,(N1455:P1455,Q1455:AE1455)),0)</f>
        <v>0</v>
      </c>
      <c r="G1455" s="1">
        <f t="shared" si="535"/>
        <v>691</v>
      </c>
      <c r="H1455" s="2">
        <f t="shared" si="536"/>
        <v>0.48903043170559096</v>
      </c>
      <c r="I1455" s="2"/>
      <c r="J1455" s="2">
        <f t="shared" ref="J1455:J1518" si="539">IF($C1455=0,"-",N1455/$C1455)</f>
        <v>0.25406935598018399</v>
      </c>
      <c r="K1455" s="2">
        <f t="shared" ref="K1455:K1518" si="540">IF($C1455=0,"-",O1455/$C1455)</f>
        <v>0.74309978768577489</v>
      </c>
      <c r="L1455" s="2">
        <f t="shared" ref="L1455:L1518" si="541">IF($C1455=0,"-",P1455/$C1455)</f>
        <v>0</v>
      </c>
      <c r="M1455" s="2">
        <f t="shared" ref="M1455:M1518" si="542">IF(C1455=0,"-",(1-J1455-K1455-L1455))</f>
        <v>2.8308563340411208E-3</v>
      </c>
      <c r="N1455" s="56">
        <v>359</v>
      </c>
      <c r="O1455" s="56">
        <v>1050</v>
      </c>
      <c r="P1455" s="56"/>
      <c r="Q1455" s="56">
        <v>4</v>
      </c>
      <c r="R1455" s="56"/>
      <c r="S1455" s="56"/>
      <c r="T1455" s="56"/>
      <c r="U1455" s="56"/>
      <c r="V1455" s="56"/>
      <c r="W1455" s="56"/>
      <c r="X1455" s="56"/>
      <c r="Y1455" s="56"/>
      <c r="Z1455" s="56"/>
      <c r="AA1455" s="56"/>
      <c r="AB1455" s="56"/>
      <c r="AC1455" s="56"/>
      <c r="AD1455" s="56"/>
      <c r="AE1455" s="56"/>
      <c r="AG1455" s="6">
        <f>IF(Q1455&gt;0,RANK(Q1455,(N1455:P1455,Q1455:AE1455)),0)</f>
        <v>3</v>
      </c>
      <c r="AH1455" s="6">
        <f>IF(R1455&gt;0,RANK(R1455,(N1455:P1455,Q1455:AE1455)),0)</f>
        <v>0</v>
      </c>
      <c r="AI1455" s="6">
        <f>IF(T1455&gt;0,RANK(T1455,(N1455:P1455,Q1455:AE1455)),0)</f>
        <v>0</v>
      </c>
      <c r="AJ1455" s="6">
        <f>IF(S1455&gt;0,RANK(S1455,(N1455:P1455,Q1455:AE1455)),0)</f>
        <v>0</v>
      </c>
      <c r="AK1455" s="2">
        <f t="shared" ref="AK1455:AK1518" si="543">IF($C1455=0,"-",Q1455/$C1455)</f>
        <v>2.8308563340410475E-3</v>
      </c>
      <c r="AL1455" s="2">
        <f t="shared" ref="AL1455:AL1518" si="544">IF($C1455=0,"-",R1455/$C1455)</f>
        <v>0</v>
      </c>
      <c r="AM1455" s="2">
        <f t="shared" ref="AM1455:AM1518" si="545">IF($C1455=0,"-",T1455/$C1455)</f>
        <v>0</v>
      </c>
      <c r="AN1455" s="2">
        <f t="shared" ref="AN1455:AN1518" si="546">IF($C1455=0,"-",S1455/$C1455)</f>
        <v>0</v>
      </c>
      <c r="AP1455" t="s">
        <v>1962</v>
      </c>
      <c r="AQ1455" t="s">
        <v>1022</v>
      </c>
      <c r="AT1455" s="92">
        <v>48</v>
      </c>
      <c r="AU1455" s="94">
        <v>129</v>
      </c>
      <c r="AV1455" s="98">
        <f t="shared" si="537"/>
        <v>48129</v>
      </c>
      <c r="AX1455" s="6" t="s">
        <v>1535</v>
      </c>
    </row>
    <row r="1456" spans="1:50" hidden="1" outlineLevel="1">
      <c r="A1456" t="s">
        <v>680</v>
      </c>
      <c r="B1456" t="s">
        <v>1022</v>
      </c>
      <c r="C1456" s="1">
        <f t="shared" si="538"/>
        <v>3376</v>
      </c>
      <c r="D1456" s="6">
        <f>IF(N1456&gt;0, RANK(N1456,(N1456:P1456,Q1456:AE1456)),0)</f>
        <v>1</v>
      </c>
      <c r="E1456" s="6">
        <f>IF(O1456&gt;0,RANK(O1456,(N1456:P1456,Q1456:AE1456)),0)</f>
        <v>2</v>
      </c>
      <c r="F1456" s="6">
        <f>IF(P1456&gt;0,RANK(P1456,(N1456:P1456,Q1456:AE1456)),0)</f>
        <v>0</v>
      </c>
      <c r="G1456" s="1">
        <f t="shared" si="535"/>
        <v>2124</v>
      </c>
      <c r="H1456" s="2">
        <f t="shared" si="536"/>
        <v>0.62914691943127965</v>
      </c>
      <c r="I1456" s="2"/>
      <c r="J1456" s="2">
        <f t="shared" si="539"/>
        <v>0.81309241706161139</v>
      </c>
      <c r="K1456" s="2">
        <f t="shared" si="540"/>
        <v>0.18394549763033174</v>
      </c>
      <c r="L1456" s="2">
        <f t="shared" si="541"/>
        <v>0</v>
      </c>
      <c r="M1456" s="2">
        <f t="shared" si="542"/>
        <v>2.962085308056861E-3</v>
      </c>
      <c r="N1456" s="56">
        <v>2745</v>
      </c>
      <c r="O1456" s="56">
        <v>621</v>
      </c>
      <c r="P1456" s="56"/>
      <c r="Q1456" s="56">
        <v>10</v>
      </c>
      <c r="R1456" s="56"/>
      <c r="S1456" s="56"/>
      <c r="T1456" s="56"/>
      <c r="U1456" s="56"/>
      <c r="V1456" s="56"/>
      <c r="W1456" s="56"/>
      <c r="X1456" s="56"/>
      <c r="Y1456" s="56"/>
      <c r="Z1456" s="56"/>
      <c r="AA1456" s="56"/>
      <c r="AB1456" s="56"/>
      <c r="AC1456" s="56"/>
      <c r="AD1456" s="56"/>
      <c r="AE1456" s="56"/>
      <c r="AG1456" s="6">
        <f>IF(Q1456&gt;0,RANK(Q1456,(N1456:P1456,Q1456:AE1456)),0)</f>
        <v>3</v>
      </c>
      <c r="AH1456" s="6">
        <f>IF(R1456&gt;0,RANK(R1456,(N1456:P1456,Q1456:AE1456)),0)</f>
        <v>0</v>
      </c>
      <c r="AI1456" s="6">
        <f>IF(T1456&gt;0,RANK(T1456,(N1456:P1456,Q1456:AE1456)),0)</f>
        <v>0</v>
      </c>
      <c r="AJ1456" s="6">
        <f>IF(S1456&gt;0,RANK(S1456,(N1456:P1456,Q1456:AE1456)),0)</f>
        <v>0</v>
      </c>
      <c r="AK1456" s="2">
        <f t="shared" si="543"/>
        <v>2.9620853080568718E-3</v>
      </c>
      <c r="AL1456" s="2">
        <f t="shared" si="544"/>
        <v>0</v>
      </c>
      <c r="AM1456" s="2">
        <f t="shared" si="545"/>
        <v>0</v>
      </c>
      <c r="AN1456" s="2">
        <f t="shared" si="546"/>
        <v>0</v>
      </c>
      <c r="AP1456" t="s">
        <v>680</v>
      </c>
      <c r="AQ1456" t="s">
        <v>1022</v>
      </c>
      <c r="AT1456" s="92">
        <v>48</v>
      </c>
      <c r="AU1456" s="94">
        <v>131</v>
      </c>
      <c r="AV1456" s="98">
        <f t="shared" si="537"/>
        <v>48131</v>
      </c>
      <c r="AX1456" s="6" t="s">
        <v>1535</v>
      </c>
    </row>
    <row r="1457" spans="1:50" hidden="1" outlineLevel="1">
      <c r="A1457" t="s">
        <v>2853</v>
      </c>
      <c r="B1457" t="s">
        <v>1022</v>
      </c>
      <c r="C1457" s="1">
        <f t="shared" si="538"/>
        <v>5827</v>
      </c>
      <c r="D1457" s="6">
        <f>IF(N1457&gt;0, RANK(N1457,(N1457:P1457,Q1457:AE1457)),0)</f>
        <v>2</v>
      </c>
      <c r="E1457" s="6">
        <f>IF(O1457&gt;0,RANK(O1457,(N1457:P1457,Q1457:AE1457)),0)</f>
        <v>1</v>
      </c>
      <c r="F1457" s="6">
        <f>IF(P1457&gt;0,RANK(P1457,(N1457:P1457,Q1457:AE1457)),0)</f>
        <v>0</v>
      </c>
      <c r="G1457" s="1">
        <f t="shared" si="535"/>
        <v>1511</v>
      </c>
      <c r="H1457" s="2">
        <f t="shared" si="536"/>
        <v>0.25931010811738459</v>
      </c>
      <c r="I1457" s="2"/>
      <c r="J1457" s="2">
        <f t="shared" si="539"/>
        <v>0.36811395229105887</v>
      </c>
      <c r="K1457" s="2">
        <f t="shared" si="540"/>
        <v>0.62742406040844345</v>
      </c>
      <c r="L1457" s="2">
        <f t="shared" si="541"/>
        <v>0</v>
      </c>
      <c r="M1457" s="2">
        <f t="shared" si="542"/>
        <v>4.4619873004977384E-3</v>
      </c>
      <c r="N1457" s="56">
        <v>2145</v>
      </c>
      <c r="O1457" s="56">
        <v>3656</v>
      </c>
      <c r="P1457" s="56"/>
      <c r="Q1457" s="56">
        <v>26</v>
      </c>
      <c r="R1457" s="56"/>
      <c r="S1457" s="56"/>
      <c r="T1457" s="56"/>
      <c r="U1457" s="56"/>
      <c r="V1457" s="56"/>
      <c r="W1457" s="56"/>
      <c r="X1457" s="56"/>
      <c r="Y1457" s="56"/>
      <c r="Z1457" s="56"/>
      <c r="AA1457" s="56"/>
      <c r="AB1457" s="56"/>
      <c r="AC1457" s="56"/>
      <c r="AD1457" s="56"/>
      <c r="AE1457" s="56"/>
      <c r="AG1457" s="6">
        <f>IF(Q1457&gt;0,RANK(Q1457,(N1457:P1457,Q1457:AE1457)),0)</f>
        <v>3</v>
      </c>
      <c r="AH1457" s="6">
        <f>IF(R1457&gt;0,RANK(R1457,(N1457:P1457,Q1457:AE1457)),0)</f>
        <v>0</v>
      </c>
      <c r="AI1457" s="6">
        <f>IF(T1457&gt;0,RANK(T1457,(N1457:P1457,Q1457:AE1457)),0)</f>
        <v>0</v>
      </c>
      <c r="AJ1457" s="6">
        <f>IF(S1457&gt;0,RANK(S1457,(N1457:P1457,Q1457:AE1457)),0)</f>
        <v>0</v>
      </c>
      <c r="AK1457" s="2">
        <f t="shared" si="543"/>
        <v>4.4619873004976829E-3</v>
      </c>
      <c r="AL1457" s="2">
        <f t="shared" si="544"/>
        <v>0</v>
      </c>
      <c r="AM1457" s="2">
        <f t="shared" si="545"/>
        <v>0</v>
      </c>
      <c r="AN1457" s="2">
        <f t="shared" si="546"/>
        <v>0</v>
      </c>
      <c r="AP1457" t="s">
        <v>2853</v>
      </c>
      <c r="AQ1457" t="s">
        <v>1022</v>
      </c>
      <c r="AT1457" s="92">
        <v>48</v>
      </c>
      <c r="AU1457" s="94">
        <v>133</v>
      </c>
      <c r="AV1457" s="98">
        <f t="shared" si="537"/>
        <v>48133</v>
      </c>
      <c r="AX1457" s="6" t="s">
        <v>1535</v>
      </c>
    </row>
    <row r="1458" spans="1:50" hidden="1" outlineLevel="1">
      <c r="A1458" t="s">
        <v>2252</v>
      </c>
      <c r="B1458" t="s">
        <v>1022</v>
      </c>
      <c r="C1458" s="1">
        <f t="shared" si="538"/>
        <v>22960</v>
      </c>
      <c r="D1458" s="6">
        <f>IF(N1458&gt;0, RANK(N1458,(N1458:P1458,Q1458:AE1458)),0)</f>
        <v>2</v>
      </c>
      <c r="E1458" s="6">
        <f>IF(O1458&gt;0,RANK(O1458,(N1458:P1458,Q1458:AE1458)),0)</f>
        <v>1</v>
      </c>
      <c r="F1458" s="6">
        <f>IF(P1458&gt;0,RANK(P1458,(N1458:P1458,Q1458:AE1458)),0)</f>
        <v>0</v>
      </c>
      <c r="G1458" s="1">
        <f t="shared" si="535"/>
        <v>10890</v>
      </c>
      <c r="H1458" s="2">
        <f t="shared" si="536"/>
        <v>0.47430313588850176</v>
      </c>
      <c r="I1458" s="2"/>
      <c r="J1458" s="2">
        <f t="shared" si="539"/>
        <v>0.2590156794425087</v>
      </c>
      <c r="K1458" s="2">
        <f t="shared" si="540"/>
        <v>0.7333188153310104</v>
      </c>
      <c r="L1458" s="2">
        <f t="shared" si="541"/>
        <v>0</v>
      </c>
      <c r="M1458" s="2">
        <f t="shared" si="542"/>
        <v>7.6655052264809065E-3</v>
      </c>
      <c r="N1458" s="56">
        <v>5947</v>
      </c>
      <c r="O1458" s="56">
        <v>16837</v>
      </c>
      <c r="P1458" s="56"/>
      <c r="Q1458" s="56">
        <v>176</v>
      </c>
      <c r="R1458" s="56"/>
      <c r="S1458" s="56"/>
      <c r="T1458" s="56"/>
      <c r="U1458" s="56"/>
      <c r="V1458" s="56"/>
      <c r="W1458" s="56"/>
      <c r="X1458" s="56"/>
      <c r="Y1458" s="56"/>
      <c r="Z1458" s="56"/>
      <c r="AA1458" s="56"/>
      <c r="AB1458" s="56"/>
      <c r="AC1458" s="56"/>
      <c r="AD1458" s="56"/>
      <c r="AE1458" s="56"/>
      <c r="AG1458" s="6">
        <f>IF(Q1458&gt;0,RANK(Q1458,(N1458:P1458,Q1458:AE1458)),0)</f>
        <v>3</v>
      </c>
      <c r="AH1458" s="6">
        <f>IF(R1458&gt;0,RANK(R1458,(N1458:P1458,Q1458:AE1458)),0)</f>
        <v>0</v>
      </c>
      <c r="AI1458" s="6">
        <f>IF(T1458&gt;0,RANK(T1458,(N1458:P1458,Q1458:AE1458)),0)</f>
        <v>0</v>
      </c>
      <c r="AJ1458" s="6">
        <f>IF(S1458&gt;0,RANK(S1458,(N1458:P1458,Q1458:AE1458)),0)</f>
        <v>0</v>
      </c>
      <c r="AK1458" s="2">
        <f t="shared" si="543"/>
        <v>7.6655052264808362E-3</v>
      </c>
      <c r="AL1458" s="2">
        <f t="shared" si="544"/>
        <v>0</v>
      </c>
      <c r="AM1458" s="2">
        <f t="shared" si="545"/>
        <v>0</v>
      </c>
      <c r="AN1458" s="2">
        <f t="shared" si="546"/>
        <v>0</v>
      </c>
      <c r="AP1458" t="s">
        <v>2252</v>
      </c>
      <c r="AQ1458" t="s">
        <v>1022</v>
      </c>
      <c r="AT1458" s="92">
        <v>48</v>
      </c>
      <c r="AU1458" s="94">
        <v>135</v>
      </c>
      <c r="AV1458" s="98">
        <f t="shared" si="537"/>
        <v>48135</v>
      </c>
      <c r="AX1458" s="6" t="s">
        <v>1535</v>
      </c>
    </row>
    <row r="1459" spans="1:50" hidden="1" outlineLevel="1">
      <c r="A1459" t="s">
        <v>1584</v>
      </c>
      <c r="B1459" t="s">
        <v>1022</v>
      </c>
      <c r="C1459" s="1">
        <f t="shared" si="538"/>
        <v>731</v>
      </c>
      <c r="D1459" s="6">
        <f>IF(N1459&gt;0, RANK(N1459,(N1459:P1459,Q1459:AE1459)),0)</f>
        <v>2</v>
      </c>
      <c r="E1459" s="6">
        <f>IF(O1459&gt;0,RANK(O1459,(N1459:P1459,Q1459:AE1459)),0)</f>
        <v>1</v>
      </c>
      <c r="F1459" s="6">
        <f>IF(P1459&gt;0,RANK(P1459,(N1459:P1459,Q1459:AE1459)),0)</f>
        <v>0</v>
      </c>
      <c r="G1459" s="1">
        <f t="shared" si="535"/>
        <v>334</v>
      </c>
      <c r="H1459" s="2">
        <f t="shared" si="536"/>
        <v>0.45690834473324216</v>
      </c>
      <c r="I1459" s="2"/>
      <c r="J1459" s="2">
        <f t="shared" si="539"/>
        <v>0.26675786593707251</v>
      </c>
      <c r="K1459" s="2">
        <f t="shared" si="540"/>
        <v>0.72366621067031467</v>
      </c>
      <c r="L1459" s="2">
        <f t="shared" si="541"/>
        <v>0</v>
      </c>
      <c r="M1459" s="2">
        <f t="shared" si="542"/>
        <v>9.5759233926128173E-3</v>
      </c>
      <c r="N1459" s="56">
        <v>195</v>
      </c>
      <c r="O1459" s="56">
        <v>529</v>
      </c>
      <c r="P1459" s="56"/>
      <c r="Q1459" s="56">
        <v>7</v>
      </c>
      <c r="R1459" s="56"/>
      <c r="S1459" s="56"/>
      <c r="T1459" s="56"/>
      <c r="U1459" s="56"/>
      <c r="V1459" s="56"/>
      <c r="W1459" s="56"/>
      <c r="X1459" s="56"/>
      <c r="Y1459" s="56"/>
      <c r="Z1459" s="56"/>
      <c r="AA1459" s="56"/>
      <c r="AB1459" s="56"/>
      <c r="AC1459" s="56"/>
      <c r="AD1459" s="56"/>
      <c r="AE1459" s="56"/>
      <c r="AG1459" s="6">
        <f>IF(Q1459&gt;0,RANK(Q1459,(N1459:P1459,Q1459:AE1459)),0)</f>
        <v>3</v>
      </c>
      <c r="AH1459" s="6">
        <f>IF(R1459&gt;0,RANK(R1459,(N1459:P1459,Q1459:AE1459)),0)</f>
        <v>0</v>
      </c>
      <c r="AI1459" s="6">
        <f>IF(T1459&gt;0,RANK(T1459,(N1459:P1459,Q1459:AE1459)),0)</f>
        <v>0</v>
      </c>
      <c r="AJ1459" s="6">
        <f>IF(S1459&gt;0,RANK(S1459,(N1459:P1459,Q1459:AE1459)),0)</f>
        <v>0</v>
      </c>
      <c r="AK1459" s="2">
        <f t="shared" si="543"/>
        <v>9.575923392612859E-3</v>
      </c>
      <c r="AL1459" s="2">
        <f t="shared" si="544"/>
        <v>0</v>
      </c>
      <c r="AM1459" s="2">
        <f t="shared" si="545"/>
        <v>0</v>
      </c>
      <c r="AN1459" s="2">
        <f t="shared" si="546"/>
        <v>0</v>
      </c>
      <c r="AP1459" t="s">
        <v>1584</v>
      </c>
      <c r="AQ1459" t="s">
        <v>1022</v>
      </c>
      <c r="AT1459" s="92">
        <v>48</v>
      </c>
      <c r="AU1459" s="94">
        <v>137</v>
      </c>
      <c r="AV1459" s="98">
        <f t="shared" si="537"/>
        <v>48137</v>
      </c>
      <c r="AX1459" s="6" t="s">
        <v>1535</v>
      </c>
    </row>
    <row r="1460" spans="1:50" hidden="1" outlineLevel="1">
      <c r="A1460" t="s">
        <v>927</v>
      </c>
      <c r="B1460" t="s">
        <v>1022</v>
      </c>
      <c r="C1460" s="1">
        <f t="shared" si="538"/>
        <v>90406</v>
      </c>
      <c r="D1460" s="6">
        <f>IF(N1460&gt;0, RANK(N1460,(N1460:P1460,Q1460:AE1460)),0)</f>
        <v>2</v>
      </c>
      <c r="E1460" s="6">
        <f>IF(O1460&gt;0,RANK(O1460,(N1460:P1460,Q1460:AE1460)),0)</f>
        <v>1</v>
      </c>
      <c r="F1460" s="6">
        <f>IF(P1460&gt;0,RANK(P1460,(N1460:P1460,Q1460:AE1460)),0)</f>
        <v>0</v>
      </c>
      <c r="G1460" s="1">
        <f t="shared" si="535"/>
        <v>8409</v>
      </c>
      <c r="H1460" s="2">
        <f t="shared" si="536"/>
        <v>9.3013738026237192E-2</v>
      </c>
      <c r="I1460" s="2"/>
      <c r="J1460" s="2">
        <f t="shared" si="539"/>
        <v>0.44930646196048935</v>
      </c>
      <c r="K1460" s="2">
        <f t="shared" si="540"/>
        <v>0.54232019998672654</v>
      </c>
      <c r="L1460" s="2">
        <f t="shared" si="541"/>
        <v>0</v>
      </c>
      <c r="M1460" s="2">
        <f t="shared" si="542"/>
        <v>8.3733380527840628E-3</v>
      </c>
      <c r="N1460" s="56">
        <v>40620</v>
      </c>
      <c r="O1460" s="56">
        <v>49029</v>
      </c>
      <c r="P1460" s="56"/>
      <c r="Q1460" s="56">
        <v>757</v>
      </c>
      <c r="R1460" s="56"/>
      <c r="S1460" s="56"/>
      <c r="T1460" s="56"/>
      <c r="U1460" s="56"/>
      <c r="V1460" s="56"/>
      <c r="W1460" s="56"/>
      <c r="X1460" s="56"/>
      <c r="Y1460" s="56"/>
      <c r="Z1460" s="56"/>
      <c r="AA1460" s="56"/>
      <c r="AB1460" s="56"/>
      <c r="AC1460" s="56"/>
      <c r="AD1460" s="56"/>
      <c r="AE1460" s="56"/>
      <c r="AG1460" s="6">
        <f>IF(Q1460&gt;0,RANK(Q1460,(N1460:P1460,Q1460:AE1460)),0)</f>
        <v>3</v>
      </c>
      <c r="AH1460" s="6">
        <f>IF(R1460&gt;0,RANK(R1460,(N1460:P1460,Q1460:AE1460)),0)</f>
        <v>0</v>
      </c>
      <c r="AI1460" s="6">
        <f>IF(T1460&gt;0,RANK(T1460,(N1460:P1460,Q1460:AE1460)),0)</f>
        <v>0</v>
      </c>
      <c r="AJ1460" s="6">
        <f>IF(S1460&gt;0,RANK(S1460,(N1460:P1460,Q1460:AE1460)),0)</f>
        <v>0</v>
      </c>
      <c r="AK1460" s="2">
        <f t="shared" si="543"/>
        <v>8.3733380527841079E-3</v>
      </c>
      <c r="AL1460" s="2">
        <f t="shared" si="544"/>
        <v>0</v>
      </c>
      <c r="AM1460" s="2">
        <f t="shared" si="545"/>
        <v>0</v>
      </c>
      <c r="AN1460" s="2">
        <f t="shared" si="546"/>
        <v>0</v>
      </c>
      <c r="AP1460" t="s">
        <v>927</v>
      </c>
      <c r="AQ1460" t="s">
        <v>1022</v>
      </c>
      <c r="AT1460" s="92">
        <v>48</v>
      </c>
      <c r="AU1460" s="94">
        <v>141</v>
      </c>
      <c r="AV1460" s="98">
        <f t="shared" si="537"/>
        <v>48141</v>
      </c>
      <c r="AX1460" s="6" t="s">
        <v>1535</v>
      </c>
    </row>
    <row r="1461" spans="1:50" hidden="1" outlineLevel="1">
      <c r="A1461" t="s">
        <v>1829</v>
      </c>
      <c r="B1461" t="s">
        <v>1022</v>
      </c>
      <c r="C1461" s="1">
        <f t="shared" si="538"/>
        <v>24463</v>
      </c>
      <c r="D1461" s="6">
        <f>IF(N1461&gt;0, RANK(N1461,(N1461:P1461,Q1461:AE1461)),0)</f>
        <v>2</v>
      </c>
      <c r="E1461" s="6">
        <f>IF(O1461&gt;0,RANK(O1461,(N1461:P1461,Q1461:AE1461)),0)</f>
        <v>1</v>
      </c>
      <c r="F1461" s="6">
        <f>IF(P1461&gt;0,RANK(P1461,(N1461:P1461,Q1461:AE1461)),0)</f>
        <v>0</v>
      </c>
      <c r="G1461" s="1">
        <f t="shared" si="535"/>
        <v>7272</v>
      </c>
      <c r="H1461" s="2">
        <f t="shared" si="536"/>
        <v>0.29726525773617302</v>
      </c>
      <c r="I1461" s="2"/>
      <c r="J1461" s="2">
        <f t="shared" si="539"/>
        <v>0.34746351633078526</v>
      </c>
      <c r="K1461" s="2">
        <f t="shared" si="540"/>
        <v>0.64472877406695828</v>
      </c>
      <c r="L1461" s="2">
        <f t="shared" si="541"/>
        <v>0</v>
      </c>
      <c r="M1461" s="2">
        <f t="shared" si="542"/>
        <v>7.8077096022564074E-3</v>
      </c>
      <c r="N1461" s="56">
        <v>8500</v>
      </c>
      <c r="O1461" s="56">
        <v>15772</v>
      </c>
      <c r="P1461" s="56"/>
      <c r="Q1461" s="56">
        <v>191</v>
      </c>
      <c r="R1461" s="56"/>
      <c r="S1461" s="56"/>
      <c r="T1461" s="56"/>
      <c r="U1461" s="56"/>
      <c r="V1461" s="56"/>
      <c r="W1461" s="56"/>
      <c r="X1461" s="56"/>
      <c r="Y1461" s="56"/>
      <c r="Z1461" s="56"/>
      <c r="AA1461" s="56"/>
      <c r="AB1461" s="56"/>
      <c r="AC1461" s="56"/>
      <c r="AD1461" s="56"/>
      <c r="AE1461" s="56"/>
      <c r="AG1461" s="6">
        <f>IF(Q1461&gt;0,RANK(Q1461,(N1461:P1461,Q1461:AE1461)),0)</f>
        <v>3</v>
      </c>
      <c r="AH1461" s="6">
        <f>IF(R1461&gt;0,RANK(R1461,(N1461:P1461,Q1461:AE1461)),0)</f>
        <v>0</v>
      </c>
      <c r="AI1461" s="6">
        <f>IF(T1461&gt;0,RANK(T1461,(N1461:P1461,Q1461:AE1461)),0)</f>
        <v>0</v>
      </c>
      <c r="AJ1461" s="6">
        <f>IF(S1461&gt;0,RANK(S1461,(N1461:P1461,Q1461:AE1461)),0)</f>
        <v>0</v>
      </c>
      <c r="AK1461" s="2">
        <f t="shared" si="543"/>
        <v>7.807709602256469E-3</v>
      </c>
      <c r="AL1461" s="2">
        <f t="shared" si="544"/>
        <v>0</v>
      </c>
      <c r="AM1461" s="2">
        <f t="shared" si="545"/>
        <v>0</v>
      </c>
      <c r="AN1461" s="2">
        <f t="shared" si="546"/>
        <v>0</v>
      </c>
      <c r="AP1461" t="s">
        <v>1829</v>
      </c>
      <c r="AQ1461" t="s">
        <v>1022</v>
      </c>
      <c r="AT1461" s="92">
        <v>48</v>
      </c>
      <c r="AU1461" s="94">
        <v>139</v>
      </c>
      <c r="AV1461" s="98">
        <f t="shared" si="537"/>
        <v>48139</v>
      </c>
      <c r="AX1461" s="6" t="s">
        <v>1535</v>
      </c>
    </row>
    <row r="1462" spans="1:50" hidden="1" outlineLevel="1">
      <c r="A1462" t="s">
        <v>1412</v>
      </c>
      <c r="B1462" t="s">
        <v>1022</v>
      </c>
      <c r="C1462" s="1">
        <f t="shared" si="538"/>
        <v>7872</v>
      </c>
      <c r="D1462" s="6">
        <f>IF(N1462&gt;0, RANK(N1462,(N1462:P1462,Q1462:AE1462)),0)</f>
        <v>2</v>
      </c>
      <c r="E1462" s="6">
        <f>IF(O1462&gt;0,RANK(O1462,(N1462:P1462,Q1462:AE1462)),0)</f>
        <v>1</v>
      </c>
      <c r="F1462" s="6">
        <f>IF(P1462&gt;0,RANK(P1462,(N1462:P1462,Q1462:AE1462)),0)</f>
        <v>0</v>
      </c>
      <c r="G1462" s="1">
        <f t="shared" si="535"/>
        <v>1773</v>
      </c>
      <c r="H1462" s="2">
        <f t="shared" si="536"/>
        <v>0.22522865853658536</v>
      </c>
      <c r="I1462" s="2"/>
      <c r="J1462" s="2">
        <f t="shared" si="539"/>
        <v>0.38478150406504064</v>
      </c>
      <c r="K1462" s="2">
        <f t="shared" si="540"/>
        <v>0.61001016260162599</v>
      </c>
      <c r="L1462" s="2">
        <f t="shared" si="541"/>
        <v>0</v>
      </c>
      <c r="M1462" s="2">
        <f t="shared" si="542"/>
        <v>5.2083333333333703E-3</v>
      </c>
      <c r="N1462" s="56">
        <v>3029</v>
      </c>
      <c r="O1462" s="56">
        <v>4802</v>
      </c>
      <c r="P1462" s="56"/>
      <c r="Q1462" s="56">
        <v>41</v>
      </c>
      <c r="R1462" s="56"/>
      <c r="S1462" s="56"/>
      <c r="T1462" s="56"/>
      <c r="U1462" s="56"/>
      <c r="V1462" s="56"/>
      <c r="W1462" s="56"/>
      <c r="X1462" s="56"/>
      <c r="Y1462" s="56"/>
      <c r="Z1462" s="56"/>
      <c r="AA1462" s="56"/>
      <c r="AB1462" s="56"/>
      <c r="AC1462" s="56"/>
      <c r="AD1462" s="56"/>
      <c r="AE1462" s="56"/>
      <c r="AG1462" s="6">
        <f>IF(Q1462&gt;0,RANK(Q1462,(N1462:P1462,Q1462:AE1462)),0)</f>
        <v>3</v>
      </c>
      <c r="AH1462" s="6">
        <f>IF(R1462&gt;0,RANK(R1462,(N1462:P1462,Q1462:AE1462)),0)</f>
        <v>0</v>
      </c>
      <c r="AI1462" s="6">
        <f>IF(T1462&gt;0,RANK(T1462,(N1462:P1462,Q1462:AE1462)),0)</f>
        <v>0</v>
      </c>
      <c r="AJ1462" s="6">
        <f>IF(S1462&gt;0,RANK(S1462,(N1462:P1462,Q1462:AE1462)),0)</f>
        <v>0</v>
      </c>
      <c r="AK1462" s="2">
        <f t="shared" si="543"/>
        <v>5.208333333333333E-3</v>
      </c>
      <c r="AL1462" s="2">
        <f t="shared" si="544"/>
        <v>0</v>
      </c>
      <c r="AM1462" s="2">
        <f t="shared" si="545"/>
        <v>0</v>
      </c>
      <c r="AN1462" s="2">
        <f t="shared" si="546"/>
        <v>0</v>
      </c>
      <c r="AP1462" t="s">
        <v>1412</v>
      </c>
      <c r="AQ1462" t="s">
        <v>1022</v>
      </c>
      <c r="AT1462" s="92">
        <v>48</v>
      </c>
      <c r="AU1462" s="94">
        <v>143</v>
      </c>
      <c r="AV1462" s="98">
        <f t="shared" si="537"/>
        <v>48143</v>
      </c>
      <c r="AX1462" s="6" t="s">
        <v>1535</v>
      </c>
    </row>
    <row r="1463" spans="1:50" hidden="1" outlineLevel="1">
      <c r="A1463" t="s">
        <v>99</v>
      </c>
      <c r="B1463" t="s">
        <v>1022</v>
      </c>
      <c r="C1463" s="1">
        <f t="shared" si="538"/>
        <v>3762</v>
      </c>
      <c r="D1463" s="6">
        <f>IF(N1463&gt;0, RANK(N1463,(N1463:P1463,Q1463:AE1463)),0)</f>
        <v>2</v>
      </c>
      <c r="E1463" s="6">
        <f>IF(O1463&gt;0,RANK(O1463,(N1463:P1463,Q1463:AE1463)),0)</f>
        <v>1</v>
      </c>
      <c r="F1463" s="6">
        <f>IF(P1463&gt;0,RANK(P1463,(N1463:P1463,Q1463:AE1463)),0)</f>
        <v>0</v>
      </c>
      <c r="G1463" s="1">
        <f t="shared" ref="G1463:G1526" si="547">IF(C1463&gt;0,MAX(N1463:P1463)-LARGE(N1463:P1463,2),0)</f>
        <v>234</v>
      </c>
      <c r="H1463" s="2">
        <f t="shared" ref="H1463:H1526" si="548">IF(C1463&gt;0,G1463/C1463,0)</f>
        <v>6.2200956937799042E-2</v>
      </c>
      <c r="I1463" s="2"/>
      <c r="J1463" s="2">
        <f t="shared" si="539"/>
        <v>0.46703880914407231</v>
      </c>
      <c r="K1463" s="2">
        <f t="shared" si="540"/>
        <v>0.5292397660818714</v>
      </c>
      <c r="L1463" s="2">
        <f t="shared" si="541"/>
        <v>0</v>
      </c>
      <c r="M1463" s="2">
        <f t="shared" si="542"/>
        <v>3.7214247740563478E-3</v>
      </c>
      <c r="N1463" s="56">
        <v>1757</v>
      </c>
      <c r="O1463" s="56">
        <v>1991</v>
      </c>
      <c r="P1463" s="56"/>
      <c r="Q1463" s="56">
        <v>14</v>
      </c>
      <c r="R1463" s="56"/>
      <c r="S1463" s="56"/>
      <c r="T1463" s="56"/>
      <c r="U1463" s="56"/>
      <c r="V1463" s="56"/>
      <c r="W1463" s="56"/>
      <c r="X1463" s="56"/>
      <c r="Y1463" s="56"/>
      <c r="Z1463" s="56"/>
      <c r="AA1463" s="56"/>
      <c r="AB1463" s="56"/>
      <c r="AC1463" s="56"/>
      <c r="AD1463" s="56"/>
      <c r="AE1463" s="56"/>
      <c r="AG1463" s="6">
        <f>IF(Q1463&gt;0,RANK(Q1463,(N1463:P1463,Q1463:AE1463)),0)</f>
        <v>3</v>
      </c>
      <c r="AH1463" s="6">
        <f>IF(R1463&gt;0,RANK(R1463,(N1463:P1463,Q1463:AE1463)),0)</f>
        <v>0</v>
      </c>
      <c r="AI1463" s="6">
        <f>IF(T1463&gt;0,RANK(T1463,(N1463:P1463,Q1463:AE1463)),0)</f>
        <v>0</v>
      </c>
      <c r="AJ1463" s="6">
        <f>IF(S1463&gt;0,RANK(S1463,(N1463:P1463,Q1463:AE1463)),0)</f>
        <v>0</v>
      </c>
      <c r="AK1463" s="2">
        <f t="shared" si="543"/>
        <v>3.721424774056353E-3</v>
      </c>
      <c r="AL1463" s="2">
        <f t="shared" si="544"/>
        <v>0</v>
      </c>
      <c r="AM1463" s="2">
        <f t="shared" si="545"/>
        <v>0</v>
      </c>
      <c r="AN1463" s="2">
        <f t="shared" si="546"/>
        <v>0</v>
      </c>
      <c r="AP1463" t="s">
        <v>99</v>
      </c>
      <c r="AQ1463" t="s">
        <v>1022</v>
      </c>
      <c r="AT1463" s="92">
        <v>48</v>
      </c>
      <c r="AU1463" s="94">
        <v>145</v>
      </c>
      <c r="AV1463" s="98">
        <f t="shared" si="537"/>
        <v>48145</v>
      </c>
      <c r="AX1463" s="6" t="s">
        <v>1535</v>
      </c>
    </row>
    <row r="1464" spans="1:50" hidden="1" outlineLevel="1">
      <c r="A1464" t="s">
        <v>1771</v>
      </c>
      <c r="B1464" t="s">
        <v>1022</v>
      </c>
      <c r="C1464" s="1">
        <f t="shared" si="538"/>
        <v>7157</v>
      </c>
      <c r="D1464" s="6">
        <f>IF(N1464&gt;0, RANK(N1464,(N1464:P1464,Q1464:AE1464)),0)</f>
        <v>2</v>
      </c>
      <c r="E1464" s="6">
        <f>IF(O1464&gt;0,RANK(O1464,(N1464:P1464,Q1464:AE1464)),0)</f>
        <v>1</v>
      </c>
      <c r="F1464" s="6">
        <f>IF(P1464&gt;0,RANK(P1464,(N1464:P1464,Q1464:AE1464)),0)</f>
        <v>0</v>
      </c>
      <c r="G1464" s="1">
        <f t="shared" si="547"/>
        <v>570</v>
      </c>
      <c r="H1464" s="2">
        <f t="shared" si="548"/>
        <v>7.964230822970518E-2</v>
      </c>
      <c r="I1464" s="2"/>
      <c r="J1464" s="2">
        <f t="shared" si="539"/>
        <v>0.45717479390806204</v>
      </c>
      <c r="K1464" s="2">
        <f t="shared" si="540"/>
        <v>0.53681710213776723</v>
      </c>
      <c r="L1464" s="2">
        <f t="shared" si="541"/>
        <v>0</v>
      </c>
      <c r="M1464" s="2">
        <f t="shared" si="542"/>
        <v>6.0081039541707293E-3</v>
      </c>
      <c r="N1464" s="56">
        <v>3272</v>
      </c>
      <c r="O1464" s="56">
        <v>3842</v>
      </c>
      <c r="P1464" s="56"/>
      <c r="Q1464" s="56">
        <v>43</v>
      </c>
      <c r="R1464" s="56"/>
      <c r="S1464" s="56"/>
      <c r="T1464" s="56"/>
      <c r="U1464" s="56"/>
      <c r="V1464" s="56"/>
      <c r="W1464" s="56"/>
      <c r="X1464" s="56"/>
      <c r="Y1464" s="56"/>
      <c r="Z1464" s="56"/>
      <c r="AA1464" s="56"/>
      <c r="AB1464" s="56"/>
      <c r="AC1464" s="56"/>
      <c r="AD1464" s="56"/>
      <c r="AE1464" s="56"/>
      <c r="AG1464" s="6">
        <f>IF(Q1464&gt;0,RANK(Q1464,(N1464:P1464,Q1464:AE1464)),0)</f>
        <v>3</v>
      </c>
      <c r="AH1464" s="6">
        <f>IF(R1464&gt;0,RANK(R1464,(N1464:P1464,Q1464:AE1464)),0)</f>
        <v>0</v>
      </c>
      <c r="AI1464" s="6">
        <f>IF(T1464&gt;0,RANK(T1464,(N1464:P1464,Q1464:AE1464)),0)</f>
        <v>0</v>
      </c>
      <c r="AJ1464" s="6">
        <f>IF(S1464&gt;0,RANK(S1464,(N1464:P1464,Q1464:AE1464)),0)</f>
        <v>0</v>
      </c>
      <c r="AK1464" s="2">
        <f t="shared" si="543"/>
        <v>6.0081039541707423E-3</v>
      </c>
      <c r="AL1464" s="2">
        <f t="shared" si="544"/>
        <v>0</v>
      </c>
      <c r="AM1464" s="2">
        <f t="shared" si="545"/>
        <v>0</v>
      </c>
      <c r="AN1464" s="2">
        <f t="shared" si="546"/>
        <v>0</v>
      </c>
      <c r="AP1464" t="s">
        <v>1771</v>
      </c>
      <c r="AQ1464" t="s">
        <v>1022</v>
      </c>
      <c r="AT1464" s="92">
        <v>48</v>
      </c>
      <c r="AU1464" s="94">
        <v>147</v>
      </c>
      <c r="AV1464" s="98">
        <f t="shared" si="537"/>
        <v>48147</v>
      </c>
      <c r="AX1464" s="6" t="s">
        <v>1535</v>
      </c>
    </row>
    <row r="1465" spans="1:50" hidden="1" outlineLevel="1">
      <c r="A1465" t="s">
        <v>2122</v>
      </c>
      <c r="B1465" t="s">
        <v>1022</v>
      </c>
      <c r="C1465" s="1">
        <f t="shared" si="538"/>
        <v>7019</v>
      </c>
      <c r="D1465" s="6">
        <f>IF(N1465&gt;0, RANK(N1465,(N1465:P1465,Q1465:AE1465)),0)</f>
        <v>2</v>
      </c>
      <c r="E1465" s="6">
        <f>IF(O1465&gt;0,RANK(O1465,(N1465:P1465,Q1465:AE1465)),0)</f>
        <v>1</v>
      </c>
      <c r="F1465" s="6">
        <f>IF(P1465&gt;0,RANK(P1465,(N1465:P1465,Q1465:AE1465)),0)</f>
        <v>0</v>
      </c>
      <c r="G1465" s="1">
        <f t="shared" si="547"/>
        <v>2113</v>
      </c>
      <c r="H1465" s="2">
        <f t="shared" si="548"/>
        <v>0.30104003419290498</v>
      </c>
      <c r="I1465" s="2"/>
      <c r="J1465" s="2">
        <f t="shared" si="539"/>
        <v>0.34734292634278385</v>
      </c>
      <c r="K1465" s="2">
        <f t="shared" si="540"/>
        <v>0.64838296053568889</v>
      </c>
      <c r="L1465" s="2">
        <f t="shared" si="541"/>
        <v>0</v>
      </c>
      <c r="M1465" s="2">
        <f t="shared" si="542"/>
        <v>4.2741131215272565E-3</v>
      </c>
      <c r="N1465" s="56">
        <v>2438</v>
      </c>
      <c r="O1465" s="56">
        <v>4551</v>
      </c>
      <c r="P1465" s="56"/>
      <c r="Q1465" s="56">
        <v>30</v>
      </c>
      <c r="R1465" s="56"/>
      <c r="S1465" s="56"/>
      <c r="T1465" s="56"/>
      <c r="U1465" s="56"/>
      <c r="V1465" s="56"/>
      <c r="W1465" s="56"/>
      <c r="X1465" s="56"/>
      <c r="Y1465" s="56"/>
      <c r="Z1465" s="56"/>
      <c r="AA1465" s="56"/>
      <c r="AB1465" s="56"/>
      <c r="AC1465" s="56"/>
      <c r="AD1465" s="56"/>
      <c r="AE1465" s="56"/>
      <c r="AG1465" s="6">
        <f>IF(Q1465&gt;0,RANK(Q1465,(N1465:P1465,Q1465:AE1465)),0)</f>
        <v>3</v>
      </c>
      <c r="AH1465" s="6">
        <f>IF(R1465&gt;0,RANK(R1465,(N1465:P1465,Q1465:AE1465)),0)</f>
        <v>0</v>
      </c>
      <c r="AI1465" s="6">
        <f>IF(T1465&gt;0,RANK(T1465,(N1465:P1465,Q1465:AE1465)),0)</f>
        <v>0</v>
      </c>
      <c r="AJ1465" s="6">
        <f>IF(S1465&gt;0,RANK(S1465,(N1465:P1465,Q1465:AE1465)),0)</f>
        <v>0</v>
      </c>
      <c r="AK1465" s="2">
        <f t="shared" si="543"/>
        <v>4.2741131215272834E-3</v>
      </c>
      <c r="AL1465" s="2">
        <f t="shared" si="544"/>
        <v>0</v>
      </c>
      <c r="AM1465" s="2">
        <f t="shared" si="545"/>
        <v>0</v>
      </c>
      <c r="AN1465" s="2">
        <f t="shared" si="546"/>
        <v>0</v>
      </c>
      <c r="AP1465" t="s">
        <v>2122</v>
      </c>
      <c r="AQ1465" t="s">
        <v>1022</v>
      </c>
      <c r="AT1465" s="92">
        <v>48</v>
      </c>
      <c r="AU1465" s="94">
        <v>149</v>
      </c>
      <c r="AV1465" s="98">
        <f t="shared" si="537"/>
        <v>48149</v>
      </c>
      <c r="AX1465" s="6" t="s">
        <v>1535</v>
      </c>
    </row>
    <row r="1466" spans="1:50" hidden="1" outlineLevel="1">
      <c r="A1466" t="s">
        <v>158</v>
      </c>
      <c r="B1466" t="s">
        <v>1022</v>
      </c>
      <c r="C1466" s="1">
        <f t="shared" si="538"/>
        <v>1613</v>
      </c>
      <c r="D1466" s="6">
        <f>IF(N1466&gt;0, RANK(N1466,(N1466:P1466,Q1466:AE1466)),0)</f>
        <v>1</v>
      </c>
      <c r="E1466" s="6">
        <f>IF(O1466&gt;0,RANK(O1466,(N1466:P1466,Q1466:AE1466)),0)</f>
        <v>2</v>
      </c>
      <c r="F1466" s="6">
        <f>IF(P1466&gt;0,RANK(P1466,(N1466:P1466,Q1466:AE1466)),0)</f>
        <v>0</v>
      </c>
      <c r="G1466" s="1">
        <f t="shared" si="547"/>
        <v>336</v>
      </c>
      <c r="H1466" s="2">
        <f t="shared" si="548"/>
        <v>0.20830750154990701</v>
      </c>
      <c r="I1466" s="2"/>
      <c r="J1466" s="2">
        <f t="shared" si="539"/>
        <v>0.60322380657160568</v>
      </c>
      <c r="K1466" s="2">
        <f t="shared" si="540"/>
        <v>0.39491630502169872</v>
      </c>
      <c r="L1466" s="2">
        <f t="shared" si="541"/>
        <v>0</v>
      </c>
      <c r="M1466" s="2">
        <f t="shared" si="542"/>
        <v>1.8598884066955979E-3</v>
      </c>
      <c r="N1466" s="56">
        <v>973</v>
      </c>
      <c r="O1466" s="56">
        <v>637</v>
      </c>
      <c r="P1466" s="56"/>
      <c r="Q1466" s="56">
        <v>3</v>
      </c>
      <c r="R1466" s="56"/>
      <c r="S1466" s="56"/>
      <c r="T1466" s="56"/>
      <c r="U1466" s="56"/>
      <c r="V1466" s="56"/>
      <c r="W1466" s="56"/>
      <c r="X1466" s="56"/>
      <c r="Y1466" s="56"/>
      <c r="Z1466" s="56"/>
      <c r="AA1466" s="56"/>
      <c r="AB1466" s="56"/>
      <c r="AC1466" s="56"/>
      <c r="AD1466" s="56"/>
      <c r="AE1466" s="56"/>
      <c r="AG1466" s="6">
        <f>IF(Q1466&gt;0,RANK(Q1466,(N1466:P1466,Q1466:AE1466)),0)</f>
        <v>3</v>
      </c>
      <c r="AH1466" s="6">
        <f>IF(R1466&gt;0,RANK(R1466,(N1466:P1466,Q1466:AE1466)),0)</f>
        <v>0</v>
      </c>
      <c r="AI1466" s="6">
        <f>IF(T1466&gt;0,RANK(T1466,(N1466:P1466,Q1466:AE1466)),0)</f>
        <v>0</v>
      </c>
      <c r="AJ1466" s="6">
        <f>IF(S1466&gt;0,RANK(S1466,(N1466:P1466,Q1466:AE1466)),0)</f>
        <v>0</v>
      </c>
      <c r="AK1466" s="2">
        <f t="shared" si="543"/>
        <v>1.8598884066955983E-3</v>
      </c>
      <c r="AL1466" s="2">
        <f t="shared" si="544"/>
        <v>0</v>
      </c>
      <c r="AM1466" s="2">
        <f t="shared" si="545"/>
        <v>0</v>
      </c>
      <c r="AN1466" s="2">
        <f t="shared" si="546"/>
        <v>0</v>
      </c>
      <c r="AP1466" t="s">
        <v>158</v>
      </c>
      <c r="AQ1466" t="s">
        <v>1022</v>
      </c>
      <c r="AT1466" s="92">
        <v>48</v>
      </c>
      <c r="AU1466" s="94">
        <v>151</v>
      </c>
      <c r="AV1466" s="98">
        <f t="shared" si="537"/>
        <v>48151</v>
      </c>
      <c r="AX1466" s="6" t="s">
        <v>1535</v>
      </c>
    </row>
    <row r="1467" spans="1:50" hidden="1" outlineLevel="1">
      <c r="A1467" t="s">
        <v>1795</v>
      </c>
      <c r="B1467" t="s">
        <v>1022</v>
      </c>
      <c r="C1467" s="1">
        <f t="shared" si="538"/>
        <v>2771</v>
      </c>
      <c r="D1467" s="6">
        <f>IF(N1467&gt;0, RANK(N1467,(N1467:P1467,Q1467:AE1467)),0)</f>
        <v>2</v>
      </c>
      <c r="E1467" s="6">
        <f>IF(O1467&gt;0,RANK(O1467,(N1467:P1467,Q1467:AE1467)),0)</f>
        <v>1</v>
      </c>
      <c r="F1467" s="6">
        <f>IF(P1467&gt;0,RANK(P1467,(N1467:P1467,Q1467:AE1467)),0)</f>
        <v>0</v>
      </c>
      <c r="G1467" s="1">
        <f t="shared" si="547"/>
        <v>817</v>
      </c>
      <c r="H1467" s="2">
        <f t="shared" si="548"/>
        <v>0.29483940815590037</v>
      </c>
      <c r="I1467" s="2"/>
      <c r="J1467" s="2">
        <f t="shared" si="539"/>
        <v>0.35221941537351137</v>
      </c>
      <c r="K1467" s="2">
        <f t="shared" si="540"/>
        <v>0.6470588235294118</v>
      </c>
      <c r="L1467" s="2">
        <f t="shared" si="541"/>
        <v>0</v>
      </c>
      <c r="M1467" s="2">
        <f t="shared" si="542"/>
        <v>7.2176109707677849E-4</v>
      </c>
      <c r="N1467" s="56">
        <v>976</v>
      </c>
      <c r="O1467" s="56">
        <v>1793</v>
      </c>
      <c r="P1467" s="56"/>
      <c r="Q1467" s="56">
        <v>2</v>
      </c>
      <c r="R1467" s="56"/>
      <c r="S1467" s="56"/>
      <c r="T1467" s="56"/>
      <c r="U1467" s="56"/>
      <c r="V1467" s="56"/>
      <c r="W1467" s="56"/>
      <c r="X1467" s="56"/>
      <c r="Y1467" s="56"/>
      <c r="Z1467" s="56"/>
      <c r="AA1467" s="56"/>
      <c r="AB1467" s="56"/>
      <c r="AC1467" s="56"/>
      <c r="AD1467" s="56"/>
      <c r="AE1467" s="56"/>
      <c r="AG1467" s="6">
        <f>IF(Q1467&gt;0,RANK(Q1467,(N1467:P1467,Q1467:AE1467)),0)</f>
        <v>3</v>
      </c>
      <c r="AH1467" s="6">
        <f>IF(R1467&gt;0,RANK(R1467,(N1467:P1467,Q1467:AE1467)),0)</f>
        <v>0</v>
      </c>
      <c r="AI1467" s="6">
        <f>IF(T1467&gt;0,RANK(T1467,(N1467:P1467,Q1467:AE1467)),0)</f>
        <v>0</v>
      </c>
      <c r="AJ1467" s="6">
        <f>IF(S1467&gt;0,RANK(S1467,(N1467:P1467,Q1467:AE1467)),0)</f>
        <v>0</v>
      </c>
      <c r="AK1467" s="2">
        <f t="shared" si="543"/>
        <v>7.217610970768675E-4</v>
      </c>
      <c r="AL1467" s="2">
        <f t="shared" si="544"/>
        <v>0</v>
      </c>
      <c r="AM1467" s="2">
        <f t="shared" si="545"/>
        <v>0</v>
      </c>
      <c r="AN1467" s="2">
        <f t="shared" si="546"/>
        <v>0</v>
      </c>
      <c r="AP1467" t="s">
        <v>1795</v>
      </c>
      <c r="AQ1467" t="s">
        <v>1022</v>
      </c>
      <c r="AT1467" s="92">
        <v>48</v>
      </c>
      <c r="AU1467" s="94">
        <v>153</v>
      </c>
      <c r="AV1467" s="98">
        <f t="shared" si="537"/>
        <v>48153</v>
      </c>
      <c r="AX1467" s="6" t="s">
        <v>1535</v>
      </c>
    </row>
    <row r="1468" spans="1:50" hidden="1" outlineLevel="1">
      <c r="A1468" t="s">
        <v>1377</v>
      </c>
      <c r="B1468" t="s">
        <v>1022</v>
      </c>
      <c r="C1468" s="1">
        <f t="shared" si="538"/>
        <v>506</v>
      </c>
      <c r="D1468" s="6">
        <f>IF(N1468&gt;0, RANK(N1468,(N1468:P1468,Q1468:AE1468)),0)</f>
        <v>1</v>
      </c>
      <c r="E1468" s="6">
        <f>IF(O1468&gt;0,RANK(O1468,(N1468:P1468,Q1468:AE1468)),0)</f>
        <v>2</v>
      </c>
      <c r="F1468" s="6">
        <f>IF(P1468&gt;0,RANK(P1468,(N1468:P1468,Q1468:AE1468)),0)</f>
        <v>0</v>
      </c>
      <c r="G1468" s="1">
        <f t="shared" si="547"/>
        <v>8</v>
      </c>
      <c r="H1468" s="2">
        <f t="shared" si="548"/>
        <v>1.5810276679841896E-2</v>
      </c>
      <c r="I1468" s="2"/>
      <c r="J1468" s="2">
        <f t="shared" si="539"/>
        <v>0.50592885375494068</v>
      </c>
      <c r="K1468" s="2">
        <f t="shared" si="540"/>
        <v>0.49011857707509882</v>
      </c>
      <c r="L1468" s="2">
        <f t="shared" si="541"/>
        <v>0</v>
      </c>
      <c r="M1468" s="2">
        <f t="shared" si="542"/>
        <v>3.952569169960507E-3</v>
      </c>
      <c r="N1468" s="56">
        <v>256</v>
      </c>
      <c r="O1468" s="56">
        <v>248</v>
      </c>
      <c r="P1468" s="56"/>
      <c r="Q1468" s="56">
        <v>2</v>
      </c>
      <c r="R1468" s="56"/>
      <c r="S1468" s="56"/>
      <c r="T1468" s="56"/>
      <c r="U1468" s="56"/>
      <c r="V1468" s="56"/>
      <c r="W1468" s="56"/>
      <c r="X1468" s="56"/>
      <c r="Y1468" s="56"/>
      <c r="Z1468" s="56"/>
      <c r="AA1468" s="56"/>
      <c r="AB1468" s="56"/>
      <c r="AC1468" s="56"/>
      <c r="AD1468" s="56"/>
      <c r="AE1468" s="56"/>
      <c r="AG1468" s="6">
        <f>IF(Q1468&gt;0,RANK(Q1468,(N1468:P1468,Q1468:AE1468)),0)</f>
        <v>3</v>
      </c>
      <c r="AH1468" s="6">
        <f>IF(R1468&gt;0,RANK(R1468,(N1468:P1468,Q1468:AE1468)),0)</f>
        <v>0</v>
      </c>
      <c r="AI1468" s="6">
        <f>IF(T1468&gt;0,RANK(T1468,(N1468:P1468,Q1468:AE1468)),0)</f>
        <v>0</v>
      </c>
      <c r="AJ1468" s="6">
        <f>IF(S1468&gt;0,RANK(S1468,(N1468:P1468,Q1468:AE1468)),0)</f>
        <v>0</v>
      </c>
      <c r="AK1468" s="2">
        <f t="shared" si="543"/>
        <v>3.952569169960474E-3</v>
      </c>
      <c r="AL1468" s="2">
        <f t="shared" si="544"/>
        <v>0</v>
      </c>
      <c r="AM1468" s="2">
        <f t="shared" si="545"/>
        <v>0</v>
      </c>
      <c r="AN1468" s="2">
        <f t="shared" si="546"/>
        <v>0</v>
      </c>
      <c r="AP1468" t="s">
        <v>1377</v>
      </c>
      <c r="AQ1468" t="s">
        <v>1022</v>
      </c>
      <c r="AT1468" s="92">
        <v>48</v>
      </c>
      <c r="AU1468" s="94">
        <v>155</v>
      </c>
      <c r="AV1468" s="98">
        <f t="shared" si="537"/>
        <v>48155</v>
      </c>
      <c r="AX1468" s="6" t="s">
        <v>1535</v>
      </c>
    </row>
    <row r="1469" spans="1:50" hidden="1" outlineLevel="1">
      <c r="A1469" t="s">
        <v>1235</v>
      </c>
      <c r="B1469" t="s">
        <v>1022</v>
      </c>
      <c r="C1469" s="1">
        <f t="shared" si="538"/>
        <v>66424</v>
      </c>
      <c r="D1469" s="6">
        <f>IF(N1469&gt;0, RANK(N1469,(N1469:P1469,Q1469:AE1469)),0)</f>
        <v>2</v>
      </c>
      <c r="E1469" s="6">
        <f>IF(O1469&gt;0,RANK(O1469,(N1469:P1469,Q1469:AE1469)),0)</f>
        <v>1</v>
      </c>
      <c r="F1469" s="6">
        <f>IF(P1469&gt;0,RANK(P1469,(N1469:P1469,Q1469:AE1469)),0)</f>
        <v>0</v>
      </c>
      <c r="G1469" s="1">
        <f t="shared" si="547"/>
        <v>20724</v>
      </c>
      <c r="H1469" s="2">
        <f t="shared" si="548"/>
        <v>0.3119956642177526</v>
      </c>
      <c r="I1469" s="2"/>
      <c r="J1469" s="2">
        <f t="shared" si="539"/>
        <v>0.34099120799710947</v>
      </c>
      <c r="K1469" s="2">
        <f t="shared" si="540"/>
        <v>0.65298687221486207</v>
      </c>
      <c r="L1469" s="2">
        <f t="shared" si="541"/>
        <v>0</v>
      </c>
      <c r="M1469" s="2">
        <f t="shared" si="542"/>
        <v>6.0219197880284625E-3</v>
      </c>
      <c r="N1469" s="56">
        <v>22650</v>
      </c>
      <c r="O1469" s="56">
        <v>43374</v>
      </c>
      <c r="P1469" s="56"/>
      <c r="Q1469" s="56">
        <v>400</v>
      </c>
      <c r="R1469" s="56"/>
      <c r="S1469" s="56"/>
      <c r="T1469" s="56"/>
      <c r="U1469" s="56"/>
      <c r="V1469" s="56"/>
      <c r="W1469" s="56"/>
      <c r="X1469" s="56"/>
      <c r="Y1469" s="56"/>
      <c r="Z1469" s="56"/>
      <c r="AA1469" s="56"/>
      <c r="AB1469" s="56"/>
      <c r="AC1469" s="56"/>
      <c r="AD1469" s="56"/>
      <c r="AE1469" s="56"/>
      <c r="AG1469" s="6">
        <f>IF(Q1469&gt;0,RANK(Q1469,(N1469:P1469,Q1469:AE1469)),0)</f>
        <v>3</v>
      </c>
      <c r="AH1469" s="6">
        <f>IF(R1469&gt;0,RANK(R1469,(N1469:P1469,Q1469:AE1469)),0)</f>
        <v>0</v>
      </c>
      <c r="AI1469" s="6">
        <f>IF(T1469&gt;0,RANK(T1469,(N1469:P1469,Q1469:AE1469)),0)</f>
        <v>0</v>
      </c>
      <c r="AJ1469" s="6">
        <f>IF(S1469&gt;0,RANK(S1469,(N1469:P1469,Q1469:AE1469)),0)</f>
        <v>0</v>
      </c>
      <c r="AK1469" s="2">
        <f t="shared" si="543"/>
        <v>6.0219197880284235E-3</v>
      </c>
      <c r="AL1469" s="2">
        <f t="shared" si="544"/>
        <v>0</v>
      </c>
      <c r="AM1469" s="2">
        <f t="shared" si="545"/>
        <v>0</v>
      </c>
      <c r="AN1469" s="2">
        <f t="shared" si="546"/>
        <v>0</v>
      </c>
      <c r="AP1469" t="s">
        <v>1235</v>
      </c>
      <c r="AQ1469" t="s">
        <v>1022</v>
      </c>
      <c r="AT1469" s="92">
        <v>48</v>
      </c>
      <c r="AU1469" s="94">
        <v>157</v>
      </c>
      <c r="AV1469" s="98">
        <f t="shared" si="537"/>
        <v>48157</v>
      </c>
      <c r="AX1469" s="6" t="s">
        <v>1535</v>
      </c>
    </row>
    <row r="1470" spans="1:50" hidden="1" outlineLevel="1">
      <c r="A1470" t="s">
        <v>2924</v>
      </c>
      <c r="B1470" t="s">
        <v>1022</v>
      </c>
      <c r="C1470" s="1">
        <f t="shared" si="538"/>
        <v>2568</v>
      </c>
      <c r="D1470" s="6">
        <f>IF(N1470&gt;0, RANK(N1470,(N1470:P1470,Q1470:AE1470)),0)</f>
        <v>2</v>
      </c>
      <c r="E1470" s="6">
        <f>IF(O1470&gt;0,RANK(O1470,(N1470:P1470,Q1470:AE1470)),0)</f>
        <v>1</v>
      </c>
      <c r="F1470" s="6">
        <f>IF(P1470&gt;0,RANK(P1470,(N1470:P1470,Q1470:AE1470)),0)</f>
        <v>0</v>
      </c>
      <c r="G1470" s="1">
        <f t="shared" si="547"/>
        <v>487</v>
      </c>
      <c r="H1470" s="2">
        <f t="shared" si="548"/>
        <v>0.18964174454828661</v>
      </c>
      <c r="I1470" s="2"/>
      <c r="J1470" s="2">
        <f t="shared" si="539"/>
        <v>0.40381619937694702</v>
      </c>
      <c r="K1470" s="2">
        <f t="shared" si="540"/>
        <v>0.59345794392523366</v>
      </c>
      <c r="L1470" s="2">
        <f t="shared" si="541"/>
        <v>0</v>
      </c>
      <c r="M1470" s="2">
        <f t="shared" si="542"/>
        <v>2.7258566978193288E-3</v>
      </c>
      <c r="N1470" s="56">
        <v>1037</v>
      </c>
      <c r="O1470" s="56">
        <v>1524</v>
      </c>
      <c r="P1470" s="56"/>
      <c r="Q1470" s="56">
        <v>7</v>
      </c>
      <c r="R1470" s="56"/>
      <c r="S1470" s="56"/>
      <c r="T1470" s="56"/>
      <c r="U1470" s="56"/>
      <c r="V1470" s="56"/>
      <c r="W1470" s="56"/>
      <c r="X1470" s="56"/>
      <c r="Y1470" s="56"/>
      <c r="Z1470" s="56"/>
      <c r="AA1470" s="56"/>
      <c r="AB1470" s="56"/>
      <c r="AC1470" s="56"/>
      <c r="AD1470" s="56"/>
      <c r="AE1470" s="56"/>
      <c r="AG1470" s="6">
        <f>IF(Q1470&gt;0,RANK(Q1470,(N1470:P1470,Q1470:AE1470)),0)</f>
        <v>3</v>
      </c>
      <c r="AH1470" s="6">
        <f>IF(R1470&gt;0,RANK(R1470,(N1470:P1470,Q1470:AE1470)),0)</f>
        <v>0</v>
      </c>
      <c r="AI1470" s="6">
        <f>IF(T1470&gt;0,RANK(T1470,(N1470:P1470,Q1470:AE1470)),0)</f>
        <v>0</v>
      </c>
      <c r="AJ1470" s="6">
        <f>IF(S1470&gt;0,RANK(S1470,(N1470:P1470,Q1470:AE1470)),0)</f>
        <v>0</v>
      </c>
      <c r="AK1470" s="2">
        <f t="shared" si="543"/>
        <v>2.7258566978193145E-3</v>
      </c>
      <c r="AL1470" s="2">
        <f t="shared" si="544"/>
        <v>0</v>
      </c>
      <c r="AM1470" s="2">
        <f t="shared" si="545"/>
        <v>0</v>
      </c>
      <c r="AN1470" s="2">
        <f t="shared" si="546"/>
        <v>0</v>
      </c>
      <c r="AP1470" t="s">
        <v>2924</v>
      </c>
      <c r="AQ1470" t="s">
        <v>1022</v>
      </c>
      <c r="AT1470" s="92">
        <v>48</v>
      </c>
      <c r="AU1470" s="94">
        <v>159</v>
      </c>
      <c r="AV1470" s="98">
        <f t="shared" si="537"/>
        <v>48159</v>
      </c>
      <c r="AX1470" s="6" t="s">
        <v>1535</v>
      </c>
    </row>
    <row r="1471" spans="1:50" hidden="1" outlineLevel="1">
      <c r="A1471" t="s">
        <v>1119</v>
      </c>
      <c r="B1471" t="s">
        <v>1022</v>
      </c>
      <c r="C1471" s="1">
        <f t="shared" si="538"/>
        <v>4960</v>
      </c>
      <c r="D1471" s="6">
        <f>IF(N1471&gt;0, RANK(N1471,(N1471:P1471,Q1471:AE1471)),0)</f>
        <v>2</v>
      </c>
      <c r="E1471" s="6">
        <f>IF(O1471&gt;0,RANK(O1471,(N1471:P1471,Q1471:AE1471)),0)</f>
        <v>1</v>
      </c>
      <c r="F1471" s="6">
        <f>IF(P1471&gt;0,RANK(P1471,(N1471:P1471,Q1471:AE1471)),0)</f>
        <v>0</v>
      </c>
      <c r="G1471" s="1">
        <f t="shared" si="547"/>
        <v>942</v>
      </c>
      <c r="H1471" s="2">
        <f t="shared" si="548"/>
        <v>0.18991935483870967</v>
      </c>
      <c r="I1471" s="2"/>
      <c r="J1471" s="2">
        <f t="shared" si="539"/>
        <v>0.40322580645161288</v>
      </c>
      <c r="K1471" s="2">
        <f t="shared" si="540"/>
        <v>0.59314516129032258</v>
      </c>
      <c r="L1471" s="2">
        <f t="shared" si="541"/>
        <v>0</v>
      </c>
      <c r="M1471" s="2">
        <f t="shared" si="542"/>
        <v>3.6290322580645462E-3</v>
      </c>
      <c r="N1471" s="56">
        <v>2000</v>
      </c>
      <c r="O1471" s="56">
        <v>2942</v>
      </c>
      <c r="P1471" s="56"/>
      <c r="Q1471" s="56">
        <v>18</v>
      </c>
      <c r="R1471" s="56"/>
      <c r="S1471" s="56"/>
      <c r="T1471" s="56"/>
      <c r="U1471" s="56"/>
      <c r="V1471" s="56"/>
      <c r="W1471" s="56"/>
      <c r="X1471" s="56"/>
      <c r="Y1471" s="56"/>
      <c r="Z1471" s="56"/>
      <c r="AA1471" s="56"/>
      <c r="AB1471" s="56"/>
      <c r="AC1471" s="56"/>
      <c r="AD1471" s="56"/>
      <c r="AE1471" s="56"/>
      <c r="AG1471" s="6">
        <f>IF(Q1471&gt;0,RANK(Q1471,(N1471:P1471,Q1471:AE1471)),0)</f>
        <v>3</v>
      </c>
      <c r="AH1471" s="6">
        <f>IF(R1471&gt;0,RANK(R1471,(N1471:P1471,Q1471:AE1471)),0)</f>
        <v>0</v>
      </c>
      <c r="AI1471" s="6">
        <f>IF(T1471&gt;0,RANK(T1471,(N1471:P1471,Q1471:AE1471)),0)</f>
        <v>0</v>
      </c>
      <c r="AJ1471" s="6">
        <f>IF(S1471&gt;0,RANK(S1471,(N1471:P1471,Q1471:AE1471)),0)</f>
        <v>0</v>
      </c>
      <c r="AK1471" s="2">
        <f t="shared" si="543"/>
        <v>3.6290322580645163E-3</v>
      </c>
      <c r="AL1471" s="2">
        <f t="shared" si="544"/>
        <v>0</v>
      </c>
      <c r="AM1471" s="2">
        <f t="shared" si="545"/>
        <v>0</v>
      </c>
      <c r="AN1471" s="2">
        <f t="shared" si="546"/>
        <v>0</v>
      </c>
      <c r="AP1471" t="s">
        <v>1119</v>
      </c>
      <c r="AQ1471" t="s">
        <v>1022</v>
      </c>
      <c r="AT1471" s="92">
        <v>48</v>
      </c>
      <c r="AU1471" s="94">
        <v>161</v>
      </c>
      <c r="AV1471" s="98">
        <f t="shared" si="537"/>
        <v>48161</v>
      </c>
      <c r="AX1471" s="6" t="s">
        <v>1535</v>
      </c>
    </row>
    <row r="1472" spans="1:50" hidden="1" outlineLevel="1">
      <c r="A1472" t="s">
        <v>2250</v>
      </c>
      <c r="B1472" t="s">
        <v>1022</v>
      </c>
      <c r="C1472" s="1">
        <f t="shared" si="538"/>
        <v>3074</v>
      </c>
      <c r="D1472" s="6">
        <f>IF(N1472&gt;0, RANK(N1472,(N1472:P1472,Q1472:AE1472)),0)</f>
        <v>1</v>
      </c>
      <c r="E1472" s="6">
        <f>IF(O1472&gt;0,RANK(O1472,(N1472:P1472,Q1472:AE1472)),0)</f>
        <v>2</v>
      </c>
      <c r="F1472" s="6">
        <f>IF(P1472&gt;0,RANK(P1472,(N1472:P1472,Q1472:AE1472)),0)</f>
        <v>0</v>
      </c>
      <c r="G1472" s="1">
        <f t="shared" si="547"/>
        <v>101</v>
      </c>
      <c r="H1472" s="2">
        <f t="shared" si="548"/>
        <v>3.2856213402732592E-2</v>
      </c>
      <c r="I1472" s="2"/>
      <c r="J1472" s="2">
        <f t="shared" si="539"/>
        <v>0.51366297983083931</v>
      </c>
      <c r="K1472" s="2">
        <f t="shared" si="540"/>
        <v>0.48080676642810671</v>
      </c>
      <c r="L1472" s="2">
        <f t="shared" si="541"/>
        <v>0</v>
      </c>
      <c r="M1472" s="2">
        <f t="shared" si="542"/>
        <v>5.5302537410539809E-3</v>
      </c>
      <c r="N1472" s="56">
        <v>1579</v>
      </c>
      <c r="O1472" s="56">
        <v>1478</v>
      </c>
      <c r="P1472" s="56"/>
      <c r="Q1472" s="56">
        <v>17</v>
      </c>
      <c r="R1472" s="56"/>
      <c r="S1472" s="56"/>
      <c r="T1472" s="56"/>
      <c r="U1472" s="56"/>
      <c r="V1472" s="56"/>
      <c r="W1472" s="56"/>
      <c r="X1472" s="56"/>
      <c r="Y1472" s="56"/>
      <c r="Z1472" s="56"/>
      <c r="AA1472" s="56"/>
      <c r="AB1472" s="56"/>
      <c r="AC1472" s="56"/>
      <c r="AD1472" s="56"/>
      <c r="AE1472" s="56"/>
      <c r="AG1472" s="6">
        <f>IF(Q1472&gt;0,RANK(Q1472,(N1472:P1472,Q1472:AE1472)),0)</f>
        <v>3</v>
      </c>
      <c r="AH1472" s="6">
        <f>IF(R1472&gt;0,RANK(R1472,(N1472:P1472,Q1472:AE1472)),0)</f>
        <v>0</v>
      </c>
      <c r="AI1472" s="6">
        <f>IF(T1472&gt;0,RANK(T1472,(N1472:P1472,Q1472:AE1472)),0)</f>
        <v>0</v>
      </c>
      <c r="AJ1472" s="6">
        <f>IF(S1472&gt;0,RANK(S1472,(N1472:P1472,Q1472:AE1472)),0)</f>
        <v>0</v>
      </c>
      <c r="AK1472" s="2">
        <f t="shared" si="543"/>
        <v>5.5302537410540009E-3</v>
      </c>
      <c r="AL1472" s="2">
        <f t="shared" si="544"/>
        <v>0</v>
      </c>
      <c r="AM1472" s="2">
        <f t="shared" si="545"/>
        <v>0</v>
      </c>
      <c r="AN1472" s="2">
        <f t="shared" si="546"/>
        <v>0</v>
      </c>
      <c r="AP1472" t="s">
        <v>2250</v>
      </c>
      <c r="AQ1472" t="s">
        <v>1022</v>
      </c>
      <c r="AT1472" s="92">
        <v>48</v>
      </c>
      <c r="AU1472" s="94">
        <v>163</v>
      </c>
      <c r="AV1472" s="98">
        <f t="shared" si="537"/>
        <v>48163</v>
      </c>
      <c r="AX1472" s="6" t="s">
        <v>1535</v>
      </c>
    </row>
    <row r="1473" spans="1:50" hidden="1" outlineLevel="1">
      <c r="A1473" t="s">
        <v>1915</v>
      </c>
      <c r="B1473" t="s">
        <v>1022</v>
      </c>
      <c r="C1473" s="1">
        <f t="shared" si="538"/>
        <v>2714</v>
      </c>
      <c r="D1473" s="6">
        <f>IF(N1473&gt;0, RANK(N1473,(N1473:P1473,Q1473:AE1473)),0)</f>
        <v>2</v>
      </c>
      <c r="E1473" s="6">
        <f>IF(O1473&gt;0,RANK(O1473,(N1473:P1473,Q1473:AE1473)),0)</f>
        <v>1</v>
      </c>
      <c r="F1473" s="6">
        <f>IF(P1473&gt;0,RANK(P1473,(N1473:P1473,Q1473:AE1473)),0)</f>
        <v>0</v>
      </c>
      <c r="G1473" s="1">
        <f t="shared" si="547"/>
        <v>1433</v>
      </c>
      <c r="H1473" s="2">
        <f t="shared" si="548"/>
        <v>0.52800294767870304</v>
      </c>
      <c r="I1473" s="2"/>
      <c r="J1473" s="2">
        <f t="shared" si="539"/>
        <v>0.23360353721444363</v>
      </c>
      <c r="K1473" s="2">
        <f t="shared" si="540"/>
        <v>0.76160648489314664</v>
      </c>
      <c r="L1473" s="2">
        <f t="shared" si="541"/>
        <v>0</v>
      </c>
      <c r="M1473" s="2">
        <f t="shared" si="542"/>
        <v>4.789977892409758E-3</v>
      </c>
      <c r="N1473" s="56">
        <v>634</v>
      </c>
      <c r="O1473" s="56">
        <v>2067</v>
      </c>
      <c r="P1473" s="56"/>
      <c r="Q1473" s="56">
        <v>13</v>
      </c>
      <c r="R1473" s="56"/>
      <c r="S1473" s="56"/>
      <c r="T1473" s="56"/>
      <c r="U1473" s="56"/>
      <c r="V1473" s="56"/>
      <c r="W1473" s="56"/>
      <c r="X1473" s="56"/>
      <c r="Y1473" s="56"/>
      <c r="Z1473" s="56"/>
      <c r="AA1473" s="56"/>
      <c r="AB1473" s="56"/>
      <c r="AC1473" s="56"/>
      <c r="AD1473" s="56"/>
      <c r="AE1473" s="56"/>
      <c r="AG1473" s="6">
        <f>IF(Q1473&gt;0,RANK(Q1473,(N1473:P1473,Q1473:AE1473)),0)</f>
        <v>3</v>
      </c>
      <c r="AH1473" s="6">
        <f>IF(R1473&gt;0,RANK(R1473,(N1473:P1473,Q1473:AE1473)),0)</f>
        <v>0</v>
      </c>
      <c r="AI1473" s="6">
        <f>IF(T1473&gt;0,RANK(T1473,(N1473:P1473,Q1473:AE1473)),0)</f>
        <v>0</v>
      </c>
      <c r="AJ1473" s="6">
        <f>IF(S1473&gt;0,RANK(S1473,(N1473:P1473,Q1473:AE1473)),0)</f>
        <v>0</v>
      </c>
      <c r="AK1473" s="2">
        <f t="shared" si="543"/>
        <v>4.7899778924097277E-3</v>
      </c>
      <c r="AL1473" s="2">
        <f t="shared" si="544"/>
        <v>0</v>
      </c>
      <c r="AM1473" s="2">
        <f t="shared" si="545"/>
        <v>0</v>
      </c>
      <c r="AN1473" s="2">
        <f t="shared" si="546"/>
        <v>0</v>
      </c>
      <c r="AP1473" t="s">
        <v>1915</v>
      </c>
      <c r="AQ1473" t="s">
        <v>1022</v>
      </c>
      <c r="AT1473" s="92">
        <v>48</v>
      </c>
      <c r="AU1473" s="94">
        <v>165</v>
      </c>
      <c r="AV1473" s="98">
        <f t="shared" si="537"/>
        <v>48165</v>
      </c>
      <c r="AX1473" s="6" t="s">
        <v>1535</v>
      </c>
    </row>
    <row r="1474" spans="1:50" hidden="1" outlineLevel="1">
      <c r="A1474" t="s">
        <v>1225</v>
      </c>
      <c r="B1474" t="s">
        <v>1022</v>
      </c>
      <c r="C1474" s="1">
        <f t="shared" si="538"/>
        <v>63169</v>
      </c>
      <c r="D1474" s="6">
        <f>IF(N1474&gt;0, RANK(N1474,(N1474:P1474,Q1474:AE1474)),0)</f>
        <v>2</v>
      </c>
      <c r="E1474" s="6">
        <f>IF(O1474&gt;0,RANK(O1474,(N1474:P1474,Q1474:AE1474)),0)</f>
        <v>1</v>
      </c>
      <c r="F1474" s="6">
        <f>IF(P1474&gt;0,RANK(P1474,(N1474:P1474,Q1474:AE1474)),0)</f>
        <v>0</v>
      </c>
      <c r="G1474" s="1">
        <f t="shared" si="547"/>
        <v>8415</v>
      </c>
      <c r="H1474" s="2">
        <f t="shared" si="548"/>
        <v>0.13321407652487771</v>
      </c>
      <c r="I1474" s="2"/>
      <c r="J1474" s="2">
        <f t="shared" si="539"/>
        <v>0.42878627174721778</v>
      </c>
      <c r="K1474" s="2">
        <f t="shared" si="540"/>
        <v>0.56200034827209544</v>
      </c>
      <c r="L1474" s="2">
        <f t="shared" si="541"/>
        <v>0</v>
      </c>
      <c r="M1474" s="2">
        <f t="shared" si="542"/>
        <v>9.2133799806868311E-3</v>
      </c>
      <c r="N1474" s="56">
        <v>27086</v>
      </c>
      <c r="O1474" s="56">
        <v>35501</v>
      </c>
      <c r="P1474" s="56"/>
      <c r="Q1474" s="56">
        <v>582</v>
      </c>
      <c r="R1474" s="56"/>
      <c r="S1474" s="56"/>
      <c r="T1474" s="56"/>
      <c r="U1474" s="56"/>
      <c r="V1474" s="56"/>
      <c r="W1474" s="56"/>
      <c r="X1474" s="56"/>
      <c r="Y1474" s="56"/>
      <c r="Z1474" s="56"/>
      <c r="AA1474" s="56"/>
      <c r="AB1474" s="56"/>
      <c r="AC1474" s="56"/>
      <c r="AD1474" s="56"/>
      <c r="AE1474" s="56"/>
      <c r="AG1474" s="6">
        <f>IF(Q1474&gt;0,RANK(Q1474,(N1474:P1474,Q1474:AE1474)),0)</f>
        <v>3</v>
      </c>
      <c r="AH1474" s="6">
        <f>IF(R1474&gt;0,RANK(R1474,(N1474:P1474,Q1474:AE1474)),0)</f>
        <v>0</v>
      </c>
      <c r="AI1474" s="6">
        <f>IF(T1474&gt;0,RANK(T1474,(N1474:P1474,Q1474:AE1474)),0)</f>
        <v>0</v>
      </c>
      <c r="AJ1474" s="6">
        <f>IF(S1474&gt;0,RANK(S1474,(N1474:P1474,Q1474:AE1474)),0)</f>
        <v>0</v>
      </c>
      <c r="AK1474" s="2">
        <f t="shared" si="543"/>
        <v>9.2133799806867287E-3</v>
      </c>
      <c r="AL1474" s="2">
        <f t="shared" si="544"/>
        <v>0</v>
      </c>
      <c r="AM1474" s="2">
        <f t="shared" si="545"/>
        <v>0</v>
      </c>
      <c r="AN1474" s="2">
        <f t="shared" si="546"/>
        <v>0</v>
      </c>
      <c r="AP1474" t="s">
        <v>1225</v>
      </c>
      <c r="AQ1474" t="s">
        <v>1022</v>
      </c>
      <c r="AT1474" s="92">
        <v>48</v>
      </c>
      <c r="AU1474" s="94">
        <v>167</v>
      </c>
      <c r="AV1474" s="98">
        <f t="shared" si="537"/>
        <v>48167</v>
      </c>
      <c r="AX1474" s="6" t="s">
        <v>1535</v>
      </c>
    </row>
    <row r="1475" spans="1:50" hidden="1" outlineLevel="1">
      <c r="A1475" t="s">
        <v>1422</v>
      </c>
      <c r="B1475" t="s">
        <v>1022</v>
      </c>
      <c r="C1475" s="1">
        <f t="shared" si="538"/>
        <v>1288</v>
      </c>
      <c r="D1475" s="6">
        <f>IF(N1475&gt;0, RANK(N1475,(N1475:P1475,Q1475:AE1475)),0)</f>
        <v>2</v>
      </c>
      <c r="E1475" s="6">
        <f>IF(O1475&gt;0,RANK(O1475,(N1475:P1475,Q1475:AE1475)),0)</f>
        <v>1</v>
      </c>
      <c r="F1475" s="6">
        <f>IF(P1475&gt;0,RANK(P1475,(N1475:P1475,Q1475:AE1475)),0)</f>
        <v>0</v>
      </c>
      <c r="G1475" s="1">
        <f t="shared" si="547"/>
        <v>621</v>
      </c>
      <c r="H1475" s="2">
        <f t="shared" si="548"/>
        <v>0.48214285714285715</v>
      </c>
      <c r="I1475" s="2"/>
      <c r="J1475" s="2">
        <f t="shared" si="539"/>
        <v>0.25698757763975155</v>
      </c>
      <c r="K1475" s="2">
        <f t="shared" si="540"/>
        <v>0.73913043478260865</v>
      </c>
      <c r="L1475" s="2">
        <f t="shared" si="541"/>
        <v>0</v>
      </c>
      <c r="M1475" s="2">
        <f t="shared" si="542"/>
        <v>3.8819875776398005E-3</v>
      </c>
      <c r="N1475" s="56">
        <v>331</v>
      </c>
      <c r="O1475" s="56">
        <v>952</v>
      </c>
      <c r="P1475" s="56"/>
      <c r="Q1475" s="56">
        <v>5</v>
      </c>
      <c r="R1475" s="56"/>
      <c r="S1475" s="56"/>
      <c r="T1475" s="56"/>
      <c r="U1475" s="56"/>
      <c r="V1475" s="56"/>
      <c r="W1475" s="56"/>
      <c r="X1475" s="56"/>
      <c r="Y1475" s="56"/>
      <c r="Z1475" s="56"/>
      <c r="AA1475" s="56"/>
      <c r="AB1475" s="56"/>
      <c r="AC1475" s="56"/>
      <c r="AD1475" s="56"/>
      <c r="AE1475" s="56"/>
      <c r="AG1475" s="6">
        <f>IF(Q1475&gt;0,RANK(Q1475,(N1475:P1475,Q1475:AE1475)),0)</f>
        <v>3</v>
      </c>
      <c r="AH1475" s="6">
        <f>IF(R1475&gt;0,RANK(R1475,(N1475:P1475,Q1475:AE1475)),0)</f>
        <v>0</v>
      </c>
      <c r="AI1475" s="6">
        <f>IF(T1475&gt;0,RANK(T1475,(N1475:P1475,Q1475:AE1475)),0)</f>
        <v>0</v>
      </c>
      <c r="AJ1475" s="6">
        <f>IF(S1475&gt;0,RANK(S1475,(N1475:P1475,Q1475:AE1475)),0)</f>
        <v>0</v>
      </c>
      <c r="AK1475" s="2">
        <f t="shared" si="543"/>
        <v>3.8819875776397515E-3</v>
      </c>
      <c r="AL1475" s="2">
        <f t="shared" si="544"/>
        <v>0</v>
      </c>
      <c r="AM1475" s="2">
        <f t="shared" si="545"/>
        <v>0</v>
      </c>
      <c r="AN1475" s="2">
        <f t="shared" si="546"/>
        <v>0</v>
      </c>
      <c r="AP1475" t="s">
        <v>1422</v>
      </c>
      <c r="AQ1475" t="s">
        <v>1022</v>
      </c>
      <c r="AT1475" s="92">
        <v>48</v>
      </c>
      <c r="AU1475" s="94">
        <v>169</v>
      </c>
      <c r="AV1475" s="98">
        <f t="shared" si="537"/>
        <v>48169</v>
      </c>
      <c r="AX1475" s="6" t="s">
        <v>1535</v>
      </c>
    </row>
    <row r="1476" spans="1:50" hidden="1" outlineLevel="1">
      <c r="A1476" t="s">
        <v>1497</v>
      </c>
      <c r="B1476" t="s">
        <v>1022</v>
      </c>
      <c r="C1476" s="1">
        <f t="shared" si="538"/>
        <v>6782</v>
      </c>
      <c r="D1476" s="6">
        <f>IF(N1476&gt;0, RANK(N1476,(N1476:P1476,Q1476:AE1476)),0)</f>
        <v>2</v>
      </c>
      <c r="E1476" s="6">
        <f>IF(O1476&gt;0,RANK(O1476,(N1476:P1476,Q1476:AE1476)),0)</f>
        <v>1</v>
      </c>
      <c r="F1476" s="6">
        <f>IF(P1476&gt;0,RANK(P1476,(N1476:P1476,Q1476:AE1476)),0)</f>
        <v>0</v>
      </c>
      <c r="G1476" s="1">
        <f t="shared" si="547"/>
        <v>4184</v>
      </c>
      <c r="H1476" s="2">
        <f t="shared" si="548"/>
        <v>0.61692716012975524</v>
      </c>
      <c r="I1476" s="2"/>
      <c r="J1476" s="2">
        <f t="shared" si="539"/>
        <v>0.18667059864346799</v>
      </c>
      <c r="K1476" s="2">
        <f t="shared" si="540"/>
        <v>0.80359775877322326</v>
      </c>
      <c r="L1476" s="2">
        <f t="shared" si="541"/>
        <v>0</v>
      </c>
      <c r="M1476" s="2">
        <f t="shared" si="542"/>
        <v>9.7316425833087195E-3</v>
      </c>
      <c r="N1476" s="56">
        <v>1266</v>
      </c>
      <c r="O1476" s="56">
        <v>5450</v>
      </c>
      <c r="P1476" s="56"/>
      <c r="Q1476" s="56">
        <v>66</v>
      </c>
      <c r="R1476" s="56"/>
      <c r="S1476" s="56"/>
      <c r="T1476" s="56"/>
      <c r="U1476" s="56"/>
      <c r="V1476" s="56"/>
      <c r="W1476" s="56"/>
      <c r="X1476" s="56"/>
      <c r="Y1476" s="56"/>
      <c r="Z1476" s="56"/>
      <c r="AA1476" s="56"/>
      <c r="AB1476" s="56"/>
      <c r="AC1476" s="56"/>
      <c r="AD1476" s="56"/>
      <c r="AE1476" s="56"/>
      <c r="AG1476" s="6">
        <f>IF(Q1476&gt;0,RANK(Q1476,(N1476:P1476,Q1476:AE1476)),0)</f>
        <v>3</v>
      </c>
      <c r="AH1476" s="6">
        <f>IF(R1476&gt;0,RANK(R1476,(N1476:P1476,Q1476:AE1476)),0)</f>
        <v>0</v>
      </c>
      <c r="AI1476" s="6">
        <f>IF(T1476&gt;0,RANK(T1476,(N1476:P1476,Q1476:AE1476)),0)</f>
        <v>0</v>
      </c>
      <c r="AJ1476" s="6">
        <f>IF(S1476&gt;0,RANK(S1476,(N1476:P1476,Q1476:AE1476)),0)</f>
        <v>0</v>
      </c>
      <c r="AK1476" s="2">
        <f t="shared" si="543"/>
        <v>9.7316425833087576E-3</v>
      </c>
      <c r="AL1476" s="2">
        <f t="shared" si="544"/>
        <v>0</v>
      </c>
      <c r="AM1476" s="2">
        <f t="shared" si="545"/>
        <v>0</v>
      </c>
      <c r="AN1476" s="2">
        <f t="shared" si="546"/>
        <v>0</v>
      </c>
      <c r="AP1476" t="s">
        <v>1497</v>
      </c>
      <c r="AQ1476" t="s">
        <v>1022</v>
      </c>
      <c r="AT1476" s="92">
        <v>48</v>
      </c>
      <c r="AU1476" s="94">
        <v>171</v>
      </c>
      <c r="AV1476" s="98">
        <f t="shared" si="537"/>
        <v>48171</v>
      </c>
      <c r="AX1476" s="6" t="s">
        <v>1535</v>
      </c>
    </row>
    <row r="1477" spans="1:50" hidden="1" outlineLevel="1">
      <c r="A1477" t="s">
        <v>39</v>
      </c>
      <c r="B1477" t="s">
        <v>1022</v>
      </c>
      <c r="C1477" s="1">
        <f t="shared" si="538"/>
        <v>419</v>
      </c>
      <c r="D1477" s="6">
        <f>IF(N1477&gt;0, RANK(N1477,(N1477:P1477,Q1477:AE1477)),0)</f>
        <v>2</v>
      </c>
      <c r="E1477" s="6">
        <f>IF(O1477&gt;0,RANK(O1477,(N1477:P1477,Q1477:AE1477)),0)</f>
        <v>1</v>
      </c>
      <c r="F1477" s="6">
        <f>IF(P1477&gt;0,RANK(P1477,(N1477:P1477,Q1477:AE1477)),0)</f>
        <v>0</v>
      </c>
      <c r="G1477" s="1">
        <f t="shared" si="547"/>
        <v>283</v>
      </c>
      <c r="H1477" s="2">
        <f t="shared" si="548"/>
        <v>0.67541766109785206</v>
      </c>
      <c r="I1477" s="2"/>
      <c r="J1477" s="2">
        <f t="shared" si="539"/>
        <v>0.162291169451074</v>
      </c>
      <c r="K1477" s="2">
        <f t="shared" si="540"/>
        <v>0.83770883054892598</v>
      </c>
      <c r="L1477" s="2">
        <f t="shared" si="541"/>
        <v>0</v>
      </c>
      <c r="M1477" s="2">
        <f t="shared" si="542"/>
        <v>0</v>
      </c>
      <c r="N1477" s="56">
        <v>68</v>
      </c>
      <c r="O1477" s="56">
        <v>351</v>
      </c>
      <c r="P1477" s="56"/>
      <c r="Q1477" s="56">
        <v>0</v>
      </c>
      <c r="R1477" s="56"/>
      <c r="S1477" s="56"/>
      <c r="T1477" s="56"/>
      <c r="U1477" s="56"/>
      <c r="V1477" s="56"/>
      <c r="W1477" s="56"/>
      <c r="X1477" s="56"/>
      <c r="Y1477" s="56"/>
      <c r="Z1477" s="56"/>
      <c r="AA1477" s="56"/>
      <c r="AB1477" s="56"/>
      <c r="AC1477" s="56"/>
      <c r="AD1477" s="56"/>
      <c r="AE1477" s="56"/>
      <c r="AG1477" s="6">
        <f>IF(Q1477&gt;0,RANK(Q1477,(N1477:P1477,Q1477:AE1477)),0)</f>
        <v>0</v>
      </c>
      <c r="AH1477" s="6">
        <f>IF(R1477&gt;0,RANK(R1477,(N1477:P1477,Q1477:AE1477)),0)</f>
        <v>0</v>
      </c>
      <c r="AI1477" s="6">
        <f>IF(T1477&gt;0,RANK(T1477,(N1477:P1477,Q1477:AE1477)),0)</f>
        <v>0</v>
      </c>
      <c r="AJ1477" s="6">
        <f>IF(S1477&gt;0,RANK(S1477,(N1477:P1477,Q1477:AE1477)),0)</f>
        <v>0</v>
      </c>
      <c r="AK1477" s="2">
        <f t="shared" si="543"/>
        <v>0</v>
      </c>
      <c r="AL1477" s="2">
        <f t="shared" si="544"/>
        <v>0</v>
      </c>
      <c r="AM1477" s="2">
        <f t="shared" si="545"/>
        <v>0</v>
      </c>
      <c r="AN1477" s="2">
        <f t="shared" si="546"/>
        <v>0</v>
      </c>
      <c r="AP1477" t="s">
        <v>39</v>
      </c>
      <c r="AQ1477" t="s">
        <v>1022</v>
      </c>
      <c r="AT1477" s="92">
        <v>48</v>
      </c>
      <c r="AU1477" s="94">
        <v>173</v>
      </c>
      <c r="AV1477" s="98">
        <f t="shared" si="537"/>
        <v>48173</v>
      </c>
      <c r="AX1477" s="6" t="s">
        <v>1535</v>
      </c>
    </row>
    <row r="1478" spans="1:50" hidden="1" outlineLevel="1">
      <c r="A1478" t="s">
        <v>1586</v>
      </c>
      <c r="B1478" t="s">
        <v>1022</v>
      </c>
      <c r="C1478" s="1">
        <f t="shared" si="538"/>
        <v>2049</v>
      </c>
      <c r="D1478" s="6">
        <f>IF(N1478&gt;0, RANK(N1478,(N1478:P1478,Q1478:AE1478)),0)</f>
        <v>2</v>
      </c>
      <c r="E1478" s="6">
        <f>IF(O1478&gt;0,RANK(O1478,(N1478:P1478,Q1478:AE1478)),0)</f>
        <v>1</v>
      </c>
      <c r="F1478" s="6">
        <f>IF(P1478&gt;0,RANK(P1478,(N1478:P1478,Q1478:AE1478)),0)</f>
        <v>0</v>
      </c>
      <c r="G1478" s="1">
        <f t="shared" si="547"/>
        <v>588</v>
      </c>
      <c r="H1478" s="2">
        <f t="shared" si="548"/>
        <v>0.28696925329428991</v>
      </c>
      <c r="I1478" s="2"/>
      <c r="J1478" s="2">
        <f t="shared" si="539"/>
        <v>0.3528550512445095</v>
      </c>
      <c r="K1478" s="2">
        <f t="shared" si="540"/>
        <v>0.63982430453879946</v>
      </c>
      <c r="L1478" s="2">
        <f t="shared" si="541"/>
        <v>0</v>
      </c>
      <c r="M1478" s="2">
        <f t="shared" si="542"/>
        <v>7.3206442166910968E-3</v>
      </c>
      <c r="N1478" s="56">
        <v>723</v>
      </c>
      <c r="O1478" s="56">
        <v>1311</v>
      </c>
      <c r="P1478" s="56"/>
      <c r="Q1478" s="56">
        <v>15</v>
      </c>
      <c r="R1478" s="56"/>
      <c r="S1478" s="56"/>
      <c r="T1478" s="56"/>
      <c r="U1478" s="56"/>
      <c r="V1478" s="56"/>
      <c r="W1478" s="56"/>
      <c r="X1478" s="56"/>
      <c r="Y1478" s="56"/>
      <c r="Z1478" s="56"/>
      <c r="AA1478" s="56"/>
      <c r="AB1478" s="56"/>
      <c r="AC1478" s="56"/>
      <c r="AD1478" s="56"/>
      <c r="AE1478" s="56"/>
      <c r="AG1478" s="6">
        <f>IF(Q1478&gt;0,RANK(Q1478,(N1478:P1478,Q1478:AE1478)),0)</f>
        <v>3</v>
      </c>
      <c r="AH1478" s="6">
        <f>IF(R1478&gt;0,RANK(R1478,(N1478:P1478,Q1478:AE1478)),0)</f>
        <v>0</v>
      </c>
      <c r="AI1478" s="6">
        <f>IF(T1478&gt;0,RANK(T1478,(N1478:P1478,Q1478:AE1478)),0)</f>
        <v>0</v>
      </c>
      <c r="AJ1478" s="6">
        <f>IF(S1478&gt;0,RANK(S1478,(N1478:P1478,Q1478:AE1478)),0)</f>
        <v>0</v>
      </c>
      <c r="AK1478" s="2">
        <f t="shared" si="543"/>
        <v>7.320644216691069E-3</v>
      </c>
      <c r="AL1478" s="2">
        <f t="shared" si="544"/>
        <v>0</v>
      </c>
      <c r="AM1478" s="2">
        <f t="shared" si="545"/>
        <v>0</v>
      </c>
      <c r="AN1478" s="2">
        <f t="shared" si="546"/>
        <v>0</v>
      </c>
      <c r="AP1478" t="s">
        <v>1586</v>
      </c>
      <c r="AQ1478" t="s">
        <v>1022</v>
      </c>
      <c r="AT1478" s="92">
        <v>48</v>
      </c>
      <c r="AU1478" s="94">
        <v>175</v>
      </c>
      <c r="AV1478" s="98">
        <f t="shared" si="537"/>
        <v>48175</v>
      </c>
      <c r="AX1478" s="6" t="s">
        <v>1535</v>
      </c>
    </row>
    <row r="1479" spans="1:50" hidden="1" outlineLevel="1">
      <c r="A1479" t="s">
        <v>2</v>
      </c>
      <c r="B1479" t="s">
        <v>1022</v>
      </c>
      <c r="C1479" s="1">
        <f t="shared" si="538"/>
        <v>4445</v>
      </c>
      <c r="D1479" s="6">
        <f>IF(N1479&gt;0, RANK(N1479,(N1479:P1479,Q1479:AE1479)),0)</f>
        <v>2</v>
      </c>
      <c r="E1479" s="6">
        <f>IF(O1479&gt;0,RANK(O1479,(N1479:P1479,Q1479:AE1479)),0)</f>
        <v>1</v>
      </c>
      <c r="F1479" s="6">
        <f>IF(P1479&gt;0,RANK(P1479,(N1479:P1479,Q1479:AE1479)),0)</f>
        <v>0</v>
      </c>
      <c r="G1479" s="1">
        <f t="shared" si="547"/>
        <v>1081</v>
      </c>
      <c r="H1479" s="2">
        <f t="shared" si="548"/>
        <v>0.24319460067491563</v>
      </c>
      <c r="I1479" s="2"/>
      <c r="J1479" s="2">
        <f t="shared" si="539"/>
        <v>0.37525309336332957</v>
      </c>
      <c r="K1479" s="2">
        <f t="shared" si="540"/>
        <v>0.61844769403824518</v>
      </c>
      <c r="L1479" s="2">
        <f t="shared" si="541"/>
        <v>0</v>
      </c>
      <c r="M1479" s="2">
        <f t="shared" si="542"/>
        <v>6.2992125984252523E-3</v>
      </c>
      <c r="N1479" s="56">
        <v>1668</v>
      </c>
      <c r="O1479" s="56">
        <v>2749</v>
      </c>
      <c r="P1479" s="56"/>
      <c r="Q1479" s="56">
        <v>28</v>
      </c>
      <c r="R1479" s="56"/>
      <c r="S1479" s="56"/>
      <c r="T1479" s="56"/>
      <c r="U1479" s="56"/>
      <c r="V1479" s="56"/>
      <c r="W1479" s="56"/>
      <c r="X1479" s="56"/>
      <c r="Y1479" s="56"/>
      <c r="Z1479" s="56"/>
      <c r="AA1479" s="56"/>
      <c r="AB1479" s="56"/>
      <c r="AC1479" s="56"/>
      <c r="AD1479" s="56"/>
      <c r="AE1479" s="56"/>
      <c r="AG1479" s="6">
        <f>IF(Q1479&gt;0,RANK(Q1479,(N1479:P1479,Q1479:AE1479)),0)</f>
        <v>3</v>
      </c>
      <c r="AH1479" s="6">
        <f>IF(R1479&gt;0,RANK(R1479,(N1479:P1479,Q1479:AE1479)),0)</f>
        <v>0</v>
      </c>
      <c r="AI1479" s="6">
        <f>IF(T1479&gt;0,RANK(T1479,(N1479:P1479,Q1479:AE1479)),0)</f>
        <v>0</v>
      </c>
      <c r="AJ1479" s="6">
        <f>IF(S1479&gt;0,RANK(S1479,(N1479:P1479,Q1479:AE1479)),0)</f>
        <v>0</v>
      </c>
      <c r="AK1479" s="2">
        <f t="shared" si="543"/>
        <v>6.2992125984251968E-3</v>
      </c>
      <c r="AL1479" s="2">
        <f t="shared" si="544"/>
        <v>0</v>
      </c>
      <c r="AM1479" s="2">
        <f t="shared" si="545"/>
        <v>0</v>
      </c>
      <c r="AN1479" s="2">
        <f t="shared" si="546"/>
        <v>0</v>
      </c>
      <c r="AP1479" t="s">
        <v>2</v>
      </c>
      <c r="AQ1479" t="s">
        <v>1022</v>
      </c>
      <c r="AT1479" s="92">
        <v>48</v>
      </c>
      <c r="AU1479" s="94">
        <v>177</v>
      </c>
      <c r="AV1479" s="98">
        <f t="shared" si="537"/>
        <v>48177</v>
      </c>
      <c r="AX1479" s="6" t="s">
        <v>1535</v>
      </c>
    </row>
    <row r="1480" spans="1:50" hidden="1" outlineLevel="1">
      <c r="A1480" t="s">
        <v>1775</v>
      </c>
      <c r="B1480" t="s">
        <v>1022</v>
      </c>
      <c r="C1480" s="1">
        <f t="shared" si="538"/>
        <v>8274</v>
      </c>
      <c r="D1480" s="6">
        <f>IF(N1480&gt;0, RANK(N1480,(N1480:P1480,Q1480:AE1480)),0)</f>
        <v>2</v>
      </c>
      <c r="E1480" s="6">
        <f>IF(O1480&gt;0,RANK(O1480,(N1480:P1480,Q1480:AE1480)),0)</f>
        <v>1</v>
      </c>
      <c r="F1480" s="6">
        <f>IF(P1480&gt;0,RANK(P1480,(N1480:P1480,Q1480:AE1480)),0)</f>
        <v>0</v>
      </c>
      <c r="G1480" s="1">
        <f t="shared" si="547"/>
        <v>4967</v>
      </c>
      <c r="H1480" s="2">
        <f t="shared" si="548"/>
        <v>0.60031423737007494</v>
      </c>
      <c r="I1480" s="2"/>
      <c r="J1480" s="2">
        <f t="shared" si="539"/>
        <v>0.19700265893159294</v>
      </c>
      <c r="K1480" s="2">
        <f t="shared" si="540"/>
        <v>0.79731689630166791</v>
      </c>
      <c r="L1480" s="2">
        <f t="shared" si="541"/>
        <v>0</v>
      </c>
      <c r="M1480" s="2">
        <f t="shared" si="542"/>
        <v>5.6804447667391234E-3</v>
      </c>
      <c r="N1480" s="56">
        <v>1630</v>
      </c>
      <c r="O1480" s="56">
        <v>6597</v>
      </c>
      <c r="P1480" s="56"/>
      <c r="Q1480" s="56">
        <v>47</v>
      </c>
      <c r="R1480" s="56"/>
      <c r="S1480" s="56"/>
      <c r="T1480" s="56"/>
      <c r="U1480" s="56"/>
      <c r="V1480" s="56"/>
      <c r="W1480" s="56"/>
      <c r="X1480" s="56"/>
      <c r="Y1480" s="56"/>
      <c r="Z1480" s="56"/>
      <c r="AA1480" s="56"/>
      <c r="AB1480" s="56"/>
      <c r="AC1480" s="56"/>
      <c r="AD1480" s="56"/>
      <c r="AE1480" s="56"/>
      <c r="AG1480" s="6">
        <f>IF(Q1480&gt;0,RANK(Q1480,(N1480:P1480,Q1480:AE1480)),0)</f>
        <v>3</v>
      </c>
      <c r="AH1480" s="6">
        <f>IF(R1480&gt;0,RANK(R1480,(N1480:P1480,Q1480:AE1480)),0)</f>
        <v>0</v>
      </c>
      <c r="AI1480" s="6">
        <f>IF(T1480&gt;0,RANK(T1480,(N1480:P1480,Q1480:AE1480)),0)</f>
        <v>0</v>
      </c>
      <c r="AJ1480" s="6">
        <f>IF(S1480&gt;0,RANK(S1480,(N1480:P1480,Q1480:AE1480)),0)</f>
        <v>0</v>
      </c>
      <c r="AK1480" s="2">
        <f t="shared" si="543"/>
        <v>5.6804447667391832E-3</v>
      </c>
      <c r="AL1480" s="2">
        <f t="shared" si="544"/>
        <v>0</v>
      </c>
      <c r="AM1480" s="2">
        <f t="shared" si="545"/>
        <v>0</v>
      </c>
      <c r="AN1480" s="2">
        <f t="shared" si="546"/>
        <v>0</v>
      </c>
      <c r="AP1480" t="s">
        <v>1775</v>
      </c>
      <c r="AQ1480" t="s">
        <v>1022</v>
      </c>
      <c r="AT1480" s="92">
        <v>48</v>
      </c>
      <c r="AU1480" s="94">
        <v>179</v>
      </c>
      <c r="AV1480" s="98">
        <f t="shared" si="537"/>
        <v>48179</v>
      </c>
      <c r="AX1480" s="6" t="s">
        <v>1535</v>
      </c>
    </row>
    <row r="1481" spans="1:50" hidden="1" outlineLevel="1">
      <c r="A1481" t="s">
        <v>1555</v>
      </c>
      <c r="B1481" t="s">
        <v>1022</v>
      </c>
      <c r="C1481" s="1">
        <f t="shared" si="538"/>
        <v>27132</v>
      </c>
      <c r="D1481" s="6">
        <f>IF(N1481&gt;0, RANK(N1481,(N1481:P1481,Q1481:AE1481)),0)</f>
        <v>2</v>
      </c>
      <c r="E1481" s="6">
        <f>IF(O1481&gt;0,RANK(O1481,(N1481:P1481,Q1481:AE1481)),0)</f>
        <v>1</v>
      </c>
      <c r="F1481" s="6">
        <f>IF(P1481&gt;0,RANK(P1481,(N1481:P1481,Q1481:AE1481)),0)</f>
        <v>0</v>
      </c>
      <c r="G1481" s="1">
        <f t="shared" si="547"/>
        <v>7087</v>
      </c>
      <c r="H1481" s="2">
        <f t="shared" si="548"/>
        <v>0.2612044817927171</v>
      </c>
      <c r="I1481" s="2"/>
      <c r="J1481" s="2">
        <f t="shared" si="539"/>
        <v>0.36550936163939257</v>
      </c>
      <c r="K1481" s="2">
        <f t="shared" si="540"/>
        <v>0.62671384343210967</v>
      </c>
      <c r="L1481" s="2">
        <f t="shared" si="541"/>
        <v>0</v>
      </c>
      <c r="M1481" s="2">
        <f t="shared" si="542"/>
        <v>7.77679492849781E-3</v>
      </c>
      <c r="N1481" s="56">
        <v>9917</v>
      </c>
      <c r="O1481" s="56">
        <v>17004</v>
      </c>
      <c r="P1481" s="56"/>
      <c r="Q1481" s="56">
        <v>211</v>
      </c>
      <c r="R1481" s="56"/>
      <c r="S1481" s="56"/>
      <c r="T1481" s="56"/>
      <c r="U1481" s="56"/>
      <c r="V1481" s="56"/>
      <c r="W1481" s="56"/>
      <c r="X1481" s="56"/>
      <c r="Y1481" s="56"/>
      <c r="Z1481" s="56"/>
      <c r="AA1481" s="56"/>
      <c r="AB1481" s="56"/>
      <c r="AC1481" s="56"/>
      <c r="AD1481" s="56"/>
      <c r="AE1481" s="56"/>
      <c r="AG1481" s="6">
        <f>IF(Q1481&gt;0,RANK(Q1481,(N1481:P1481,Q1481:AE1481)),0)</f>
        <v>3</v>
      </c>
      <c r="AH1481" s="6">
        <f>IF(R1481&gt;0,RANK(R1481,(N1481:P1481,Q1481:AE1481)),0)</f>
        <v>0</v>
      </c>
      <c r="AI1481" s="6">
        <f>IF(T1481&gt;0,RANK(T1481,(N1481:P1481,Q1481:AE1481)),0)</f>
        <v>0</v>
      </c>
      <c r="AJ1481" s="6">
        <f>IF(S1481&gt;0,RANK(S1481,(N1481:P1481,Q1481:AE1481)),0)</f>
        <v>0</v>
      </c>
      <c r="AK1481" s="2">
        <f t="shared" si="543"/>
        <v>7.7767949284977145E-3</v>
      </c>
      <c r="AL1481" s="2">
        <f t="shared" si="544"/>
        <v>0</v>
      </c>
      <c r="AM1481" s="2">
        <f t="shared" si="545"/>
        <v>0</v>
      </c>
      <c r="AN1481" s="2">
        <f t="shared" si="546"/>
        <v>0</v>
      </c>
      <c r="AP1481" t="s">
        <v>1555</v>
      </c>
      <c r="AQ1481" t="s">
        <v>1022</v>
      </c>
      <c r="AT1481" s="92">
        <v>48</v>
      </c>
      <c r="AU1481" s="94">
        <v>181</v>
      </c>
      <c r="AV1481" s="98">
        <f t="shared" si="537"/>
        <v>48181</v>
      </c>
      <c r="AX1481" s="6" t="s">
        <v>1535</v>
      </c>
    </row>
    <row r="1482" spans="1:50" hidden="1" outlineLevel="1">
      <c r="A1482" t="s">
        <v>956</v>
      </c>
      <c r="B1482" t="s">
        <v>1022</v>
      </c>
      <c r="C1482" s="1">
        <f t="shared" si="538"/>
        <v>30599</v>
      </c>
      <c r="D1482" s="6">
        <f>IF(N1482&gt;0, RANK(N1482,(N1482:P1482,Q1482:AE1482)),0)</f>
        <v>2</v>
      </c>
      <c r="E1482" s="6">
        <f>IF(O1482&gt;0,RANK(O1482,(N1482:P1482,Q1482:AE1482)),0)</f>
        <v>1</v>
      </c>
      <c r="F1482" s="6">
        <f>IF(P1482&gt;0,RANK(P1482,(N1482:P1482,Q1482:AE1482)),0)</f>
        <v>0</v>
      </c>
      <c r="G1482" s="1">
        <f t="shared" si="547"/>
        <v>12122</v>
      </c>
      <c r="H1482" s="2">
        <f t="shared" si="548"/>
        <v>0.39615673714827282</v>
      </c>
      <c r="I1482" s="2"/>
      <c r="J1482" s="2">
        <f t="shared" si="539"/>
        <v>0.29902938004509949</v>
      </c>
      <c r="K1482" s="2">
        <f t="shared" si="540"/>
        <v>0.69518611719337231</v>
      </c>
      <c r="L1482" s="2">
        <f t="shared" si="541"/>
        <v>0</v>
      </c>
      <c r="M1482" s="2">
        <f t="shared" si="542"/>
        <v>5.7845027615281985E-3</v>
      </c>
      <c r="N1482" s="56">
        <v>9150</v>
      </c>
      <c r="O1482" s="56">
        <v>21272</v>
      </c>
      <c r="P1482" s="56"/>
      <c r="Q1482" s="56">
        <v>177</v>
      </c>
      <c r="R1482" s="56"/>
      <c r="S1482" s="56"/>
      <c r="T1482" s="56"/>
      <c r="U1482" s="56"/>
      <c r="V1482" s="56"/>
      <c r="W1482" s="56"/>
      <c r="X1482" s="56"/>
      <c r="Y1482" s="56"/>
      <c r="Z1482" s="56"/>
      <c r="AA1482" s="56"/>
      <c r="AB1482" s="56"/>
      <c r="AC1482" s="56"/>
      <c r="AD1482" s="56"/>
      <c r="AE1482" s="56"/>
      <c r="AG1482" s="6">
        <f>IF(Q1482&gt;0,RANK(Q1482,(N1482:P1482,Q1482:AE1482)),0)</f>
        <v>3</v>
      </c>
      <c r="AH1482" s="6">
        <f>IF(R1482&gt;0,RANK(R1482,(N1482:P1482,Q1482:AE1482)),0)</f>
        <v>0</v>
      </c>
      <c r="AI1482" s="6">
        <f>IF(T1482&gt;0,RANK(T1482,(N1482:P1482,Q1482:AE1482)),0)</f>
        <v>0</v>
      </c>
      <c r="AJ1482" s="6">
        <f>IF(S1482&gt;0,RANK(S1482,(N1482:P1482,Q1482:AE1482)),0)</f>
        <v>0</v>
      </c>
      <c r="AK1482" s="2">
        <f t="shared" si="543"/>
        <v>5.7845027615281543E-3</v>
      </c>
      <c r="AL1482" s="2">
        <f t="shared" si="544"/>
        <v>0</v>
      </c>
      <c r="AM1482" s="2">
        <f t="shared" si="545"/>
        <v>0</v>
      </c>
      <c r="AN1482" s="2">
        <f t="shared" si="546"/>
        <v>0</v>
      </c>
      <c r="AP1482" t="s">
        <v>956</v>
      </c>
      <c r="AQ1482" t="s">
        <v>1022</v>
      </c>
      <c r="AT1482" s="92">
        <v>48</v>
      </c>
      <c r="AU1482" s="94">
        <v>183</v>
      </c>
      <c r="AV1482" s="98">
        <f t="shared" si="537"/>
        <v>48183</v>
      </c>
      <c r="AX1482" s="6" t="s">
        <v>1535</v>
      </c>
    </row>
    <row r="1483" spans="1:50" hidden="1" outlineLevel="1">
      <c r="A1483" t="s">
        <v>2298</v>
      </c>
      <c r="B1483" t="s">
        <v>1022</v>
      </c>
      <c r="C1483" s="1">
        <f t="shared" si="538"/>
        <v>4380</v>
      </c>
      <c r="D1483" s="6">
        <f>IF(N1483&gt;0, RANK(N1483,(N1483:P1483,Q1483:AE1483)),0)</f>
        <v>2</v>
      </c>
      <c r="E1483" s="6">
        <f>IF(O1483&gt;0,RANK(O1483,(N1483:P1483,Q1483:AE1483)),0)</f>
        <v>1</v>
      </c>
      <c r="F1483" s="6">
        <f>IF(P1483&gt;0,RANK(P1483,(N1483:P1483,Q1483:AE1483)),0)</f>
        <v>0</v>
      </c>
      <c r="G1483" s="1">
        <f t="shared" si="547"/>
        <v>653</v>
      </c>
      <c r="H1483" s="2">
        <f t="shared" si="548"/>
        <v>0.14908675799086757</v>
      </c>
      <c r="I1483" s="2"/>
      <c r="J1483" s="2">
        <f t="shared" si="539"/>
        <v>0.42283105022831052</v>
      </c>
      <c r="K1483" s="2">
        <f t="shared" si="540"/>
        <v>0.57191780821917804</v>
      </c>
      <c r="L1483" s="2">
        <f t="shared" si="541"/>
        <v>0</v>
      </c>
      <c r="M1483" s="2">
        <f t="shared" si="542"/>
        <v>5.2511415525113847E-3</v>
      </c>
      <c r="N1483" s="56">
        <v>1852</v>
      </c>
      <c r="O1483" s="56">
        <v>2505</v>
      </c>
      <c r="P1483" s="56"/>
      <c r="Q1483" s="56">
        <v>23</v>
      </c>
      <c r="R1483" s="56"/>
      <c r="S1483" s="56"/>
      <c r="T1483" s="56"/>
      <c r="U1483" s="56"/>
      <c r="V1483" s="56"/>
      <c r="W1483" s="56"/>
      <c r="X1483" s="56"/>
      <c r="Y1483" s="56"/>
      <c r="Z1483" s="56"/>
      <c r="AA1483" s="56"/>
      <c r="AB1483" s="56"/>
      <c r="AC1483" s="56"/>
      <c r="AD1483" s="56"/>
      <c r="AE1483" s="56"/>
      <c r="AG1483" s="6">
        <f>IF(Q1483&gt;0,RANK(Q1483,(N1483:P1483,Q1483:AE1483)),0)</f>
        <v>3</v>
      </c>
      <c r="AH1483" s="6">
        <f>IF(R1483&gt;0,RANK(R1483,(N1483:P1483,Q1483:AE1483)),0)</f>
        <v>0</v>
      </c>
      <c r="AI1483" s="6">
        <f>IF(T1483&gt;0,RANK(T1483,(N1483:P1483,Q1483:AE1483)),0)</f>
        <v>0</v>
      </c>
      <c r="AJ1483" s="6">
        <f>IF(S1483&gt;0,RANK(S1483,(N1483:P1483,Q1483:AE1483)),0)</f>
        <v>0</v>
      </c>
      <c r="AK1483" s="2">
        <f t="shared" si="543"/>
        <v>5.2511415525114159E-3</v>
      </c>
      <c r="AL1483" s="2">
        <f t="shared" si="544"/>
        <v>0</v>
      </c>
      <c r="AM1483" s="2">
        <f t="shared" si="545"/>
        <v>0</v>
      </c>
      <c r="AN1483" s="2">
        <f t="shared" si="546"/>
        <v>0</v>
      </c>
      <c r="AP1483" t="s">
        <v>2298</v>
      </c>
      <c r="AQ1483" t="s">
        <v>1022</v>
      </c>
      <c r="AT1483" s="92">
        <v>48</v>
      </c>
      <c r="AU1483" s="94">
        <v>185</v>
      </c>
      <c r="AV1483" s="98">
        <f t="shared" si="537"/>
        <v>48185</v>
      </c>
      <c r="AX1483" s="6" t="s">
        <v>1535</v>
      </c>
    </row>
    <row r="1484" spans="1:50" hidden="1" outlineLevel="1">
      <c r="A1484" t="s">
        <v>612</v>
      </c>
      <c r="B1484" t="s">
        <v>1022</v>
      </c>
      <c r="C1484" s="1">
        <f t="shared" si="538"/>
        <v>17867</v>
      </c>
      <c r="D1484" s="6">
        <f>IF(N1484&gt;0, RANK(N1484,(N1484:P1484,Q1484:AE1484)),0)</f>
        <v>2</v>
      </c>
      <c r="E1484" s="6">
        <f>IF(O1484&gt;0,RANK(O1484,(N1484:P1484,Q1484:AE1484)),0)</f>
        <v>1</v>
      </c>
      <c r="F1484" s="6">
        <f>IF(P1484&gt;0,RANK(P1484,(N1484:P1484,Q1484:AE1484)),0)</f>
        <v>0</v>
      </c>
      <c r="G1484" s="1">
        <f t="shared" si="547"/>
        <v>6957</v>
      </c>
      <c r="H1484" s="2">
        <f t="shared" si="548"/>
        <v>0.38937706386074888</v>
      </c>
      <c r="I1484" s="2"/>
      <c r="J1484" s="2">
        <f t="shared" si="539"/>
        <v>0.29982649577433257</v>
      </c>
      <c r="K1484" s="2">
        <f t="shared" si="540"/>
        <v>0.6892035596350814</v>
      </c>
      <c r="L1484" s="2">
        <f t="shared" si="541"/>
        <v>0</v>
      </c>
      <c r="M1484" s="2">
        <f t="shared" si="542"/>
        <v>1.0969944590585978E-2</v>
      </c>
      <c r="N1484" s="56">
        <v>5357</v>
      </c>
      <c r="O1484" s="56">
        <v>12314</v>
      </c>
      <c r="P1484" s="56"/>
      <c r="Q1484" s="56">
        <v>196</v>
      </c>
      <c r="R1484" s="56"/>
      <c r="S1484" s="56"/>
      <c r="T1484" s="56"/>
      <c r="U1484" s="56"/>
      <c r="V1484" s="56"/>
      <c r="W1484" s="56"/>
      <c r="X1484" s="56"/>
      <c r="Y1484" s="56"/>
      <c r="Z1484" s="56"/>
      <c r="AA1484" s="56"/>
      <c r="AB1484" s="56"/>
      <c r="AC1484" s="56"/>
      <c r="AD1484" s="56"/>
      <c r="AE1484" s="56"/>
      <c r="AG1484" s="6">
        <f>IF(Q1484&gt;0,RANK(Q1484,(N1484:P1484,Q1484:AE1484)),0)</f>
        <v>3</v>
      </c>
      <c r="AH1484" s="6">
        <f>IF(R1484&gt;0,RANK(R1484,(N1484:P1484,Q1484:AE1484)),0)</f>
        <v>0</v>
      </c>
      <c r="AI1484" s="6">
        <f>IF(T1484&gt;0,RANK(T1484,(N1484:P1484,Q1484:AE1484)),0)</f>
        <v>0</v>
      </c>
      <c r="AJ1484" s="6">
        <f>IF(S1484&gt;0,RANK(S1484,(N1484:P1484,Q1484:AE1484)),0)</f>
        <v>0</v>
      </c>
      <c r="AK1484" s="2">
        <f t="shared" si="543"/>
        <v>1.0969944590585997E-2</v>
      </c>
      <c r="AL1484" s="2">
        <f t="shared" si="544"/>
        <v>0</v>
      </c>
      <c r="AM1484" s="2">
        <f t="shared" si="545"/>
        <v>0</v>
      </c>
      <c r="AN1484" s="2">
        <f t="shared" si="546"/>
        <v>0</v>
      </c>
      <c r="AP1484" t="s">
        <v>612</v>
      </c>
      <c r="AQ1484" t="s">
        <v>1022</v>
      </c>
      <c r="AT1484" s="92">
        <v>48</v>
      </c>
      <c r="AU1484" s="94">
        <v>187</v>
      </c>
      <c r="AV1484" s="98">
        <f t="shared" si="537"/>
        <v>48187</v>
      </c>
      <c r="AX1484" s="6" t="s">
        <v>1535</v>
      </c>
    </row>
    <row r="1485" spans="1:50" hidden="1" outlineLevel="1">
      <c r="A1485" t="s">
        <v>1396</v>
      </c>
      <c r="B1485" t="s">
        <v>1022</v>
      </c>
      <c r="C1485" s="1">
        <f t="shared" si="538"/>
        <v>7789</v>
      </c>
      <c r="D1485" s="6">
        <f>IF(N1485&gt;0, RANK(N1485,(N1485:P1485,Q1485:AE1485)),0)</f>
        <v>2</v>
      </c>
      <c r="E1485" s="6">
        <f>IF(O1485&gt;0,RANK(O1485,(N1485:P1485,Q1485:AE1485)),0)</f>
        <v>1</v>
      </c>
      <c r="F1485" s="6">
        <f>IF(P1485&gt;0,RANK(P1485,(N1485:P1485,Q1485:AE1485)),0)</f>
        <v>0</v>
      </c>
      <c r="G1485" s="1">
        <f t="shared" si="547"/>
        <v>3946</v>
      </c>
      <c r="H1485" s="2">
        <f t="shared" si="548"/>
        <v>0.50661188856079087</v>
      </c>
      <c r="I1485" s="2"/>
      <c r="J1485" s="2">
        <f t="shared" si="539"/>
        <v>0.24470406984208498</v>
      </c>
      <c r="K1485" s="2">
        <f t="shared" si="540"/>
        <v>0.75131595840287591</v>
      </c>
      <c r="L1485" s="2">
        <f t="shared" si="541"/>
        <v>0</v>
      </c>
      <c r="M1485" s="2">
        <f t="shared" si="542"/>
        <v>3.9799717550390579E-3</v>
      </c>
      <c r="N1485" s="56">
        <v>1906</v>
      </c>
      <c r="O1485" s="56">
        <v>5852</v>
      </c>
      <c r="P1485" s="56"/>
      <c r="Q1485" s="56">
        <v>31</v>
      </c>
      <c r="R1485" s="56"/>
      <c r="S1485" s="56"/>
      <c r="T1485" s="56"/>
      <c r="U1485" s="56"/>
      <c r="V1485" s="56"/>
      <c r="W1485" s="56"/>
      <c r="X1485" s="56"/>
      <c r="Y1485" s="56"/>
      <c r="Z1485" s="56"/>
      <c r="AA1485" s="56"/>
      <c r="AB1485" s="56"/>
      <c r="AC1485" s="56"/>
      <c r="AD1485" s="56"/>
      <c r="AE1485" s="56"/>
      <c r="AG1485" s="6">
        <f>IF(Q1485&gt;0,RANK(Q1485,(N1485:P1485,Q1485:AE1485)),0)</f>
        <v>3</v>
      </c>
      <c r="AH1485" s="6">
        <f>IF(R1485&gt;0,RANK(R1485,(N1485:P1485,Q1485:AE1485)),0)</f>
        <v>0</v>
      </c>
      <c r="AI1485" s="6">
        <f>IF(T1485&gt;0,RANK(T1485,(N1485:P1485,Q1485:AE1485)),0)</f>
        <v>0</v>
      </c>
      <c r="AJ1485" s="6">
        <f>IF(S1485&gt;0,RANK(S1485,(N1485:P1485,Q1485:AE1485)),0)</f>
        <v>0</v>
      </c>
      <c r="AK1485" s="2">
        <f t="shared" si="543"/>
        <v>3.9799717550391576E-3</v>
      </c>
      <c r="AL1485" s="2">
        <f t="shared" si="544"/>
        <v>0</v>
      </c>
      <c r="AM1485" s="2">
        <f t="shared" si="545"/>
        <v>0</v>
      </c>
      <c r="AN1485" s="2">
        <f t="shared" si="546"/>
        <v>0</v>
      </c>
      <c r="AP1485" t="s">
        <v>1396</v>
      </c>
      <c r="AQ1485" t="s">
        <v>1022</v>
      </c>
      <c r="AT1485" s="92">
        <v>48</v>
      </c>
      <c r="AU1485" s="94">
        <v>189</v>
      </c>
      <c r="AV1485" s="98">
        <f t="shared" si="537"/>
        <v>48189</v>
      </c>
      <c r="AX1485" s="6" t="s">
        <v>1535</v>
      </c>
    </row>
    <row r="1486" spans="1:50" hidden="1" outlineLevel="1">
      <c r="A1486" t="s">
        <v>2736</v>
      </c>
      <c r="B1486" t="s">
        <v>1022</v>
      </c>
      <c r="C1486" s="1">
        <f t="shared" si="538"/>
        <v>1208</v>
      </c>
      <c r="D1486" s="6">
        <f>IF(N1486&gt;0, RANK(N1486,(N1486:P1486,Q1486:AE1486)),0)</f>
        <v>2</v>
      </c>
      <c r="E1486" s="6">
        <f>IF(O1486&gt;0,RANK(O1486,(N1486:P1486,Q1486:AE1486)),0)</f>
        <v>1</v>
      </c>
      <c r="F1486" s="6">
        <f>IF(P1486&gt;0,RANK(P1486,(N1486:P1486,Q1486:AE1486)),0)</f>
        <v>0</v>
      </c>
      <c r="G1486" s="1">
        <f t="shared" si="547"/>
        <v>280</v>
      </c>
      <c r="H1486" s="2">
        <f t="shared" si="548"/>
        <v>0.23178807947019867</v>
      </c>
      <c r="I1486" s="2"/>
      <c r="J1486" s="2">
        <f t="shared" si="539"/>
        <v>0.38327814569536423</v>
      </c>
      <c r="K1486" s="2">
        <f t="shared" si="540"/>
        <v>0.61506622516556286</v>
      </c>
      <c r="L1486" s="2">
        <f t="shared" si="541"/>
        <v>0</v>
      </c>
      <c r="M1486" s="2">
        <f t="shared" si="542"/>
        <v>1.6556291390729116E-3</v>
      </c>
      <c r="N1486" s="56">
        <v>463</v>
      </c>
      <c r="O1486" s="56">
        <v>743</v>
      </c>
      <c r="P1486" s="56"/>
      <c r="Q1486" s="56">
        <v>2</v>
      </c>
      <c r="R1486" s="56"/>
      <c r="S1486" s="56"/>
      <c r="T1486" s="56"/>
      <c r="U1486" s="56"/>
      <c r="V1486" s="56"/>
      <c r="W1486" s="56"/>
      <c r="X1486" s="56"/>
      <c r="Y1486" s="56"/>
      <c r="Z1486" s="56"/>
      <c r="AA1486" s="56"/>
      <c r="AB1486" s="56"/>
      <c r="AC1486" s="56"/>
      <c r="AD1486" s="56"/>
      <c r="AE1486" s="56"/>
      <c r="AG1486" s="6">
        <f>IF(Q1486&gt;0,RANK(Q1486,(N1486:P1486,Q1486:AE1486)),0)</f>
        <v>3</v>
      </c>
      <c r="AH1486" s="6">
        <f>IF(R1486&gt;0,RANK(R1486,(N1486:P1486,Q1486:AE1486)),0)</f>
        <v>0</v>
      </c>
      <c r="AI1486" s="6">
        <f>IF(T1486&gt;0,RANK(T1486,(N1486:P1486,Q1486:AE1486)),0)</f>
        <v>0</v>
      </c>
      <c r="AJ1486" s="6">
        <f>IF(S1486&gt;0,RANK(S1486,(N1486:P1486,Q1486:AE1486)),0)</f>
        <v>0</v>
      </c>
      <c r="AK1486" s="2">
        <f t="shared" si="543"/>
        <v>1.6556291390728477E-3</v>
      </c>
      <c r="AL1486" s="2">
        <f t="shared" si="544"/>
        <v>0</v>
      </c>
      <c r="AM1486" s="2">
        <f t="shared" si="545"/>
        <v>0</v>
      </c>
      <c r="AN1486" s="2">
        <f t="shared" si="546"/>
        <v>0</v>
      </c>
      <c r="AP1486" t="s">
        <v>2736</v>
      </c>
      <c r="AQ1486" t="s">
        <v>1022</v>
      </c>
      <c r="AT1486" s="92">
        <v>48</v>
      </c>
      <c r="AU1486" s="94">
        <v>191</v>
      </c>
      <c r="AV1486" s="98">
        <f t="shared" si="537"/>
        <v>48191</v>
      </c>
      <c r="AX1486" s="6" t="s">
        <v>1535</v>
      </c>
    </row>
    <row r="1487" spans="1:50" hidden="1" outlineLevel="1">
      <c r="A1487" t="s">
        <v>2878</v>
      </c>
      <c r="B1487" t="s">
        <v>1022</v>
      </c>
      <c r="C1487" s="1">
        <f t="shared" si="538"/>
        <v>2582</v>
      </c>
      <c r="D1487" s="6">
        <f>IF(N1487&gt;0, RANK(N1487,(N1487:P1487,Q1487:AE1487)),0)</f>
        <v>2</v>
      </c>
      <c r="E1487" s="6">
        <f>IF(O1487&gt;0,RANK(O1487,(N1487:P1487,Q1487:AE1487)),0)</f>
        <v>1</v>
      </c>
      <c r="F1487" s="6">
        <f>IF(P1487&gt;0,RANK(P1487,(N1487:P1487,Q1487:AE1487)),0)</f>
        <v>0</v>
      </c>
      <c r="G1487" s="1">
        <f t="shared" si="547"/>
        <v>480</v>
      </c>
      <c r="H1487" s="2">
        <f t="shared" si="548"/>
        <v>0.18590240123934934</v>
      </c>
      <c r="I1487" s="2"/>
      <c r="J1487" s="2">
        <f t="shared" si="539"/>
        <v>0.40395042602633618</v>
      </c>
      <c r="K1487" s="2">
        <f t="shared" si="540"/>
        <v>0.58985282726568555</v>
      </c>
      <c r="L1487" s="2">
        <f t="shared" si="541"/>
        <v>0</v>
      </c>
      <c r="M1487" s="2">
        <f t="shared" si="542"/>
        <v>6.1967467079782068E-3</v>
      </c>
      <c r="N1487" s="56">
        <v>1043</v>
      </c>
      <c r="O1487" s="56">
        <v>1523</v>
      </c>
      <c r="P1487" s="56"/>
      <c r="Q1487" s="56">
        <v>16</v>
      </c>
      <c r="R1487" s="56"/>
      <c r="S1487" s="56"/>
      <c r="T1487" s="56"/>
      <c r="U1487" s="56"/>
      <c r="V1487" s="56"/>
      <c r="W1487" s="56"/>
      <c r="X1487" s="56"/>
      <c r="Y1487" s="56"/>
      <c r="Z1487" s="56"/>
      <c r="AA1487" s="56"/>
      <c r="AB1487" s="56"/>
      <c r="AC1487" s="56"/>
      <c r="AD1487" s="56"/>
      <c r="AE1487" s="56"/>
      <c r="AG1487" s="6">
        <f>IF(Q1487&gt;0,RANK(Q1487,(N1487:P1487,Q1487:AE1487)),0)</f>
        <v>3</v>
      </c>
      <c r="AH1487" s="6">
        <f>IF(R1487&gt;0,RANK(R1487,(N1487:P1487,Q1487:AE1487)),0)</f>
        <v>0</v>
      </c>
      <c r="AI1487" s="6">
        <f>IF(T1487&gt;0,RANK(T1487,(N1487:P1487,Q1487:AE1487)),0)</f>
        <v>0</v>
      </c>
      <c r="AJ1487" s="6">
        <f>IF(S1487&gt;0,RANK(S1487,(N1487:P1487,Q1487:AE1487)),0)</f>
        <v>0</v>
      </c>
      <c r="AK1487" s="2">
        <f t="shared" si="543"/>
        <v>6.1967467079783118E-3</v>
      </c>
      <c r="AL1487" s="2">
        <f t="shared" si="544"/>
        <v>0</v>
      </c>
      <c r="AM1487" s="2">
        <f t="shared" si="545"/>
        <v>0</v>
      </c>
      <c r="AN1487" s="2">
        <f t="shared" si="546"/>
        <v>0</v>
      </c>
      <c r="AP1487" t="s">
        <v>2878</v>
      </c>
      <c r="AQ1487" t="s">
        <v>1022</v>
      </c>
      <c r="AT1487" s="92">
        <v>48</v>
      </c>
      <c r="AU1487" s="94">
        <v>193</v>
      </c>
      <c r="AV1487" s="98">
        <f t="shared" si="537"/>
        <v>48193</v>
      </c>
      <c r="AX1487" s="6" t="s">
        <v>1535</v>
      </c>
    </row>
    <row r="1488" spans="1:50" hidden="1" outlineLevel="1">
      <c r="A1488" t="s">
        <v>350</v>
      </c>
      <c r="B1488" t="s">
        <v>1022</v>
      </c>
      <c r="C1488" s="1">
        <f t="shared" si="538"/>
        <v>1762</v>
      </c>
      <c r="D1488" s="6">
        <f>IF(N1488&gt;0, RANK(N1488,(N1488:P1488,Q1488:AE1488)),0)</f>
        <v>2</v>
      </c>
      <c r="E1488" s="6">
        <f>IF(O1488&gt;0,RANK(O1488,(N1488:P1488,Q1488:AE1488)),0)</f>
        <v>1</v>
      </c>
      <c r="F1488" s="6">
        <f>IF(P1488&gt;0,RANK(P1488,(N1488:P1488,Q1488:AE1488)),0)</f>
        <v>0</v>
      </c>
      <c r="G1488" s="1">
        <f t="shared" si="547"/>
        <v>1358</v>
      </c>
      <c r="H1488" s="2">
        <f t="shared" si="548"/>
        <v>0.77071509648127123</v>
      </c>
      <c r="I1488" s="2"/>
      <c r="J1488" s="2">
        <f t="shared" si="539"/>
        <v>0.11350737797956867</v>
      </c>
      <c r="K1488" s="2">
        <f t="shared" si="540"/>
        <v>0.8842224744608399</v>
      </c>
      <c r="L1488" s="2">
        <f t="shared" si="541"/>
        <v>0</v>
      </c>
      <c r="M1488" s="2">
        <f t="shared" si="542"/>
        <v>2.2701475595914289E-3</v>
      </c>
      <c r="N1488" s="56">
        <v>200</v>
      </c>
      <c r="O1488" s="56">
        <v>1558</v>
      </c>
      <c r="P1488" s="56"/>
      <c r="Q1488" s="56">
        <v>4</v>
      </c>
      <c r="R1488" s="56"/>
      <c r="S1488" s="56"/>
      <c r="T1488" s="56"/>
      <c r="U1488" s="56"/>
      <c r="V1488" s="56"/>
      <c r="W1488" s="56"/>
      <c r="X1488" s="56"/>
      <c r="Y1488" s="56"/>
      <c r="Z1488" s="56"/>
      <c r="AA1488" s="56"/>
      <c r="AB1488" s="56"/>
      <c r="AC1488" s="56"/>
      <c r="AD1488" s="56"/>
      <c r="AE1488" s="56"/>
      <c r="AG1488" s="6">
        <f>IF(Q1488&gt;0,RANK(Q1488,(N1488:P1488,Q1488:AE1488)),0)</f>
        <v>3</v>
      </c>
      <c r="AH1488" s="6">
        <f>IF(R1488&gt;0,RANK(R1488,(N1488:P1488,Q1488:AE1488)),0)</f>
        <v>0</v>
      </c>
      <c r="AI1488" s="6">
        <f>IF(T1488&gt;0,RANK(T1488,(N1488:P1488,Q1488:AE1488)),0)</f>
        <v>0</v>
      </c>
      <c r="AJ1488" s="6">
        <f>IF(S1488&gt;0,RANK(S1488,(N1488:P1488,Q1488:AE1488)),0)</f>
        <v>0</v>
      </c>
      <c r="AK1488" s="2">
        <f t="shared" si="543"/>
        <v>2.2701475595913734E-3</v>
      </c>
      <c r="AL1488" s="2">
        <f t="shared" si="544"/>
        <v>0</v>
      </c>
      <c r="AM1488" s="2">
        <f t="shared" si="545"/>
        <v>0</v>
      </c>
      <c r="AN1488" s="2">
        <f t="shared" si="546"/>
        <v>0</v>
      </c>
      <c r="AP1488" t="s">
        <v>350</v>
      </c>
      <c r="AQ1488" t="s">
        <v>1022</v>
      </c>
      <c r="AT1488" s="92">
        <v>48</v>
      </c>
      <c r="AU1488" s="94">
        <v>195</v>
      </c>
      <c r="AV1488" s="98">
        <f t="shared" si="537"/>
        <v>48195</v>
      </c>
      <c r="AX1488" s="6" t="s">
        <v>1535</v>
      </c>
    </row>
    <row r="1489" spans="1:50" hidden="1" outlineLevel="1">
      <c r="A1489" t="s">
        <v>1544</v>
      </c>
      <c r="B1489" t="s">
        <v>1022</v>
      </c>
      <c r="C1489" s="1">
        <f t="shared" si="538"/>
        <v>1322</v>
      </c>
      <c r="D1489" s="6">
        <f>IF(N1489&gt;0, RANK(N1489,(N1489:P1489,Q1489:AE1489)),0)</f>
        <v>2</v>
      </c>
      <c r="E1489" s="6">
        <f>IF(O1489&gt;0,RANK(O1489,(N1489:P1489,Q1489:AE1489)),0)</f>
        <v>1</v>
      </c>
      <c r="F1489" s="6">
        <f>IF(P1489&gt;0,RANK(P1489,(N1489:P1489,Q1489:AE1489)),0)</f>
        <v>0</v>
      </c>
      <c r="G1489" s="1">
        <f t="shared" si="547"/>
        <v>165</v>
      </c>
      <c r="H1489" s="2">
        <f t="shared" si="548"/>
        <v>0.12481089258698941</v>
      </c>
      <c r="I1489" s="2"/>
      <c r="J1489" s="2">
        <f t="shared" si="539"/>
        <v>0.43645990922844174</v>
      </c>
      <c r="K1489" s="2">
        <f t="shared" si="540"/>
        <v>0.56127080181543121</v>
      </c>
      <c r="L1489" s="2">
        <f t="shared" si="541"/>
        <v>0</v>
      </c>
      <c r="M1489" s="2">
        <f t="shared" si="542"/>
        <v>2.2692889561269913E-3</v>
      </c>
      <c r="N1489" s="56">
        <v>577</v>
      </c>
      <c r="O1489" s="56">
        <v>742</v>
      </c>
      <c r="P1489" s="56"/>
      <c r="Q1489" s="56">
        <v>3</v>
      </c>
      <c r="R1489" s="56"/>
      <c r="S1489" s="56"/>
      <c r="T1489" s="56"/>
      <c r="U1489" s="56"/>
      <c r="V1489" s="56"/>
      <c r="W1489" s="56"/>
      <c r="X1489" s="56"/>
      <c r="Y1489" s="56"/>
      <c r="Z1489" s="56"/>
      <c r="AA1489" s="56"/>
      <c r="AB1489" s="56"/>
      <c r="AC1489" s="56"/>
      <c r="AD1489" s="56"/>
      <c r="AE1489" s="56"/>
      <c r="AG1489" s="6">
        <f>IF(Q1489&gt;0,RANK(Q1489,(N1489:P1489,Q1489:AE1489)),0)</f>
        <v>3</v>
      </c>
      <c r="AH1489" s="6">
        <f>IF(R1489&gt;0,RANK(R1489,(N1489:P1489,Q1489:AE1489)),0)</f>
        <v>0</v>
      </c>
      <c r="AI1489" s="6">
        <f>IF(T1489&gt;0,RANK(T1489,(N1489:P1489,Q1489:AE1489)),0)</f>
        <v>0</v>
      </c>
      <c r="AJ1489" s="6">
        <f>IF(S1489&gt;0,RANK(S1489,(N1489:P1489,Q1489:AE1489)),0)</f>
        <v>0</v>
      </c>
      <c r="AK1489" s="2">
        <f t="shared" si="543"/>
        <v>2.2692889561270802E-3</v>
      </c>
      <c r="AL1489" s="2">
        <f t="shared" si="544"/>
        <v>0</v>
      </c>
      <c r="AM1489" s="2">
        <f t="shared" si="545"/>
        <v>0</v>
      </c>
      <c r="AN1489" s="2">
        <f t="shared" si="546"/>
        <v>0</v>
      </c>
      <c r="AP1489" t="s">
        <v>1544</v>
      </c>
      <c r="AQ1489" t="s">
        <v>1022</v>
      </c>
      <c r="AT1489" s="92">
        <v>48</v>
      </c>
      <c r="AU1489" s="94">
        <v>197</v>
      </c>
      <c r="AV1489" s="98">
        <f t="shared" si="537"/>
        <v>48197</v>
      </c>
      <c r="AX1489" s="6" t="s">
        <v>1535</v>
      </c>
    </row>
    <row r="1490" spans="1:50" hidden="1" outlineLevel="1">
      <c r="A1490" t="s">
        <v>1238</v>
      </c>
      <c r="B1490" t="s">
        <v>1022</v>
      </c>
      <c r="C1490" s="1">
        <f t="shared" si="538"/>
        <v>11380</v>
      </c>
      <c r="D1490" s="6">
        <f>IF(N1490&gt;0, RANK(N1490,(N1490:P1490,Q1490:AE1490)),0)</f>
        <v>2</v>
      </c>
      <c r="E1490" s="6">
        <f>IF(O1490&gt;0,RANK(O1490,(N1490:P1490,Q1490:AE1490)),0)</f>
        <v>1</v>
      </c>
      <c r="F1490" s="6">
        <f>IF(P1490&gt;0,RANK(P1490,(N1490:P1490,Q1490:AE1490)),0)</f>
        <v>0</v>
      </c>
      <c r="G1490" s="1">
        <f t="shared" si="547"/>
        <v>2206</v>
      </c>
      <c r="H1490" s="2">
        <f t="shared" si="548"/>
        <v>0.19384885764499121</v>
      </c>
      <c r="I1490" s="2"/>
      <c r="J1490" s="2">
        <f t="shared" si="539"/>
        <v>0.39859402460456944</v>
      </c>
      <c r="K1490" s="2">
        <f t="shared" si="540"/>
        <v>0.59244288224956065</v>
      </c>
      <c r="L1490" s="2">
        <f t="shared" si="541"/>
        <v>0</v>
      </c>
      <c r="M1490" s="2">
        <f t="shared" si="542"/>
        <v>8.9630931458699603E-3</v>
      </c>
      <c r="N1490" s="56">
        <v>4536</v>
      </c>
      <c r="O1490" s="56">
        <v>6742</v>
      </c>
      <c r="P1490" s="56"/>
      <c r="Q1490" s="56">
        <v>102</v>
      </c>
      <c r="R1490" s="56"/>
      <c r="S1490" s="56"/>
      <c r="T1490" s="56"/>
      <c r="U1490" s="56"/>
      <c r="V1490" s="56"/>
      <c r="W1490" s="56"/>
      <c r="X1490" s="56"/>
      <c r="Y1490" s="56"/>
      <c r="Z1490" s="56"/>
      <c r="AA1490" s="56"/>
      <c r="AB1490" s="56"/>
      <c r="AC1490" s="56"/>
      <c r="AD1490" s="56"/>
      <c r="AE1490" s="56"/>
      <c r="AG1490" s="6">
        <f>IF(Q1490&gt;0,RANK(Q1490,(N1490:P1490,Q1490:AE1490)),0)</f>
        <v>3</v>
      </c>
      <c r="AH1490" s="6">
        <f>IF(R1490&gt;0,RANK(R1490,(N1490:P1490,Q1490:AE1490)),0)</f>
        <v>0</v>
      </c>
      <c r="AI1490" s="6">
        <f>IF(T1490&gt;0,RANK(T1490,(N1490:P1490,Q1490:AE1490)),0)</f>
        <v>0</v>
      </c>
      <c r="AJ1490" s="6">
        <f>IF(S1490&gt;0,RANK(S1490,(N1490:P1490,Q1490:AE1490)),0)</f>
        <v>0</v>
      </c>
      <c r="AK1490" s="2">
        <f t="shared" si="543"/>
        <v>8.9630931458699464E-3</v>
      </c>
      <c r="AL1490" s="2">
        <f t="shared" si="544"/>
        <v>0</v>
      </c>
      <c r="AM1490" s="2">
        <f t="shared" si="545"/>
        <v>0</v>
      </c>
      <c r="AN1490" s="2">
        <f t="shared" si="546"/>
        <v>0</v>
      </c>
      <c r="AP1490" t="s">
        <v>1238</v>
      </c>
      <c r="AQ1490" t="s">
        <v>1022</v>
      </c>
      <c r="AT1490" s="92">
        <v>48</v>
      </c>
      <c r="AU1490" s="94">
        <v>199</v>
      </c>
      <c r="AV1490" s="98">
        <f t="shared" si="537"/>
        <v>48199</v>
      </c>
      <c r="AX1490" s="6" t="s">
        <v>1535</v>
      </c>
    </row>
    <row r="1491" spans="1:50" hidden="1" outlineLevel="1">
      <c r="A1491" t="s">
        <v>932</v>
      </c>
      <c r="B1491" t="s">
        <v>1022</v>
      </c>
      <c r="C1491" s="1">
        <f t="shared" si="538"/>
        <v>620127</v>
      </c>
      <c r="D1491" s="6">
        <f>IF(N1491&gt;0, RANK(N1491,(N1491:P1491,Q1491:AE1491)),0)</f>
        <v>2</v>
      </c>
      <c r="E1491" s="6">
        <f>IF(O1491&gt;0,RANK(O1491,(N1491:P1491,Q1491:AE1491)),0)</f>
        <v>1</v>
      </c>
      <c r="F1491" s="6">
        <f>IF(P1491&gt;0,RANK(P1491,(N1491:P1491,Q1491:AE1491)),0)</f>
        <v>0</v>
      </c>
      <c r="G1491" s="1">
        <f t="shared" si="547"/>
        <v>130551</v>
      </c>
      <c r="H1491" s="2">
        <f t="shared" si="548"/>
        <v>0.21052300577139843</v>
      </c>
      <c r="I1491" s="2"/>
      <c r="J1491" s="2">
        <f t="shared" si="539"/>
        <v>0.39022490554354189</v>
      </c>
      <c r="K1491" s="2">
        <f t="shared" si="540"/>
        <v>0.60074791131494032</v>
      </c>
      <c r="L1491" s="2">
        <f t="shared" si="541"/>
        <v>0</v>
      </c>
      <c r="M1491" s="2">
        <f t="shared" si="542"/>
        <v>9.0271831415178472E-3</v>
      </c>
      <c r="N1491" s="56">
        <v>241989</v>
      </c>
      <c r="O1491" s="56">
        <v>372540</v>
      </c>
      <c r="P1491" s="56"/>
      <c r="Q1491" s="56">
        <v>5598</v>
      </c>
      <c r="R1491" s="56"/>
      <c r="S1491" s="56"/>
      <c r="T1491" s="56"/>
      <c r="U1491" s="56"/>
      <c r="V1491" s="56"/>
      <c r="W1491" s="56"/>
      <c r="X1491" s="56"/>
      <c r="Y1491" s="56"/>
      <c r="Z1491" s="56"/>
      <c r="AA1491" s="56"/>
      <c r="AB1491" s="56"/>
      <c r="AC1491" s="56"/>
      <c r="AD1491" s="56"/>
      <c r="AE1491" s="56"/>
      <c r="AG1491" s="6">
        <f>IF(Q1491&gt;0,RANK(Q1491,(N1491:P1491,Q1491:AE1491)),0)</f>
        <v>3</v>
      </c>
      <c r="AH1491" s="6">
        <f>IF(R1491&gt;0,RANK(R1491,(N1491:P1491,Q1491:AE1491)),0)</f>
        <v>0</v>
      </c>
      <c r="AI1491" s="6">
        <f>IF(T1491&gt;0,RANK(T1491,(N1491:P1491,Q1491:AE1491)),0)</f>
        <v>0</v>
      </c>
      <c r="AJ1491" s="6">
        <f>IF(S1491&gt;0,RANK(S1491,(N1491:P1491,Q1491:AE1491)),0)</f>
        <v>0</v>
      </c>
      <c r="AK1491" s="2">
        <f t="shared" si="543"/>
        <v>9.0271831415177865E-3</v>
      </c>
      <c r="AL1491" s="2">
        <f t="shared" si="544"/>
        <v>0</v>
      </c>
      <c r="AM1491" s="2">
        <f t="shared" si="545"/>
        <v>0</v>
      </c>
      <c r="AN1491" s="2">
        <f t="shared" si="546"/>
        <v>0</v>
      </c>
      <c r="AP1491" t="s">
        <v>932</v>
      </c>
      <c r="AQ1491" t="s">
        <v>1022</v>
      </c>
      <c r="AT1491" s="92">
        <v>48</v>
      </c>
      <c r="AU1491" s="94">
        <v>201</v>
      </c>
      <c r="AV1491" s="98">
        <f t="shared" si="537"/>
        <v>48201</v>
      </c>
      <c r="AX1491" s="6" t="s">
        <v>1535</v>
      </c>
    </row>
    <row r="1492" spans="1:50" hidden="1" outlineLevel="1">
      <c r="A1492" t="s">
        <v>1361</v>
      </c>
      <c r="B1492" t="s">
        <v>1022</v>
      </c>
      <c r="C1492" s="1">
        <f t="shared" si="538"/>
        <v>16221</v>
      </c>
      <c r="D1492" s="6">
        <f>IF(N1492&gt;0, RANK(N1492,(N1492:P1492,Q1492:AE1492)),0)</f>
        <v>2</v>
      </c>
      <c r="E1492" s="6">
        <f>IF(O1492&gt;0,RANK(O1492,(N1492:P1492,Q1492:AE1492)),0)</f>
        <v>1</v>
      </c>
      <c r="F1492" s="6">
        <f>IF(P1492&gt;0,RANK(P1492,(N1492:P1492,Q1492:AE1492)),0)</f>
        <v>0</v>
      </c>
      <c r="G1492" s="1">
        <f t="shared" si="547"/>
        <v>3270</v>
      </c>
      <c r="H1492" s="2">
        <f t="shared" si="548"/>
        <v>0.20159053079341593</v>
      </c>
      <c r="I1492" s="2"/>
      <c r="J1492" s="2">
        <f t="shared" si="539"/>
        <v>0.39658467418778126</v>
      </c>
      <c r="K1492" s="2">
        <f t="shared" si="540"/>
        <v>0.59817520498119725</v>
      </c>
      <c r="L1492" s="2">
        <f t="shared" si="541"/>
        <v>0</v>
      </c>
      <c r="M1492" s="2">
        <f t="shared" si="542"/>
        <v>5.2401208310215441E-3</v>
      </c>
      <c r="N1492" s="56">
        <v>6433</v>
      </c>
      <c r="O1492" s="56">
        <v>9703</v>
      </c>
      <c r="P1492" s="56"/>
      <c r="Q1492" s="56">
        <v>85</v>
      </c>
      <c r="R1492" s="56"/>
      <c r="S1492" s="56"/>
      <c r="T1492" s="56"/>
      <c r="U1492" s="56"/>
      <c r="V1492" s="56"/>
      <c r="W1492" s="56"/>
      <c r="X1492" s="56"/>
      <c r="Y1492" s="56"/>
      <c r="Z1492" s="56"/>
      <c r="AA1492" s="56"/>
      <c r="AB1492" s="56"/>
      <c r="AC1492" s="56"/>
      <c r="AD1492" s="56"/>
      <c r="AE1492" s="56"/>
      <c r="AG1492" s="6">
        <f>IF(Q1492&gt;0,RANK(Q1492,(N1492:P1492,Q1492:AE1492)),0)</f>
        <v>3</v>
      </c>
      <c r="AH1492" s="6">
        <f>IF(R1492&gt;0,RANK(R1492,(N1492:P1492,Q1492:AE1492)),0)</f>
        <v>0</v>
      </c>
      <c r="AI1492" s="6">
        <f>IF(T1492&gt;0,RANK(T1492,(N1492:P1492,Q1492:AE1492)),0)</f>
        <v>0</v>
      </c>
      <c r="AJ1492" s="6">
        <f>IF(S1492&gt;0,RANK(S1492,(N1492:P1492,Q1492:AE1492)),0)</f>
        <v>0</v>
      </c>
      <c r="AK1492" s="2">
        <f t="shared" si="543"/>
        <v>5.2401208310215155E-3</v>
      </c>
      <c r="AL1492" s="2">
        <f t="shared" si="544"/>
        <v>0</v>
      </c>
      <c r="AM1492" s="2">
        <f t="shared" si="545"/>
        <v>0</v>
      </c>
      <c r="AN1492" s="2">
        <f t="shared" si="546"/>
        <v>0</v>
      </c>
      <c r="AP1492" t="s">
        <v>1361</v>
      </c>
      <c r="AQ1492" t="s">
        <v>1022</v>
      </c>
      <c r="AT1492" s="92">
        <v>48</v>
      </c>
      <c r="AU1492" s="94">
        <v>203</v>
      </c>
      <c r="AV1492" s="98">
        <f t="shared" si="537"/>
        <v>48203</v>
      </c>
      <c r="AX1492" s="6" t="s">
        <v>1535</v>
      </c>
    </row>
    <row r="1493" spans="1:50" hidden="1" outlineLevel="1">
      <c r="A1493" t="s">
        <v>235</v>
      </c>
      <c r="B1493" t="s">
        <v>1022</v>
      </c>
      <c r="C1493" s="1">
        <f t="shared" si="538"/>
        <v>1441</v>
      </c>
      <c r="D1493" s="6">
        <f>IF(N1493&gt;0, RANK(N1493,(N1493:P1493,Q1493:AE1493)),0)</f>
        <v>2</v>
      </c>
      <c r="E1493" s="6">
        <f>IF(O1493&gt;0,RANK(O1493,(N1493:P1493,Q1493:AE1493)),0)</f>
        <v>1</v>
      </c>
      <c r="F1493" s="6">
        <f>IF(P1493&gt;0,RANK(P1493,(N1493:P1493,Q1493:AE1493)),0)</f>
        <v>0</v>
      </c>
      <c r="G1493" s="1">
        <f t="shared" si="547"/>
        <v>836</v>
      </c>
      <c r="H1493" s="2">
        <f t="shared" si="548"/>
        <v>0.58015267175572516</v>
      </c>
      <c r="I1493" s="2"/>
      <c r="J1493" s="2">
        <f t="shared" si="539"/>
        <v>0.20818875780707841</v>
      </c>
      <c r="K1493" s="2">
        <f t="shared" si="540"/>
        <v>0.78834142956280362</v>
      </c>
      <c r="L1493" s="2">
        <f t="shared" si="541"/>
        <v>0</v>
      </c>
      <c r="M1493" s="2">
        <f t="shared" si="542"/>
        <v>3.4698126301179189E-3</v>
      </c>
      <c r="N1493" s="56">
        <v>300</v>
      </c>
      <c r="O1493" s="56">
        <v>1136</v>
      </c>
      <c r="P1493" s="56"/>
      <c r="Q1493" s="56">
        <v>5</v>
      </c>
      <c r="R1493" s="56"/>
      <c r="S1493" s="56"/>
      <c r="T1493" s="56"/>
      <c r="U1493" s="56"/>
      <c r="V1493" s="56"/>
      <c r="W1493" s="56"/>
      <c r="X1493" s="56"/>
      <c r="Y1493" s="56"/>
      <c r="Z1493" s="56"/>
      <c r="AA1493" s="56"/>
      <c r="AB1493" s="56"/>
      <c r="AC1493" s="56"/>
      <c r="AD1493" s="56"/>
      <c r="AE1493" s="56"/>
      <c r="AG1493" s="6">
        <f>IF(Q1493&gt;0,RANK(Q1493,(N1493:P1493,Q1493:AE1493)),0)</f>
        <v>3</v>
      </c>
      <c r="AH1493" s="6">
        <f>IF(R1493&gt;0,RANK(R1493,(N1493:P1493,Q1493:AE1493)),0)</f>
        <v>0</v>
      </c>
      <c r="AI1493" s="6">
        <f>IF(T1493&gt;0,RANK(T1493,(N1493:P1493,Q1493:AE1493)),0)</f>
        <v>0</v>
      </c>
      <c r="AJ1493" s="6">
        <f>IF(S1493&gt;0,RANK(S1493,(N1493:P1493,Q1493:AE1493)),0)</f>
        <v>0</v>
      </c>
      <c r="AK1493" s="2">
        <f t="shared" si="543"/>
        <v>3.4698126301179735E-3</v>
      </c>
      <c r="AL1493" s="2">
        <f t="shared" si="544"/>
        <v>0</v>
      </c>
      <c r="AM1493" s="2">
        <f t="shared" si="545"/>
        <v>0</v>
      </c>
      <c r="AN1493" s="2">
        <f t="shared" si="546"/>
        <v>0</v>
      </c>
      <c r="AP1493" t="s">
        <v>235</v>
      </c>
      <c r="AQ1493" t="s">
        <v>1022</v>
      </c>
      <c r="AT1493" s="92">
        <v>48</v>
      </c>
      <c r="AU1493" s="94">
        <v>205</v>
      </c>
      <c r="AV1493" s="98">
        <f t="shared" si="537"/>
        <v>48205</v>
      </c>
      <c r="AX1493" s="6" t="s">
        <v>1535</v>
      </c>
    </row>
    <row r="1494" spans="1:50" hidden="1" outlineLevel="1">
      <c r="A1494" t="s">
        <v>2595</v>
      </c>
      <c r="B1494" t="s">
        <v>1022</v>
      </c>
      <c r="C1494" s="1">
        <f t="shared" si="538"/>
        <v>2124</v>
      </c>
      <c r="D1494" s="6">
        <f>IF(N1494&gt;0, RANK(N1494,(N1494:P1494,Q1494:AE1494)),0)</f>
        <v>1</v>
      </c>
      <c r="E1494" s="6">
        <f>IF(O1494&gt;0,RANK(O1494,(N1494:P1494,Q1494:AE1494)),0)</f>
        <v>2</v>
      </c>
      <c r="F1494" s="6">
        <f>IF(P1494&gt;0,RANK(P1494,(N1494:P1494,Q1494:AE1494)),0)</f>
        <v>0</v>
      </c>
      <c r="G1494" s="1">
        <f t="shared" si="547"/>
        <v>7</v>
      </c>
      <c r="H1494" s="2">
        <f t="shared" si="548"/>
        <v>3.2956685499058382E-3</v>
      </c>
      <c r="I1494" s="2"/>
      <c r="J1494" s="2">
        <f t="shared" si="539"/>
        <v>0.50047080979284364</v>
      </c>
      <c r="K1494" s="2">
        <f t="shared" si="540"/>
        <v>0.49717514124293788</v>
      </c>
      <c r="L1494" s="2">
        <f t="shared" si="541"/>
        <v>0</v>
      </c>
      <c r="M1494" s="2">
        <f t="shared" si="542"/>
        <v>2.3540489642184803E-3</v>
      </c>
      <c r="N1494" s="56">
        <v>1063</v>
      </c>
      <c r="O1494" s="56">
        <v>1056</v>
      </c>
      <c r="P1494" s="56"/>
      <c r="Q1494" s="56">
        <v>5</v>
      </c>
      <c r="R1494" s="56"/>
      <c r="S1494" s="56"/>
      <c r="T1494" s="56"/>
      <c r="U1494" s="56"/>
      <c r="V1494" s="56"/>
      <c r="W1494" s="56"/>
      <c r="X1494" s="56"/>
      <c r="Y1494" s="56"/>
      <c r="Z1494" s="56"/>
      <c r="AA1494" s="56"/>
      <c r="AB1494" s="56"/>
      <c r="AC1494" s="56"/>
      <c r="AD1494" s="56"/>
      <c r="AE1494" s="56"/>
      <c r="AG1494" s="6">
        <f>IF(Q1494&gt;0,RANK(Q1494,(N1494:P1494,Q1494:AE1494)),0)</f>
        <v>3</v>
      </c>
      <c r="AH1494" s="6">
        <f>IF(R1494&gt;0,RANK(R1494,(N1494:P1494,Q1494:AE1494)),0)</f>
        <v>0</v>
      </c>
      <c r="AI1494" s="6">
        <f>IF(T1494&gt;0,RANK(T1494,(N1494:P1494,Q1494:AE1494)),0)</f>
        <v>0</v>
      </c>
      <c r="AJ1494" s="6">
        <f>IF(S1494&gt;0,RANK(S1494,(N1494:P1494,Q1494:AE1494)),0)</f>
        <v>0</v>
      </c>
      <c r="AK1494" s="2">
        <f t="shared" si="543"/>
        <v>2.3540489642184556E-3</v>
      </c>
      <c r="AL1494" s="2">
        <f t="shared" si="544"/>
        <v>0</v>
      </c>
      <c r="AM1494" s="2">
        <f t="shared" si="545"/>
        <v>0</v>
      </c>
      <c r="AN1494" s="2">
        <f t="shared" si="546"/>
        <v>0</v>
      </c>
      <c r="AP1494" t="s">
        <v>2595</v>
      </c>
      <c r="AQ1494" t="s">
        <v>1022</v>
      </c>
      <c r="AT1494" s="92">
        <v>48</v>
      </c>
      <c r="AU1494" s="94">
        <v>207</v>
      </c>
      <c r="AV1494" s="98">
        <f t="shared" si="537"/>
        <v>48207</v>
      </c>
      <c r="AX1494" s="6" t="s">
        <v>1535</v>
      </c>
    </row>
    <row r="1495" spans="1:50" hidden="1" outlineLevel="1">
      <c r="A1495" t="s">
        <v>1073</v>
      </c>
      <c r="B1495" t="s">
        <v>1022</v>
      </c>
      <c r="C1495" s="1">
        <f t="shared" si="538"/>
        <v>18123</v>
      </c>
      <c r="D1495" s="6">
        <f>IF(N1495&gt;0, RANK(N1495,(N1495:P1495,Q1495:AE1495)),0)</f>
        <v>2</v>
      </c>
      <c r="E1495" s="6">
        <f>IF(O1495&gt;0,RANK(O1495,(N1495:P1495,Q1495:AE1495)),0)</f>
        <v>1</v>
      </c>
      <c r="F1495" s="6">
        <f>IF(P1495&gt;0,RANK(P1495,(N1495:P1495,Q1495:AE1495)),0)</f>
        <v>0</v>
      </c>
      <c r="G1495" s="1">
        <f t="shared" si="547"/>
        <v>3296</v>
      </c>
      <c r="H1495" s="2">
        <f t="shared" si="548"/>
        <v>0.18186834409314132</v>
      </c>
      <c r="I1495" s="2"/>
      <c r="J1495" s="2">
        <f t="shared" si="539"/>
        <v>0.40153396236826133</v>
      </c>
      <c r="K1495" s="2">
        <f t="shared" si="540"/>
        <v>0.58340230646140268</v>
      </c>
      <c r="L1495" s="2">
        <f t="shared" si="541"/>
        <v>0</v>
      </c>
      <c r="M1495" s="2">
        <f t="shared" si="542"/>
        <v>1.5063731170335992E-2</v>
      </c>
      <c r="N1495" s="56">
        <v>7277</v>
      </c>
      <c r="O1495" s="56">
        <v>10573</v>
      </c>
      <c r="P1495" s="56"/>
      <c r="Q1495" s="56">
        <v>273</v>
      </c>
      <c r="R1495" s="56"/>
      <c r="S1495" s="56"/>
      <c r="T1495" s="56"/>
      <c r="U1495" s="56"/>
      <c r="V1495" s="56"/>
      <c r="W1495" s="56"/>
      <c r="X1495" s="56"/>
      <c r="Y1495" s="56"/>
      <c r="Z1495" s="56"/>
      <c r="AA1495" s="56"/>
      <c r="AB1495" s="56"/>
      <c r="AC1495" s="56"/>
      <c r="AD1495" s="56"/>
      <c r="AE1495" s="56"/>
      <c r="AG1495" s="6">
        <f>IF(Q1495&gt;0,RANK(Q1495,(N1495:P1495,Q1495:AE1495)),0)</f>
        <v>3</v>
      </c>
      <c r="AH1495" s="6">
        <f>IF(R1495&gt;0,RANK(R1495,(N1495:P1495,Q1495:AE1495)),0)</f>
        <v>0</v>
      </c>
      <c r="AI1495" s="6">
        <f>IF(T1495&gt;0,RANK(T1495,(N1495:P1495,Q1495:AE1495)),0)</f>
        <v>0</v>
      </c>
      <c r="AJ1495" s="6">
        <f>IF(S1495&gt;0,RANK(S1495,(N1495:P1495,Q1495:AE1495)),0)</f>
        <v>0</v>
      </c>
      <c r="AK1495" s="2">
        <f t="shared" si="543"/>
        <v>1.5063731170336037E-2</v>
      </c>
      <c r="AL1495" s="2">
        <f t="shared" si="544"/>
        <v>0</v>
      </c>
      <c r="AM1495" s="2">
        <f t="shared" si="545"/>
        <v>0</v>
      </c>
      <c r="AN1495" s="2">
        <f t="shared" si="546"/>
        <v>0</v>
      </c>
      <c r="AP1495" t="s">
        <v>1073</v>
      </c>
      <c r="AQ1495" t="s">
        <v>1022</v>
      </c>
      <c r="AT1495" s="92">
        <v>48</v>
      </c>
      <c r="AU1495" s="94">
        <v>209</v>
      </c>
      <c r="AV1495" s="98">
        <f t="shared" si="537"/>
        <v>48209</v>
      </c>
      <c r="AX1495" s="6" t="s">
        <v>1535</v>
      </c>
    </row>
    <row r="1496" spans="1:50" hidden="1" outlineLevel="1">
      <c r="A1496" t="s">
        <v>1604</v>
      </c>
      <c r="B1496" t="s">
        <v>1022</v>
      </c>
      <c r="C1496" s="1">
        <f t="shared" si="538"/>
        <v>1394</v>
      </c>
      <c r="D1496" s="6">
        <f>IF(N1496&gt;0, RANK(N1496,(N1496:P1496,Q1496:AE1496)),0)</f>
        <v>2</v>
      </c>
      <c r="E1496" s="6">
        <f>IF(O1496&gt;0,RANK(O1496,(N1496:P1496,Q1496:AE1496)),0)</f>
        <v>1</v>
      </c>
      <c r="F1496" s="6">
        <f>IF(P1496&gt;0,RANK(P1496,(N1496:P1496,Q1496:AE1496)),0)</f>
        <v>0</v>
      </c>
      <c r="G1496" s="1">
        <f t="shared" si="547"/>
        <v>868</v>
      </c>
      <c r="H1496" s="2">
        <f t="shared" si="548"/>
        <v>0.62266857962697275</v>
      </c>
      <c r="I1496" s="2"/>
      <c r="J1496" s="2">
        <f t="shared" si="539"/>
        <v>0.18651362984218078</v>
      </c>
      <c r="K1496" s="2">
        <f t="shared" si="540"/>
        <v>0.80918220946915353</v>
      </c>
      <c r="L1496" s="2">
        <f t="shared" si="541"/>
        <v>0</v>
      </c>
      <c r="M1496" s="2">
        <f t="shared" si="542"/>
        <v>4.3041606886656814E-3</v>
      </c>
      <c r="N1496" s="56">
        <v>260</v>
      </c>
      <c r="O1496" s="56">
        <v>1128</v>
      </c>
      <c r="P1496" s="56"/>
      <c r="Q1496" s="56">
        <v>6</v>
      </c>
      <c r="R1496" s="56"/>
      <c r="S1496" s="56"/>
      <c r="T1496" s="56"/>
      <c r="U1496" s="56"/>
      <c r="V1496" s="56"/>
      <c r="W1496" s="56"/>
      <c r="X1496" s="56"/>
      <c r="Y1496" s="56"/>
      <c r="Z1496" s="56"/>
      <c r="AA1496" s="56"/>
      <c r="AB1496" s="56"/>
      <c r="AC1496" s="56"/>
      <c r="AD1496" s="56"/>
      <c r="AE1496" s="56"/>
      <c r="AG1496" s="6">
        <f>IF(Q1496&gt;0,RANK(Q1496,(N1496:P1496,Q1496:AE1496)),0)</f>
        <v>3</v>
      </c>
      <c r="AH1496" s="6">
        <f>IF(R1496&gt;0,RANK(R1496,(N1496:P1496,Q1496:AE1496)),0)</f>
        <v>0</v>
      </c>
      <c r="AI1496" s="6">
        <f>IF(T1496&gt;0,RANK(T1496,(N1496:P1496,Q1496:AE1496)),0)</f>
        <v>0</v>
      </c>
      <c r="AJ1496" s="6">
        <f>IF(S1496&gt;0,RANK(S1496,(N1496:P1496,Q1496:AE1496)),0)</f>
        <v>0</v>
      </c>
      <c r="AK1496" s="2">
        <f t="shared" si="543"/>
        <v>4.30416068866571E-3</v>
      </c>
      <c r="AL1496" s="2">
        <f t="shared" si="544"/>
        <v>0</v>
      </c>
      <c r="AM1496" s="2">
        <f t="shared" si="545"/>
        <v>0</v>
      </c>
      <c r="AN1496" s="2">
        <f t="shared" si="546"/>
        <v>0</v>
      </c>
      <c r="AP1496" t="s">
        <v>1604</v>
      </c>
      <c r="AQ1496" t="s">
        <v>1022</v>
      </c>
      <c r="AT1496" s="92">
        <v>48</v>
      </c>
      <c r="AU1496" s="94">
        <v>211</v>
      </c>
      <c r="AV1496" s="98">
        <f t="shared" ref="AV1496:AV1559" si="549">1000*AT1496+AU1496</f>
        <v>48211</v>
      </c>
      <c r="AX1496" s="6" t="s">
        <v>1535</v>
      </c>
    </row>
    <row r="1497" spans="1:50" hidden="1" outlineLevel="1">
      <c r="A1497" t="s">
        <v>1252</v>
      </c>
      <c r="B1497" t="s">
        <v>1022</v>
      </c>
      <c r="C1497" s="1">
        <f t="shared" si="538"/>
        <v>19523</v>
      </c>
      <c r="D1497" s="6">
        <f>IF(N1497&gt;0, RANK(N1497,(N1497:P1497,Q1497:AE1497)),0)</f>
        <v>2</v>
      </c>
      <c r="E1497" s="6">
        <f>IF(O1497&gt;0,RANK(O1497,(N1497:P1497,Q1497:AE1497)),0)</f>
        <v>1</v>
      </c>
      <c r="F1497" s="6">
        <f>IF(P1497&gt;0,RANK(P1497,(N1497:P1497,Q1497:AE1497)),0)</f>
        <v>0</v>
      </c>
      <c r="G1497" s="1">
        <f t="shared" si="547"/>
        <v>3699</v>
      </c>
      <c r="H1497" s="2">
        <f t="shared" si="548"/>
        <v>0.18946883163448242</v>
      </c>
      <c r="I1497" s="2"/>
      <c r="J1497" s="2">
        <f t="shared" si="539"/>
        <v>0.40229472929365362</v>
      </c>
      <c r="K1497" s="2">
        <f t="shared" si="540"/>
        <v>0.59176356092813609</v>
      </c>
      <c r="L1497" s="2">
        <f t="shared" si="541"/>
        <v>0</v>
      </c>
      <c r="M1497" s="2">
        <f t="shared" si="542"/>
        <v>5.9417097782102912E-3</v>
      </c>
      <c r="N1497" s="56">
        <v>7854</v>
      </c>
      <c r="O1497" s="56">
        <v>11553</v>
      </c>
      <c r="P1497" s="56"/>
      <c r="Q1497" s="56">
        <v>116</v>
      </c>
      <c r="R1497" s="56"/>
      <c r="S1497" s="56"/>
      <c r="T1497" s="56"/>
      <c r="U1497" s="56"/>
      <c r="V1497" s="56"/>
      <c r="W1497" s="56"/>
      <c r="X1497" s="56"/>
      <c r="Y1497" s="56"/>
      <c r="Z1497" s="56"/>
      <c r="AA1497" s="56"/>
      <c r="AB1497" s="56"/>
      <c r="AC1497" s="56"/>
      <c r="AD1497" s="56"/>
      <c r="AE1497" s="56"/>
      <c r="AG1497" s="6">
        <f>IF(Q1497&gt;0,RANK(Q1497,(N1497:P1497,Q1497:AE1497)),0)</f>
        <v>3</v>
      </c>
      <c r="AH1497" s="6">
        <f>IF(R1497&gt;0,RANK(R1497,(N1497:P1497,Q1497:AE1497)),0)</f>
        <v>0</v>
      </c>
      <c r="AI1497" s="6">
        <f>IF(T1497&gt;0,RANK(T1497,(N1497:P1497,Q1497:AE1497)),0)</f>
        <v>0</v>
      </c>
      <c r="AJ1497" s="6">
        <f>IF(S1497&gt;0,RANK(S1497,(N1497:P1497,Q1497:AE1497)),0)</f>
        <v>0</v>
      </c>
      <c r="AK1497" s="2">
        <f t="shared" si="543"/>
        <v>5.9417097782103164E-3</v>
      </c>
      <c r="AL1497" s="2">
        <f t="shared" si="544"/>
        <v>0</v>
      </c>
      <c r="AM1497" s="2">
        <f t="shared" si="545"/>
        <v>0</v>
      </c>
      <c r="AN1497" s="2">
        <f t="shared" si="546"/>
        <v>0</v>
      </c>
      <c r="AP1497" t="s">
        <v>1252</v>
      </c>
      <c r="AQ1497" t="s">
        <v>1022</v>
      </c>
      <c r="AT1497" s="92">
        <v>48</v>
      </c>
      <c r="AU1497" s="94">
        <v>213</v>
      </c>
      <c r="AV1497" s="98">
        <f t="shared" si="549"/>
        <v>48213</v>
      </c>
      <c r="AX1497" s="6" t="s">
        <v>1535</v>
      </c>
    </row>
    <row r="1498" spans="1:50" hidden="1" outlineLevel="1">
      <c r="A1498" t="s">
        <v>967</v>
      </c>
      <c r="B1498" t="s">
        <v>1022</v>
      </c>
      <c r="C1498" s="1">
        <f t="shared" si="538"/>
        <v>57961</v>
      </c>
      <c r="D1498" s="6">
        <f>IF(N1498&gt;0, RANK(N1498,(N1498:P1498,Q1498:AE1498)),0)</f>
        <v>1</v>
      </c>
      <c r="E1498" s="6">
        <f>IF(O1498&gt;0,RANK(O1498,(N1498:P1498,Q1498:AE1498)),0)</f>
        <v>2</v>
      </c>
      <c r="F1498" s="6">
        <f>IF(P1498&gt;0,RANK(P1498,(N1498:P1498,Q1498:AE1498)),0)</f>
        <v>0</v>
      </c>
      <c r="G1498" s="1">
        <f t="shared" si="547"/>
        <v>10002</v>
      </c>
      <c r="H1498" s="2">
        <f t="shared" si="548"/>
        <v>0.17256431048463622</v>
      </c>
      <c r="I1498" s="2"/>
      <c r="J1498" s="2">
        <f t="shared" si="539"/>
        <v>0.58406514725418812</v>
      </c>
      <c r="K1498" s="2">
        <f t="shared" si="540"/>
        <v>0.41150083676955196</v>
      </c>
      <c r="L1498" s="2">
        <f t="shared" si="541"/>
        <v>0</v>
      </c>
      <c r="M1498" s="2">
        <f t="shared" si="542"/>
        <v>4.4340159762599196E-3</v>
      </c>
      <c r="N1498" s="56">
        <v>33853</v>
      </c>
      <c r="O1498" s="56">
        <v>23851</v>
      </c>
      <c r="P1498" s="56"/>
      <c r="Q1498" s="56">
        <v>257</v>
      </c>
      <c r="R1498" s="56"/>
      <c r="S1498" s="56"/>
      <c r="T1498" s="56"/>
      <c r="U1498" s="56"/>
      <c r="V1498" s="56"/>
      <c r="W1498" s="56"/>
      <c r="X1498" s="56"/>
      <c r="Y1498" s="56"/>
      <c r="Z1498" s="56"/>
      <c r="AA1498" s="56"/>
      <c r="AB1498" s="56"/>
      <c r="AC1498" s="56"/>
      <c r="AD1498" s="56"/>
      <c r="AE1498" s="56"/>
      <c r="AG1498" s="6">
        <f>IF(Q1498&gt;0,RANK(Q1498,(N1498:P1498,Q1498:AE1498)),0)</f>
        <v>3</v>
      </c>
      <c r="AH1498" s="6">
        <f>IF(R1498&gt;0,RANK(R1498,(N1498:P1498,Q1498:AE1498)),0)</f>
        <v>0</v>
      </c>
      <c r="AI1498" s="6">
        <f>IF(T1498&gt;0,RANK(T1498,(N1498:P1498,Q1498:AE1498)),0)</f>
        <v>0</v>
      </c>
      <c r="AJ1498" s="6">
        <f>IF(S1498&gt;0,RANK(S1498,(N1498:P1498,Q1498:AE1498)),0)</f>
        <v>0</v>
      </c>
      <c r="AK1498" s="2">
        <f t="shared" si="543"/>
        <v>4.4340159762598988E-3</v>
      </c>
      <c r="AL1498" s="2">
        <f t="shared" si="544"/>
        <v>0</v>
      </c>
      <c r="AM1498" s="2">
        <f t="shared" si="545"/>
        <v>0</v>
      </c>
      <c r="AN1498" s="2">
        <f t="shared" si="546"/>
        <v>0</v>
      </c>
      <c r="AP1498" t="s">
        <v>967</v>
      </c>
      <c r="AQ1498" t="s">
        <v>1022</v>
      </c>
      <c r="AT1498" s="92">
        <v>48</v>
      </c>
      <c r="AU1498" s="94">
        <v>215</v>
      </c>
      <c r="AV1498" s="98">
        <f t="shared" si="549"/>
        <v>48215</v>
      </c>
      <c r="AX1498" s="6" t="s">
        <v>1535</v>
      </c>
    </row>
    <row r="1499" spans="1:50" hidden="1" outlineLevel="1">
      <c r="A1499" t="s">
        <v>636</v>
      </c>
      <c r="B1499" t="s">
        <v>1022</v>
      </c>
      <c r="C1499" s="1">
        <f t="shared" si="538"/>
        <v>7842</v>
      </c>
      <c r="D1499" s="6">
        <f>IF(N1499&gt;0, RANK(N1499,(N1499:P1499,Q1499:AE1499)),0)</f>
        <v>2</v>
      </c>
      <c r="E1499" s="6">
        <f>IF(O1499&gt;0,RANK(O1499,(N1499:P1499,Q1499:AE1499)),0)</f>
        <v>1</v>
      </c>
      <c r="F1499" s="6">
        <f>IF(P1499&gt;0,RANK(P1499,(N1499:P1499,Q1499:AE1499)),0)</f>
        <v>0</v>
      </c>
      <c r="G1499" s="1">
        <f t="shared" si="547"/>
        <v>1054</v>
      </c>
      <c r="H1499" s="2">
        <f t="shared" si="548"/>
        <v>0.13440448865085439</v>
      </c>
      <c r="I1499" s="2"/>
      <c r="J1499" s="2">
        <f t="shared" si="539"/>
        <v>0.43050242285131346</v>
      </c>
      <c r="K1499" s="2">
        <f t="shared" si="540"/>
        <v>0.56490691150216776</v>
      </c>
      <c r="L1499" s="2">
        <f t="shared" si="541"/>
        <v>0</v>
      </c>
      <c r="M1499" s="2">
        <f t="shared" si="542"/>
        <v>4.5906656465187767E-3</v>
      </c>
      <c r="N1499" s="56">
        <v>3376</v>
      </c>
      <c r="O1499" s="56">
        <v>4430</v>
      </c>
      <c r="P1499" s="56"/>
      <c r="Q1499" s="56">
        <v>36</v>
      </c>
      <c r="R1499" s="56"/>
      <c r="S1499" s="56"/>
      <c r="T1499" s="56"/>
      <c r="U1499" s="56"/>
      <c r="V1499" s="56"/>
      <c r="W1499" s="56"/>
      <c r="X1499" s="56"/>
      <c r="Y1499" s="56"/>
      <c r="Z1499" s="56"/>
      <c r="AA1499" s="56"/>
      <c r="AB1499" s="56"/>
      <c r="AC1499" s="56"/>
      <c r="AD1499" s="56"/>
      <c r="AE1499" s="56"/>
      <c r="AG1499" s="6">
        <f>IF(Q1499&gt;0,RANK(Q1499,(N1499:P1499,Q1499:AE1499)),0)</f>
        <v>3</v>
      </c>
      <c r="AH1499" s="6">
        <f>IF(R1499&gt;0,RANK(R1499,(N1499:P1499,Q1499:AE1499)),0)</f>
        <v>0</v>
      </c>
      <c r="AI1499" s="6">
        <f>IF(T1499&gt;0,RANK(T1499,(N1499:P1499,Q1499:AE1499)),0)</f>
        <v>0</v>
      </c>
      <c r="AJ1499" s="6">
        <f>IF(S1499&gt;0,RANK(S1499,(N1499:P1499,Q1499:AE1499)),0)</f>
        <v>0</v>
      </c>
      <c r="AK1499" s="2">
        <f t="shared" si="543"/>
        <v>4.5906656465187455E-3</v>
      </c>
      <c r="AL1499" s="2">
        <f t="shared" si="544"/>
        <v>0</v>
      </c>
      <c r="AM1499" s="2">
        <f t="shared" si="545"/>
        <v>0</v>
      </c>
      <c r="AN1499" s="2">
        <f t="shared" si="546"/>
        <v>0</v>
      </c>
      <c r="AP1499" t="s">
        <v>636</v>
      </c>
      <c r="AQ1499" t="s">
        <v>1022</v>
      </c>
      <c r="AT1499" s="92">
        <v>48</v>
      </c>
      <c r="AU1499" s="94">
        <v>217</v>
      </c>
      <c r="AV1499" s="98">
        <f t="shared" si="549"/>
        <v>48217</v>
      </c>
      <c r="AX1499" s="6" t="s">
        <v>1535</v>
      </c>
    </row>
    <row r="1500" spans="1:50" hidden="1" outlineLevel="1">
      <c r="A1500" t="s">
        <v>1026</v>
      </c>
      <c r="B1500" t="s">
        <v>1022</v>
      </c>
      <c r="C1500" s="1">
        <f t="shared" si="538"/>
        <v>5362</v>
      </c>
      <c r="D1500" s="6">
        <f>IF(N1500&gt;0, RANK(N1500,(N1500:P1500,Q1500:AE1500)),0)</f>
        <v>2</v>
      </c>
      <c r="E1500" s="6">
        <f>IF(O1500&gt;0,RANK(O1500,(N1500:P1500,Q1500:AE1500)),0)</f>
        <v>1</v>
      </c>
      <c r="F1500" s="6">
        <f>IF(P1500&gt;0,RANK(P1500,(N1500:P1500,Q1500:AE1500)),0)</f>
        <v>0</v>
      </c>
      <c r="G1500" s="1">
        <f t="shared" si="547"/>
        <v>2722</v>
      </c>
      <c r="H1500" s="2">
        <f t="shared" si="548"/>
        <v>0.50764640059679222</v>
      </c>
      <c r="I1500" s="2"/>
      <c r="J1500" s="2">
        <f t="shared" si="539"/>
        <v>0.24356583364416262</v>
      </c>
      <c r="K1500" s="2">
        <f t="shared" si="540"/>
        <v>0.75121223424095485</v>
      </c>
      <c r="L1500" s="2">
        <f t="shared" si="541"/>
        <v>0</v>
      </c>
      <c r="M1500" s="2">
        <f t="shared" si="542"/>
        <v>5.2219321148825326E-3</v>
      </c>
      <c r="N1500" s="56">
        <v>1306</v>
      </c>
      <c r="O1500" s="56">
        <v>4028</v>
      </c>
      <c r="P1500" s="56"/>
      <c r="Q1500" s="56">
        <v>28</v>
      </c>
      <c r="R1500" s="56"/>
      <c r="S1500" s="56"/>
      <c r="T1500" s="56"/>
      <c r="U1500" s="56"/>
      <c r="V1500" s="56"/>
      <c r="W1500" s="56"/>
      <c r="X1500" s="56"/>
      <c r="Y1500" s="56"/>
      <c r="Z1500" s="56"/>
      <c r="AA1500" s="56"/>
      <c r="AB1500" s="56"/>
      <c r="AC1500" s="56"/>
      <c r="AD1500" s="56"/>
      <c r="AE1500" s="56"/>
      <c r="AG1500" s="6">
        <f>IF(Q1500&gt;0,RANK(Q1500,(N1500:P1500,Q1500:AE1500)),0)</f>
        <v>3</v>
      </c>
      <c r="AH1500" s="6">
        <f>IF(R1500&gt;0,RANK(R1500,(N1500:P1500,Q1500:AE1500)),0)</f>
        <v>0</v>
      </c>
      <c r="AI1500" s="6">
        <f>IF(T1500&gt;0,RANK(T1500,(N1500:P1500,Q1500:AE1500)),0)</f>
        <v>0</v>
      </c>
      <c r="AJ1500" s="6">
        <f>IF(S1500&gt;0,RANK(S1500,(N1500:P1500,Q1500:AE1500)),0)</f>
        <v>0</v>
      </c>
      <c r="AK1500" s="2">
        <f t="shared" si="543"/>
        <v>5.2219321148825066E-3</v>
      </c>
      <c r="AL1500" s="2">
        <f t="shared" si="544"/>
        <v>0</v>
      </c>
      <c r="AM1500" s="2">
        <f t="shared" si="545"/>
        <v>0</v>
      </c>
      <c r="AN1500" s="2">
        <f t="shared" si="546"/>
        <v>0</v>
      </c>
      <c r="AP1500" t="s">
        <v>1026</v>
      </c>
      <c r="AQ1500" t="s">
        <v>1022</v>
      </c>
      <c r="AT1500" s="92">
        <v>48</v>
      </c>
      <c r="AU1500" s="94">
        <v>219</v>
      </c>
      <c r="AV1500" s="98">
        <f t="shared" si="549"/>
        <v>48219</v>
      </c>
      <c r="AX1500" s="6" t="s">
        <v>1535</v>
      </c>
    </row>
    <row r="1501" spans="1:50" hidden="1" outlineLevel="1">
      <c r="A1501" t="s">
        <v>499</v>
      </c>
      <c r="B1501" t="s">
        <v>1022</v>
      </c>
      <c r="C1501" s="1">
        <f t="shared" si="538"/>
        <v>11657</v>
      </c>
      <c r="D1501" s="6">
        <f>IF(N1501&gt;0, RANK(N1501,(N1501:P1501,Q1501:AE1501)),0)</f>
        <v>2</v>
      </c>
      <c r="E1501" s="6">
        <f>IF(O1501&gt;0,RANK(O1501,(N1501:P1501,Q1501:AE1501)),0)</f>
        <v>1</v>
      </c>
      <c r="F1501" s="6">
        <f>IF(P1501&gt;0,RANK(P1501,(N1501:P1501,Q1501:AE1501)),0)</f>
        <v>0</v>
      </c>
      <c r="G1501" s="1">
        <f t="shared" si="547"/>
        <v>3075</v>
      </c>
      <c r="H1501" s="2">
        <f t="shared" si="548"/>
        <v>0.26378999742643905</v>
      </c>
      <c r="I1501" s="2"/>
      <c r="J1501" s="2">
        <f t="shared" si="539"/>
        <v>0.36433044522604446</v>
      </c>
      <c r="K1501" s="2">
        <f t="shared" si="540"/>
        <v>0.62812044265248346</v>
      </c>
      <c r="L1501" s="2">
        <f t="shared" si="541"/>
        <v>0</v>
      </c>
      <c r="M1501" s="2">
        <f t="shared" si="542"/>
        <v>7.5491121214720236E-3</v>
      </c>
      <c r="N1501" s="56">
        <v>4247</v>
      </c>
      <c r="O1501" s="56">
        <v>7322</v>
      </c>
      <c r="P1501" s="56"/>
      <c r="Q1501" s="56">
        <v>88</v>
      </c>
      <c r="R1501" s="56"/>
      <c r="S1501" s="56"/>
      <c r="T1501" s="56"/>
      <c r="U1501" s="56"/>
      <c r="V1501" s="56"/>
      <c r="W1501" s="56"/>
      <c r="X1501" s="56"/>
      <c r="Y1501" s="56"/>
      <c r="Z1501" s="56"/>
      <c r="AA1501" s="56"/>
      <c r="AB1501" s="56"/>
      <c r="AC1501" s="56"/>
      <c r="AD1501" s="56"/>
      <c r="AE1501" s="56"/>
      <c r="AG1501" s="6">
        <f>IF(Q1501&gt;0,RANK(Q1501,(N1501:P1501,Q1501:AE1501)),0)</f>
        <v>3</v>
      </c>
      <c r="AH1501" s="6">
        <f>IF(R1501&gt;0,RANK(R1501,(N1501:P1501,Q1501:AE1501)),0)</f>
        <v>0</v>
      </c>
      <c r="AI1501" s="6">
        <f>IF(T1501&gt;0,RANK(T1501,(N1501:P1501,Q1501:AE1501)),0)</f>
        <v>0</v>
      </c>
      <c r="AJ1501" s="6">
        <f>IF(S1501&gt;0,RANK(S1501,(N1501:P1501,Q1501:AE1501)),0)</f>
        <v>0</v>
      </c>
      <c r="AK1501" s="2">
        <f t="shared" si="543"/>
        <v>7.5491121214720765E-3</v>
      </c>
      <c r="AL1501" s="2">
        <f t="shared" si="544"/>
        <v>0</v>
      </c>
      <c r="AM1501" s="2">
        <f t="shared" si="545"/>
        <v>0</v>
      </c>
      <c r="AN1501" s="2">
        <f t="shared" si="546"/>
        <v>0</v>
      </c>
      <c r="AP1501" t="s">
        <v>499</v>
      </c>
      <c r="AQ1501" t="s">
        <v>1022</v>
      </c>
      <c r="AT1501" s="92">
        <v>48</v>
      </c>
      <c r="AU1501" s="94">
        <v>221</v>
      </c>
      <c r="AV1501" s="98">
        <f t="shared" si="549"/>
        <v>48221</v>
      </c>
      <c r="AX1501" s="6" t="s">
        <v>1535</v>
      </c>
    </row>
    <row r="1502" spans="1:50" hidden="1" outlineLevel="1">
      <c r="A1502" t="s">
        <v>1677</v>
      </c>
      <c r="B1502" t="s">
        <v>1022</v>
      </c>
      <c r="C1502" s="1">
        <f t="shared" si="538"/>
        <v>7733</v>
      </c>
      <c r="D1502" s="6">
        <f>IF(N1502&gt;0, RANK(N1502,(N1502:P1502,Q1502:AE1502)),0)</f>
        <v>2</v>
      </c>
      <c r="E1502" s="6">
        <f>IF(O1502&gt;0,RANK(O1502,(N1502:P1502,Q1502:AE1502)),0)</f>
        <v>1</v>
      </c>
      <c r="F1502" s="6">
        <f>IF(P1502&gt;0,RANK(P1502,(N1502:P1502,Q1502:AE1502)),0)</f>
        <v>0</v>
      </c>
      <c r="G1502" s="1">
        <f t="shared" si="547"/>
        <v>1074</v>
      </c>
      <c r="H1502" s="2">
        <f t="shared" si="548"/>
        <v>0.13888529678003361</v>
      </c>
      <c r="I1502" s="2"/>
      <c r="J1502" s="2">
        <f t="shared" si="539"/>
        <v>0.42855295486874434</v>
      </c>
      <c r="K1502" s="2">
        <f t="shared" si="540"/>
        <v>0.56743825164877792</v>
      </c>
      <c r="L1502" s="2">
        <f t="shared" si="541"/>
        <v>0</v>
      </c>
      <c r="M1502" s="2">
        <f t="shared" si="542"/>
        <v>4.0087934824777349E-3</v>
      </c>
      <c r="N1502" s="56">
        <v>3314</v>
      </c>
      <c r="O1502" s="56">
        <v>4388</v>
      </c>
      <c r="P1502" s="56"/>
      <c r="Q1502" s="56">
        <v>31</v>
      </c>
      <c r="R1502" s="56"/>
      <c r="S1502" s="56"/>
      <c r="T1502" s="56"/>
      <c r="U1502" s="56"/>
      <c r="V1502" s="56"/>
      <c r="W1502" s="56"/>
      <c r="X1502" s="56"/>
      <c r="Y1502" s="56"/>
      <c r="Z1502" s="56"/>
      <c r="AA1502" s="56"/>
      <c r="AB1502" s="56"/>
      <c r="AC1502" s="56"/>
      <c r="AD1502" s="56"/>
      <c r="AE1502" s="56"/>
      <c r="AG1502" s="6">
        <f>IF(Q1502&gt;0,RANK(Q1502,(N1502:P1502,Q1502:AE1502)),0)</f>
        <v>3</v>
      </c>
      <c r="AH1502" s="6">
        <f>IF(R1502&gt;0,RANK(R1502,(N1502:P1502,Q1502:AE1502)),0)</f>
        <v>0</v>
      </c>
      <c r="AI1502" s="6">
        <f>IF(T1502&gt;0,RANK(T1502,(N1502:P1502,Q1502:AE1502)),0)</f>
        <v>0</v>
      </c>
      <c r="AJ1502" s="6">
        <f>IF(S1502&gt;0,RANK(S1502,(N1502:P1502,Q1502:AE1502)),0)</f>
        <v>0</v>
      </c>
      <c r="AK1502" s="2">
        <f t="shared" si="543"/>
        <v>4.0087934824776933E-3</v>
      </c>
      <c r="AL1502" s="2">
        <f t="shared" si="544"/>
        <v>0</v>
      </c>
      <c r="AM1502" s="2">
        <f t="shared" si="545"/>
        <v>0</v>
      </c>
      <c r="AN1502" s="2">
        <f t="shared" si="546"/>
        <v>0</v>
      </c>
      <c r="AP1502" t="s">
        <v>1677</v>
      </c>
      <c r="AQ1502" t="s">
        <v>1022</v>
      </c>
      <c r="AT1502" s="92">
        <v>48</v>
      </c>
      <c r="AU1502" s="94">
        <v>223</v>
      </c>
      <c r="AV1502" s="98">
        <f t="shared" si="549"/>
        <v>48223</v>
      </c>
      <c r="AX1502" s="6" t="s">
        <v>1535</v>
      </c>
    </row>
    <row r="1503" spans="1:50" hidden="1" outlineLevel="1">
      <c r="A1503" t="s">
        <v>769</v>
      </c>
      <c r="B1503" t="s">
        <v>1022</v>
      </c>
      <c r="C1503" s="1">
        <f t="shared" si="538"/>
        <v>6502</v>
      </c>
      <c r="D1503" s="6">
        <f>IF(N1503&gt;0, RANK(N1503,(N1503:P1503,Q1503:AE1503)),0)</f>
        <v>2</v>
      </c>
      <c r="E1503" s="6">
        <f>IF(O1503&gt;0,RANK(O1503,(N1503:P1503,Q1503:AE1503)),0)</f>
        <v>1</v>
      </c>
      <c r="F1503" s="6">
        <f>IF(P1503&gt;0,RANK(P1503,(N1503:P1503,Q1503:AE1503)),0)</f>
        <v>0</v>
      </c>
      <c r="G1503" s="1">
        <f t="shared" si="547"/>
        <v>924</v>
      </c>
      <c r="H1503" s="2">
        <f t="shared" si="548"/>
        <v>0.14211011996308828</v>
      </c>
      <c r="I1503" s="2"/>
      <c r="J1503" s="2">
        <f t="shared" si="539"/>
        <v>0.42648415872039375</v>
      </c>
      <c r="K1503" s="2">
        <f t="shared" si="540"/>
        <v>0.568594278683482</v>
      </c>
      <c r="L1503" s="2">
        <f t="shared" si="541"/>
        <v>0</v>
      </c>
      <c r="M1503" s="2">
        <f t="shared" si="542"/>
        <v>4.921562596124196E-3</v>
      </c>
      <c r="N1503" s="56">
        <v>2773</v>
      </c>
      <c r="O1503" s="56">
        <v>3697</v>
      </c>
      <c r="P1503" s="56"/>
      <c r="Q1503" s="56">
        <v>32</v>
      </c>
      <c r="R1503" s="56"/>
      <c r="S1503" s="56"/>
      <c r="T1503" s="56"/>
      <c r="U1503" s="56"/>
      <c r="V1503" s="56"/>
      <c r="W1503" s="56"/>
      <c r="X1503" s="56"/>
      <c r="Y1503" s="56"/>
      <c r="Z1503" s="56"/>
      <c r="AA1503" s="56"/>
      <c r="AB1503" s="56"/>
      <c r="AC1503" s="56"/>
      <c r="AD1503" s="56"/>
      <c r="AE1503" s="56"/>
      <c r="AG1503" s="6">
        <f>IF(Q1503&gt;0,RANK(Q1503,(N1503:P1503,Q1503:AE1503)),0)</f>
        <v>3</v>
      </c>
      <c r="AH1503" s="6">
        <f>IF(R1503&gt;0,RANK(R1503,(N1503:P1503,Q1503:AE1503)),0)</f>
        <v>0</v>
      </c>
      <c r="AI1503" s="6">
        <f>IF(T1503&gt;0,RANK(T1503,(N1503:P1503,Q1503:AE1503)),0)</f>
        <v>0</v>
      </c>
      <c r="AJ1503" s="6">
        <f>IF(S1503&gt;0,RANK(S1503,(N1503:P1503,Q1503:AE1503)),0)</f>
        <v>0</v>
      </c>
      <c r="AK1503" s="2">
        <f t="shared" si="543"/>
        <v>4.9215625961242697E-3</v>
      </c>
      <c r="AL1503" s="2">
        <f t="shared" si="544"/>
        <v>0</v>
      </c>
      <c r="AM1503" s="2">
        <f t="shared" si="545"/>
        <v>0</v>
      </c>
      <c r="AN1503" s="2">
        <f t="shared" si="546"/>
        <v>0</v>
      </c>
      <c r="AP1503" t="s">
        <v>769</v>
      </c>
      <c r="AQ1503" t="s">
        <v>1022</v>
      </c>
      <c r="AT1503" s="92">
        <v>48</v>
      </c>
      <c r="AU1503" s="94">
        <v>225</v>
      </c>
      <c r="AV1503" s="98">
        <f t="shared" si="549"/>
        <v>48225</v>
      </c>
      <c r="AX1503" s="6" t="s">
        <v>1535</v>
      </c>
    </row>
    <row r="1504" spans="1:50" hidden="1" outlineLevel="1">
      <c r="A1504" t="s">
        <v>1558</v>
      </c>
      <c r="B1504" t="s">
        <v>1022</v>
      </c>
      <c r="C1504" s="1">
        <f t="shared" si="538"/>
        <v>7453</v>
      </c>
      <c r="D1504" s="6">
        <f>IF(N1504&gt;0, RANK(N1504,(N1504:P1504,Q1504:AE1504)),0)</f>
        <v>2</v>
      </c>
      <c r="E1504" s="6">
        <f>IF(O1504&gt;0,RANK(O1504,(N1504:P1504,Q1504:AE1504)),0)</f>
        <v>1</v>
      </c>
      <c r="F1504" s="6">
        <f>IF(P1504&gt;0,RANK(P1504,(N1504:P1504,Q1504:AE1504)),0)</f>
        <v>0</v>
      </c>
      <c r="G1504" s="1">
        <f t="shared" si="547"/>
        <v>2146</v>
      </c>
      <c r="H1504" s="2">
        <f t="shared" si="548"/>
        <v>0.28793774319066145</v>
      </c>
      <c r="I1504" s="2"/>
      <c r="J1504" s="2">
        <f t="shared" si="539"/>
        <v>0.35274386153226889</v>
      </c>
      <c r="K1504" s="2">
        <f t="shared" si="540"/>
        <v>0.64068160472293034</v>
      </c>
      <c r="L1504" s="2">
        <f t="shared" si="541"/>
        <v>0</v>
      </c>
      <c r="M1504" s="2">
        <f t="shared" si="542"/>
        <v>6.5745337448007701E-3</v>
      </c>
      <c r="N1504" s="56">
        <v>2629</v>
      </c>
      <c r="O1504" s="56">
        <v>4775</v>
      </c>
      <c r="P1504" s="56"/>
      <c r="Q1504" s="56">
        <v>49</v>
      </c>
      <c r="R1504" s="56"/>
      <c r="S1504" s="56"/>
      <c r="T1504" s="56"/>
      <c r="U1504" s="56"/>
      <c r="V1504" s="56"/>
      <c r="W1504" s="56"/>
      <c r="X1504" s="56"/>
      <c r="Y1504" s="56"/>
      <c r="Z1504" s="56"/>
      <c r="AA1504" s="56"/>
      <c r="AB1504" s="56"/>
      <c r="AC1504" s="56"/>
      <c r="AD1504" s="56"/>
      <c r="AE1504" s="56"/>
      <c r="AG1504" s="6">
        <f>IF(Q1504&gt;0,RANK(Q1504,(N1504:P1504,Q1504:AE1504)),0)</f>
        <v>3</v>
      </c>
      <c r="AH1504" s="6">
        <f>IF(R1504&gt;0,RANK(R1504,(N1504:P1504,Q1504:AE1504)),0)</f>
        <v>0</v>
      </c>
      <c r="AI1504" s="6">
        <f>IF(T1504&gt;0,RANK(T1504,(N1504:P1504,Q1504:AE1504)),0)</f>
        <v>0</v>
      </c>
      <c r="AJ1504" s="6">
        <f>IF(S1504&gt;0,RANK(S1504,(N1504:P1504,Q1504:AE1504)),0)</f>
        <v>0</v>
      </c>
      <c r="AK1504" s="2">
        <f t="shared" si="543"/>
        <v>6.574533744800751E-3</v>
      </c>
      <c r="AL1504" s="2">
        <f t="shared" si="544"/>
        <v>0</v>
      </c>
      <c r="AM1504" s="2">
        <f t="shared" si="545"/>
        <v>0</v>
      </c>
      <c r="AN1504" s="2">
        <f t="shared" si="546"/>
        <v>0</v>
      </c>
      <c r="AP1504" t="s">
        <v>1558</v>
      </c>
      <c r="AQ1504" t="s">
        <v>1022</v>
      </c>
      <c r="AT1504" s="92">
        <v>48</v>
      </c>
      <c r="AU1504" s="94">
        <v>227</v>
      </c>
      <c r="AV1504" s="98">
        <f t="shared" si="549"/>
        <v>48227</v>
      </c>
      <c r="AX1504" s="6" t="s">
        <v>1535</v>
      </c>
    </row>
    <row r="1505" spans="1:50" hidden="1" outlineLevel="1">
      <c r="A1505" t="s">
        <v>1746</v>
      </c>
      <c r="B1505" t="s">
        <v>1022</v>
      </c>
      <c r="C1505" s="1">
        <f t="shared" si="538"/>
        <v>674</v>
      </c>
      <c r="D1505" s="6">
        <f>IF(N1505&gt;0, RANK(N1505,(N1505:P1505,Q1505:AE1505)),0)</f>
        <v>2</v>
      </c>
      <c r="E1505" s="6">
        <f>IF(O1505&gt;0,RANK(O1505,(N1505:P1505,Q1505:AE1505)),0)</f>
        <v>1</v>
      </c>
      <c r="F1505" s="6">
        <f>IF(P1505&gt;0,RANK(P1505,(N1505:P1505,Q1505:AE1505)),0)</f>
        <v>0</v>
      </c>
      <c r="G1505" s="1">
        <f t="shared" si="547"/>
        <v>223</v>
      </c>
      <c r="H1505" s="2">
        <f t="shared" si="548"/>
        <v>0.33086053412462907</v>
      </c>
      <c r="I1505" s="2"/>
      <c r="J1505" s="2">
        <f t="shared" si="539"/>
        <v>0.32344213649851633</v>
      </c>
      <c r="K1505" s="2">
        <f t="shared" si="540"/>
        <v>0.6543026706231454</v>
      </c>
      <c r="L1505" s="2">
        <f t="shared" si="541"/>
        <v>0</v>
      </c>
      <c r="M1505" s="2">
        <f t="shared" si="542"/>
        <v>2.2255192878338326E-2</v>
      </c>
      <c r="N1505" s="56">
        <v>218</v>
      </c>
      <c r="O1505" s="56">
        <v>441</v>
      </c>
      <c r="P1505" s="56"/>
      <c r="Q1505" s="56">
        <v>15</v>
      </c>
      <c r="R1505" s="56"/>
      <c r="S1505" s="56"/>
      <c r="T1505" s="56"/>
      <c r="U1505" s="56"/>
      <c r="V1505" s="56"/>
      <c r="W1505" s="56"/>
      <c r="X1505" s="56"/>
      <c r="Y1505" s="56"/>
      <c r="Z1505" s="56"/>
      <c r="AA1505" s="56"/>
      <c r="AB1505" s="56"/>
      <c r="AC1505" s="56"/>
      <c r="AD1505" s="56"/>
      <c r="AE1505" s="56"/>
      <c r="AG1505" s="6">
        <f>IF(Q1505&gt;0,RANK(Q1505,(N1505:P1505,Q1505:AE1505)),0)</f>
        <v>3</v>
      </c>
      <c r="AH1505" s="6">
        <f>IF(R1505&gt;0,RANK(R1505,(N1505:P1505,Q1505:AE1505)),0)</f>
        <v>0</v>
      </c>
      <c r="AI1505" s="6">
        <f>IF(T1505&gt;0,RANK(T1505,(N1505:P1505,Q1505:AE1505)),0)</f>
        <v>0</v>
      </c>
      <c r="AJ1505" s="6">
        <f>IF(S1505&gt;0,RANK(S1505,(N1505:P1505,Q1505:AE1505)),0)</f>
        <v>0</v>
      </c>
      <c r="AK1505" s="2">
        <f t="shared" si="543"/>
        <v>2.2255192878338281E-2</v>
      </c>
      <c r="AL1505" s="2">
        <f t="shared" si="544"/>
        <v>0</v>
      </c>
      <c r="AM1505" s="2">
        <f t="shared" si="545"/>
        <v>0</v>
      </c>
      <c r="AN1505" s="2">
        <f t="shared" si="546"/>
        <v>0</v>
      </c>
      <c r="AP1505" t="s">
        <v>1746</v>
      </c>
      <c r="AQ1505" t="s">
        <v>1022</v>
      </c>
      <c r="AT1505" s="92">
        <v>48</v>
      </c>
      <c r="AU1505" s="94">
        <v>229</v>
      </c>
      <c r="AV1505" s="98">
        <f t="shared" si="549"/>
        <v>48229</v>
      </c>
      <c r="AX1505" s="6" t="s">
        <v>1535</v>
      </c>
    </row>
    <row r="1506" spans="1:50" hidden="1" outlineLevel="1">
      <c r="A1506" t="s">
        <v>2140</v>
      </c>
      <c r="B1506" t="s">
        <v>1022</v>
      </c>
      <c r="C1506" s="1">
        <f t="shared" si="538"/>
        <v>17938</v>
      </c>
      <c r="D1506" s="6">
        <f>IF(N1506&gt;0, RANK(N1506,(N1506:P1506,Q1506:AE1506)),0)</f>
        <v>2</v>
      </c>
      <c r="E1506" s="6">
        <f>IF(O1506&gt;0,RANK(O1506,(N1506:P1506,Q1506:AE1506)),0)</f>
        <v>1</v>
      </c>
      <c r="F1506" s="6">
        <f>IF(P1506&gt;0,RANK(P1506,(N1506:P1506,Q1506:AE1506)),0)</f>
        <v>0</v>
      </c>
      <c r="G1506" s="1">
        <f t="shared" si="547"/>
        <v>4631</v>
      </c>
      <c r="H1506" s="2">
        <f t="shared" si="548"/>
        <v>0.25816701973464157</v>
      </c>
      <c r="I1506" s="2"/>
      <c r="J1506" s="2">
        <f t="shared" si="539"/>
        <v>0.36715352882149627</v>
      </c>
      <c r="K1506" s="2">
        <f t="shared" si="540"/>
        <v>0.62532054855613783</v>
      </c>
      <c r="L1506" s="2">
        <f t="shared" si="541"/>
        <v>0</v>
      </c>
      <c r="M1506" s="2">
        <f t="shared" si="542"/>
        <v>7.5259226223659548E-3</v>
      </c>
      <c r="N1506" s="56">
        <v>6586</v>
      </c>
      <c r="O1506" s="56">
        <v>11217</v>
      </c>
      <c r="P1506" s="56"/>
      <c r="Q1506" s="56">
        <v>135</v>
      </c>
      <c r="R1506" s="56"/>
      <c r="S1506" s="56"/>
      <c r="T1506" s="56"/>
      <c r="U1506" s="56"/>
      <c r="V1506" s="56"/>
      <c r="W1506" s="56"/>
      <c r="X1506" s="56"/>
      <c r="Y1506" s="56"/>
      <c r="Z1506" s="56"/>
      <c r="AA1506" s="56"/>
      <c r="AB1506" s="56"/>
      <c r="AC1506" s="56"/>
      <c r="AD1506" s="56"/>
      <c r="AE1506" s="56"/>
      <c r="AG1506" s="6">
        <f>IF(Q1506&gt;0,RANK(Q1506,(N1506:P1506,Q1506:AE1506)),0)</f>
        <v>3</v>
      </c>
      <c r="AH1506" s="6">
        <f>IF(R1506&gt;0,RANK(R1506,(N1506:P1506,Q1506:AE1506)),0)</f>
        <v>0</v>
      </c>
      <c r="AI1506" s="6">
        <f>IF(T1506&gt;0,RANK(T1506,(N1506:P1506,Q1506:AE1506)),0)</f>
        <v>0</v>
      </c>
      <c r="AJ1506" s="6">
        <f>IF(S1506&gt;0,RANK(S1506,(N1506:P1506,Q1506:AE1506)),0)</f>
        <v>0</v>
      </c>
      <c r="AK1506" s="2">
        <f t="shared" si="543"/>
        <v>7.525922622365927E-3</v>
      </c>
      <c r="AL1506" s="2">
        <f t="shared" si="544"/>
        <v>0</v>
      </c>
      <c r="AM1506" s="2">
        <f t="shared" si="545"/>
        <v>0</v>
      </c>
      <c r="AN1506" s="2">
        <f t="shared" si="546"/>
        <v>0</v>
      </c>
      <c r="AP1506" t="s">
        <v>2140</v>
      </c>
      <c r="AQ1506" t="s">
        <v>1022</v>
      </c>
      <c r="AT1506" s="92">
        <v>48</v>
      </c>
      <c r="AU1506" s="94">
        <v>231</v>
      </c>
      <c r="AV1506" s="98">
        <f t="shared" si="549"/>
        <v>48231</v>
      </c>
      <c r="AX1506" s="6" t="s">
        <v>1535</v>
      </c>
    </row>
    <row r="1507" spans="1:50" hidden="1" outlineLevel="1">
      <c r="A1507" t="s">
        <v>377</v>
      </c>
      <c r="B1507" t="s">
        <v>1022</v>
      </c>
      <c r="C1507" s="1">
        <f t="shared" si="538"/>
        <v>8308</v>
      </c>
      <c r="D1507" s="6">
        <f>IF(N1507&gt;0, RANK(N1507,(N1507:P1507,Q1507:AE1507)),0)</f>
        <v>2</v>
      </c>
      <c r="E1507" s="6">
        <f>IF(O1507&gt;0,RANK(O1507,(N1507:P1507,Q1507:AE1507)),0)</f>
        <v>1</v>
      </c>
      <c r="F1507" s="6">
        <f>IF(P1507&gt;0,RANK(P1507,(N1507:P1507,Q1507:AE1507)),0)</f>
        <v>0</v>
      </c>
      <c r="G1507" s="1">
        <f t="shared" si="547"/>
        <v>4804</v>
      </c>
      <c r="H1507" s="2">
        <f t="shared" si="548"/>
        <v>0.57823784304285031</v>
      </c>
      <c r="I1507" s="2"/>
      <c r="J1507" s="2">
        <f t="shared" si="539"/>
        <v>0.20907558979297064</v>
      </c>
      <c r="K1507" s="2">
        <f t="shared" si="540"/>
        <v>0.78731343283582089</v>
      </c>
      <c r="L1507" s="2">
        <f t="shared" si="541"/>
        <v>0</v>
      </c>
      <c r="M1507" s="2">
        <f t="shared" si="542"/>
        <v>3.6109773712085236E-3</v>
      </c>
      <c r="N1507" s="56">
        <v>1737</v>
      </c>
      <c r="O1507" s="56">
        <v>6541</v>
      </c>
      <c r="P1507" s="56"/>
      <c r="Q1507" s="56">
        <v>30</v>
      </c>
      <c r="R1507" s="56"/>
      <c r="S1507" s="56"/>
      <c r="T1507" s="56"/>
      <c r="U1507" s="56"/>
      <c r="V1507" s="56"/>
      <c r="W1507" s="56"/>
      <c r="X1507" s="56"/>
      <c r="Y1507" s="56"/>
      <c r="Z1507" s="56"/>
      <c r="AA1507" s="56"/>
      <c r="AB1507" s="56"/>
      <c r="AC1507" s="56"/>
      <c r="AD1507" s="56"/>
      <c r="AE1507" s="56"/>
      <c r="AG1507" s="6">
        <f>IF(Q1507&gt;0,RANK(Q1507,(N1507:P1507,Q1507:AE1507)),0)</f>
        <v>3</v>
      </c>
      <c r="AH1507" s="6">
        <f>IF(R1507&gt;0,RANK(R1507,(N1507:P1507,Q1507:AE1507)),0)</f>
        <v>0</v>
      </c>
      <c r="AI1507" s="6">
        <f>IF(T1507&gt;0,RANK(T1507,(N1507:P1507,Q1507:AE1507)),0)</f>
        <v>0</v>
      </c>
      <c r="AJ1507" s="6">
        <f>IF(S1507&gt;0,RANK(S1507,(N1507:P1507,Q1507:AE1507)),0)</f>
        <v>0</v>
      </c>
      <c r="AK1507" s="2">
        <f t="shared" si="543"/>
        <v>3.6109773712084737E-3</v>
      </c>
      <c r="AL1507" s="2">
        <f t="shared" si="544"/>
        <v>0</v>
      </c>
      <c r="AM1507" s="2">
        <f t="shared" si="545"/>
        <v>0</v>
      </c>
      <c r="AN1507" s="2">
        <f t="shared" si="546"/>
        <v>0</v>
      </c>
      <c r="AP1507" t="s">
        <v>377</v>
      </c>
      <c r="AQ1507" t="s">
        <v>1022</v>
      </c>
      <c r="AT1507" s="92">
        <v>48</v>
      </c>
      <c r="AU1507" s="94">
        <v>233</v>
      </c>
      <c r="AV1507" s="98">
        <f t="shared" si="549"/>
        <v>48233</v>
      </c>
      <c r="AX1507" s="6" t="s">
        <v>1535</v>
      </c>
    </row>
    <row r="1508" spans="1:50" hidden="1" outlineLevel="1">
      <c r="A1508" t="s">
        <v>807</v>
      </c>
      <c r="B1508" t="s">
        <v>1022</v>
      </c>
      <c r="C1508" s="1">
        <f t="shared" si="538"/>
        <v>553</v>
      </c>
      <c r="D1508" s="6">
        <f>IF(N1508&gt;0, RANK(N1508,(N1508:P1508,Q1508:AE1508)),0)</f>
        <v>2</v>
      </c>
      <c r="E1508" s="6">
        <f>IF(O1508&gt;0,RANK(O1508,(N1508:P1508,Q1508:AE1508)),0)</f>
        <v>1</v>
      </c>
      <c r="F1508" s="6">
        <f>IF(P1508&gt;0,RANK(P1508,(N1508:P1508,Q1508:AE1508)),0)</f>
        <v>0</v>
      </c>
      <c r="G1508" s="1">
        <f t="shared" si="547"/>
        <v>222</v>
      </c>
      <c r="H1508" s="2">
        <f t="shared" si="548"/>
        <v>0.4014466546112116</v>
      </c>
      <c r="I1508" s="2"/>
      <c r="J1508" s="2">
        <f t="shared" si="539"/>
        <v>0.29294755877034356</v>
      </c>
      <c r="K1508" s="2">
        <f t="shared" si="540"/>
        <v>0.69439421338155516</v>
      </c>
      <c r="L1508" s="2">
        <f t="shared" si="541"/>
        <v>0</v>
      </c>
      <c r="M1508" s="2">
        <f t="shared" si="542"/>
        <v>1.2658227848101222E-2</v>
      </c>
      <c r="N1508" s="56">
        <v>162</v>
      </c>
      <c r="O1508" s="56">
        <v>384</v>
      </c>
      <c r="P1508" s="56"/>
      <c r="Q1508" s="56">
        <v>7</v>
      </c>
      <c r="R1508" s="56"/>
      <c r="S1508" s="56"/>
      <c r="T1508" s="56"/>
      <c r="U1508" s="56"/>
      <c r="V1508" s="56"/>
      <c r="W1508" s="56"/>
      <c r="X1508" s="56"/>
      <c r="Y1508" s="56"/>
      <c r="Z1508" s="56"/>
      <c r="AA1508" s="56"/>
      <c r="AB1508" s="56"/>
      <c r="AC1508" s="56"/>
      <c r="AD1508" s="56"/>
      <c r="AE1508" s="56"/>
      <c r="AG1508" s="6">
        <f>IF(Q1508&gt;0,RANK(Q1508,(N1508:P1508,Q1508:AE1508)),0)</f>
        <v>3</v>
      </c>
      <c r="AH1508" s="6">
        <f>IF(R1508&gt;0,RANK(R1508,(N1508:P1508,Q1508:AE1508)),0)</f>
        <v>0</v>
      </c>
      <c r="AI1508" s="6">
        <f>IF(T1508&gt;0,RANK(T1508,(N1508:P1508,Q1508:AE1508)),0)</f>
        <v>0</v>
      </c>
      <c r="AJ1508" s="6">
        <f>IF(S1508&gt;0,RANK(S1508,(N1508:P1508,Q1508:AE1508)),0)</f>
        <v>0</v>
      </c>
      <c r="AK1508" s="2">
        <f t="shared" si="543"/>
        <v>1.2658227848101266E-2</v>
      </c>
      <c r="AL1508" s="2">
        <f t="shared" si="544"/>
        <v>0</v>
      </c>
      <c r="AM1508" s="2">
        <f t="shared" si="545"/>
        <v>0</v>
      </c>
      <c r="AN1508" s="2">
        <f t="shared" si="546"/>
        <v>0</v>
      </c>
      <c r="AP1508" t="s">
        <v>807</v>
      </c>
      <c r="AQ1508" t="s">
        <v>1022</v>
      </c>
      <c r="AT1508" s="92">
        <v>48</v>
      </c>
      <c r="AU1508" s="94">
        <v>235</v>
      </c>
      <c r="AV1508" s="98">
        <f t="shared" si="549"/>
        <v>48235</v>
      </c>
      <c r="AX1508" s="6" t="s">
        <v>1535</v>
      </c>
    </row>
    <row r="1509" spans="1:50" hidden="1" outlineLevel="1">
      <c r="A1509" t="s">
        <v>808</v>
      </c>
      <c r="B1509" t="s">
        <v>1022</v>
      </c>
      <c r="C1509" s="1">
        <f t="shared" si="538"/>
        <v>2287</v>
      </c>
      <c r="D1509" s="6">
        <f>IF(N1509&gt;0, RANK(N1509,(N1509:P1509,Q1509:AE1509)),0)</f>
        <v>2</v>
      </c>
      <c r="E1509" s="6">
        <f>IF(O1509&gt;0,RANK(O1509,(N1509:P1509,Q1509:AE1509)),0)</f>
        <v>1</v>
      </c>
      <c r="F1509" s="6">
        <f>IF(P1509&gt;0,RANK(P1509,(N1509:P1509,Q1509:AE1509)),0)</f>
        <v>0</v>
      </c>
      <c r="G1509" s="1">
        <f t="shared" si="547"/>
        <v>562</v>
      </c>
      <c r="H1509" s="2">
        <f t="shared" si="548"/>
        <v>0.24573677306515085</v>
      </c>
      <c r="I1509" s="2"/>
      <c r="J1509" s="2">
        <f t="shared" si="539"/>
        <v>0.37516397026672499</v>
      </c>
      <c r="K1509" s="2">
        <f t="shared" si="540"/>
        <v>0.62090074333187584</v>
      </c>
      <c r="L1509" s="2">
        <f t="shared" si="541"/>
        <v>0</v>
      </c>
      <c r="M1509" s="2">
        <f t="shared" si="542"/>
        <v>3.935286401399174E-3</v>
      </c>
      <c r="N1509" s="56">
        <v>858</v>
      </c>
      <c r="O1509" s="56">
        <v>1420</v>
      </c>
      <c r="P1509" s="56"/>
      <c r="Q1509" s="56">
        <v>9</v>
      </c>
      <c r="R1509" s="56"/>
      <c r="S1509" s="56"/>
      <c r="T1509" s="56"/>
      <c r="U1509" s="56"/>
      <c r="V1509" s="56"/>
      <c r="W1509" s="56"/>
      <c r="X1509" s="56"/>
      <c r="Y1509" s="56"/>
      <c r="Z1509" s="56"/>
      <c r="AA1509" s="56"/>
      <c r="AB1509" s="56"/>
      <c r="AC1509" s="56"/>
      <c r="AD1509" s="56"/>
      <c r="AE1509" s="56"/>
      <c r="AG1509" s="6">
        <f>IF(Q1509&gt;0,RANK(Q1509,(N1509:P1509,Q1509:AE1509)),0)</f>
        <v>3</v>
      </c>
      <c r="AH1509" s="6">
        <f>IF(R1509&gt;0,RANK(R1509,(N1509:P1509,Q1509:AE1509)),0)</f>
        <v>0</v>
      </c>
      <c r="AI1509" s="6">
        <f>IF(T1509&gt;0,RANK(T1509,(N1509:P1509,Q1509:AE1509)),0)</f>
        <v>0</v>
      </c>
      <c r="AJ1509" s="6">
        <f>IF(S1509&gt;0,RANK(S1509,(N1509:P1509,Q1509:AE1509)),0)</f>
        <v>0</v>
      </c>
      <c r="AK1509" s="2">
        <f t="shared" si="543"/>
        <v>3.935286401399213E-3</v>
      </c>
      <c r="AL1509" s="2">
        <f t="shared" si="544"/>
        <v>0</v>
      </c>
      <c r="AM1509" s="2">
        <f t="shared" si="545"/>
        <v>0</v>
      </c>
      <c r="AN1509" s="2">
        <f t="shared" si="546"/>
        <v>0</v>
      </c>
      <c r="AP1509" t="s">
        <v>808</v>
      </c>
      <c r="AQ1509" t="s">
        <v>1022</v>
      </c>
      <c r="AT1509" s="92">
        <v>48</v>
      </c>
      <c r="AU1509" s="94">
        <v>237</v>
      </c>
      <c r="AV1509" s="98">
        <f t="shared" si="549"/>
        <v>48237</v>
      </c>
      <c r="AX1509" s="6" t="s">
        <v>1535</v>
      </c>
    </row>
    <row r="1510" spans="1:50" hidden="1" outlineLevel="1">
      <c r="A1510" t="s">
        <v>2097</v>
      </c>
      <c r="B1510" t="s">
        <v>1022</v>
      </c>
      <c r="C1510" s="1">
        <f t="shared" si="538"/>
        <v>3511</v>
      </c>
      <c r="D1510" s="6">
        <f>IF(N1510&gt;0, RANK(N1510,(N1510:P1510,Q1510:AE1510)),0)</f>
        <v>2</v>
      </c>
      <c r="E1510" s="6">
        <f>IF(O1510&gt;0,RANK(O1510,(N1510:P1510,Q1510:AE1510)),0)</f>
        <v>1</v>
      </c>
      <c r="F1510" s="6">
        <f>IF(P1510&gt;0,RANK(P1510,(N1510:P1510,Q1510:AE1510)),0)</f>
        <v>0</v>
      </c>
      <c r="G1510" s="1">
        <f t="shared" si="547"/>
        <v>1111</v>
      </c>
      <c r="H1510" s="2">
        <f t="shared" si="548"/>
        <v>0.31643406436912558</v>
      </c>
      <c r="I1510" s="2"/>
      <c r="J1510" s="2">
        <f t="shared" si="539"/>
        <v>0.34092851039589861</v>
      </c>
      <c r="K1510" s="2">
        <f t="shared" si="540"/>
        <v>0.65736257476502424</v>
      </c>
      <c r="L1510" s="2">
        <f t="shared" si="541"/>
        <v>0</v>
      </c>
      <c r="M1510" s="2">
        <f t="shared" si="542"/>
        <v>1.7089148390772024E-3</v>
      </c>
      <c r="N1510" s="56">
        <v>1197</v>
      </c>
      <c r="O1510" s="56">
        <v>2308</v>
      </c>
      <c r="P1510" s="56"/>
      <c r="Q1510" s="56">
        <v>6</v>
      </c>
      <c r="R1510" s="56"/>
      <c r="S1510" s="56"/>
      <c r="T1510" s="56"/>
      <c r="U1510" s="56"/>
      <c r="V1510" s="56"/>
      <c r="W1510" s="56"/>
      <c r="X1510" s="56"/>
      <c r="Y1510" s="56"/>
      <c r="Z1510" s="56"/>
      <c r="AA1510" s="56"/>
      <c r="AB1510" s="56"/>
      <c r="AC1510" s="56"/>
      <c r="AD1510" s="56"/>
      <c r="AE1510" s="56"/>
      <c r="AG1510" s="6">
        <f>IF(Q1510&gt;0,RANK(Q1510,(N1510:P1510,Q1510:AE1510)),0)</f>
        <v>3</v>
      </c>
      <c r="AH1510" s="6">
        <f>IF(R1510&gt;0,RANK(R1510,(N1510:P1510,Q1510:AE1510)),0)</f>
        <v>0</v>
      </c>
      <c r="AI1510" s="6">
        <f>IF(T1510&gt;0,RANK(T1510,(N1510:P1510,Q1510:AE1510)),0)</f>
        <v>0</v>
      </c>
      <c r="AJ1510" s="6">
        <f>IF(S1510&gt;0,RANK(S1510,(N1510:P1510,Q1510:AE1510)),0)</f>
        <v>0</v>
      </c>
      <c r="AK1510" s="2">
        <f t="shared" si="543"/>
        <v>1.708914839077186E-3</v>
      </c>
      <c r="AL1510" s="2">
        <f t="shared" si="544"/>
        <v>0</v>
      </c>
      <c r="AM1510" s="2">
        <f t="shared" si="545"/>
        <v>0</v>
      </c>
      <c r="AN1510" s="2">
        <f t="shared" si="546"/>
        <v>0</v>
      </c>
      <c r="AP1510" t="s">
        <v>2097</v>
      </c>
      <c r="AQ1510" t="s">
        <v>1022</v>
      </c>
      <c r="AT1510" s="92">
        <v>48</v>
      </c>
      <c r="AU1510" s="94">
        <v>239</v>
      </c>
      <c r="AV1510" s="98">
        <f t="shared" si="549"/>
        <v>48239</v>
      </c>
      <c r="AX1510" s="6" t="s">
        <v>1535</v>
      </c>
    </row>
    <row r="1511" spans="1:50" hidden="1" outlineLevel="1">
      <c r="A1511" t="s">
        <v>1352</v>
      </c>
      <c r="B1511" t="s">
        <v>1022</v>
      </c>
      <c r="C1511" s="1">
        <f t="shared" si="538"/>
        <v>7992</v>
      </c>
      <c r="D1511" s="6">
        <f>IF(N1511&gt;0, RANK(N1511,(N1511:P1511,Q1511:AE1511)),0)</f>
        <v>2</v>
      </c>
      <c r="E1511" s="6">
        <f>IF(O1511&gt;0,RANK(O1511,(N1511:P1511,Q1511:AE1511)),0)</f>
        <v>1</v>
      </c>
      <c r="F1511" s="6">
        <f>IF(P1511&gt;0,RANK(P1511,(N1511:P1511,Q1511:AE1511)),0)</f>
        <v>0</v>
      </c>
      <c r="G1511" s="1">
        <f t="shared" si="547"/>
        <v>691</v>
      </c>
      <c r="H1511" s="2">
        <f t="shared" si="548"/>
        <v>8.6461461461461456E-2</v>
      </c>
      <c r="I1511" s="2"/>
      <c r="J1511" s="2">
        <f t="shared" si="539"/>
        <v>0.45345345345345345</v>
      </c>
      <c r="K1511" s="2">
        <f t="shared" si="540"/>
        <v>0.53991491491491495</v>
      </c>
      <c r="L1511" s="2">
        <f t="shared" si="541"/>
        <v>0</v>
      </c>
      <c r="M1511" s="2">
        <f t="shared" si="542"/>
        <v>6.6316316316316071E-3</v>
      </c>
      <c r="N1511" s="56">
        <v>3624</v>
      </c>
      <c r="O1511" s="56">
        <v>4315</v>
      </c>
      <c r="P1511" s="56"/>
      <c r="Q1511" s="56">
        <v>53</v>
      </c>
      <c r="R1511" s="56"/>
      <c r="S1511" s="56"/>
      <c r="T1511" s="56"/>
      <c r="U1511" s="56"/>
      <c r="V1511" s="56"/>
      <c r="W1511" s="56"/>
      <c r="X1511" s="56"/>
      <c r="Y1511" s="56"/>
      <c r="Z1511" s="56"/>
      <c r="AA1511" s="56"/>
      <c r="AB1511" s="56"/>
      <c r="AC1511" s="56"/>
      <c r="AD1511" s="56"/>
      <c r="AE1511" s="56"/>
      <c r="AG1511" s="6">
        <f>IF(Q1511&gt;0,RANK(Q1511,(N1511:P1511,Q1511:AE1511)),0)</f>
        <v>3</v>
      </c>
      <c r="AH1511" s="6">
        <f>IF(R1511&gt;0,RANK(R1511,(N1511:P1511,Q1511:AE1511)),0)</f>
        <v>0</v>
      </c>
      <c r="AI1511" s="6">
        <f>IF(T1511&gt;0,RANK(T1511,(N1511:P1511,Q1511:AE1511)),0)</f>
        <v>0</v>
      </c>
      <c r="AJ1511" s="6">
        <f>IF(S1511&gt;0,RANK(S1511,(N1511:P1511,Q1511:AE1511)),0)</f>
        <v>0</v>
      </c>
      <c r="AK1511" s="2">
        <f t="shared" si="543"/>
        <v>6.6316316316316314E-3</v>
      </c>
      <c r="AL1511" s="2">
        <f t="shared" si="544"/>
        <v>0</v>
      </c>
      <c r="AM1511" s="2">
        <f t="shared" si="545"/>
        <v>0</v>
      </c>
      <c r="AN1511" s="2">
        <f t="shared" si="546"/>
        <v>0</v>
      </c>
      <c r="AP1511" t="s">
        <v>1352</v>
      </c>
      <c r="AQ1511" t="s">
        <v>1022</v>
      </c>
      <c r="AT1511" s="92">
        <v>48</v>
      </c>
      <c r="AU1511" s="94">
        <v>241</v>
      </c>
      <c r="AV1511" s="98">
        <f t="shared" si="549"/>
        <v>48241</v>
      </c>
      <c r="AX1511" s="6" t="s">
        <v>1535</v>
      </c>
    </row>
    <row r="1512" spans="1:50" hidden="1" outlineLevel="1">
      <c r="A1512" t="s">
        <v>709</v>
      </c>
      <c r="B1512" t="s">
        <v>1022</v>
      </c>
      <c r="C1512" s="1">
        <f t="shared" si="538"/>
        <v>685</v>
      </c>
      <c r="D1512" s="6">
        <f>IF(N1512&gt;0, RANK(N1512,(N1512:P1512,Q1512:AE1512)),0)</f>
        <v>2</v>
      </c>
      <c r="E1512" s="6">
        <f>IF(O1512&gt;0,RANK(O1512,(N1512:P1512,Q1512:AE1512)),0)</f>
        <v>1</v>
      </c>
      <c r="F1512" s="6">
        <f>IF(P1512&gt;0,RANK(P1512,(N1512:P1512,Q1512:AE1512)),0)</f>
        <v>0</v>
      </c>
      <c r="G1512" s="1">
        <f t="shared" si="547"/>
        <v>244</v>
      </c>
      <c r="H1512" s="2">
        <f t="shared" si="548"/>
        <v>0.35620437956204382</v>
      </c>
      <c r="I1512" s="2"/>
      <c r="J1512" s="2">
        <f t="shared" si="539"/>
        <v>0.3094890510948905</v>
      </c>
      <c r="K1512" s="2">
        <f t="shared" si="540"/>
        <v>0.66569343065693432</v>
      </c>
      <c r="L1512" s="2">
        <f t="shared" si="541"/>
        <v>0</v>
      </c>
      <c r="M1512" s="2">
        <f t="shared" si="542"/>
        <v>2.4817518248175241E-2</v>
      </c>
      <c r="N1512" s="56">
        <v>212</v>
      </c>
      <c r="O1512" s="56">
        <v>456</v>
      </c>
      <c r="P1512" s="56"/>
      <c r="Q1512" s="56">
        <v>17</v>
      </c>
      <c r="R1512" s="56"/>
      <c r="S1512" s="56"/>
      <c r="T1512" s="56"/>
      <c r="U1512" s="56"/>
      <c r="V1512" s="56"/>
      <c r="W1512" s="56"/>
      <c r="X1512" s="56"/>
      <c r="Y1512" s="56"/>
      <c r="Z1512" s="56"/>
      <c r="AA1512" s="56"/>
      <c r="AB1512" s="56"/>
      <c r="AC1512" s="56"/>
      <c r="AD1512" s="56"/>
      <c r="AE1512" s="56"/>
      <c r="AG1512" s="6">
        <f>IF(Q1512&gt;0,RANK(Q1512,(N1512:P1512,Q1512:AE1512)),0)</f>
        <v>3</v>
      </c>
      <c r="AH1512" s="6">
        <f>IF(R1512&gt;0,RANK(R1512,(N1512:P1512,Q1512:AE1512)),0)</f>
        <v>0</v>
      </c>
      <c r="AI1512" s="6">
        <f>IF(T1512&gt;0,RANK(T1512,(N1512:P1512,Q1512:AE1512)),0)</f>
        <v>0</v>
      </c>
      <c r="AJ1512" s="6">
        <f>IF(S1512&gt;0,RANK(S1512,(N1512:P1512,Q1512:AE1512)),0)</f>
        <v>0</v>
      </c>
      <c r="AK1512" s="2">
        <f t="shared" si="543"/>
        <v>2.4817518248175182E-2</v>
      </c>
      <c r="AL1512" s="2">
        <f t="shared" si="544"/>
        <v>0</v>
      </c>
      <c r="AM1512" s="2">
        <f t="shared" si="545"/>
        <v>0</v>
      </c>
      <c r="AN1512" s="2">
        <f t="shared" si="546"/>
        <v>0</v>
      </c>
      <c r="AP1512" t="s">
        <v>709</v>
      </c>
      <c r="AQ1512" t="s">
        <v>1022</v>
      </c>
      <c r="AT1512" s="92">
        <v>48</v>
      </c>
      <c r="AU1512" s="94">
        <v>243</v>
      </c>
      <c r="AV1512" s="98">
        <f t="shared" si="549"/>
        <v>48243</v>
      </c>
      <c r="AX1512" s="6" t="s">
        <v>1535</v>
      </c>
    </row>
    <row r="1513" spans="1:50" hidden="1" outlineLevel="1">
      <c r="A1513" t="s">
        <v>1156</v>
      </c>
      <c r="B1513" t="s">
        <v>1022</v>
      </c>
      <c r="C1513" s="1">
        <f t="shared" si="538"/>
        <v>64401</v>
      </c>
      <c r="D1513" s="6">
        <f>IF(N1513&gt;0, RANK(N1513,(N1513:P1513,Q1513:AE1513)),0)</f>
        <v>1</v>
      </c>
      <c r="E1513" s="6">
        <f>IF(O1513&gt;0,RANK(O1513,(N1513:P1513,Q1513:AE1513)),0)</f>
        <v>2</v>
      </c>
      <c r="F1513" s="6">
        <f>IF(P1513&gt;0,RANK(P1513,(N1513:P1513,Q1513:AE1513)),0)</f>
        <v>0</v>
      </c>
      <c r="G1513" s="1">
        <f t="shared" si="547"/>
        <v>1763</v>
      </c>
      <c r="H1513" s="2">
        <f t="shared" si="548"/>
        <v>2.7375351314420582E-2</v>
      </c>
      <c r="I1513" s="2"/>
      <c r="J1513" s="2">
        <f t="shared" si="539"/>
        <v>0.50960388813838298</v>
      </c>
      <c r="K1513" s="2">
        <f t="shared" si="540"/>
        <v>0.48222853682396238</v>
      </c>
      <c r="L1513" s="2">
        <f t="shared" si="541"/>
        <v>0</v>
      </c>
      <c r="M1513" s="2">
        <f t="shared" si="542"/>
        <v>8.1675750376546397E-3</v>
      </c>
      <c r="N1513" s="56">
        <v>32819</v>
      </c>
      <c r="O1513" s="56">
        <v>31056</v>
      </c>
      <c r="P1513" s="56"/>
      <c r="Q1513" s="56">
        <v>526</v>
      </c>
      <c r="R1513" s="56"/>
      <c r="S1513" s="56"/>
      <c r="T1513" s="56"/>
      <c r="U1513" s="56"/>
      <c r="V1513" s="56"/>
      <c r="W1513" s="56"/>
      <c r="X1513" s="56"/>
      <c r="Y1513" s="56"/>
      <c r="Z1513" s="56"/>
      <c r="AA1513" s="56"/>
      <c r="AB1513" s="56"/>
      <c r="AC1513" s="56"/>
      <c r="AD1513" s="56"/>
      <c r="AE1513" s="56"/>
      <c r="AG1513" s="6">
        <f>IF(Q1513&gt;0,RANK(Q1513,(N1513:P1513,Q1513:AE1513)),0)</f>
        <v>3</v>
      </c>
      <c r="AH1513" s="6">
        <f>IF(R1513&gt;0,RANK(R1513,(N1513:P1513,Q1513:AE1513)),0)</f>
        <v>0</v>
      </c>
      <c r="AI1513" s="6">
        <f>IF(T1513&gt;0,RANK(T1513,(N1513:P1513,Q1513:AE1513)),0)</f>
        <v>0</v>
      </c>
      <c r="AJ1513" s="6">
        <f>IF(S1513&gt;0,RANK(S1513,(N1513:P1513,Q1513:AE1513)),0)</f>
        <v>0</v>
      </c>
      <c r="AK1513" s="2">
        <f t="shared" si="543"/>
        <v>8.1675750376546952E-3</v>
      </c>
      <c r="AL1513" s="2">
        <f t="shared" si="544"/>
        <v>0</v>
      </c>
      <c r="AM1513" s="2">
        <f t="shared" si="545"/>
        <v>0</v>
      </c>
      <c r="AN1513" s="2">
        <f t="shared" si="546"/>
        <v>0</v>
      </c>
      <c r="AP1513" t="s">
        <v>1156</v>
      </c>
      <c r="AQ1513" t="s">
        <v>1022</v>
      </c>
      <c r="AT1513" s="92">
        <v>48</v>
      </c>
      <c r="AU1513" s="94">
        <v>245</v>
      </c>
      <c r="AV1513" s="98">
        <f t="shared" si="549"/>
        <v>48245</v>
      </c>
      <c r="AX1513" s="6" t="s">
        <v>1535</v>
      </c>
    </row>
    <row r="1514" spans="1:50" hidden="1" outlineLevel="1">
      <c r="A1514" t="s">
        <v>2291</v>
      </c>
      <c r="B1514" t="s">
        <v>1022</v>
      </c>
      <c r="C1514" s="1">
        <f t="shared" si="538"/>
        <v>1481</v>
      </c>
      <c r="D1514" s="6">
        <f>IF(N1514&gt;0, RANK(N1514,(N1514:P1514,Q1514:AE1514)),0)</f>
        <v>1</v>
      </c>
      <c r="E1514" s="6">
        <f>IF(O1514&gt;0,RANK(O1514,(N1514:P1514,Q1514:AE1514)),0)</f>
        <v>2</v>
      </c>
      <c r="F1514" s="6">
        <f>IF(P1514&gt;0,RANK(P1514,(N1514:P1514,Q1514:AE1514)),0)</f>
        <v>0</v>
      </c>
      <c r="G1514" s="1">
        <f t="shared" si="547"/>
        <v>697</v>
      </c>
      <c r="H1514" s="2">
        <f t="shared" si="548"/>
        <v>0.47062795408507763</v>
      </c>
      <c r="I1514" s="2"/>
      <c r="J1514" s="2">
        <f t="shared" si="539"/>
        <v>0.73328831870357869</v>
      </c>
      <c r="K1514" s="2">
        <f t="shared" si="540"/>
        <v>0.26266036461850101</v>
      </c>
      <c r="L1514" s="2">
        <f t="shared" si="541"/>
        <v>0</v>
      </c>
      <c r="M1514" s="2">
        <f t="shared" si="542"/>
        <v>4.0513166779203025E-3</v>
      </c>
      <c r="N1514" s="56">
        <v>1086</v>
      </c>
      <c r="O1514" s="56">
        <v>389</v>
      </c>
      <c r="P1514" s="56"/>
      <c r="Q1514" s="56">
        <v>6</v>
      </c>
      <c r="R1514" s="56"/>
      <c r="S1514" s="56"/>
      <c r="T1514" s="56"/>
      <c r="U1514" s="56"/>
      <c r="V1514" s="56"/>
      <c r="W1514" s="56"/>
      <c r="X1514" s="56"/>
      <c r="Y1514" s="56"/>
      <c r="Z1514" s="56"/>
      <c r="AA1514" s="56"/>
      <c r="AB1514" s="56"/>
      <c r="AC1514" s="56"/>
      <c r="AD1514" s="56"/>
      <c r="AE1514" s="56"/>
      <c r="AG1514" s="6">
        <f>IF(Q1514&gt;0,RANK(Q1514,(N1514:P1514,Q1514:AE1514)),0)</f>
        <v>3</v>
      </c>
      <c r="AH1514" s="6">
        <f>IF(R1514&gt;0,RANK(R1514,(N1514:P1514,Q1514:AE1514)),0)</f>
        <v>0</v>
      </c>
      <c r="AI1514" s="6">
        <f>IF(T1514&gt;0,RANK(T1514,(N1514:P1514,Q1514:AE1514)),0)</f>
        <v>0</v>
      </c>
      <c r="AJ1514" s="6">
        <f>IF(S1514&gt;0,RANK(S1514,(N1514:P1514,Q1514:AE1514)),0)</f>
        <v>0</v>
      </c>
      <c r="AK1514" s="2">
        <f t="shared" si="543"/>
        <v>4.0513166779203242E-3</v>
      </c>
      <c r="AL1514" s="2">
        <f t="shared" si="544"/>
        <v>0</v>
      </c>
      <c r="AM1514" s="2">
        <f t="shared" si="545"/>
        <v>0</v>
      </c>
      <c r="AN1514" s="2">
        <f t="shared" si="546"/>
        <v>0</v>
      </c>
      <c r="AP1514" t="s">
        <v>2291</v>
      </c>
      <c r="AQ1514" t="s">
        <v>1022</v>
      </c>
      <c r="AT1514" s="92">
        <v>48</v>
      </c>
      <c r="AU1514" s="94">
        <v>247</v>
      </c>
      <c r="AV1514" s="98">
        <f t="shared" si="549"/>
        <v>48247</v>
      </c>
      <c r="AX1514" s="6" t="s">
        <v>1535</v>
      </c>
    </row>
    <row r="1515" spans="1:50" hidden="1" outlineLevel="1">
      <c r="A1515" t="s">
        <v>559</v>
      </c>
      <c r="B1515" t="s">
        <v>1022</v>
      </c>
      <c r="C1515" s="1">
        <f t="shared" si="538"/>
        <v>8256</v>
      </c>
      <c r="D1515" s="6">
        <f>IF(N1515&gt;0, RANK(N1515,(N1515:P1515,Q1515:AE1515)),0)</f>
        <v>1</v>
      </c>
      <c r="E1515" s="6">
        <f>IF(O1515&gt;0,RANK(O1515,(N1515:P1515,Q1515:AE1515)),0)</f>
        <v>2</v>
      </c>
      <c r="F1515" s="6">
        <f>IF(P1515&gt;0,RANK(P1515,(N1515:P1515,Q1515:AE1515)),0)</f>
        <v>0</v>
      </c>
      <c r="G1515" s="1">
        <f t="shared" si="547"/>
        <v>1846</v>
      </c>
      <c r="H1515" s="2">
        <f t="shared" si="548"/>
        <v>0.22359496124031009</v>
      </c>
      <c r="I1515" s="2"/>
      <c r="J1515" s="2">
        <f t="shared" si="539"/>
        <v>0.61010174418604646</v>
      </c>
      <c r="K1515" s="2">
        <f t="shared" si="540"/>
        <v>0.38650678294573643</v>
      </c>
      <c r="L1515" s="2">
        <f t="shared" si="541"/>
        <v>0</v>
      </c>
      <c r="M1515" s="2">
        <f t="shared" si="542"/>
        <v>3.3914728682171158E-3</v>
      </c>
      <c r="N1515" s="56">
        <v>5037</v>
      </c>
      <c r="O1515" s="56">
        <v>3191</v>
      </c>
      <c r="P1515" s="56"/>
      <c r="Q1515" s="56">
        <v>28</v>
      </c>
      <c r="R1515" s="56"/>
      <c r="S1515" s="56"/>
      <c r="T1515" s="56"/>
      <c r="U1515" s="56"/>
      <c r="V1515" s="56"/>
      <c r="W1515" s="56"/>
      <c r="X1515" s="56"/>
      <c r="Y1515" s="56"/>
      <c r="Z1515" s="56"/>
      <c r="AA1515" s="56"/>
      <c r="AB1515" s="56"/>
      <c r="AC1515" s="56"/>
      <c r="AD1515" s="56"/>
      <c r="AE1515" s="56"/>
      <c r="AG1515" s="6">
        <f>IF(Q1515&gt;0,RANK(Q1515,(N1515:P1515,Q1515:AE1515)),0)</f>
        <v>3</v>
      </c>
      <c r="AH1515" s="6">
        <f>IF(R1515&gt;0,RANK(R1515,(N1515:P1515,Q1515:AE1515)),0)</f>
        <v>0</v>
      </c>
      <c r="AI1515" s="6">
        <f>IF(T1515&gt;0,RANK(T1515,(N1515:P1515,Q1515:AE1515)),0)</f>
        <v>0</v>
      </c>
      <c r="AJ1515" s="6">
        <f>IF(S1515&gt;0,RANK(S1515,(N1515:P1515,Q1515:AE1515)),0)</f>
        <v>0</v>
      </c>
      <c r="AK1515" s="2">
        <f t="shared" si="543"/>
        <v>3.3914728682170542E-3</v>
      </c>
      <c r="AL1515" s="2">
        <f t="shared" si="544"/>
        <v>0</v>
      </c>
      <c r="AM1515" s="2">
        <f t="shared" si="545"/>
        <v>0</v>
      </c>
      <c r="AN1515" s="2">
        <f t="shared" si="546"/>
        <v>0</v>
      </c>
      <c r="AP1515" t="s">
        <v>559</v>
      </c>
      <c r="AQ1515" t="s">
        <v>1022</v>
      </c>
      <c r="AT1515" s="92">
        <v>48</v>
      </c>
      <c r="AU1515" s="94">
        <v>249</v>
      </c>
      <c r="AV1515" s="98">
        <f t="shared" si="549"/>
        <v>48249</v>
      </c>
      <c r="AX1515" s="6" t="s">
        <v>1535</v>
      </c>
    </row>
    <row r="1516" spans="1:50" hidden="1" outlineLevel="1">
      <c r="A1516" t="s">
        <v>2440</v>
      </c>
      <c r="B1516" t="s">
        <v>1022</v>
      </c>
      <c r="C1516" s="1">
        <f t="shared" si="538"/>
        <v>26367</v>
      </c>
      <c r="D1516" s="6">
        <f>IF(N1516&gt;0, RANK(N1516,(N1516:P1516,Q1516:AE1516)),0)</f>
        <v>2</v>
      </c>
      <c r="E1516" s="6">
        <f>IF(O1516&gt;0,RANK(O1516,(N1516:P1516,Q1516:AE1516)),0)</f>
        <v>1</v>
      </c>
      <c r="F1516" s="6">
        <f>IF(P1516&gt;0,RANK(P1516,(N1516:P1516,Q1516:AE1516)),0)</f>
        <v>0</v>
      </c>
      <c r="G1516" s="1">
        <f t="shared" si="547"/>
        <v>6419</v>
      </c>
      <c r="H1516" s="2">
        <f t="shared" si="548"/>
        <v>0.24344824970607198</v>
      </c>
      <c r="I1516" s="2"/>
      <c r="J1516" s="2">
        <f t="shared" si="539"/>
        <v>0.37414191982402245</v>
      </c>
      <c r="K1516" s="2">
        <f t="shared" si="540"/>
        <v>0.61759016953009449</v>
      </c>
      <c r="L1516" s="2">
        <f t="shared" si="541"/>
        <v>0</v>
      </c>
      <c r="M1516" s="2">
        <f t="shared" si="542"/>
        <v>8.2679106458830587E-3</v>
      </c>
      <c r="N1516" s="56">
        <v>9865</v>
      </c>
      <c r="O1516" s="56">
        <v>16284</v>
      </c>
      <c r="P1516" s="56"/>
      <c r="Q1516" s="56">
        <v>218</v>
      </c>
      <c r="R1516" s="56"/>
      <c r="S1516" s="56"/>
      <c r="T1516" s="56"/>
      <c r="U1516" s="56"/>
      <c r="V1516" s="56"/>
      <c r="W1516" s="56"/>
      <c r="X1516" s="56"/>
      <c r="Y1516" s="56"/>
      <c r="Z1516" s="56"/>
      <c r="AA1516" s="56"/>
      <c r="AB1516" s="56"/>
      <c r="AC1516" s="56"/>
      <c r="AD1516" s="56"/>
      <c r="AE1516" s="56"/>
      <c r="AG1516" s="6">
        <f>IF(Q1516&gt;0,RANK(Q1516,(N1516:P1516,Q1516:AE1516)),0)</f>
        <v>3</v>
      </c>
      <c r="AH1516" s="6">
        <f>IF(R1516&gt;0,RANK(R1516,(N1516:P1516,Q1516:AE1516)),0)</f>
        <v>0</v>
      </c>
      <c r="AI1516" s="6">
        <f>IF(T1516&gt;0,RANK(T1516,(N1516:P1516,Q1516:AE1516)),0)</f>
        <v>0</v>
      </c>
      <c r="AJ1516" s="6">
        <f>IF(S1516&gt;0,RANK(S1516,(N1516:P1516,Q1516:AE1516)),0)</f>
        <v>0</v>
      </c>
      <c r="AK1516" s="2">
        <f t="shared" si="543"/>
        <v>8.2679106458831107E-3</v>
      </c>
      <c r="AL1516" s="2">
        <f t="shared" si="544"/>
        <v>0</v>
      </c>
      <c r="AM1516" s="2">
        <f t="shared" si="545"/>
        <v>0</v>
      </c>
      <c r="AN1516" s="2">
        <f t="shared" si="546"/>
        <v>0</v>
      </c>
      <c r="AP1516" t="s">
        <v>2440</v>
      </c>
      <c r="AQ1516" t="s">
        <v>1022</v>
      </c>
      <c r="AT1516" s="92">
        <v>48</v>
      </c>
      <c r="AU1516" s="94">
        <v>251</v>
      </c>
      <c r="AV1516" s="98">
        <f t="shared" si="549"/>
        <v>48251</v>
      </c>
      <c r="AX1516" s="6" t="s">
        <v>1535</v>
      </c>
    </row>
    <row r="1517" spans="1:50" hidden="1" outlineLevel="1">
      <c r="A1517" t="s">
        <v>2358</v>
      </c>
      <c r="B1517" t="s">
        <v>1022</v>
      </c>
      <c r="C1517" s="1">
        <f t="shared" si="538"/>
        <v>4414</v>
      </c>
      <c r="D1517" s="6">
        <f>IF(N1517&gt;0, RANK(N1517,(N1517:P1517,Q1517:AE1517)),0)</f>
        <v>2</v>
      </c>
      <c r="E1517" s="6">
        <f>IF(O1517&gt;0,RANK(O1517,(N1517:P1517,Q1517:AE1517)),0)</f>
        <v>1</v>
      </c>
      <c r="F1517" s="6">
        <f>IF(P1517&gt;0,RANK(P1517,(N1517:P1517,Q1517:AE1517)),0)</f>
        <v>0</v>
      </c>
      <c r="G1517" s="1">
        <f t="shared" si="547"/>
        <v>745</v>
      </c>
      <c r="H1517" s="2">
        <f t="shared" si="548"/>
        <v>0.16878115088355233</v>
      </c>
      <c r="I1517" s="2"/>
      <c r="J1517" s="2">
        <f t="shared" si="539"/>
        <v>0.41323062981422748</v>
      </c>
      <c r="K1517" s="2">
        <f t="shared" si="540"/>
        <v>0.58201178069777981</v>
      </c>
      <c r="L1517" s="2">
        <f t="shared" si="541"/>
        <v>0</v>
      </c>
      <c r="M1517" s="2">
        <f t="shared" si="542"/>
        <v>4.7575894879927638E-3</v>
      </c>
      <c r="N1517" s="56">
        <v>1824</v>
      </c>
      <c r="O1517" s="56">
        <v>2569</v>
      </c>
      <c r="P1517" s="56"/>
      <c r="Q1517" s="56">
        <v>21</v>
      </c>
      <c r="R1517" s="56"/>
      <c r="S1517" s="56"/>
      <c r="T1517" s="56"/>
      <c r="U1517" s="56"/>
      <c r="V1517" s="56"/>
      <c r="W1517" s="56"/>
      <c r="X1517" s="56"/>
      <c r="Y1517" s="56"/>
      <c r="Z1517" s="56"/>
      <c r="AA1517" s="56"/>
      <c r="AB1517" s="56"/>
      <c r="AC1517" s="56"/>
      <c r="AD1517" s="56"/>
      <c r="AE1517" s="56"/>
      <c r="AG1517" s="6">
        <f>IF(Q1517&gt;0,RANK(Q1517,(N1517:P1517,Q1517:AE1517)),0)</f>
        <v>3</v>
      </c>
      <c r="AH1517" s="6">
        <f>IF(R1517&gt;0,RANK(R1517,(N1517:P1517,Q1517:AE1517)),0)</f>
        <v>0</v>
      </c>
      <c r="AI1517" s="6">
        <f>IF(T1517&gt;0,RANK(T1517,(N1517:P1517,Q1517:AE1517)),0)</f>
        <v>0</v>
      </c>
      <c r="AJ1517" s="6">
        <f>IF(S1517&gt;0,RANK(S1517,(N1517:P1517,Q1517:AE1517)),0)</f>
        <v>0</v>
      </c>
      <c r="AK1517" s="2">
        <f t="shared" si="543"/>
        <v>4.7575894879927499E-3</v>
      </c>
      <c r="AL1517" s="2">
        <f t="shared" si="544"/>
        <v>0</v>
      </c>
      <c r="AM1517" s="2">
        <f t="shared" si="545"/>
        <v>0</v>
      </c>
      <c r="AN1517" s="2">
        <f t="shared" si="546"/>
        <v>0</v>
      </c>
      <c r="AP1517" t="s">
        <v>2358</v>
      </c>
      <c r="AQ1517" t="s">
        <v>1022</v>
      </c>
      <c r="AT1517" s="92">
        <v>48</v>
      </c>
      <c r="AU1517" s="94">
        <v>253</v>
      </c>
      <c r="AV1517" s="98">
        <f t="shared" si="549"/>
        <v>48253</v>
      </c>
      <c r="AX1517" s="6" t="s">
        <v>1535</v>
      </c>
    </row>
    <row r="1518" spans="1:50" hidden="1" outlineLevel="1">
      <c r="A1518" t="s">
        <v>2294</v>
      </c>
      <c r="B1518" t="s">
        <v>1022</v>
      </c>
      <c r="C1518" s="1">
        <f t="shared" si="538"/>
        <v>4024</v>
      </c>
      <c r="D1518" s="6">
        <f>IF(N1518&gt;0, RANK(N1518,(N1518:P1518,Q1518:AE1518)),0)</f>
        <v>2</v>
      </c>
      <c r="E1518" s="6">
        <f>IF(O1518&gt;0,RANK(O1518,(N1518:P1518,Q1518:AE1518)),0)</f>
        <v>1</v>
      </c>
      <c r="F1518" s="6">
        <f>IF(P1518&gt;0,RANK(P1518,(N1518:P1518,Q1518:AE1518)),0)</f>
        <v>0</v>
      </c>
      <c r="G1518" s="1">
        <f t="shared" si="547"/>
        <v>844</v>
      </c>
      <c r="H1518" s="2">
        <f t="shared" si="548"/>
        <v>0.20974155069582506</v>
      </c>
      <c r="I1518" s="2"/>
      <c r="J1518" s="2">
        <f t="shared" si="539"/>
        <v>0.3923956262425447</v>
      </c>
      <c r="K1518" s="2">
        <f t="shared" si="540"/>
        <v>0.60213717693836977</v>
      </c>
      <c r="L1518" s="2">
        <f t="shared" si="541"/>
        <v>0</v>
      </c>
      <c r="M1518" s="2">
        <f t="shared" si="542"/>
        <v>5.4671968190854736E-3</v>
      </c>
      <c r="N1518" s="56">
        <v>1579</v>
      </c>
      <c r="O1518" s="56">
        <v>2423</v>
      </c>
      <c r="P1518" s="56"/>
      <c r="Q1518" s="56">
        <v>22</v>
      </c>
      <c r="R1518" s="56"/>
      <c r="S1518" s="56"/>
      <c r="T1518" s="56"/>
      <c r="U1518" s="56"/>
      <c r="V1518" s="56"/>
      <c r="W1518" s="56"/>
      <c r="X1518" s="56"/>
      <c r="Y1518" s="56"/>
      <c r="Z1518" s="56"/>
      <c r="AA1518" s="56"/>
      <c r="AB1518" s="56"/>
      <c r="AC1518" s="56"/>
      <c r="AD1518" s="56"/>
      <c r="AE1518" s="56"/>
      <c r="AG1518" s="6">
        <f>IF(Q1518&gt;0,RANK(Q1518,(N1518:P1518,Q1518:AE1518)),0)</f>
        <v>3</v>
      </c>
      <c r="AH1518" s="6">
        <f>IF(R1518&gt;0,RANK(R1518,(N1518:P1518,Q1518:AE1518)),0)</f>
        <v>0</v>
      </c>
      <c r="AI1518" s="6">
        <f>IF(T1518&gt;0,RANK(T1518,(N1518:P1518,Q1518:AE1518)),0)</f>
        <v>0</v>
      </c>
      <c r="AJ1518" s="6">
        <f>IF(S1518&gt;0,RANK(S1518,(N1518:P1518,Q1518:AE1518)),0)</f>
        <v>0</v>
      </c>
      <c r="AK1518" s="2">
        <f t="shared" si="543"/>
        <v>5.4671968190854875E-3</v>
      </c>
      <c r="AL1518" s="2">
        <f t="shared" si="544"/>
        <v>0</v>
      </c>
      <c r="AM1518" s="2">
        <f t="shared" si="545"/>
        <v>0</v>
      </c>
      <c r="AN1518" s="2">
        <f t="shared" si="546"/>
        <v>0</v>
      </c>
      <c r="AP1518" t="s">
        <v>2294</v>
      </c>
      <c r="AQ1518" t="s">
        <v>1022</v>
      </c>
      <c r="AT1518" s="92">
        <v>48</v>
      </c>
      <c r="AU1518" s="94">
        <v>255</v>
      </c>
      <c r="AV1518" s="98">
        <f t="shared" si="549"/>
        <v>48255</v>
      </c>
      <c r="AX1518" s="6" t="s">
        <v>1535</v>
      </c>
    </row>
    <row r="1519" spans="1:50" hidden="1" outlineLevel="1">
      <c r="A1519" t="s">
        <v>2343</v>
      </c>
      <c r="B1519" t="s">
        <v>1022</v>
      </c>
      <c r="C1519" s="1">
        <f t="shared" ref="C1519:C1582" si="550">SUM(N1519:AE1519)</f>
        <v>12862</v>
      </c>
      <c r="D1519" s="6">
        <f>IF(N1519&gt;0, RANK(N1519,(N1519:P1519,Q1519:AE1519)),0)</f>
        <v>2</v>
      </c>
      <c r="E1519" s="6">
        <f>IF(O1519&gt;0,RANK(O1519,(N1519:P1519,Q1519:AE1519)),0)</f>
        <v>1</v>
      </c>
      <c r="F1519" s="6">
        <f>IF(P1519&gt;0,RANK(P1519,(N1519:P1519,Q1519:AE1519)),0)</f>
        <v>0</v>
      </c>
      <c r="G1519" s="1">
        <f t="shared" si="547"/>
        <v>2783</v>
      </c>
      <c r="H1519" s="2">
        <f t="shared" si="548"/>
        <v>0.21637381433680611</v>
      </c>
      <c r="I1519" s="2"/>
      <c r="J1519" s="2">
        <f t="shared" ref="J1519:J1582" si="551">IF($C1519=0,"-",N1519/$C1519)</f>
        <v>0.38765355310216143</v>
      </c>
      <c r="K1519" s="2">
        <f t="shared" ref="K1519:K1582" si="552">IF($C1519=0,"-",O1519/$C1519)</f>
        <v>0.60402736743896746</v>
      </c>
      <c r="L1519" s="2">
        <f t="shared" ref="L1519:L1582" si="553">IF($C1519=0,"-",P1519/$C1519)</f>
        <v>0</v>
      </c>
      <c r="M1519" s="2">
        <f t="shared" ref="M1519:M1582" si="554">IF(C1519=0,"-",(1-J1519-K1519-L1519))</f>
        <v>8.3190794588711148E-3</v>
      </c>
      <c r="N1519" s="56">
        <v>4986</v>
      </c>
      <c r="O1519" s="56">
        <v>7769</v>
      </c>
      <c r="P1519" s="56"/>
      <c r="Q1519" s="56">
        <v>107</v>
      </c>
      <c r="R1519" s="56"/>
      <c r="S1519" s="56"/>
      <c r="T1519" s="56"/>
      <c r="U1519" s="56"/>
      <c r="V1519" s="56"/>
      <c r="W1519" s="56"/>
      <c r="X1519" s="56"/>
      <c r="Y1519" s="56"/>
      <c r="Z1519" s="56"/>
      <c r="AA1519" s="56"/>
      <c r="AB1519" s="56"/>
      <c r="AC1519" s="56"/>
      <c r="AD1519" s="56"/>
      <c r="AE1519" s="56"/>
      <c r="AG1519" s="6">
        <f>IF(Q1519&gt;0,RANK(Q1519,(N1519:P1519,Q1519:AE1519)),0)</f>
        <v>3</v>
      </c>
      <c r="AH1519" s="6">
        <f>IF(R1519&gt;0,RANK(R1519,(N1519:P1519,Q1519:AE1519)),0)</f>
        <v>0</v>
      </c>
      <c r="AI1519" s="6">
        <f>IF(T1519&gt;0,RANK(T1519,(N1519:P1519,Q1519:AE1519)),0)</f>
        <v>0</v>
      </c>
      <c r="AJ1519" s="6">
        <f>IF(S1519&gt;0,RANK(S1519,(N1519:P1519,Q1519:AE1519)),0)</f>
        <v>0</v>
      </c>
      <c r="AK1519" s="2">
        <f t="shared" ref="AK1519:AK1582" si="555">IF($C1519=0,"-",Q1519/$C1519)</f>
        <v>8.319079458871094E-3</v>
      </c>
      <c r="AL1519" s="2">
        <f t="shared" ref="AL1519:AL1582" si="556">IF($C1519=0,"-",R1519/$C1519)</f>
        <v>0</v>
      </c>
      <c r="AM1519" s="2">
        <f t="shared" ref="AM1519:AM1582" si="557">IF($C1519=0,"-",T1519/$C1519)</f>
        <v>0</v>
      </c>
      <c r="AN1519" s="2">
        <f t="shared" ref="AN1519:AN1582" si="558">IF($C1519=0,"-",S1519/$C1519)</f>
        <v>0</v>
      </c>
      <c r="AP1519" t="s">
        <v>2343</v>
      </c>
      <c r="AQ1519" t="s">
        <v>1022</v>
      </c>
      <c r="AT1519" s="92">
        <v>48</v>
      </c>
      <c r="AU1519" s="94">
        <v>257</v>
      </c>
      <c r="AV1519" s="98">
        <f t="shared" si="549"/>
        <v>48257</v>
      </c>
      <c r="AX1519" s="6" t="s">
        <v>1535</v>
      </c>
    </row>
    <row r="1520" spans="1:50" hidden="1" outlineLevel="1">
      <c r="A1520" t="s">
        <v>2734</v>
      </c>
      <c r="B1520" t="s">
        <v>1022</v>
      </c>
      <c r="C1520" s="1">
        <f t="shared" si="550"/>
        <v>5876</v>
      </c>
      <c r="D1520" s="6">
        <f>IF(N1520&gt;0, RANK(N1520,(N1520:P1520,Q1520:AE1520)),0)</f>
        <v>2</v>
      </c>
      <c r="E1520" s="6">
        <f>IF(O1520&gt;0,RANK(O1520,(N1520:P1520,Q1520:AE1520)),0)</f>
        <v>1</v>
      </c>
      <c r="F1520" s="6">
        <f>IF(P1520&gt;0,RANK(P1520,(N1520:P1520,Q1520:AE1520)),0)</f>
        <v>0</v>
      </c>
      <c r="G1520" s="1">
        <f t="shared" si="547"/>
        <v>3333</v>
      </c>
      <c r="H1520" s="2">
        <f t="shared" si="548"/>
        <v>0.56722260040844108</v>
      </c>
      <c r="I1520" s="2"/>
      <c r="J1520" s="2">
        <f t="shared" si="551"/>
        <v>0.21136827773995914</v>
      </c>
      <c r="K1520" s="2">
        <f t="shared" si="552"/>
        <v>0.77859087814840022</v>
      </c>
      <c r="L1520" s="2">
        <f t="shared" si="553"/>
        <v>0</v>
      </c>
      <c r="M1520" s="2">
        <f t="shared" si="554"/>
        <v>1.0040844111640634E-2</v>
      </c>
      <c r="N1520" s="56">
        <v>1242</v>
      </c>
      <c r="O1520" s="56">
        <v>4575</v>
      </c>
      <c r="P1520" s="56"/>
      <c r="Q1520" s="56">
        <v>59</v>
      </c>
      <c r="R1520" s="56"/>
      <c r="S1520" s="56"/>
      <c r="T1520" s="56"/>
      <c r="U1520" s="56"/>
      <c r="V1520" s="56"/>
      <c r="W1520" s="56"/>
      <c r="X1520" s="56"/>
      <c r="Y1520" s="56"/>
      <c r="Z1520" s="56"/>
      <c r="AA1520" s="56"/>
      <c r="AB1520" s="56"/>
      <c r="AC1520" s="56"/>
      <c r="AD1520" s="56"/>
      <c r="AE1520" s="56"/>
      <c r="AG1520" s="6">
        <f>IF(Q1520&gt;0,RANK(Q1520,(N1520:P1520,Q1520:AE1520)),0)</f>
        <v>3</v>
      </c>
      <c r="AH1520" s="6">
        <f>IF(R1520&gt;0,RANK(R1520,(N1520:P1520,Q1520:AE1520)),0)</f>
        <v>0</v>
      </c>
      <c r="AI1520" s="6">
        <f>IF(T1520&gt;0,RANK(T1520,(N1520:P1520,Q1520:AE1520)),0)</f>
        <v>0</v>
      </c>
      <c r="AJ1520" s="6">
        <f>IF(S1520&gt;0,RANK(S1520,(N1520:P1520,Q1520:AE1520)),0)</f>
        <v>0</v>
      </c>
      <c r="AK1520" s="2">
        <f t="shared" si="555"/>
        <v>1.0040844111640572E-2</v>
      </c>
      <c r="AL1520" s="2">
        <f t="shared" si="556"/>
        <v>0</v>
      </c>
      <c r="AM1520" s="2">
        <f t="shared" si="557"/>
        <v>0</v>
      </c>
      <c r="AN1520" s="2">
        <f t="shared" si="558"/>
        <v>0</v>
      </c>
      <c r="AP1520" t="s">
        <v>2734</v>
      </c>
      <c r="AQ1520" t="s">
        <v>1022</v>
      </c>
      <c r="AT1520" s="92">
        <v>48</v>
      </c>
      <c r="AU1520" s="94">
        <v>259</v>
      </c>
      <c r="AV1520" s="98">
        <f t="shared" si="549"/>
        <v>48259</v>
      </c>
      <c r="AX1520" s="6" t="s">
        <v>1535</v>
      </c>
    </row>
    <row r="1521" spans="1:50" hidden="1" outlineLevel="1">
      <c r="A1521" t="s">
        <v>2868</v>
      </c>
      <c r="B1521" t="s">
        <v>1022</v>
      </c>
      <c r="C1521" s="1">
        <f t="shared" si="550"/>
        <v>122</v>
      </c>
      <c r="D1521" s="6">
        <f>IF(N1521&gt;0, RANK(N1521,(N1521:P1521,Q1521:AE1521)),0)</f>
        <v>1</v>
      </c>
      <c r="E1521" s="6">
        <f>IF(O1521&gt;0,RANK(O1521,(N1521:P1521,Q1521:AE1521)),0)</f>
        <v>1</v>
      </c>
      <c r="F1521" s="6">
        <f>IF(P1521&gt;0,RANK(P1521,(N1521:P1521,Q1521:AE1521)),0)</f>
        <v>0</v>
      </c>
      <c r="G1521" s="1">
        <f t="shared" si="547"/>
        <v>0</v>
      </c>
      <c r="H1521" s="2">
        <f t="shared" si="548"/>
        <v>0</v>
      </c>
      <c r="I1521" s="2"/>
      <c r="J1521" s="2">
        <f t="shared" si="551"/>
        <v>0.5</v>
      </c>
      <c r="K1521" s="2">
        <f t="shared" si="552"/>
        <v>0.5</v>
      </c>
      <c r="L1521" s="2">
        <f t="shared" si="553"/>
        <v>0</v>
      </c>
      <c r="M1521" s="2">
        <f t="shared" si="554"/>
        <v>0</v>
      </c>
      <c r="N1521" s="56">
        <v>61</v>
      </c>
      <c r="O1521" s="56">
        <v>61</v>
      </c>
      <c r="P1521" s="56"/>
      <c r="Q1521" s="56">
        <v>0</v>
      </c>
      <c r="R1521" s="56"/>
      <c r="S1521" s="56"/>
      <c r="T1521" s="56"/>
      <c r="U1521" s="56"/>
      <c r="V1521" s="56"/>
      <c r="W1521" s="56"/>
      <c r="X1521" s="56"/>
      <c r="Y1521" s="56"/>
      <c r="Z1521" s="56"/>
      <c r="AA1521" s="56"/>
      <c r="AB1521" s="56"/>
      <c r="AC1521" s="56"/>
      <c r="AD1521" s="56"/>
      <c r="AE1521" s="56"/>
      <c r="AG1521" s="6">
        <f>IF(Q1521&gt;0,RANK(Q1521,(N1521:P1521,Q1521:AE1521)),0)</f>
        <v>0</v>
      </c>
      <c r="AH1521" s="6">
        <f>IF(R1521&gt;0,RANK(R1521,(N1521:P1521,Q1521:AE1521)),0)</f>
        <v>0</v>
      </c>
      <c r="AI1521" s="6">
        <f>IF(T1521&gt;0,RANK(T1521,(N1521:P1521,Q1521:AE1521)),0)</f>
        <v>0</v>
      </c>
      <c r="AJ1521" s="6">
        <f>IF(S1521&gt;0,RANK(S1521,(N1521:P1521,Q1521:AE1521)),0)</f>
        <v>0</v>
      </c>
      <c r="AK1521" s="2">
        <f t="shared" si="555"/>
        <v>0</v>
      </c>
      <c r="AL1521" s="2">
        <f t="shared" si="556"/>
        <v>0</v>
      </c>
      <c r="AM1521" s="2">
        <f t="shared" si="557"/>
        <v>0</v>
      </c>
      <c r="AN1521" s="2">
        <f t="shared" si="558"/>
        <v>0</v>
      </c>
      <c r="AP1521" t="s">
        <v>2868</v>
      </c>
      <c r="AQ1521" t="s">
        <v>1022</v>
      </c>
      <c r="AT1521" s="92">
        <v>48</v>
      </c>
      <c r="AU1521" s="94">
        <v>261</v>
      </c>
      <c r="AV1521" s="98">
        <f t="shared" si="549"/>
        <v>48261</v>
      </c>
      <c r="AX1521" s="6" t="s">
        <v>1535</v>
      </c>
    </row>
    <row r="1522" spans="1:50" hidden="1" outlineLevel="1">
      <c r="A1522" t="s">
        <v>2377</v>
      </c>
      <c r="B1522" t="s">
        <v>1022</v>
      </c>
      <c r="C1522" s="1">
        <f t="shared" si="550"/>
        <v>444</v>
      </c>
      <c r="D1522" s="6">
        <f>IF(N1522&gt;0, RANK(N1522,(N1522:P1522,Q1522:AE1522)),0)</f>
        <v>2</v>
      </c>
      <c r="E1522" s="6">
        <f>IF(O1522&gt;0,RANK(O1522,(N1522:P1522,Q1522:AE1522)),0)</f>
        <v>1</v>
      </c>
      <c r="F1522" s="6">
        <f>IF(P1522&gt;0,RANK(P1522,(N1522:P1522,Q1522:AE1522)),0)</f>
        <v>0</v>
      </c>
      <c r="G1522" s="1">
        <f t="shared" si="547"/>
        <v>86</v>
      </c>
      <c r="H1522" s="2">
        <f t="shared" si="548"/>
        <v>0.19369369369369369</v>
      </c>
      <c r="I1522" s="2"/>
      <c r="J1522" s="2">
        <f t="shared" si="551"/>
        <v>0.39864864864864863</v>
      </c>
      <c r="K1522" s="2">
        <f t="shared" si="552"/>
        <v>0.59234234234234229</v>
      </c>
      <c r="L1522" s="2">
        <f t="shared" si="553"/>
        <v>0</v>
      </c>
      <c r="M1522" s="2">
        <f t="shared" si="554"/>
        <v>9.009009009009028E-3</v>
      </c>
      <c r="N1522" s="56">
        <v>177</v>
      </c>
      <c r="O1522" s="56">
        <v>263</v>
      </c>
      <c r="P1522" s="56"/>
      <c r="Q1522" s="56">
        <v>4</v>
      </c>
      <c r="R1522" s="56"/>
      <c r="S1522" s="56"/>
      <c r="T1522" s="56"/>
      <c r="U1522" s="56"/>
      <c r="V1522" s="56"/>
      <c r="W1522" s="56"/>
      <c r="X1522" s="56"/>
      <c r="Y1522" s="56"/>
      <c r="Z1522" s="56"/>
      <c r="AA1522" s="56"/>
      <c r="AB1522" s="56"/>
      <c r="AC1522" s="56"/>
      <c r="AD1522" s="56"/>
      <c r="AE1522" s="56"/>
      <c r="AG1522" s="6">
        <f>IF(Q1522&gt;0,RANK(Q1522,(N1522:P1522,Q1522:AE1522)),0)</f>
        <v>3</v>
      </c>
      <c r="AH1522" s="6">
        <f>IF(R1522&gt;0,RANK(R1522,(N1522:P1522,Q1522:AE1522)),0)</f>
        <v>0</v>
      </c>
      <c r="AI1522" s="6">
        <f>IF(T1522&gt;0,RANK(T1522,(N1522:P1522,Q1522:AE1522)),0)</f>
        <v>0</v>
      </c>
      <c r="AJ1522" s="6">
        <f>IF(S1522&gt;0,RANK(S1522,(N1522:P1522,Q1522:AE1522)),0)</f>
        <v>0</v>
      </c>
      <c r="AK1522" s="2">
        <f t="shared" si="555"/>
        <v>9.0090090090090089E-3</v>
      </c>
      <c r="AL1522" s="2">
        <f t="shared" si="556"/>
        <v>0</v>
      </c>
      <c r="AM1522" s="2">
        <f t="shared" si="557"/>
        <v>0</v>
      </c>
      <c r="AN1522" s="2">
        <f t="shared" si="558"/>
        <v>0</v>
      </c>
      <c r="AP1522" t="s">
        <v>2377</v>
      </c>
      <c r="AQ1522" t="s">
        <v>1022</v>
      </c>
      <c r="AT1522" s="92">
        <v>48</v>
      </c>
      <c r="AU1522" s="94">
        <v>263</v>
      </c>
      <c r="AV1522" s="98">
        <f t="shared" si="549"/>
        <v>48263</v>
      </c>
      <c r="AX1522" s="6" t="s">
        <v>1535</v>
      </c>
    </row>
    <row r="1523" spans="1:50" hidden="1" outlineLevel="1">
      <c r="A1523" t="s">
        <v>2361</v>
      </c>
      <c r="B1523" t="s">
        <v>1022</v>
      </c>
      <c r="C1523" s="1">
        <f t="shared" si="550"/>
        <v>13376</v>
      </c>
      <c r="D1523" s="6">
        <f>IF(N1523&gt;0, RANK(N1523,(N1523:P1523,Q1523:AE1523)),0)</f>
        <v>2</v>
      </c>
      <c r="E1523" s="6">
        <f>IF(O1523&gt;0,RANK(O1523,(N1523:P1523,Q1523:AE1523)),0)</f>
        <v>1</v>
      </c>
      <c r="F1523" s="6">
        <f>IF(P1523&gt;0,RANK(P1523,(N1523:P1523,Q1523:AE1523)),0)</f>
        <v>0</v>
      </c>
      <c r="G1523" s="1">
        <f t="shared" si="547"/>
        <v>7468</v>
      </c>
      <c r="H1523" s="2">
        <f t="shared" si="548"/>
        <v>0.55831339712918659</v>
      </c>
      <c r="I1523" s="2"/>
      <c r="J1523" s="2">
        <f t="shared" si="551"/>
        <v>0.21568480861244019</v>
      </c>
      <c r="K1523" s="2">
        <f t="shared" si="552"/>
        <v>0.77399820574162681</v>
      </c>
      <c r="L1523" s="2">
        <f t="shared" si="553"/>
        <v>0</v>
      </c>
      <c r="M1523" s="2">
        <f t="shared" si="554"/>
        <v>1.0316985645932975E-2</v>
      </c>
      <c r="N1523" s="56">
        <v>2885</v>
      </c>
      <c r="O1523" s="56">
        <v>10353</v>
      </c>
      <c r="P1523" s="56"/>
      <c r="Q1523" s="56">
        <v>138</v>
      </c>
      <c r="R1523" s="56"/>
      <c r="S1523" s="56"/>
      <c r="T1523" s="56"/>
      <c r="U1523" s="56"/>
      <c r="V1523" s="56"/>
      <c r="W1523" s="56"/>
      <c r="X1523" s="56"/>
      <c r="Y1523" s="56"/>
      <c r="Z1523" s="56"/>
      <c r="AA1523" s="56"/>
      <c r="AB1523" s="56"/>
      <c r="AC1523" s="56"/>
      <c r="AD1523" s="56"/>
      <c r="AE1523" s="56"/>
      <c r="AG1523" s="6">
        <f>IF(Q1523&gt;0,RANK(Q1523,(N1523:P1523,Q1523:AE1523)),0)</f>
        <v>3</v>
      </c>
      <c r="AH1523" s="6">
        <f>IF(R1523&gt;0,RANK(R1523,(N1523:P1523,Q1523:AE1523)),0)</f>
        <v>0</v>
      </c>
      <c r="AI1523" s="6">
        <f>IF(T1523&gt;0,RANK(T1523,(N1523:P1523,Q1523:AE1523)),0)</f>
        <v>0</v>
      </c>
      <c r="AJ1523" s="6">
        <f>IF(S1523&gt;0,RANK(S1523,(N1523:P1523,Q1523:AE1523)),0)</f>
        <v>0</v>
      </c>
      <c r="AK1523" s="2">
        <f t="shared" si="555"/>
        <v>1.0316985645933014E-2</v>
      </c>
      <c r="AL1523" s="2">
        <f t="shared" si="556"/>
        <v>0</v>
      </c>
      <c r="AM1523" s="2">
        <f t="shared" si="557"/>
        <v>0</v>
      </c>
      <c r="AN1523" s="2">
        <f t="shared" si="558"/>
        <v>0</v>
      </c>
      <c r="AP1523" t="s">
        <v>2361</v>
      </c>
      <c r="AQ1523" t="s">
        <v>1022</v>
      </c>
      <c r="AT1523" s="92">
        <v>48</v>
      </c>
      <c r="AU1523" s="94">
        <v>265</v>
      </c>
      <c r="AV1523" s="98">
        <f t="shared" si="549"/>
        <v>48265</v>
      </c>
      <c r="AX1523" s="6" t="s">
        <v>1535</v>
      </c>
    </row>
    <row r="1524" spans="1:50" hidden="1" outlineLevel="1">
      <c r="A1524" t="s">
        <v>1682</v>
      </c>
      <c r="B1524" t="s">
        <v>1022</v>
      </c>
      <c r="C1524" s="1">
        <f t="shared" si="550"/>
        <v>1595</v>
      </c>
      <c r="D1524" s="6">
        <f>IF(N1524&gt;0, RANK(N1524,(N1524:P1524,Q1524:AE1524)),0)</f>
        <v>2</v>
      </c>
      <c r="E1524" s="6">
        <f>IF(O1524&gt;0,RANK(O1524,(N1524:P1524,Q1524:AE1524)),0)</f>
        <v>1</v>
      </c>
      <c r="F1524" s="6">
        <f>IF(P1524&gt;0,RANK(P1524,(N1524:P1524,Q1524:AE1524)),0)</f>
        <v>0</v>
      </c>
      <c r="G1524" s="1">
        <f t="shared" si="547"/>
        <v>809</v>
      </c>
      <c r="H1524" s="2">
        <f t="shared" si="548"/>
        <v>0.50721003134796239</v>
      </c>
      <c r="I1524" s="2"/>
      <c r="J1524" s="2">
        <f t="shared" si="551"/>
        <v>0.24514106583072101</v>
      </c>
      <c r="K1524" s="2">
        <f t="shared" si="552"/>
        <v>0.75235109717868343</v>
      </c>
      <c r="L1524" s="2">
        <f t="shared" si="553"/>
        <v>0</v>
      </c>
      <c r="M1524" s="2">
        <f t="shared" si="554"/>
        <v>2.5078369905955356E-3</v>
      </c>
      <c r="N1524" s="56">
        <v>391</v>
      </c>
      <c r="O1524" s="56">
        <v>1200</v>
      </c>
      <c r="P1524" s="56"/>
      <c r="Q1524" s="56">
        <v>4</v>
      </c>
      <c r="R1524" s="56"/>
      <c r="S1524" s="56"/>
      <c r="T1524" s="56"/>
      <c r="U1524" s="56"/>
      <c r="V1524" s="56"/>
      <c r="W1524" s="56"/>
      <c r="X1524" s="56"/>
      <c r="Y1524" s="56"/>
      <c r="Z1524" s="56"/>
      <c r="AA1524" s="56"/>
      <c r="AB1524" s="56"/>
      <c r="AC1524" s="56"/>
      <c r="AD1524" s="56"/>
      <c r="AE1524" s="56"/>
      <c r="AG1524" s="6">
        <f>IF(Q1524&gt;0,RANK(Q1524,(N1524:P1524,Q1524:AE1524)),0)</f>
        <v>3</v>
      </c>
      <c r="AH1524" s="6">
        <f>IF(R1524&gt;0,RANK(R1524,(N1524:P1524,Q1524:AE1524)),0)</f>
        <v>0</v>
      </c>
      <c r="AI1524" s="6">
        <f>IF(T1524&gt;0,RANK(T1524,(N1524:P1524,Q1524:AE1524)),0)</f>
        <v>0</v>
      </c>
      <c r="AJ1524" s="6">
        <f>IF(S1524&gt;0,RANK(S1524,(N1524:P1524,Q1524:AE1524)),0)</f>
        <v>0</v>
      </c>
      <c r="AK1524" s="2">
        <f t="shared" si="555"/>
        <v>2.5078369905956114E-3</v>
      </c>
      <c r="AL1524" s="2">
        <f t="shared" si="556"/>
        <v>0</v>
      </c>
      <c r="AM1524" s="2">
        <f t="shared" si="557"/>
        <v>0</v>
      </c>
      <c r="AN1524" s="2">
        <f t="shared" si="558"/>
        <v>0</v>
      </c>
      <c r="AP1524" t="s">
        <v>1682</v>
      </c>
      <c r="AQ1524" t="s">
        <v>1022</v>
      </c>
      <c r="AT1524" s="92">
        <v>48</v>
      </c>
      <c r="AU1524" s="94">
        <v>267</v>
      </c>
      <c r="AV1524" s="98">
        <f t="shared" si="549"/>
        <v>48267</v>
      </c>
      <c r="AX1524" s="6" t="s">
        <v>1535</v>
      </c>
    </row>
    <row r="1525" spans="1:50" hidden="1" outlineLevel="1">
      <c r="A1525" t="s">
        <v>2473</v>
      </c>
      <c r="B1525" t="s">
        <v>1022</v>
      </c>
      <c r="C1525" s="1">
        <f t="shared" si="550"/>
        <v>154</v>
      </c>
      <c r="D1525" s="6">
        <f>IF(N1525&gt;0, RANK(N1525,(N1525:P1525,Q1525:AE1525)),0)</f>
        <v>2</v>
      </c>
      <c r="E1525" s="6">
        <f>IF(O1525&gt;0,RANK(O1525,(N1525:P1525,Q1525:AE1525)),0)</f>
        <v>1</v>
      </c>
      <c r="F1525" s="6">
        <f>IF(P1525&gt;0,RANK(P1525,(N1525:P1525,Q1525:AE1525)),0)</f>
        <v>0</v>
      </c>
      <c r="G1525" s="1">
        <f t="shared" si="547"/>
        <v>68</v>
      </c>
      <c r="H1525" s="2">
        <f t="shared" si="548"/>
        <v>0.44155844155844154</v>
      </c>
      <c r="I1525" s="2"/>
      <c r="J1525" s="2">
        <f t="shared" si="551"/>
        <v>0.27272727272727271</v>
      </c>
      <c r="K1525" s="2">
        <f t="shared" si="552"/>
        <v>0.7142857142857143</v>
      </c>
      <c r="L1525" s="2">
        <f t="shared" si="553"/>
        <v>0</v>
      </c>
      <c r="M1525" s="2">
        <f t="shared" si="554"/>
        <v>1.2987012987012991E-2</v>
      </c>
      <c r="N1525" s="56">
        <v>42</v>
      </c>
      <c r="O1525" s="56">
        <v>110</v>
      </c>
      <c r="P1525" s="56"/>
      <c r="Q1525" s="56">
        <v>2</v>
      </c>
      <c r="R1525" s="56"/>
      <c r="S1525" s="56"/>
      <c r="T1525" s="56"/>
      <c r="U1525" s="56"/>
      <c r="V1525" s="56"/>
      <c r="W1525" s="56"/>
      <c r="X1525" s="56"/>
      <c r="Y1525" s="56"/>
      <c r="Z1525" s="56"/>
      <c r="AA1525" s="56"/>
      <c r="AB1525" s="56"/>
      <c r="AC1525" s="56"/>
      <c r="AD1525" s="56"/>
      <c r="AE1525" s="56"/>
      <c r="AG1525" s="6">
        <f>IF(Q1525&gt;0,RANK(Q1525,(N1525:P1525,Q1525:AE1525)),0)</f>
        <v>3</v>
      </c>
      <c r="AH1525" s="6">
        <f>IF(R1525&gt;0,RANK(R1525,(N1525:P1525,Q1525:AE1525)),0)</f>
        <v>0</v>
      </c>
      <c r="AI1525" s="6">
        <f>IF(T1525&gt;0,RANK(T1525,(N1525:P1525,Q1525:AE1525)),0)</f>
        <v>0</v>
      </c>
      <c r="AJ1525" s="6">
        <f>IF(S1525&gt;0,RANK(S1525,(N1525:P1525,Q1525:AE1525)),0)</f>
        <v>0</v>
      </c>
      <c r="AK1525" s="2">
        <f t="shared" si="555"/>
        <v>1.2987012987012988E-2</v>
      </c>
      <c r="AL1525" s="2">
        <f t="shared" si="556"/>
        <v>0</v>
      </c>
      <c r="AM1525" s="2">
        <f t="shared" si="557"/>
        <v>0</v>
      </c>
      <c r="AN1525" s="2">
        <f t="shared" si="558"/>
        <v>0</v>
      </c>
      <c r="AP1525" t="s">
        <v>2473</v>
      </c>
      <c r="AQ1525" t="s">
        <v>1022</v>
      </c>
      <c r="AT1525" s="92">
        <v>48</v>
      </c>
      <c r="AU1525" s="94">
        <v>269</v>
      </c>
      <c r="AV1525" s="98">
        <f t="shared" si="549"/>
        <v>48269</v>
      </c>
      <c r="AX1525" s="6" t="s">
        <v>1535</v>
      </c>
    </row>
    <row r="1526" spans="1:50" hidden="1" outlineLevel="1">
      <c r="A1526" t="s">
        <v>1194</v>
      </c>
      <c r="B1526" t="s">
        <v>1022</v>
      </c>
      <c r="C1526" s="1">
        <f t="shared" si="550"/>
        <v>1249</v>
      </c>
      <c r="D1526" s="6">
        <f>IF(N1526&gt;0, RANK(N1526,(N1526:P1526,Q1526:AE1526)),0)</f>
        <v>2</v>
      </c>
      <c r="E1526" s="6">
        <f>IF(O1526&gt;0,RANK(O1526,(N1526:P1526,Q1526:AE1526)),0)</f>
        <v>1</v>
      </c>
      <c r="F1526" s="6">
        <f>IF(P1526&gt;0,RANK(P1526,(N1526:P1526,Q1526:AE1526)),0)</f>
        <v>0</v>
      </c>
      <c r="G1526" s="1">
        <f t="shared" si="547"/>
        <v>310</v>
      </c>
      <c r="H1526" s="2">
        <f t="shared" si="548"/>
        <v>0.24819855884707767</v>
      </c>
      <c r="I1526" s="2"/>
      <c r="J1526" s="2">
        <f t="shared" si="551"/>
        <v>0.37069655724579664</v>
      </c>
      <c r="K1526" s="2">
        <f t="shared" si="552"/>
        <v>0.61889511609287429</v>
      </c>
      <c r="L1526" s="2">
        <f t="shared" si="553"/>
        <v>0</v>
      </c>
      <c r="M1526" s="2">
        <f t="shared" si="554"/>
        <v>1.040832666132907E-2</v>
      </c>
      <c r="N1526" s="56">
        <v>463</v>
      </c>
      <c r="O1526" s="56">
        <v>773</v>
      </c>
      <c r="P1526" s="56"/>
      <c r="Q1526" s="56">
        <v>13</v>
      </c>
      <c r="R1526" s="56"/>
      <c r="S1526" s="56"/>
      <c r="T1526" s="56"/>
      <c r="U1526" s="56"/>
      <c r="V1526" s="56"/>
      <c r="W1526" s="56"/>
      <c r="X1526" s="56"/>
      <c r="Y1526" s="56"/>
      <c r="Z1526" s="56"/>
      <c r="AA1526" s="56"/>
      <c r="AB1526" s="56"/>
      <c r="AC1526" s="56"/>
      <c r="AD1526" s="56"/>
      <c r="AE1526" s="56"/>
      <c r="AG1526" s="6">
        <f>IF(Q1526&gt;0,RANK(Q1526,(N1526:P1526,Q1526:AE1526)),0)</f>
        <v>3</v>
      </c>
      <c r="AH1526" s="6">
        <f>IF(R1526&gt;0,RANK(R1526,(N1526:P1526,Q1526:AE1526)),0)</f>
        <v>0</v>
      </c>
      <c r="AI1526" s="6">
        <f>IF(T1526&gt;0,RANK(T1526,(N1526:P1526,Q1526:AE1526)),0)</f>
        <v>0</v>
      </c>
      <c r="AJ1526" s="6">
        <f>IF(S1526&gt;0,RANK(S1526,(N1526:P1526,Q1526:AE1526)),0)</f>
        <v>0</v>
      </c>
      <c r="AK1526" s="2">
        <f t="shared" si="555"/>
        <v>1.0408326661329063E-2</v>
      </c>
      <c r="AL1526" s="2">
        <f t="shared" si="556"/>
        <v>0</v>
      </c>
      <c r="AM1526" s="2">
        <f t="shared" si="557"/>
        <v>0</v>
      </c>
      <c r="AN1526" s="2">
        <f t="shared" si="558"/>
        <v>0</v>
      </c>
      <c r="AP1526" t="s">
        <v>1194</v>
      </c>
      <c r="AQ1526" t="s">
        <v>1022</v>
      </c>
      <c r="AT1526" s="92">
        <v>48</v>
      </c>
      <c r="AU1526" s="94">
        <v>271</v>
      </c>
      <c r="AV1526" s="98">
        <f t="shared" si="549"/>
        <v>48271</v>
      </c>
      <c r="AX1526" s="6" t="s">
        <v>1535</v>
      </c>
    </row>
    <row r="1527" spans="1:50" hidden="1" outlineLevel="1">
      <c r="A1527" t="s">
        <v>933</v>
      </c>
      <c r="B1527" t="s">
        <v>1022</v>
      </c>
      <c r="C1527" s="1">
        <f t="shared" si="550"/>
        <v>7814</v>
      </c>
      <c r="D1527" s="6">
        <f>IF(N1527&gt;0, RANK(N1527,(N1527:P1527,Q1527:AE1527)),0)</f>
        <v>1</v>
      </c>
      <c r="E1527" s="6">
        <f>IF(O1527&gt;0,RANK(O1527,(N1527:P1527,Q1527:AE1527)),0)</f>
        <v>2</v>
      </c>
      <c r="F1527" s="6">
        <f>IF(P1527&gt;0,RANK(P1527,(N1527:P1527,Q1527:AE1527)),0)</f>
        <v>0</v>
      </c>
      <c r="G1527" s="1">
        <f t="shared" ref="G1527:G1590" si="559">IF(C1527&gt;0,MAX(N1527:P1527)-LARGE(N1527:P1527,2),0)</f>
        <v>20</v>
      </c>
      <c r="H1527" s="2">
        <f t="shared" ref="H1527:H1590" si="560">IF(C1527&gt;0,G1527/C1527,0)</f>
        <v>2.5595085743537241E-3</v>
      </c>
      <c r="I1527" s="2"/>
      <c r="J1527" s="2">
        <f t="shared" si="551"/>
        <v>0.49859227028410547</v>
      </c>
      <c r="K1527" s="2">
        <f t="shared" si="552"/>
        <v>0.49603276170975175</v>
      </c>
      <c r="L1527" s="2">
        <f t="shared" si="553"/>
        <v>0</v>
      </c>
      <c r="M1527" s="2">
        <f t="shared" si="554"/>
        <v>5.3749680061427885E-3</v>
      </c>
      <c r="N1527" s="56">
        <v>3896</v>
      </c>
      <c r="O1527" s="56">
        <v>3876</v>
      </c>
      <c r="P1527" s="56"/>
      <c r="Q1527" s="56">
        <v>42</v>
      </c>
      <c r="R1527" s="56"/>
      <c r="S1527" s="56"/>
      <c r="T1527" s="56"/>
      <c r="U1527" s="56"/>
      <c r="V1527" s="56"/>
      <c r="W1527" s="56"/>
      <c r="X1527" s="56"/>
      <c r="Y1527" s="56"/>
      <c r="Z1527" s="56"/>
      <c r="AA1527" s="56"/>
      <c r="AB1527" s="56"/>
      <c r="AC1527" s="56"/>
      <c r="AD1527" s="56"/>
      <c r="AE1527" s="56"/>
      <c r="AG1527" s="6">
        <f>IF(Q1527&gt;0,RANK(Q1527,(N1527:P1527,Q1527:AE1527)),0)</f>
        <v>3</v>
      </c>
      <c r="AH1527" s="6">
        <f>IF(R1527&gt;0,RANK(R1527,(N1527:P1527,Q1527:AE1527)),0)</f>
        <v>0</v>
      </c>
      <c r="AI1527" s="6">
        <f>IF(T1527&gt;0,RANK(T1527,(N1527:P1527,Q1527:AE1527)),0)</f>
        <v>0</v>
      </c>
      <c r="AJ1527" s="6">
        <f>IF(S1527&gt;0,RANK(S1527,(N1527:P1527,Q1527:AE1527)),0)</f>
        <v>0</v>
      </c>
      <c r="AK1527" s="2">
        <f t="shared" si="555"/>
        <v>5.3749680061428206E-3</v>
      </c>
      <c r="AL1527" s="2">
        <f t="shared" si="556"/>
        <v>0</v>
      </c>
      <c r="AM1527" s="2">
        <f t="shared" si="557"/>
        <v>0</v>
      </c>
      <c r="AN1527" s="2">
        <f t="shared" si="558"/>
        <v>0</v>
      </c>
      <c r="AP1527" t="s">
        <v>933</v>
      </c>
      <c r="AQ1527" t="s">
        <v>1022</v>
      </c>
      <c r="AT1527" s="92">
        <v>48</v>
      </c>
      <c r="AU1527" s="94">
        <v>273</v>
      </c>
      <c r="AV1527" s="98">
        <f t="shared" si="549"/>
        <v>48273</v>
      </c>
      <c r="AX1527" s="6" t="s">
        <v>1535</v>
      </c>
    </row>
    <row r="1528" spans="1:50" hidden="1" outlineLevel="1">
      <c r="A1528" t="s">
        <v>1632</v>
      </c>
      <c r="B1528" t="s">
        <v>1022</v>
      </c>
      <c r="C1528" s="1">
        <f t="shared" si="550"/>
        <v>1403</v>
      </c>
      <c r="D1528" s="6">
        <f>IF(N1528&gt;0, RANK(N1528,(N1528:P1528,Q1528:AE1528)),0)</f>
        <v>2</v>
      </c>
      <c r="E1528" s="6">
        <f>IF(O1528&gt;0,RANK(O1528,(N1528:P1528,Q1528:AE1528)),0)</f>
        <v>1</v>
      </c>
      <c r="F1528" s="6">
        <f>IF(P1528&gt;0,RANK(P1528,(N1528:P1528,Q1528:AE1528)),0)</f>
        <v>0</v>
      </c>
      <c r="G1528" s="1">
        <f t="shared" si="559"/>
        <v>174</v>
      </c>
      <c r="H1528" s="2">
        <f t="shared" si="560"/>
        <v>0.1240199572344975</v>
      </c>
      <c r="I1528" s="2"/>
      <c r="J1528" s="2">
        <f t="shared" si="551"/>
        <v>0.43763364219529577</v>
      </c>
      <c r="K1528" s="2">
        <f t="shared" si="552"/>
        <v>0.56165359942979332</v>
      </c>
      <c r="L1528" s="2">
        <f t="shared" si="553"/>
        <v>0</v>
      </c>
      <c r="M1528" s="2">
        <f t="shared" si="554"/>
        <v>7.1275837491091565E-4</v>
      </c>
      <c r="N1528" s="56">
        <v>614</v>
      </c>
      <c r="O1528" s="56">
        <v>788</v>
      </c>
      <c r="P1528" s="56"/>
      <c r="Q1528" s="56">
        <v>1</v>
      </c>
      <c r="R1528" s="56"/>
      <c r="S1528" s="56"/>
      <c r="T1528" s="56"/>
      <c r="U1528" s="56"/>
      <c r="V1528" s="56"/>
      <c r="W1528" s="56"/>
      <c r="X1528" s="56"/>
      <c r="Y1528" s="56"/>
      <c r="Z1528" s="56"/>
      <c r="AA1528" s="56"/>
      <c r="AB1528" s="56"/>
      <c r="AC1528" s="56"/>
      <c r="AD1528" s="56"/>
      <c r="AE1528" s="56"/>
      <c r="AG1528" s="6">
        <f>IF(Q1528&gt;0,RANK(Q1528,(N1528:P1528,Q1528:AE1528)),0)</f>
        <v>3</v>
      </c>
      <c r="AH1528" s="6">
        <f>IF(R1528&gt;0,RANK(R1528,(N1528:P1528,Q1528:AE1528)),0)</f>
        <v>0</v>
      </c>
      <c r="AI1528" s="6">
        <f>IF(T1528&gt;0,RANK(T1528,(N1528:P1528,Q1528:AE1528)),0)</f>
        <v>0</v>
      </c>
      <c r="AJ1528" s="6">
        <f>IF(S1528&gt;0,RANK(S1528,(N1528:P1528,Q1528:AE1528)),0)</f>
        <v>0</v>
      </c>
      <c r="AK1528" s="2">
        <f t="shared" si="555"/>
        <v>7.1275837491090524E-4</v>
      </c>
      <c r="AL1528" s="2">
        <f t="shared" si="556"/>
        <v>0</v>
      </c>
      <c r="AM1528" s="2">
        <f t="shared" si="557"/>
        <v>0</v>
      </c>
      <c r="AN1528" s="2">
        <f t="shared" si="558"/>
        <v>0</v>
      </c>
      <c r="AP1528" t="s">
        <v>1632</v>
      </c>
      <c r="AQ1528" t="s">
        <v>1022</v>
      </c>
      <c r="AT1528" s="92">
        <v>48</v>
      </c>
      <c r="AU1528" s="94">
        <v>275</v>
      </c>
      <c r="AV1528" s="98">
        <f t="shared" si="549"/>
        <v>48275</v>
      </c>
      <c r="AX1528" s="6" t="s">
        <v>1535</v>
      </c>
    </row>
    <row r="1529" spans="1:50" hidden="1" outlineLevel="1">
      <c r="A1529" t="s">
        <v>1579</v>
      </c>
      <c r="B1529" t="s">
        <v>1022</v>
      </c>
      <c r="C1529" s="1">
        <f t="shared" si="550"/>
        <v>11422</v>
      </c>
      <c r="D1529" s="6">
        <f>IF(N1529&gt;0, RANK(N1529,(N1529:P1529,Q1529:AE1529)),0)</f>
        <v>2</v>
      </c>
      <c r="E1529" s="6">
        <f>IF(O1529&gt;0,RANK(O1529,(N1529:P1529,Q1529:AE1529)),0)</f>
        <v>1</v>
      </c>
      <c r="F1529" s="6">
        <f>IF(P1529&gt;0,RANK(P1529,(N1529:P1529,Q1529:AE1529)),0)</f>
        <v>0</v>
      </c>
      <c r="G1529" s="1">
        <f t="shared" si="559"/>
        <v>2109</v>
      </c>
      <c r="H1529" s="2">
        <f t="shared" si="560"/>
        <v>0.18464367011031343</v>
      </c>
      <c r="I1529" s="2"/>
      <c r="J1529" s="2">
        <f t="shared" si="551"/>
        <v>0.40483277884783753</v>
      </c>
      <c r="K1529" s="2">
        <f t="shared" si="552"/>
        <v>0.58947644895815099</v>
      </c>
      <c r="L1529" s="2">
        <f t="shared" si="553"/>
        <v>0</v>
      </c>
      <c r="M1529" s="2">
        <f t="shared" si="554"/>
        <v>5.6907721940114842E-3</v>
      </c>
      <c r="N1529" s="56">
        <v>4624</v>
      </c>
      <c r="O1529" s="56">
        <v>6733</v>
      </c>
      <c r="P1529" s="56"/>
      <c r="Q1529" s="56">
        <v>65</v>
      </c>
      <c r="R1529" s="56"/>
      <c r="S1529" s="56"/>
      <c r="T1529" s="56"/>
      <c r="U1529" s="56"/>
      <c r="V1529" s="56"/>
      <c r="W1529" s="56"/>
      <c r="X1529" s="56"/>
      <c r="Y1529" s="56"/>
      <c r="Z1529" s="56"/>
      <c r="AA1529" s="56"/>
      <c r="AB1529" s="56"/>
      <c r="AC1529" s="56"/>
      <c r="AD1529" s="56"/>
      <c r="AE1529" s="56"/>
      <c r="AG1529" s="6">
        <f>IF(Q1529&gt;0,RANK(Q1529,(N1529:P1529,Q1529:AE1529)),0)</f>
        <v>3</v>
      </c>
      <c r="AH1529" s="6">
        <f>IF(R1529&gt;0,RANK(R1529,(N1529:P1529,Q1529:AE1529)),0)</f>
        <v>0</v>
      </c>
      <c r="AI1529" s="6">
        <f>IF(T1529&gt;0,RANK(T1529,(N1529:P1529,Q1529:AE1529)),0)</f>
        <v>0</v>
      </c>
      <c r="AJ1529" s="6">
        <f>IF(S1529&gt;0,RANK(S1529,(N1529:P1529,Q1529:AE1529)),0)</f>
        <v>0</v>
      </c>
      <c r="AK1529" s="2">
        <f t="shared" si="555"/>
        <v>5.690772194011557E-3</v>
      </c>
      <c r="AL1529" s="2">
        <f t="shared" si="556"/>
        <v>0</v>
      </c>
      <c r="AM1529" s="2">
        <f t="shared" si="557"/>
        <v>0</v>
      </c>
      <c r="AN1529" s="2">
        <f t="shared" si="558"/>
        <v>0</v>
      </c>
      <c r="AP1529" t="s">
        <v>1579</v>
      </c>
      <c r="AQ1529" t="s">
        <v>1022</v>
      </c>
      <c r="AT1529" s="92">
        <v>48</v>
      </c>
      <c r="AU1529" s="94">
        <v>277</v>
      </c>
      <c r="AV1529" s="98">
        <f t="shared" si="549"/>
        <v>48277</v>
      </c>
      <c r="AX1529" s="6" t="s">
        <v>1535</v>
      </c>
    </row>
    <row r="1530" spans="1:50" hidden="1" outlineLevel="1">
      <c r="A1530" t="s">
        <v>1921</v>
      </c>
      <c r="B1530" t="s">
        <v>1022</v>
      </c>
      <c r="C1530" s="1">
        <f t="shared" si="550"/>
        <v>3575</v>
      </c>
      <c r="D1530" s="6">
        <f>IF(N1530&gt;0, RANK(N1530,(N1530:P1530,Q1530:AE1530)),0)</f>
        <v>2</v>
      </c>
      <c r="E1530" s="6">
        <f>IF(O1530&gt;0,RANK(O1530,(N1530:P1530,Q1530:AE1530)),0)</f>
        <v>1</v>
      </c>
      <c r="F1530" s="6">
        <f>IF(P1530&gt;0,RANK(P1530,(N1530:P1530,Q1530:AE1530)),0)</f>
        <v>0</v>
      </c>
      <c r="G1530" s="1">
        <f t="shared" si="559"/>
        <v>1563</v>
      </c>
      <c r="H1530" s="2">
        <f t="shared" si="560"/>
        <v>0.4372027972027972</v>
      </c>
      <c r="I1530" s="2"/>
      <c r="J1530" s="2">
        <f t="shared" si="551"/>
        <v>0.28055944055944054</v>
      </c>
      <c r="K1530" s="2">
        <f t="shared" si="552"/>
        <v>0.7177622377622378</v>
      </c>
      <c r="L1530" s="2">
        <f t="shared" si="553"/>
        <v>0</v>
      </c>
      <c r="M1530" s="2">
        <f t="shared" si="554"/>
        <v>1.6783216783217147E-3</v>
      </c>
      <c r="N1530" s="56">
        <v>1003</v>
      </c>
      <c r="O1530" s="56">
        <v>2566</v>
      </c>
      <c r="P1530" s="56"/>
      <c r="Q1530" s="56">
        <v>6</v>
      </c>
      <c r="R1530" s="56"/>
      <c r="S1530" s="56"/>
      <c r="T1530" s="56"/>
      <c r="U1530" s="56"/>
      <c r="V1530" s="56"/>
      <c r="W1530" s="56"/>
      <c r="X1530" s="56"/>
      <c r="Y1530" s="56"/>
      <c r="Z1530" s="56"/>
      <c r="AA1530" s="56"/>
      <c r="AB1530" s="56"/>
      <c r="AC1530" s="56"/>
      <c r="AD1530" s="56"/>
      <c r="AE1530" s="56"/>
      <c r="AG1530" s="6">
        <f>IF(Q1530&gt;0,RANK(Q1530,(N1530:P1530,Q1530:AE1530)),0)</f>
        <v>3</v>
      </c>
      <c r="AH1530" s="6">
        <f>IF(R1530&gt;0,RANK(R1530,(N1530:P1530,Q1530:AE1530)),0)</f>
        <v>0</v>
      </c>
      <c r="AI1530" s="6">
        <f>IF(T1530&gt;0,RANK(T1530,(N1530:P1530,Q1530:AE1530)),0)</f>
        <v>0</v>
      </c>
      <c r="AJ1530" s="6">
        <f>IF(S1530&gt;0,RANK(S1530,(N1530:P1530,Q1530:AE1530)),0)</f>
        <v>0</v>
      </c>
      <c r="AK1530" s="2">
        <f t="shared" si="555"/>
        <v>1.6783216783216783E-3</v>
      </c>
      <c r="AL1530" s="2">
        <f t="shared" si="556"/>
        <v>0</v>
      </c>
      <c r="AM1530" s="2">
        <f t="shared" si="557"/>
        <v>0</v>
      </c>
      <c r="AN1530" s="2">
        <f t="shared" si="558"/>
        <v>0</v>
      </c>
      <c r="AP1530" t="s">
        <v>1921</v>
      </c>
      <c r="AQ1530" t="s">
        <v>1022</v>
      </c>
      <c r="AT1530" s="92">
        <v>48</v>
      </c>
      <c r="AU1530" s="94">
        <v>279</v>
      </c>
      <c r="AV1530" s="98">
        <f t="shared" si="549"/>
        <v>48279</v>
      </c>
      <c r="AX1530" s="6" t="s">
        <v>1535</v>
      </c>
    </row>
    <row r="1531" spans="1:50" hidden="1" outlineLevel="1">
      <c r="A1531" t="s">
        <v>962</v>
      </c>
      <c r="B1531" t="s">
        <v>1022</v>
      </c>
      <c r="C1531" s="1">
        <f t="shared" si="550"/>
        <v>4023</v>
      </c>
      <c r="D1531" s="6">
        <f>IF(N1531&gt;0, RANK(N1531,(N1531:P1531,Q1531:AE1531)),0)</f>
        <v>2</v>
      </c>
      <c r="E1531" s="6">
        <f>IF(O1531&gt;0,RANK(O1531,(N1531:P1531,Q1531:AE1531)),0)</f>
        <v>1</v>
      </c>
      <c r="F1531" s="6">
        <f>IF(P1531&gt;0,RANK(P1531,(N1531:P1531,Q1531:AE1531)),0)</f>
        <v>0</v>
      </c>
      <c r="G1531" s="1">
        <f t="shared" si="559"/>
        <v>1437</v>
      </c>
      <c r="H1531" s="2">
        <f t="shared" si="560"/>
        <v>0.35719612229679343</v>
      </c>
      <c r="I1531" s="2"/>
      <c r="J1531" s="2">
        <f t="shared" si="551"/>
        <v>0.31841909023117076</v>
      </c>
      <c r="K1531" s="2">
        <f t="shared" si="552"/>
        <v>0.67561521252796419</v>
      </c>
      <c r="L1531" s="2">
        <f t="shared" si="553"/>
        <v>0</v>
      </c>
      <c r="M1531" s="2">
        <f t="shared" si="554"/>
        <v>5.9656972408650422E-3</v>
      </c>
      <c r="N1531" s="56">
        <v>1281</v>
      </c>
      <c r="O1531" s="56">
        <v>2718</v>
      </c>
      <c r="P1531" s="56"/>
      <c r="Q1531" s="56">
        <v>24</v>
      </c>
      <c r="R1531" s="56"/>
      <c r="S1531" s="56"/>
      <c r="T1531" s="56"/>
      <c r="U1531" s="56"/>
      <c r="V1531" s="56"/>
      <c r="W1531" s="56"/>
      <c r="X1531" s="56"/>
      <c r="Y1531" s="56"/>
      <c r="Z1531" s="56"/>
      <c r="AA1531" s="56"/>
      <c r="AB1531" s="56"/>
      <c r="AC1531" s="56"/>
      <c r="AD1531" s="56"/>
      <c r="AE1531" s="56"/>
      <c r="AG1531" s="6">
        <f>IF(Q1531&gt;0,RANK(Q1531,(N1531:P1531,Q1531:AE1531)),0)</f>
        <v>3</v>
      </c>
      <c r="AH1531" s="6">
        <f>IF(R1531&gt;0,RANK(R1531,(N1531:P1531,Q1531:AE1531)),0)</f>
        <v>0</v>
      </c>
      <c r="AI1531" s="6">
        <f>IF(T1531&gt;0,RANK(T1531,(N1531:P1531,Q1531:AE1531)),0)</f>
        <v>0</v>
      </c>
      <c r="AJ1531" s="6">
        <f>IF(S1531&gt;0,RANK(S1531,(N1531:P1531,Q1531:AE1531)),0)</f>
        <v>0</v>
      </c>
      <c r="AK1531" s="2">
        <f t="shared" si="555"/>
        <v>5.9656972408650257E-3</v>
      </c>
      <c r="AL1531" s="2">
        <f t="shared" si="556"/>
        <v>0</v>
      </c>
      <c r="AM1531" s="2">
        <f t="shared" si="557"/>
        <v>0</v>
      </c>
      <c r="AN1531" s="2">
        <f t="shared" si="558"/>
        <v>0</v>
      </c>
      <c r="AP1531" t="s">
        <v>962</v>
      </c>
      <c r="AQ1531" t="s">
        <v>1022</v>
      </c>
      <c r="AT1531" s="92">
        <v>48</v>
      </c>
      <c r="AU1531" s="94">
        <v>281</v>
      </c>
      <c r="AV1531" s="98">
        <f t="shared" si="549"/>
        <v>48281</v>
      </c>
      <c r="AX1531" s="6" t="s">
        <v>1535</v>
      </c>
    </row>
    <row r="1532" spans="1:50" hidden="1" outlineLevel="1">
      <c r="A1532" t="s">
        <v>1933</v>
      </c>
      <c r="B1532" t="s">
        <v>1022</v>
      </c>
      <c r="C1532" s="1">
        <f t="shared" si="550"/>
        <v>1556</v>
      </c>
      <c r="D1532" s="6">
        <f>IF(N1532&gt;0, RANK(N1532,(N1532:P1532,Q1532:AE1532)),0)</f>
        <v>1</v>
      </c>
      <c r="E1532" s="6">
        <f>IF(O1532&gt;0,RANK(O1532,(N1532:P1532,Q1532:AE1532)),0)</f>
        <v>2</v>
      </c>
      <c r="F1532" s="6">
        <f>IF(P1532&gt;0,RANK(P1532,(N1532:P1532,Q1532:AE1532)),0)</f>
        <v>0</v>
      </c>
      <c r="G1532" s="1">
        <f t="shared" si="559"/>
        <v>418</v>
      </c>
      <c r="H1532" s="2">
        <f t="shared" si="560"/>
        <v>0.26863753213367608</v>
      </c>
      <c r="I1532" s="2"/>
      <c r="J1532" s="2">
        <f t="shared" si="551"/>
        <v>0.63239074550128538</v>
      </c>
      <c r="K1532" s="2">
        <f t="shared" si="552"/>
        <v>0.36375321336760924</v>
      </c>
      <c r="L1532" s="2">
        <f t="shared" si="553"/>
        <v>0</v>
      </c>
      <c r="M1532" s="2">
        <f t="shared" si="554"/>
        <v>3.856041131105381E-3</v>
      </c>
      <c r="N1532" s="56">
        <v>984</v>
      </c>
      <c r="O1532" s="56">
        <v>566</v>
      </c>
      <c r="P1532" s="56"/>
      <c r="Q1532" s="56">
        <v>6</v>
      </c>
      <c r="R1532" s="56"/>
      <c r="S1532" s="56"/>
      <c r="T1532" s="56"/>
      <c r="U1532" s="56"/>
      <c r="V1532" s="56"/>
      <c r="W1532" s="56"/>
      <c r="X1532" s="56"/>
      <c r="Y1532" s="56"/>
      <c r="Z1532" s="56"/>
      <c r="AA1532" s="56"/>
      <c r="AB1532" s="56"/>
      <c r="AC1532" s="56"/>
      <c r="AD1532" s="56"/>
      <c r="AE1532" s="56"/>
      <c r="AG1532" s="6">
        <f>IF(Q1532&gt;0,RANK(Q1532,(N1532:P1532,Q1532:AE1532)),0)</f>
        <v>3</v>
      </c>
      <c r="AH1532" s="6">
        <f>IF(R1532&gt;0,RANK(R1532,(N1532:P1532,Q1532:AE1532)),0)</f>
        <v>0</v>
      </c>
      <c r="AI1532" s="6">
        <f>IF(T1532&gt;0,RANK(T1532,(N1532:P1532,Q1532:AE1532)),0)</f>
        <v>0</v>
      </c>
      <c r="AJ1532" s="6">
        <f>IF(S1532&gt;0,RANK(S1532,(N1532:P1532,Q1532:AE1532)),0)</f>
        <v>0</v>
      </c>
      <c r="AK1532" s="2">
        <f t="shared" si="555"/>
        <v>3.8560411311053984E-3</v>
      </c>
      <c r="AL1532" s="2">
        <f t="shared" si="556"/>
        <v>0</v>
      </c>
      <c r="AM1532" s="2">
        <f t="shared" si="557"/>
        <v>0</v>
      </c>
      <c r="AN1532" s="2">
        <f t="shared" si="558"/>
        <v>0</v>
      </c>
      <c r="AP1532" t="s">
        <v>1933</v>
      </c>
      <c r="AQ1532" t="s">
        <v>1022</v>
      </c>
      <c r="AT1532" s="92">
        <v>48</v>
      </c>
      <c r="AU1532" s="94">
        <v>283</v>
      </c>
      <c r="AV1532" s="98">
        <f t="shared" si="549"/>
        <v>48283</v>
      </c>
      <c r="AX1532" s="6" t="s">
        <v>1535</v>
      </c>
    </row>
    <row r="1533" spans="1:50" hidden="1" outlineLevel="1">
      <c r="A1533" t="s">
        <v>1349</v>
      </c>
      <c r="B1533" t="s">
        <v>1022</v>
      </c>
      <c r="C1533" s="1">
        <f t="shared" si="550"/>
        <v>5588</v>
      </c>
      <c r="D1533" s="6">
        <f>IF(N1533&gt;0, RANK(N1533,(N1533:P1533,Q1533:AE1533)),0)</f>
        <v>2</v>
      </c>
      <c r="E1533" s="6">
        <f>IF(O1533&gt;0,RANK(O1533,(N1533:P1533,Q1533:AE1533)),0)</f>
        <v>1</v>
      </c>
      <c r="F1533" s="6">
        <f>IF(P1533&gt;0,RANK(P1533,(N1533:P1533,Q1533:AE1533)),0)</f>
        <v>0</v>
      </c>
      <c r="G1533" s="1">
        <f t="shared" si="559"/>
        <v>1448</v>
      </c>
      <c r="H1533" s="2">
        <f t="shared" si="560"/>
        <v>0.25912670007158195</v>
      </c>
      <c r="I1533" s="2"/>
      <c r="J1533" s="2">
        <f t="shared" si="551"/>
        <v>0.36721546170365066</v>
      </c>
      <c r="K1533" s="2">
        <f t="shared" si="552"/>
        <v>0.62634216177523261</v>
      </c>
      <c r="L1533" s="2">
        <f t="shared" si="553"/>
        <v>0</v>
      </c>
      <c r="M1533" s="2">
        <f t="shared" si="554"/>
        <v>6.4423765211166772E-3</v>
      </c>
      <c r="N1533" s="56">
        <v>2052</v>
      </c>
      <c r="O1533" s="56">
        <v>3500</v>
      </c>
      <c r="P1533" s="56"/>
      <c r="Q1533" s="56">
        <v>36</v>
      </c>
      <c r="R1533" s="56"/>
      <c r="S1533" s="56"/>
      <c r="T1533" s="56"/>
      <c r="U1533" s="56"/>
      <c r="V1533" s="56"/>
      <c r="W1533" s="56"/>
      <c r="X1533" s="56"/>
      <c r="Y1533" s="56"/>
      <c r="Z1533" s="56"/>
      <c r="AA1533" s="56"/>
      <c r="AB1533" s="56"/>
      <c r="AC1533" s="56"/>
      <c r="AD1533" s="56"/>
      <c r="AE1533" s="56"/>
      <c r="AG1533" s="6">
        <f>IF(Q1533&gt;0,RANK(Q1533,(N1533:P1533,Q1533:AE1533)),0)</f>
        <v>3</v>
      </c>
      <c r="AH1533" s="6">
        <f>IF(R1533&gt;0,RANK(R1533,(N1533:P1533,Q1533:AE1533)),0)</f>
        <v>0</v>
      </c>
      <c r="AI1533" s="6">
        <f>IF(T1533&gt;0,RANK(T1533,(N1533:P1533,Q1533:AE1533)),0)</f>
        <v>0</v>
      </c>
      <c r="AJ1533" s="6">
        <f>IF(S1533&gt;0,RANK(S1533,(N1533:P1533,Q1533:AE1533)),0)</f>
        <v>0</v>
      </c>
      <c r="AK1533" s="2">
        <f t="shared" si="555"/>
        <v>6.442376521116679E-3</v>
      </c>
      <c r="AL1533" s="2">
        <f t="shared" si="556"/>
        <v>0</v>
      </c>
      <c r="AM1533" s="2">
        <f t="shared" si="557"/>
        <v>0</v>
      </c>
      <c r="AN1533" s="2">
        <f t="shared" si="558"/>
        <v>0</v>
      </c>
      <c r="AP1533" t="s">
        <v>1349</v>
      </c>
      <c r="AQ1533" t="s">
        <v>1022</v>
      </c>
      <c r="AT1533" s="92">
        <v>48</v>
      </c>
      <c r="AU1533" s="94">
        <v>285</v>
      </c>
      <c r="AV1533" s="98">
        <f t="shared" si="549"/>
        <v>48285</v>
      </c>
      <c r="AX1533" s="6" t="s">
        <v>1535</v>
      </c>
    </row>
    <row r="1534" spans="1:50" hidden="1" outlineLevel="1">
      <c r="A1534" t="s">
        <v>694</v>
      </c>
      <c r="B1534" t="s">
        <v>1022</v>
      </c>
      <c r="C1534" s="1">
        <f t="shared" si="550"/>
        <v>3976</v>
      </c>
      <c r="D1534" s="6">
        <f>IF(N1534&gt;0, RANK(N1534,(N1534:P1534,Q1534:AE1534)),0)</f>
        <v>2</v>
      </c>
      <c r="E1534" s="6">
        <f>IF(O1534&gt;0,RANK(O1534,(N1534:P1534,Q1534:AE1534)),0)</f>
        <v>1</v>
      </c>
      <c r="F1534" s="6">
        <f>IF(P1534&gt;0,RANK(P1534,(N1534:P1534,Q1534:AE1534)),0)</f>
        <v>0</v>
      </c>
      <c r="G1534" s="1">
        <f t="shared" si="559"/>
        <v>796</v>
      </c>
      <c r="H1534" s="2">
        <f t="shared" si="560"/>
        <v>0.20020120724346077</v>
      </c>
      <c r="I1534" s="2"/>
      <c r="J1534" s="2">
        <f t="shared" si="551"/>
        <v>0.39688128772635817</v>
      </c>
      <c r="K1534" s="2">
        <f t="shared" si="552"/>
        <v>0.59708249496981891</v>
      </c>
      <c r="L1534" s="2">
        <f t="shared" si="553"/>
        <v>0</v>
      </c>
      <c r="M1534" s="2">
        <f t="shared" si="554"/>
        <v>6.0362173038229772E-3</v>
      </c>
      <c r="N1534" s="56">
        <v>1578</v>
      </c>
      <c r="O1534" s="56">
        <v>2374</v>
      </c>
      <c r="P1534" s="56"/>
      <c r="Q1534" s="56">
        <v>24</v>
      </c>
      <c r="R1534" s="56"/>
      <c r="S1534" s="56"/>
      <c r="T1534" s="56"/>
      <c r="U1534" s="56"/>
      <c r="V1534" s="56"/>
      <c r="W1534" s="56"/>
      <c r="X1534" s="56"/>
      <c r="Y1534" s="56"/>
      <c r="Z1534" s="56"/>
      <c r="AA1534" s="56"/>
      <c r="AB1534" s="56"/>
      <c r="AC1534" s="56"/>
      <c r="AD1534" s="56"/>
      <c r="AE1534" s="56"/>
      <c r="AG1534" s="6">
        <f>IF(Q1534&gt;0,RANK(Q1534,(N1534:P1534,Q1534:AE1534)),0)</f>
        <v>3</v>
      </c>
      <c r="AH1534" s="6">
        <f>IF(R1534&gt;0,RANK(R1534,(N1534:P1534,Q1534:AE1534)),0)</f>
        <v>0</v>
      </c>
      <c r="AI1534" s="6">
        <f>IF(T1534&gt;0,RANK(T1534,(N1534:P1534,Q1534:AE1534)),0)</f>
        <v>0</v>
      </c>
      <c r="AJ1534" s="6">
        <f>IF(S1534&gt;0,RANK(S1534,(N1534:P1534,Q1534:AE1534)),0)</f>
        <v>0</v>
      </c>
      <c r="AK1534" s="2">
        <f t="shared" si="555"/>
        <v>6.0362173038229373E-3</v>
      </c>
      <c r="AL1534" s="2">
        <f t="shared" si="556"/>
        <v>0</v>
      </c>
      <c r="AM1534" s="2">
        <f t="shared" si="557"/>
        <v>0</v>
      </c>
      <c r="AN1534" s="2">
        <f t="shared" si="558"/>
        <v>0</v>
      </c>
      <c r="AP1534" t="s">
        <v>694</v>
      </c>
      <c r="AQ1534" t="s">
        <v>1022</v>
      </c>
      <c r="AT1534" s="92">
        <v>48</v>
      </c>
      <c r="AU1534" s="94">
        <v>287</v>
      </c>
      <c r="AV1534" s="98">
        <f t="shared" si="549"/>
        <v>48287</v>
      </c>
      <c r="AX1534" s="6" t="s">
        <v>1535</v>
      </c>
    </row>
    <row r="1535" spans="1:50" hidden="1" outlineLevel="1">
      <c r="A1535" t="s">
        <v>1399</v>
      </c>
      <c r="B1535" t="s">
        <v>1022</v>
      </c>
      <c r="C1535" s="1">
        <f t="shared" si="550"/>
        <v>4484</v>
      </c>
      <c r="D1535" s="6">
        <f>IF(N1535&gt;0, RANK(N1535,(N1535:P1535,Q1535:AE1535)),0)</f>
        <v>2</v>
      </c>
      <c r="E1535" s="6">
        <f>IF(O1535&gt;0,RANK(O1535,(N1535:P1535,Q1535:AE1535)),0)</f>
        <v>1</v>
      </c>
      <c r="F1535" s="6">
        <f>IF(P1535&gt;0,RANK(P1535,(N1535:P1535,Q1535:AE1535)),0)</f>
        <v>0</v>
      </c>
      <c r="G1535" s="1">
        <f t="shared" si="559"/>
        <v>1229</v>
      </c>
      <c r="H1535" s="2">
        <f t="shared" si="560"/>
        <v>0.27408563782337197</v>
      </c>
      <c r="I1535" s="2"/>
      <c r="J1535" s="2">
        <f t="shared" si="551"/>
        <v>0.36061552185548618</v>
      </c>
      <c r="K1535" s="2">
        <f t="shared" si="552"/>
        <v>0.63470115967885821</v>
      </c>
      <c r="L1535" s="2">
        <f t="shared" si="553"/>
        <v>0</v>
      </c>
      <c r="M1535" s="2">
        <f t="shared" si="554"/>
        <v>4.683318465655617E-3</v>
      </c>
      <c r="N1535" s="56">
        <v>1617</v>
      </c>
      <c r="O1535" s="56">
        <v>2846</v>
      </c>
      <c r="P1535" s="56"/>
      <c r="Q1535" s="56">
        <v>21</v>
      </c>
      <c r="R1535" s="56"/>
      <c r="S1535" s="56"/>
      <c r="T1535" s="56"/>
      <c r="U1535" s="56"/>
      <c r="V1535" s="56"/>
      <c r="W1535" s="56"/>
      <c r="X1535" s="56"/>
      <c r="Y1535" s="56"/>
      <c r="Z1535" s="56"/>
      <c r="AA1535" s="56"/>
      <c r="AB1535" s="56"/>
      <c r="AC1535" s="56"/>
      <c r="AD1535" s="56"/>
      <c r="AE1535" s="56"/>
      <c r="AG1535" s="6">
        <f>IF(Q1535&gt;0,RANK(Q1535,(N1535:P1535,Q1535:AE1535)),0)</f>
        <v>3</v>
      </c>
      <c r="AH1535" s="6">
        <f>IF(R1535&gt;0,RANK(R1535,(N1535:P1535,Q1535:AE1535)),0)</f>
        <v>0</v>
      </c>
      <c r="AI1535" s="6">
        <f>IF(T1535&gt;0,RANK(T1535,(N1535:P1535,Q1535:AE1535)),0)</f>
        <v>0</v>
      </c>
      <c r="AJ1535" s="6">
        <f>IF(S1535&gt;0,RANK(S1535,(N1535:P1535,Q1535:AE1535)),0)</f>
        <v>0</v>
      </c>
      <c r="AK1535" s="2">
        <f t="shared" si="555"/>
        <v>4.6833184656556648E-3</v>
      </c>
      <c r="AL1535" s="2">
        <f t="shared" si="556"/>
        <v>0</v>
      </c>
      <c r="AM1535" s="2">
        <f t="shared" si="557"/>
        <v>0</v>
      </c>
      <c r="AN1535" s="2">
        <f t="shared" si="558"/>
        <v>0</v>
      </c>
      <c r="AP1535" t="s">
        <v>1399</v>
      </c>
      <c r="AQ1535" t="s">
        <v>1022</v>
      </c>
      <c r="AT1535" s="92">
        <v>48</v>
      </c>
      <c r="AU1535" s="94">
        <v>289</v>
      </c>
      <c r="AV1535" s="98">
        <f t="shared" si="549"/>
        <v>48289</v>
      </c>
      <c r="AX1535" s="6" t="s">
        <v>1535</v>
      </c>
    </row>
    <row r="1536" spans="1:50" hidden="1" outlineLevel="1">
      <c r="A1536" t="s">
        <v>1887</v>
      </c>
      <c r="B1536" t="s">
        <v>1022</v>
      </c>
      <c r="C1536" s="1">
        <f t="shared" si="550"/>
        <v>13320</v>
      </c>
      <c r="D1536" s="6">
        <f>IF(N1536&gt;0, RANK(N1536,(N1536:P1536,Q1536:AE1536)),0)</f>
        <v>2</v>
      </c>
      <c r="E1536" s="6">
        <f>IF(O1536&gt;0,RANK(O1536,(N1536:P1536,Q1536:AE1536)),0)</f>
        <v>1</v>
      </c>
      <c r="F1536" s="6">
        <f>IF(P1536&gt;0,RANK(P1536,(N1536:P1536,Q1536:AE1536)),0)</f>
        <v>0</v>
      </c>
      <c r="G1536" s="1">
        <f t="shared" si="559"/>
        <v>2669</v>
      </c>
      <c r="H1536" s="2">
        <f t="shared" si="560"/>
        <v>0.20037537537537536</v>
      </c>
      <c r="I1536" s="2"/>
      <c r="J1536" s="2">
        <f t="shared" si="551"/>
        <v>0.39654654654654653</v>
      </c>
      <c r="K1536" s="2">
        <f t="shared" si="552"/>
        <v>0.59692192192192195</v>
      </c>
      <c r="L1536" s="2">
        <f t="shared" si="553"/>
        <v>0</v>
      </c>
      <c r="M1536" s="2">
        <f t="shared" si="554"/>
        <v>6.5315315315315203E-3</v>
      </c>
      <c r="N1536" s="56">
        <v>5282</v>
      </c>
      <c r="O1536" s="56">
        <v>7951</v>
      </c>
      <c r="P1536" s="56"/>
      <c r="Q1536" s="56">
        <v>87</v>
      </c>
      <c r="R1536" s="56"/>
      <c r="S1536" s="56"/>
      <c r="T1536" s="56"/>
      <c r="U1536" s="56"/>
      <c r="V1536" s="56"/>
      <c r="W1536" s="56"/>
      <c r="X1536" s="56"/>
      <c r="Y1536" s="56"/>
      <c r="Z1536" s="56"/>
      <c r="AA1536" s="56"/>
      <c r="AB1536" s="56"/>
      <c r="AC1536" s="56"/>
      <c r="AD1536" s="56"/>
      <c r="AE1536" s="56"/>
      <c r="AG1536" s="6">
        <f>IF(Q1536&gt;0,RANK(Q1536,(N1536:P1536,Q1536:AE1536)),0)</f>
        <v>3</v>
      </c>
      <c r="AH1536" s="6">
        <f>IF(R1536&gt;0,RANK(R1536,(N1536:P1536,Q1536:AE1536)),0)</f>
        <v>0</v>
      </c>
      <c r="AI1536" s="6">
        <f>IF(T1536&gt;0,RANK(T1536,(N1536:P1536,Q1536:AE1536)),0)</f>
        <v>0</v>
      </c>
      <c r="AJ1536" s="6">
        <f>IF(S1536&gt;0,RANK(S1536,(N1536:P1536,Q1536:AE1536)),0)</f>
        <v>0</v>
      </c>
      <c r="AK1536" s="2">
        <f t="shared" si="555"/>
        <v>6.5315315315315316E-3</v>
      </c>
      <c r="AL1536" s="2">
        <f t="shared" si="556"/>
        <v>0</v>
      </c>
      <c r="AM1536" s="2">
        <f t="shared" si="557"/>
        <v>0</v>
      </c>
      <c r="AN1536" s="2">
        <f t="shared" si="558"/>
        <v>0</v>
      </c>
      <c r="AP1536" t="s">
        <v>1887</v>
      </c>
      <c r="AQ1536" t="s">
        <v>1022</v>
      </c>
      <c r="AT1536" s="92">
        <v>48</v>
      </c>
      <c r="AU1536" s="94">
        <v>291</v>
      </c>
      <c r="AV1536" s="98">
        <f t="shared" si="549"/>
        <v>48291</v>
      </c>
      <c r="AX1536" s="6" t="s">
        <v>1535</v>
      </c>
    </row>
    <row r="1537" spans="1:50" hidden="1" outlineLevel="1">
      <c r="A1537" t="s">
        <v>939</v>
      </c>
      <c r="B1537" t="s">
        <v>1022</v>
      </c>
      <c r="C1537" s="1">
        <f t="shared" si="550"/>
        <v>5717</v>
      </c>
      <c r="D1537" s="6">
        <f>IF(N1537&gt;0, RANK(N1537,(N1537:P1537,Q1537:AE1537)),0)</f>
        <v>1</v>
      </c>
      <c r="E1537" s="6">
        <f>IF(O1537&gt;0,RANK(O1537,(N1537:P1537,Q1537:AE1537)),0)</f>
        <v>2</v>
      </c>
      <c r="F1537" s="6">
        <f>IF(P1537&gt;0,RANK(P1537,(N1537:P1537,Q1537:AE1537)),0)</f>
        <v>0</v>
      </c>
      <c r="G1537" s="1">
        <f t="shared" si="559"/>
        <v>31</v>
      </c>
      <c r="H1537" s="2">
        <f t="shared" si="560"/>
        <v>5.4224243484344934E-3</v>
      </c>
      <c r="I1537" s="2"/>
      <c r="J1537" s="2">
        <f t="shared" si="551"/>
        <v>0.50008745845723279</v>
      </c>
      <c r="K1537" s="2">
        <f t="shared" si="552"/>
        <v>0.49466503410879831</v>
      </c>
      <c r="L1537" s="2">
        <f t="shared" si="553"/>
        <v>0</v>
      </c>
      <c r="M1537" s="2">
        <f t="shared" si="554"/>
        <v>5.247507433968901E-3</v>
      </c>
      <c r="N1537" s="56">
        <v>2859</v>
      </c>
      <c r="O1537" s="56">
        <v>2828</v>
      </c>
      <c r="P1537" s="56"/>
      <c r="Q1537" s="56">
        <v>30</v>
      </c>
      <c r="R1537" s="56"/>
      <c r="S1537" s="56"/>
      <c r="T1537" s="56"/>
      <c r="U1537" s="56"/>
      <c r="V1537" s="56"/>
      <c r="W1537" s="56"/>
      <c r="X1537" s="56"/>
      <c r="Y1537" s="56"/>
      <c r="Z1537" s="56"/>
      <c r="AA1537" s="56"/>
      <c r="AB1537" s="56"/>
      <c r="AC1537" s="56"/>
      <c r="AD1537" s="56"/>
      <c r="AE1537" s="56"/>
      <c r="AG1537" s="6">
        <f>IF(Q1537&gt;0,RANK(Q1537,(N1537:P1537,Q1537:AE1537)),0)</f>
        <v>3</v>
      </c>
      <c r="AH1537" s="6">
        <f>IF(R1537&gt;0,RANK(R1537,(N1537:P1537,Q1537:AE1537)),0)</f>
        <v>0</v>
      </c>
      <c r="AI1537" s="6">
        <f>IF(T1537&gt;0,RANK(T1537,(N1537:P1537,Q1537:AE1537)),0)</f>
        <v>0</v>
      </c>
      <c r="AJ1537" s="6">
        <f>IF(S1537&gt;0,RANK(S1537,(N1537:P1537,Q1537:AE1537)),0)</f>
        <v>0</v>
      </c>
      <c r="AK1537" s="2">
        <f t="shared" si="555"/>
        <v>5.2475074339688645E-3</v>
      </c>
      <c r="AL1537" s="2">
        <f t="shared" si="556"/>
        <v>0</v>
      </c>
      <c r="AM1537" s="2">
        <f t="shared" si="557"/>
        <v>0</v>
      </c>
      <c r="AN1537" s="2">
        <f t="shared" si="558"/>
        <v>0</v>
      </c>
      <c r="AP1537" t="s">
        <v>939</v>
      </c>
      <c r="AQ1537" t="s">
        <v>1022</v>
      </c>
      <c r="AT1537" s="92">
        <v>48</v>
      </c>
      <c r="AU1537" s="94">
        <v>293</v>
      </c>
      <c r="AV1537" s="98">
        <f t="shared" si="549"/>
        <v>48293</v>
      </c>
      <c r="AX1537" s="6" t="s">
        <v>1535</v>
      </c>
    </row>
    <row r="1538" spans="1:50" hidden="1" outlineLevel="1">
      <c r="A1538" t="s">
        <v>327</v>
      </c>
      <c r="B1538" t="s">
        <v>1022</v>
      </c>
      <c r="C1538" s="1">
        <f t="shared" si="550"/>
        <v>1216</v>
      </c>
      <c r="D1538" s="6">
        <f>IF(N1538&gt;0, RANK(N1538,(N1538:P1538,Q1538:AE1538)),0)</f>
        <v>2</v>
      </c>
      <c r="E1538" s="6">
        <f>IF(O1538&gt;0,RANK(O1538,(N1538:P1538,Q1538:AE1538)),0)</f>
        <v>1</v>
      </c>
      <c r="F1538" s="6">
        <f>IF(P1538&gt;0,RANK(P1538,(N1538:P1538,Q1538:AE1538)),0)</f>
        <v>0</v>
      </c>
      <c r="G1538" s="1">
        <f t="shared" si="559"/>
        <v>753</v>
      </c>
      <c r="H1538" s="2">
        <f t="shared" si="560"/>
        <v>0.61924342105263153</v>
      </c>
      <c r="I1538" s="2"/>
      <c r="J1538" s="2">
        <f t="shared" si="551"/>
        <v>0.18914473684210525</v>
      </c>
      <c r="K1538" s="2">
        <f t="shared" si="552"/>
        <v>0.80838815789473684</v>
      </c>
      <c r="L1538" s="2">
        <f t="shared" si="553"/>
        <v>0</v>
      </c>
      <c r="M1538" s="2">
        <f t="shared" si="554"/>
        <v>2.4671052631578538E-3</v>
      </c>
      <c r="N1538" s="56">
        <v>230</v>
      </c>
      <c r="O1538" s="56">
        <v>983</v>
      </c>
      <c r="P1538" s="56"/>
      <c r="Q1538" s="56">
        <v>3</v>
      </c>
      <c r="R1538" s="56"/>
      <c r="S1538" s="56"/>
      <c r="T1538" s="56"/>
      <c r="U1538" s="56"/>
      <c r="V1538" s="56"/>
      <c r="W1538" s="56"/>
      <c r="X1538" s="56"/>
      <c r="Y1538" s="56"/>
      <c r="Z1538" s="56"/>
      <c r="AA1538" s="56"/>
      <c r="AB1538" s="56"/>
      <c r="AC1538" s="56"/>
      <c r="AD1538" s="56"/>
      <c r="AE1538" s="56"/>
      <c r="AG1538" s="6">
        <f>IF(Q1538&gt;0,RANK(Q1538,(N1538:P1538,Q1538:AE1538)),0)</f>
        <v>3</v>
      </c>
      <c r="AH1538" s="6">
        <f>IF(R1538&gt;0,RANK(R1538,(N1538:P1538,Q1538:AE1538)),0)</f>
        <v>0</v>
      </c>
      <c r="AI1538" s="6">
        <f>IF(T1538&gt;0,RANK(T1538,(N1538:P1538,Q1538:AE1538)),0)</f>
        <v>0</v>
      </c>
      <c r="AJ1538" s="6">
        <f>IF(S1538&gt;0,RANK(S1538,(N1538:P1538,Q1538:AE1538)),0)</f>
        <v>0</v>
      </c>
      <c r="AK1538" s="2">
        <f t="shared" si="555"/>
        <v>2.4671052631578946E-3</v>
      </c>
      <c r="AL1538" s="2">
        <f t="shared" si="556"/>
        <v>0</v>
      </c>
      <c r="AM1538" s="2">
        <f t="shared" si="557"/>
        <v>0</v>
      </c>
      <c r="AN1538" s="2">
        <f t="shared" si="558"/>
        <v>0</v>
      </c>
      <c r="AP1538" t="s">
        <v>327</v>
      </c>
      <c r="AQ1538" t="s">
        <v>1022</v>
      </c>
      <c r="AT1538" s="92">
        <v>48</v>
      </c>
      <c r="AU1538" s="94">
        <v>295</v>
      </c>
      <c r="AV1538" s="98">
        <f t="shared" si="549"/>
        <v>48295</v>
      </c>
      <c r="AX1538" s="6" t="s">
        <v>1535</v>
      </c>
    </row>
    <row r="1539" spans="1:50" hidden="1" outlineLevel="1">
      <c r="A1539" t="s">
        <v>517</v>
      </c>
      <c r="B1539" t="s">
        <v>1022</v>
      </c>
      <c r="C1539" s="1">
        <f t="shared" si="550"/>
        <v>2984</v>
      </c>
      <c r="D1539" s="6">
        <f>IF(N1539&gt;0, RANK(N1539,(N1539:P1539,Q1539:AE1539)),0)</f>
        <v>2</v>
      </c>
      <c r="E1539" s="6">
        <f>IF(O1539&gt;0,RANK(O1539,(N1539:P1539,Q1539:AE1539)),0)</f>
        <v>1</v>
      </c>
      <c r="F1539" s="6">
        <f>IF(P1539&gt;0,RANK(P1539,(N1539:P1539,Q1539:AE1539)),0)</f>
        <v>0</v>
      </c>
      <c r="G1539" s="1">
        <f t="shared" si="559"/>
        <v>1052</v>
      </c>
      <c r="H1539" s="2">
        <f t="shared" si="560"/>
        <v>0.35254691689008044</v>
      </c>
      <c r="I1539" s="2"/>
      <c r="J1539" s="2">
        <f t="shared" si="551"/>
        <v>0.32071045576407509</v>
      </c>
      <c r="K1539" s="2">
        <f t="shared" si="552"/>
        <v>0.67325737265415553</v>
      </c>
      <c r="L1539" s="2">
        <f t="shared" si="553"/>
        <v>0</v>
      </c>
      <c r="M1539" s="2">
        <f t="shared" si="554"/>
        <v>6.0321715817693855E-3</v>
      </c>
      <c r="N1539" s="56">
        <v>957</v>
      </c>
      <c r="O1539" s="56">
        <v>2009</v>
      </c>
      <c r="P1539" s="56"/>
      <c r="Q1539" s="56">
        <v>18</v>
      </c>
      <c r="R1539" s="56"/>
      <c r="S1539" s="56"/>
      <c r="T1539" s="56"/>
      <c r="U1539" s="56"/>
      <c r="V1539" s="56"/>
      <c r="W1539" s="56"/>
      <c r="X1539" s="56"/>
      <c r="Y1539" s="56"/>
      <c r="Z1539" s="56"/>
      <c r="AA1539" s="56"/>
      <c r="AB1539" s="56"/>
      <c r="AC1539" s="56"/>
      <c r="AD1539" s="56"/>
      <c r="AE1539" s="56"/>
      <c r="AG1539" s="6">
        <f>IF(Q1539&gt;0,RANK(Q1539,(N1539:P1539,Q1539:AE1539)),0)</f>
        <v>3</v>
      </c>
      <c r="AH1539" s="6">
        <f>IF(R1539&gt;0,RANK(R1539,(N1539:P1539,Q1539:AE1539)),0)</f>
        <v>0</v>
      </c>
      <c r="AI1539" s="6">
        <f>IF(T1539&gt;0,RANK(T1539,(N1539:P1539,Q1539:AE1539)),0)</f>
        <v>0</v>
      </c>
      <c r="AJ1539" s="6">
        <f>IF(S1539&gt;0,RANK(S1539,(N1539:P1539,Q1539:AE1539)),0)</f>
        <v>0</v>
      </c>
      <c r="AK1539" s="2">
        <f t="shared" si="555"/>
        <v>6.0321715817694367E-3</v>
      </c>
      <c r="AL1539" s="2">
        <f t="shared" si="556"/>
        <v>0</v>
      </c>
      <c r="AM1539" s="2">
        <f t="shared" si="557"/>
        <v>0</v>
      </c>
      <c r="AN1539" s="2">
        <f t="shared" si="558"/>
        <v>0</v>
      </c>
      <c r="AP1539" t="s">
        <v>517</v>
      </c>
      <c r="AQ1539" t="s">
        <v>1022</v>
      </c>
      <c r="AT1539" s="92">
        <v>48</v>
      </c>
      <c r="AU1539" s="94">
        <v>297</v>
      </c>
      <c r="AV1539" s="98">
        <f t="shared" si="549"/>
        <v>48297</v>
      </c>
      <c r="AX1539" s="6" t="s">
        <v>1535</v>
      </c>
    </row>
    <row r="1540" spans="1:50" hidden="1" outlineLevel="1">
      <c r="A1540" t="s">
        <v>1687</v>
      </c>
      <c r="B1540" t="s">
        <v>1022</v>
      </c>
      <c r="C1540" s="1">
        <f t="shared" si="550"/>
        <v>6424</v>
      </c>
      <c r="D1540" s="6">
        <f>IF(N1540&gt;0, RANK(N1540,(N1540:P1540,Q1540:AE1540)),0)</f>
        <v>2</v>
      </c>
      <c r="E1540" s="6">
        <f>IF(O1540&gt;0,RANK(O1540,(N1540:P1540,Q1540:AE1540)),0)</f>
        <v>1</v>
      </c>
      <c r="F1540" s="6">
        <f>IF(P1540&gt;0,RANK(P1540,(N1540:P1540,Q1540:AE1540)),0)</f>
        <v>0</v>
      </c>
      <c r="G1540" s="1">
        <f t="shared" si="559"/>
        <v>2217</v>
      </c>
      <c r="H1540" s="2">
        <f t="shared" si="560"/>
        <v>0.34511207970112079</v>
      </c>
      <c r="I1540" s="2"/>
      <c r="J1540" s="2">
        <f t="shared" si="551"/>
        <v>0.32425280199252804</v>
      </c>
      <c r="K1540" s="2">
        <f t="shared" si="552"/>
        <v>0.66936488169364883</v>
      </c>
      <c r="L1540" s="2">
        <f t="shared" si="553"/>
        <v>0</v>
      </c>
      <c r="M1540" s="2">
        <f t="shared" si="554"/>
        <v>6.3823163138231331E-3</v>
      </c>
      <c r="N1540" s="56">
        <v>2083</v>
      </c>
      <c r="O1540" s="56">
        <v>4300</v>
      </c>
      <c r="P1540" s="56"/>
      <c r="Q1540" s="56">
        <v>41</v>
      </c>
      <c r="R1540" s="56"/>
      <c r="S1540" s="56"/>
      <c r="T1540" s="56"/>
      <c r="U1540" s="56"/>
      <c r="V1540" s="56"/>
      <c r="W1540" s="56"/>
      <c r="X1540" s="56"/>
      <c r="Y1540" s="56"/>
      <c r="Z1540" s="56"/>
      <c r="AA1540" s="56"/>
      <c r="AB1540" s="56"/>
      <c r="AC1540" s="56"/>
      <c r="AD1540" s="56"/>
      <c r="AE1540" s="56"/>
      <c r="AG1540" s="6">
        <f>IF(Q1540&gt;0,RANK(Q1540,(N1540:P1540,Q1540:AE1540)),0)</f>
        <v>3</v>
      </c>
      <c r="AH1540" s="6">
        <f>IF(R1540&gt;0,RANK(R1540,(N1540:P1540,Q1540:AE1540)),0)</f>
        <v>0</v>
      </c>
      <c r="AI1540" s="6">
        <f>IF(T1540&gt;0,RANK(T1540,(N1540:P1540,Q1540:AE1540)),0)</f>
        <v>0</v>
      </c>
      <c r="AJ1540" s="6">
        <f>IF(S1540&gt;0,RANK(S1540,(N1540:P1540,Q1540:AE1540)),0)</f>
        <v>0</v>
      </c>
      <c r="AK1540" s="2">
        <f t="shared" si="555"/>
        <v>6.3823163138231635E-3</v>
      </c>
      <c r="AL1540" s="2">
        <f t="shared" si="556"/>
        <v>0</v>
      </c>
      <c r="AM1540" s="2">
        <f t="shared" si="557"/>
        <v>0</v>
      </c>
      <c r="AN1540" s="2">
        <f t="shared" si="558"/>
        <v>0</v>
      </c>
      <c r="AP1540" t="s">
        <v>1687</v>
      </c>
      <c r="AQ1540" t="s">
        <v>1022</v>
      </c>
      <c r="AT1540" s="92">
        <v>48</v>
      </c>
      <c r="AU1540" s="94">
        <v>299</v>
      </c>
      <c r="AV1540" s="98">
        <f t="shared" si="549"/>
        <v>48299</v>
      </c>
      <c r="AX1540" s="6" t="s">
        <v>1535</v>
      </c>
    </row>
    <row r="1541" spans="1:50" hidden="1" outlineLevel="1">
      <c r="A1541" t="s">
        <v>721</v>
      </c>
      <c r="B1541" t="s">
        <v>1022</v>
      </c>
      <c r="C1541" s="1">
        <f t="shared" si="550"/>
        <v>90</v>
      </c>
      <c r="D1541" s="6">
        <f>IF(N1541&gt;0, RANK(N1541,(N1541:P1541,Q1541:AE1541)),0)</f>
        <v>2</v>
      </c>
      <c r="E1541" s="6">
        <f>IF(O1541&gt;0,RANK(O1541,(N1541:P1541,Q1541:AE1541)),0)</f>
        <v>1</v>
      </c>
      <c r="F1541" s="6">
        <f>IF(P1541&gt;0,RANK(P1541,(N1541:P1541,Q1541:AE1541)),0)</f>
        <v>0</v>
      </c>
      <c r="G1541" s="1">
        <f t="shared" si="559"/>
        <v>40</v>
      </c>
      <c r="H1541" s="2">
        <f t="shared" si="560"/>
        <v>0.44444444444444442</v>
      </c>
      <c r="I1541" s="2"/>
      <c r="J1541" s="2">
        <f t="shared" si="551"/>
        <v>0.26666666666666666</v>
      </c>
      <c r="K1541" s="2">
        <f t="shared" si="552"/>
        <v>0.71111111111111114</v>
      </c>
      <c r="L1541" s="2">
        <f t="shared" si="553"/>
        <v>0</v>
      </c>
      <c r="M1541" s="2">
        <f t="shared" si="554"/>
        <v>2.2222222222222254E-2</v>
      </c>
      <c r="N1541" s="56">
        <v>24</v>
      </c>
      <c r="O1541" s="56">
        <v>64</v>
      </c>
      <c r="P1541" s="56"/>
      <c r="Q1541" s="56">
        <v>2</v>
      </c>
      <c r="R1541" s="56"/>
      <c r="S1541" s="56"/>
      <c r="T1541" s="56"/>
      <c r="U1541" s="56"/>
      <c r="V1541" s="56"/>
      <c r="W1541" s="56"/>
      <c r="X1541" s="56"/>
      <c r="Y1541" s="56"/>
      <c r="Z1541" s="56"/>
      <c r="AA1541" s="56"/>
      <c r="AB1541" s="56"/>
      <c r="AC1541" s="56"/>
      <c r="AD1541" s="56"/>
      <c r="AE1541" s="56"/>
      <c r="AG1541" s="6">
        <f>IF(Q1541&gt;0,RANK(Q1541,(N1541:P1541,Q1541:AE1541)),0)</f>
        <v>3</v>
      </c>
      <c r="AH1541" s="6">
        <f>IF(R1541&gt;0,RANK(R1541,(N1541:P1541,Q1541:AE1541)),0)</f>
        <v>0</v>
      </c>
      <c r="AI1541" s="6">
        <f>IF(T1541&gt;0,RANK(T1541,(N1541:P1541,Q1541:AE1541)),0)</f>
        <v>0</v>
      </c>
      <c r="AJ1541" s="6">
        <f>IF(S1541&gt;0,RANK(S1541,(N1541:P1541,Q1541:AE1541)),0)</f>
        <v>0</v>
      </c>
      <c r="AK1541" s="2">
        <f t="shared" si="555"/>
        <v>2.2222222222222223E-2</v>
      </c>
      <c r="AL1541" s="2">
        <f t="shared" si="556"/>
        <v>0</v>
      </c>
      <c r="AM1541" s="2">
        <f t="shared" si="557"/>
        <v>0</v>
      </c>
      <c r="AN1541" s="2">
        <f t="shared" si="558"/>
        <v>0</v>
      </c>
      <c r="AP1541" t="s">
        <v>721</v>
      </c>
      <c r="AQ1541" t="s">
        <v>1022</v>
      </c>
      <c r="AT1541" s="92">
        <v>48</v>
      </c>
      <c r="AU1541" s="94">
        <v>301</v>
      </c>
      <c r="AV1541" s="98">
        <f t="shared" si="549"/>
        <v>48301</v>
      </c>
      <c r="AX1541" s="6" t="s">
        <v>1535</v>
      </c>
    </row>
    <row r="1542" spans="1:50" hidden="1" outlineLevel="1">
      <c r="A1542" t="s">
        <v>2407</v>
      </c>
      <c r="B1542" t="s">
        <v>1022</v>
      </c>
      <c r="C1542" s="1">
        <f t="shared" si="550"/>
        <v>56088</v>
      </c>
      <c r="D1542" s="6">
        <f>IF(N1542&gt;0, RANK(N1542,(N1542:P1542,Q1542:AE1542)),0)</f>
        <v>2</v>
      </c>
      <c r="E1542" s="6">
        <f>IF(O1542&gt;0,RANK(O1542,(N1542:P1542,Q1542:AE1542)),0)</f>
        <v>1</v>
      </c>
      <c r="F1542" s="6">
        <f>IF(P1542&gt;0,RANK(P1542,(N1542:P1542,Q1542:AE1542)),0)</f>
        <v>0</v>
      </c>
      <c r="G1542" s="1">
        <f t="shared" si="559"/>
        <v>29721</v>
      </c>
      <c r="H1542" s="2">
        <f t="shared" si="560"/>
        <v>0.5298994437312794</v>
      </c>
      <c r="I1542" s="2"/>
      <c r="J1542" s="2">
        <f t="shared" si="551"/>
        <v>0.23177863357580944</v>
      </c>
      <c r="K1542" s="2">
        <f t="shared" si="552"/>
        <v>0.76167807730708881</v>
      </c>
      <c r="L1542" s="2">
        <f t="shared" si="553"/>
        <v>0</v>
      </c>
      <c r="M1542" s="2">
        <f t="shared" si="554"/>
        <v>6.5432891171017804E-3</v>
      </c>
      <c r="N1542" s="56">
        <v>13000</v>
      </c>
      <c r="O1542" s="56">
        <v>42721</v>
      </c>
      <c r="P1542" s="56"/>
      <c r="Q1542" s="56">
        <v>367</v>
      </c>
      <c r="R1542" s="56"/>
      <c r="S1542" s="56"/>
      <c r="T1542" s="56"/>
      <c r="U1542" s="56"/>
      <c r="V1542" s="56"/>
      <c r="W1542" s="56"/>
      <c r="X1542" s="56"/>
      <c r="Y1542" s="56"/>
      <c r="Z1542" s="56"/>
      <c r="AA1542" s="56"/>
      <c r="AB1542" s="56"/>
      <c r="AC1542" s="56"/>
      <c r="AD1542" s="56"/>
      <c r="AE1542" s="56"/>
      <c r="AG1542" s="6">
        <f>IF(Q1542&gt;0,RANK(Q1542,(N1542:P1542,Q1542:AE1542)),0)</f>
        <v>3</v>
      </c>
      <c r="AH1542" s="6">
        <f>IF(R1542&gt;0,RANK(R1542,(N1542:P1542,Q1542:AE1542)),0)</f>
        <v>0</v>
      </c>
      <c r="AI1542" s="6">
        <f>IF(T1542&gt;0,RANK(T1542,(N1542:P1542,Q1542:AE1542)),0)</f>
        <v>0</v>
      </c>
      <c r="AJ1542" s="6">
        <f>IF(S1542&gt;0,RANK(S1542,(N1542:P1542,Q1542:AE1542)),0)</f>
        <v>0</v>
      </c>
      <c r="AK1542" s="2">
        <f t="shared" si="555"/>
        <v>6.5432891171016971E-3</v>
      </c>
      <c r="AL1542" s="2">
        <f t="shared" si="556"/>
        <v>0</v>
      </c>
      <c r="AM1542" s="2">
        <f t="shared" si="557"/>
        <v>0</v>
      </c>
      <c r="AN1542" s="2">
        <f t="shared" si="558"/>
        <v>0</v>
      </c>
      <c r="AP1542" t="s">
        <v>2407</v>
      </c>
      <c r="AQ1542" t="s">
        <v>1022</v>
      </c>
      <c r="AT1542" s="92">
        <v>48</v>
      </c>
      <c r="AU1542" s="94">
        <v>303</v>
      </c>
      <c r="AV1542" s="98">
        <f t="shared" si="549"/>
        <v>48303</v>
      </c>
      <c r="AX1542" s="6" t="s">
        <v>1535</v>
      </c>
    </row>
    <row r="1543" spans="1:50" hidden="1" outlineLevel="1">
      <c r="A1543" t="s">
        <v>2750</v>
      </c>
      <c r="B1543" t="s">
        <v>1022</v>
      </c>
      <c r="C1543" s="1">
        <f t="shared" si="550"/>
        <v>1798</v>
      </c>
      <c r="D1543" s="6">
        <f>IF(N1543&gt;0, RANK(N1543,(N1543:P1543,Q1543:AE1543)),0)</f>
        <v>2</v>
      </c>
      <c r="E1543" s="6">
        <f>IF(O1543&gt;0,RANK(O1543,(N1543:P1543,Q1543:AE1543)),0)</f>
        <v>1</v>
      </c>
      <c r="F1543" s="6">
        <f>IF(P1543&gt;0,RANK(P1543,(N1543:P1543,Q1543:AE1543)),0)</f>
        <v>0</v>
      </c>
      <c r="G1543" s="1">
        <f t="shared" si="559"/>
        <v>669</v>
      </c>
      <c r="H1543" s="2">
        <f t="shared" si="560"/>
        <v>0.37208008898776418</v>
      </c>
      <c r="I1543" s="2"/>
      <c r="J1543" s="2">
        <f t="shared" si="551"/>
        <v>0.3131256952169077</v>
      </c>
      <c r="K1543" s="2">
        <f t="shared" si="552"/>
        <v>0.68520578420467182</v>
      </c>
      <c r="L1543" s="2">
        <f t="shared" si="553"/>
        <v>0</v>
      </c>
      <c r="M1543" s="2">
        <f t="shared" si="554"/>
        <v>1.6685205784204848E-3</v>
      </c>
      <c r="N1543" s="56">
        <v>563</v>
      </c>
      <c r="O1543" s="56">
        <v>1232</v>
      </c>
      <c r="P1543" s="56"/>
      <c r="Q1543" s="56">
        <v>3</v>
      </c>
      <c r="R1543" s="56"/>
      <c r="S1543" s="56"/>
      <c r="T1543" s="56"/>
      <c r="U1543" s="56"/>
      <c r="V1543" s="56"/>
      <c r="W1543" s="56"/>
      <c r="X1543" s="56"/>
      <c r="Y1543" s="56"/>
      <c r="Z1543" s="56"/>
      <c r="AA1543" s="56"/>
      <c r="AB1543" s="56"/>
      <c r="AC1543" s="56"/>
      <c r="AD1543" s="56"/>
      <c r="AE1543" s="56"/>
      <c r="AG1543" s="6">
        <f>IF(Q1543&gt;0,RANK(Q1543,(N1543:P1543,Q1543:AE1543)),0)</f>
        <v>3</v>
      </c>
      <c r="AH1543" s="6">
        <f>IF(R1543&gt;0,RANK(R1543,(N1543:P1543,Q1543:AE1543)),0)</f>
        <v>0</v>
      </c>
      <c r="AI1543" s="6">
        <f>IF(T1543&gt;0,RANK(T1543,(N1543:P1543,Q1543:AE1543)),0)</f>
        <v>0</v>
      </c>
      <c r="AJ1543" s="6">
        <f>IF(S1543&gt;0,RANK(S1543,(N1543:P1543,Q1543:AE1543)),0)</f>
        <v>0</v>
      </c>
      <c r="AK1543" s="2">
        <f t="shared" si="555"/>
        <v>1.6685205784204673E-3</v>
      </c>
      <c r="AL1543" s="2">
        <f t="shared" si="556"/>
        <v>0</v>
      </c>
      <c r="AM1543" s="2">
        <f t="shared" si="557"/>
        <v>0</v>
      </c>
      <c r="AN1543" s="2">
        <f t="shared" si="558"/>
        <v>0</v>
      </c>
      <c r="AP1543" t="s">
        <v>2750</v>
      </c>
      <c r="AQ1543" t="s">
        <v>1022</v>
      </c>
      <c r="AT1543" s="92">
        <v>48</v>
      </c>
      <c r="AU1543" s="94">
        <v>305</v>
      </c>
      <c r="AV1543" s="98">
        <f t="shared" si="549"/>
        <v>48305</v>
      </c>
      <c r="AX1543" s="6" t="s">
        <v>1535</v>
      </c>
    </row>
    <row r="1544" spans="1:50" hidden="1" outlineLevel="1">
      <c r="A1544" t="s">
        <v>1325</v>
      </c>
      <c r="B1544" t="s">
        <v>1022</v>
      </c>
      <c r="C1544" s="1">
        <f t="shared" si="550"/>
        <v>2467</v>
      </c>
      <c r="D1544" s="6">
        <f>IF(N1544&gt;0, RANK(N1544,(N1544:P1544,Q1544:AE1544)),0)</f>
        <v>2</v>
      </c>
      <c r="E1544" s="6">
        <f>IF(O1544&gt;0,RANK(O1544,(N1544:P1544,Q1544:AE1544)),0)</f>
        <v>1</v>
      </c>
      <c r="F1544" s="6">
        <f>IF(P1544&gt;0,RANK(P1544,(N1544:P1544,Q1544:AE1544)),0)</f>
        <v>0</v>
      </c>
      <c r="G1544" s="1">
        <f t="shared" si="559"/>
        <v>776</v>
      </c>
      <c r="H1544" s="2">
        <f t="shared" si="560"/>
        <v>0.31455208755573572</v>
      </c>
      <c r="I1544" s="2"/>
      <c r="J1544" s="2">
        <f t="shared" si="551"/>
        <v>0.34130522902310501</v>
      </c>
      <c r="K1544" s="2">
        <f t="shared" si="552"/>
        <v>0.65585731657884072</v>
      </c>
      <c r="L1544" s="2">
        <f t="shared" si="553"/>
        <v>0</v>
      </c>
      <c r="M1544" s="2">
        <f t="shared" si="554"/>
        <v>2.8374543980542732E-3</v>
      </c>
      <c r="N1544" s="56">
        <v>842</v>
      </c>
      <c r="O1544" s="56">
        <v>1618</v>
      </c>
      <c r="P1544" s="56"/>
      <c r="Q1544" s="56">
        <v>7</v>
      </c>
      <c r="R1544" s="56"/>
      <c r="S1544" s="56"/>
      <c r="T1544" s="56"/>
      <c r="U1544" s="56"/>
      <c r="V1544" s="56"/>
      <c r="W1544" s="56"/>
      <c r="X1544" s="56"/>
      <c r="Y1544" s="56"/>
      <c r="Z1544" s="56"/>
      <c r="AA1544" s="56"/>
      <c r="AB1544" s="56"/>
      <c r="AC1544" s="56"/>
      <c r="AD1544" s="56"/>
      <c r="AE1544" s="56"/>
      <c r="AG1544" s="6">
        <f>IF(Q1544&gt;0,RANK(Q1544,(N1544:P1544,Q1544:AE1544)),0)</f>
        <v>3</v>
      </c>
      <c r="AH1544" s="6">
        <f>IF(R1544&gt;0,RANK(R1544,(N1544:P1544,Q1544:AE1544)),0)</f>
        <v>0</v>
      </c>
      <c r="AI1544" s="6">
        <f>IF(T1544&gt;0,RANK(T1544,(N1544:P1544,Q1544:AE1544)),0)</f>
        <v>0</v>
      </c>
      <c r="AJ1544" s="6">
        <f>IF(S1544&gt;0,RANK(S1544,(N1544:P1544,Q1544:AE1544)),0)</f>
        <v>0</v>
      </c>
      <c r="AK1544" s="2">
        <f t="shared" si="555"/>
        <v>2.837454398054317E-3</v>
      </c>
      <c r="AL1544" s="2">
        <f t="shared" si="556"/>
        <v>0</v>
      </c>
      <c r="AM1544" s="2">
        <f t="shared" si="557"/>
        <v>0</v>
      </c>
      <c r="AN1544" s="2">
        <f t="shared" si="558"/>
        <v>0</v>
      </c>
      <c r="AP1544" t="s">
        <v>1325</v>
      </c>
      <c r="AQ1544" t="s">
        <v>1022</v>
      </c>
      <c r="AT1544" s="92">
        <v>48</v>
      </c>
      <c r="AU1544" s="94">
        <v>307</v>
      </c>
      <c r="AV1544" s="98">
        <f t="shared" si="549"/>
        <v>48307</v>
      </c>
      <c r="AX1544" s="6" t="s">
        <v>1535</v>
      </c>
    </row>
    <row r="1545" spans="1:50" hidden="1" outlineLevel="1">
      <c r="A1545" t="s">
        <v>1543</v>
      </c>
      <c r="B1545" t="s">
        <v>1022</v>
      </c>
      <c r="C1545" s="1">
        <f t="shared" si="550"/>
        <v>50016</v>
      </c>
      <c r="D1545" s="6">
        <f>IF(N1545&gt;0, RANK(N1545,(N1545:P1545,Q1545:AE1545)),0)</f>
        <v>2</v>
      </c>
      <c r="E1545" s="6">
        <f>IF(O1545&gt;0,RANK(O1545,(N1545:P1545,Q1545:AE1545)),0)</f>
        <v>1</v>
      </c>
      <c r="F1545" s="6">
        <f>IF(P1545&gt;0,RANK(P1545,(N1545:P1545,Q1545:AE1545)),0)</f>
        <v>0</v>
      </c>
      <c r="G1545" s="1">
        <f t="shared" si="559"/>
        <v>9005</v>
      </c>
      <c r="H1545" s="2">
        <f t="shared" si="560"/>
        <v>0.18004238643634038</v>
      </c>
      <c r="I1545" s="2"/>
      <c r="J1545" s="2">
        <f t="shared" si="551"/>
        <v>0.40694977607165705</v>
      </c>
      <c r="K1545" s="2">
        <f t="shared" si="552"/>
        <v>0.58699216250799746</v>
      </c>
      <c r="L1545" s="2">
        <f t="shared" si="553"/>
        <v>0</v>
      </c>
      <c r="M1545" s="2">
        <f t="shared" si="554"/>
        <v>6.0580614203454841E-3</v>
      </c>
      <c r="N1545" s="56">
        <v>20354</v>
      </c>
      <c r="O1545" s="56">
        <v>29359</v>
      </c>
      <c r="P1545" s="56"/>
      <c r="Q1545" s="56">
        <v>303</v>
      </c>
      <c r="R1545" s="56"/>
      <c r="S1545" s="56"/>
      <c r="T1545" s="56"/>
      <c r="U1545" s="56"/>
      <c r="V1545" s="56"/>
      <c r="W1545" s="56"/>
      <c r="X1545" s="56"/>
      <c r="Y1545" s="56"/>
      <c r="Z1545" s="56"/>
      <c r="AA1545" s="56"/>
      <c r="AB1545" s="56"/>
      <c r="AC1545" s="56"/>
      <c r="AD1545" s="56"/>
      <c r="AE1545" s="56"/>
      <c r="AG1545" s="6">
        <f>IF(Q1545&gt;0,RANK(Q1545,(N1545:P1545,Q1545:AE1545)),0)</f>
        <v>3</v>
      </c>
      <c r="AH1545" s="6">
        <f>IF(R1545&gt;0,RANK(R1545,(N1545:P1545,Q1545:AE1545)),0)</f>
        <v>0</v>
      </c>
      <c r="AI1545" s="6">
        <f>IF(T1545&gt;0,RANK(T1545,(N1545:P1545,Q1545:AE1545)),0)</f>
        <v>0</v>
      </c>
      <c r="AJ1545" s="6">
        <f>IF(S1545&gt;0,RANK(S1545,(N1545:P1545,Q1545:AE1545)),0)</f>
        <v>0</v>
      </c>
      <c r="AK1545" s="2">
        <f t="shared" si="555"/>
        <v>6.0580614203454893E-3</v>
      </c>
      <c r="AL1545" s="2">
        <f t="shared" si="556"/>
        <v>0</v>
      </c>
      <c r="AM1545" s="2">
        <f t="shared" si="557"/>
        <v>0</v>
      </c>
      <c r="AN1545" s="2">
        <f t="shared" si="558"/>
        <v>0</v>
      </c>
      <c r="AP1545" t="s">
        <v>1543</v>
      </c>
      <c r="AQ1545" t="s">
        <v>1022</v>
      </c>
      <c r="AT1545" s="92">
        <v>48</v>
      </c>
      <c r="AU1545" s="94">
        <v>309</v>
      </c>
      <c r="AV1545" s="98">
        <f t="shared" si="549"/>
        <v>48309</v>
      </c>
      <c r="AX1545" s="6" t="s">
        <v>1535</v>
      </c>
    </row>
    <row r="1546" spans="1:50" hidden="1" outlineLevel="1">
      <c r="A1546" t="s">
        <v>518</v>
      </c>
      <c r="B1546" t="s">
        <v>1022</v>
      </c>
      <c r="C1546" s="1">
        <f t="shared" si="550"/>
        <v>385</v>
      </c>
      <c r="D1546" s="6">
        <f>IF(N1546&gt;0, RANK(N1546,(N1546:P1546,Q1546:AE1546)),0)</f>
        <v>2</v>
      </c>
      <c r="E1546" s="6">
        <f>IF(O1546&gt;0,RANK(O1546,(N1546:P1546,Q1546:AE1546)),0)</f>
        <v>1</v>
      </c>
      <c r="F1546" s="6">
        <f>IF(P1546&gt;0,RANK(P1546,(N1546:P1546,Q1546:AE1546)),0)</f>
        <v>0</v>
      </c>
      <c r="G1546" s="1">
        <f t="shared" si="559"/>
        <v>234</v>
      </c>
      <c r="H1546" s="2">
        <f t="shared" si="560"/>
        <v>0.60779220779220777</v>
      </c>
      <c r="I1546" s="2"/>
      <c r="J1546" s="2">
        <f t="shared" si="551"/>
        <v>0.18961038961038962</v>
      </c>
      <c r="K1546" s="2">
        <f t="shared" si="552"/>
        <v>0.79740259740259745</v>
      </c>
      <c r="L1546" s="2">
        <f t="shared" si="553"/>
        <v>0</v>
      </c>
      <c r="M1546" s="2">
        <f t="shared" si="554"/>
        <v>1.2987012987012991E-2</v>
      </c>
      <c r="N1546" s="56">
        <v>73</v>
      </c>
      <c r="O1546" s="56">
        <v>307</v>
      </c>
      <c r="P1546" s="56"/>
      <c r="Q1546" s="56">
        <v>5</v>
      </c>
      <c r="R1546" s="56"/>
      <c r="S1546" s="56"/>
      <c r="T1546" s="56"/>
      <c r="U1546" s="56"/>
      <c r="V1546" s="56"/>
      <c r="W1546" s="56"/>
      <c r="X1546" s="56"/>
      <c r="Y1546" s="56"/>
      <c r="Z1546" s="56"/>
      <c r="AA1546" s="56"/>
      <c r="AB1546" s="56"/>
      <c r="AC1546" s="56"/>
      <c r="AD1546" s="56"/>
      <c r="AE1546" s="56"/>
      <c r="AG1546" s="6">
        <f>IF(Q1546&gt;0,RANK(Q1546,(N1546:P1546,Q1546:AE1546)),0)</f>
        <v>3</v>
      </c>
      <c r="AH1546" s="6">
        <f>IF(R1546&gt;0,RANK(R1546,(N1546:P1546,Q1546:AE1546)),0)</f>
        <v>0</v>
      </c>
      <c r="AI1546" s="6">
        <f>IF(T1546&gt;0,RANK(T1546,(N1546:P1546,Q1546:AE1546)),0)</f>
        <v>0</v>
      </c>
      <c r="AJ1546" s="6">
        <f>IF(S1546&gt;0,RANK(S1546,(N1546:P1546,Q1546:AE1546)),0)</f>
        <v>0</v>
      </c>
      <c r="AK1546" s="2">
        <f t="shared" si="555"/>
        <v>1.2987012987012988E-2</v>
      </c>
      <c r="AL1546" s="2">
        <f t="shared" si="556"/>
        <v>0</v>
      </c>
      <c r="AM1546" s="2">
        <f t="shared" si="557"/>
        <v>0</v>
      </c>
      <c r="AN1546" s="2">
        <f t="shared" si="558"/>
        <v>0</v>
      </c>
      <c r="AP1546" t="s">
        <v>518</v>
      </c>
      <c r="AQ1546" t="s">
        <v>1022</v>
      </c>
      <c r="AT1546" s="92">
        <v>48</v>
      </c>
      <c r="AU1546" s="94">
        <v>311</v>
      </c>
      <c r="AV1546" s="98">
        <f t="shared" si="549"/>
        <v>48311</v>
      </c>
      <c r="AX1546" s="6" t="s">
        <v>1535</v>
      </c>
    </row>
    <row r="1547" spans="1:50" hidden="1" outlineLevel="1">
      <c r="A1547" t="s">
        <v>1212</v>
      </c>
      <c r="B1547" t="s">
        <v>1022</v>
      </c>
      <c r="C1547" s="1">
        <f t="shared" si="550"/>
        <v>2985</v>
      </c>
      <c r="D1547" s="6">
        <f>IF(N1547&gt;0, RANK(N1547,(N1547:P1547,Q1547:AE1547)),0)</f>
        <v>2</v>
      </c>
      <c r="E1547" s="6">
        <f>IF(O1547&gt;0,RANK(O1547,(N1547:P1547,Q1547:AE1547)),0)</f>
        <v>1</v>
      </c>
      <c r="F1547" s="6">
        <f>IF(P1547&gt;0,RANK(P1547,(N1547:P1547,Q1547:AE1547)),0)</f>
        <v>0</v>
      </c>
      <c r="G1547" s="1">
        <f t="shared" si="559"/>
        <v>472</v>
      </c>
      <c r="H1547" s="2">
        <f t="shared" si="560"/>
        <v>0.15812395309882746</v>
      </c>
      <c r="I1547" s="2"/>
      <c r="J1547" s="2">
        <f t="shared" si="551"/>
        <v>0.41809045226130653</v>
      </c>
      <c r="K1547" s="2">
        <f t="shared" si="552"/>
        <v>0.57621440536013402</v>
      </c>
      <c r="L1547" s="2">
        <f t="shared" si="553"/>
        <v>0</v>
      </c>
      <c r="M1547" s="2">
        <f t="shared" si="554"/>
        <v>5.6951423785595034E-3</v>
      </c>
      <c r="N1547" s="56">
        <v>1248</v>
      </c>
      <c r="O1547" s="56">
        <v>1720</v>
      </c>
      <c r="P1547" s="56"/>
      <c r="Q1547" s="56">
        <v>17</v>
      </c>
      <c r="R1547" s="56"/>
      <c r="S1547" s="56"/>
      <c r="T1547" s="56"/>
      <c r="U1547" s="56"/>
      <c r="V1547" s="56"/>
      <c r="W1547" s="56"/>
      <c r="X1547" s="56"/>
      <c r="Y1547" s="56"/>
      <c r="Z1547" s="56"/>
      <c r="AA1547" s="56"/>
      <c r="AB1547" s="56"/>
      <c r="AC1547" s="56"/>
      <c r="AD1547" s="56"/>
      <c r="AE1547" s="56"/>
      <c r="AG1547" s="6">
        <f>IF(Q1547&gt;0,RANK(Q1547,(N1547:P1547,Q1547:AE1547)),0)</f>
        <v>3</v>
      </c>
      <c r="AH1547" s="6">
        <f>IF(R1547&gt;0,RANK(R1547,(N1547:P1547,Q1547:AE1547)),0)</f>
        <v>0</v>
      </c>
      <c r="AI1547" s="6">
        <f>IF(T1547&gt;0,RANK(T1547,(N1547:P1547,Q1547:AE1547)),0)</f>
        <v>0</v>
      </c>
      <c r="AJ1547" s="6">
        <f>IF(S1547&gt;0,RANK(S1547,(N1547:P1547,Q1547:AE1547)),0)</f>
        <v>0</v>
      </c>
      <c r="AK1547" s="2">
        <f t="shared" si="555"/>
        <v>5.6951423785594644E-3</v>
      </c>
      <c r="AL1547" s="2">
        <f t="shared" si="556"/>
        <v>0</v>
      </c>
      <c r="AM1547" s="2">
        <f t="shared" si="557"/>
        <v>0</v>
      </c>
      <c r="AN1547" s="2">
        <f t="shared" si="558"/>
        <v>0</v>
      </c>
      <c r="AP1547" t="s">
        <v>1212</v>
      </c>
      <c r="AQ1547" t="s">
        <v>1022</v>
      </c>
      <c r="AT1547" s="92">
        <v>48</v>
      </c>
      <c r="AU1547" s="94">
        <v>313</v>
      </c>
      <c r="AV1547" s="98">
        <f t="shared" si="549"/>
        <v>48313</v>
      </c>
      <c r="AX1547" s="6" t="s">
        <v>1535</v>
      </c>
    </row>
    <row r="1548" spans="1:50" hidden="1" outlineLevel="1">
      <c r="A1548" t="s">
        <v>1174</v>
      </c>
      <c r="B1548" t="s">
        <v>1022</v>
      </c>
      <c r="C1548" s="1">
        <f t="shared" si="550"/>
        <v>2930</v>
      </c>
      <c r="D1548" s="6">
        <f>IF(N1548&gt;0, RANK(N1548,(N1548:P1548,Q1548:AE1548)),0)</f>
        <v>2</v>
      </c>
      <c r="E1548" s="6">
        <f>IF(O1548&gt;0,RANK(O1548,(N1548:P1548,Q1548:AE1548)),0)</f>
        <v>1</v>
      </c>
      <c r="F1548" s="6">
        <f>IF(P1548&gt;0,RANK(P1548,(N1548:P1548,Q1548:AE1548)),0)</f>
        <v>0</v>
      </c>
      <c r="G1548" s="1">
        <f t="shared" si="559"/>
        <v>34</v>
      </c>
      <c r="H1548" s="2">
        <f t="shared" si="560"/>
        <v>1.1604095563139932E-2</v>
      </c>
      <c r="I1548" s="2"/>
      <c r="J1548" s="2">
        <f t="shared" si="551"/>
        <v>0.49146757679180886</v>
      </c>
      <c r="K1548" s="2">
        <f t="shared" si="552"/>
        <v>0.50307167235494876</v>
      </c>
      <c r="L1548" s="2">
        <f t="shared" si="553"/>
        <v>0</v>
      </c>
      <c r="M1548" s="2">
        <f t="shared" si="554"/>
        <v>5.4607508532423799E-3</v>
      </c>
      <c r="N1548" s="56">
        <v>1440</v>
      </c>
      <c r="O1548" s="56">
        <v>1474</v>
      </c>
      <c r="P1548" s="56"/>
      <c r="Q1548" s="56">
        <v>16</v>
      </c>
      <c r="R1548" s="56"/>
      <c r="S1548" s="56"/>
      <c r="T1548" s="56"/>
      <c r="U1548" s="56"/>
      <c r="V1548" s="56"/>
      <c r="W1548" s="56"/>
      <c r="X1548" s="56"/>
      <c r="Y1548" s="56"/>
      <c r="Z1548" s="56"/>
      <c r="AA1548" s="56"/>
      <c r="AB1548" s="56"/>
      <c r="AC1548" s="56"/>
      <c r="AD1548" s="56"/>
      <c r="AE1548" s="56"/>
      <c r="AG1548" s="6">
        <f>IF(Q1548&gt;0,RANK(Q1548,(N1548:P1548,Q1548:AE1548)),0)</f>
        <v>3</v>
      </c>
      <c r="AH1548" s="6">
        <f>IF(R1548&gt;0,RANK(R1548,(N1548:P1548,Q1548:AE1548)),0)</f>
        <v>0</v>
      </c>
      <c r="AI1548" s="6">
        <f>IF(T1548&gt;0,RANK(T1548,(N1548:P1548,Q1548:AE1548)),0)</f>
        <v>0</v>
      </c>
      <c r="AJ1548" s="6">
        <f>IF(S1548&gt;0,RANK(S1548,(N1548:P1548,Q1548:AE1548)),0)</f>
        <v>0</v>
      </c>
      <c r="AK1548" s="2">
        <f t="shared" si="555"/>
        <v>5.4607508532423209E-3</v>
      </c>
      <c r="AL1548" s="2">
        <f t="shared" si="556"/>
        <v>0</v>
      </c>
      <c r="AM1548" s="2">
        <f t="shared" si="557"/>
        <v>0</v>
      </c>
      <c r="AN1548" s="2">
        <f t="shared" si="558"/>
        <v>0</v>
      </c>
      <c r="AP1548" t="s">
        <v>1174</v>
      </c>
      <c r="AQ1548" t="s">
        <v>1022</v>
      </c>
      <c r="AT1548" s="92">
        <v>48</v>
      </c>
      <c r="AU1548" s="94">
        <v>315</v>
      </c>
      <c r="AV1548" s="98">
        <f t="shared" si="549"/>
        <v>48315</v>
      </c>
      <c r="AX1548" s="6" t="s">
        <v>1535</v>
      </c>
    </row>
    <row r="1549" spans="1:50" hidden="1" outlineLevel="1">
      <c r="A1549" t="s">
        <v>571</v>
      </c>
      <c r="B1549" t="s">
        <v>1022</v>
      </c>
      <c r="C1549" s="1">
        <f t="shared" si="550"/>
        <v>1262</v>
      </c>
      <c r="D1549" s="6">
        <f>IF(N1549&gt;0, RANK(N1549,(N1549:P1549,Q1549:AE1549)),0)</f>
        <v>2</v>
      </c>
      <c r="E1549" s="6">
        <f>IF(O1549&gt;0,RANK(O1549,(N1549:P1549,Q1549:AE1549)),0)</f>
        <v>1</v>
      </c>
      <c r="F1549" s="6">
        <f>IF(P1549&gt;0,RANK(P1549,(N1549:P1549,Q1549:AE1549)),0)</f>
        <v>0</v>
      </c>
      <c r="G1549" s="1">
        <f t="shared" si="559"/>
        <v>743</v>
      </c>
      <c r="H1549" s="2">
        <f t="shared" si="560"/>
        <v>0.58874801901743268</v>
      </c>
      <c r="I1549" s="2"/>
      <c r="J1549" s="2">
        <f t="shared" si="551"/>
        <v>0.20126782884310618</v>
      </c>
      <c r="K1549" s="2">
        <f t="shared" si="552"/>
        <v>0.7900158478605388</v>
      </c>
      <c r="L1549" s="2">
        <f t="shared" si="553"/>
        <v>0</v>
      </c>
      <c r="M1549" s="2">
        <f t="shared" si="554"/>
        <v>8.7163232963549664E-3</v>
      </c>
      <c r="N1549" s="56">
        <v>254</v>
      </c>
      <c r="O1549" s="56">
        <v>997</v>
      </c>
      <c r="P1549" s="56"/>
      <c r="Q1549" s="56">
        <v>11</v>
      </c>
      <c r="R1549" s="56"/>
      <c r="S1549" s="56"/>
      <c r="T1549" s="56"/>
      <c r="U1549" s="56"/>
      <c r="V1549" s="56"/>
      <c r="W1549" s="56"/>
      <c r="X1549" s="56"/>
      <c r="Y1549" s="56"/>
      <c r="Z1549" s="56"/>
      <c r="AA1549" s="56"/>
      <c r="AB1549" s="56"/>
      <c r="AC1549" s="56"/>
      <c r="AD1549" s="56"/>
      <c r="AE1549" s="56"/>
      <c r="AG1549" s="6">
        <f>IF(Q1549&gt;0,RANK(Q1549,(N1549:P1549,Q1549:AE1549)),0)</f>
        <v>3</v>
      </c>
      <c r="AH1549" s="6">
        <f>IF(R1549&gt;0,RANK(R1549,(N1549:P1549,Q1549:AE1549)),0)</f>
        <v>0</v>
      </c>
      <c r="AI1549" s="6">
        <f>IF(T1549&gt;0,RANK(T1549,(N1549:P1549,Q1549:AE1549)),0)</f>
        <v>0</v>
      </c>
      <c r="AJ1549" s="6">
        <f>IF(S1549&gt;0,RANK(S1549,(N1549:P1549,Q1549:AE1549)),0)</f>
        <v>0</v>
      </c>
      <c r="AK1549" s="2">
        <f t="shared" si="555"/>
        <v>8.7163232963549924E-3</v>
      </c>
      <c r="AL1549" s="2">
        <f t="shared" si="556"/>
        <v>0</v>
      </c>
      <c r="AM1549" s="2">
        <f t="shared" si="557"/>
        <v>0</v>
      </c>
      <c r="AN1549" s="2">
        <f t="shared" si="558"/>
        <v>0</v>
      </c>
      <c r="AP1549" t="s">
        <v>571</v>
      </c>
      <c r="AQ1549" t="s">
        <v>1022</v>
      </c>
      <c r="AT1549" s="92">
        <v>48</v>
      </c>
      <c r="AU1549" s="94">
        <v>317</v>
      </c>
      <c r="AV1549" s="98">
        <f t="shared" si="549"/>
        <v>48317</v>
      </c>
      <c r="AX1549" s="6" t="s">
        <v>1535</v>
      </c>
    </row>
    <row r="1550" spans="1:50" hidden="1" outlineLevel="1">
      <c r="A1550" t="s">
        <v>186</v>
      </c>
      <c r="B1550" t="s">
        <v>1022</v>
      </c>
      <c r="C1550" s="1">
        <f t="shared" si="550"/>
        <v>1506</v>
      </c>
      <c r="D1550" s="6">
        <f>IF(N1550&gt;0, RANK(N1550,(N1550:P1550,Q1550:AE1550)),0)</f>
        <v>2</v>
      </c>
      <c r="E1550" s="6">
        <f>IF(O1550&gt;0,RANK(O1550,(N1550:P1550,Q1550:AE1550)),0)</f>
        <v>1</v>
      </c>
      <c r="F1550" s="6">
        <f>IF(P1550&gt;0,RANK(P1550,(N1550:P1550,Q1550:AE1550)),0)</f>
        <v>0</v>
      </c>
      <c r="G1550" s="1">
        <f t="shared" si="559"/>
        <v>588</v>
      </c>
      <c r="H1550" s="2">
        <f t="shared" si="560"/>
        <v>0.39043824701195218</v>
      </c>
      <c r="I1550" s="2"/>
      <c r="J1550" s="2">
        <f t="shared" si="551"/>
        <v>0.29946879150066402</v>
      </c>
      <c r="K1550" s="2">
        <f t="shared" si="552"/>
        <v>0.68990703851261626</v>
      </c>
      <c r="L1550" s="2">
        <f t="shared" si="553"/>
        <v>0</v>
      </c>
      <c r="M1550" s="2">
        <f t="shared" si="554"/>
        <v>1.0624169986719778E-2</v>
      </c>
      <c r="N1550" s="56">
        <v>451</v>
      </c>
      <c r="O1550" s="56">
        <v>1039</v>
      </c>
      <c r="P1550" s="56"/>
      <c r="Q1550" s="56">
        <v>16</v>
      </c>
      <c r="R1550" s="56"/>
      <c r="S1550" s="56"/>
      <c r="T1550" s="56"/>
      <c r="U1550" s="56"/>
      <c r="V1550" s="56"/>
      <c r="W1550" s="56"/>
      <c r="X1550" s="56"/>
      <c r="Y1550" s="56"/>
      <c r="Z1550" s="56"/>
      <c r="AA1550" s="56"/>
      <c r="AB1550" s="56"/>
      <c r="AC1550" s="56"/>
      <c r="AD1550" s="56"/>
      <c r="AE1550" s="56"/>
      <c r="AG1550" s="6">
        <f>IF(Q1550&gt;0,RANK(Q1550,(N1550:P1550,Q1550:AE1550)),0)</f>
        <v>3</v>
      </c>
      <c r="AH1550" s="6">
        <f>IF(R1550&gt;0,RANK(R1550,(N1550:P1550,Q1550:AE1550)),0)</f>
        <v>0</v>
      </c>
      <c r="AI1550" s="6">
        <f>IF(T1550&gt;0,RANK(T1550,(N1550:P1550,Q1550:AE1550)),0)</f>
        <v>0</v>
      </c>
      <c r="AJ1550" s="6">
        <f>IF(S1550&gt;0,RANK(S1550,(N1550:P1550,Q1550:AE1550)),0)</f>
        <v>0</v>
      </c>
      <c r="AK1550" s="2">
        <f t="shared" si="555"/>
        <v>1.0624169986719787E-2</v>
      </c>
      <c r="AL1550" s="2">
        <f t="shared" si="556"/>
        <v>0</v>
      </c>
      <c r="AM1550" s="2">
        <f t="shared" si="557"/>
        <v>0</v>
      </c>
      <c r="AN1550" s="2">
        <f t="shared" si="558"/>
        <v>0</v>
      </c>
      <c r="AP1550" t="s">
        <v>186</v>
      </c>
      <c r="AQ1550" t="s">
        <v>1022</v>
      </c>
      <c r="AT1550" s="92">
        <v>48</v>
      </c>
      <c r="AU1550" s="94">
        <v>319</v>
      </c>
      <c r="AV1550" s="98">
        <f t="shared" si="549"/>
        <v>48319</v>
      </c>
      <c r="AX1550" s="6" t="s">
        <v>1535</v>
      </c>
    </row>
    <row r="1551" spans="1:50" hidden="1" outlineLevel="1">
      <c r="A1551" t="s">
        <v>934</v>
      </c>
      <c r="B1551" t="s">
        <v>1022</v>
      </c>
      <c r="C1551" s="1">
        <f t="shared" si="550"/>
        <v>9487</v>
      </c>
      <c r="D1551" s="6">
        <f>IF(N1551&gt;0, RANK(N1551,(N1551:P1551,Q1551:AE1551)),0)</f>
        <v>2</v>
      </c>
      <c r="E1551" s="6">
        <f>IF(O1551&gt;0,RANK(O1551,(N1551:P1551,Q1551:AE1551)),0)</f>
        <v>1</v>
      </c>
      <c r="F1551" s="6">
        <f>IF(P1551&gt;0,RANK(P1551,(N1551:P1551,Q1551:AE1551)),0)</f>
        <v>0</v>
      </c>
      <c r="G1551" s="1">
        <f t="shared" si="559"/>
        <v>1897</v>
      </c>
      <c r="H1551" s="2">
        <f t="shared" si="560"/>
        <v>0.19995783704016021</v>
      </c>
      <c r="I1551" s="2"/>
      <c r="J1551" s="2">
        <f t="shared" si="551"/>
        <v>0.39738589648993361</v>
      </c>
      <c r="K1551" s="2">
        <f t="shared" si="552"/>
        <v>0.59734373353009385</v>
      </c>
      <c r="L1551" s="2">
        <f t="shared" si="553"/>
        <v>0</v>
      </c>
      <c r="M1551" s="2">
        <f t="shared" si="554"/>
        <v>5.2703699799725445E-3</v>
      </c>
      <c r="N1551" s="56">
        <v>3770</v>
      </c>
      <c r="O1551" s="56">
        <v>5667</v>
      </c>
      <c r="P1551" s="56"/>
      <c r="Q1551" s="56">
        <v>50</v>
      </c>
      <c r="R1551" s="56"/>
      <c r="S1551" s="56"/>
      <c r="T1551" s="56"/>
      <c r="U1551" s="56"/>
      <c r="V1551" s="56"/>
      <c r="W1551" s="56"/>
      <c r="X1551" s="56"/>
      <c r="Y1551" s="56"/>
      <c r="Z1551" s="56"/>
      <c r="AA1551" s="56"/>
      <c r="AB1551" s="56"/>
      <c r="AC1551" s="56"/>
      <c r="AD1551" s="56"/>
      <c r="AE1551" s="56"/>
      <c r="AG1551" s="6">
        <f>IF(Q1551&gt;0,RANK(Q1551,(N1551:P1551,Q1551:AE1551)),0)</f>
        <v>3</v>
      </c>
      <c r="AH1551" s="6">
        <f>IF(R1551&gt;0,RANK(R1551,(N1551:P1551,Q1551:AE1551)),0)</f>
        <v>0</v>
      </c>
      <c r="AI1551" s="6">
        <f>IF(T1551&gt;0,RANK(T1551,(N1551:P1551,Q1551:AE1551)),0)</f>
        <v>0</v>
      </c>
      <c r="AJ1551" s="6">
        <f>IF(S1551&gt;0,RANK(S1551,(N1551:P1551,Q1551:AE1551)),0)</f>
        <v>0</v>
      </c>
      <c r="AK1551" s="2">
        <f t="shared" si="555"/>
        <v>5.270369979972594E-3</v>
      </c>
      <c r="AL1551" s="2">
        <f t="shared" si="556"/>
        <v>0</v>
      </c>
      <c r="AM1551" s="2">
        <f t="shared" si="557"/>
        <v>0</v>
      </c>
      <c r="AN1551" s="2">
        <f t="shared" si="558"/>
        <v>0</v>
      </c>
      <c r="AP1551" t="s">
        <v>934</v>
      </c>
      <c r="AQ1551" t="s">
        <v>1022</v>
      </c>
      <c r="AT1551" s="92">
        <v>48</v>
      </c>
      <c r="AU1551" s="94">
        <v>321</v>
      </c>
      <c r="AV1551" s="98">
        <f t="shared" si="549"/>
        <v>48321</v>
      </c>
      <c r="AX1551" s="6" t="s">
        <v>1535</v>
      </c>
    </row>
    <row r="1552" spans="1:50" hidden="1" outlineLevel="1">
      <c r="A1552" t="s">
        <v>2763</v>
      </c>
      <c r="B1552" t="s">
        <v>1022</v>
      </c>
      <c r="C1552" s="1">
        <f t="shared" si="550"/>
        <v>5061</v>
      </c>
      <c r="D1552" s="6">
        <f>IF(N1552&gt;0, RANK(N1552,(N1552:P1552,Q1552:AE1552)),0)</f>
        <v>1</v>
      </c>
      <c r="E1552" s="6">
        <f>IF(O1552&gt;0,RANK(O1552,(N1552:P1552,Q1552:AE1552)),0)</f>
        <v>2</v>
      </c>
      <c r="F1552" s="6">
        <f>IF(P1552&gt;0,RANK(P1552,(N1552:P1552,Q1552:AE1552)),0)</f>
        <v>0</v>
      </c>
      <c r="G1552" s="1">
        <f t="shared" si="559"/>
        <v>1455</v>
      </c>
      <c r="H1552" s="2">
        <f t="shared" si="560"/>
        <v>0.28749259039715469</v>
      </c>
      <c r="I1552" s="2"/>
      <c r="J1552" s="2">
        <f t="shared" si="551"/>
        <v>0.63683066587630899</v>
      </c>
      <c r="K1552" s="2">
        <f t="shared" si="552"/>
        <v>0.3493380754791543</v>
      </c>
      <c r="L1552" s="2">
        <f t="shared" si="553"/>
        <v>0</v>
      </c>
      <c r="M1552" s="2">
        <f t="shared" si="554"/>
        <v>1.3831258644536715E-2</v>
      </c>
      <c r="N1552" s="56">
        <v>3223</v>
      </c>
      <c r="O1552" s="56">
        <v>1768</v>
      </c>
      <c r="P1552" s="56"/>
      <c r="Q1552" s="56">
        <v>70</v>
      </c>
      <c r="R1552" s="56"/>
      <c r="S1552" s="56"/>
      <c r="T1552" s="56"/>
      <c r="U1552" s="56"/>
      <c r="V1552" s="56"/>
      <c r="W1552" s="56"/>
      <c r="X1552" s="56"/>
      <c r="Y1552" s="56"/>
      <c r="Z1552" s="56"/>
      <c r="AA1552" s="56"/>
      <c r="AB1552" s="56"/>
      <c r="AC1552" s="56"/>
      <c r="AD1552" s="56"/>
      <c r="AE1552" s="56"/>
      <c r="AG1552" s="6">
        <f>IF(Q1552&gt;0,RANK(Q1552,(N1552:P1552,Q1552:AE1552)),0)</f>
        <v>3</v>
      </c>
      <c r="AH1552" s="6">
        <f>IF(R1552&gt;0,RANK(R1552,(N1552:P1552,Q1552:AE1552)),0)</f>
        <v>0</v>
      </c>
      <c r="AI1552" s="6">
        <f>IF(T1552&gt;0,RANK(T1552,(N1552:P1552,Q1552:AE1552)),0)</f>
        <v>0</v>
      </c>
      <c r="AJ1552" s="6">
        <f>IF(S1552&gt;0,RANK(S1552,(N1552:P1552,Q1552:AE1552)),0)</f>
        <v>0</v>
      </c>
      <c r="AK1552" s="2">
        <f t="shared" si="555"/>
        <v>1.3831258644536652E-2</v>
      </c>
      <c r="AL1552" s="2">
        <f t="shared" si="556"/>
        <v>0</v>
      </c>
      <c r="AM1552" s="2">
        <f t="shared" si="557"/>
        <v>0</v>
      </c>
      <c r="AN1552" s="2">
        <f t="shared" si="558"/>
        <v>0</v>
      </c>
      <c r="AP1552" t="s">
        <v>2763</v>
      </c>
      <c r="AQ1552" t="s">
        <v>1022</v>
      </c>
      <c r="AT1552" s="92">
        <v>48</v>
      </c>
      <c r="AU1552" s="94">
        <v>323</v>
      </c>
      <c r="AV1552" s="98">
        <f t="shared" si="549"/>
        <v>48323</v>
      </c>
      <c r="AX1552" s="6" t="s">
        <v>1535</v>
      </c>
    </row>
    <row r="1553" spans="1:50" hidden="1" outlineLevel="1">
      <c r="A1553" t="s">
        <v>1274</v>
      </c>
      <c r="B1553" t="s">
        <v>1022</v>
      </c>
      <c r="C1553" s="1">
        <f t="shared" si="550"/>
        <v>8247</v>
      </c>
      <c r="D1553" s="6">
        <f>IF(N1553&gt;0, RANK(N1553,(N1553:P1553,Q1553:AE1553)),0)</f>
        <v>2</v>
      </c>
      <c r="E1553" s="6">
        <f>IF(O1553&gt;0,RANK(O1553,(N1553:P1553,Q1553:AE1553)),0)</f>
        <v>1</v>
      </c>
      <c r="F1553" s="6">
        <f>IF(P1553&gt;0,RANK(P1553,(N1553:P1553,Q1553:AE1553)),0)</f>
        <v>0</v>
      </c>
      <c r="G1553" s="1">
        <f t="shared" si="559"/>
        <v>2924</v>
      </c>
      <c r="H1553" s="2">
        <f t="shared" si="560"/>
        <v>0.35455317085000604</v>
      </c>
      <c r="I1553" s="2"/>
      <c r="J1553" s="2">
        <f t="shared" si="551"/>
        <v>0.31951012489390079</v>
      </c>
      <c r="K1553" s="2">
        <f t="shared" si="552"/>
        <v>0.67406329574390689</v>
      </c>
      <c r="L1553" s="2">
        <f t="shared" si="553"/>
        <v>0</v>
      </c>
      <c r="M1553" s="2">
        <f t="shared" si="554"/>
        <v>6.426579362192375E-3</v>
      </c>
      <c r="N1553" s="56">
        <v>2635</v>
      </c>
      <c r="O1553" s="56">
        <v>5559</v>
      </c>
      <c r="P1553" s="56"/>
      <c r="Q1553" s="56">
        <v>53</v>
      </c>
      <c r="R1553" s="56"/>
      <c r="S1553" s="56"/>
      <c r="T1553" s="56"/>
      <c r="U1553" s="56"/>
      <c r="V1553" s="56"/>
      <c r="W1553" s="56"/>
      <c r="X1553" s="56"/>
      <c r="Y1553" s="56"/>
      <c r="Z1553" s="56"/>
      <c r="AA1553" s="56"/>
      <c r="AB1553" s="56"/>
      <c r="AC1553" s="56"/>
      <c r="AD1553" s="56"/>
      <c r="AE1553" s="56"/>
      <c r="AG1553" s="6">
        <f>IF(Q1553&gt;0,RANK(Q1553,(N1553:P1553,Q1553:AE1553)),0)</f>
        <v>3</v>
      </c>
      <c r="AH1553" s="6">
        <f>IF(R1553&gt;0,RANK(R1553,(N1553:P1553,Q1553:AE1553)),0)</f>
        <v>0</v>
      </c>
      <c r="AI1553" s="6">
        <f>IF(T1553&gt;0,RANK(T1553,(N1553:P1553,Q1553:AE1553)),0)</f>
        <v>0</v>
      </c>
      <c r="AJ1553" s="6">
        <f>IF(S1553&gt;0,RANK(S1553,(N1553:P1553,Q1553:AE1553)),0)</f>
        <v>0</v>
      </c>
      <c r="AK1553" s="2">
        <f t="shared" si="555"/>
        <v>6.4265793621923126E-3</v>
      </c>
      <c r="AL1553" s="2">
        <f t="shared" si="556"/>
        <v>0</v>
      </c>
      <c r="AM1553" s="2">
        <f t="shared" si="557"/>
        <v>0</v>
      </c>
      <c r="AN1553" s="2">
        <f t="shared" si="558"/>
        <v>0</v>
      </c>
      <c r="AP1553" t="s">
        <v>1274</v>
      </c>
      <c r="AQ1553" t="s">
        <v>1022</v>
      </c>
      <c r="AT1553" s="92">
        <v>48</v>
      </c>
      <c r="AU1553" s="94">
        <v>325</v>
      </c>
      <c r="AV1553" s="98">
        <f t="shared" si="549"/>
        <v>48325</v>
      </c>
      <c r="AX1553" s="6" t="s">
        <v>1535</v>
      </c>
    </row>
    <row r="1554" spans="1:50" hidden="1" outlineLevel="1">
      <c r="A1554" t="s">
        <v>464</v>
      </c>
      <c r="B1554" t="s">
        <v>1022</v>
      </c>
      <c r="C1554" s="1">
        <f t="shared" si="550"/>
        <v>922</v>
      </c>
      <c r="D1554" s="6">
        <f>IF(N1554&gt;0, RANK(N1554,(N1554:P1554,Q1554:AE1554)),0)</f>
        <v>2</v>
      </c>
      <c r="E1554" s="6">
        <f>IF(O1554&gt;0,RANK(O1554,(N1554:P1554,Q1554:AE1554)),0)</f>
        <v>1</v>
      </c>
      <c r="F1554" s="6">
        <f>IF(P1554&gt;0,RANK(P1554,(N1554:P1554,Q1554:AE1554)),0)</f>
        <v>0</v>
      </c>
      <c r="G1554" s="1">
        <f t="shared" si="559"/>
        <v>182</v>
      </c>
      <c r="H1554" s="2">
        <f t="shared" si="560"/>
        <v>0.19739696312364424</v>
      </c>
      <c r="I1554" s="2"/>
      <c r="J1554" s="2">
        <f t="shared" si="551"/>
        <v>0.39913232104121477</v>
      </c>
      <c r="K1554" s="2">
        <f t="shared" si="552"/>
        <v>0.59652928416485895</v>
      </c>
      <c r="L1554" s="2">
        <f t="shared" si="553"/>
        <v>0</v>
      </c>
      <c r="M1554" s="2">
        <f t="shared" si="554"/>
        <v>4.3383947939262812E-3</v>
      </c>
      <c r="N1554" s="56">
        <v>368</v>
      </c>
      <c r="O1554" s="56">
        <v>550</v>
      </c>
      <c r="P1554" s="56"/>
      <c r="Q1554" s="56">
        <v>4</v>
      </c>
      <c r="R1554" s="56"/>
      <c r="S1554" s="56"/>
      <c r="T1554" s="56"/>
      <c r="U1554" s="56"/>
      <c r="V1554" s="56"/>
      <c r="W1554" s="56"/>
      <c r="X1554" s="56"/>
      <c r="Y1554" s="56"/>
      <c r="Z1554" s="56"/>
      <c r="AA1554" s="56"/>
      <c r="AB1554" s="56"/>
      <c r="AC1554" s="56"/>
      <c r="AD1554" s="56"/>
      <c r="AE1554" s="56"/>
      <c r="AG1554" s="6">
        <f>IF(Q1554&gt;0,RANK(Q1554,(N1554:P1554,Q1554:AE1554)),0)</f>
        <v>3</v>
      </c>
      <c r="AH1554" s="6">
        <f>IF(R1554&gt;0,RANK(R1554,(N1554:P1554,Q1554:AE1554)),0)</f>
        <v>0</v>
      </c>
      <c r="AI1554" s="6">
        <f>IF(T1554&gt;0,RANK(T1554,(N1554:P1554,Q1554:AE1554)),0)</f>
        <v>0</v>
      </c>
      <c r="AJ1554" s="6">
        <f>IF(S1554&gt;0,RANK(S1554,(N1554:P1554,Q1554:AE1554)),0)</f>
        <v>0</v>
      </c>
      <c r="AK1554" s="2">
        <f t="shared" si="555"/>
        <v>4.3383947939262474E-3</v>
      </c>
      <c r="AL1554" s="2">
        <f t="shared" si="556"/>
        <v>0</v>
      </c>
      <c r="AM1554" s="2">
        <f t="shared" si="557"/>
        <v>0</v>
      </c>
      <c r="AN1554" s="2">
        <f t="shared" si="558"/>
        <v>0</v>
      </c>
      <c r="AP1554" t="s">
        <v>464</v>
      </c>
      <c r="AQ1554" t="s">
        <v>1022</v>
      </c>
      <c r="AT1554" s="92">
        <v>48</v>
      </c>
      <c r="AU1554" s="94">
        <v>327</v>
      </c>
      <c r="AV1554" s="98">
        <f t="shared" si="549"/>
        <v>48327</v>
      </c>
      <c r="AX1554" s="6" t="s">
        <v>1535</v>
      </c>
    </row>
    <row r="1555" spans="1:50" hidden="1" outlineLevel="1">
      <c r="A1555" t="s">
        <v>971</v>
      </c>
      <c r="B1555" t="s">
        <v>1022</v>
      </c>
      <c r="C1555" s="1">
        <f t="shared" si="550"/>
        <v>30952</v>
      </c>
      <c r="D1555" s="6">
        <f>IF(N1555&gt;0, RANK(N1555,(N1555:P1555,Q1555:AE1555)),0)</f>
        <v>2</v>
      </c>
      <c r="E1555" s="6">
        <f>IF(O1555&gt;0,RANK(O1555,(N1555:P1555,Q1555:AE1555)),0)</f>
        <v>1</v>
      </c>
      <c r="F1555" s="6">
        <f>IF(P1555&gt;0,RANK(P1555,(N1555:P1555,Q1555:AE1555)),0)</f>
        <v>0</v>
      </c>
      <c r="G1555" s="1">
        <f t="shared" si="559"/>
        <v>19715</v>
      </c>
      <c r="H1555" s="2">
        <f t="shared" si="560"/>
        <v>0.63695399327991731</v>
      </c>
      <c r="I1555" s="2"/>
      <c r="J1555" s="2">
        <f t="shared" si="551"/>
        <v>0.17704833290255881</v>
      </c>
      <c r="K1555" s="2">
        <f t="shared" si="552"/>
        <v>0.81400232618247614</v>
      </c>
      <c r="L1555" s="2">
        <f t="shared" si="553"/>
        <v>0</v>
      </c>
      <c r="M1555" s="2">
        <f t="shared" si="554"/>
        <v>8.9493409149650205E-3</v>
      </c>
      <c r="N1555" s="56">
        <v>5480</v>
      </c>
      <c r="O1555" s="56">
        <v>25195</v>
      </c>
      <c r="P1555" s="56"/>
      <c r="Q1555" s="56">
        <v>277</v>
      </c>
      <c r="R1555" s="56"/>
      <c r="S1555" s="56"/>
      <c r="T1555" s="56"/>
      <c r="U1555" s="56"/>
      <c r="V1555" s="56"/>
      <c r="W1555" s="56"/>
      <c r="X1555" s="56"/>
      <c r="Y1555" s="56"/>
      <c r="Z1555" s="56"/>
      <c r="AA1555" s="56"/>
      <c r="AB1555" s="56"/>
      <c r="AC1555" s="56"/>
      <c r="AD1555" s="56"/>
      <c r="AE1555" s="56"/>
      <c r="AG1555" s="6">
        <f>IF(Q1555&gt;0,RANK(Q1555,(N1555:P1555,Q1555:AE1555)),0)</f>
        <v>3</v>
      </c>
      <c r="AH1555" s="6">
        <f>IF(R1555&gt;0,RANK(R1555,(N1555:P1555,Q1555:AE1555)),0)</f>
        <v>0</v>
      </c>
      <c r="AI1555" s="6">
        <f>IF(T1555&gt;0,RANK(T1555,(N1555:P1555,Q1555:AE1555)),0)</f>
        <v>0</v>
      </c>
      <c r="AJ1555" s="6">
        <f>IF(S1555&gt;0,RANK(S1555,(N1555:P1555,Q1555:AE1555)),0)</f>
        <v>0</v>
      </c>
      <c r="AK1555" s="2">
        <f t="shared" si="555"/>
        <v>8.9493409149651072E-3</v>
      </c>
      <c r="AL1555" s="2">
        <f t="shared" si="556"/>
        <v>0</v>
      </c>
      <c r="AM1555" s="2">
        <f t="shared" si="557"/>
        <v>0</v>
      </c>
      <c r="AN1555" s="2">
        <f t="shared" si="558"/>
        <v>0</v>
      </c>
      <c r="AP1555" t="s">
        <v>971</v>
      </c>
      <c r="AQ1555" t="s">
        <v>1022</v>
      </c>
      <c r="AT1555" s="92">
        <v>48</v>
      </c>
      <c r="AU1555" s="94">
        <v>329</v>
      </c>
      <c r="AV1555" s="98">
        <f t="shared" si="549"/>
        <v>48329</v>
      </c>
      <c r="AX1555" s="6" t="s">
        <v>1535</v>
      </c>
    </row>
    <row r="1556" spans="1:50" hidden="1" outlineLevel="1">
      <c r="A1556" t="s">
        <v>943</v>
      </c>
      <c r="B1556" t="s">
        <v>1022</v>
      </c>
      <c r="C1556" s="1">
        <f t="shared" si="550"/>
        <v>6132</v>
      </c>
      <c r="D1556" s="6">
        <f>IF(N1556&gt;0, RANK(N1556,(N1556:P1556,Q1556:AE1556)),0)</f>
        <v>2</v>
      </c>
      <c r="E1556" s="6">
        <f>IF(O1556&gt;0,RANK(O1556,(N1556:P1556,Q1556:AE1556)),0)</f>
        <v>1</v>
      </c>
      <c r="F1556" s="6">
        <f>IF(P1556&gt;0,RANK(P1556,(N1556:P1556,Q1556:AE1556)),0)</f>
        <v>0</v>
      </c>
      <c r="G1556" s="1">
        <f t="shared" si="559"/>
        <v>126</v>
      </c>
      <c r="H1556" s="2">
        <f t="shared" si="560"/>
        <v>2.0547945205479451E-2</v>
      </c>
      <c r="I1556" s="2"/>
      <c r="J1556" s="2">
        <f t="shared" si="551"/>
        <v>0.48760600130463144</v>
      </c>
      <c r="K1556" s="2">
        <f t="shared" si="552"/>
        <v>0.50815394651011092</v>
      </c>
      <c r="L1556" s="2">
        <f t="shared" si="553"/>
        <v>0</v>
      </c>
      <c r="M1556" s="2">
        <f t="shared" si="554"/>
        <v>4.2400521852575812E-3</v>
      </c>
      <c r="N1556" s="56">
        <v>2990</v>
      </c>
      <c r="O1556" s="56">
        <v>3116</v>
      </c>
      <c r="P1556" s="56"/>
      <c r="Q1556" s="56">
        <v>26</v>
      </c>
      <c r="R1556" s="56"/>
      <c r="S1556" s="56"/>
      <c r="T1556" s="56"/>
      <c r="U1556" s="56"/>
      <c r="V1556" s="56"/>
      <c r="W1556" s="56"/>
      <c r="X1556" s="56"/>
      <c r="Y1556" s="56"/>
      <c r="Z1556" s="56"/>
      <c r="AA1556" s="56"/>
      <c r="AB1556" s="56"/>
      <c r="AC1556" s="56"/>
      <c r="AD1556" s="56"/>
      <c r="AE1556" s="56"/>
      <c r="AG1556" s="6">
        <f>IF(Q1556&gt;0,RANK(Q1556,(N1556:P1556,Q1556:AE1556)),0)</f>
        <v>3</v>
      </c>
      <c r="AH1556" s="6">
        <f>IF(R1556&gt;0,RANK(R1556,(N1556:P1556,Q1556:AE1556)),0)</f>
        <v>0</v>
      </c>
      <c r="AI1556" s="6">
        <f>IF(T1556&gt;0,RANK(T1556,(N1556:P1556,Q1556:AE1556)),0)</f>
        <v>0</v>
      </c>
      <c r="AJ1556" s="6">
        <f>IF(S1556&gt;0,RANK(S1556,(N1556:P1556,Q1556:AE1556)),0)</f>
        <v>0</v>
      </c>
      <c r="AK1556" s="2">
        <f t="shared" si="555"/>
        <v>4.2400521852576645E-3</v>
      </c>
      <c r="AL1556" s="2">
        <f t="shared" si="556"/>
        <v>0</v>
      </c>
      <c r="AM1556" s="2">
        <f t="shared" si="557"/>
        <v>0</v>
      </c>
      <c r="AN1556" s="2">
        <f t="shared" si="558"/>
        <v>0</v>
      </c>
      <c r="AP1556" t="s">
        <v>943</v>
      </c>
      <c r="AQ1556" t="s">
        <v>1022</v>
      </c>
      <c r="AT1556" s="92">
        <v>48</v>
      </c>
      <c r="AU1556" s="94">
        <v>331</v>
      </c>
      <c r="AV1556" s="98">
        <f t="shared" si="549"/>
        <v>48331</v>
      </c>
      <c r="AX1556" s="6" t="s">
        <v>1535</v>
      </c>
    </row>
    <row r="1557" spans="1:50" hidden="1" outlineLevel="1">
      <c r="A1557" t="s">
        <v>431</v>
      </c>
      <c r="B1557" t="s">
        <v>1022</v>
      </c>
      <c r="C1557" s="1">
        <f t="shared" si="550"/>
        <v>1620</v>
      </c>
      <c r="D1557" s="6">
        <f>IF(N1557&gt;0, RANK(N1557,(N1557:P1557,Q1557:AE1557)),0)</f>
        <v>2</v>
      </c>
      <c r="E1557" s="6">
        <f>IF(O1557&gt;0,RANK(O1557,(N1557:P1557,Q1557:AE1557)),0)</f>
        <v>1</v>
      </c>
      <c r="F1557" s="6">
        <f>IF(P1557&gt;0,RANK(P1557,(N1557:P1557,Q1557:AE1557)),0)</f>
        <v>0</v>
      </c>
      <c r="G1557" s="1">
        <f t="shared" si="559"/>
        <v>189</v>
      </c>
      <c r="H1557" s="2">
        <f t="shared" si="560"/>
        <v>0.11666666666666667</v>
      </c>
      <c r="I1557" s="2"/>
      <c r="J1557" s="2">
        <f t="shared" si="551"/>
        <v>0.43950617283950616</v>
      </c>
      <c r="K1557" s="2">
        <f t="shared" si="552"/>
        <v>0.5561728395061728</v>
      </c>
      <c r="L1557" s="2">
        <f t="shared" si="553"/>
        <v>0</v>
      </c>
      <c r="M1557" s="2">
        <f t="shared" si="554"/>
        <v>4.3209876543209846E-3</v>
      </c>
      <c r="N1557" s="56">
        <v>712</v>
      </c>
      <c r="O1557" s="56">
        <v>901</v>
      </c>
      <c r="P1557" s="56"/>
      <c r="Q1557" s="56">
        <v>7</v>
      </c>
      <c r="R1557" s="56"/>
      <c r="S1557" s="56"/>
      <c r="T1557" s="56"/>
      <c r="U1557" s="56"/>
      <c r="V1557" s="56"/>
      <c r="W1557" s="56"/>
      <c r="X1557" s="56"/>
      <c r="Y1557" s="56"/>
      <c r="Z1557" s="56"/>
      <c r="AA1557" s="56"/>
      <c r="AB1557" s="56"/>
      <c r="AC1557" s="56"/>
      <c r="AD1557" s="56"/>
      <c r="AE1557" s="56"/>
      <c r="AG1557" s="6">
        <f>IF(Q1557&gt;0,RANK(Q1557,(N1557:P1557,Q1557:AE1557)),0)</f>
        <v>3</v>
      </c>
      <c r="AH1557" s="6">
        <f>IF(R1557&gt;0,RANK(R1557,(N1557:P1557,Q1557:AE1557)),0)</f>
        <v>0</v>
      </c>
      <c r="AI1557" s="6">
        <f>IF(T1557&gt;0,RANK(T1557,(N1557:P1557,Q1557:AE1557)),0)</f>
        <v>0</v>
      </c>
      <c r="AJ1557" s="6">
        <f>IF(S1557&gt;0,RANK(S1557,(N1557:P1557,Q1557:AE1557)),0)</f>
        <v>0</v>
      </c>
      <c r="AK1557" s="2">
        <f t="shared" si="555"/>
        <v>4.3209876543209872E-3</v>
      </c>
      <c r="AL1557" s="2">
        <f t="shared" si="556"/>
        <v>0</v>
      </c>
      <c r="AM1557" s="2">
        <f t="shared" si="557"/>
        <v>0</v>
      </c>
      <c r="AN1557" s="2">
        <f t="shared" si="558"/>
        <v>0</v>
      </c>
      <c r="AP1557" t="s">
        <v>431</v>
      </c>
      <c r="AQ1557" t="s">
        <v>1022</v>
      </c>
      <c r="AT1557" s="92">
        <v>48</v>
      </c>
      <c r="AU1557" s="94">
        <v>333</v>
      </c>
      <c r="AV1557" s="98">
        <f t="shared" si="549"/>
        <v>48333</v>
      </c>
      <c r="AX1557" s="6" t="s">
        <v>1535</v>
      </c>
    </row>
    <row r="1558" spans="1:50" hidden="1" outlineLevel="1">
      <c r="A1558" t="s">
        <v>2691</v>
      </c>
      <c r="B1558" t="s">
        <v>1022</v>
      </c>
      <c r="C1558" s="1">
        <f t="shared" si="550"/>
        <v>2032</v>
      </c>
      <c r="D1558" s="6">
        <f>IF(N1558&gt;0, RANK(N1558,(N1558:P1558,Q1558:AE1558)),0)</f>
        <v>2</v>
      </c>
      <c r="E1558" s="6">
        <f>IF(O1558&gt;0,RANK(O1558,(N1558:P1558,Q1558:AE1558)),0)</f>
        <v>1</v>
      </c>
      <c r="F1558" s="6">
        <f>IF(P1558&gt;0,RANK(P1558,(N1558:P1558,Q1558:AE1558)),0)</f>
        <v>0</v>
      </c>
      <c r="G1558" s="1">
        <f t="shared" si="559"/>
        <v>165</v>
      </c>
      <c r="H1558" s="2">
        <f t="shared" si="560"/>
        <v>8.1200787401574798E-2</v>
      </c>
      <c r="I1558" s="2"/>
      <c r="J1558" s="2">
        <f t="shared" si="551"/>
        <v>0.4581692913385827</v>
      </c>
      <c r="K1558" s="2">
        <f t="shared" si="552"/>
        <v>0.53937007874015752</v>
      </c>
      <c r="L1558" s="2">
        <f t="shared" si="553"/>
        <v>0</v>
      </c>
      <c r="M1558" s="2">
        <f t="shared" si="554"/>
        <v>2.4606299212598381E-3</v>
      </c>
      <c r="N1558" s="56">
        <v>931</v>
      </c>
      <c r="O1558" s="56">
        <v>1096</v>
      </c>
      <c r="P1558" s="56"/>
      <c r="Q1558" s="56">
        <v>5</v>
      </c>
      <c r="R1558" s="56"/>
      <c r="S1558" s="56"/>
      <c r="T1558" s="56"/>
      <c r="U1558" s="56"/>
      <c r="V1558" s="56"/>
      <c r="W1558" s="56"/>
      <c r="X1558" s="56"/>
      <c r="Y1558" s="56"/>
      <c r="Z1558" s="56"/>
      <c r="AA1558" s="56"/>
      <c r="AB1558" s="56"/>
      <c r="AC1558" s="56"/>
      <c r="AD1558" s="56"/>
      <c r="AE1558" s="56"/>
      <c r="AG1558" s="6">
        <f>IF(Q1558&gt;0,RANK(Q1558,(N1558:P1558,Q1558:AE1558)),0)</f>
        <v>3</v>
      </c>
      <c r="AH1558" s="6">
        <f>IF(R1558&gt;0,RANK(R1558,(N1558:P1558,Q1558:AE1558)),0)</f>
        <v>0</v>
      </c>
      <c r="AI1558" s="6">
        <f>IF(T1558&gt;0,RANK(T1558,(N1558:P1558,Q1558:AE1558)),0)</f>
        <v>0</v>
      </c>
      <c r="AJ1558" s="6">
        <f>IF(S1558&gt;0,RANK(S1558,(N1558:P1558,Q1558:AE1558)),0)</f>
        <v>0</v>
      </c>
      <c r="AK1558" s="2">
        <f t="shared" si="555"/>
        <v>2.4606299212598425E-3</v>
      </c>
      <c r="AL1558" s="2">
        <f t="shared" si="556"/>
        <v>0</v>
      </c>
      <c r="AM1558" s="2">
        <f t="shared" si="557"/>
        <v>0</v>
      </c>
      <c r="AN1558" s="2">
        <f t="shared" si="558"/>
        <v>0</v>
      </c>
      <c r="AP1558" t="s">
        <v>2691</v>
      </c>
      <c r="AQ1558" t="s">
        <v>1022</v>
      </c>
      <c r="AT1558" s="92">
        <v>48</v>
      </c>
      <c r="AU1558" s="94">
        <v>335</v>
      </c>
      <c r="AV1558" s="98">
        <f t="shared" si="549"/>
        <v>48335</v>
      </c>
      <c r="AX1558" s="6" t="s">
        <v>1535</v>
      </c>
    </row>
    <row r="1559" spans="1:50" hidden="1" outlineLevel="1">
      <c r="A1559" t="s">
        <v>1878</v>
      </c>
      <c r="B1559" t="s">
        <v>1022</v>
      </c>
      <c r="C1559" s="1">
        <f t="shared" si="550"/>
        <v>5290</v>
      </c>
      <c r="D1559" s="6">
        <f>IF(N1559&gt;0, RANK(N1559,(N1559:P1559,Q1559:AE1559)),0)</f>
        <v>2</v>
      </c>
      <c r="E1559" s="6">
        <f>IF(O1559&gt;0,RANK(O1559,(N1559:P1559,Q1559:AE1559)),0)</f>
        <v>1</v>
      </c>
      <c r="F1559" s="6">
        <f>IF(P1559&gt;0,RANK(P1559,(N1559:P1559,Q1559:AE1559)),0)</f>
        <v>0</v>
      </c>
      <c r="G1559" s="1">
        <f t="shared" si="559"/>
        <v>1263</v>
      </c>
      <c r="H1559" s="2">
        <f t="shared" si="560"/>
        <v>0.23875236294896029</v>
      </c>
      <c r="I1559" s="2"/>
      <c r="J1559" s="2">
        <f t="shared" si="551"/>
        <v>0.37731568998109644</v>
      </c>
      <c r="K1559" s="2">
        <f t="shared" si="552"/>
        <v>0.61606805293005673</v>
      </c>
      <c r="L1559" s="2">
        <f t="shared" si="553"/>
        <v>0</v>
      </c>
      <c r="M1559" s="2">
        <f t="shared" si="554"/>
        <v>6.6162570888468331E-3</v>
      </c>
      <c r="N1559" s="56">
        <v>1996</v>
      </c>
      <c r="O1559" s="56">
        <v>3259</v>
      </c>
      <c r="P1559" s="56"/>
      <c r="Q1559" s="56">
        <v>35</v>
      </c>
      <c r="R1559" s="56"/>
      <c r="S1559" s="56"/>
      <c r="T1559" s="56"/>
      <c r="U1559" s="56"/>
      <c r="V1559" s="56"/>
      <c r="W1559" s="56"/>
      <c r="X1559" s="56"/>
      <c r="Y1559" s="56"/>
      <c r="Z1559" s="56"/>
      <c r="AA1559" s="56"/>
      <c r="AB1559" s="56"/>
      <c r="AC1559" s="56"/>
      <c r="AD1559" s="56"/>
      <c r="AE1559" s="56"/>
      <c r="AG1559" s="6">
        <f>IF(Q1559&gt;0,RANK(Q1559,(N1559:P1559,Q1559:AE1559)),0)</f>
        <v>3</v>
      </c>
      <c r="AH1559" s="6">
        <f>IF(R1559&gt;0,RANK(R1559,(N1559:P1559,Q1559:AE1559)),0)</f>
        <v>0</v>
      </c>
      <c r="AI1559" s="6">
        <f>IF(T1559&gt;0,RANK(T1559,(N1559:P1559,Q1559:AE1559)),0)</f>
        <v>0</v>
      </c>
      <c r="AJ1559" s="6">
        <f>IF(S1559&gt;0,RANK(S1559,(N1559:P1559,Q1559:AE1559)),0)</f>
        <v>0</v>
      </c>
      <c r="AK1559" s="2">
        <f t="shared" si="555"/>
        <v>6.6162570888468808E-3</v>
      </c>
      <c r="AL1559" s="2">
        <f t="shared" si="556"/>
        <v>0</v>
      </c>
      <c r="AM1559" s="2">
        <f t="shared" si="557"/>
        <v>0</v>
      </c>
      <c r="AN1559" s="2">
        <f t="shared" si="558"/>
        <v>0</v>
      </c>
      <c r="AP1559" t="s">
        <v>1878</v>
      </c>
      <c r="AQ1559" t="s">
        <v>1022</v>
      </c>
      <c r="AT1559" s="92">
        <v>48</v>
      </c>
      <c r="AU1559" s="94">
        <v>337</v>
      </c>
      <c r="AV1559" s="98">
        <f t="shared" si="549"/>
        <v>48337</v>
      </c>
      <c r="AX1559" s="6" t="s">
        <v>1535</v>
      </c>
    </row>
    <row r="1560" spans="1:50" hidden="1" outlineLevel="1">
      <c r="A1560" t="s">
        <v>496</v>
      </c>
      <c r="B1560" t="s">
        <v>1022</v>
      </c>
      <c r="C1560" s="1">
        <f t="shared" si="550"/>
        <v>57798</v>
      </c>
      <c r="D1560" s="6">
        <f>IF(N1560&gt;0, RANK(N1560,(N1560:P1560,Q1560:AE1560)),0)</f>
        <v>2</v>
      </c>
      <c r="E1560" s="6">
        <f>IF(O1560&gt;0,RANK(O1560,(N1560:P1560,Q1560:AE1560)),0)</f>
        <v>1</v>
      </c>
      <c r="F1560" s="6">
        <f>IF(P1560&gt;0,RANK(P1560,(N1560:P1560,Q1560:AE1560)),0)</f>
        <v>0</v>
      </c>
      <c r="G1560" s="1">
        <f t="shared" si="559"/>
        <v>28588</v>
      </c>
      <c r="H1560" s="2">
        <f t="shared" si="560"/>
        <v>0.49461919097546631</v>
      </c>
      <c r="I1560" s="2"/>
      <c r="J1560" s="2">
        <f t="shared" si="551"/>
        <v>0.24878023461019413</v>
      </c>
      <c r="K1560" s="2">
        <f t="shared" si="552"/>
        <v>0.74339942558566041</v>
      </c>
      <c r="L1560" s="2">
        <f t="shared" si="553"/>
        <v>0</v>
      </c>
      <c r="M1560" s="2">
        <f t="shared" si="554"/>
        <v>7.8203398041454264E-3</v>
      </c>
      <c r="N1560" s="56">
        <v>14379</v>
      </c>
      <c r="O1560" s="56">
        <v>42967</v>
      </c>
      <c r="P1560" s="56"/>
      <c r="Q1560" s="56">
        <v>452</v>
      </c>
      <c r="R1560" s="56"/>
      <c r="S1560" s="56"/>
      <c r="T1560" s="56"/>
      <c r="U1560" s="56"/>
      <c r="V1560" s="56"/>
      <c r="W1560" s="56"/>
      <c r="X1560" s="56"/>
      <c r="Y1560" s="56"/>
      <c r="Z1560" s="56"/>
      <c r="AA1560" s="56"/>
      <c r="AB1560" s="56"/>
      <c r="AC1560" s="56"/>
      <c r="AD1560" s="56"/>
      <c r="AE1560" s="56"/>
      <c r="AG1560" s="6">
        <f>IF(Q1560&gt;0,RANK(Q1560,(N1560:P1560,Q1560:AE1560)),0)</f>
        <v>3</v>
      </c>
      <c r="AH1560" s="6">
        <f>IF(R1560&gt;0,RANK(R1560,(N1560:P1560,Q1560:AE1560)),0)</f>
        <v>0</v>
      </c>
      <c r="AI1560" s="6">
        <f>IF(T1560&gt;0,RANK(T1560,(N1560:P1560,Q1560:AE1560)),0)</f>
        <v>0</v>
      </c>
      <c r="AJ1560" s="6">
        <f>IF(S1560&gt;0,RANK(S1560,(N1560:P1560,Q1560:AE1560)),0)</f>
        <v>0</v>
      </c>
      <c r="AK1560" s="2">
        <f t="shared" si="555"/>
        <v>7.8203398041454715E-3</v>
      </c>
      <c r="AL1560" s="2">
        <f t="shared" si="556"/>
        <v>0</v>
      </c>
      <c r="AM1560" s="2">
        <f t="shared" si="557"/>
        <v>0</v>
      </c>
      <c r="AN1560" s="2">
        <f t="shared" si="558"/>
        <v>0</v>
      </c>
      <c r="AP1560" t="s">
        <v>496</v>
      </c>
      <c r="AQ1560" t="s">
        <v>1022</v>
      </c>
      <c r="AT1560" s="92">
        <v>48</v>
      </c>
      <c r="AU1560" s="94">
        <v>339</v>
      </c>
      <c r="AV1560" s="98">
        <f t="shared" ref="AV1560:AV1623" si="561">1000*AT1560+AU1560</f>
        <v>48339</v>
      </c>
      <c r="AX1560" s="6" t="s">
        <v>1535</v>
      </c>
    </row>
    <row r="1561" spans="1:50" hidden="1" outlineLevel="1">
      <c r="A1561" t="s">
        <v>42</v>
      </c>
      <c r="B1561" t="s">
        <v>1022</v>
      </c>
      <c r="C1561" s="1">
        <f t="shared" si="550"/>
        <v>4305</v>
      </c>
      <c r="D1561" s="6">
        <f>IF(N1561&gt;0, RANK(N1561,(N1561:P1561,Q1561:AE1561)),0)</f>
        <v>2</v>
      </c>
      <c r="E1561" s="6">
        <f>IF(O1561&gt;0,RANK(O1561,(N1561:P1561,Q1561:AE1561)),0)</f>
        <v>1</v>
      </c>
      <c r="F1561" s="6">
        <f>IF(P1561&gt;0,RANK(P1561,(N1561:P1561,Q1561:AE1561)),0)</f>
        <v>0</v>
      </c>
      <c r="G1561" s="1">
        <f t="shared" si="559"/>
        <v>2563</v>
      </c>
      <c r="H1561" s="2">
        <f t="shared" si="560"/>
        <v>0.5953542392566783</v>
      </c>
      <c r="I1561" s="2"/>
      <c r="J1561" s="2">
        <f t="shared" si="551"/>
        <v>0.19883855981416956</v>
      </c>
      <c r="K1561" s="2">
        <f t="shared" si="552"/>
        <v>0.79419279907084783</v>
      </c>
      <c r="L1561" s="2">
        <f t="shared" si="553"/>
        <v>0</v>
      </c>
      <c r="M1561" s="2">
        <f t="shared" si="554"/>
        <v>6.9686411149826322E-3</v>
      </c>
      <c r="N1561" s="56">
        <v>856</v>
      </c>
      <c r="O1561" s="56">
        <v>3419</v>
      </c>
      <c r="P1561" s="56"/>
      <c r="Q1561" s="56">
        <v>30</v>
      </c>
      <c r="R1561" s="56"/>
      <c r="S1561" s="56"/>
      <c r="T1561" s="56"/>
      <c r="U1561" s="56"/>
      <c r="V1561" s="56"/>
      <c r="W1561" s="56"/>
      <c r="X1561" s="56"/>
      <c r="Y1561" s="56"/>
      <c r="Z1561" s="56"/>
      <c r="AA1561" s="56"/>
      <c r="AB1561" s="56"/>
      <c r="AC1561" s="56"/>
      <c r="AD1561" s="56"/>
      <c r="AE1561" s="56"/>
      <c r="AG1561" s="6">
        <f>IF(Q1561&gt;0,RANK(Q1561,(N1561:P1561,Q1561:AE1561)),0)</f>
        <v>3</v>
      </c>
      <c r="AH1561" s="6">
        <f>IF(R1561&gt;0,RANK(R1561,(N1561:P1561,Q1561:AE1561)),0)</f>
        <v>0</v>
      </c>
      <c r="AI1561" s="6">
        <f>IF(T1561&gt;0,RANK(T1561,(N1561:P1561,Q1561:AE1561)),0)</f>
        <v>0</v>
      </c>
      <c r="AJ1561" s="6">
        <f>IF(S1561&gt;0,RANK(S1561,(N1561:P1561,Q1561:AE1561)),0)</f>
        <v>0</v>
      </c>
      <c r="AK1561" s="2">
        <f t="shared" si="555"/>
        <v>6.9686411149825784E-3</v>
      </c>
      <c r="AL1561" s="2">
        <f t="shared" si="556"/>
        <v>0</v>
      </c>
      <c r="AM1561" s="2">
        <f t="shared" si="557"/>
        <v>0</v>
      </c>
      <c r="AN1561" s="2">
        <f t="shared" si="558"/>
        <v>0</v>
      </c>
      <c r="AP1561" t="s">
        <v>42</v>
      </c>
      <c r="AQ1561" t="s">
        <v>1022</v>
      </c>
      <c r="AT1561" s="92">
        <v>48</v>
      </c>
      <c r="AU1561" s="94">
        <v>341</v>
      </c>
      <c r="AV1561" s="98">
        <f t="shared" si="561"/>
        <v>48341</v>
      </c>
      <c r="AX1561" s="6" t="s">
        <v>1535</v>
      </c>
    </row>
    <row r="1562" spans="1:50" hidden="1" outlineLevel="1">
      <c r="A1562" t="s">
        <v>199</v>
      </c>
      <c r="B1562" t="s">
        <v>1022</v>
      </c>
      <c r="C1562" s="1">
        <f t="shared" si="550"/>
        <v>3775</v>
      </c>
      <c r="D1562" s="6">
        <f>IF(N1562&gt;0, RANK(N1562,(N1562:P1562,Q1562:AE1562)),0)</f>
        <v>1</v>
      </c>
      <c r="E1562" s="6">
        <f>IF(O1562&gt;0,RANK(O1562,(N1562:P1562,Q1562:AE1562)),0)</f>
        <v>2</v>
      </c>
      <c r="F1562" s="6">
        <f>IF(P1562&gt;0,RANK(P1562,(N1562:P1562,Q1562:AE1562)),0)</f>
        <v>0</v>
      </c>
      <c r="G1562" s="1">
        <f t="shared" si="559"/>
        <v>278</v>
      </c>
      <c r="H1562" s="2">
        <f t="shared" si="560"/>
        <v>7.364238410596026E-2</v>
      </c>
      <c r="I1562" s="2"/>
      <c r="J1562" s="2">
        <f t="shared" si="551"/>
        <v>0.53483443708609268</v>
      </c>
      <c r="K1562" s="2">
        <f t="shared" si="552"/>
        <v>0.46119205298013244</v>
      </c>
      <c r="L1562" s="2">
        <f t="shared" si="553"/>
        <v>0</v>
      </c>
      <c r="M1562" s="2">
        <f t="shared" si="554"/>
        <v>3.9735099337748769E-3</v>
      </c>
      <c r="N1562" s="56">
        <v>2019</v>
      </c>
      <c r="O1562" s="56">
        <v>1741</v>
      </c>
      <c r="P1562" s="56"/>
      <c r="Q1562" s="56">
        <v>15</v>
      </c>
      <c r="R1562" s="56"/>
      <c r="S1562" s="56"/>
      <c r="T1562" s="56"/>
      <c r="U1562" s="56"/>
      <c r="V1562" s="56"/>
      <c r="W1562" s="56"/>
      <c r="X1562" s="56"/>
      <c r="Y1562" s="56"/>
      <c r="Z1562" s="56"/>
      <c r="AA1562" s="56"/>
      <c r="AB1562" s="56"/>
      <c r="AC1562" s="56"/>
      <c r="AD1562" s="56"/>
      <c r="AE1562" s="56"/>
      <c r="AG1562" s="6">
        <f>IF(Q1562&gt;0,RANK(Q1562,(N1562:P1562,Q1562:AE1562)),0)</f>
        <v>3</v>
      </c>
      <c r="AH1562" s="6">
        <f>IF(R1562&gt;0,RANK(R1562,(N1562:P1562,Q1562:AE1562)),0)</f>
        <v>0</v>
      </c>
      <c r="AI1562" s="6">
        <f>IF(T1562&gt;0,RANK(T1562,(N1562:P1562,Q1562:AE1562)),0)</f>
        <v>0</v>
      </c>
      <c r="AJ1562" s="6">
        <f>IF(S1562&gt;0,RANK(S1562,(N1562:P1562,Q1562:AE1562)),0)</f>
        <v>0</v>
      </c>
      <c r="AK1562" s="2">
        <f t="shared" si="555"/>
        <v>3.9735099337748344E-3</v>
      </c>
      <c r="AL1562" s="2">
        <f t="shared" si="556"/>
        <v>0</v>
      </c>
      <c r="AM1562" s="2">
        <f t="shared" si="557"/>
        <v>0</v>
      </c>
      <c r="AN1562" s="2">
        <f t="shared" si="558"/>
        <v>0</v>
      </c>
      <c r="AP1562" t="s">
        <v>199</v>
      </c>
      <c r="AQ1562" t="s">
        <v>1022</v>
      </c>
      <c r="AT1562" s="92">
        <v>48</v>
      </c>
      <c r="AU1562" s="94">
        <v>343</v>
      </c>
      <c r="AV1562" s="98">
        <f t="shared" si="561"/>
        <v>48343</v>
      </c>
      <c r="AX1562" s="6" t="s">
        <v>1535</v>
      </c>
    </row>
    <row r="1563" spans="1:50" hidden="1" outlineLevel="1">
      <c r="A1563" t="s">
        <v>1922</v>
      </c>
      <c r="B1563" t="s">
        <v>1022</v>
      </c>
      <c r="C1563" s="1">
        <f t="shared" si="550"/>
        <v>549</v>
      </c>
      <c r="D1563" s="6">
        <f>IF(N1563&gt;0, RANK(N1563,(N1563:P1563,Q1563:AE1563)),0)</f>
        <v>2</v>
      </c>
      <c r="E1563" s="6">
        <f>IF(O1563&gt;0,RANK(O1563,(N1563:P1563,Q1563:AE1563)),0)</f>
        <v>1</v>
      </c>
      <c r="F1563" s="6">
        <f>IF(P1563&gt;0,RANK(P1563,(N1563:P1563,Q1563:AE1563)),0)</f>
        <v>0</v>
      </c>
      <c r="G1563" s="1">
        <f t="shared" si="559"/>
        <v>297</v>
      </c>
      <c r="H1563" s="2">
        <f t="shared" si="560"/>
        <v>0.54098360655737709</v>
      </c>
      <c r="I1563" s="2"/>
      <c r="J1563" s="2">
        <f t="shared" si="551"/>
        <v>0.22768670309653916</v>
      </c>
      <c r="K1563" s="2">
        <f t="shared" si="552"/>
        <v>0.76867030965391625</v>
      </c>
      <c r="L1563" s="2">
        <f t="shared" si="553"/>
        <v>0</v>
      </c>
      <c r="M1563" s="2">
        <f t="shared" si="554"/>
        <v>3.6429872495445936E-3</v>
      </c>
      <c r="N1563" s="56">
        <v>125</v>
      </c>
      <c r="O1563" s="56">
        <v>422</v>
      </c>
      <c r="P1563" s="56"/>
      <c r="Q1563" s="56">
        <v>2</v>
      </c>
      <c r="R1563" s="56"/>
      <c r="S1563" s="56"/>
      <c r="T1563" s="56"/>
      <c r="U1563" s="56"/>
      <c r="V1563" s="56"/>
      <c r="W1563" s="56"/>
      <c r="X1563" s="56"/>
      <c r="Y1563" s="56"/>
      <c r="Z1563" s="56"/>
      <c r="AA1563" s="56"/>
      <c r="AB1563" s="56"/>
      <c r="AC1563" s="56"/>
      <c r="AD1563" s="56"/>
      <c r="AE1563" s="56"/>
      <c r="AG1563" s="6">
        <f>IF(Q1563&gt;0,RANK(Q1563,(N1563:P1563,Q1563:AE1563)),0)</f>
        <v>3</v>
      </c>
      <c r="AH1563" s="6">
        <f>IF(R1563&gt;0,RANK(R1563,(N1563:P1563,Q1563:AE1563)),0)</f>
        <v>0</v>
      </c>
      <c r="AI1563" s="6">
        <f>IF(T1563&gt;0,RANK(T1563,(N1563:P1563,Q1563:AE1563)),0)</f>
        <v>0</v>
      </c>
      <c r="AJ1563" s="6">
        <f>IF(S1563&gt;0,RANK(S1563,(N1563:P1563,Q1563:AE1563)),0)</f>
        <v>0</v>
      </c>
      <c r="AK1563" s="2">
        <f t="shared" si="555"/>
        <v>3.6429872495446266E-3</v>
      </c>
      <c r="AL1563" s="2">
        <f t="shared" si="556"/>
        <v>0</v>
      </c>
      <c r="AM1563" s="2">
        <f t="shared" si="557"/>
        <v>0</v>
      </c>
      <c r="AN1563" s="2">
        <f t="shared" si="558"/>
        <v>0</v>
      </c>
      <c r="AP1563" t="s">
        <v>1922</v>
      </c>
      <c r="AQ1563" t="s">
        <v>1022</v>
      </c>
      <c r="AT1563" s="92">
        <v>48</v>
      </c>
      <c r="AU1563" s="94">
        <v>345</v>
      </c>
      <c r="AV1563" s="98">
        <f t="shared" si="561"/>
        <v>48345</v>
      </c>
      <c r="AX1563" s="6" t="s">
        <v>1535</v>
      </c>
    </row>
    <row r="1564" spans="1:50" hidden="1" outlineLevel="1">
      <c r="A1564" t="s">
        <v>1648</v>
      </c>
      <c r="B1564" t="s">
        <v>1022</v>
      </c>
      <c r="C1564" s="1">
        <f t="shared" si="550"/>
        <v>14104</v>
      </c>
      <c r="D1564" s="6">
        <f>IF(N1564&gt;0, RANK(N1564,(N1564:P1564,Q1564:AE1564)),0)</f>
        <v>2</v>
      </c>
      <c r="E1564" s="6">
        <f>IF(O1564&gt;0,RANK(O1564,(N1564:P1564,Q1564:AE1564)),0)</f>
        <v>1</v>
      </c>
      <c r="F1564" s="6">
        <f>IF(P1564&gt;0,RANK(P1564,(N1564:P1564,Q1564:AE1564)),0)</f>
        <v>0</v>
      </c>
      <c r="G1564" s="1">
        <f t="shared" si="559"/>
        <v>4601</v>
      </c>
      <c r="H1564" s="2">
        <f t="shared" si="560"/>
        <v>0.32621951219512196</v>
      </c>
      <c r="I1564" s="2"/>
      <c r="J1564" s="2">
        <f t="shared" si="551"/>
        <v>0.33231707317073172</v>
      </c>
      <c r="K1564" s="2">
        <f t="shared" si="552"/>
        <v>0.65853658536585369</v>
      </c>
      <c r="L1564" s="2">
        <f t="shared" si="553"/>
        <v>0</v>
      </c>
      <c r="M1564" s="2">
        <f t="shared" si="554"/>
        <v>9.1463414634146423E-3</v>
      </c>
      <c r="N1564" s="56">
        <v>4687</v>
      </c>
      <c r="O1564" s="56">
        <v>9288</v>
      </c>
      <c r="P1564" s="56"/>
      <c r="Q1564" s="56">
        <v>129</v>
      </c>
      <c r="R1564" s="56"/>
      <c r="S1564" s="56"/>
      <c r="T1564" s="56"/>
      <c r="U1564" s="56"/>
      <c r="V1564" s="56"/>
      <c r="W1564" s="56"/>
      <c r="X1564" s="56"/>
      <c r="Y1564" s="56"/>
      <c r="Z1564" s="56"/>
      <c r="AA1564" s="56"/>
      <c r="AB1564" s="56"/>
      <c r="AC1564" s="56"/>
      <c r="AD1564" s="56"/>
      <c r="AE1564" s="56"/>
      <c r="AG1564" s="6">
        <f>IF(Q1564&gt;0,RANK(Q1564,(N1564:P1564,Q1564:AE1564)),0)</f>
        <v>3</v>
      </c>
      <c r="AH1564" s="6">
        <f>IF(R1564&gt;0,RANK(R1564,(N1564:P1564,Q1564:AE1564)),0)</f>
        <v>0</v>
      </c>
      <c r="AI1564" s="6">
        <f>IF(T1564&gt;0,RANK(T1564,(N1564:P1564,Q1564:AE1564)),0)</f>
        <v>0</v>
      </c>
      <c r="AJ1564" s="6">
        <f>IF(S1564&gt;0,RANK(S1564,(N1564:P1564,Q1564:AE1564)),0)</f>
        <v>0</v>
      </c>
      <c r="AK1564" s="2">
        <f t="shared" si="555"/>
        <v>9.1463414634146336E-3</v>
      </c>
      <c r="AL1564" s="2">
        <f t="shared" si="556"/>
        <v>0</v>
      </c>
      <c r="AM1564" s="2">
        <f t="shared" si="557"/>
        <v>0</v>
      </c>
      <c r="AN1564" s="2">
        <f t="shared" si="558"/>
        <v>0</v>
      </c>
      <c r="AP1564" t="s">
        <v>1648</v>
      </c>
      <c r="AQ1564" t="s">
        <v>1022</v>
      </c>
      <c r="AT1564" s="92">
        <v>48</v>
      </c>
      <c r="AU1564" s="94">
        <v>347</v>
      </c>
      <c r="AV1564" s="98">
        <f t="shared" si="561"/>
        <v>48347</v>
      </c>
      <c r="AX1564" s="6" t="s">
        <v>1535</v>
      </c>
    </row>
    <row r="1565" spans="1:50" hidden="1" outlineLevel="1">
      <c r="A1565" t="s">
        <v>1416</v>
      </c>
      <c r="B1565" t="s">
        <v>1022</v>
      </c>
      <c r="C1565" s="1">
        <f t="shared" si="550"/>
        <v>10557</v>
      </c>
      <c r="D1565" s="6">
        <f>IF(N1565&gt;0, RANK(N1565,(N1565:P1565,Q1565:AE1565)),0)</f>
        <v>2</v>
      </c>
      <c r="E1565" s="6">
        <f>IF(O1565&gt;0,RANK(O1565,(N1565:P1565,Q1565:AE1565)),0)</f>
        <v>1</v>
      </c>
      <c r="F1565" s="6">
        <f>IF(P1565&gt;0,RANK(P1565,(N1565:P1565,Q1565:AE1565)),0)</f>
        <v>0</v>
      </c>
      <c r="G1565" s="1">
        <f t="shared" si="559"/>
        <v>999</v>
      </c>
      <c r="H1565" s="2">
        <f t="shared" si="560"/>
        <v>9.4629156010230184E-2</v>
      </c>
      <c r="I1565" s="2"/>
      <c r="J1565" s="2">
        <f t="shared" si="551"/>
        <v>0.45022260111774176</v>
      </c>
      <c r="K1565" s="2">
        <f t="shared" si="552"/>
        <v>0.54485175712797196</v>
      </c>
      <c r="L1565" s="2">
        <f t="shared" si="553"/>
        <v>0</v>
      </c>
      <c r="M1565" s="2">
        <f t="shared" si="554"/>
        <v>4.9256417542863362E-3</v>
      </c>
      <c r="N1565" s="56">
        <v>4753</v>
      </c>
      <c r="O1565" s="56">
        <v>5752</v>
      </c>
      <c r="P1565" s="56"/>
      <c r="Q1565" s="56">
        <v>52</v>
      </c>
      <c r="R1565" s="56"/>
      <c r="S1565" s="56"/>
      <c r="T1565" s="56"/>
      <c r="U1565" s="56"/>
      <c r="V1565" s="56"/>
      <c r="W1565" s="56"/>
      <c r="X1565" s="56"/>
      <c r="Y1565" s="56"/>
      <c r="Z1565" s="56"/>
      <c r="AA1565" s="56"/>
      <c r="AB1565" s="56"/>
      <c r="AC1565" s="56"/>
      <c r="AD1565" s="56"/>
      <c r="AE1565" s="56"/>
      <c r="AG1565" s="6">
        <f>IF(Q1565&gt;0,RANK(Q1565,(N1565:P1565,Q1565:AE1565)),0)</f>
        <v>3</v>
      </c>
      <c r="AH1565" s="6">
        <f>IF(R1565&gt;0,RANK(R1565,(N1565:P1565,Q1565:AE1565)),0)</f>
        <v>0</v>
      </c>
      <c r="AI1565" s="6">
        <f>IF(T1565&gt;0,RANK(T1565,(N1565:P1565,Q1565:AE1565)),0)</f>
        <v>0</v>
      </c>
      <c r="AJ1565" s="6">
        <f>IF(S1565&gt;0,RANK(S1565,(N1565:P1565,Q1565:AE1565)),0)</f>
        <v>0</v>
      </c>
      <c r="AK1565" s="2">
        <f t="shared" si="555"/>
        <v>4.9256417542862556E-3</v>
      </c>
      <c r="AL1565" s="2">
        <f t="shared" si="556"/>
        <v>0</v>
      </c>
      <c r="AM1565" s="2">
        <f t="shared" si="557"/>
        <v>0</v>
      </c>
      <c r="AN1565" s="2">
        <f t="shared" si="558"/>
        <v>0</v>
      </c>
      <c r="AP1565" t="s">
        <v>1416</v>
      </c>
      <c r="AQ1565" t="s">
        <v>1022</v>
      </c>
      <c r="AT1565" s="92">
        <v>48</v>
      </c>
      <c r="AU1565" s="94">
        <v>349</v>
      </c>
      <c r="AV1565" s="98">
        <f t="shared" si="561"/>
        <v>48349</v>
      </c>
      <c r="AX1565" s="6" t="s">
        <v>1535</v>
      </c>
    </row>
    <row r="1566" spans="1:50" hidden="1" outlineLevel="1">
      <c r="A1566" t="s">
        <v>2145</v>
      </c>
      <c r="B1566" t="s">
        <v>1022</v>
      </c>
      <c r="C1566" s="1">
        <f t="shared" si="550"/>
        <v>3513</v>
      </c>
      <c r="D1566" s="6">
        <f>IF(N1566&gt;0, RANK(N1566,(N1566:P1566,Q1566:AE1566)),0)</f>
        <v>1</v>
      </c>
      <c r="E1566" s="6">
        <f>IF(O1566&gt;0,RANK(O1566,(N1566:P1566,Q1566:AE1566)),0)</f>
        <v>2</v>
      </c>
      <c r="F1566" s="6">
        <f>IF(P1566&gt;0,RANK(P1566,(N1566:P1566,Q1566:AE1566)),0)</f>
        <v>0</v>
      </c>
      <c r="G1566" s="1">
        <f t="shared" si="559"/>
        <v>548</v>
      </c>
      <c r="H1566" s="2">
        <f t="shared" si="560"/>
        <v>0.15599202960432679</v>
      </c>
      <c r="I1566" s="2"/>
      <c r="J1566" s="2">
        <f t="shared" si="551"/>
        <v>0.57386848847139194</v>
      </c>
      <c r="K1566" s="2">
        <f t="shared" si="552"/>
        <v>0.4178764588670652</v>
      </c>
      <c r="L1566" s="2">
        <f t="shared" si="553"/>
        <v>0</v>
      </c>
      <c r="M1566" s="2">
        <f t="shared" si="554"/>
        <v>8.255052661542861E-3</v>
      </c>
      <c r="N1566" s="56">
        <v>2016</v>
      </c>
      <c r="O1566" s="56">
        <v>1468</v>
      </c>
      <c r="P1566" s="56"/>
      <c r="Q1566" s="56">
        <v>29</v>
      </c>
      <c r="R1566" s="56"/>
      <c r="S1566" s="56"/>
      <c r="T1566" s="56"/>
      <c r="U1566" s="56"/>
      <c r="V1566" s="56"/>
      <c r="W1566" s="56"/>
      <c r="X1566" s="56"/>
      <c r="Y1566" s="56"/>
      <c r="Z1566" s="56"/>
      <c r="AA1566" s="56"/>
      <c r="AB1566" s="56"/>
      <c r="AC1566" s="56"/>
      <c r="AD1566" s="56"/>
      <c r="AE1566" s="56"/>
      <c r="AG1566" s="6">
        <f>IF(Q1566&gt;0,RANK(Q1566,(N1566:P1566,Q1566:AE1566)),0)</f>
        <v>3</v>
      </c>
      <c r="AH1566" s="6">
        <f>IF(R1566&gt;0,RANK(R1566,(N1566:P1566,Q1566:AE1566)),0)</f>
        <v>0</v>
      </c>
      <c r="AI1566" s="6">
        <f>IF(T1566&gt;0,RANK(T1566,(N1566:P1566,Q1566:AE1566)),0)</f>
        <v>0</v>
      </c>
      <c r="AJ1566" s="6">
        <f>IF(S1566&gt;0,RANK(S1566,(N1566:P1566,Q1566:AE1566)),0)</f>
        <v>0</v>
      </c>
      <c r="AK1566" s="2">
        <f t="shared" si="555"/>
        <v>8.2550526615428402E-3</v>
      </c>
      <c r="AL1566" s="2">
        <f t="shared" si="556"/>
        <v>0</v>
      </c>
      <c r="AM1566" s="2">
        <f t="shared" si="557"/>
        <v>0</v>
      </c>
      <c r="AN1566" s="2">
        <f t="shared" si="558"/>
        <v>0</v>
      </c>
      <c r="AP1566" t="s">
        <v>2145</v>
      </c>
      <c r="AQ1566" t="s">
        <v>1022</v>
      </c>
      <c r="AT1566" s="92">
        <v>48</v>
      </c>
      <c r="AU1566" s="94">
        <v>351</v>
      </c>
      <c r="AV1566" s="98">
        <f t="shared" si="561"/>
        <v>48351</v>
      </c>
      <c r="AX1566" s="6" t="s">
        <v>1535</v>
      </c>
    </row>
    <row r="1567" spans="1:50" hidden="1" outlineLevel="1">
      <c r="A1567" t="s">
        <v>600</v>
      </c>
      <c r="B1567" t="s">
        <v>1022</v>
      </c>
      <c r="C1567" s="1">
        <f t="shared" si="550"/>
        <v>4109</v>
      </c>
      <c r="D1567" s="6">
        <f>IF(N1567&gt;0, RANK(N1567,(N1567:P1567,Q1567:AE1567)),0)</f>
        <v>2</v>
      </c>
      <c r="E1567" s="6">
        <f>IF(O1567&gt;0,RANK(O1567,(N1567:P1567,Q1567:AE1567)),0)</f>
        <v>1</v>
      </c>
      <c r="F1567" s="6">
        <f>IF(P1567&gt;0,RANK(P1567,(N1567:P1567,Q1567:AE1567)),0)</f>
        <v>0</v>
      </c>
      <c r="G1567" s="1">
        <f t="shared" si="559"/>
        <v>613</v>
      </c>
      <c r="H1567" s="2">
        <f t="shared" si="560"/>
        <v>0.14918471647602824</v>
      </c>
      <c r="I1567" s="2"/>
      <c r="J1567" s="2">
        <f t="shared" si="551"/>
        <v>0.41981017279143346</v>
      </c>
      <c r="K1567" s="2">
        <f t="shared" si="552"/>
        <v>0.56899488926746167</v>
      </c>
      <c r="L1567" s="2">
        <f t="shared" si="553"/>
        <v>0</v>
      </c>
      <c r="M1567" s="2">
        <f t="shared" si="554"/>
        <v>1.1194937941104932E-2</v>
      </c>
      <c r="N1567" s="56">
        <v>1725</v>
      </c>
      <c r="O1567" s="56">
        <v>2338</v>
      </c>
      <c r="P1567" s="56"/>
      <c r="Q1567" s="56">
        <v>46</v>
      </c>
      <c r="R1567" s="56"/>
      <c r="S1567" s="56"/>
      <c r="T1567" s="56"/>
      <c r="U1567" s="56"/>
      <c r="V1567" s="56"/>
      <c r="W1567" s="56"/>
      <c r="X1567" s="56"/>
      <c r="Y1567" s="56"/>
      <c r="Z1567" s="56"/>
      <c r="AA1567" s="56"/>
      <c r="AB1567" s="56"/>
      <c r="AC1567" s="56"/>
      <c r="AD1567" s="56"/>
      <c r="AE1567" s="56"/>
      <c r="AG1567" s="6">
        <f>IF(Q1567&gt;0,RANK(Q1567,(N1567:P1567,Q1567:AE1567)),0)</f>
        <v>3</v>
      </c>
      <c r="AH1567" s="6">
        <f>IF(R1567&gt;0,RANK(R1567,(N1567:P1567,Q1567:AE1567)),0)</f>
        <v>0</v>
      </c>
      <c r="AI1567" s="6">
        <f>IF(T1567&gt;0,RANK(T1567,(N1567:P1567,Q1567:AE1567)),0)</f>
        <v>0</v>
      </c>
      <c r="AJ1567" s="6">
        <f>IF(S1567&gt;0,RANK(S1567,(N1567:P1567,Q1567:AE1567)),0)</f>
        <v>0</v>
      </c>
      <c r="AK1567" s="2">
        <f t="shared" si="555"/>
        <v>1.1194937941104892E-2</v>
      </c>
      <c r="AL1567" s="2">
        <f t="shared" si="556"/>
        <v>0</v>
      </c>
      <c r="AM1567" s="2">
        <f t="shared" si="557"/>
        <v>0</v>
      </c>
      <c r="AN1567" s="2">
        <f t="shared" si="558"/>
        <v>0</v>
      </c>
      <c r="AP1567" t="s">
        <v>600</v>
      </c>
      <c r="AQ1567" t="s">
        <v>1022</v>
      </c>
      <c r="AT1567" s="92">
        <v>48</v>
      </c>
      <c r="AU1567" s="94">
        <v>353</v>
      </c>
      <c r="AV1567" s="98">
        <f t="shared" si="561"/>
        <v>48353</v>
      </c>
      <c r="AX1567" s="6" t="s">
        <v>1535</v>
      </c>
    </row>
    <row r="1568" spans="1:50" hidden="1" outlineLevel="1">
      <c r="A1568" t="s">
        <v>290</v>
      </c>
      <c r="B1568" t="s">
        <v>1022</v>
      </c>
      <c r="C1568" s="1">
        <f t="shared" si="550"/>
        <v>67433</v>
      </c>
      <c r="D1568" s="6">
        <f>IF(N1568&gt;0, RANK(N1568,(N1568:P1568,Q1568:AE1568)),0)</f>
        <v>2</v>
      </c>
      <c r="E1568" s="6">
        <f>IF(O1568&gt;0,RANK(O1568,(N1568:P1568,Q1568:AE1568)),0)</f>
        <v>1</v>
      </c>
      <c r="F1568" s="6">
        <f>IF(P1568&gt;0,RANK(P1568,(N1568:P1568,Q1568:AE1568)),0)</f>
        <v>0</v>
      </c>
      <c r="G1568" s="1">
        <f t="shared" si="559"/>
        <v>7194</v>
      </c>
      <c r="H1568" s="2">
        <f t="shared" si="560"/>
        <v>0.10668367119956104</v>
      </c>
      <c r="I1568" s="2"/>
      <c r="J1568" s="2">
        <f t="shared" si="551"/>
        <v>0.44328444530126199</v>
      </c>
      <c r="K1568" s="2">
        <f t="shared" si="552"/>
        <v>0.549968116500823</v>
      </c>
      <c r="L1568" s="2">
        <f t="shared" si="553"/>
        <v>0</v>
      </c>
      <c r="M1568" s="2">
        <f t="shared" si="554"/>
        <v>6.7474381979150122E-3</v>
      </c>
      <c r="N1568" s="56">
        <v>29892</v>
      </c>
      <c r="O1568" s="56">
        <v>37086</v>
      </c>
      <c r="P1568" s="56"/>
      <c r="Q1568" s="56">
        <v>455</v>
      </c>
      <c r="R1568" s="56"/>
      <c r="S1568" s="56"/>
      <c r="T1568" s="56"/>
      <c r="U1568" s="56"/>
      <c r="V1568" s="56"/>
      <c r="W1568" s="56"/>
      <c r="X1568" s="56"/>
      <c r="Y1568" s="56"/>
      <c r="Z1568" s="56"/>
      <c r="AA1568" s="56"/>
      <c r="AB1568" s="56"/>
      <c r="AC1568" s="56"/>
      <c r="AD1568" s="56"/>
      <c r="AE1568" s="56"/>
      <c r="AG1568" s="6">
        <f>IF(Q1568&gt;0,RANK(Q1568,(N1568:P1568,Q1568:AE1568)),0)</f>
        <v>3</v>
      </c>
      <c r="AH1568" s="6">
        <f>IF(R1568&gt;0,RANK(R1568,(N1568:P1568,Q1568:AE1568)),0)</f>
        <v>0</v>
      </c>
      <c r="AI1568" s="6">
        <f>IF(T1568&gt;0,RANK(T1568,(N1568:P1568,Q1568:AE1568)),0)</f>
        <v>0</v>
      </c>
      <c r="AJ1568" s="6">
        <f>IF(S1568&gt;0,RANK(S1568,(N1568:P1568,Q1568:AE1568)),0)</f>
        <v>0</v>
      </c>
      <c r="AK1568" s="2">
        <f t="shared" si="555"/>
        <v>6.7474381979149671E-3</v>
      </c>
      <c r="AL1568" s="2">
        <f t="shared" si="556"/>
        <v>0</v>
      </c>
      <c r="AM1568" s="2">
        <f t="shared" si="557"/>
        <v>0</v>
      </c>
      <c r="AN1568" s="2">
        <f t="shared" si="558"/>
        <v>0</v>
      </c>
      <c r="AP1568" t="s">
        <v>290</v>
      </c>
      <c r="AQ1568" t="s">
        <v>1022</v>
      </c>
      <c r="AT1568" s="92">
        <v>48</v>
      </c>
      <c r="AU1568" s="94">
        <v>355</v>
      </c>
      <c r="AV1568" s="98">
        <f t="shared" si="561"/>
        <v>48355</v>
      </c>
      <c r="AX1568" s="6" t="s">
        <v>1535</v>
      </c>
    </row>
    <row r="1569" spans="1:50" hidden="1" outlineLevel="1">
      <c r="A1569" t="s">
        <v>547</v>
      </c>
      <c r="B1569" t="s">
        <v>1022</v>
      </c>
      <c r="C1569" s="1">
        <f t="shared" si="550"/>
        <v>2688</v>
      </c>
      <c r="D1569" s="6">
        <f>IF(N1569&gt;0, RANK(N1569,(N1569:P1569,Q1569:AE1569)),0)</f>
        <v>2</v>
      </c>
      <c r="E1569" s="6">
        <f>IF(O1569&gt;0,RANK(O1569,(N1569:P1569,Q1569:AE1569)),0)</f>
        <v>1</v>
      </c>
      <c r="F1569" s="6">
        <f>IF(P1569&gt;0,RANK(P1569,(N1569:P1569,Q1569:AE1569)),0)</f>
        <v>0</v>
      </c>
      <c r="G1569" s="1">
        <f t="shared" si="559"/>
        <v>2063</v>
      </c>
      <c r="H1569" s="2">
        <f t="shared" si="560"/>
        <v>0.76748511904761907</v>
      </c>
      <c r="I1569" s="2"/>
      <c r="J1569" s="2">
        <f t="shared" si="551"/>
        <v>0.1130952380952381</v>
      </c>
      <c r="K1569" s="2">
        <f t="shared" si="552"/>
        <v>0.8805803571428571</v>
      </c>
      <c r="L1569" s="2">
        <f t="shared" si="553"/>
        <v>0</v>
      </c>
      <c r="M1569" s="2">
        <f t="shared" si="554"/>
        <v>6.3244047619047672E-3</v>
      </c>
      <c r="N1569" s="56">
        <v>304</v>
      </c>
      <c r="O1569" s="56">
        <v>2367</v>
      </c>
      <c r="P1569" s="56"/>
      <c r="Q1569" s="56">
        <v>17</v>
      </c>
      <c r="R1569" s="56"/>
      <c r="S1569" s="56"/>
      <c r="T1569" s="56"/>
      <c r="U1569" s="56"/>
      <c r="V1569" s="56"/>
      <c r="W1569" s="56"/>
      <c r="X1569" s="56"/>
      <c r="Y1569" s="56"/>
      <c r="Z1569" s="56"/>
      <c r="AA1569" s="56"/>
      <c r="AB1569" s="56"/>
      <c r="AC1569" s="56"/>
      <c r="AD1569" s="56"/>
      <c r="AE1569" s="56"/>
      <c r="AG1569" s="6">
        <f>IF(Q1569&gt;0,RANK(Q1569,(N1569:P1569,Q1569:AE1569)),0)</f>
        <v>3</v>
      </c>
      <c r="AH1569" s="6">
        <f>IF(R1569&gt;0,RANK(R1569,(N1569:P1569,Q1569:AE1569)),0)</f>
        <v>0</v>
      </c>
      <c r="AI1569" s="6">
        <f>IF(T1569&gt;0,RANK(T1569,(N1569:P1569,Q1569:AE1569)),0)</f>
        <v>0</v>
      </c>
      <c r="AJ1569" s="6">
        <f>IF(S1569&gt;0,RANK(S1569,(N1569:P1569,Q1569:AE1569)),0)</f>
        <v>0</v>
      </c>
      <c r="AK1569" s="2">
        <f t="shared" si="555"/>
        <v>6.324404761904762E-3</v>
      </c>
      <c r="AL1569" s="2">
        <f t="shared" si="556"/>
        <v>0</v>
      </c>
      <c r="AM1569" s="2">
        <f t="shared" si="557"/>
        <v>0</v>
      </c>
      <c r="AN1569" s="2">
        <f t="shared" si="558"/>
        <v>0</v>
      </c>
      <c r="AP1569" t="s">
        <v>547</v>
      </c>
      <c r="AQ1569" t="s">
        <v>1022</v>
      </c>
      <c r="AT1569" s="92">
        <v>48</v>
      </c>
      <c r="AU1569" s="94">
        <v>357</v>
      </c>
      <c r="AV1569" s="98">
        <f t="shared" si="561"/>
        <v>48357</v>
      </c>
      <c r="AX1569" s="6" t="s">
        <v>1535</v>
      </c>
    </row>
    <row r="1570" spans="1:50" hidden="1" outlineLevel="1">
      <c r="A1570" t="s">
        <v>371</v>
      </c>
      <c r="B1570" t="s">
        <v>1022</v>
      </c>
      <c r="C1570" s="1">
        <f t="shared" si="550"/>
        <v>693</v>
      </c>
      <c r="D1570" s="6">
        <f>IF(N1570&gt;0, RANK(N1570,(N1570:P1570,Q1570:AE1570)),0)</f>
        <v>2</v>
      </c>
      <c r="E1570" s="6">
        <f>IF(O1570&gt;0,RANK(O1570,(N1570:P1570,Q1570:AE1570)),0)</f>
        <v>1</v>
      </c>
      <c r="F1570" s="6">
        <f>IF(P1570&gt;0,RANK(P1570,(N1570:P1570,Q1570:AE1570)),0)</f>
        <v>0</v>
      </c>
      <c r="G1570" s="1">
        <f t="shared" si="559"/>
        <v>398</v>
      </c>
      <c r="H1570" s="2">
        <f t="shared" si="560"/>
        <v>0.57431457431457433</v>
      </c>
      <c r="I1570" s="2"/>
      <c r="J1570" s="2">
        <f t="shared" si="551"/>
        <v>0.20923520923520925</v>
      </c>
      <c r="K1570" s="2">
        <f t="shared" si="552"/>
        <v>0.78354978354978355</v>
      </c>
      <c r="L1570" s="2">
        <f t="shared" si="553"/>
        <v>0</v>
      </c>
      <c r="M1570" s="2">
        <f t="shared" si="554"/>
        <v>7.2150072150072297E-3</v>
      </c>
      <c r="N1570" s="56">
        <v>145</v>
      </c>
      <c r="O1570" s="56">
        <v>543</v>
      </c>
      <c r="P1570" s="56"/>
      <c r="Q1570" s="56">
        <v>5</v>
      </c>
      <c r="R1570" s="56"/>
      <c r="S1570" s="56"/>
      <c r="T1570" s="56"/>
      <c r="U1570" s="56"/>
      <c r="V1570" s="56"/>
      <c r="W1570" s="56"/>
      <c r="X1570" s="56"/>
      <c r="Y1570" s="56"/>
      <c r="Z1570" s="56"/>
      <c r="AA1570" s="56"/>
      <c r="AB1570" s="56"/>
      <c r="AC1570" s="56"/>
      <c r="AD1570" s="56"/>
      <c r="AE1570" s="56"/>
      <c r="AG1570" s="6">
        <f>IF(Q1570&gt;0,RANK(Q1570,(N1570:P1570,Q1570:AE1570)),0)</f>
        <v>3</v>
      </c>
      <c r="AH1570" s="6">
        <f>IF(R1570&gt;0,RANK(R1570,(N1570:P1570,Q1570:AE1570)),0)</f>
        <v>0</v>
      </c>
      <c r="AI1570" s="6">
        <f>IF(T1570&gt;0,RANK(T1570,(N1570:P1570,Q1570:AE1570)),0)</f>
        <v>0</v>
      </c>
      <c r="AJ1570" s="6">
        <f>IF(S1570&gt;0,RANK(S1570,(N1570:P1570,Q1570:AE1570)),0)</f>
        <v>0</v>
      </c>
      <c r="AK1570" s="2">
        <f t="shared" si="555"/>
        <v>7.215007215007215E-3</v>
      </c>
      <c r="AL1570" s="2">
        <f t="shared" si="556"/>
        <v>0</v>
      </c>
      <c r="AM1570" s="2">
        <f t="shared" si="557"/>
        <v>0</v>
      </c>
      <c r="AN1570" s="2">
        <f t="shared" si="558"/>
        <v>0</v>
      </c>
      <c r="AP1570" t="s">
        <v>371</v>
      </c>
      <c r="AQ1570" t="s">
        <v>1022</v>
      </c>
      <c r="AT1570" s="92">
        <v>48</v>
      </c>
      <c r="AU1570" s="94">
        <v>359</v>
      </c>
      <c r="AV1570" s="98">
        <f t="shared" si="561"/>
        <v>48359</v>
      </c>
      <c r="AX1570" s="6" t="s">
        <v>1535</v>
      </c>
    </row>
    <row r="1571" spans="1:50" hidden="1" outlineLevel="1">
      <c r="A1571" t="s">
        <v>736</v>
      </c>
      <c r="B1571" t="s">
        <v>1022</v>
      </c>
      <c r="C1571" s="1">
        <f t="shared" si="550"/>
        <v>21799</v>
      </c>
      <c r="D1571" s="6">
        <f>IF(N1571&gt;0, RANK(N1571,(N1571:P1571,Q1571:AE1571)),0)</f>
        <v>2</v>
      </c>
      <c r="E1571" s="6">
        <f>IF(O1571&gt;0,RANK(O1571,(N1571:P1571,Q1571:AE1571)),0)</f>
        <v>1</v>
      </c>
      <c r="F1571" s="6">
        <f>IF(P1571&gt;0,RANK(P1571,(N1571:P1571,Q1571:AE1571)),0)</f>
        <v>0</v>
      </c>
      <c r="G1571" s="1">
        <f t="shared" si="559"/>
        <v>1295</v>
      </c>
      <c r="H1571" s="2">
        <f t="shared" si="560"/>
        <v>5.940639478875178E-2</v>
      </c>
      <c r="I1571" s="2"/>
      <c r="J1571" s="2">
        <f t="shared" si="551"/>
        <v>0.46603055186017706</v>
      </c>
      <c r="K1571" s="2">
        <f t="shared" si="552"/>
        <v>0.52543694664892882</v>
      </c>
      <c r="L1571" s="2">
        <f t="shared" si="553"/>
        <v>0</v>
      </c>
      <c r="M1571" s="2">
        <f t="shared" si="554"/>
        <v>8.5325014908941288E-3</v>
      </c>
      <c r="N1571" s="56">
        <v>10159</v>
      </c>
      <c r="O1571" s="56">
        <v>11454</v>
      </c>
      <c r="P1571" s="56"/>
      <c r="Q1571" s="56">
        <v>186</v>
      </c>
      <c r="R1571" s="56"/>
      <c r="S1571" s="56"/>
      <c r="T1571" s="56"/>
      <c r="U1571" s="56"/>
      <c r="V1571" s="56"/>
      <c r="W1571" s="56"/>
      <c r="X1571" s="56"/>
      <c r="Y1571" s="56"/>
      <c r="Z1571" s="56"/>
      <c r="AA1571" s="56"/>
      <c r="AB1571" s="56"/>
      <c r="AC1571" s="56"/>
      <c r="AD1571" s="56"/>
      <c r="AE1571" s="56"/>
      <c r="AG1571" s="6">
        <f>IF(Q1571&gt;0,RANK(Q1571,(N1571:P1571,Q1571:AE1571)),0)</f>
        <v>3</v>
      </c>
      <c r="AH1571" s="6">
        <f>IF(R1571&gt;0,RANK(R1571,(N1571:P1571,Q1571:AE1571)),0)</f>
        <v>0</v>
      </c>
      <c r="AI1571" s="6">
        <f>IF(T1571&gt;0,RANK(T1571,(N1571:P1571,Q1571:AE1571)),0)</f>
        <v>0</v>
      </c>
      <c r="AJ1571" s="6">
        <f>IF(S1571&gt;0,RANK(S1571,(N1571:P1571,Q1571:AE1571)),0)</f>
        <v>0</v>
      </c>
      <c r="AK1571" s="2">
        <f t="shared" si="555"/>
        <v>8.5325014908940785E-3</v>
      </c>
      <c r="AL1571" s="2">
        <f t="shared" si="556"/>
        <v>0</v>
      </c>
      <c r="AM1571" s="2">
        <f t="shared" si="557"/>
        <v>0</v>
      </c>
      <c r="AN1571" s="2">
        <f t="shared" si="558"/>
        <v>0</v>
      </c>
      <c r="AP1571" t="s">
        <v>736</v>
      </c>
      <c r="AQ1571" t="s">
        <v>1022</v>
      </c>
      <c r="AT1571" s="92">
        <v>48</v>
      </c>
      <c r="AU1571" s="94">
        <v>361</v>
      </c>
      <c r="AV1571" s="98">
        <f t="shared" si="561"/>
        <v>48361</v>
      </c>
      <c r="AX1571" s="6" t="s">
        <v>1535</v>
      </c>
    </row>
    <row r="1572" spans="1:50" hidden="1" outlineLevel="1">
      <c r="A1572" t="s">
        <v>548</v>
      </c>
      <c r="B1572" t="s">
        <v>1022</v>
      </c>
      <c r="C1572" s="1">
        <f t="shared" si="550"/>
        <v>6701</v>
      </c>
      <c r="D1572" s="6">
        <f>IF(N1572&gt;0, RANK(N1572,(N1572:P1572,Q1572:AE1572)),0)</f>
        <v>2</v>
      </c>
      <c r="E1572" s="6">
        <f>IF(O1572&gt;0,RANK(O1572,(N1572:P1572,Q1572:AE1572)),0)</f>
        <v>1</v>
      </c>
      <c r="F1572" s="6">
        <f>IF(P1572&gt;0,RANK(P1572,(N1572:P1572,Q1572:AE1572)),0)</f>
        <v>0</v>
      </c>
      <c r="G1572" s="1">
        <f t="shared" si="559"/>
        <v>766</v>
      </c>
      <c r="H1572" s="2">
        <f t="shared" si="560"/>
        <v>0.11431129682136995</v>
      </c>
      <c r="I1572" s="2"/>
      <c r="J1572" s="2">
        <f t="shared" si="551"/>
        <v>0.43903894941053573</v>
      </c>
      <c r="K1572" s="2">
        <f t="shared" si="552"/>
        <v>0.55335024623190565</v>
      </c>
      <c r="L1572" s="2">
        <f t="shared" si="553"/>
        <v>0</v>
      </c>
      <c r="M1572" s="2">
        <f t="shared" si="554"/>
        <v>7.6108043575585649E-3</v>
      </c>
      <c r="N1572" s="56">
        <v>2942</v>
      </c>
      <c r="O1572" s="56">
        <v>3708</v>
      </c>
      <c r="P1572" s="56"/>
      <c r="Q1572" s="56">
        <v>51</v>
      </c>
      <c r="R1572" s="56"/>
      <c r="S1572" s="56"/>
      <c r="T1572" s="56"/>
      <c r="U1572" s="56"/>
      <c r="V1572" s="56"/>
      <c r="W1572" s="56"/>
      <c r="X1572" s="56"/>
      <c r="Y1572" s="56"/>
      <c r="Z1572" s="56"/>
      <c r="AA1572" s="56"/>
      <c r="AB1572" s="56"/>
      <c r="AC1572" s="56"/>
      <c r="AD1572" s="56"/>
      <c r="AE1572" s="56"/>
      <c r="AG1572" s="6">
        <f>IF(Q1572&gt;0,RANK(Q1572,(N1572:P1572,Q1572:AE1572)),0)</f>
        <v>3</v>
      </c>
      <c r="AH1572" s="6">
        <f>IF(R1572&gt;0,RANK(R1572,(N1572:P1572,Q1572:AE1572)),0)</f>
        <v>0</v>
      </c>
      <c r="AI1572" s="6">
        <f>IF(T1572&gt;0,RANK(T1572,(N1572:P1572,Q1572:AE1572)),0)</f>
        <v>0</v>
      </c>
      <c r="AJ1572" s="6">
        <f>IF(S1572&gt;0,RANK(S1572,(N1572:P1572,Q1572:AE1572)),0)</f>
        <v>0</v>
      </c>
      <c r="AK1572" s="2">
        <f t="shared" si="555"/>
        <v>7.6108043575585736E-3</v>
      </c>
      <c r="AL1572" s="2">
        <f t="shared" si="556"/>
        <v>0</v>
      </c>
      <c r="AM1572" s="2">
        <f t="shared" si="557"/>
        <v>0</v>
      </c>
      <c r="AN1572" s="2">
        <f t="shared" si="558"/>
        <v>0</v>
      </c>
      <c r="AP1572" t="s">
        <v>548</v>
      </c>
      <c r="AQ1572" t="s">
        <v>1022</v>
      </c>
      <c r="AT1572" s="92">
        <v>48</v>
      </c>
      <c r="AU1572" s="94">
        <v>363</v>
      </c>
      <c r="AV1572" s="98">
        <f t="shared" si="561"/>
        <v>48363</v>
      </c>
      <c r="AX1572" s="6" t="s">
        <v>1535</v>
      </c>
    </row>
    <row r="1573" spans="1:50" hidden="1" outlineLevel="1">
      <c r="A1573" t="s">
        <v>573</v>
      </c>
      <c r="B1573" t="s">
        <v>1022</v>
      </c>
      <c r="C1573" s="1">
        <f t="shared" si="550"/>
        <v>6895</v>
      </c>
      <c r="D1573" s="6">
        <f>IF(N1573&gt;0, RANK(N1573,(N1573:P1573,Q1573:AE1573)),0)</f>
        <v>2</v>
      </c>
      <c r="E1573" s="6">
        <f>IF(O1573&gt;0,RANK(O1573,(N1573:P1573,Q1573:AE1573)),0)</f>
        <v>1</v>
      </c>
      <c r="F1573" s="6">
        <f>IF(P1573&gt;0,RANK(P1573,(N1573:P1573,Q1573:AE1573)),0)</f>
        <v>0</v>
      </c>
      <c r="G1573" s="1">
        <f t="shared" si="559"/>
        <v>1425</v>
      </c>
      <c r="H1573" s="2">
        <f t="shared" si="560"/>
        <v>0.20667150108774474</v>
      </c>
      <c r="I1573" s="2"/>
      <c r="J1573" s="2">
        <f t="shared" si="551"/>
        <v>0.39521392313270487</v>
      </c>
      <c r="K1573" s="2">
        <f t="shared" si="552"/>
        <v>0.60188542422044955</v>
      </c>
      <c r="L1573" s="2">
        <f t="shared" si="553"/>
        <v>0</v>
      </c>
      <c r="M1573" s="2">
        <f t="shared" si="554"/>
        <v>2.9006526468455807E-3</v>
      </c>
      <c r="N1573" s="56">
        <v>2725</v>
      </c>
      <c r="O1573" s="56">
        <v>4150</v>
      </c>
      <c r="P1573" s="56"/>
      <c r="Q1573" s="56">
        <v>20</v>
      </c>
      <c r="R1573" s="56"/>
      <c r="S1573" s="56"/>
      <c r="T1573" s="56"/>
      <c r="U1573" s="56"/>
      <c r="V1573" s="56"/>
      <c r="W1573" s="56"/>
      <c r="X1573" s="56"/>
      <c r="Y1573" s="56"/>
      <c r="Z1573" s="56"/>
      <c r="AA1573" s="56"/>
      <c r="AB1573" s="56"/>
      <c r="AC1573" s="56"/>
      <c r="AD1573" s="56"/>
      <c r="AE1573" s="56"/>
      <c r="AG1573" s="6">
        <f>IF(Q1573&gt;0,RANK(Q1573,(N1573:P1573,Q1573:AE1573)),0)</f>
        <v>3</v>
      </c>
      <c r="AH1573" s="6">
        <f>IF(R1573&gt;0,RANK(R1573,(N1573:P1573,Q1573:AE1573)),0)</f>
        <v>0</v>
      </c>
      <c r="AI1573" s="6">
        <f>IF(T1573&gt;0,RANK(T1573,(N1573:P1573,Q1573:AE1573)),0)</f>
        <v>0</v>
      </c>
      <c r="AJ1573" s="6">
        <f>IF(S1573&gt;0,RANK(S1573,(N1573:P1573,Q1573:AE1573)),0)</f>
        <v>0</v>
      </c>
      <c r="AK1573" s="2">
        <f t="shared" si="555"/>
        <v>2.9006526468455403E-3</v>
      </c>
      <c r="AL1573" s="2">
        <f t="shared" si="556"/>
        <v>0</v>
      </c>
      <c r="AM1573" s="2">
        <f t="shared" si="557"/>
        <v>0</v>
      </c>
      <c r="AN1573" s="2">
        <f t="shared" si="558"/>
        <v>0</v>
      </c>
      <c r="AP1573" t="s">
        <v>573</v>
      </c>
      <c r="AQ1573" t="s">
        <v>1022</v>
      </c>
      <c r="AT1573" s="92">
        <v>48</v>
      </c>
      <c r="AU1573" s="94">
        <v>365</v>
      </c>
      <c r="AV1573" s="98">
        <f t="shared" si="561"/>
        <v>48365</v>
      </c>
      <c r="AX1573" s="6" t="s">
        <v>1535</v>
      </c>
    </row>
    <row r="1574" spans="1:50" hidden="1" outlineLevel="1">
      <c r="A1574" t="s">
        <v>265</v>
      </c>
      <c r="B1574" t="s">
        <v>1022</v>
      </c>
      <c r="C1574" s="1">
        <f t="shared" si="550"/>
        <v>21098</v>
      </c>
      <c r="D1574" s="6">
        <f>IF(N1574&gt;0, RANK(N1574,(N1574:P1574,Q1574:AE1574)),0)</f>
        <v>2</v>
      </c>
      <c r="E1574" s="6">
        <f>IF(O1574&gt;0,RANK(O1574,(N1574:P1574,Q1574:AE1574)),0)</f>
        <v>1</v>
      </c>
      <c r="F1574" s="6">
        <f>IF(P1574&gt;0,RANK(P1574,(N1574:P1574,Q1574:AE1574)),0)</f>
        <v>0</v>
      </c>
      <c r="G1574" s="1">
        <f t="shared" si="559"/>
        <v>6615</v>
      </c>
      <c r="H1574" s="2">
        <f t="shared" si="560"/>
        <v>0.31353682813536826</v>
      </c>
      <c r="I1574" s="2"/>
      <c r="J1574" s="2">
        <f t="shared" si="551"/>
        <v>0.33951085410939424</v>
      </c>
      <c r="K1574" s="2">
        <f t="shared" si="552"/>
        <v>0.65304768224476251</v>
      </c>
      <c r="L1574" s="2">
        <f t="shared" si="553"/>
        <v>0</v>
      </c>
      <c r="M1574" s="2">
        <f t="shared" si="554"/>
        <v>7.4414636458431938E-3</v>
      </c>
      <c r="N1574" s="56">
        <v>7163</v>
      </c>
      <c r="O1574" s="56">
        <v>13778</v>
      </c>
      <c r="P1574" s="56"/>
      <c r="Q1574" s="56">
        <v>157</v>
      </c>
      <c r="R1574" s="56"/>
      <c r="S1574" s="56"/>
      <c r="T1574" s="56"/>
      <c r="U1574" s="56"/>
      <c r="V1574" s="56"/>
      <c r="W1574" s="56"/>
      <c r="X1574" s="56"/>
      <c r="Y1574" s="56"/>
      <c r="Z1574" s="56"/>
      <c r="AA1574" s="56"/>
      <c r="AB1574" s="56"/>
      <c r="AC1574" s="56"/>
      <c r="AD1574" s="56"/>
      <c r="AE1574" s="56"/>
      <c r="AG1574" s="6">
        <f>IF(Q1574&gt;0,RANK(Q1574,(N1574:P1574,Q1574:AE1574)),0)</f>
        <v>3</v>
      </c>
      <c r="AH1574" s="6">
        <f>IF(R1574&gt;0,RANK(R1574,(N1574:P1574,Q1574:AE1574)),0)</f>
        <v>0</v>
      </c>
      <c r="AI1574" s="6">
        <f>IF(T1574&gt;0,RANK(T1574,(N1574:P1574,Q1574:AE1574)),0)</f>
        <v>0</v>
      </c>
      <c r="AJ1574" s="6">
        <f>IF(S1574&gt;0,RANK(S1574,(N1574:P1574,Q1574:AE1574)),0)</f>
        <v>0</v>
      </c>
      <c r="AK1574" s="2">
        <f t="shared" si="555"/>
        <v>7.4414636458432076E-3</v>
      </c>
      <c r="AL1574" s="2">
        <f t="shared" si="556"/>
        <v>0</v>
      </c>
      <c r="AM1574" s="2">
        <f t="shared" si="557"/>
        <v>0</v>
      </c>
      <c r="AN1574" s="2">
        <f t="shared" si="558"/>
        <v>0</v>
      </c>
      <c r="AP1574" t="s">
        <v>265</v>
      </c>
      <c r="AQ1574" t="s">
        <v>1022</v>
      </c>
      <c r="AT1574" s="92">
        <v>48</v>
      </c>
      <c r="AU1574" s="94">
        <v>367</v>
      </c>
      <c r="AV1574" s="98">
        <f t="shared" si="561"/>
        <v>48367</v>
      </c>
      <c r="AX1574" s="6" t="s">
        <v>1535</v>
      </c>
    </row>
    <row r="1575" spans="1:50" hidden="1" outlineLevel="1">
      <c r="A1575" t="s">
        <v>1248</v>
      </c>
      <c r="B1575" t="s">
        <v>1022</v>
      </c>
      <c r="C1575" s="1">
        <f t="shared" si="550"/>
        <v>2468</v>
      </c>
      <c r="D1575" s="6">
        <f>IF(N1575&gt;0, RANK(N1575,(N1575:P1575,Q1575:AE1575)),0)</f>
        <v>2</v>
      </c>
      <c r="E1575" s="6">
        <f>IF(O1575&gt;0,RANK(O1575,(N1575:P1575,Q1575:AE1575)),0)</f>
        <v>1</v>
      </c>
      <c r="F1575" s="6">
        <f>IF(P1575&gt;0,RANK(P1575,(N1575:P1575,Q1575:AE1575)),0)</f>
        <v>0</v>
      </c>
      <c r="G1575" s="1">
        <f t="shared" si="559"/>
        <v>1618</v>
      </c>
      <c r="H1575" s="2">
        <f t="shared" si="560"/>
        <v>0.65559157212317665</v>
      </c>
      <c r="I1575" s="2"/>
      <c r="J1575" s="2">
        <f t="shared" si="551"/>
        <v>0.17098865478119935</v>
      </c>
      <c r="K1575" s="2">
        <f t="shared" si="552"/>
        <v>0.82658022690437605</v>
      </c>
      <c r="L1575" s="2">
        <f t="shared" si="553"/>
        <v>0</v>
      </c>
      <c r="M1575" s="2">
        <f t="shared" si="554"/>
        <v>2.4311183144245518E-3</v>
      </c>
      <c r="N1575" s="56">
        <v>422</v>
      </c>
      <c r="O1575" s="56">
        <v>2040</v>
      </c>
      <c r="P1575" s="56"/>
      <c r="Q1575" s="56">
        <v>6</v>
      </c>
      <c r="R1575" s="56"/>
      <c r="S1575" s="56"/>
      <c r="T1575" s="56"/>
      <c r="U1575" s="56"/>
      <c r="V1575" s="56"/>
      <c r="W1575" s="56"/>
      <c r="X1575" s="56"/>
      <c r="Y1575" s="56"/>
      <c r="Z1575" s="56"/>
      <c r="AA1575" s="56"/>
      <c r="AB1575" s="56"/>
      <c r="AC1575" s="56"/>
      <c r="AD1575" s="56"/>
      <c r="AE1575" s="56"/>
      <c r="AG1575" s="6">
        <f>IF(Q1575&gt;0,RANK(Q1575,(N1575:P1575,Q1575:AE1575)),0)</f>
        <v>3</v>
      </c>
      <c r="AH1575" s="6">
        <f>IF(R1575&gt;0,RANK(R1575,(N1575:P1575,Q1575:AE1575)),0)</f>
        <v>0</v>
      </c>
      <c r="AI1575" s="6">
        <f>IF(T1575&gt;0,RANK(T1575,(N1575:P1575,Q1575:AE1575)),0)</f>
        <v>0</v>
      </c>
      <c r="AJ1575" s="6">
        <f>IF(S1575&gt;0,RANK(S1575,(N1575:P1575,Q1575:AE1575)),0)</f>
        <v>0</v>
      </c>
      <c r="AK1575" s="2">
        <f t="shared" si="555"/>
        <v>2.4311183144246355E-3</v>
      </c>
      <c r="AL1575" s="2">
        <f t="shared" si="556"/>
        <v>0</v>
      </c>
      <c r="AM1575" s="2">
        <f t="shared" si="557"/>
        <v>0</v>
      </c>
      <c r="AN1575" s="2">
        <f t="shared" si="558"/>
        <v>0</v>
      </c>
      <c r="AP1575" t="s">
        <v>1248</v>
      </c>
      <c r="AQ1575" t="s">
        <v>1022</v>
      </c>
      <c r="AT1575" s="92">
        <v>48</v>
      </c>
      <c r="AU1575" s="94">
        <v>369</v>
      </c>
      <c r="AV1575" s="98">
        <f t="shared" si="561"/>
        <v>48369</v>
      </c>
      <c r="AX1575" s="6" t="s">
        <v>1535</v>
      </c>
    </row>
    <row r="1576" spans="1:50" hidden="1" outlineLevel="1">
      <c r="A1576" t="s">
        <v>233</v>
      </c>
      <c r="B1576" t="s">
        <v>1022</v>
      </c>
      <c r="C1576" s="1">
        <f t="shared" si="550"/>
        <v>3309</v>
      </c>
      <c r="D1576" s="6">
        <f>IF(N1576&gt;0, RANK(N1576,(N1576:P1576,Q1576:AE1576)),0)</f>
        <v>2</v>
      </c>
      <c r="E1576" s="6">
        <f>IF(O1576&gt;0,RANK(O1576,(N1576:P1576,Q1576:AE1576)),0)</f>
        <v>1</v>
      </c>
      <c r="F1576" s="6">
        <f>IF(P1576&gt;0,RANK(P1576,(N1576:P1576,Q1576:AE1576)),0)</f>
        <v>0</v>
      </c>
      <c r="G1576" s="1">
        <f t="shared" si="559"/>
        <v>913</v>
      </c>
      <c r="H1576" s="2">
        <f t="shared" si="560"/>
        <v>0.27591417346630404</v>
      </c>
      <c r="I1576" s="2"/>
      <c r="J1576" s="2">
        <f t="shared" si="551"/>
        <v>0.35781202780296162</v>
      </c>
      <c r="K1576" s="2">
        <f t="shared" si="552"/>
        <v>0.6337262012692656</v>
      </c>
      <c r="L1576" s="2">
        <f t="shared" si="553"/>
        <v>0</v>
      </c>
      <c r="M1576" s="2">
        <f t="shared" si="554"/>
        <v>8.4617709277727826E-3</v>
      </c>
      <c r="N1576" s="56">
        <v>1184</v>
      </c>
      <c r="O1576" s="56">
        <v>2097</v>
      </c>
      <c r="P1576" s="56"/>
      <c r="Q1576" s="56">
        <v>28</v>
      </c>
      <c r="R1576" s="56"/>
      <c r="S1576" s="56"/>
      <c r="T1576" s="56"/>
      <c r="U1576" s="56"/>
      <c r="V1576" s="56"/>
      <c r="W1576" s="56"/>
      <c r="X1576" s="56"/>
      <c r="Y1576" s="56"/>
      <c r="Z1576" s="56"/>
      <c r="AA1576" s="56"/>
      <c r="AB1576" s="56"/>
      <c r="AC1576" s="56"/>
      <c r="AD1576" s="56"/>
      <c r="AE1576" s="56"/>
      <c r="AG1576" s="6">
        <f>IF(Q1576&gt;0,RANK(Q1576,(N1576:P1576,Q1576:AE1576)),0)</f>
        <v>3</v>
      </c>
      <c r="AH1576" s="6">
        <f>IF(R1576&gt;0,RANK(R1576,(N1576:P1576,Q1576:AE1576)),0)</f>
        <v>0</v>
      </c>
      <c r="AI1576" s="6">
        <f>IF(T1576&gt;0,RANK(T1576,(N1576:P1576,Q1576:AE1576)),0)</f>
        <v>0</v>
      </c>
      <c r="AJ1576" s="6">
        <f>IF(S1576&gt;0,RANK(S1576,(N1576:P1576,Q1576:AE1576)),0)</f>
        <v>0</v>
      </c>
      <c r="AK1576" s="2">
        <f t="shared" si="555"/>
        <v>8.461770927772741E-3</v>
      </c>
      <c r="AL1576" s="2">
        <f t="shared" si="556"/>
        <v>0</v>
      </c>
      <c r="AM1576" s="2">
        <f t="shared" si="557"/>
        <v>0</v>
      </c>
      <c r="AN1576" s="2">
        <f t="shared" si="558"/>
        <v>0</v>
      </c>
      <c r="AP1576" t="s">
        <v>233</v>
      </c>
      <c r="AQ1576" t="s">
        <v>1022</v>
      </c>
      <c r="AT1576" s="92">
        <v>48</v>
      </c>
      <c r="AU1576" s="94">
        <v>371</v>
      </c>
      <c r="AV1576" s="98">
        <f t="shared" si="561"/>
        <v>48371</v>
      </c>
      <c r="AX1576" s="6" t="s">
        <v>1535</v>
      </c>
    </row>
    <row r="1577" spans="1:50" hidden="1" outlineLevel="1">
      <c r="A1577" t="s">
        <v>2199</v>
      </c>
      <c r="B1577" t="s">
        <v>1022</v>
      </c>
      <c r="C1577" s="1">
        <f t="shared" si="550"/>
        <v>10741</v>
      </c>
      <c r="D1577" s="6">
        <f>IF(N1577&gt;0, RANK(N1577,(N1577:P1577,Q1577:AE1577)),0)</f>
        <v>2</v>
      </c>
      <c r="E1577" s="6">
        <f>IF(O1577&gt;0,RANK(O1577,(N1577:P1577,Q1577:AE1577)),0)</f>
        <v>1</v>
      </c>
      <c r="F1577" s="6">
        <f>IF(P1577&gt;0,RANK(P1577,(N1577:P1577,Q1577:AE1577)),0)</f>
        <v>0</v>
      </c>
      <c r="G1577" s="1">
        <f t="shared" si="559"/>
        <v>1878</v>
      </c>
      <c r="H1577" s="2">
        <f t="shared" si="560"/>
        <v>0.1748440554883158</v>
      </c>
      <c r="I1577" s="2"/>
      <c r="J1577" s="2">
        <f t="shared" si="551"/>
        <v>0.4091797784191416</v>
      </c>
      <c r="K1577" s="2">
        <f t="shared" si="552"/>
        <v>0.58402383390745738</v>
      </c>
      <c r="L1577" s="2">
        <f t="shared" si="553"/>
        <v>0</v>
      </c>
      <c r="M1577" s="2">
        <f t="shared" si="554"/>
        <v>6.796387673401072E-3</v>
      </c>
      <c r="N1577" s="56">
        <v>4395</v>
      </c>
      <c r="O1577" s="56">
        <v>6273</v>
      </c>
      <c r="P1577" s="56"/>
      <c r="Q1577" s="56">
        <v>73</v>
      </c>
      <c r="R1577" s="56"/>
      <c r="S1577" s="56"/>
      <c r="T1577" s="56"/>
      <c r="U1577" s="56"/>
      <c r="V1577" s="56"/>
      <c r="W1577" s="56"/>
      <c r="X1577" s="56"/>
      <c r="Y1577" s="56"/>
      <c r="Z1577" s="56"/>
      <c r="AA1577" s="56"/>
      <c r="AB1577" s="56"/>
      <c r="AC1577" s="56"/>
      <c r="AD1577" s="56"/>
      <c r="AE1577" s="56"/>
      <c r="AG1577" s="6">
        <f>IF(Q1577&gt;0,RANK(Q1577,(N1577:P1577,Q1577:AE1577)),0)</f>
        <v>3</v>
      </c>
      <c r="AH1577" s="6">
        <f>IF(R1577&gt;0,RANK(R1577,(N1577:P1577,Q1577:AE1577)),0)</f>
        <v>0</v>
      </c>
      <c r="AI1577" s="6">
        <f>IF(T1577&gt;0,RANK(T1577,(N1577:P1577,Q1577:AE1577)),0)</f>
        <v>0</v>
      </c>
      <c r="AJ1577" s="6">
        <f>IF(S1577&gt;0,RANK(S1577,(N1577:P1577,Q1577:AE1577)),0)</f>
        <v>0</v>
      </c>
      <c r="AK1577" s="2">
        <f t="shared" si="555"/>
        <v>6.796387673400987E-3</v>
      </c>
      <c r="AL1577" s="2">
        <f t="shared" si="556"/>
        <v>0</v>
      </c>
      <c r="AM1577" s="2">
        <f t="shared" si="557"/>
        <v>0</v>
      </c>
      <c r="AN1577" s="2">
        <f t="shared" si="558"/>
        <v>0</v>
      </c>
      <c r="AP1577" t="s">
        <v>2199</v>
      </c>
      <c r="AQ1577" t="s">
        <v>1022</v>
      </c>
      <c r="AT1577" s="92">
        <v>48</v>
      </c>
      <c r="AU1577" s="94">
        <v>373</v>
      </c>
      <c r="AV1577" s="98">
        <f t="shared" si="561"/>
        <v>48373</v>
      </c>
      <c r="AX1577" s="6" t="s">
        <v>1535</v>
      </c>
    </row>
    <row r="1578" spans="1:50" hidden="1" outlineLevel="1">
      <c r="A1578" t="s">
        <v>1118</v>
      </c>
      <c r="B1578" t="s">
        <v>1022</v>
      </c>
      <c r="C1578" s="1">
        <f t="shared" si="550"/>
        <v>20457</v>
      </c>
      <c r="D1578" s="6">
        <f>IF(N1578&gt;0, RANK(N1578,(N1578:P1578,Q1578:AE1578)),0)</f>
        <v>2</v>
      </c>
      <c r="E1578" s="6">
        <f>IF(O1578&gt;0,RANK(O1578,(N1578:P1578,Q1578:AE1578)),0)</f>
        <v>1</v>
      </c>
      <c r="F1578" s="6">
        <f>IF(P1578&gt;0,RANK(P1578,(N1578:P1578,Q1578:AE1578)),0)</f>
        <v>0</v>
      </c>
      <c r="G1578" s="1">
        <f t="shared" si="559"/>
        <v>9043</v>
      </c>
      <c r="H1578" s="2">
        <f t="shared" si="560"/>
        <v>0.44204917632106372</v>
      </c>
      <c r="I1578" s="2"/>
      <c r="J1578" s="2">
        <f t="shared" si="551"/>
        <v>0.27491812093659873</v>
      </c>
      <c r="K1578" s="2">
        <f t="shared" si="552"/>
        <v>0.71696729725766239</v>
      </c>
      <c r="L1578" s="2">
        <f t="shared" si="553"/>
        <v>0</v>
      </c>
      <c r="M1578" s="2">
        <f t="shared" si="554"/>
        <v>8.1145818057388741E-3</v>
      </c>
      <c r="N1578" s="56">
        <v>5624</v>
      </c>
      <c r="O1578" s="56">
        <v>14667</v>
      </c>
      <c r="P1578" s="56"/>
      <c r="Q1578" s="56">
        <v>166</v>
      </c>
      <c r="R1578" s="56"/>
      <c r="S1578" s="56"/>
      <c r="T1578" s="56"/>
      <c r="U1578" s="56"/>
      <c r="V1578" s="56"/>
      <c r="W1578" s="56"/>
      <c r="X1578" s="56"/>
      <c r="Y1578" s="56"/>
      <c r="Z1578" s="56"/>
      <c r="AA1578" s="56"/>
      <c r="AB1578" s="56"/>
      <c r="AC1578" s="56"/>
      <c r="AD1578" s="56"/>
      <c r="AE1578" s="56"/>
      <c r="AG1578" s="6">
        <f>IF(Q1578&gt;0,RANK(Q1578,(N1578:P1578,Q1578:AE1578)),0)</f>
        <v>3</v>
      </c>
      <c r="AH1578" s="6">
        <f>IF(R1578&gt;0,RANK(R1578,(N1578:P1578,Q1578:AE1578)),0)</f>
        <v>0</v>
      </c>
      <c r="AI1578" s="6">
        <f>IF(T1578&gt;0,RANK(T1578,(N1578:P1578,Q1578:AE1578)),0)</f>
        <v>0</v>
      </c>
      <c r="AJ1578" s="6">
        <f>IF(S1578&gt;0,RANK(S1578,(N1578:P1578,Q1578:AE1578)),0)</f>
        <v>0</v>
      </c>
      <c r="AK1578" s="2">
        <f t="shared" si="555"/>
        <v>8.1145818057388672E-3</v>
      </c>
      <c r="AL1578" s="2">
        <f t="shared" si="556"/>
        <v>0</v>
      </c>
      <c r="AM1578" s="2">
        <f t="shared" si="557"/>
        <v>0</v>
      </c>
      <c r="AN1578" s="2">
        <f t="shared" si="558"/>
        <v>0</v>
      </c>
      <c r="AP1578" t="s">
        <v>1118</v>
      </c>
      <c r="AQ1578" t="s">
        <v>1022</v>
      </c>
      <c r="AT1578" s="92">
        <v>48</v>
      </c>
      <c r="AU1578" s="94">
        <v>375</v>
      </c>
      <c r="AV1578" s="98">
        <f t="shared" si="561"/>
        <v>48375</v>
      </c>
      <c r="AX1578" s="6" t="s">
        <v>1535</v>
      </c>
    </row>
    <row r="1579" spans="1:50" hidden="1" outlineLevel="1">
      <c r="A1579" t="s">
        <v>1812</v>
      </c>
      <c r="B1579" t="s">
        <v>1022</v>
      </c>
      <c r="C1579" s="1">
        <f t="shared" si="550"/>
        <v>1039</v>
      </c>
      <c r="D1579" s="6">
        <f>IF(N1579&gt;0, RANK(N1579,(N1579:P1579,Q1579:AE1579)),0)</f>
        <v>2</v>
      </c>
      <c r="E1579" s="6">
        <f>IF(O1579&gt;0,RANK(O1579,(N1579:P1579,Q1579:AE1579)),0)</f>
        <v>1</v>
      </c>
      <c r="F1579" s="6">
        <f>IF(P1579&gt;0,RANK(P1579,(N1579:P1579,Q1579:AE1579)),0)</f>
        <v>0</v>
      </c>
      <c r="G1579" s="1">
        <f t="shared" si="559"/>
        <v>6</v>
      </c>
      <c r="H1579" s="2">
        <f t="shared" si="560"/>
        <v>5.7747834456207889E-3</v>
      </c>
      <c r="I1579" s="2"/>
      <c r="J1579" s="2">
        <f t="shared" si="551"/>
        <v>0.49278152069297404</v>
      </c>
      <c r="K1579" s="2">
        <f t="shared" si="552"/>
        <v>0.49855630413859481</v>
      </c>
      <c r="L1579" s="2">
        <f t="shared" si="553"/>
        <v>0</v>
      </c>
      <c r="M1579" s="2">
        <f t="shared" si="554"/>
        <v>8.6621751684312076E-3</v>
      </c>
      <c r="N1579" s="56">
        <v>512</v>
      </c>
      <c r="O1579" s="56">
        <v>518</v>
      </c>
      <c r="P1579" s="56"/>
      <c r="Q1579" s="56">
        <v>9</v>
      </c>
      <c r="R1579" s="56"/>
      <c r="S1579" s="56"/>
      <c r="T1579" s="56"/>
      <c r="U1579" s="56"/>
      <c r="V1579" s="56"/>
      <c r="W1579" s="56"/>
      <c r="X1579" s="56"/>
      <c r="Y1579" s="56"/>
      <c r="Z1579" s="56"/>
      <c r="AA1579" s="56"/>
      <c r="AB1579" s="56"/>
      <c r="AC1579" s="56"/>
      <c r="AD1579" s="56"/>
      <c r="AE1579" s="56"/>
      <c r="AG1579" s="6">
        <f>IF(Q1579&gt;0,RANK(Q1579,(N1579:P1579,Q1579:AE1579)),0)</f>
        <v>3</v>
      </c>
      <c r="AH1579" s="6">
        <f>IF(R1579&gt;0,RANK(R1579,(N1579:P1579,Q1579:AE1579)),0)</f>
        <v>0</v>
      </c>
      <c r="AI1579" s="6">
        <f>IF(T1579&gt;0,RANK(T1579,(N1579:P1579,Q1579:AE1579)),0)</f>
        <v>0</v>
      </c>
      <c r="AJ1579" s="6">
        <f>IF(S1579&gt;0,RANK(S1579,(N1579:P1579,Q1579:AE1579)),0)</f>
        <v>0</v>
      </c>
      <c r="AK1579" s="2">
        <f t="shared" si="555"/>
        <v>8.6621751684311833E-3</v>
      </c>
      <c r="AL1579" s="2">
        <f t="shared" si="556"/>
        <v>0</v>
      </c>
      <c r="AM1579" s="2">
        <f t="shared" si="557"/>
        <v>0</v>
      </c>
      <c r="AN1579" s="2">
        <f t="shared" si="558"/>
        <v>0</v>
      </c>
      <c r="AP1579" t="s">
        <v>1812</v>
      </c>
      <c r="AQ1579" t="s">
        <v>1022</v>
      </c>
      <c r="AT1579" s="92">
        <v>48</v>
      </c>
      <c r="AU1579" s="94">
        <v>377</v>
      </c>
      <c r="AV1579" s="98">
        <f t="shared" si="561"/>
        <v>48377</v>
      </c>
      <c r="AX1579" s="6" t="s">
        <v>1535</v>
      </c>
    </row>
    <row r="1580" spans="1:50" hidden="1" outlineLevel="1">
      <c r="A1580" t="s">
        <v>2414</v>
      </c>
      <c r="B1580" t="s">
        <v>1022</v>
      </c>
      <c r="C1580" s="1">
        <f t="shared" si="550"/>
        <v>2519</v>
      </c>
      <c r="D1580" s="6">
        <f>IF(N1580&gt;0, RANK(N1580,(N1580:P1580,Q1580:AE1580)),0)</f>
        <v>2</v>
      </c>
      <c r="E1580" s="6">
        <f>IF(O1580&gt;0,RANK(O1580,(N1580:P1580,Q1580:AE1580)),0)</f>
        <v>1</v>
      </c>
      <c r="F1580" s="6">
        <f>IF(P1580&gt;0,RANK(P1580,(N1580:P1580,Q1580:AE1580)),0)</f>
        <v>0</v>
      </c>
      <c r="G1580" s="1">
        <f t="shared" si="559"/>
        <v>263</v>
      </c>
      <c r="H1580" s="2">
        <f t="shared" si="560"/>
        <v>0.10440651052004764</v>
      </c>
      <c r="I1580" s="2"/>
      <c r="J1580" s="2">
        <f t="shared" si="551"/>
        <v>0.44541484716157204</v>
      </c>
      <c r="K1580" s="2">
        <f t="shared" si="552"/>
        <v>0.54982135768161966</v>
      </c>
      <c r="L1580" s="2">
        <f t="shared" si="553"/>
        <v>0</v>
      </c>
      <c r="M1580" s="2">
        <f t="shared" si="554"/>
        <v>4.7637951568083592E-3</v>
      </c>
      <c r="N1580" s="56">
        <v>1122</v>
      </c>
      <c r="O1580" s="56">
        <v>1385</v>
      </c>
      <c r="P1580" s="56"/>
      <c r="Q1580" s="56">
        <v>12</v>
      </c>
      <c r="R1580" s="56"/>
      <c r="S1580" s="56"/>
      <c r="T1580" s="56"/>
      <c r="U1580" s="56"/>
      <c r="V1580" s="56"/>
      <c r="W1580" s="56"/>
      <c r="X1580" s="56"/>
      <c r="Y1580" s="56"/>
      <c r="Z1580" s="56"/>
      <c r="AA1580" s="56"/>
      <c r="AB1580" s="56"/>
      <c r="AC1580" s="56"/>
      <c r="AD1580" s="56"/>
      <c r="AE1580" s="56"/>
      <c r="AG1580" s="6">
        <f>IF(Q1580&gt;0,RANK(Q1580,(N1580:P1580,Q1580:AE1580)),0)</f>
        <v>3</v>
      </c>
      <c r="AH1580" s="6">
        <f>IF(R1580&gt;0,RANK(R1580,(N1580:P1580,Q1580:AE1580)),0)</f>
        <v>0</v>
      </c>
      <c r="AI1580" s="6">
        <f>IF(T1580&gt;0,RANK(T1580,(N1580:P1580,Q1580:AE1580)),0)</f>
        <v>0</v>
      </c>
      <c r="AJ1580" s="6">
        <f>IF(S1580&gt;0,RANK(S1580,(N1580:P1580,Q1580:AE1580)),0)</f>
        <v>0</v>
      </c>
      <c r="AK1580" s="2">
        <f t="shared" si="555"/>
        <v>4.7637951568082568E-3</v>
      </c>
      <c r="AL1580" s="2">
        <f t="shared" si="556"/>
        <v>0</v>
      </c>
      <c r="AM1580" s="2">
        <f t="shared" si="557"/>
        <v>0</v>
      </c>
      <c r="AN1580" s="2">
        <f t="shared" si="558"/>
        <v>0</v>
      </c>
      <c r="AP1580" t="s">
        <v>2414</v>
      </c>
      <c r="AQ1580" t="s">
        <v>1022</v>
      </c>
      <c r="AT1580" s="92">
        <v>48</v>
      </c>
      <c r="AU1580" s="94">
        <v>379</v>
      </c>
      <c r="AV1580" s="98">
        <f t="shared" si="561"/>
        <v>48379</v>
      </c>
      <c r="AX1580" s="6" t="s">
        <v>1535</v>
      </c>
    </row>
    <row r="1581" spans="1:50" hidden="1" outlineLevel="1">
      <c r="A1581" t="s">
        <v>2310</v>
      </c>
      <c r="B1581" t="s">
        <v>1022</v>
      </c>
      <c r="C1581" s="1">
        <f t="shared" si="550"/>
        <v>30263</v>
      </c>
      <c r="D1581" s="6">
        <f>IF(N1581&gt;0, RANK(N1581,(N1581:P1581,Q1581:AE1581)),0)</f>
        <v>2</v>
      </c>
      <c r="E1581" s="6">
        <f>IF(O1581&gt;0,RANK(O1581,(N1581:P1581,Q1581:AE1581)),0)</f>
        <v>1</v>
      </c>
      <c r="F1581" s="6">
        <f>IF(P1581&gt;0,RANK(P1581,(N1581:P1581,Q1581:AE1581)),0)</f>
        <v>0</v>
      </c>
      <c r="G1581" s="1">
        <f t="shared" si="559"/>
        <v>18916</v>
      </c>
      <c r="H1581" s="2">
        <f t="shared" si="560"/>
        <v>0.62505369593232663</v>
      </c>
      <c r="I1581" s="2"/>
      <c r="J1581" s="2">
        <f t="shared" si="551"/>
        <v>0.18415226514225291</v>
      </c>
      <c r="K1581" s="2">
        <f t="shared" si="552"/>
        <v>0.80920596107457954</v>
      </c>
      <c r="L1581" s="2">
        <f t="shared" si="553"/>
        <v>0</v>
      </c>
      <c r="M1581" s="2">
        <f t="shared" si="554"/>
        <v>6.6417737831675483E-3</v>
      </c>
      <c r="N1581" s="56">
        <v>5573</v>
      </c>
      <c r="O1581" s="56">
        <v>24489</v>
      </c>
      <c r="P1581" s="56"/>
      <c r="Q1581" s="56">
        <v>201</v>
      </c>
      <c r="R1581" s="56"/>
      <c r="S1581" s="56"/>
      <c r="T1581" s="56"/>
      <c r="U1581" s="56"/>
      <c r="V1581" s="56"/>
      <c r="W1581" s="56"/>
      <c r="X1581" s="56"/>
      <c r="Y1581" s="56"/>
      <c r="Z1581" s="56"/>
      <c r="AA1581" s="56"/>
      <c r="AB1581" s="56"/>
      <c r="AC1581" s="56"/>
      <c r="AD1581" s="56"/>
      <c r="AE1581" s="56"/>
      <c r="AG1581" s="6">
        <f>IF(Q1581&gt;0,RANK(Q1581,(N1581:P1581,Q1581:AE1581)),0)</f>
        <v>3</v>
      </c>
      <c r="AH1581" s="6">
        <f>IF(R1581&gt;0,RANK(R1581,(N1581:P1581,Q1581:AE1581)),0)</f>
        <v>0</v>
      </c>
      <c r="AI1581" s="6">
        <f>IF(T1581&gt;0,RANK(T1581,(N1581:P1581,Q1581:AE1581)),0)</f>
        <v>0</v>
      </c>
      <c r="AJ1581" s="6">
        <f>IF(S1581&gt;0,RANK(S1581,(N1581:P1581,Q1581:AE1581)),0)</f>
        <v>0</v>
      </c>
      <c r="AK1581" s="2">
        <f t="shared" si="555"/>
        <v>6.6417737831675648E-3</v>
      </c>
      <c r="AL1581" s="2">
        <f t="shared" si="556"/>
        <v>0</v>
      </c>
      <c r="AM1581" s="2">
        <f t="shared" si="557"/>
        <v>0</v>
      </c>
      <c r="AN1581" s="2">
        <f t="shared" si="558"/>
        <v>0</v>
      </c>
      <c r="AP1581" t="s">
        <v>2310</v>
      </c>
      <c r="AQ1581" t="s">
        <v>1022</v>
      </c>
      <c r="AT1581" s="92">
        <v>48</v>
      </c>
      <c r="AU1581" s="94">
        <v>381</v>
      </c>
      <c r="AV1581" s="98">
        <f t="shared" si="561"/>
        <v>48381</v>
      </c>
      <c r="AX1581" s="6" t="s">
        <v>1535</v>
      </c>
    </row>
    <row r="1582" spans="1:50" hidden="1" outlineLevel="1">
      <c r="A1582" t="s">
        <v>380</v>
      </c>
      <c r="B1582" t="s">
        <v>1022</v>
      </c>
      <c r="C1582" s="1">
        <f t="shared" si="550"/>
        <v>936</v>
      </c>
      <c r="D1582" s="6">
        <f>IF(N1582&gt;0, RANK(N1582,(N1582:P1582,Q1582:AE1582)),0)</f>
        <v>2</v>
      </c>
      <c r="E1582" s="6">
        <f>IF(O1582&gt;0,RANK(O1582,(N1582:P1582,Q1582:AE1582)),0)</f>
        <v>1</v>
      </c>
      <c r="F1582" s="6">
        <f>IF(P1582&gt;0,RANK(P1582,(N1582:P1582,Q1582:AE1582)),0)</f>
        <v>0</v>
      </c>
      <c r="G1582" s="1">
        <f t="shared" si="559"/>
        <v>563</v>
      </c>
      <c r="H1582" s="2">
        <f t="shared" si="560"/>
        <v>0.60149572649572647</v>
      </c>
      <c r="I1582" s="2"/>
      <c r="J1582" s="2">
        <f t="shared" si="551"/>
        <v>0.19871794871794871</v>
      </c>
      <c r="K1582" s="2">
        <f t="shared" si="552"/>
        <v>0.80021367521367526</v>
      </c>
      <c r="L1582" s="2">
        <f t="shared" si="553"/>
        <v>0</v>
      </c>
      <c r="M1582" s="2">
        <f t="shared" si="554"/>
        <v>1.0683760683760646E-3</v>
      </c>
      <c r="N1582" s="56">
        <v>186</v>
      </c>
      <c r="O1582" s="56">
        <v>749</v>
      </c>
      <c r="P1582" s="56"/>
      <c r="Q1582" s="56">
        <v>1</v>
      </c>
      <c r="R1582" s="56"/>
      <c r="S1582" s="56"/>
      <c r="T1582" s="56"/>
      <c r="U1582" s="56"/>
      <c r="V1582" s="56"/>
      <c r="W1582" s="56"/>
      <c r="X1582" s="56"/>
      <c r="Y1582" s="56"/>
      <c r="Z1582" s="56"/>
      <c r="AA1582" s="56"/>
      <c r="AB1582" s="56"/>
      <c r="AC1582" s="56"/>
      <c r="AD1582" s="56"/>
      <c r="AE1582" s="56"/>
      <c r="AG1582" s="6">
        <f>IF(Q1582&gt;0,RANK(Q1582,(N1582:P1582,Q1582:AE1582)),0)</f>
        <v>3</v>
      </c>
      <c r="AH1582" s="6">
        <f>IF(R1582&gt;0,RANK(R1582,(N1582:P1582,Q1582:AE1582)),0)</f>
        <v>0</v>
      </c>
      <c r="AI1582" s="6">
        <f>IF(T1582&gt;0,RANK(T1582,(N1582:P1582,Q1582:AE1582)),0)</f>
        <v>0</v>
      </c>
      <c r="AJ1582" s="6">
        <f>IF(S1582&gt;0,RANK(S1582,(N1582:P1582,Q1582:AE1582)),0)</f>
        <v>0</v>
      </c>
      <c r="AK1582" s="2">
        <f t="shared" si="555"/>
        <v>1.0683760683760685E-3</v>
      </c>
      <c r="AL1582" s="2">
        <f t="shared" si="556"/>
        <v>0</v>
      </c>
      <c r="AM1582" s="2">
        <f t="shared" si="557"/>
        <v>0</v>
      </c>
      <c r="AN1582" s="2">
        <f t="shared" si="558"/>
        <v>0</v>
      </c>
      <c r="AP1582" t="s">
        <v>380</v>
      </c>
      <c r="AQ1582" t="s">
        <v>1022</v>
      </c>
      <c r="AT1582" s="92">
        <v>48</v>
      </c>
      <c r="AU1582" s="94">
        <v>383</v>
      </c>
      <c r="AV1582" s="98">
        <f t="shared" si="561"/>
        <v>48383</v>
      </c>
      <c r="AX1582" s="6" t="s">
        <v>1535</v>
      </c>
    </row>
    <row r="1583" spans="1:50" hidden="1" outlineLevel="1">
      <c r="A1583" t="s">
        <v>381</v>
      </c>
      <c r="B1583" t="s">
        <v>1022</v>
      </c>
      <c r="C1583" s="1">
        <f t="shared" ref="C1583:C1645" si="562">SUM(N1583:AE1583)</f>
        <v>1146</v>
      </c>
      <c r="D1583" s="6">
        <f>IF(N1583&gt;0, RANK(N1583,(N1583:P1583,Q1583:AE1583)),0)</f>
        <v>2</v>
      </c>
      <c r="E1583" s="6">
        <f>IF(O1583&gt;0,RANK(O1583,(N1583:P1583,Q1583:AE1583)),0)</f>
        <v>1</v>
      </c>
      <c r="F1583" s="6">
        <f>IF(P1583&gt;0,RANK(P1583,(N1583:P1583,Q1583:AE1583)),0)</f>
        <v>0</v>
      </c>
      <c r="G1583" s="1">
        <f t="shared" si="559"/>
        <v>556</v>
      </c>
      <c r="H1583" s="2">
        <f t="shared" si="560"/>
        <v>0.4851657940663176</v>
      </c>
      <c r="I1583" s="2"/>
      <c r="J1583" s="2">
        <f t="shared" ref="J1583:J1645" si="563">IF($C1583=0,"-",N1583/$C1583)</f>
        <v>0.25567190226876091</v>
      </c>
      <c r="K1583" s="2">
        <f t="shared" ref="K1583:K1645" si="564">IF($C1583=0,"-",O1583/$C1583)</f>
        <v>0.74083769633507857</v>
      </c>
      <c r="L1583" s="2">
        <f t="shared" ref="L1583:L1645" si="565">IF($C1583=0,"-",P1583/$C1583)</f>
        <v>0</v>
      </c>
      <c r="M1583" s="2">
        <f t="shared" ref="M1583:M1645" si="566">IF(C1583=0,"-",(1-J1583-K1583-L1583))</f>
        <v>3.4904013961605251E-3</v>
      </c>
      <c r="N1583" s="56">
        <v>293</v>
      </c>
      <c r="O1583" s="56">
        <v>849</v>
      </c>
      <c r="P1583" s="56"/>
      <c r="Q1583" s="56">
        <v>4</v>
      </c>
      <c r="R1583" s="56"/>
      <c r="S1583" s="56"/>
      <c r="T1583" s="56"/>
      <c r="U1583" s="56"/>
      <c r="V1583" s="56"/>
      <c r="W1583" s="56"/>
      <c r="X1583" s="56"/>
      <c r="Y1583" s="56"/>
      <c r="Z1583" s="56"/>
      <c r="AA1583" s="56"/>
      <c r="AB1583" s="56"/>
      <c r="AC1583" s="56"/>
      <c r="AD1583" s="56"/>
      <c r="AE1583" s="56"/>
      <c r="AG1583" s="6">
        <f>IF(Q1583&gt;0,RANK(Q1583,(N1583:P1583,Q1583:AE1583)),0)</f>
        <v>3</v>
      </c>
      <c r="AH1583" s="6">
        <f>IF(R1583&gt;0,RANK(R1583,(N1583:P1583,Q1583:AE1583)),0)</f>
        <v>0</v>
      </c>
      <c r="AI1583" s="6">
        <f>IF(T1583&gt;0,RANK(T1583,(N1583:P1583,Q1583:AE1583)),0)</f>
        <v>0</v>
      </c>
      <c r="AJ1583" s="6">
        <f>IF(S1583&gt;0,RANK(S1583,(N1583:P1583,Q1583:AE1583)),0)</f>
        <v>0</v>
      </c>
      <c r="AK1583" s="2">
        <f t="shared" ref="AK1583:AK1645" si="567">IF($C1583=0,"-",Q1583/$C1583)</f>
        <v>3.4904013961605585E-3</v>
      </c>
      <c r="AL1583" s="2">
        <f t="shared" ref="AL1583:AL1645" si="568">IF($C1583=0,"-",R1583/$C1583)</f>
        <v>0</v>
      </c>
      <c r="AM1583" s="2">
        <f t="shared" ref="AM1583:AM1645" si="569">IF($C1583=0,"-",T1583/$C1583)</f>
        <v>0</v>
      </c>
      <c r="AN1583" s="2">
        <f t="shared" ref="AN1583:AN1645" si="570">IF($C1583=0,"-",S1583/$C1583)</f>
        <v>0</v>
      </c>
      <c r="AP1583" t="s">
        <v>381</v>
      </c>
      <c r="AQ1583" t="s">
        <v>1022</v>
      </c>
      <c r="AT1583" s="92">
        <v>48</v>
      </c>
      <c r="AU1583" s="94">
        <v>385</v>
      </c>
      <c r="AV1583" s="98">
        <f t="shared" si="561"/>
        <v>48385</v>
      </c>
      <c r="AX1583" s="6" t="s">
        <v>1535</v>
      </c>
    </row>
    <row r="1584" spans="1:50" hidden="1" outlineLevel="1">
      <c r="A1584" t="s">
        <v>719</v>
      </c>
      <c r="B1584" t="s">
        <v>1022</v>
      </c>
      <c r="C1584" s="1">
        <f t="shared" si="562"/>
        <v>3893</v>
      </c>
      <c r="D1584" s="6">
        <f>IF(N1584&gt;0, RANK(N1584,(N1584:P1584,Q1584:AE1584)),0)</f>
        <v>2</v>
      </c>
      <c r="E1584" s="6">
        <f>IF(O1584&gt;0,RANK(O1584,(N1584:P1584,Q1584:AE1584)),0)</f>
        <v>1</v>
      </c>
      <c r="F1584" s="6">
        <f>IF(P1584&gt;0,RANK(P1584,(N1584:P1584,Q1584:AE1584)),0)</f>
        <v>0</v>
      </c>
      <c r="G1584" s="1">
        <f t="shared" si="559"/>
        <v>281</v>
      </c>
      <c r="H1584" s="2">
        <f t="shared" si="560"/>
        <v>7.2180837400462369E-2</v>
      </c>
      <c r="I1584" s="2"/>
      <c r="J1584" s="2">
        <f t="shared" si="563"/>
        <v>0.46262522476239404</v>
      </c>
      <c r="K1584" s="2">
        <f t="shared" si="564"/>
        <v>0.53480606216285642</v>
      </c>
      <c r="L1584" s="2">
        <f t="shared" si="565"/>
        <v>0</v>
      </c>
      <c r="M1584" s="2">
        <f t="shared" si="566"/>
        <v>2.5687130747494846E-3</v>
      </c>
      <c r="N1584" s="56">
        <v>1801</v>
      </c>
      <c r="O1584" s="56">
        <v>2082</v>
      </c>
      <c r="P1584" s="56"/>
      <c r="Q1584" s="56">
        <v>10</v>
      </c>
      <c r="R1584" s="56"/>
      <c r="S1584" s="56"/>
      <c r="T1584" s="56"/>
      <c r="U1584" s="56"/>
      <c r="V1584" s="56"/>
      <c r="W1584" s="56"/>
      <c r="X1584" s="56"/>
      <c r="Y1584" s="56"/>
      <c r="Z1584" s="56"/>
      <c r="AA1584" s="56"/>
      <c r="AB1584" s="56"/>
      <c r="AC1584" s="56"/>
      <c r="AD1584" s="56"/>
      <c r="AE1584" s="56"/>
      <c r="AG1584" s="6">
        <f>IF(Q1584&gt;0,RANK(Q1584,(N1584:P1584,Q1584:AE1584)),0)</f>
        <v>3</v>
      </c>
      <c r="AH1584" s="6">
        <f>IF(R1584&gt;0,RANK(R1584,(N1584:P1584,Q1584:AE1584)),0)</f>
        <v>0</v>
      </c>
      <c r="AI1584" s="6">
        <f>IF(T1584&gt;0,RANK(T1584,(N1584:P1584,Q1584:AE1584)),0)</f>
        <v>0</v>
      </c>
      <c r="AJ1584" s="6">
        <f>IF(S1584&gt;0,RANK(S1584,(N1584:P1584,Q1584:AE1584)),0)</f>
        <v>0</v>
      </c>
      <c r="AK1584" s="2">
        <f t="shared" si="567"/>
        <v>2.5687130747495505E-3</v>
      </c>
      <c r="AL1584" s="2">
        <f t="shared" si="568"/>
        <v>0</v>
      </c>
      <c r="AM1584" s="2">
        <f t="shared" si="569"/>
        <v>0</v>
      </c>
      <c r="AN1584" s="2">
        <f t="shared" si="570"/>
        <v>0</v>
      </c>
      <c r="AP1584" t="s">
        <v>719</v>
      </c>
      <c r="AQ1584" t="s">
        <v>1022</v>
      </c>
      <c r="AT1584" s="92">
        <v>48</v>
      </c>
      <c r="AU1584" s="94">
        <v>387</v>
      </c>
      <c r="AV1584" s="98">
        <f t="shared" si="561"/>
        <v>48387</v>
      </c>
      <c r="AX1584" s="6" t="s">
        <v>1535</v>
      </c>
    </row>
    <row r="1585" spans="1:50" hidden="1" outlineLevel="1">
      <c r="A1585" t="s">
        <v>693</v>
      </c>
      <c r="B1585" t="s">
        <v>1022</v>
      </c>
      <c r="C1585" s="1">
        <f t="shared" si="562"/>
        <v>2952</v>
      </c>
      <c r="D1585" s="6">
        <f>IF(N1585&gt;0, RANK(N1585,(N1585:P1585,Q1585:AE1585)),0)</f>
        <v>1</v>
      </c>
      <c r="E1585" s="6">
        <f>IF(O1585&gt;0,RANK(O1585,(N1585:P1585,Q1585:AE1585)),0)</f>
        <v>2</v>
      </c>
      <c r="F1585" s="6">
        <f>IF(P1585&gt;0,RANK(P1585,(N1585:P1585,Q1585:AE1585)),0)</f>
        <v>0</v>
      </c>
      <c r="G1585" s="1">
        <f t="shared" si="559"/>
        <v>285</v>
      </c>
      <c r="H1585" s="2">
        <f t="shared" si="560"/>
        <v>9.6544715447154469E-2</v>
      </c>
      <c r="I1585" s="2"/>
      <c r="J1585" s="2">
        <f t="shared" si="563"/>
        <v>0.54268292682926833</v>
      </c>
      <c r="K1585" s="2">
        <f t="shared" si="564"/>
        <v>0.44613821138211385</v>
      </c>
      <c r="L1585" s="2">
        <f t="shared" si="565"/>
        <v>0</v>
      </c>
      <c r="M1585" s="2">
        <f t="shared" si="566"/>
        <v>1.1178861788617822E-2</v>
      </c>
      <c r="N1585" s="56">
        <v>1602</v>
      </c>
      <c r="O1585" s="56">
        <v>1317</v>
      </c>
      <c r="P1585" s="56"/>
      <c r="Q1585" s="56">
        <v>33</v>
      </c>
      <c r="R1585" s="56"/>
      <c r="S1585" s="56"/>
      <c r="T1585" s="56"/>
      <c r="U1585" s="56"/>
      <c r="V1585" s="56"/>
      <c r="W1585" s="56"/>
      <c r="X1585" s="56"/>
      <c r="Y1585" s="56"/>
      <c r="Z1585" s="56"/>
      <c r="AA1585" s="56"/>
      <c r="AB1585" s="56"/>
      <c r="AC1585" s="56"/>
      <c r="AD1585" s="56"/>
      <c r="AE1585" s="56"/>
      <c r="AG1585" s="6">
        <f>IF(Q1585&gt;0,RANK(Q1585,(N1585:P1585,Q1585:AE1585)),0)</f>
        <v>3</v>
      </c>
      <c r="AH1585" s="6">
        <f>IF(R1585&gt;0,RANK(R1585,(N1585:P1585,Q1585:AE1585)),0)</f>
        <v>0</v>
      </c>
      <c r="AI1585" s="6">
        <f>IF(T1585&gt;0,RANK(T1585,(N1585:P1585,Q1585:AE1585)),0)</f>
        <v>0</v>
      </c>
      <c r="AJ1585" s="6">
        <f>IF(S1585&gt;0,RANK(S1585,(N1585:P1585,Q1585:AE1585)),0)</f>
        <v>0</v>
      </c>
      <c r="AK1585" s="2">
        <f t="shared" si="567"/>
        <v>1.1178861788617886E-2</v>
      </c>
      <c r="AL1585" s="2">
        <f t="shared" si="568"/>
        <v>0</v>
      </c>
      <c r="AM1585" s="2">
        <f t="shared" si="569"/>
        <v>0</v>
      </c>
      <c r="AN1585" s="2">
        <f t="shared" si="570"/>
        <v>0</v>
      </c>
      <c r="AP1585" t="s">
        <v>693</v>
      </c>
      <c r="AQ1585" t="s">
        <v>1022</v>
      </c>
      <c r="AT1585" s="92">
        <v>48</v>
      </c>
      <c r="AU1585" s="94">
        <v>389</v>
      </c>
      <c r="AV1585" s="98">
        <f t="shared" si="561"/>
        <v>48389</v>
      </c>
      <c r="AX1585" s="6" t="s">
        <v>1535</v>
      </c>
    </row>
    <row r="1586" spans="1:50" hidden="1" outlineLevel="1">
      <c r="A1586" t="s">
        <v>566</v>
      </c>
      <c r="B1586" t="s">
        <v>1022</v>
      </c>
      <c r="C1586" s="1">
        <f t="shared" si="562"/>
        <v>2152</v>
      </c>
      <c r="D1586" s="6">
        <f>IF(N1586&gt;0, RANK(N1586,(N1586:P1586,Q1586:AE1586)),0)</f>
        <v>2</v>
      </c>
      <c r="E1586" s="6">
        <f>IF(O1586&gt;0,RANK(O1586,(N1586:P1586,Q1586:AE1586)),0)</f>
        <v>1</v>
      </c>
      <c r="F1586" s="6">
        <f>IF(P1586&gt;0,RANK(P1586,(N1586:P1586,Q1586:AE1586)),0)</f>
        <v>0</v>
      </c>
      <c r="G1586" s="1">
        <f t="shared" si="559"/>
        <v>556</v>
      </c>
      <c r="H1586" s="2">
        <f t="shared" si="560"/>
        <v>0.25836431226765799</v>
      </c>
      <c r="I1586" s="2"/>
      <c r="J1586" s="2">
        <f t="shared" si="563"/>
        <v>0.36942379182156132</v>
      </c>
      <c r="K1586" s="2">
        <f t="shared" si="564"/>
        <v>0.62778810408921937</v>
      </c>
      <c r="L1586" s="2">
        <f t="shared" si="565"/>
        <v>0</v>
      </c>
      <c r="M1586" s="2">
        <f t="shared" si="566"/>
        <v>2.7881040892193676E-3</v>
      </c>
      <c r="N1586" s="56">
        <v>795</v>
      </c>
      <c r="O1586" s="56">
        <v>1351</v>
      </c>
      <c r="P1586" s="56"/>
      <c r="Q1586" s="56">
        <v>6</v>
      </c>
      <c r="R1586" s="56"/>
      <c r="S1586" s="56"/>
      <c r="T1586" s="56"/>
      <c r="U1586" s="56"/>
      <c r="V1586" s="56"/>
      <c r="W1586" s="56"/>
      <c r="X1586" s="56"/>
      <c r="Y1586" s="56"/>
      <c r="Z1586" s="56"/>
      <c r="AA1586" s="56"/>
      <c r="AB1586" s="56"/>
      <c r="AC1586" s="56"/>
      <c r="AD1586" s="56"/>
      <c r="AE1586" s="56"/>
      <c r="AG1586" s="6">
        <f>IF(Q1586&gt;0,RANK(Q1586,(N1586:P1586,Q1586:AE1586)),0)</f>
        <v>3</v>
      </c>
      <c r="AH1586" s="6">
        <f>IF(R1586&gt;0,RANK(R1586,(N1586:P1586,Q1586:AE1586)),0)</f>
        <v>0</v>
      </c>
      <c r="AI1586" s="6">
        <f>IF(T1586&gt;0,RANK(T1586,(N1586:P1586,Q1586:AE1586)),0)</f>
        <v>0</v>
      </c>
      <c r="AJ1586" s="6">
        <f>IF(S1586&gt;0,RANK(S1586,(N1586:P1586,Q1586:AE1586)),0)</f>
        <v>0</v>
      </c>
      <c r="AK1586" s="2">
        <f t="shared" si="567"/>
        <v>2.7881040892193307E-3</v>
      </c>
      <c r="AL1586" s="2">
        <f t="shared" si="568"/>
        <v>0</v>
      </c>
      <c r="AM1586" s="2">
        <f t="shared" si="569"/>
        <v>0</v>
      </c>
      <c r="AN1586" s="2">
        <f t="shared" si="570"/>
        <v>0</v>
      </c>
      <c r="AP1586" t="s">
        <v>566</v>
      </c>
      <c r="AQ1586" t="s">
        <v>1022</v>
      </c>
      <c r="AT1586" s="92">
        <v>48</v>
      </c>
      <c r="AU1586" s="94">
        <v>391</v>
      </c>
      <c r="AV1586" s="98">
        <f t="shared" si="561"/>
        <v>48391</v>
      </c>
      <c r="AX1586" s="6" t="s">
        <v>1535</v>
      </c>
    </row>
    <row r="1587" spans="1:50" hidden="1" outlineLevel="1">
      <c r="A1587" t="s">
        <v>652</v>
      </c>
      <c r="B1587" t="s">
        <v>1022</v>
      </c>
      <c r="C1587" s="1">
        <f t="shared" si="562"/>
        <v>546</v>
      </c>
      <c r="D1587" s="6">
        <f>IF(N1587&gt;0, RANK(N1587,(N1587:P1587,Q1587:AE1587)),0)</f>
        <v>2</v>
      </c>
      <c r="E1587" s="6">
        <f>IF(O1587&gt;0,RANK(O1587,(N1587:P1587,Q1587:AE1587)),0)</f>
        <v>1</v>
      </c>
      <c r="F1587" s="6">
        <f>IF(P1587&gt;0,RANK(P1587,(N1587:P1587,Q1587:AE1587)),0)</f>
        <v>0</v>
      </c>
      <c r="G1587" s="1">
        <f t="shared" si="559"/>
        <v>355</v>
      </c>
      <c r="H1587" s="2">
        <f t="shared" si="560"/>
        <v>0.6501831501831502</v>
      </c>
      <c r="I1587" s="2"/>
      <c r="J1587" s="2">
        <f t="shared" si="563"/>
        <v>0.17032967032967034</v>
      </c>
      <c r="K1587" s="2">
        <f t="shared" si="564"/>
        <v>0.82051282051282048</v>
      </c>
      <c r="L1587" s="2">
        <f t="shared" si="565"/>
        <v>0</v>
      </c>
      <c r="M1587" s="2">
        <f t="shared" si="566"/>
        <v>9.157509157509125E-3</v>
      </c>
      <c r="N1587" s="56">
        <v>93</v>
      </c>
      <c r="O1587" s="56">
        <v>448</v>
      </c>
      <c r="P1587" s="56"/>
      <c r="Q1587" s="56">
        <v>5</v>
      </c>
      <c r="R1587" s="56"/>
      <c r="S1587" s="56"/>
      <c r="T1587" s="56"/>
      <c r="U1587" s="56"/>
      <c r="V1587" s="56"/>
      <c r="W1587" s="56"/>
      <c r="X1587" s="56"/>
      <c r="Y1587" s="56"/>
      <c r="Z1587" s="56"/>
      <c r="AA1587" s="56"/>
      <c r="AB1587" s="56"/>
      <c r="AC1587" s="56"/>
      <c r="AD1587" s="56"/>
      <c r="AE1587" s="56"/>
      <c r="AG1587" s="6">
        <f>IF(Q1587&gt;0,RANK(Q1587,(N1587:P1587,Q1587:AE1587)),0)</f>
        <v>3</v>
      </c>
      <c r="AH1587" s="6">
        <f>IF(R1587&gt;0,RANK(R1587,(N1587:P1587,Q1587:AE1587)),0)</f>
        <v>0</v>
      </c>
      <c r="AI1587" s="6">
        <f>IF(T1587&gt;0,RANK(T1587,(N1587:P1587,Q1587:AE1587)),0)</f>
        <v>0</v>
      </c>
      <c r="AJ1587" s="6">
        <f>IF(S1587&gt;0,RANK(S1587,(N1587:P1587,Q1587:AE1587)),0)</f>
        <v>0</v>
      </c>
      <c r="AK1587" s="2">
        <f t="shared" si="567"/>
        <v>9.1575091575091579E-3</v>
      </c>
      <c r="AL1587" s="2">
        <f t="shared" si="568"/>
        <v>0</v>
      </c>
      <c r="AM1587" s="2">
        <f t="shared" si="569"/>
        <v>0</v>
      </c>
      <c r="AN1587" s="2">
        <f t="shared" si="570"/>
        <v>0</v>
      </c>
      <c r="AP1587" t="s">
        <v>652</v>
      </c>
      <c r="AQ1587" t="s">
        <v>1022</v>
      </c>
      <c r="AT1587" s="92">
        <v>48</v>
      </c>
      <c r="AU1587" s="94">
        <v>393</v>
      </c>
      <c r="AV1587" s="98">
        <f t="shared" si="561"/>
        <v>48393</v>
      </c>
      <c r="AX1587" s="6" t="s">
        <v>1535</v>
      </c>
    </row>
    <row r="1588" spans="1:50" hidden="1" outlineLevel="1">
      <c r="A1588" t="s">
        <v>2284</v>
      </c>
      <c r="B1588" t="s">
        <v>1022</v>
      </c>
      <c r="C1588" s="1">
        <f t="shared" si="562"/>
        <v>4324</v>
      </c>
      <c r="D1588" s="6">
        <f>IF(N1588&gt;0, RANK(N1588,(N1588:P1588,Q1588:AE1588)),0)</f>
        <v>1</v>
      </c>
      <c r="E1588" s="6">
        <f>IF(O1588&gt;0,RANK(O1588,(N1588:P1588,Q1588:AE1588)),0)</f>
        <v>2</v>
      </c>
      <c r="F1588" s="6">
        <f>IF(P1588&gt;0,RANK(P1588,(N1588:P1588,Q1588:AE1588)),0)</f>
        <v>0</v>
      </c>
      <c r="G1588" s="1">
        <f t="shared" si="559"/>
        <v>500</v>
      </c>
      <c r="H1588" s="2">
        <f t="shared" si="560"/>
        <v>0.11563367252543941</v>
      </c>
      <c r="I1588" s="2"/>
      <c r="J1588" s="2">
        <f t="shared" si="563"/>
        <v>0.55689176688251618</v>
      </c>
      <c r="K1588" s="2">
        <f t="shared" si="564"/>
        <v>0.4412580943570768</v>
      </c>
      <c r="L1588" s="2">
        <f t="shared" si="565"/>
        <v>0</v>
      </c>
      <c r="M1588" s="2">
        <f t="shared" si="566"/>
        <v>1.8501387604070163E-3</v>
      </c>
      <c r="N1588" s="56">
        <v>2408</v>
      </c>
      <c r="O1588" s="56">
        <v>1908</v>
      </c>
      <c r="P1588" s="56"/>
      <c r="Q1588" s="56">
        <v>8</v>
      </c>
      <c r="R1588" s="56"/>
      <c r="S1588" s="56"/>
      <c r="T1588" s="56"/>
      <c r="U1588" s="56"/>
      <c r="V1588" s="56"/>
      <c r="W1588" s="56"/>
      <c r="X1588" s="56"/>
      <c r="Y1588" s="56"/>
      <c r="Z1588" s="56"/>
      <c r="AA1588" s="56"/>
      <c r="AB1588" s="56"/>
      <c r="AC1588" s="56"/>
      <c r="AD1588" s="56"/>
      <c r="AE1588" s="56"/>
      <c r="AG1588" s="6">
        <f>IF(Q1588&gt;0,RANK(Q1588,(N1588:P1588,Q1588:AE1588)),0)</f>
        <v>3</v>
      </c>
      <c r="AH1588" s="6">
        <f>IF(R1588&gt;0,RANK(R1588,(N1588:P1588,Q1588:AE1588)),0)</f>
        <v>0</v>
      </c>
      <c r="AI1588" s="6">
        <f>IF(T1588&gt;0,RANK(T1588,(N1588:P1588,Q1588:AE1588)),0)</f>
        <v>0</v>
      </c>
      <c r="AJ1588" s="6">
        <f>IF(S1588&gt;0,RANK(S1588,(N1588:P1588,Q1588:AE1588)),0)</f>
        <v>0</v>
      </c>
      <c r="AK1588" s="2">
        <f t="shared" si="567"/>
        <v>1.8501387604070306E-3</v>
      </c>
      <c r="AL1588" s="2">
        <f t="shared" si="568"/>
        <v>0</v>
      </c>
      <c r="AM1588" s="2">
        <f t="shared" si="569"/>
        <v>0</v>
      </c>
      <c r="AN1588" s="2">
        <f t="shared" si="570"/>
        <v>0</v>
      </c>
      <c r="AP1588" t="s">
        <v>2284</v>
      </c>
      <c r="AQ1588" t="s">
        <v>1022</v>
      </c>
      <c r="AT1588" s="92">
        <v>48</v>
      </c>
      <c r="AU1588" s="94">
        <v>395</v>
      </c>
      <c r="AV1588" s="98">
        <f t="shared" si="561"/>
        <v>48395</v>
      </c>
      <c r="AX1588" s="6" t="s">
        <v>1535</v>
      </c>
    </row>
    <row r="1589" spans="1:50" hidden="1" outlineLevel="1">
      <c r="A1589" t="s">
        <v>434</v>
      </c>
      <c r="B1589" t="s">
        <v>1022</v>
      </c>
      <c r="C1589" s="1">
        <f t="shared" si="562"/>
        <v>10499</v>
      </c>
      <c r="D1589" s="6">
        <f>IF(N1589&gt;0, RANK(N1589,(N1589:P1589,Q1589:AE1589)),0)</f>
        <v>2</v>
      </c>
      <c r="E1589" s="6">
        <f>IF(O1589&gt;0,RANK(O1589,(N1589:P1589,Q1589:AE1589)),0)</f>
        <v>1</v>
      </c>
      <c r="F1589" s="6">
        <f>IF(P1589&gt;0,RANK(P1589,(N1589:P1589,Q1589:AE1589)),0)</f>
        <v>0</v>
      </c>
      <c r="G1589" s="1">
        <f t="shared" si="559"/>
        <v>5109</v>
      </c>
      <c r="H1589" s="2">
        <f t="shared" si="560"/>
        <v>0.48661777312124965</v>
      </c>
      <c r="I1589" s="2"/>
      <c r="J1589" s="2">
        <f t="shared" si="563"/>
        <v>0.25211924945232878</v>
      </c>
      <c r="K1589" s="2">
        <f t="shared" si="564"/>
        <v>0.73873702257357843</v>
      </c>
      <c r="L1589" s="2">
        <f t="shared" si="565"/>
        <v>0</v>
      </c>
      <c r="M1589" s="2">
        <f t="shared" si="566"/>
        <v>9.1437279740927968E-3</v>
      </c>
      <c r="N1589" s="56">
        <v>2647</v>
      </c>
      <c r="O1589" s="56">
        <v>7756</v>
      </c>
      <c r="P1589" s="56"/>
      <c r="Q1589" s="56">
        <v>96</v>
      </c>
      <c r="R1589" s="56"/>
      <c r="S1589" s="56"/>
      <c r="T1589" s="56"/>
      <c r="U1589" s="56"/>
      <c r="V1589" s="56"/>
      <c r="W1589" s="56"/>
      <c r="X1589" s="56"/>
      <c r="Y1589" s="56"/>
      <c r="Z1589" s="56"/>
      <c r="AA1589" s="56"/>
      <c r="AB1589" s="56"/>
      <c r="AC1589" s="56"/>
      <c r="AD1589" s="56"/>
      <c r="AE1589" s="56"/>
      <c r="AG1589" s="6">
        <f>IF(Q1589&gt;0,RANK(Q1589,(N1589:P1589,Q1589:AE1589)),0)</f>
        <v>3</v>
      </c>
      <c r="AH1589" s="6">
        <f>IF(R1589&gt;0,RANK(R1589,(N1589:P1589,Q1589:AE1589)),0)</f>
        <v>0</v>
      </c>
      <c r="AI1589" s="6">
        <f>IF(T1589&gt;0,RANK(T1589,(N1589:P1589,Q1589:AE1589)),0)</f>
        <v>0</v>
      </c>
      <c r="AJ1589" s="6">
        <f>IF(S1589&gt;0,RANK(S1589,(N1589:P1589,Q1589:AE1589)),0)</f>
        <v>0</v>
      </c>
      <c r="AK1589" s="2">
        <f t="shared" si="567"/>
        <v>9.1437279740927708E-3</v>
      </c>
      <c r="AL1589" s="2">
        <f t="shared" si="568"/>
        <v>0</v>
      </c>
      <c r="AM1589" s="2">
        <f t="shared" si="569"/>
        <v>0</v>
      </c>
      <c r="AN1589" s="2">
        <f t="shared" si="570"/>
        <v>0</v>
      </c>
      <c r="AP1589" t="s">
        <v>434</v>
      </c>
      <c r="AQ1589" t="s">
        <v>1022</v>
      </c>
      <c r="AT1589" s="92">
        <v>48</v>
      </c>
      <c r="AU1589" s="94">
        <v>397</v>
      </c>
      <c r="AV1589" s="98">
        <f t="shared" si="561"/>
        <v>48397</v>
      </c>
      <c r="AX1589" s="6" t="s">
        <v>1535</v>
      </c>
    </row>
    <row r="1590" spans="1:50" hidden="1" outlineLevel="1">
      <c r="A1590" t="s">
        <v>1470</v>
      </c>
      <c r="B1590" t="s">
        <v>1022</v>
      </c>
      <c r="C1590" s="1">
        <f t="shared" si="562"/>
        <v>3232</v>
      </c>
      <c r="D1590" s="6">
        <f>IF(N1590&gt;0, RANK(N1590,(N1590:P1590,Q1590:AE1590)),0)</f>
        <v>2</v>
      </c>
      <c r="E1590" s="6">
        <f>IF(O1590&gt;0,RANK(O1590,(N1590:P1590,Q1590:AE1590)),0)</f>
        <v>1</v>
      </c>
      <c r="F1590" s="6">
        <f>IF(P1590&gt;0,RANK(P1590,(N1590:P1590,Q1590:AE1590)),0)</f>
        <v>0</v>
      </c>
      <c r="G1590" s="1">
        <f t="shared" si="559"/>
        <v>1180</v>
      </c>
      <c r="H1590" s="2">
        <f t="shared" si="560"/>
        <v>0.36509900990099009</v>
      </c>
      <c r="I1590" s="2"/>
      <c r="J1590" s="2">
        <f t="shared" si="563"/>
        <v>0.31435643564356436</v>
      </c>
      <c r="K1590" s="2">
        <f t="shared" si="564"/>
        <v>0.6794554455445545</v>
      </c>
      <c r="L1590" s="2">
        <f t="shared" si="565"/>
        <v>0</v>
      </c>
      <c r="M1590" s="2">
        <f t="shared" si="566"/>
        <v>6.1881188118810826E-3</v>
      </c>
      <c r="N1590" s="56">
        <v>1016</v>
      </c>
      <c r="O1590" s="56">
        <v>2196</v>
      </c>
      <c r="P1590" s="56"/>
      <c r="Q1590" s="56">
        <v>20</v>
      </c>
      <c r="R1590" s="56"/>
      <c r="S1590" s="56"/>
      <c r="T1590" s="56"/>
      <c r="U1590" s="56"/>
      <c r="V1590" s="56"/>
      <c r="W1590" s="56"/>
      <c r="X1590" s="56"/>
      <c r="Y1590" s="56"/>
      <c r="Z1590" s="56"/>
      <c r="AA1590" s="56"/>
      <c r="AB1590" s="56"/>
      <c r="AC1590" s="56"/>
      <c r="AD1590" s="56"/>
      <c r="AE1590" s="56"/>
      <c r="AG1590" s="6">
        <f>IF(Q1590&gt;0,RANK(Q1590,(N1590:P1590,Q1590:AE1590)),0)</f>
        <v>3</v>
      </c>
      <c r="AH1590" s="6">
        <f>IF(R1590&gt;0,RANK(R1590,(N1590:P1590,Q1590:AE1590)),0)</f>
        <v>0</v>
      </c>
      <c r="AI1590" s="6">
        <f>IF(T1590&gt;0,RANK(T1590,(N1590:P1590,Q1590:AE1590)),0)</f>
        <v>0</v>
      </c>
      <c r="AJ1590" s="6">
        <f>IF(S1590&gt;0,RANK(S1590,(N1590:P1590,Q1590:AE1590)),0)</f>
        <v>0</v>
      </c>
      <c r="AK1590" s="2">
        <f t="shared" si="567"/>
        <v>6.1881188118811884E-3</v>
      </c>
      <c r="AL1590" s="2">
        <f t="shared" si="568"/>
        <v>0</v>
      </c>
      <c r="AM1590" s="2">
        <f t="shared" si="569"/>
        <v>0</v>
      </c>
      <c r="AN1590" s="2">
        <f t="shared" si="570"/>
        <v>0</v>
      </c>
      <c r="AP1590" t="s">
        <v>1470</v>
      </c>
      <c r="AQ1590" t="s">
        <v>1022</v>
      </c>
      <c r="AT1590" s="92">
        <v>48</v>
      </c>
      <c r="AU1590" s="94">
        <v>399</v>
      </c>
      <c r="AV1590" s="98">
        <f t="shared" si="561"/>
        <v>48399</v>
      </c>
      <c r="AX1590" s="6" t="s">
        <v>1535</v>
      </c>
    </row>
    <row r="1591" spans="1:50" hidden="1" outlineLevel="1">
      <c r="A1591" t="s">
        <v>1456</v>
      </c>
      <c r="B1591" t="s">
        <v>1022</v>
      </c>
      <c r="C1591" s="1">
        <f t="shared" si="562"/>
        <v>10241</v>
      </c>
      <c r="D1591" s="6">
        <f>IF(N1591&gt;0, RANK(N1591,(N1591:P1591,Q1591:AE1591)),0)</f>
        <v>2</v>
      </c>
      <c r="E1591" s="6">
        <f>IF(O1591&gt;0,RANK(O1591,(N1591:P1591,Q1591:AE1591)),0)</f>
        <v>1</v>
      </c>
      <c r="F1591" s="6">
        <f>IF(P1591&gt;0,RANK(P1591,(N1591:P1591,Q1591:AE1591)),0)</f>
        <v>0</v>
      </c>
      <c r="G1591" s="1">
        <f t="shared" ref="G1591:G1654" si="571">IF(C1591&gt;0,MAX(N1591:P1591)-LARGE(N1591:P1591,2),0)</f>
        <v>3660</v>
      </c>
      <c r="H1591" s="2">
        <f t="shared" ref="H1591:H1654" si="572">IF(C1591&gt;0,G1591/C1591,0)</f>
        <v>0.3573869739283273</v>
      </c>
      <c r="I1591" s="2"/>
      <c r="J1591" s="2">
        <f t="shared" si="563"/>
        <v>0.31784005468215992</v>
      </c>
      <c r="K1591" s="2">
        <f t="shared" si="564"/>
        <v>0.67522702861048722</v>
      </c>
      <c r="L1591" s="2">
        <f t="shared" si="565"/>
        <v>0</v>
      </c>
      <c r="M1591" s="2">
        <f t="shared" si="566"/>
        <v>6.9329167073528541E-3</v>
      </c>
      <c r="N1591" s="56">
        <v>3255</v>
      </c>
      <c r="O1591" s="56">
        <v>6915</v>
      </c>
      <c r="P1591" s="56"/>
      <c r="Q1591" s="56">
        <v>71</v>
      </c>
      <c r="R1591" s="56"/>
      <c r="S1591" s="56"/>
      <c r="T1591" s="56"/>
      <c r="U1591" s="56"/>
      <c r="V1591" s="56"/>
      <c r="W1591" s="56"/>
      <c r="X1591" s="56"/>
      <c r="Y1591" s="56"/>
      <c r="Z1591" s="56"/>
      <c r="AA1591" s="56"/>
      <c r="AB1591" s="56"/>
      <c r="AC1591" s="56"/>
      <c r="AD1591" s="56"/>
      <c r="AE1591" s="56"/>
      <c r="AG1591" s="6">
        <f>IF(Q1591&gt;0,RANK(Q1591,(N1591:P1591,Q1591:AE1591)),0)</f>
        <v>3</v>
      </c>
      <c r="AH1591" s="6">
        <f>IF(R1591&gt;0,RANK(R1591,(N1591:P1591,Q1591:AE1591)),0)</f>
        <v>0</v>
      </c>
      <c r="AI1591" s="6">
        <f>IF(T1591&gt;0,RANK(T1591,(N1591:P1591,Q1591:AE1591)),0)</f>
        <v>0</v>
      </c>
      <c r="AJ1591" s="6">
        <f>IF(S1591&gt;0,RANK(S1591,(N1591:P1591,Q1591:AE1591)),0)</f>
        <v>0</v>
      </c>
      <c r="AK1591" s="2">
        <f t="shared" si="567"/>
        <v>6.9329167073527978E-3</v>
      </c>
      <c r="AL1591" s="2">
        <f t="shared" si="568"/>
        <v>0</v>
      </c>
      <c r="AM1591" s="2">
        <f t="shared" si="569"/>
        <v>0</v>
      </c>
      <c r="AN1591" s="2">
        <f t="shared" si="570"/>
        <v>0</v>
      </c>
      <c r="AP1591" t="s">
        <v>1456</v>
      </c>
      <c r="AQ1591" t="s">
        <v>1022</v>
      </c>
      <c r="AT1591" s="92">
        <v>48</v>
      </c>
      <c r="AU1591" s="94">
        <v>401</v>
      </c>
      <c r="AV1591" s="98">
        <f t="shared" si="561"/>
        <v>48401</v>
      </c>
      <c r="AX1591" s="6" t="s">
        <v>1535</v>
      </c>
    </row>
    <row r="1592" spans="1:50" hidden="1" outlineLevel="1">
      <c r="A1592" t="s">
        <v>1818</v>
      </c>
      <c r="B1592" t="s">
        <v>1022</v>
      </c>
      <c r="C1592" s="1">
        <f t="shared" si="562"/>
        <v>3142</v>
      </c>
      <c r="D1592" s="6">
        <f>IF(N1592&gt;0, RANK(N1592,(N1592:P1592,Q1592:AE1592)),0)</f>
        <v>2</v>
      </c>
      <c r="E1592" s="6">
        <f>IF(O1592&gt;0,RANK(O1592,(N1592:P1592,Q1592:AE1592)),0)</f>
        <v>1</v>
      </c>
      <c r="F1592" s="6">
        <f>IF(P1592&gt;0,RANK(P1592,(N1592:P1592,Q1592:AE1592)),0)</f>
        <v>0</v>
      </c>
      <c r="G1592" s="1">
        <f t="shared" si="571"/>
        <v>239</v>
      </c>
      <c r="H1592" s="2">
        <f t="shared" si="572"/>
        <v>7.6066199872692558E-2</v>
      </c>
      <c r="I1592" s="2"/>
      <c r="J1592" s="2">
        <f t="shared" si="563"/>
        <v>0.46117122851686826</v>
      </c>
      <c r="K1592" s="2">
        <f t="shared" si="564"/>
        <v>0.53723742838956079</v>
      </c>
      <c r="L1592" s="2">
        <f t="shared" si="565"/>
        <v>0</v>
      </c>
      <c r="M1592" s="2">
        <f t="shared" si="566"/>
        <v>1.5913430935708961E-3</v>
      </c>
      <c r="N1592" s="56">
        <v>1449</v>
      </c>
      <c r="O1592" s="56">
        <v>1688</v>
      </c>
      <c r="P1592" s="56"/>
      <c r="Q1592" s="56">
        <v>5</v>
      </c>
      <c r="R1592" s="56"/>
      <c r="S1592" s="56"/>
      <c r="T1592" s="56"/>
      <c r="U1592" s="56"/>
      <c r="V1592" s="56"/>
      <c r="W1592" s="56"/>
      <c r="X1592" s="56"/>
      <c r="Y1592" s="56"/>
      <c r="Z1592" s="56"/>
      <c r="AA1592" s="56"/>
      <c r="AB1592" s="56"/>
      <c r="AC1592" s="56"/>
      <c r="AD1592" s="56"/>
      <c r="AE1592" s="56"/>
      <c r="AG1592" s="6">
        <f>IF(Q1592&gt;0,RANK(Q1592,(N1592:P1592,Q1592:AE1592)),0)</f>
        <v>3</v>
      </c>
      <c r="AH1592" s="6">
        <f>IF(R1592&gt;0,RANK(R1592,(N1592:P1592,Q1592:AE1592)),0)</f>
        <v>0</v>
      </c>
      <c r="AI1592" s="6">
        <f>IF(T1592&gt;0,RANK(T1592,(N1592:P1592,Q1592:AE1592)),0)</f>
        <v>0</v>
      </c>
      <c r="AJ1592" s="6">
        <f>IF(S1592&gt;0,RANK(S1592,(N1592:P1592,Q1592:AE1592)),0)</f>
        <v>0</v>
      </c>
      <c r="AK1592" s="2">
        <f t="shared" si="567"/>
        <v>1.5913430935709739E-3</v>
      </c>
      <c r="AL1592" s="2">
        <f t="shared" si="568"/>
        <v>0</v>
      </c>
      <c r="AM1592" s="2">
        <f t="shared" si="569"/>
        <v>0</v>
      </c>
      <c r="AN1592" s="2">
        <f t="shared" si="570"/>
        <v>0</v>
      </c>
      <c r="AP1592" t="s">
        <v>1818</v>
      </c>
      <c r="AQ1592" t="s">
        <v>1022</v>
      </c>
      <c r="AT1592" s="92">
        <v>48</v>
      </c>
      <c r="AU1592" s="94">
        <v>403</v>
      </c>
      <c r="AV1592" s="98">
        <f t="shared" si="561"/>
        <v>48403</v>
      </c>
      <c r="AX1592" s="6" t="s">
        <v>1535</v>
      </c>
    </row>
    <row r="1593" spans="1:50" hidden="1" outlineLevel="1">
      <c r="A1593" t="s">
        <v>458</v>
      </c>
      <c r="B1593" t="s">
        <v>1022</v>
      </c>
      <c r="C1593" s="1">
        <f t="shared" si="562"/>
        <v>2688</v>
      </c>
      <c r="D1593" s="6">
        <f>IF(N1593&gt;0, RANK(N1593,(N1593:P1593,Q1593:AE1593)),0)</f>
        <v>2</v>
      </c>
      <c r="E1593" s="6">
        <f>IF(O1593&gt;0,RANK(O1593,(N1593:P1593,Q1593:AE1593)),0)</f>
        <v>1</v>
      </c>
      <c r="F1593" s="6">
        <f>IF(P1593&gt;0,RANK(P1593,(N1593:P1593,Q1593:AE1593)),0)</f>
        <v>0</v>
      </c>
      <c r="G1593" s="1">
        <f t="shared" si="571"/>
        <v>113</v>
      </c>
      <c r="H1593" s="2">
        <f t="shared" si="572"/>
        <v>4.2038690476190479E-2</v>
      </c>
      <c r="I1593" s="2"/>
      <c r="J1593" s="2">
        <f t="shared" si="563"/>
        <v>0.47619047619047616</v>
      </c>
      <c r="K1593" s="2">
        <f t="shared" si="564"/>
        <v>0.51822916666666663</v>
      </c>
      <c r="L1593" s="2">
        <f t="shared" si="565"/>
        <v>0</v>
      </c>
      <c r="M1593" s="2">
        <f t="shared" si="566"/>
        <v>5.5803571428572063E-3</v>
      </c>
      <c r="N1593" s="56">
        <v>1280</v>
      </c>
      <c r="O1593" s="56">
        <v>1393</v>
      </c>
      <c r="P1593" s="56"/>
      <c r="Q1593" s="56">
        <v>15</v>
      </c>
      <c r="R1593" s="56"/>
      <c r="S1593" s="56"/>
      <c r="T1593" s="56"/>
      <c r="U1593" s="56"/>
      <c r="V1593" s="56"/>
      <c r="W1593" s="56"/>
      <c r="X1593" s="56"/>
      <c r="Y1593" s="56"/>
      <c r="Z1593" s="56"/>
      <c r="AA1593" s="56"/>
      <c r="AB1593" s="56"/>
      <c r="AC1593" s="56"/>
      <c r="AD1593" s="56"/>
      <c r="AE1593" s="56"/>
      <c r="AG1593" s="6">
        <f>IF(Q1593&gt;0,RANK(Q1593,(N1593:P1593,Q1593:AE1593)),0)</f>
        <v>3</v>
      </c>
      <c r="AH1593" s="6">
        <f>IF(R1593&gt;0,RANK(R1593,(N1593:P1593,Q1593:AE1593)),0)</f>
        <v>0</v>
      </c>
      <c r="AI1593" s="6">
        <f>IF(T1593&gt;0,RANK(T1593,(N1593:P1593,Q1593:AE1593)),0)</f>
        <v>0</v>
      </c>
      <c r="AJ1593" s="6">
        <f>IF(S1593&gt;0,RANK(S1593,(N1593:P1593,Q1593:AE1593)),0)</f>
        <v>0</v>
      </c>
      <c r="AK1593" s="2">
        <f t="shared" si="567"/>
        <v>5.580357142857143E-3</v>
      </c>
      <c r="AL1593" s="2">
        <f t="shared" si="568"/>
        <v>0</v>
      </c>
      <c r="AM1593" s="2">
        <f t="shared" si="569"/>
        <v>0</v>
      </c>
      <c r="AN1593" s="2">
        <f t="shared" si="570"/>
        <v>0</v>
      </c>
      <c r="AP1593" t="s">
        <v>458</v>
      </c>
      <c r="AQ1593" t="s">
        <v>1022</v>
      </c>
      <c r="AT1593" s="92">
        <v>48</v>
      </c>
      <c r="AU1593" s="94">
        <v>405</v>
      </c>
      <c r="AV1593" s="98">
        <f t="shared" si="561"/>
        <v>48405</v>
      </c>
      <c r="AX1593" s="6" t="s">
        <v>1535</v>
      </c>
    </row>
    <row r="1594" spans="1:50" hidden="1" outlineLevel="1">
      <c r="A1594" t="s">
        <v>2908</v>
      </c>
      <c r="B1594" t="s">
        <v>1022</v>
      </c>
      <c r="C1594" s="1">
        <f t="shared" si="562"/>
        <v>4983</v>
      </c>
      <c r="D1594" s="6">
        <f>IF(N1594&gt;0, RANK(N1594,(N1594:P1594,Q1594:AE1594)),0)</f>
        <v>2</v>
      </c>
      <c r="E1594" s="6">
        <f>IF(O1594&gt;0,RANK(O1594,(N1594:P1594,Q1594:AE1594)),0)</f>
        <v>1</v>
      </c>
      <c r="F1594" s="6">
        <f>IF(P1594&gt;0,RANK(P1594,(N1594:P1594,Q1594:AE1594)),0)</f>
        <v>0</v>
      </c>
      <c r="G1594" s="1">
        <f t="shared" si="571"/>
        <v>410</v>
      </c>
      <c r="H1594" s="2">
        <f t="shared" si="572"/>
        <v>8.2279751153923344E-2</v>
      </c>
      <c r="I1594" s="2"/>
      <c r="J1594" s="2">
        <f t="shared" si="563"/>
        <v>0.45554886614489265</v>
      </c>
      <c r="K1594" s="2">
        <f t="shared" si="564"/>
        <v>0.53782861729881593</v>
      </c>
      <c r="L1594" s="2">
        <f t="shared" si="565"/>
        <v>0</v>
      </c>
      <c r="M1594" s="2">
        <f t="shared" si="566"/>
        <v>6.6225165562914245E-3</v>
      </c>
      <c r="N1594" s="56">
        <v>2270</v>
      </c>
      <c r="O1594" s="56">
        <v>2680</v>
      </c>
      <c r="P1594" s="56"/>
      <c r="Q1594" s="56">
        <v>33</v>
      </c>
      <c r="R1594" s="56"/>
      <c r="S1594" s="56"/>
      <c r="T1594" s="56"/>
      <c r="U1594" s="56"/>
      <c r="V1594" s="56"/>
      <c r="W1594" s="56"/>
      <c r="X1594" s="56"/>
      <c r="Y1594" s="56"/>
      <c r="Z1594" s="56"/>
      <c r="AA1594" s="56"/>
      <c r="AB1594" s="56"/>
      <c r="AC1594" s="56"/>
      <c r="AD1594" s="56"/>
      <c r="AE1594" s="56"/>
      <c r="AG1594" s="6">
        <f>IF(Q1594&gt;0,RANK(Q1594,(N1594:P1594,Q1594:AE1594)),0)</f>
        <v>3</v>
      </c>
      <c r="AH1594" s="6">
        <f>IF(R1594&gt;0,RANK(R1594,(N1594:P1594,Q1594:AE1594)),0)</f>
        <v>0</v>
      </c>
      <c r="AI1594" s="6">
        <f>IF(T1594&gt;0,RANK(T1594,(N1594:P1594,Q1594:AE1594)),0)</f>
        <v>0</v>
      </c>
      <c r="AJ1594" s="6">
        <f>IF(S1594&gt;0,RANK(S1594,(N1594:P1594,Q1594:AE1594)),0)</f>
        <v>0</v>
      </c>
      <c r="AK1594" s="2">
        <f t="shared" si="567"/>
        <v>6.6225165562913907E-3</v>
      </c>
      <c r="AL1594" s="2">
        <f t="shared" si="568"/>
        <v>0</v>
      </c>
      <c r="AM1594" s="2">
        <f t="shared" si="569"/>
        <v>0</v>
      </c>
      <c r="AN1594" s="2">
        <f t="shared" si="570"/>
        <v>0</v>
      </c>
      <c r="AP1594" t="s">
        <v>2908</v>
      </c>
      <c r="AQ1594" t="s">
        <v>1022</v>
      </c>
      <c r="AT1594" s="92">
        <v>48</v>
      </c>
      <c r="AU1594" s="94">
        <v>407</v>
      </c>
      <c r="AV1594" s="98">
        <f t="shared" si="561"/>
        <v>48407</v>
      </c>
      <c r="AX1594" s="6" t="s">
        <v>1535</v>
      </c>
    </row>
    <row r="1595" spans="1:50" hidden="1" outlineLevel="1">
      <c r="A1595" t="s">
        <v>396</v>
      </c>
      <c r="B1595" t="s">
        <v>1022</v>
      </c>
      <c r="C1595" s="1">
        <f t="shared" si="562"/>
        <v>13600</v>
      </c>
      <c r="D1595" s="6">
        <f>IF(N1595&gt;0, RANK(N1595,(N1595:P1595,Q1595:AE1595)),0)</f>
        <v>2</v>
      </c>
      <c r="E1595" s="6">
        <f>IF(O1595&gt;0,RANK(O1595,(N1595:P1595,Q1595:AE1595)),0)</f>
        <v>1</v>
      </c>
      <c r="F1595" s="6">
        <f>IF(P1595&gt;0,RANK(P1595,(N1595:P1595,Q1595:AE1595)),0)</f>
        <v>0</v>
      </c>
      <c r="G1595" s="1">
        <f t="shared" si="571"/>
        <v>2204</v>
      </c>
      <c r="H1595" s="2">
        <f t="shared" si="572"/>
        <v>0.16205882352941176</v>
      </c>
      <c r="I1595" s="2"/>
      <c r="J1595" s="2">
        <f t="shared" si="563"/>
        <v>0.41602941176470587</v>
      </c>
      <c r="K1595" s="2">
        <f t="shared" si="564"/>
        <v>0.57808823529411768</v>
      </c>
      <c r="L1595" s="2">
        <f t="shared" si="565"/>
        <v>0</v>
      </c>
      <c r="M1595" s="2">
        <f t="shared" si="566"/>
        <v>5.8823529411764497E-3</v>
      </c>
      <c r="N1595" s="56">
        <v>5658</v>
      </c>
      <c r="O1595" s="56">
        <v>7862</v>
      </c>
      <c r="P1595" s="56"/>
      <c r="Q1595" s="56">
        <v>80</v>
      </c>
      <c r="R1595" s="56"/>
      <c r="S1595" s="56"/>
      <c r="T1595" s="56"/>
      <c r="U1595" s="56"/>
      <c r="V1595" s="56"/>
      <c r="W1595" s="56"/>
      <c r="X1595" s="56"/>
      <c r="Y1595" s="56"/>
      <c r="Z1595" s="56"/>
      <c r="AA1595" s="56"/>
      <c r="AB1595" s="56"/>
      <c r="AC1595" s="56"/>
      <c r="AD1595" s="56"/>
      <c r="AE1595" s="56"/>
      <c r="AG1595" s="6">
        <f>IF(Q1595&gt;0,RANK(Q1595,(N1595:P1595,Q1595:AE1595)),0)</f>
        <v>3</v>
      </c>
      <c r="AH1595" s="6">
        <f>IF(R1595&gt;0,RANK(R1595,(N1595:P1595,Q1595:AE1595)),0)</f>
        <v>0</v>
      </c>
      <c r="AI1595" s="6">
        <f>IF(T1595&gt;0,RANK(T1595,(N1595:P1595,Q1595:AE1595)),0)</f>
        <v>0</v>
      </c>
      <c r="AJ1595" s="6">
        <f>IF(S1595&gt;0,RANK(S1595,(N1595:P1595,Q1595:AE1595)),0)</f>
        <v>0</v>
      </c>
      <c r="AK1595" s="2">
        <f t="shared" si="567"/>
        <v>5.8823529411764705E-3</v>
      </c>
      <c r="AL1595" s="2">
        <f t="shared" si="568"/>
        <v>0</v>
      </c>
      <c r="AM1595" s="2">
        <f t="shared" si="569"/>
        <v>0</v>
      </c>
      <c r="AN1595" s="2">
        <f t="shared" si="570"/>
        <v>0</v>
      </c>
      <c r="AP1595" t="s">
        <v>396</v>
      </c>
      <c r="AQ1595" t="s">
        <v>1022</v>
      </c>
      <c r="AT1595" s="92">
        <v>48</v>
      </c>
      <c r="AU1595" s="94">
        <v>409</v>
      </c>
      <c r="AV1595" s="98">
        <f t="shared" si="561"/>
        <v>48409</v>
      </c>
      <c r="AX1595" s="6" t="s">
        <v>1535</v>
      </c>
    </row>
    <row r="1596" spans="1:50" hidden="1" outlineLevel="1">
      <c r="A1596" t="s">
        <v>1770</v>
      </c>
      <c r="B1596" t="s">
        <v>1022</v>
      </c>
      <c r="C1596" s="1">
        <f t="shared" si="562"/>
        <v>1540</v>
      </c>
      <c r="D1596" s="6">
        <f>IF(N1596&gt;0, RANK(N1596,(N1596:P1596,Q1596:AE1596)),0)</f>
        <v>2</v>
      </c>
      <c r="E1596" s="6">
        <f>IF(O1596&gt;0,RANK(O1596,(N1596:P1596,Q1596:AE1596)),0)</f>
        <v>1</v>
      </c>
      <c r="F1596" s="6">
        <f>IF(P1596&gt;0,RANK(P1596,(N1596:P1596,Q1596:AE1596)),0)</f>
        <v>0</v>
      </c>
      <c r="G1596" s="1">
        <f t="shared" si="571"/>
        <v>389</v>
      </c>
      <c r="H1596" s="2">
        <f t="shared" si="572"/>
        <v>0.2525974025974026</v>
      </c>
      <c r="I1596" s="2"/>
      <c r="J1596" s="2">
        <f t="shared" si="563"/>
        <v>0.37272727272727274</v>
      </c>
      <c r="K1596" s="2">
        <f t="shared" si="564"/>
        <v>0.62532467532467528</v>
      </c>
      <c r="L1596" s="2">
        <f t="shared" si="565"/>
        <v>0</v>
      </c>
      <c r="M1596" s="2">
        <f t="shared" si="566"/>
        <v>1.9480519480519209E-3</v>
      </c>
      <c r="N1596" s="56">
        <v>574</v>
      </c>
      <c r="O1596" s="56">
        <v>963</v>
      </c>
      <c r="P1596" s="56"/>
      <c r="Q1596" s="56">
        <v>3</v>
      </c>
      <c r="R1596" s="56"/>
      <c r="S1596" s="56"/>
      <c r="T1596" s="56"/>
      <c r="U1596" s="56"/>
      <c r="V1596" s="56"/>
      <c r="W1596" s="56"/>
      <c r="X1596" s="56"/>
      <c r="Y1596" s="56"/>
      <c r="Z1596" s="56"/>
      <c r="AA1596" s="56"/>
      <c r="AB1596" s="56"/>
      <c r="AC1596" s="56"/>
      <c r="AD1596" s="56"/>
      <c r="AE1596" s="56"/>
      <c r="AG1596" s="6">
        <f>IF(Q1596&gt;0,RANK(Q1596,(N1596:P1596,Q1596:AE1596)),0)</f>
        <v>3</v>
      </c>
      <c r="AH1596" s="6">
        <f>IF(R1596&gt;0,RANK(R1596,(N1596:P1596,Q1596:AE1596)),0)</f>
        <v>0</v>
      </c>
      <c r="AI1596" s="6">
        <f>IF(T1596&gt;0,RANK(T1596,(N1596:P1596,Q1596:AE1596)),0)</f>
        <v>0</v>
      </c>
      <c r="AJ1596" s="6">
        <f>IF(S1596&gt;0,RANK(S1596,(N1596:P1596,Q1596:AE1596)),0)</f>
        <v>0</v>
      </c>
      <c r="AK1596" s="2">
        <f t="shared" si="567"/>
        <v>1.9480519480519481E-3</v>
      </c>
      <c r="AL1596" s="2">
        <f t="shared" si="568"/>
        <v>0</v>
      </c>
      <c r="AM1596" s="2">
        <f t="shared" si="569"/>
        <v>0</v>
      </c>
      <c r="AN1596" s="2">
        <f t="shared" si="570"/>
        <v>0</v>
      </c>
      <c r="AP1596" t="s">
        <v>1770</v>
      </c>
      <c r="AQ1596" t="s">
        <v>1022</v>
      </c>
      <c r="AT1596" s="92">
        <v>48</v>
      </c>
      <c r="AU1596" s="94">
        <v>411</v>
      </c>
      <c r="AV1596" s="98">
        <f t="shared" si="561"/>
        <v>48411</v>
      </c>
      <c r="AX1596" s="6" t="s">
        <v>1535</v>
      </c>
    </row>
    <row r="1597" spans="1:50" hidden="1" outlineLevel="1">
      <c r="A1597" t="s">
        <v>1358</v>
      </c>
      <c r="B1597" t="s">
        <v>1022</v>
      </c>
      <c r="C1597" s="1">
        <f t="shared" si="562"/>
        <v>958</v>
      </c>
      <c r="D1597" s="6">
        <f>IF(N1597&gt;0, RANK(N1597,(N1597:P1597,Q1597:AE1597)),0)</f>
        <v>2</v>
      </c>
      <c r="E1597" s="6">
        <f>IF(O1597&gt;0,RANK(O1597,(N1597:P1597,Q1597:AE1597)),0)</f>
        <v>1</v>
      </c>
      <c r="F1597" s="6">
        <f>IF(P1597&gt;0,RANK(P1597,(N1597:P1597,Q1597:AE1597)),0)</f>
        <v>0</v>
      </c>
      <c r="G1597" s="1">
        <f t="shared" si="571"/>
        <v>306</v>
      </c>
      <c r="H1597" s="2">
        <f t="shared" si="572"/>
        <v>0.31941544885177453</v>
      </c>
      <c r="I1597" s="2"/>
      <c r="J1597" s="2">
        <f t="shared" si="563"/>
        <v>0.33820459290187893</v>
      </c>
      <c r="K1597" s="2">
        <f t="shared" si="564"/>
        <v>0.65762004175365341</v>
      </c>
      <c r="L1597" s="2">
        <f t="shared" si="565"/>
        <v>0</v>
      </c>
      <c r="M1597" s="2">
        <f t="shared" si="566"/>
        <v>4.1753653444677186E-3</v>
      </c>
      <c r="N1597" s="56">
        <v>324</v>
      </c>
      <c r="O1597" s="56">
        <v>630</v>
      </c>
      <c r="P1597" s="56"/>
      <c r="Q1597" s="56">
        <v>4</v>
      </c>
      <c r="R1597" s="56"/>
      <c r="S1597" s="56"/>
      <c r="T1597" s="56"/>
      <c r="U1597" s="56"/>
      <c r="V1597" s="56"/>
      <c r="W1597" s="56"/>
      <c r="X1597" s="56"/>
      <c r="Y1597" s="56"/>
      <c r="Z1597" s="56"/>
      <c r="AA1597" s="56"/>
      <c r="AB1597" s="56"/>
      <c r="AC1597" s="56"/>
      <c r="AD1597" s="56"/>
      <c r="AE1597" s="56"/>
      <c r="AG1597" s="6">
        <f>IF(Q1597&gt;0,RANK(Q1597,(N1597:P1597,Q1597:AE1597)),0)</f>
        <v>3</v>
      </c>
      <c r="AH1597" s="6">
        <f>IF(R1597&gt;0,RANK(R1597,(N1597:P1597,Q1597:AE1597)),0)</f>
        <v>0</v>
      </c>
      <c r="AI1597" s="6">
        <f>IF(T1597&gt;0,RANK(T1597,(N1597:P1597,Q1597:AE1597)),0)</f>
        <v>0</v>
      </c>
      <c r="AJ1597" s="6">
        <f>IF(S1597&gt;0,RANK(S1597,(N1597:P1597,Q1597:AE1597)),0)</f>
        <v>0</v>
      </c>
      <c r="AK1597" s="2">
        <f t="shared" si="567"/>
        <v>4.1753653444676405E-3</v>
      </c>
      <c r="AL1597" s="2">
        <f t="shared" si="568"/>
        <v>0</v>
      </c>
      <c r="AM1597" s="2">
        <f t="shared" si="569"/>
        <v>0</v>
      </c>
      <c r="AN1597" s="2">
        <f t="shared" si="570"/>
        <v>0</v>
      </c>
      <c r="AP1597" t="s">
        <v>1358</v>
      </c>
      <c r="AQ1597" t="s">
        <v>1022</v>
      </c>
      <c r="AT1597" s="92">
        <v>48</v>
      </c>
      <c r="AU1597" s="94">
        <v>413</v>
      </c>
      <c r="AV1597" s="98">
        <f t="shared" si="561"/>
        <v>48413</v>
      </c>
      <c r="AX1597" s="6" t="s">
        <v>1535</v>
      </c>
    </row>
    <row r="1598" spans="1:50" hidden="1" outlineLevel="1">
      <c r="A1598" t="s">
        <v>1066</v>
      </c>
      <c r="B1598" t="s">
        <v>1022</v>
      </c>
      <c r="C1598" s="1">
        <f t="shared" si="562"/>
        <v>4593</v>
      </c>
      <c r="D1598" s="6">
        <f>IF(N1598&gt;0, RANK(N1598,(N1598:P1598,Q1598:AE1598)),0)</f>
        <v>2</v>
      </c>
      <c r="E1598" s="6">
        <f>IF(O1598&gt;0,RANK(O1598,(N1598:P1598,Q1598:AE1598)),0)</f>
        <v>1</v>
      </c>
      <c r="F1598" s="6">
        <f>IF(P1598&gt;0,RANK(P1598,(N1598:P1598,Q1598:AE1598)),0)</f>
        <v>0</v>
      </c>
      <c r="G1598" s="1">
        <f t="shared" si="571"/>
        <v>1778</v>
      </c>
      <c r="H1598" s="2">
        <f t="shared" si="572"/>
        <v>0.38711082081428261</v>
      </c>
      <c r="I1598" s="2"/>
      <c r="J1598" s="2">
        <f t="shared" si="563"/>
        <v>0.30176355323318094</v>
      </c>
      <c r="K1598" s="2">
        <f t="shared" si="564"/>
        <v>0.68887437404746354</v>
      </c>
      <c r="L1598" s="2">
        <f t="shared" si="565"/>
        <v>0</v>
      </c>
      <c r="M1598" s="2">
        <f t="shared" si="566"/>
        <v>9.3620727193555187E-3</v>
      </c>
      <c r="N1598" s="56">
        <v>1386</v>
      </c>
      <c r="O1598" s="56">
        <v>3164</v>
      </c>
      <c r="P1598" s="56"/>
      <c r="Q1598" s="56">
        <v>43</v>
      </c>
      <c r="R1598" s="56"/>
      <c r="S1598" s="56"/>
      <c r="T1598" s="56"/>
      <c r="U1598" s="56"/>
      <c r="V1598" s="56"/>
      <c r="W1598" s="56"/>
      <c r="X1598" s="56"/>
      <c r="Y1598" s="56"/>
      <c r="Z1598" s="56"/>
      <c r="AA1598" s="56"/>
      <c r="AB1598" s="56"/>
      <c r="AC1598" s="56"/>
      <c r="AD1598" s="56"/>
      <c r="AE1598" s="56"/>
      <c r="AG1598" s="6">
        <f>IF(Q1598&gt;0,RANK(Q1598,(N1598:P1598,Q1598:AE1598)),0)</f>
        <v>3</v>
      </c>
      <c r="AH1598" s="6">
        <f>IF(R1598&gt;0,RANK(R1598,(N1598:P1598,Q1598:AE1598)),0)</f>
        <v>0</v>
      </c>
      <c r="AI1598" s="6">
        <f>IF(T1598&gt;0,RANK(T1598,(N1598:P1598,Q1598:AE1598)),0)</f>
        <v>0</v>
      </c>
      <c r="AJ1598" s="6">
        <f>IF(S1598&gt;0,RANK(S1598,(N1598:P1598,Q1598:AE1598)),0)</f>
        <v>0</v>
      </c>
      <c r="AK1598" s="2">
        <f t="shared" si="567"/>
        <v>9.3620727193555412E-3</v>
      </c>
      <c r="AL1598" s="2">
        <f t="shared" si="568"/>
        <v>0</v>
      </c>
      <c r="AM1598" s="2">
        <f t="shared" si="569"/>
        <v>0</v>
      </c>
      <c r="AN1598" s="2">
        <f t="shared" si="570"/>
        <v>0</v>
      </c>
      <c r="AP1598" t="s">
        <v>1066</v>
      </c>
      <c r="AQ1598" t="s">
        <v>1022</v>
      </c>
      <c r="AT1598" s="92">
        <v>48</v>
      </c>
      <c r="AU1598" s="94">
        <v>415</v>
      </c>
      <c r="AV1598" s="98">
        <f t="shared" si="561"/>
        <v>48415</v>
      </c>
      <c r="AX1598" s="6" t="s">
        <v>1535</v>
      </c>
    </row>
    <row r="1599" spans="1:50" hidden="1" outlineLevel="1">
      <c r="A1599" t="s">
        <v>1153</v>
      </c>
      <c r="B1599" t="s">
        <v>1022</v>
      </c>
      <c r="C1599" s="1">
        <f t="shared" si="562"/>
        <v>1163</v>
      </c>
      <c r="D1599" s="6">
        <f>IF(N1599&gt;0, RANK(N1599,(N1599:P1599,Q1599:AE1599)),0)</f>
        <v>2</v>
      </c>
      <c r="E1599" s="6">
        <f>IF(O1599&gt;0,RANK(O1599,(N1599:P1599,Q1599:AE1599)),0)</f>
        <v>1</v>
      </c>
      <c r="F1599" s="6">
        <f>IF(P1599&gt;0,RANK(P1599,(N1599:P1599,Q1599:AE1599)),0)</f>
        <v>0</v>
      </c>
      <c r="G1599" s="1">
        <f t="shared" si="571"/>
        <v>371</v>
      </c>
      <c r="H1599" s="2">
        <f t="shared" si="572"/>
        <v>0.31900257953568356</v>
      </c>
      <c r="I1599" s="2"/>
      <c r="J1599" s="2">
        <f t="shared" si="563"/>
        <v>0.33791917454858128</v>
      </c>
      <c r="K1599" s="2">
        <f t="shared" si="564"/>
        <v>0.65692175408426479</v>
      </c>
      <c r="L1599" s="2">
        <f t="shared" si="565"/>
        <v>0</v>
      </c>
      <c r="M1599" s="2">
        <f t="shared" si="566"/>
        <v>5.159071367153989E-3</v>
      </c>
      <c r="N1599" s="56">
        <v>393</v>
      </c>
      <c r="O1599" s="56">
        <v>764</v>
      </c>
      <c r="P1599" s="56"/>
      <c r="Q1599" s="56">
        <v>6</v>
      </c>
      <c r="R1599" s="56"/>
      <c r="S1599" s="56"/>
      <c r="T1599" s="56"/>
      <c r="U1599" s="56"/>
      <c r="V1599" s="56"/>
      <c r="W1599" s="56"/>
      <c r="X1599" s="56"/>
      <c r="Y1599" s="56"/>
      <c r="Z1599" s="56"/>
      <c r="AA1599" s="56"/>
      <c r="AB1599" s="56"/>
      <c r="AC1599" s="56"/>
      <c r="AD1599" s="56"/>
      <c r="AE1599" s="56"/>
      <c r="AG1599" s="6">
        <f>IF(Q1599&gt;0,RANK(Q1599,(N1599:P1599,Q1599:AE1599)),0)</f>
        <v>3</v>
      </c>
      <c r="AH1599" s="6">
        <f>IF(R1599&gt;0,RANK(R1599,(N1599:P1599,Q1599:AE1599)),0)</f>
        <v>0</v>
      </c>
      <c r="AI1599" s="6">
        <f>IF(T1599&gt;0,RANK(T1599,(N1599:P1599,Q1599:AE1599)),0)</f>
        <v>0</v>
      </c>
      <c r="AJ1599" s="6">
        <f>IF(S1599&gt;0,RANK(S1599,(N1599:P1599,Q1599:AE1599)),0)</f>
        <v>0</v>
      </c>
      <c r="AK1599" s="2">
        <f t="shared" si="567"/>
        <v>5.1590713671539126E-3</v>
      </c>
      <c r="AL1599" s="2">
        <f t="shared" si="568"/>
        <v>0</v>
      </c>
      <c r="AM1599" s="2">
        <f t="shared" si="569"/>
        <v>0</v>
      </c>
      <c r="AN1599" s="2">
        <f t="shared" si="570"/>
        <v>0</v>
      </c>
      <c r="AP1599" t="s">
        <v>1153</v>
      </c>
      <c r="AQ1599" t="s">
        <v>1022</v>
      </c>
      <c r="AT1599" s="92">
        <v>48</v>
      </c>
      <c r="AU1599" s="94">
        <v>417</v>
      </c>
      <c r="AV1599" s="98">
        <f t="shared" si="561"/>
        <v>48417</v>
      </c>
      <c r="AX1599" s="6" t="s">
        <v>1535</v>
      </c>
    </row>
    <row r="1600" spans="1:50" hidden="1" outlineLevel="1">
      <c r="A1600" t="s">
        <v>696</v>
      </c>
      <c r="B1600" t="s">
        <v>1022</v>
      </c>
      <c r="C1600" s="1">
        <f t="shared" si="562"/>
        <v>6565</v>
      </c>
      <c r="D1600" s="6">
        <f>IF(N1600&gt;0, RANK(N1600,(N1600:P1600,Q1600:AE1600)),0)</f>
        <v>2</v>
      </c>
      <c r="E1600" s="6">
        <f>IF(O1600&gt;0,RANK(O1600,(N1600:P1600,Q1600:AE1600)),0)</f>
        <v>1</v>
      </c>
      <c r="F1600" s="6">
        <f>IF(P1600&gt;0,RANK(P1600,(N1600:P1600,Q1600:AE1600)),0)</f>
        <v>0</v>
      </c>
      <c r="G1600" s="1">
        <f t="shared" si="571"/>
        <v>1146</v>
      </c>
      <c r="H1600" s="2">
        <f t="shared" si="572"/>
        <v>0.17456207159177456</v>
      </c>
      <c r="I1600" s="2"/>
      <c r="J1600" s="2">
        <f t="shared" si="563"/>
        <v>0.41111957349581113</v>
      </c>
      <c r="K1600" s="2">
        <f t="shared" si="564"/>
        <v>0.58568164508758569</v>
      </c>
      <c r="L1600" s="2">
        <f t="shared" si="565"/>
        <v>0</v>
      </c>
      <c r="M1600" s="2">
        <f t="shared" si="566"/>
        <v>3.1987814166032358E-3</v>
      </c>
      <c r="N1600" s="56">
        <v>2699</v>
      </c>
      <c r="O1600" s="56">
        <v>3845</v>
      </c>
      <c r="P1600" s="56"/>
      <c r="Q1600" s="56">
        <v>21</v>
      </c>
      <c r="R1600" s="56"/>
      <c r="S1600" s="56"/>
      <c r="T1600" s="56"/>
      <c r="U1600" s="56"/>
      <c r="V1600" s="56"/>
      <c r="W1600" s="56"/>
      <c r="X1600" s="56"/>
      <c r="Y1600" s="56"/>
      <c r="Z1600" s="56"/>
      <c r="AA1600" s="56"/>
      <c r="AB1600" s="56"/>
      <c r="AC1600" s="56"/>
      <c r="AD1600" s="56"/>
      <c r="AE1600" s="56"/>
      <c r="AG1600" s="6">
        <f>IF(Q1600&gt;0,RANK(Q1600,(N1600:P1600,Q1600:AE1600)),0)</f>
        <v>3</v>
      </c>
      <c r="AH1600" s="6">
        <f>IF(R1600&gt;0,RANK(R1600,(N1600:P1600,Q1600:AE1600)),0)</f>
        <v>0</v>
      </c>
      <c r="AI1600" s="6">
        <f>IF(T1600&gt;0,RANK(T1600,(N1600:P1600,Q1600:AE1600)),0)</f>
        <v>0</v>
      </c>
      <c r="AJ1600" s="6">
        <f>IF(S1600&gt;0,RANK(S1600,(N1600:P1600,Q1600:AE1600)),0)</f>
        <v>0</v>
      </c>
      <c r="AK1600" s="2">
        <f t="shared" si="567"/>
        <v>3.1987814166031989E-3</v>
      </c>
      <c r="AL1600" s="2">
        <f t="shared" si="568"/>
        <v>0</v>
      </c>
      <c r="AM1600" s="2">
        <f t="shared" si="569"/>
        <v>0</v>
      </c>
      <c r="AN1600" s="2">
        <f t="shared" si="570"/>
        <v>0</v>
      </c>
      <c r="AP1600" t="s">
        <v>696</v>
      </c>
      <c r="AQ1600" t="s">
        <v>1022</v>
      </c>
      <c r="AT1600" s="92">
        <v>48</v>
      </c>
      <c r="AU1600" s="94">
        <v>419</v>
      </c>
      <c r="AV1600" s="98">
        <f t="shared" si="561"/>
        <v>48419</v>
      </c>
      <c r="AX1600" s="6" t="s">
        <v>1535</v>
      </c>
    </row>
    <row r="1601" spans="1:50" hidden="1" outlineLevel="1">
      <c r="A1601" t="s">
        <v>745</v>
      </c>
      <c r="B1601" t="s">
        <v>1022</v>
      </c>
      <c r="C1601" s="1">
        <f t="shared" si="562"/>
        <v>1099</v>
      </c>
      <c r="D1601" s="6">
        <f>IF(N1601&gt;0, RANK(N1601,(N1601:P1601,Q1601:AE1601)),0)</f>
        <v>2</v>
      </c>
      <c r="E1601" s="6">
        <f>IF(O1601&gt;0,RANK(O1601,(N1601:P1601,Q1601:AE1601)),0)</f>
        <v>1</v>
      </c>
      <c r="F1601" s="6">
        <f>IF(P1601&gt;0,RANK(P1601,(N1601:P1601,Q1601:AE1601)),0)</f>
        <v>0</v>
      </c>
      <c r="G1601" s="1">
        <f t="shared" si="571"/>
        <v>748</v>
      </c>
      <c r="H1601" s="2">
        <f t="shared" si="572"/>
        <v>0.68061874431301184</v>
      </c>
      <c r="I1601" s="2"/>
      <c r="J1601" s="2">
        <f t="shared" si="563"/>
        <v>0.15923566878980891</v>
      </c>
      <c r="K1601" s="2">
        <f t="shared" si="564"/>
        <v>0.83985441310282072</v>
      </c>
      <c r="L1601" s="2">
        <f t="shared" si="565"/>
        <v>0</v>
      </c>
      <c r="M1601" s="2">
        <f t="shared" si="566"/>
        <v>9.0991810737039991E-4</v>
      </c>
      <c r="N1601" s="56">
        <v>175</v>
      </c>
      <c r="O1601" s="56">
        <v>923</v>
      </c>
      <c r="P1601" s="56"/>
      <c r="Q1601" s="56">
        <v>1</v>
      </c>
      <c r="R1601" s="56"/>
      <c r="S1601" s="56"/>
      <c r="T1601" s="56"/>
      <c r="U1601" s="56"/>
      <c r="V1601" s="56"/>
      <c r="W1601" s="56"/>
      <c r="X1601" s="56"/>
      <c r="Y1601" s="56"/>
      <c r="Z1601" s="56"/>
      <c r="AA1601" s="56"/>
      <c r="AB1601" s="56"/>
      <c r="AC1601" s="56"/>
      <c r="AD1601" s="56"/>
      <c r="AE1601" s="56"/>
      <c r="AG1601" s="6">
        <f>IF(Q1601&gt;0,RANK(Q1601,(N1601:P1601,Q1601:AE1601)),0)</f>
        <v>3</v>
      </c>
      <c r="AH1601" s="6">
        <f>IF(R1601&gt;0,RANK(R1601,(N1601:P1601,Q1601:AE1601)),0)</f>
        <v>0</v>
      </c>
      <c r="AI1601" s="6">
        <f>IF(T1601&gt;0,RANK(T1601,(N1601:P1601,Q1601:AE1601)),0)</f>
        <v>0</v>
      </c>
      <c r="AJ1601" s="6">
        <f>IF(S1601&gt;0,RANK(S1601,(N1601:P1601,Q1601:AE1601)),0)</f>
        <v>0</v>
      </c>
      <c r="AK1601" s="2">
        <f t="shared" si="567"/>
        <v>9.099181073703367E-4</v>
      </c>
      <c r="AL1601" s="2">
        <f t="shared" si="568"/>
        <v>0</v>
      </c>
      <c r="AM1601" s="2">
        <f t="shared" si="569"/>
        <v>0</v>
      </c>
      <c r="AN1601" s="2">
        <f t="shared" si="570"/>
        <v>0</v>
      </c>
      <c r="AP1601" t="s">
        <v>745</v>
      </c>
      <c r="AQ1601" t="s">
        <v>1022</v>
      </c>
      <c r="AT1601" s="92">
        <v>48</v>
      </c>
      <c r="AU1601" s="94">
        <v>421</v>
      </c>
      <c r="AV1601" s="98">
        <f t="shared" si="561"/>
        <v>48421</v>
      </c>
      <c r="AX1601" s="6" t="s">
        <v>1535</v>
      </c>
    </row>
    <row r="1602" spans="1:50" hidden="1" outlineLevel="1">
      <c r="A1602" t="s">
        <v>1061</v>
      </c>
      <c r="B1602" t="s">
        <v>1022</v>
      </c>
      <c r="C1602" s="1">
        <f t="shared" si="562"/>
        <v>44533</v>
      </c>
      <c r="D1602" s="6">
        <f>IF(N1602&gt;0, RANK(N1602,(N1602:P1602,Q1602:AE1602)),0)</f>
        <v>2</v>
      </c>
      <c r="E1602" s="6">
        <f>IF(O1602&gt;0,RANK(O1602,(N1602:P1602,Q1602:AE1602)),0)</f>
        <v>1</v>
      </c>
      <c r="F1602" s="6">
        <f>IF(P1602&gt;0,RANK(P1602,(N1602:P1602,Q1602:AE1602)),0)</f>
        <v>0</v>
      </c>
      <c r="G1602" s="1">
        <f t="shared" si="571"/>
        <v>16267</v>
      </c>
      <c r="H1602" s="2">
        <f t="shared" si="572"/>
        <v>0.36527968023712754</v>
      </c>
      <c r="I1602" s="2"/>
      <c r="J1602" s="2">
        <f t="shared" si="563"/>
        <v>0.31444097635461343</v>
      </c>
      <c r="K1602" s="2">
        <f t="shared" si="564"/>
        <v>0.67972065659174097</v>
      </c>
      <c r="L1602" s="2">
        <f t="shared" si="565"/>
        <v>0</v>
      </c>
      <c r="M1602" s="2">
        <f t="shared" si="566"/>
        <v>5.8383670536455989E-3</v>
      </c>
      <c r="N1602" s="56">
        <v>14003</v>
      </c>
      <c r="O1602" s="56">
        <v>30270</v>
      </c>
      <c r="P1602" s="56"/>
      <c r="Q1602" s="56">
        <v>260</v>
      </c>
      <c r="R1602" s="56"/>
      <c r="S1602" s="56"/>
      <c r="T1602" s="56"/>
      <c r="U1602" s="56"/>
      <c r="V1602" s="56"/>
      <c r="W1602" s="56"/>
      <c r="X1602" s="56"/>
      <c r="Y1602" s="56"/>
      <c r="Z1602" s="56"/>
      <c r="AA1602" s="56"/>
      <c r="AB1602" s="56"/>
      <c r="AC1602" s="56"/>
      <c r="AD1602" s="56"/>
      <c r="AE1602" s="56"/>
      <c r="AG1602" s="6">
        <f>IF(Q1602&gt;0,RANK(Q1602,(N1602:P1602,Q1602:AE1602)),0)</f>
        <v>3</v>
      </c>
      <c r="AH1602" s="6">
        <f>IF(R1602&gt;0,RANK(R1602,(N1602:P1602,Q1602:AE1602)),0)</f>
        <v>0</v>
      </c>
      <c r="AI1602" s="6">
        <f>IF(T1602&gt;0,RANK(T1602,(N1602:P1602,Q1602:AE1602)),0)</f>
        <v>0</v>
      </c>
      <c r="AJ1602" s="6">
        <f>IF(S1602&gt;0,RANK(S1602,(N1602:P1602,Q1602:AE1602)),0)</f>
        <v>0</v>
      </c>
      <c r="AK1602" s="2">
        <f t="shared" si="567"/>
        <v>5.8383670536456111E-3</v>
      </c>
      <c r="AL1602" s="2">
        <f t="shared" si="568"/>
        <v>0</v>
      </c>
      <c r="AM1602" s="2">
        <f t="shared" si="569"/>
        <v>0</v>
      </c>
      <c r="AN1602" s="2">
        <f t="shared" si="570"/>
        <v>0</v>
      </c>
      <c r="AP1602" t="s">
        <v>1061</v>
      </c>
      <c r="AQ1602" t="s">
        <v>1022</v>
      </c>
      <c r="AT1602" s="92">
        <v>48</v>
      </c>
      <c r="AU1602" s="94">
        <v>423</v>
      </c>
      <c r="AV1602" s="98">
        <f t="shared" si="561"/>
        <v>48423</v>
      </c>
      <c r="AX1602" s="6" t="s">
        <v>1535</v>
      </c>
    </row>
    <row r="1603" spans="1:50" hidden="1" outlineLevel="1">
      <c r="A1603" t="s">
        <v>1154</v>
      </c>
      <c r="B1603" t="s">
        <v>1022</v>
      </c>
      <c r="C1603" s="1">
        <f t="shared" si="562"/>
        <v>2125</v>
      </c>
      <c r="D1603" s="6">
        <f>IF(N1603&gt;0, RANK(N1603,(N1603:P1603,Q1603:AE1603)),0)</f>
        <v>2</v>
      </c>
      <c r="E1603" s="6">
        <f>IF(O1603&gt;0,RANK(O1603,(N1603:P1603,Q1603:AE1603)),0)</f>
        <v>1</v>
      </c>
      <c r="F1603" s="6">
        <f>IF(P1603&gt;0,RANK(P1603,(N1603:P1603,Q1603:AE1603)),0)</f>
        <v>0</v>
      </c>
      <c r="G1603" s="1">
        <f t="shared" si="571"/>
        <v>486</v>
      </c>
      <c r="H1603" s="2">
        <f t="shared" si="572"/>
        <v>0.22870588235294118</v>
      </c>
      <c r="I1603" s="2"/>
      <c r="J1603" s="2">
        <f t="shared" si="563"/>
        <v>0.38117647058823528</v>
      </c>
      <c r="K1603" s="2">
        <f t="shared" si="564"/>
        <v>0.60988235294117643</v>
      </c>
      <c r="L1603" s="2">
        <f t="shared" si="565"/>
        <v>0</v>
      </c>
      <c r="M1603" s="2">
        <f t="shared" si="566"/>
        <v>8.9411764705883412E-3</v>
      </c>
      <c r="N1603" s="56">
        <v>810</v>
      </c>
      <c r="O1603" s="56">
        <v>1296</v>
      </c>
      <c r="P1603" s="56"/>
      <c r="Q1603" s="56">
        <v>19</v>
      </c>
      <c r="R1603" s="56"/>
      <c r="S1603" s="56"/>
      <c r="T1603" s="56"/>
      <c r="U1603" s="56"/>
      <c r="V1603" s="56"/>
      <c r="W1603" s="56"/>
      <c r="X1603" s="56"/>
      <c r="Y1603" s="56"/>
      <c r="Z1603" s="56"/>
      <c r="AA1603" s="56"/>
      <c r="AB1603" s="56"/>
      <c r="AC1603" s="56"/>
      <c r="AD1603" s="56"/>
      <c r="AE1603" s="56"/>
      <c r="AG1603" s="6">
        <f>IF(Q1603&gt;0,RANK(Q1603,(N1603:P1603,Q1603:AE1603)),0)</f>
        <v>3</v>
      </c>
      <c r="AH1603" s="6">
        <f>IF(R1603&gt;0,RANK(R1603,(N1603:P1603,Q1603:AE1603)),0)</f>
        <v>0</v>
      </c>
      <c r="AI1603" s="6">
        <f>IF(T1603&gt;0,RANK(T1603,(N1603:P1603,Q1603:AE1603)),0)</f>
        <v>0</v>
      </c>
      <c r="AJ1603" s="6">
        <f>IF(S1603&gt;0,RANK(S1603,(N1603:P1603,Q1603:AE1603)),0)</f>
        <v>0</v>
      </c>
      <c r="AK1603" s="2">
        <f t="shared" si="567"/>
        <v>8.9411764705882354E-3</v>
      </c>
      <c r="AL1603" s="2">
        <f t="shared" si="568"/>
        <v>0</v>
      </c>
      <c r="AM1603" s="2">
        <f t="shared" si="569"/>
        <v>0</v>
      </c>
      <c r="AN1603" s="2">
        <f t="shared" si="570"/>
        <v>0</v>
      </c>
      <c r="AP1603" t="s">
        <v>1154</v>
      </c>
      <c r="AQ1603" t="s">
        <v>1022</v>
      </c>
      <c r="AT1603" s="92">
        <v>48</v>
      </c>
      <c r="AU1603" s="94">
        <v>425</v>
      </c>
      <c r="AV1603" s="98">
        <f t="shared" si="561"/>
        <v>48425</v>
      </c>
      <c r="AX1603" s="6" t="s">
        <v>1535</v>
      </c>
    </row>
    <row r="1604" spans="1:50" hidden="1" outlineLevel="1">
      <c r="A1604" t="s">
        <v>1562</v>
      </c>
      <c r="B1604" t="s">
        <v>1022</v>
      </c>
      <c r="C1604" s="1">
        <f t="shared" si="562"/>
        <v>4007</v>
      </c>
      <c r="D1604" s="6">
        <f>IF(N1604&gt;0, RANK(N1604,(N1604:P1604,Q1604:AE1604)),0)</f>
        <v>1</v>
      </c>
      <c r="E1604" s="6">
        <f>IF(O1604&gt;0,RANK(O1604,(N1604:P1604,Q1604:AE1604)),0)</f>
        <v>2</v>
      </c>
      <c r="F1604" s="6">
        <f>IF(P1604&gt;0,RANK(P1604,(N1604:P1604,Q1604:AE1604)),0)</f>
        <v>0</v>
      </c>
      <c r="G1604" s="1">
        <f t="shared" si="571"/>
        <v>2222</v>
      </c>
      <c r="H1604" s="2">
        <f t="shared" si="572"/>
        <v>0.55452957324681806</v>
      </c>
      <c r="I1604" s="2"/>
      <c r="J1604" s="2">
        <f t="shared" si="563"/>
        <v>0.77464437234839034</v>
      </c>
      <c r="K1604" s="2">
        <f t="shared" si="564"/>
        <v>0.22011479910157225</v>
      </c>
      <c r="L1604" s="2">
        <f t="shared" si="565"/>
        <v>0</v>
      </c>
      <c r="M1604" s="2">
        <f t="shared" si="566"/>
        <v>5.2408285500374074E-3</v>
      </c>
      <c r="N1604" s="56">
        <v>3104</v>
      </c>
      <c r="O1604" s="56">
        <v>882</v>
      </c>
      <c r="P1604" s="56"/>
      <c r="Q1604" s="56">
        <v>21</v>
      </c>
      <c r="R1604" s="56"/>
      <c r="S1604" s="56"/>
      <c r="T1604" s="56"/>
      <c r="U1604" s="56"/>
      <c r="V1604" s="56"/>
      <c r="W1604" s="56"/>
      <c r="X1604" s="56"/>
      <c r="Y1604" s="56"/>
      <c r="Z1604" s="56"/>
      <c r="AA1604" s="56"/>
      <c r="AB1604" s="56"/>
      <c r="AC1604" s="56"/>
      <c r="AD1604" s="56"/>
      <c r="AE1604" s="56"/>
      <c r="AG1604" s="6">
        <f>IF(Q1604&gt;0,RANK(Q1604,(N1604:P1604,Q1604:AE1604)),0)</f>
        <v>3</v>
      </c>
      <c r="AH1604" s="6">
        <f>IF(R1604&gt;0,RANK(R1604,(N1604:P1604,Q1604:AE1604)),0)</f>
        <v>0</v>
      </c>
      <c r="AI1604" s="6">
        <f>IF(T1604&gt;0,RANK(T1604,(N1604:P1604,Q1604:AE1604)),0)</f>
        <v>0</v>
      </c>
      <c r="AJ1604" s="6">
        <f>IF(S1604&gt;0,RANK(S1604,(N1604:P1604,Q1604:AE1604)),0)</f>
        <v>0</v>
      </c>
      <c r="AK1604" s="2">
        <f t="shared" si="567"/>
        <v>5.2408285500374343E-3</v>
      </c>
      <c r="AL1604" s="2">
        <f t="shared" si="568"/>
        <v>0</v>
      </c>
      <c r="AM1604" s="2">
        <f t="shared" si="569"/>
        <v>0</v>
      </c>
      <c r="AN1604" s="2">
        <f t="shared" si="570"/>
        <v>0</v>
      </c>
      <c r="AP1604" t="s">
        <v>1562</v>
      </c>
      <c r="AQ1604" t="s">
        <v>1022</v>
      </c>
      <c r="AT1604" s="92">
        <v>48</v>
      </c>
      <c r="AU1604" s="94">
        <v>427</v>
      </c>
      <c r="AV1604" s="98">
        <f t="shared" si="561"/>
        <v>48427</v>
      </c>
      <c r="AX1604" s="6" t="s">
        <v>1535</v>
      </c>
    </row>
    <row r="1605" spans="1:50" hidden="1" outlineLevel="1">
      <c r="A1605" t="s">
        <v>728</v>
      </c>
      <c r="B1605" t="s">
        <v>1022</v>
      </c>
      <c r="C1605" s="1">
        <f t="shared" si="562"/>
        <v>3167</v>
      </c>
      <c r="D1605" s="6">
        <f>IF(N1605&gt;0, RANK(N1605,(N1605:P1605,Q1605:AE1605)),0)</f>
        <v>2</v>
      </c>
      <c r="E1605" s="6">
        <f>IF(O1605&gt;0,RANK(O1605,(N1605:P1605,Q1605:AE1605)),0)</f>
        <v>1</v>
      </c>
      <c r="F1605" s="6">
        <f>IF(P1605&gt;0,RANK(P1605,(N1605:P1605,Q1605:AE1605)),0)</f>
        <v>0</v>
      </c>
      <c r="G1605" s="1">
        <f t="shared" si="571"/>
        <v>1047</v>
      </c>
      <c r="H1605" s="2">
        <f t="shared" si="572"/>
        <v>0.33059677928639092</v>
      </c>
      <c r="I1605" s="2"/>
      <c r="J1605" s="2">
        <f t="shared" si="563"/>
        <v>0.33343858541206189</v>
      </c>
      <c r="K1605" s="2">
        <f t="shared" si="564"/>
        <v>0.66403536469845281</v>
      </c>
      <c r="L1605" s="2">
        <f t="shared" si="565"/>
        <v>0</v>
      </c>
      <c r="M1605" s="2">
        <f t="shared" si="566"/>
        <v>2.5260498894853489E-3</v>
      </c>
      <c r="N1605" s="56">
        <v>1056</v>
      </c>
      <c r="O1605" s="56">
        <v>2103</v>
      </c>
      <c r="P1605" s="56"/>
      <c r="Q1605" s="56">
        <v>8</v>
      </c>
      <c r="R1605" s="56"/>
      <c r="S1605" s="56"/>
      <c r="T1605" s="56"/>
      <c r="U1605" s="56"/>
      <c r="V1605" s="56"/>
      <c r="W1605" s="56"/>
      <c r="X1605" s="56"/>
      <c r="Y1605" s="56"/>
      <c r="Z1605" s="56"/>
      <c r="AA1605" s="56"/>
      <c r="AB1605" s="56"/>
      <c r="AC1605" s="56"/>
      <c r="AD1605" s="56"/>
      <c r="AE1605" s="56"/>
      <c r="AG1605" s="6">
        <f>IF(Q1605&gt;0,RANK(Q1605,(N1605:P1605,Q1605:AE1605)),0)</f>
        <v>3</v>
      </c>
      <c r="AH1605" s="6">
        <f>IF(R1605&gt;0,RANK(R1605,(N1605:P1605,Q1605:AE1605)),0)</f>
        <v>0</v>
      </c>
      <c r="AI1605" s="6">
        <f>IF(T1605&gt;0,RANK(T1605,(N1605:P1605,Q1605:AE1605)),0)</f>
        <v>0</v>
      </c>
      <c r="AJ1605" s="6">
        <f>IF(S1605&gt;0,RANK(S1605,(N1605:P1605,Q1605:AE1605)),0)</f>
        <v>0</v>
      </c>
      <c r="AK1605" s="2">
        <f t="shared" si="567"/>
        <v>2.5260498894853173E-3</v>
      </c>
      <c r="AL1605" s="2">
        <f t="shared" si="568"/>
        <v>0</v>
      </c>
      <c r="AM1605" s="2">
        <f t="shared" si="569"/>
        <v>0</v>
      </c>
      <c r="AN1605" s="2">
        <f t="shared" si="570"/>
        <v>0</v>
      </c>
      <c r="AP1605" t="s">
        <v>728</v>
      </c>
      <c r="AQ1605" t="s">
        <v>1022</v>
      </c>
      <c r="AT1605" s="92">
        <v>48</v>
      </c>
      <c r="AU1605" s="94">
        <v>429</v>
      </c>
      <c r="AV1605" s="98">
        <f t="shared" si="561"/>
        <v>48429</v>
      </c>
      <c r="AX1605" s="6" t="s">
        <v>1535</v>
      </c>
    </row>
    <row r="1606" spans="1:50" hidden="1" outlineLevel="1">
      <c r="A1606" t="s">
        <v>919</v>
      </c>
      <c r="B1606" t="s">
        <v>1022</v>
      </c>
      <c r="C1606" s="1">
        <f t="shared" si="562"/>
        <v>631</v>
      </c>
      <c r="D1606" s="6">
        <f>IF(N1606&gt;0, RANK(N1606,(N1606:P1606,Q1606:AE1606)),0)</f>
        <v>2</v>
      </c>
      <c r="E1606" s="6">
        <f>IF(O1606&gt;0,RANK(O1606,(N1606:P1606,Q1606:AE1606)),0)</f>
        <v>1</v>
      </c>
      <c r="F1606" s="6">
        <f>IF(P1606&gt;0,RANK(P1606,(N1606:P1606,Q1606:AE1606)),0)</f>
        <v>0</v>
      </c>
      <c r="G1606" s="1">
        <f t="shared" si="571"/>
        <v>297</v>
      </c>
      <c r="H1606" s="2">
        <f t="shared" si="572"/>
        <v>0.47068145800316957</v>
      </c>
      <c r="I1606" s="2"/>
      <c r="J1606" s="2">
        <f t="shared" si="563"/>
        <v>0.26307448494453251</v>
      </c>
      <c r="K1606" s="2">
        <f t="shared" si="564"/>
        <v>0.73375594294770208</v>
      </c>
      <c r="L1606" s="2">
        <f t="shared" si="565"/>
        <v>0</v>
      </c>
      <c r="M1606" s="2">
        <f t="shared" si="566"/>
        <v>3.1695721077653616E-3</v>
      </c>
      <c r="N1606" s="56">
        <v>166</v>
      </c>
      <c r="O1606" s="56">
        <v>463</v>
      </c>
      <c r="P1606" s="56"/>
      <c r="Q1606" s="56">
        <v>2</v>
      </c>
      <c r="R1606" s="56"/>
      <c r="S1606" s="56"/>
      <c r="T1606" s="56"/>
      <c r="U1606" s="56"/>
      <c r="V1606" s="56"/>
      <c r="W1606" s="56"/>
      <c r="X1606" s="56"/>
      <c r="Y1606" s="56"/>
      <c r="Z1606" s="56"/>
      <c r="AA1606" s="56"/>
      <c r="AB1606" s="56"/>
      <c r="AC1606" s="56"/>
      <c r="AD1606" s="56"/>
      <c r="AE1606" s="56"/>
      <c r="AG1606" s="6">
        <f>IF(Q1606&gt;0,RANK(Q1606,(N1606:P1606,Q1606:AE1606)),0)</f>
        <v>3</v>
      </c>
      <c r="AH1606" s="6">
        <f>IF(R1606&gt;0,RANK(R1606,(N1606:P1606,Q1606:AE1606)),0)</f>
        <v>0</v>
      </c>
      <c r="AI1606" s="6">
        <f>IF(T1606&gt;0,RANK(T1606,(N1606:P1606,Q1606:AE1606)),0)</f>
        <v>0</v>
      </c>
      <c r="AJ1606" s="6">
        <f>IF(S1606&gt;0,RANK(S1606,(N1606:P1606,Q1606:AE1606)),0)</f>
        <v>0</v>
      </c>
      <c r="AK1606" s="2">
        <f t="shared" si="567"/>
        <v>3.1695721077654518E-3</v>
      </c>
      <c r="AL1606" s="2">
        <f t="shared" si="568"/>
        <v>0</v>
      </c>
      <c r="AM1606" s="2">
        <f t="shared" si="569"/>
        <v>0</v>
      </c>
      <c r="AN1606" s="2">
        <f t="shared" si="570"/>
        <v>0</v>
      </c>
      <c r="AP1606" t="s">
        <v>919</v>
      </c>
      <c r="AQ1606" t="s">
        <v>1022</v>
      </c>
      <c r="AT1606" s="92">
        <v>48</v>
      </c>
      <c r="AU1606" s="94">
        <v>431</v>
      </c>
      <c r="AV1606" s="98">
        <f t="shared" si="561"/>
        <v>48431</v>
      </c>
      <c r="AX1606" s="6" t="s">
        <v>1535</v>
      </c>
    </row>
    <row r="1607" spans="1:50" hidden="1" outlineLevel="1">
      <c r="A1607" t="s">
        <v>1210</v>
      </c>
      <c r="B1607" t="s">
        <v>1022</v>
      </c>
      <c r="C1607" s="1">
        <f t="shared" si="562"/>
        <v>860</v>
      </c>
      <c r="D1607" s="6">
        <f>IF(N1607&gt;0, RANK(N1607,(N1607:P1607,Q1607:AE1607)),0)</f>
        <v>1</v>
      </c>
      <c r="E1607" s="6">
        <f>IF(O1607&gt;0,RANK(O1607,(N1607:P1607,Q1607:AE1607)),0)</f>
        <v>2</v>
      </c>
      <c r="F1607" s="6">
        <f>IF(P1607&gt;0,RANK(P1607,(N1607:P1607,Q1607:AE1607)),0)</f>
        <v>0</v>
      </c>
      <c r="G1607" s="1">
        <f t="shared" si="571"/>
        <v>55</v>
      </c>
      <c r="H1607" s="2">
        <f t="shared" si="572"/>
        <v>6.3953488372093026E-2</v>
      </c>
      <c r="I1607" s="2"/>
      <c r="J1607" s="2">
        <f t="shared" si="563"/>
        <v>0.52906976744186052</v>
      </c>
      <c r="K1607" s="2">
        <f t="shared" si="564"/>
        <v>0.46511627906976744</v>
      </c>
      <c r="L1607" s="2">
        <f t="shared" si="565"/>
        <v>0</v>
      </c>
      <c r="M1607" s="2">
        <f t="shared" si="566"/>
        <v>5.8139534883720478E-3</v>
      </c>
      <c r="N1607" s="56">
        <v>455</v>
      </c>
      <c r="O1607" s="56">
        <v>400</v>
      </c>
      <c r="P1607" s="56"/>
      <c r="Q1607" s="56">
        <v>5</v>
      </c>
      <c r="R1607" s="56"/>
      <c r="S1607" s="56"/>
      <c r="T1607" s="56"/>
      <c r="U1607" s="56"/>
      <c r="V1607" s="56"/>
      <c r="W1607" s="56"/>
      <c r="X1607" s="56"/>
      <c r="Y1607" s="56"/>
      <c r="Z1607" s="56"/>
      <c r="AA1607" s="56"/>
      <c r="AB1607" s="56"/>
      <c r="AC1607" s="56"/>
      <c r="AD1607" s="56"/>
      <c r="AE1607" s="56"/>
      <c r="AG1607" s="6">
        <f>IF(Q1607&gt;0,RANK(Q1607,(N1607:P1607,Q1607:AE1607)),0)</f>
        <v>3</v>
      </c>
      <c r="AH1607" s="6">
        <f>IF(R1607&gt;0,RANK(R1607,(N1607:P1607,Q1607:AE1607)),0)</f>
        <v>0</v>
      </c>
      <c r="AI1607" s="6">
        <f>IF(T1607&gt;0,RANK(T1607,(N1607:P1607,Q1607:AE1607)),0)</f>
        <v>0</v>
      </c>
      <c r="AJ1607" s="6">
        <f>IF(S1607&gt;0,RANK(S1607,(N1607:P1607,Q1607:AE1607)),0)</f>
        <v>0</v>
      </c>
      <c r="AK1607" s="2">
        <f t="shared" si="567"/>
        <v>5.8139534883720929E-3</v>
      </c>
      <c r="AL1607" s="2">
        <f t="shared" si="568"/>
        <v>0</v>
      </c>
      <c r="AM1607" s="2">
        <f t="shared" si="569"/>
        <v>0</v>
      </c>
      <c r="AN1607" s="2">
        <f t="shared" si="570"/>
        <v>0</v>
      </c>
      <c r="AP1607" t="s">
        <v>1210</v>
      </c>
      <c r="AQ1607" t="s">
        <v>1022</v>
      </c>
      <c r="AT1607" s="92">
        <v>48</v>
      </c>
      <c r="AU1607" s="94">
        <v>433</v>
      </c>
      <c r="AV1607" s="98">
        <f t="shared" si="561"/>
        <v>48433</v>
      </c>
      <c r="AX1607" s="6" t="s">
        <v>1535</v>
      </c>
    </row>
    <row r="1608" spans="1:50" hidden="1" outlineLevel="1">
      <c r="A1608" t="s">
        <v>2862</v>
      </c>
      <c r="B1608" t="s">
        <v>1022</v>
      </c>
      <c r="C1608" s="1">
        <f t="shared" si="562"/>
        <v>951</v>
      </c>
      <c r="D1608" s="6">
        <f>IF(N1608&gt;0, RANK(N1608,(N1608:P1608,Q1608:AE1608)),0)</f>
        <v>2</v>
      </c>
      <c r="E1608" s="6">
        <f>IF(O1608&gt;0,RANK(O1608,(N1608:P1608,Q1608:AE1608)),0)</f>
        <v>1</v>
      </c>
      <c r="F1608" s="6">
        <f>IF(P1608&gt;0,RANK(P1608,(N1608:P1608,Q1608:AE1608)),0)</f>
        <v>0</v>
      </c>
      <c r="G1608" s="1">
        <f t="shared" si="571"/>
        <v>437</v>
      </c>
      <c r="H1608" s="2">
        <f t="shared" si="572"/>
        <v>0.45951629863301785</v>
      </c>
      <c r="I1608" s="2"/>
      <c r="J1608" s="2">
        <f t="shared" si="563"/>
        <v>0.26919032597266035</v>
      </c>
      <c r="K1608" s="2">
        <f t="shared" si="564"/>
        <v>0.72870662460567825</v>
      </c>
      <c r="L1608" s="2">
        <f t="shared" si="565"/>
        <v>0</v>
      </c>
      <c r="M1608" s="2">
        <f t="shared" si="566"/>
        <v>2.103049421661396E-3</v>
      </c>
      <c r="N1608" s="56">
        <v>256</v>
      </c>
      <c r="O1608" s="56">
        <v>693</v>
      </c>
      <c r="P1608" s="56"/>
      <c r="Q1608" s="56">
        <v>2</v>
      </c>
      <c r="R1608" s="56"/>
      <c r="S1608" s="56"/>
      <c r="T1608" s="56"/>
      <c r="U1608" s="56"/>
      <c r="V1608" s="56"/>
      <c r="W1608" s="56"/>
      <c r="X1608" s="56"/>
      <c r="Y1608" s="56"/>
      <c r="Z1608" s="56"/>
      <c r="AA1608" s="56"/>
      <c r="AB1608" s="56"/>
      <c r="AC1608" s="56"/>
      <c r="AD1608" s="56"/>
      <c r="AE1608" s="56"/>
      <c r="AG1608" s="6">
        <f>IF(Q1608&gt;0,RANK(Q1608,(N1608:P1608,Q1608:AE1608)),0)</f>
        <v>3</v>
      </c>
      <c r="AH1608" s="6">
        <f>IF(R1608&gt;0,RANK(R1608,(N1608:P1608,Q1608:AE1608)),0)</f>
        <v>0</v>
      </c>
      <c r="AI1608" s="6">
        <f>IF(T1608&gt;0,RANK(T1608,(N1608:P1608,Q1608:AE1608)),0)</f>
        <v>0</v>
      </c>
      <c r="AJ1608" s="6">
        <f>IF(S1608&gt;0,RANK(S1608,(N1608:P1608,Q1608:AE1608)),0)</f>
        <v>0</v>
      </c>
      <c r="AK1608" s="2">
        <f t="shared" si="567"/>
        <v>2.103049421661409E-3</v>
      </c>
      <c r="AL1608" s="2">
        <f t="shared" si="568"/>
        <v>0</v>
      </c>
      <c r="AM1608" s="2">
        <f t="shared" si="569"/>
        <v>0</v>
      </c>
      <c r="AN1608" s="2">
        <f t="shared" si="570"/>
        <v>0</v>
      </c>
      <c r="AP1608" t="s">
        <v>2862</v>
      </c>
      <c r="AQ1608" t="s">
        <v>1022</v>
      </c>
      <c r="AT1608" s="92">
        <v>48</v>
      </c>
      <c r="AU1608" s="94">
        <v>435</v>
      </c>
      <c r="AV1608" s="98">
        <f t="shared" si="561"/>
        <v>48435</v>
      </c>
      <c r="AX1608" s="6" t="s">
        <v>1535</v>
      </c>
    </row>
    <row r="1609" spans="1:50" hidden="1" outlineLevel="1">
      <c r="A1609" t="s">
        <v>2810</v>
      </c>
      <c r="B1609" t="s">
        <v>1022</v>
      </c>
      <c r="C1609" s="1">
        <f t="shared" si="562"/>
        <v>2194</v>
      </c>
      <c r="D1609" s="6">
        <f>IF(N1609&gt;0, RANK(N1609,(N1609:P1609,Q1609:AE1609)),0)</f>
        <v>2</v>
      </c>
      <c r="E1609" s="6">
        <f>IF(O1609&gt;0,RANK(O1609,(N1609:P1609,Q1609:AE1609)),0)</f>
        <v>1</v>
      </c>
      <c r="F1609" s="6">
        <f>IF(P1609&gt;0,RANK(P1609,(N1609:P1609,Q1609:AE1609)),0)</f>
        <v>0</v>
      </c>
      <c r="G1609" s="1">
        <f t="shared" si="571"/>
        <v>265</v>
      </c>
      <c r="H1609" s="2">
        <f t="shared" si="572"/>
        <v>0.12078395624430265</v>
      </c>
      <c r="I1609" s="2"/>
      <c r="J1609" s="2">
        <f t="shared" si="563"/>
        <v>0.43938012762078393</v>
      </c>
      <c r="K1609" s="2">
        <f t="shared" si="564"/>
        <v>0.56016408386508665</v>
      </c>
      <c r="L1609" s="2">
        <f t="shared" si="565"/>
        <v>0</v>
      </c>
      <c r="M1609" s="2">
        <f t="shared" si="566"/>
        <v>4.5578851412941823E-4</v>
      </c>
      <c r="N1609" s="56">
        <v>964</v>
      </c>
      <c r="O1609" s="56">
        <v>1229</v>
      </c>
      <c r="P1609" s="56"/>
      <c r="Q1609" s="56">
        <v>1</v>
      </c>
      <c r="R1609" s="56"/>
      <c r="S1609" s="56"/>
      <c r="T1609" s="56"/>
      <c r="U1609" s="56"/>
      <c r="V1609" s="56"/>
      <c r="W1609" s="56"/>
      <c r="X1609" s="56"/>
      <c r="Y1609" s="56"/>
      <c r="Z1609" s="56"/>
      <c r="AA1609" s="56"/>
      <c r="AB1609" s="56"/>
      <c r="AC1609" s="56"/>
      <c r="AD1609" s="56"/>
      <c r="AE1609" s="56"/>
      <c r="AG1609" s="6">
        <f>IF(Q1609&gt;0,RANK(Q1609,(N1609:P1609,Q1609:AE1609)),0)</f>
        <v>3</v>
      </c>
      <c r="AH1609" s="6">
        <f>IF(R1609&gt;0,RANK(R1609,(N1609:P1609,Q1609:AE1609)),0)</f>
        <v>0</v>
      </c>
      <c r="AI1609" s="6">
        <f>IF(T1609&gt;0,RANK(T1609,(N1609:P1609,Q1609:AE1609)),0)</f>
        <v>0</v>
      </c>
      <c r="AJ1609" s="6">
        <f>IF(S1609&gt;0,RANK(S1609,(N1609:P1609,Q1609:AE1609)),0)</f>
        <v>0</v>
      </c>
      <c r="AK1609" s="2">
        <f t="shared" si="567"/>
        <v>4.5578851412944393E-4</v>
      </c>
      <c r="AL1609" s="2">
        <f t="shared" si="568"/>
        <v>0</v>
      </c>
      <c r="AM1609" s="2">
        <f t="shared" si="569"/>
        <v>0</v>
      </c>
      <c r="AN1609" s="2">
        <f t="shared" si="570"/>
        <v>0</v>
      </c>
      <c r="AP1609" t="s">
        <v>2810</v>
      </c>
      <c r="AQ1609" t="s">
        <v>1022</v>
      </c>
      <c r="AT1609" s="92">
        <v>48</v>
      </c>
      <c r="AU1609" s="94">
        <v>437</v>
      </c>
      <c r="AV1609" s="98">
        <f t="shared" si="561"/>
        <v>48437</v>
      </c>
      <c r="AX1609" s="6" t="s">
        <v>1535</v>
      </c>
    </row>
    <row r="1610" spans="1:50" hidden="1" outlineLevel="1">
      <c r="A1610" t="s">
        <v>1474</v>
      </c>
      <c r="B1610" t="s">
        <v>1022</v>
      </c>
      <c r="C1610" s="1">
        <f t="shared" si="562"/>
        <v>335879</v>
      </c>
      <c r="D1610" s="6">
        <f>IF(N1610&gt;0, RANK(N1610,(N1610:P1610,Q1610:AE1610)),0)</f>
        <v>2</v>
      </c>
      <c r="E1610" s="6">
        <f>IF(O1610&gt;0,RANK(O1610,(N1610:P1610,Q1610:AE1610)),0)</f>
        <v>1</v>
      </c>
      <c r="F1610" s="6">
        <f>IF(P1610&gt;0,RANK(P1610,(N1610:P1610,Q1610:AE1610)),0)</f>
        <v>0</v>
      </c>
      <c r="G1610" s="1">
        <f t="shared" si="571"/>
        <v>84822</v>
      </c>
      <c r="H1610" s="2">
        <f t="shared" si="572"/>
        <v>0.25253737208935362</v>
      </c>
      <c r="I1610" s="2"/>
      <c r="J1610" s="2">
        <f t="shared" si="563"/>
        <v>0.36986236114791338</v>
      </c>
      <c r="K1610" s="2">
        <f t="shared" si="564"/>
        <v>0.62239973323726694</v>
      </c>
      <c r="L1610" s="2">
        <f t="shared" si="565"/>
        <v>0</v>
      </c>
      <c r="M1610" s="2">
        <f t="shared" si="566"/>
        <v>7.7379056148196845E-3</v>
      </c>
      <c r="N1610" s="56">
        <v>124229</v>
      </c>
      <c r="O1610" s="56">
        <v>209051</v>
      </c>
      <c r="P1610" s="56"/>
      <c r="Q1610" s="56">
        <v>2599</v>
      </c>
      <c r="R1610" s="56"/>
      <c r="S1610" s="56"/>
      <c r="T1610" s="56"/>
      <c r="U1610" s="56"/>
      <c r="V1610" s="56"/>
      <c r="W1610" s="56"/>
      <c r="X1610" s="56"/>
      <c r="Y1610" s="56"/>
      <c r="Z1610" s="56"/>
      <c r="AA1610" s="56"/>
      <c r="AB1610" s="56"/>
      <c r="AC1610" s="56"/>
      <c r="AD1610" s="56"/>
      <c r="AE1610" s="56"/>
      <c r="AG1610" s="6">
        <f>IF(Q1610&gt;0,RANK(Q1610,(N1610:P1610,Q1610:AE1610)),0)</f>
        <v>3</v>
      </c>
      <c r="AH1610" s="6">
        <f>IF(R1610&gt;0,RANK(R1610,(N1610:P1610,Q1610:AE1610)),0)</f>
        <v>0</v>
      </c>
      <c r="AI1610" s="6">
        <f>IF(T1610&gt;0,RANK(T1610,(N1610:P1610,Q1610:AE1610)),0)</f>
        <v>0</v>
      </c>
      <c r="AJ1610" s="6">
        <f>IF(S1610&gt;0,RANK(S1610,(N1610:P1610,Q1610:AE1610)),0)</f>
        <v>0</v>
      </c>
      <c r="AK1610" s="2">
        <f t="shared" si="567"/>
        <v>7.7379056148196229E-3</v>
      </c>
      <c r="AL1610" s="2">
        <f t="shared" si="568"/>
        <v>0</v>
      </c>
      <c r="AM1610" s="2">
        <f t="shared" si="569"/>
        <v>0</v>
      </c>
      <c r="AN1610" s="2">
        <f t="shared" si="570"/>
        <v>0</v>
      </c>
      <c r="AP1610" t="s">
        <v>1474</v>
      </c>
      <c r="AQ1610" t="s">
        <v>1022</v>
      </c>
      <c r="AT1610" s="92">
        <v>48</v>
      </c>
      <c r="AU1610" s="94">
        <v>439</v>
      </c>
      <c r="AV1610" s="98">
        <f t="shared" si="561"/>
        <v>48439</v>
      </c>
      <c r="AX1610" s="6" t="s">
        <v>1535</v>
      </c>
    </row>
    <row r="1611" spans="1:50" hidden="1" outlineLevel="1">
      <c r="A1611" t="s">
        <v>1205</v>
      </c>
      <c r="B1611" t="s">
        <v>1022</v>
      </c>
      <c r="C1611" s="1">
        <f t="shared" si="562"/>
        <v>31347</v>
      </c>
      <c r="D1611" s="6">
        <f>IF(N1611&gt;0, RANK(N1611,(N1611:P1611,Q1611:AE1611)),0)</f>
        <v>2</v>
      </c>
      <c r="E1611" s="6">
        <f>IF(O1611&gt;0,RANK(O1611,(N1611:P1611,Q1611:AE1611)),0)</f>
        <v>1</v>
      </c>
      <c r="F1611" s="6">
        <f>IF(P1611&gt;0,RANK(P1611,(N1611:P1611,Q1611:AE1611)),0)</f>
        <v>0</v>
      </c>
      <c r="G1611" s="1">
        <f t="shared" si="571"/>
        <v>12695</v>
      </c>
      <c r="H1611" s="2">
        <f t="shared" si="572"/>
        <v>0.40498293297604238</v>
      </c>
      <c r="I1611" s="2"/>
      <c r="J1611" s="2">
        <f t="shared" si="563"/>
        <v>0.29399942578237154</v>
      </c>
      <c r="K1611" s="2">
        <f t="shared" si="564"/>
        <v>0.69898235875841386</v>
      </c>
      <c r="L1611" s="2">
        <f t="shared" si="565"/>
        <v>0</v>
      </c>
      <c r="M1611" s="2">
        <f t="shared" si="566"/>
        <v>7.0182154592146606E-3</v>
      </c>
      <c r="N1611" s="56">
        <v>9216</v>
      </c>
      <c r="O1611" s="56">
        <v>21911</v>
      </c>
      <c r="P1611" s="56"/>
      <c r="Q1611" s="56">
        <v>220</v>
      </c>
      <c r="R1611" s="56"/>
      <c r="S1611" s="56"/>
      <c r="T1611" s="56"/>
      <c r="U1611" s="56"/>
      <c r="V1611" s="56"/>
      <c r="W1611" s="56"/>
      <c r="X1611" s="56"/>
      <c r="Y1611" s="56"/>
      <c r="Z1611" s="56"/>
      <c r="AA1611" s="56"/>
      <c r="AB1611" s="56"/>
      <c r="AC1611" s="56"/>
      <c r="AD1611" s="56"/>
      <c r="AE1611" s="56"/>
      <c r="AG1611" s="6">
        <f>IF(Q1611&gt;0,RANK(Q1611,(N1611:P1611,Q1611:AE1611)),0)</f>
        <v>3</v>
      </c>
      <c r="AH1611" s="6">
        <f>IF(R1611&gt;0,RANK(R1611,(N1611:P1611,Q1611:AE1611)),0)</f>
        <v>0</v>
      </c>
      <c r="AI1611" s="6">
        <f>IF(T1611&gt;0,RANK(T1611,(N1611:P1611,Q1611:AE1611)),0)</f>
        <v>0</v>
      </c>
      <c r="AJ1611" s="6">
        <f>IF(S1611&gt;0,RANK(S1611,(N1611:P1611,Q1611:AE1611)),0)</f>
        <v>0</v>
      </c>
      <c r="AK1611" s="2">
        <f t="shared" si="567"/>
        <v>7.0182154592145982E-3</v>
      </c>
      <c r="AL1611" s="2">
        <f t="shared" si="568"/>
        <v>0</v>
      </c>
      <c r="AM1611" s="2">
        <f t="shared" si="569"/>
        <v>0</v>
      </c>
      <c r="AN1611" s="2">
        <f t="shared" si="570"/>
        <v>0</v>
      </c>
      <c r="AP1611" t="s">
        <v>1205</v>
      </c>
      <c r="AQ1611" t="s">
        <v>1022</v>
      </c>
      <c r="AT1611" s="92">
        <v>48</v>
      </c>
      <c r="AU1611" s="94">
        <v>441</v>
      </c>
      <c r="AV1611" s="98">
        <f t="shared" si="561"/>
        <v>48441</v>
      </c>
      <c r="AX1611" s="6" t="s">
        <v>1535</v>
      </c>
    </row>
    <row r="1612" spans="1:50" hidden="1" outlineLevel="1">
      <c r="A1612" t="s">
        <v>2554</v>
      </c>
      <c r="B1612" t="s">
        <v>1022</v>
      </c>
      <c r="C1612" s="1">
        <f t="shared" si="562"/>
        <v>445</v>
      </c>
      <c r="D1612" s="6">
        <f>IF(N1612&gt;0, RANK(N1612,(N1612:P1612,Q1612:AE1612)),0)</f>
        <v>2</v>
      </c>
      <c r="E1612" s="6">
        <f>IF(O1612&gt;0,RANK(O1612,(N1612:P1612,Q1612:AE1612)),0)</f>
        <v>1</v>
      </c>
      <c r="F1612" s="6">
        <f>IF(P1612&gt;0,RANK(P1612,(N1612:P1612,Q1612:AE1612)),0)</f>
        <v>0</v>
      </c>
      <c r="G1612" s="1">
        <f t="shared" si="571"/>
        <v>105</v>
      </c>
      <c r="H1612" s="2">
        <f t="shared" si="572"/>
        <v>0.23595505617977527</v>
      </c>
      <c r="I1612" s="2"/>
      <c r="J1612" s="2">
        <f t="shared" si="563"/>
        <v>0.37752808988764047</v>
      </c>
      <c r="K1612" s="2">
        <f t="shared" si="564"/>
        <v>0.61348314606741572</v>
      </c>
      <c r="L1612" s="2">
        <f t="shared" si="565"/>
        <v>0</v>
      </c>
      <c r="M1612" s="2">
        <f t="shared" si="566"/>
        <v>8.9887640449437534E-3</v>
      </c>
      <c r="N1612" s="56">
        <v>168</v>
      </c>
      <c r="O1612" s="56">
        <v>273</v>
      </c>
      <c r="P1612" s="56"/>
      <c r="Q1612" s="56">
        <v>4</v>
      </c>
      <c r="R1612" s="56"/>
      <c r="S1612" s="56"/>
      <c r="T1612" s="56"/>
      <c r="U1612" s="56"/>
      <c r="V1612" s="56"/>
      <c r="W1612" s="56"/>
      <c r="X1612" s="56"/>
      <c r="Y1612" s="56"/>
      <c r="Z1612" s="56"/>
      <c r="AA1612" s="56"/>
      <c r="AB1612" s="56"/>
      <c r="AC1612" s="56"/>
      <c r="AD1612" s="56"/>
      <c r="AE1612" s="56"/>
      <c r="AG1612" s="6">
        <f>IF(Q1612&gt;0,RANK(Q1612,(N1612:P1612,Q1612:AE1612)),0)</f>
        <v>3</v>
      </c>
      <c r="AH1612" s="6">
        <f>IF(R1612&gt;0,RANK(R1612,(N1612:P1612,Q1612:AE1612)),0)</f>
        <v>0</v>
      </c>
      <c r="AI1612" s="6">
        <f>IF(T1612&gt;0,RANK(T1612,(N1612:P1612,Q1612:AE1612)),0)</f>
        <v>0</v>
      </c>
      <c r="AJ1612" s="6">
        <f>IF(S1612&gt;0,RANK(S1612,(N1612:P1612,Q1612:AE1612)),0)</f>
        <v>0</v>
      </c>
      <c r="AK1612" s="2">
        <f t="shared" si="567"/>
        <v>8.988764044943821E-3</v>
      </c>
      <c r="AL1612" s="2">
        <f t="shared" si="568"/>
        <v>0</v>
      </c>
      <c r="AM1612" s="2">
        <f t="shared" si="569"/>
        <v>0</v>
      </c>
      <c r="AN1612" s="2">
        <f t="shared" si="570"/>
        <v>0</v>
      </c>
      <c r="AP1612" t="s">
        <v>2554</v>
      </c>
      <c r="AQ1612" t="s">
        <v>1022</v>
      </c>
      <c r="AT1612" s="92">
        <v>48</v>
      </c>
      <c r="AU1612" s="94">
        <v>443</v>
      </c>
      <c r="AV1612" s="98">
        <f t="shared" si="561"/>
        <v>48443</v>
      </c>
      <c r="AX1612" s="6" t="s">
        <v>1535</v>
      </c>
    </row>
    <row r="1613" spans="1:50" hidden="1" outlineLevel="1">
      <c r="A1613" t="s">
        <v>2079</v>
      </c>
      <c r="B1613" t="s">
        <v>1022</v>
      </c>
      <c r="C1613" s="1">
        <f t="shared" si="562"/>
        <v>2931</v>
      </c>
      <c r="D1613" s="6">
        <f>IF(N1613&gt;0, RANK(N1613,(N1613:P1613,Q1613:AE1613)),0)</f>
        <v>2</v>
      </c>
      <c r="E1613" s="6">
        <f>IF(O1613&gt;0,RANK(O1613,(N1613:P1613,Q1613:AE1613)),0)</f>
        <v>1</v>
      </c>
      <c r="F1613" s="6">
        <f>IF(P1613&gt;0,RANK(P1613,(N1613:P1613,Q1613:AE1613)),0)</f>
        <v>0</v>
      </c>
      <c r="G1613" s="1">
        <f t="shared" si="571"/>
        <v>1301</v>
      </c>
      <c r="H1613" s="2">
        <f t="shared" si="572"/>
        <v>0.44387581030365064</v>
      </c>
      <c r="I1613" s="2"/>
      <c r="J1613" s="2">
        <f t="shared" si="563"/>
        <v>0.27703855339474581</v>
      </c>
      <c r="K1613" s="2">
        <f t="shared" si="564"/>
        <v>0.72091436369839645</v>
      </c>
      <c r="L1613" s="2">
        <f t="shared" si="565"/>
        <v>0</v>
      </c>
      <c r="M1613" s="2">
        <f t="shared" si="566"/>
        <v>2.0470829068577334E-3</v>
      </c>
      <c r="N1613" s="56">
        <v>812</v>
      </c>
      <c r="O1613" s="56">
        <v>2113</v>
      </c>
      <c r="P1613" s="56"/>
      <c r="Q1613" s="56">
        <v>6</v>
      </c>
      <c r="R1613" s="56"/>
      <c r="S1613" s="56"/>
      <c r="T1613" s="56"/>
      <c r="U1613" s="56"/>
      <c r="V1613" s="56"/>
      <c r="W1613" s="56"/>
      <c r="X1613" s="56"/>
      <c r="Y1613" s="56"/>
      <c r="Z1613" s="56"/>
      <c r="AA1613" s="56"/>
      <c r="AB1613" s="56"/>
      <c r="AC1613" s="56"/>
      <c r="AD1613" s="56"/>
      <c r="AE1613" s="56"/>
      <c r="AG1613" s="6">
        <f>IF(Q1613&gt;0,RANK(Q1613,(N1613:P1613,Q1613:AE1613)),0)</f>
        <v>3</v>
      </c>
      <c r="AH1613" s="6">
        <f>IF(R1613&gt;0,RANK(R1613,(N1613:P1613,Q1613:AE1613)),0)</f>
        <v>0</v>
      </c>
      <c r="AI1613" s="6">
        <f>IF(T1613&gt;0,RANK(T1613,(N1613:P1613,Q1613:AE1613)),0)</f>
        <v>0</v>
      </c>
      <c r="AJ1613" s="6">
        <f>IF(S1613&gt;0,RANK(S1613,(N1613:P1613,Q1613:AE1613)),0)</f>
        <v>0</v>
      </c>
      <c r="AK1613" s="2">
        <f t="shared" si="567"/>
        <v>2.0470829068577278E-3</v>
      </c>
      <c r="AL1613" s="2">
        <f t="shared" si="568"/>
        <v>0</v>
      </c>
      <c r="AM1613" s="2">
        <f t="shared" si="569"/>
        <v>0</v>
      </c>
      <c r="AN1613" s="2">
        <f t="shared" si="570"/>
        <v>0</v>
      </c>
      <c r="AP1613" t="s">
        <v>2079</v>
      </c>
      <c r="AQ1613" t="s">
        <v>1022</v>
      </c>
      <c r="AT1613" s="92">
        <v>48</v>
      </c>
      <c r="AU1613" s="94">
        <v>445</v>
      </c>
      <c r="AV1613" s="98">
        <f t="shared" si="561"/>
        <v>48445</v>
      </c>
      <c r="AX1613" s="6" t="s">
        <v>1535</v>
      </c>
    </row>
    <row r="1614" spans="1:50" hidden="1" outlineLevel="1">
      <c r="A1614" t="s">
        <v>248</v>
      </c>
      <c r="B1614" t="s">
        <v>1022</v>
      </c>
      <c r="C1614" s="1">
        <f t="shared" si="562"/>
        <v>748</v>
      </c>
      <c r="D1614" s="6">
        <f>IF(N1614&gt;0, RANK(N1614,(N1614:P1614,Q1614:AE1614)),0)</f>
        <v>2</v>
      </c>
      <c r="E1614" s="6">
        <f>IF(O1614&gt;0,RANK(O1614,(N1614:P1614,Q1614:AE1614)),0)</f>
        <v>1</v>
      </c>
      <c r="F1614" s="6">
        <f>IF(P1614&gt;0,RANK(P1614,(N1614:P1614,Q1614:AE1614)),0)</f>
        <v>0</v>
      </c>
      <c r="G1614" s="1">
        <f t="shared" si="571"/>
        <v>147</v>
      </c>
      <c r="H1614" s="2">
        <f t="shared" si="572"/>
        <v>0.196524064171123</v>
      </c>
      <c r="I1614" s="2"/>
      <c r="J1614" s="2">
        <f t="shared" si="563"/>
        <v>0.39839572192513367</v>
      </c>
      <c r="K1614" s="2">
        <f t="shared" si="564"/>
        <v>0.59491978609625673</v>
      </c>
      <c r="L1614" s="2">
        <f t="shared" si="565"/>
        <v>0</v>
      </c>
      <c r="M1614" s="2">
        <f t="shared" si="566"/>
        <v>6.6844919786095414E-3</v>
      </c>
      <c r="N1614" s="56">
        <v>298</v>
      </c>
      <c r="O1614" s="56">
        <v>445</v>
      </c>
      <c r="P1614" s="56"/>
      <c r="Q1614" s="56">
        <v>5</v>
      </c>
      <c r="R1614" s="56"/>
      <c r="S1614" s="56"/>
      <c r="T1614" s="56"/>
      <c r="U1614" s="56"/>
      <c r="V1614" s="56"/>
      <c r="W1614" s="56"/>
      <c r="X1614" s="56"/>
      <c r="Y1614" s="56"/>
      <c r="Z1614" s="56"/>
      <c r="AA1614" s="56"/>
      <c r="AB1614" s="56"/>
      <c r="AC1614" s="56"/>
      <c r="AD1614" s="56"/>
      <c r="AE1614" s="56"/>
      <c r="AG1614" s="6">
        <f>IF(Q1614&gt;0,RANK(Q1614,(N1614:P1614,Q1614:AE1614)),0)</f>
        <v>3</v>
      </c>
      <c r="AH1614" s="6">
        <f>IF(R1614&gt;0,RANK(R1614,(N1614:P1614,Q1614:AE1614)),0)</f>
        <v>0</v>
      </c>
      <c r="AI1614" s="6">
        <f>IF(T1614&gt;0,RANK(T1614,(N1614:P1614,Q1614:AE1614)),0)</f>
        <v>0</v>
      </c>
      <c r="AJ1614" s="6">
        <f>IF(S1614&gt;0,RANK(S1614,(N1614:P1614,Q1614:AE1614)),0)</f>
        <v>0</v>
      </c>
      <c r="AK1614" s="2">
        <f t="shared" si="567"/>
        <v>6.6844919786096255E-3</v>
      </c>
      <c r="AL1614" s="2">
        <f t="shared" si="568"/>
        <v>0</v>
      </c>
      <c r="AM1614" s="2">
        <f t="shared" si="569"/>
        <v>0</v>
      </c>
      <c r="AN1614" s="2">
        <f t="shared" si="570"/>
        <v>0</v>
      </c>
      <c r="AP1614" t="s">
        <v>248</v>
      </c>
      <c r="AQ1614" t="s">
        <v>1022</v>
      </c>
      <c r="AT1614" s="92">
        <v>48</v>
      </c>
      <c r="AU1614" s="94">
        <v>447</v>
      </c>
      <c r="AV1614" s="98">
        <f t="shared" si="561"/>
        <v>48447</v>
      </c>
      <c r="AX1614" s="6" t="s">
        <v>1535</v>
      </c>
    </row>
    <row r="1615" spans="1:50" hidden="1" outlineLevel="1">
      <c r="A1615" t="s">
        <v>1971</v>
      </c>
      <c r="B1615" t="s">
        <v>1022</v>
      </c>
      <c r="C1615" s="1">
        <f t="shared" si="562"/>
        <v>6403</v>
      </c>
      <c r="D1615" s="6">
        <f>IF(N1615&gt;0, RANK(N1615,(N1615:P1615,Q1615:AE1615)),0)</f>
        <v>2</v>
      </c>
      <c r="E1615" s="6">
        <f>IF(O1615&gt;0,RANK(O1615,(N1615:P1615,Q1615:AE1615)),0)</f>
        <v>1</v>
      </c>
      <c r="F1615" s="6">
        <f>IF(P1615&gt;0,RANK(P1615,(N1615:P1615,Q1615:AE1615)),0)</f>
        <v>0</v>
      </c>
      <c r="G1615" s="1">
        <f t="shared" si="571"/>
        <v>800</v>
      </c>
      <c r="H1615" s="2">
        <f t="shared" si="572"/>
        <v>0.12494143370295174</v>
      </c>
      <c r="I1615" s="2"/>
      <c r="J1615" s="2">
        <f t="shared" si="563"/>
        <v>0.43588942683117288</v>
      </c>
      <c r="K1615" s="2">
        <f t="shared" si="564"/>
        <v>0.56083086053412468</v>
      </c>
      <c r="L1615" s="2">
        <f t="shared" si="565"/>
        <v>0</v>
      </c>
      <c r="M1615" s="2">
        <f t="shared" si="566"/>
        <v>3.279712634702503E-3</v>
      </c>
      <c r="N1615" s="56">
        <v>2791</v>
      </c>
      <c r="O1615" s="56">
        <v>3591</v>
      </c>
      <c r="P1615" s="56"/>
      <c r="Q1615" s="56">
        <v>21</v>
      </c>
      <c r="R1615" s="56"/>
      <c r="S1615" s="56"/>
      <c r="T1615" s="56"/>
      <c r="U1615" s="56"/>
      <c r="V1615" s="56"/>
      <c r="W1615" s="56"/>
      <c r="X1615" s="56"/>
      <c r="Y1615" s="56"/>
      <c r="Z1615" s="56"/>
      <c r="AA1615" s="56"/>
      <c r="AB1615" s="56"/>
      <c r="AC1615" s="56"/>
      <c r="AD1615" s="56"/>
      <c r="AE1615" s="56"/>
      <c r="AG1615" s="6">
        <f>IF(Q1615&gt;0,RANK(Q1615,(N1615:P1615,Q1615:AE1615)),0)</f>
        <v>3</v>
      </c>
      <c r="AH1615" s="6">
        <f>IF(R1615&gt;0,RANK(R1615,(N1615:P1615,Q1615:AE1615)),0)</f>
        <v>0</v>
      </c>
      <c r="AI1615" s="6">
        <f>IF(T1615&gt;0,RANK(T1615,(N1615:P1615,Q1615:AE1615)),0)</f>
        <v>0</v>
      </c>
      <c r="AJ1615" s="6">
        <f>IF(S1615&gt;0,RANK(S1615,(N1615:P1615,Q1615:AE1615)),0)</f>
        <v>0</v>
      </c>
      <c r="AK1615" s="2">
        <f t="shared" si="567"/>
        <v>3.279712634702483E-3</v>
      </c>
      <c r="AL1615" s="2">
        <f t="shared" si="568"/>
        <v>0</v>
      </c>
      <c r="AM1615" s="2">
        <f t="shared" si="569"/>
        <v>0</v>
      </c>
      <c r="AN1615" s="2">
        <f t="shared" si="570"/>
        <v>0</v>
      </c>
      <c r="AP1615" t="s">
        <v>1971</v>
      </c>
      <c r="AQ1615" t="s">
        <v>1022</v>
      </c>
      <c r="AT1615" s="92">
        <v>48</v>
      </c>
      <c r="AU1615" s="94">
        <v>449</v>
      </c>
      <c r="AV1615" s="98">
        <f t="shared" si="561"/>
        <v>48449</v>
      </c>
      <c r="AX1615" s="6" t="s">
        <v>1535</v>
      </c>
    </row>
    <row r="1616" spans="1:50" hidden="1" outlineLevel="1">
      <c r="A1616" t="s">
        <v>2147</v>
      </c>
      <c r="B1616" t="s">
        <v>1022</v>
      </c>
      <c r="C1616" s="1">
        <f t="shared" si="562"/>
        <v>25247</v>
      </c>
      <c r="D1616" s="6">
        <f>IF(N1616&gt;0, RANK(N1616,(N1616:P1616,Q1616:AE1616)),0)</f>
        <v>2</v>
      </c>
      <c r="E1616" s="6">
        <f>IF(O1616&gt;0,RANK(O1616,(N1616:P1616,Q1616:AE1616)),0)</f>
        <v>1</v>
      </c>
      <c r="F1616" s="6">
        <f>IF(P1616&gt;0,RANK(P1616,(N1616:P1616,Q1616:AE1616)),0)</f>
        <v>0</v>
      </c>
      <c r="G1616" s="1">
        <f t="shared" si="571"/>
        <v>10423</v>
      </c>
      <c r="H1616" s="2">
        <f t="shared" si="572"/>
        <v>0.41284112963916503</v>
      </c>
      <c r="I1616" s="2"/>
      <c r="J1616" s="2">
        <f t="shared" si="563"/>
        <v>0.29033152453756883</v>
      </c>
      <c r="K1616" s="2">
        <f t="shared" si="564"/>
        <v>0.70317265417673391</v>
      </c>
      <c r="L1616" s="2">
        <f t="shared" si="565"/>
        <v>0</v>
      </c>
      <c r="M1616" s="2">
        <f t="shared" si="566"/>
        <v>6.4958212856972564E-3</v>
      </c>
      <c r="N1616" s="56">
        <v>7330</v>
      </c>
      <c r="O1616" s="56">
        <v>17753</v>
      </c>
      <c r="P1616" s="56"/>
      <c r="Q1616" s="56">
        <v>164</v>
      </c>
      <c r="R1616" s="56"/>
      <c r="S1616" s="56"/>
      <c r="T1616" s="56"/>
      <c r="U1616" s="56"/>
      <c r="V1616" s="56"/>
      <c r="W1616" s="56"/>
      <c r="X1616" s="56"/>
      <c r="Y1616" s="56"/>
      <c r="Z1616" s="56"/>
      <c r="AA1616" s="56"/>
      <c r="AB1616" s="56"/>
      <c r="AC1616" s="56"/>
      <c r="AD1616" s="56"/>
      <c r="AE1616" s="56"/>
      <c r="AG1616" s="6">
        <f>IF(Q1616&gt;0,RANK(Q1616,(N1616:P1616,Q1616:AE1616)),0)</f>
        <v>3</v>
      </c>
      <c r="AH1616" s="6">
        <f>IF(R1616&gt;0,RANK(R1616,(N1616:P1616,Q1616:AE1616)),0)</f>
        <v>0</v>
      </c>
      <c r="AI1616" s="6">
        <f>IF(T1616&gt;0,RANK(T1616,(N1616:P1616,Q1616:AE1616)),0)</f>
        <v>0</v>
      </c>
      <c r="AJ1616" s="6">
        <f>IF(S1616&gt;0,RANK(S1616,(N1616:P1616,Q1616:AE1616)),0)</f>
        <v>0</v>
      </c>
      <c r="AK1616" s="2">
        <f t="shared" si="567"/>
        <v>6.4958212856973101E-3</v>
      </c>
      <c r="AL1616" s="2">
        <f t="shared" si="568"/>
        <v>0</v>
      </c>
      <c r="AM1616" s="2">
        <f t="shared" si="569"/>
        <v>0</v>
      </c>
      <c r="AN1616" s="2">
        <f t="shared" si="570"/>
        <v>0</v>
      </c>
      <c r="AP1616" t="s">
        <v>2147</v>
      </c>
      <c r="AQ1616" t="s">
        <v>1022</v>
      </c>
      <c r="AT1616" s="92">
        <v>48</v>
      </c>
      <c r="AU1616" s="94">
        <v>451</v>
      </c>
      <c r="AV1616" s="98">
        <f t="shared" si="561"/>
        <v>48451</v>
      </c>
      <c r="AX1616" s="6" t="s">
        <v>1535</v>
      </c>
    </row>
    <row r="1617" spans="1:50" hidden="1" outlineLevel="1">
      <c r="A1617" t="s">
        <v>2039</v>
      </c>
      <c r="B1617" t="s">
        <v>1022</v>
      </c>
      <c r="C1617" s="1">
        <f t="shared" si="562"/>
        <v>208620</v>
      </c>
      <c r="D1617" s="6">
        <f>IF(N1617&gt;0, RANK(N1617,(N1617:P1617,Q1617:AE1617)),0)</f>
        <v>2</v>
      </c>
      <c r="E1617" s="6">
        <f>IF(O1617&gt;0,RANK(O1617,(N1617:P1617,Q1617:AE1617)),0)</f>
        <v>1</v>
      </c>
      <c r="F1617" s="6">
        <f>IF(P1617&gt;0,RANK(P1617,(N1617:P1617,Q1617:AE1617)),0)</f>
        <v>0</v>
      </c>
      <c r="G1617" s="1">
        <f t="shared" si="571"/>
        <v>3533</v>
      </c>
      <c r="H1617" s="2">
        <f t="shared" si="572"/>
        <v>1.6935097306106796E-2</v>
      </c>
      <c r="I1617" s="2"/>
      <c r="J1617" s="2">
        <f t="shared" si="563"/>
        <v>0.48254721503211578</v>
      </c>
      <c r="K1617" s="2">
        <f t="shared" si="564"/>
        <v>0.4994823123382226</v>
      </c>
      <c r="L1617" s="2">
        <f t="shared" si="565"/>
        <v>0</v>
      </c>
      <c r="M1617" s="2">
        <f t="shared" si="566"/>
        <v>1.7970472629661671E-2</v>
      </c>
      <c r="N1617" s="56">
        <v>100669</v>
      </c>
      <c r="O1617" s="56">
        <v>104202</v>
      </c>
      <c r="P1617" s="56"/>
      <c r="Q1617" s="56">
        <v>3749</v>
      </c>
      <c r="R1617" s="56"/>
      <c r="S1617" s="56"/>
      <c r="T1617" s="56"/>
      <c r="U1617" s="56"/>
      <c r="V1617" s="56"/>
      <c r="W1617" s="56"/>
      <c r="X1617" s="56"/>
      <c r="Y1617" s="56"/>
      <c r="Z1617" s="56"/>
      <c r="AA1617" s="56"/>
      <c r="AB1617" s="56"/>
      <c r="AC1617" s="56"/>
      <c r="AD1617" s="56"/>
      <c r="AE1617" s="56"/>
      <c r="AG1617" s="6">
        <f>IF(Q1617&gt;0,RANK(Q1617,(N1617:P1617,Q1617:AE1617)),0)</f>
        <v>3</v>
      </c>
      <c r="AH1617" s="6">
        <f>IF(R1617&gt;0,RANK(R1617,(N1617:P1617,Q1617:AE1617)),0)</f>
        <v>0</v>
      </c>
      <c r="AI1617" s="6">
        <f>IF(T1617&gt;0,RANK(T1617,(N1617:P1617,Q1617:AE1617)),0)</f>
        <v>0</v>
      </c>
      <c r="AJ1617" s="6">
        <f>IF(S1617&gt;0,RANK(S1617,(N1617:P1617,Q1617:AE1617)),0)</f>
        <v>0</v>
      </c>
      <c r="AK1617" s="2">
        <f t="shared" si="567"/>
        <v>1.7970472629661585E-2</v>
      </c>
      <c r="AL1617" s="2">
        <f t="shared" si="568"/>
        <v>0</v>
      </c>
      <c r="AM1617" s="2">
        <f t="shared" si="569"/>
        <v>0</v>
      </c>
      <c r="AN1617" s="2">
        <f t="shared" si="570"/>
        <v>0</v>
      </c>
      <c r="AP1617" t="s">
        <v>2039</v>
      </c>
      <c r="AQ1617" t="s">
        <v>1022</v>
      </c>
      <c r="AT1617" s="92">
        <v>48</v>
      </c>
      <c r="AU1617" s="94">
        <v>453</v>
      </c>
      <c r="AV1617" s="98">
        <f t="shared" si="561"/>
        <v>48453</v>
      </c>
      <c r="AX1617" s="6" t="s">
        <v>1535</v>
      </c>
    </row>
    <row r="1618" spans="1:50" hidden="1" outlineLevel="1">
      <c r="A1618" t="s">
        <v>1040</v>
      </c>
      <c r="B1618" t="s">
        <v>1022</v>
      </c>
      <c r="C1618" s="1">
        <f t="shared" si="562"/>
        <v>4700</v>
      </c>
      <c r="D1618" s="6">
        <f>IF(N1618&gt;0, RANK(N1618,(N1618:P1618,Q1618:AE1618)),0)</f>
        <v>1</v>
      </c>
      <c r="E1618" s="6">
        <f>IF(O1618&gt;0,RANK(O1618,(N1618:P1618,Q1618:AE1618)),0)</f>
        <v>2</v>
      </c>
      <c r="F1618" s="6">
        <f>IF(P1618&gt;0,RANK(P1618,(N1618:P1618,Q1618:AE1618)),0)</f>
        <v>0</v>
      </c>
      <c r="G1618" s="1">
        <f t="shared" si="571"/>
        <v>10</v>
      </c>
      <c r="H1618" s="2">
        <f t="shared" si="572"/>
        <v>2.1276595744680851E-3</v>
      </c>
      <c r="I1618" s="2"/>
      <c r="J1618" s="2">
        <f t="shared" si="563"/>
        <v>0.4980851063829787</v>
      </c>
      <c r="K1618" s="2">
        <f t="shared" si="564"/>
        <v>0.49595744680851062</v>
      </c>
      <c r="L1618" s="2">
        <f t="shared" si="565"/>
        <v>0</v>
      </c>
      <c r="M1618" s="2">
        <f t="shared" si="566"/>
        <v>5.9574468085106247E-3</v>
      </c>
      <c r="N1618" s="56">
        <v>2341</v>
      </c>
      <c r="O1618" s="56">
        <v>2331</v>
      </c>
      <c r="P1618" s="56"/>
      <c r="Q1618" s="56">
        <v>28</v>
      </c>
      <c r="R1618" s="56"/>
      <c r="S1618" s="56"/>
      <c r="T1618" s="56"/>
      <c r="U1618" s="56"/>
      <c r="V1618" s="56"/>
      <c r="W1618" s="56"/>
      <c r="X1618" s="56"/>
      <c r="Y1618" s="56"/>
      <c r="Z1618" s="56"/>
      <c r="AA1618" s="56"/>
      <c r="AB1618" s="56"/>
      <c r="AC1618" s="56"/>
      <c r="AD1618" s="56"/>
      <c r="AE1618" s="56"/>
      <c r="AG1618" s="6">
        <f>IF(Q1618&gt;0,RANK(Q1618,(N1618:P1618,Q1618:AE1618)),0)</f>
        <v>3</v>
      </c>
      <c r="AH1618" s="6">
        <f>IF(R1618&gt;0,RANK(R1618,(N1618:P1618,Q1618:AE1618)),0)</f>
        <v>0</v>
      </c>
      <c r="AI1618" s="6">
        <f>IF(T1618&gt;0,RANK(T1618,(N1618:P1618,Q1618:AE1618)),0)</f>
        <v>0</v>
      </c>
      <c r="AJ1618" s="6">
        <f>IF(S1618&gt;0,RANK(S1618,(N1618:P1618,Q1618:AE1618)),0)</f>
        <v>0</v>
      </c>
      <c r="AK1618" s="2">
        <f t="shared" si="567"/>
        <v>5.9574468085106386E-3</v>
      </c>
      <c r="AL1618" s="2">
        <f t="shared" si="568"/>
        <v>0</v>
      </c>
      <c r="AM1618" s="2">
        <f t="shared" si="569"/>
        <v>0</v>
      </c>
      <c r="AN1618" s="2">
        <f t="shared" si="570"/>
        <v>0</v>
      </c>
      <c r="AP1618" t="s">
        <v>1040</v>
      </c>
      <c r="AQ1618" t="s">
        <v>1022</v>
      </c>
      <c r="AT1618" s="92">
        <v>48</v>
      </c>
      <c r="AU1618" s="94">
        <v>455</v>
      </c>
      <c r="AV1618" s="98">
        <f t="shared" si="561"/>
        <v>48455</v>
      </c>
      <c r="AX1618" s="6" t="s">
        <v>1535</v>
      </c>
    </row>
    <row r="1619" spans="1:50" hidden="1" outlineLevel="1">
      <c r="A1619" t="s">
        <v>244</v>
      </c>
      <c r="B1619" t="s">
        <v>1022</v>
      </c>
      <c r="C1619" s="1">
        <f t="shared" si="562"/>
        <v>4958</v>
      </c>
      <c r="D1619" s="6">
        <f>IF(N1619&gt;0, RANK(N1619,(N1619:P1619,Q1619:AE1619)),0)</f>
        <v>2</v>
      </c>
      <c r="E1619" s="6">
        <f>IF(O1619&gt;0,RANK(O1619,(N1619:P1619,Q1619:AE1619)),0)</f>
        <v>1</v>
      </c>
      <c r="F1619" s="6">
        <f>IF(P1619&gt;0,RANK(P1619,(N1619:P1619,Q1619:AE1619)),0)</f>
        <v>0</v>
      </c>
      <c r="G1619" s="1">
        <f t="shared" si="571"/>
        <v>155</v>
      </c>
      <c r="H1619" s="2">
        <f t="shared" si="572"/>
        <v>3.1262605889471558E-2</v>
      </c>
      <c r="I1619" s="2"/>
      <c r="J1619" s="2">
        <f t="shared" si="563"/>
        <v>0.48245260185558692</v>
      </c>
      <c r="K1619" s="2">
        <f t="shared" si="564"/>
        <v>0.51371520774505852</v>
      </c>
      <c r="L1619" s="2">
        <f t="shared" si="565"/>
        <v>0</v>
      </c>
      <c r="M1619" s="2">
        <f t="shared" si="566"/>
        <v>3.8321903993545625E-3</v>
      </c>
      <c r="N1619" s="56">
        <v>2392</v>
      </c>
      <c r="O1619" s="56">
        <v>2547</v>
      </c>
      <c r="P1619" s="56"/>
      <c r="Q1619" s="56">
        <v>19</v>
      </c>
      <c r="R1619" s="56"/>
      <c r="S1619" s="56"/>
      <c r="T1619" s="56"/>
      <c r="U1619" s="56"/>
      <c r="V1619" s="56"/>
      <c r="W1619" s="56"/>
      <c r="X1619" s="56"/>
      <c r="Y1619" s="56"/>
      <c r="Z1619" s="56"/>
      <c r="AA1619" s="56"/>
      <c r="AB1619" s="56"/>
      <c r="AC1619" s="56"/>
      <c r="AD1619" s="56"/>
      <c r="AE1619" s="56"/>
      <c r="AG1619" s="6">
        <f>IF(Q1619&gt;0,RANK(Q1619,(N1619:P1619,Q1619:AE1619)),0)</f>
        <v>3</v>
      </c>
      <c r="AH1619" s="6">
        <f>IF(R1619&gt;0,RANK(R1619,(N1619:P1619,Q1619:AE1619)),0)</f>
        <v>0</v>
      </c>
      <c r="AI1619" s="6">
        <f>IF(T1619&gt;0,RANK(T1619,(N1619:P1619,Q1619:AE1619)),0)</f>
        <v>0</v>
      </c>
      <c r="AJ1619" s="6">
        <f>IF(S1619&gt;0,RANK(S1619,(N1619:P1619,Q1619:AE1619)),0)</f>
        <v>0</v>
      </c>
      <c r="AK1619" s="2">
        <f t="shared" si="567"/>
        <v>3.8321903993545786E-3</v>
      </c>
      <c r="AL1619" s="2">
        <f t="shared" si="568"/>
        <v>0</v>
      </c>
      <c r="AM1619" s="2">
        <f t="shared" si="569"/>
        <v>0</v>
      </c>
      <c r="AN1619" s="2">
        <f t="shared" si="570"/>
        <v>0</v>
      </c>
      <c r="AP1619" t="s">
        <v>244</v>
      </c>
      <c r="AQ1619" t="s">
        <v>1022</v>
      </c>
      <c r="AT1619" s="92">
        <v>48</v>
      </c>
      <c r="AU1619" s="94">
        <v>457</v>
      </c>
      <c r="AV1619" s="98">
        <f t="shared" si="561"/>
        <v>48457</v>
      </c>
      <c r="AX1619" s="6" t="s">
        <v>1535</v>
      </c>
    </row>
    <row r="1620" spans="1:50" hidden="1" outlineLevel="1">
      <c r="A1620" t="s">
        <v>510</v>
      </c>
      <c r="B1620" t="s">
        <v>1022</v>
      </c>
      <c r="C1620" s="1">
        <f t="shared" si="562"/>
        <v>9767</v>
      </c>
      <c r="D1620" s="6">
        <f>IF(N1620&gt;0, RANK(N1620,(N1620:P1620,Q1620:AE1620)),0)</f>
        <v>2</v>
      </c>
      <c r="E1620" s="6">
        <f>IF(O1620&gt;0,RANK(O1620,(N1620:P1620,Q1620:AE1620)),0)</f>
        <v>1</v>
      </c>
      <c r="F1620" s="6">
        <f>IF(P1620&gt;0,RANK(P1620,(N1620:P1620,Q1620:AE1620)),0)</f>
        <v>0</v>
      </c>
      <c r="G1620" s="1">
        <f t="shared" si="571"/>
        <v>1680</v>
      </c>
      <c r="H1620" s="2">
        <f t="shared" si="572"/>
        <v>0.17200778130439234</v>
      </c>
      <c r="I1620" s="2"/>
      <c r="J1620" s="2">
        <f t="shared" si="563"/>
        <v>0.41005426435957815</v>
      </c>
      <c r="K1620" s="2">
        <f t="shared" si="564"/>
        <v>0.58206204566397046</v>
      </c>
      <c r="L1620" s="2">
        <f t="shared" si="565"/>
        <v>0</v>
      </c>
      <c r="M1620" s="2">
        <f t="shared" si="566"/>
        <v>7.8836899764513912E-3</v>
      </c>
      <c r="N1620" s="56">
        <v>4005</v>
      </c>
      <c r="O1620" s="56">
        <v>5685</v>
      </c>
      <c r="P1620" s="56"/>
      <c r="Q1620" s="56">
        <v>77</v>
      </c>
      <c r="R1620" s="56"/>
      <c r="S1620" s="56"/>
      <c r="T1620" s="56"/>
      <c r="U1620" s="56"/>
      <c r="V1620" s="56"/>
      <c r="W1620" s="56"/>
      <c r="X1620" s="56"/>
      <c r="Y1620" s="56"/>
      <c r="Z1620" s="56"/>
      <c r="AA1620" s="56"/>
      <c r="AB1620" s="56"/>
      <c r="AC1620" s="56"/>
      <c r="AD1620" s="56"/>
      <c r="AE1620" s="56"/>
      <c r="AG1620" s="6">
        <f>IF(Q1620&gt;0,RANK(Q1620,(N1620:P1620,Q1620:AE1620)),0)</f>
        <v>3</v>
      </c>
      <c r="AH1620" s="6">
        <f>IF(R1620&gt;0,RANK(R1620,(N1620:P1620,Q1620:AE1620)),0)</f>
        <v>0</v>
      </c>
      <c r="AI1620" s="6">
        <f>IF(T1620&gt;0,RANK(T1620,(N1620:P1620,Q1620:AE1620)),0)</f>
        <v>0</v>
      </c>
      <c r="AJ1620" s="6">
        <f>IF(S1620&gt;0,RANK(S1620,(N1620:P1620,Q1620:AE1620)),0)</f>
        <v>0</v>
      </c>
      <c r="AK1620" s="2">
        <f t="shared" si="567"/>
        <v>7.8836899764513149E-3</v>
      </c>
      <c r="AL1620" s="2">
        <f t="shared" si="568"/>
        <v>0</v>
      </c>
      <c r="AM1620" s="2">
        <f t="shared" si="569"/>
        <v>0</v>
      </c>
      <c r="AN1620" s="2">
        <f t="shared" si="570"/>
        <v>0</v>
      </c>
      <c r="AP1620" t="s">
        <v>510</v>
      </c>
      <c r="AQ1620" t="s">
        <v>1022</v>
      </c>
      <c r="AT1620" s="92">
        <v>48</v>
      </c>
      <c r="AU1620" s="94">
        <v>459</v>
      </c>
      <c r="AV1620" s="98">
        <f t="shared" si="561"/>
        <v>48459</v>
      </c>
      <c r="AX1620" s="6" t="s">
        <v>1535</v>
      </c>
    </row>
    <row r="1621" spans="1:50" hidden="1" outlineLevel="1">
      <c r="A1621" t="s">
        <v>538</v>
      </c>
      <c r="B1621" t="s">
        <v>1022</v>
      </c>
      <c r="C1621" s="1">
        <f t="shared" si="562"/>
        <v>1178</v>
      </c>
      <c r="D1621" s="6">
        <f>IF(N1621&gt;0, RANK(N1621,(N1621:P1621,Q1621:AE1621)),0)</f>
        <v>2</v>
      </c>
      <c r="E1621" s="6">
        <f>IF(O1621&gt;0,RANK(O1621,(N1621:P1621,Q1621:AE1621)),0)</f>
        <v>1</v>
      </c>
      <c r="F1621" s="6">
        <f>IF(P1621&gt;0,RANK(P1621,(N1621:P1621,Q1621:AE1621)),0)</f>
        <v>0</v>
      </c>
      <c r="G1621" s="1">
        <f t="shared" si="571"/>
        <v>621</v>
      </c>
      <c r="H1621" s="2">
        <f t="shared" si="572"/>
        <v>0.52716468590831922</v>
      </c>
      <c r="I1621" s="2"/>
      <c r="J1621" s="2">
        <f t="shared" si="563"/>
        <v>0.23174872665534804</v>
      </c>
      <c r="K1621" s="2">
        <f t="shared" si="564"/>
        <v>0.75891341256366718</v>
      </c>
      <c r="L1621" s="2">
        <f t="shared" si="565"/>
        <v>0</v>
      </c>
      <c r="M1621" s="2">
        <f t="shared" si="566"/>
        <v>9.3378607809847525E-3</v>
      </c>
      <c r="N1621" s="56">
        <v>273</v>
      </c>
      <c r="O1621" s="56">
        <v>894</v>
      </c>
      <c r="P1621" s="56"/>
      <c r="Q1621" s="56">
        <v>11</v>
      </c>
      <c r="R1621" s="56"/>
      <c r="S1621" s="56"/>
      <c r="T1621" s="56"/>
      <c r="U1621" s="56"/>
      <c r="V1621" s="56"/>
      <c r="W1621" s="56"/>
      <c r="X1621" s="56"/>
      <c r="Y1621" s="56"/>
      <c r="Z1621" s="56"/>
      <c r="AA1621" s="56"/>
      <c r="AB1621" s="56"/>
      <c r="AC1621" s="56"/>
      <c r="AD1621" s="56"/>
      <c r="AE1621" s="56"/>
      <c r="AG1621" s="6">
        <f>IF(Q1621&gt;0,RANK(Q1621,(N1621:P1621,Q1621:AE1621)),0)</f>
        <v>3</v>
      </c>
      <c r="AH1621" s="6">
        <f>IF(R1621&gt;0,RANK(R1621,(N1621:P1621,Q1621:AE1621)),0)</f>
        <v>0</v>
      </c>
      <c r="AI1621" s="6">
        <f>IF(T1621&gt;0,RANK(T1621,(N1621:P1621,Q1621:AE1621)),0)</f>
        <v>0</v>
      </c>
      <c r="AJ1621" s="6">
        <f>IF(S1621&gt;0,RANK(S1621,(N1621:P1621,Q1621:AE1621)),0)</f>
        <v>0</v>
      </c>
      <c r="AK1621" s="2">
        <f t="shared" si="567"/>
        <v>9.3378607809847195E-3</v>
      </c>
      <c r="AL1621" s="2">
        <f t="shared" si="568"/>
        <v>0</v>
      </c>
      <c r="AM1621" s="2">
        <f t="shared" si="569"/>
        <v>0</v>
      </c>
      <c r="AN1621" s="2">
        <f t="shared" si="570"/>
        <v>0</v>
      </c>
      <c r="AP1621" t="s">
        <v>538</v>
      </c>
      <c r="AQ1621" t="s">
        <v>1022</v>
      </c>
      <c r="AT1621" s="92">
        <v>48</v>
      </c>
      <c r="AU1621" s="94">
        <v>461</v>
      </c>
      <c r="AV1621" s="98">
        <f t="shared" si="561"/>
        <v>48461</v>
      </c>
      <c r="AX1621" s="6" t="s">
        <v>1535</v>
      </c>
    </row>
    <row r="1622" spans="1:50" hidden="1" outlineLevel="1">
      <c r="A1622" t="s">
        <v>9</v>
      </c>
      <c r="B1622" t="s">
        <v>1022</v>
      </c>
      <c r="C1622" s="1">
        <f t="shared" si="562"/>
        <v>6415</v>
      </c>
      <c r="D1622" s="6">
        <f>IF(N1622&gt;0, RANK(N1622,(N1622:P1622,Q1622:AE1622)),0)</f>
        <v>2</v>
      </c>
      <c r="E1622" s="6">
        <f>IF(O1622&gt;0,RANK(O1622,(N1622:P1622,Q1622:AE1622)),0)</f>
        <v>1</v>
      </c>
      <c r="F1622" s="6">
        <f>IF(P1622&gt;0,RANK(P1622,(N1622:P1622,Q1622:AE1622)),0)</f>
        <v>0</v>
      </c>
      <c r="G1622" s="1">
        <f t="shared" si="571"/>
        <v>1310</v>
      </c>
      <c r="H1622" s="2">
        <f t="shared" si="572"/>
        <v>0.20420888542478566</v>
      </c>
      <c r="I1622" s="2"/>
      <c r="J1622" s="2">
        <f t="shared" si="563"/>
        <v>0.39376461418550274</v>
      </c>
      <c r="K1622" s="2">
        <f t="shared" si="564"/>
        <v>0.59797349961028834</v>
      </c>
      <c r="L1622" s="2">
        <f t="shared" si="565"/>
        <v>0</v>
      </c>
      <c r="M1622" s="2">
        <f t="shared" si="566"/>
        <v>8.2618862042089791E-3</v>
      </c>
      <c r="N1622" s="56">
        <v>2526</v>
      </c>
      <c r="O1622" s="56">
        <v>3836</v>
      </c>
      <c r="P1622" s="56"/>
      <c r="Q1622" s="56">
        <v>53</v>
      </c>
      <c r="R1622" s="56"/>
      <c r="S1622" s="56"/>
      <c r="T1622" s="56"/>
      <c r="U1622" s="56"/>
      <c r="V1622" s="56"/>
      <c r="W1622" s="56"/>
      <c r="X1622" s="56"/>
      <c r="Y1622" s="56"/>
      <c r="Z1622" s="56"/>
      <c r="AA1622" s="56"/>
      <c r="AB1622" s="56"/>
      <c r="AC1622" s="56"/>
      <c r="AD1622" s="56"/>
      <c r="AE1622" s="56"/>
      <c r="AG1622" s="6">
        <f>IF(Q1622&gt;0,RANK(Q1622,(N1622:P1622,Q1622:AE1622)),0)</f>
        <v>3</v>
      </c>
      <c r="AH1622" s="6">
        <f>IF(R1622&gt;0,RANK(R1622,(N1622:P1622,Q1622:AE1622)),0)</f>
        <v>0</v>
      </c>
      <c r="AI1622" s="6">
        <f>IF(T1622&gt;0,RANK(T1622,(N1622:P1622,Q1622:AE1622)),0)</f>
        <v>0</v>
      </c>
      <c r="AJ1622" s="6">
        <f>IF(S1622&gt;0,RANK(S1622,(N1622:P1622,Q1622:AE1622)),0)</f>
        <v>0</v>
      </c>
      <c r="AK1622" s="2">
        <f t="shared" si="567"/>
        <v>8.2618862042088854E-3</v>
      </c>
      <c r="AL1622" s="2">
        <f t="shared" si="568"/>
        <v>0</v>
      </c>
      <c r="AM1622" s="2">
        <f t="shared" si="569"/>
        <v>0</v>
      </c>
      <c r="AN1622" s="2">
        <f t="shared" si="570"/>
        <v>0</v>
      </c>
      <c r="AP1622" t="s">
        <v>9</v>
      </c>
      <c r="AQ1622" t="s">
        <v>1022</v>
      </c>
      <c r="AT1622" s="92">
        <v>48</v>
      </c>
      <c r="AU1622" s="94">
        <v>463</v>
      </c>
      <c r="AV1622" s="98">
        <f t="shared" si="561"/>
        <v>48463</v>
      </c>
      <c r="AX1622" s="6" t="s">
        <v>1535</v>
      </c>
    </row>
    <row r="1623" spans="1:50" hidden="1" outlineLevel="1">
      <c r="A1623" t="s">
        <v>671</v>
      </c>
      <c r="B1623" t="s">
        <v>1022</v>
      </c>
      <c r="C1623" s="1">
        <f t="shared" si="562"/>
        <v>6795</v>
      </c>
      <c r="D1623" s="6">
        <f>IF(N1623&gt;0, RANK(N1623,(N1623:P1623,Q1623:AE1623)),0)</f>
        <v>2</v>
      </c>
      <c r="E1623" s="6">
        <f>IF(O1623&gt;0,RANK(O1623,(N1623:P1623,Q1623:AE1623)),0)</f>
        <v>1</v>
      </c>
      <c r="F1623" s="6">
        <f>IF(P1623&gt;0,RANK(P1623,(N1623:P1623,Q1623:AE1623)),0)</f>
        <v>0</v>
      </c>
      <c r="G1623" s="1">
        <f t="shared" si="571"/>
        <v>397</v>
      </c>
      <c r="H1623" s="2">
        <f t="shared" si="572"/>
        <v>5.8425312729948491E-2</v>
      </c>
      <c r="I1623" s="2"/>
      <c r="J1623" s="2">
        <f t="shared" si="563"/>
        <v>0.46710816777041941</v>
      </c>
      <c r="K1623" s="2">
        <f t="shared" si="564"/>
        <v>0.52553348050036797</v>
      </c>
      <c r="L1623" s="2">
        <f t="shared" si="565"/>
        <v>0</v>
      </c>
      <c r="M1623" s="2">
        <f t="shared" si="566"/>
        <v>7.3583517292126199E-3</v>
      </c>
      <c r="N1623" s="56">
        <v>3174</v>
      </c>
      <c r="O1623" s="56">
        <v>3571</v>
      </c>
      <c r="P1623" s="56"/>
      <c r="Q1623" s="56">
        <v>50</v>
      </c>
      <c r="R1623" s="56"/>
      <c r="S1623" s="56"/>
      <c r="T1623" s="56"/>
      <c r="U1623" s="56"/>
      <c r="V1623" s="56"/>
      <c r="W1623" s="56"/>
      <c r="X1623" s="56"/>
      <c r="Y1623" s="56"/>
      <c r="Z1623" s="56"/>
      <c r="AA1623" s="56"/>
      <c r="AB1623" s="56"/>
      <c r="AC1623" s="56"/>
      <c r="AD1623" s="56"/>
      <c r="AE1623" s="56"/>
      <c r="AG1623" s="6">
        <f>IF(Q1623&gt;0,RANK(Q1623,(N1623:P1623,Q1623:AE1623)),0)</f>
        <v>3</v>
      </c>
      <c r="AH1623" s="6">
        <f>IF(R1623&gt;0,RANK(R1623,(N1623:P1623,Q1623:AE1623)),0)</f>
        <v>0</v>
      </c>
      <c r="AI1623" s="6">
        <f>IF(T1623&gt;0,RANK(T1623,(N1623:P1623,Q1623:AE1623)),0)</f>
        <v>0</v>
      </c>
      <c r="AJ1623" s="6">
        <f>IF(S1623&gt;0,RANK(S1623,(N1623:P1623,Q1623:AE1623)),0)</f>
        <v>0</v>
      </c>
      <c r="AK1623" s="2">
        <f t="shared" si="567"/>
        <v>7.3583517292126564E-3</v>
      </c>
      <c r="AL1623" s="2">
        <f t="shared" si="568"/>
        <v>0</v>
      </c>
      <c r="AM1623" s="2">
        <f t="shared" si="569"/>
        <v>0</v>
      </c>
      <c r="AN1623" s="2">
        <f t="shared" si="570"/>
        <v>0</v>
      </c>
      <c r="AP1623" t="s">
        <v>671</v>
      </c>
      <c r="AQ1623" t="s">
        <v>1022</v>
      </c>
      <c r="AT1623" s="92">
        <v>48</v>
      </c>
      <c r="AU1623" s="94">
        <v>465</v>
      </c>
      <c r="AV1623" s="98">
        <f t="shared" si="561"/>
        <v>48465</v>
      </c>
      <c r="AX1623" s="6" t="s">
        <v>1535</v>
      </c>
    </row>
    <row r="1624" spans="1:50" hidden="1" outlineLevel="1">
      <c r="A1624" t="s">
        <v>2854</v>
      </c>
      <c r="B1624" t="s">
        <v>1022</v>
      </c>
      <c r="C1624" s="1">
        <f t="shared" si="562"/>
        <v>12622</v>
      </c>
      <c r="D1624" s="6">
        <f>IF(N1624&gt;0, RANK(N1624,(N1624:P1624,Q1624:AE1624)),0)</f>
        <v>2</v>
      </c>
      <c r="E1624" s="6">
        <f>IF(O1624&gt;0,RANK(O1624,(N1624:P1624,Q1624:AE1624)),0)</f>
        <v>1</v>
      </c>
      <c r="F1624" s="6">
        <f>IF(P1624&gt;0,RANK(P1624,(N1624:P1624,Q1624:AE1624)),0)</f>
        <v>0</v>
      </c>
      <c r="G1624" s="1">
        <f t="shared" si="571"/>
        <v>3018</v>
      </c>
      <c r="H1624" s="2">
        <f t="shared" si="572"/>
        <v>0.23910632229440659</v>
      </c>
      <c r="I1624" s="2"/>
      <c r="J1624" s="2">
        <f t="shared" si="563"/>
        <v>0.37704008873395656</v>
      </c>
      <c r="K1624" s="2">
        <f t="shared" si="564"/>
        <v>0.61614641102836321</v>
      </c>
      <c r="L1624" s="2">
        <f t="shared" si="565"/>
        <v>0</v>
      </c>
      <c r="M1624" s="2">
        <f t="shared" si="566"/>
        <v>6.8135002376802367E-3</v>
      </c>
      <c r="N1624" s="56">
        <v>4759</v>
      </c>
      <c r="O1624" s="56">
        <v>7777</v>
      </c>
      <c r="P1624" s="56"/>
      <c r="Q1624" s="56">
        <v>86</v>
      </c>
      <c r="R1624" s="56"/>
      <c r="S1624" s="56"/>
      <c r="T1624" s="56"/>
      <c r="U1624" s="56"/>
      <c r="V1624" s="56"/>
      <c r="W1624" s="56"/>
      <c r="X1624" s="56"/>
      <c r="Y1624" s="56"/>
      <c r="Z1624" s="56"/>
      <c r="AA1624" s="56"/>
      <c r="AB1624" s="56"/>
      <c r="AC1624" s="56"/>
      <c r="AD1624" s="56"/>
      <c r="AE1624" s="56"/>
      <c r="AG1624" s="6">
        <f>IF(Q1624&gt;0,RANK(Q1624,(N1624:P1624,Q1624:AE1624)),0)</f>
        <v>3</v>
      </c>
      <c r="AH1624" s="6">
        <f>IF(R1624&gt;0,RANK(R1624,(N1624:P1624,Q1624:AE1624)),0)</f>
        <v>0</v>
      </c>
      <c r="AI1624" s="6">
        <f>IF(T1624&gt;0,RANK(T1624,(N1624:P1624,Q1624:AE1624)),0)</f>
        <v>0</v>
      </c>
      <c r="AJ1624" s="6">
        <f>IF(S1624&gt;0,RANK(S1624,(N1624:P1624,Q1624:AE1624)),0)</f>
        <v>0</v>
      </c>
      <c r="AK1624" s="2">
        <f t="shared" si="567"/>
        <v>6.8135002376802411E-3</v>
      </c>
      <c r="AL1624" s="2">
        <f t="shared" si="568"/>
        <v>0</v>
      </c>
      <c r="AM1624" s="2">
        <f t="shared" si="569"/>
        <v>0</v>
      </c>
      <c r="AN1624" s="2">
        <f t="shared" si="570"/>
        <v>0</v>
      </c>
      <c r="AP1624" t="s">
        <v>2854</v>
      </c>
      <c r="AQ1624" t="s">
        <v>1022</v>
      </c>
      <c r="AT1624" s="92">
        <v>48</v>
      </c>
      <c r="AU1624" s="94">
        <v>467</v>
      </c>
      <c r="AV1624" s="98">
        <f t="shared" ref="AV1624:AV1687" si="573">1000*AT1624+AU1624</f>
        <v>48467</v>
      </c>
      <c r="AX1624" s="6" t="s">
        <v>1535</v>
      </c>
    </row>
    <row r="1625" spans="1:50" hidden="1" outlineLevel="1">
      <c r="A1625" t="s">
        <v>336</v>
      </c>
      <c r="B1625" t="s">
        <v>1022</v>
      </c>
      <c r="C1625" s="1">
        <f t="shared" si="562"/>
        <v>17482</v>
      </c>
      <c r="D1625" s="6">
        <f>IF(N1625&gt;0, RANK(N1625,(N1625:P1625,Q1625:AE1625)),0)</f>
        <v>2</v>
      </c>
      <c r="E1625" s="6">
        <f>IF(O1625&gt;0,RANK(O1625,(N1625:P1625,Q1625:AE1625)),0)</f>
        <v>1</v>
      </c>
      <c r="F1625" s="6">
        <f>IF(P1625&gt;0,RANK(P1625,(N1625:P1625,Q1625:AE1625)),0)</f>
        <v>0</v>
      </c>
      <c r="G1625" s="1">
        <f t="shared" si="571"/>
        <v>7145</v>
      </c>
      <c r="H1625" s="2">
        <f t="shared" si="572"/>
        <v>0.40870609770049193</v>
      </c>
      <c r="I1625" s="2"/>
      <c r="J1625" s="2">
        <f t="shared" si="563"/>
        <v>0.29041299622468825</v>
      </c>
      <c r="K1625" s="2">
        <f t="shared" si="564"/>
        <v>0.69911909392518023</v>
      </c>
      <c r="L1625" s="2">
        <f t="shared" si="565"/>
        <v>0</v>
      </c>
      <c r="M1625" s="2">
        <f t="shared" si="566"/>
        <v>1.0467909850131574E-2</v>
      </c>
      <c r="N1625" s="56">
        <v>5077</v>
      </c>
      <c r="O1625" s="56">
        <v>12222</v>
      </c>
      <c r="P1625" s="56"/>
      <c r="Q1625" s="56">
        <v>183</v>
      </c>
      <c r="R1625" s="56"/>
      <c r="S1625" s="56"/>
      <c r="T1625" s="56"/>
      <c r="U1625" s="56"/>
      <c r="V1625" s="56"/>
      <c r="W1625" s="56"/>
      <c r="X1625" s="56"/>
      <c r="Y1625" s="56"/>
      <c r="Z1625" s="56"/>
      <c r="AA1625" s="56"/>
      <c r="AB1625" s="56"/>
      <c r="AC1625" s="56"/>
      <c r="AD1625" s="56"/>
      <c r="AE1625" s="56"/>
      <c r="AG1625" s="6">
        <f>IF(Q1625&gt;0,RANK(Q1625,(N1625:P1625,Q1625:AE1625)),0)</f>
        <v>3</v>
      </c>
      <c r="AH1625" s="6">
        <f>IF(R1625&gt;0,RANK(R1625,(N1625:P1625,Q1625:AE1625)),0)</f>
        <v>0</v>
      </c>
      <c r="AI1625" s="6">
        <f>IF(T1625&gt;0,RANK(T1625,(N1625:P1625,Q1625:AE1625)),0)</f>
        <v>0</v>
      </c>
      <c r="AJ1625" s="6">
        <f>IF(S1625&gt;0,RANK(S1625,(N1625:P1625,Q1625:AE1625)),0)</f>
        <v>0</v>
      </c>
      <c r="AK1625" s="2">
        <f t="shared" si="567"/>
        <v>1.0467909850131563E-2</v>
      </c>
      <c r="AL1625" s="2">
        <f t="shared" si="568"/>
        <v>0</v>
      </c>
      <c r="AM1625" s="2">
        <f t="shared" si="569"/>
        <v>0</v>
      </c>
      <c r="AN1625" s="2">
        <f t="shared" si="570"/>
        <v>0</v>
      </c>
      <c r="AP1625" t="s">
        <v>336</v>
      </c>
      <c r="AQ1625" t="s">
        <v>1022</v>
      </c>
      <c r="AT1625" s="92">
        <v>48</v>
      </c>
      <c r="AU1625" s="94">
        <v>469</v>
      </c>
      <c r="AV1625" s="98">
        <f t="shared" si="573"/>
        <v>48469</v>
      </c>
      <c r="AX1625" s="6" t="s">
        <v>1535</v>
      </c>
    </row>
    <row r="1626" spans="1:50" hidden="1" outlineLevel="1">
      <c r="A1626" t="s">
        <v>310</v>
      </c>
      <c r="B1626" t="s">
        <v>1022</v>
      </c>
      <c r="C1626" s="1">
        <f t="shared" si="562"/>
        <v>11651</v>
      </c>
      <c r="D1626" s="6">
        <f>IF(N1626&gt;0, RANK(N1626,(N1626:P1626,Q1626:AE1626)),0)</f>
        <v>2</v>
      </c>
      <c r="E1626" s="6">
        <f>IF(O1626&gt;0,RANK(O1626,(N1626:P1626,Q1626:AE1626)),0)</f>
        <v>1</v>
      </c>
      <c r="F1626" s="6">
        <f>IF(P1626&gt;0,RANK(P1626,(N1626:P1626,Q1626:AE1626)),0)</f>
        <v>0</v>
      </c>
      <c r="G1626" s="1">
        <f t="shared" si="571"/>
        <v>2882</v>
      </c>
      <c r="H1626" s="2">
        <f t="shared" si="572"/>
        <v>0.24736074156724744</v>
      </c>
      <c r="I1626" s="2"/>
      <c r="J1626" s="2">
        <f t="shared" si="563"/>
        <v>0.37275770320144191</v>
      </c>
      <c r="K1626" s="2">
        <f t="shared" si="564"/>
        <v>0.62011844476868938</v>
      </c>
      <c r="L1626" s="2">
        <f t="shared" si="565"/>
        <v>0</v>
      </c>
      <c r="M1626" s="2">
        <f t="shared" si="566"/>
        <v>7.1238520298686492E-3</v>
      </c>
      <c r="N1626" s="56">
        <v>4343</v>
      </c>
      <c r="O1626" s="56">
        <v>7225</v>
      </c>
      <c r="P1626" s="56"/>
      <c r="Q1626" s="56">
        <v>83</v>
      </c>
      <c r="R1626" s="56"/>
      <c r="S1626" s="56"/>
      <c r="T1626" s="56"/>
      <c r="U1626" s="56"/>
      <c r="V1626" s="56"/>
      <c r="W1626" s="56"/>
      <c r="X1626" s="56"/>
      <c r="Y1626" s="56"/>
      <c r="Z1626" s="56"/>
      <c r="AA1626" s="56"/>
      <c r="AB1626" s="56"/>
      <c r="AC1626" s="56"/>
      <c r="AD1626" s="56"/>
      <c r="AE1626" s="56"/>
      <c r="AG1626" s="6">
        <f>IF(Q1626&gt;0,RANK(Q1626,(N1626:P1626,Q1626:AE1626)),0)</f>
        <v>3</v>
      </c>
      <c r="AH1626" s="6">
        <f>IF(R1626&gt;0,RANK(R1626,(N1626:P1626,Q1626:AE1626)),0)</f>
        <v>0</v>
      </c>
      <c r="AI1626" s="6">
        <f>IF(T1626&gt;0,RANK(T1626,(N1626:P1626,Q1626:AE1626)),0)</f>
        <v>0</v>
      </c>
      <c r="AJ1626" s="6">
        <f>IF(S1626&gt;0,RANK(S1626,(N1626:P1626,Q1626:AE1626)),0)</f>
        <v>0</v>
      </c>
      <c r="AK1626" s="2">
        <f t="shared" si="567"/>
        <v>7.1238520298686804E-3</v>
      </c>
      <c r="AL1626" s="2">
        <f t="shared" si="568"/>
        <v>0</v>
      </c>
      <c r="AM1626" s="2">
        <f t="shared" si="569"/>
        <v>0</v>
      </c>
      <c r="AN1626" s="2">
        <f t="shared" si="570"/>
        <v>0</v>
      </c>
      <c r="AP1626" t="s">
        <v>310</v>
      </c>
      <c r="AQ1626" t="s">
        <v>1022</v>
      </c>
      <c r="AT1626" s="92">
        <v>48</v>
      </c>
      <c r="AU1626" s="94">
        <v>471</v>
      </c>
      <c r="AV1626" s="98">
        <f t="shared" si="573"/>
        <v>48471</v>
      </c>
      <c r="AX1626" s="6" t="s">
        <v>1535</v>
      </c>
    </row>
    <row r="1627" spans="1:50" hidden="1" outlineLevel="1">
      <c r="A1627" t="s">
        <v>1610</v>
      </c>
      <c r="B1627" t="s">
        <v>1022</v>
      </c>
      <c r="C1627" s="1">
        <f t="shared" si="562"/>
        <v>6228</v>
      </c>
      <c r="D1627" s="6">
        <f>IF(N1627&gt;0, RANK(N1627,(N1627:P1627,Q1627:AE1627)),0)</f>
        <v>2</v>
      </c>
      <c r="E1627" s="6">
        <f>IF(O1627&gt;0,RANK(O1627,(N1627:P1627,Q1627:AE1627)),0)</f>
        <v>1</v>
      </c>
      <c r="F1627" s="6">
        <f>IF(P1627&gt;0,RANK(P1627,(N1627:P1627,Q1627:AE1627)),0)</f>
        <v>0</v>
      </c>
      <c r="G1627" s="1">
        <f t="shared" si="571"/>
        <v>1011</v>
      </c>
      <c r="H1627" s="2">
        <f t="shared" si="572"/>
        <v>0.16233140655105974</v>
      </c>
      <c r="I1627" s="2"/>
      <c r="J1627" s="2">
        <f t="shared" si="563"/>
        <v>0.41586384071933202</v>
      </c>
      <c r="K1627" s="2">
        <f t="shared" si="564"/>
        <v>0.57819524727039173</v>
      </c>
      <c r="L1627" s="2">
        <f t="shared" si="565"/>
        <v>0</v>
      </c>
      <c r="M1627" s="2">
        <f t="shared" si="566"/>
        <v>5.9409120102762447E-3</v>
      </c>
      <c r="N1627" s="56">
        <v>2590</v>
      </c>
      <c r="O1627" s="56">
        <v>3601</v>
      </c>
      <c r="P1627" s="56"/>
      <c r="Q1627" s="56">
        <v>37</v>
      </c>
      <c r="R1627" s="56"/>
      <c r="S1627" s="56"/>
      <c r="T1627" s="56"/>
      <c r="U1627" s="56"/>
      <c r="V1627" s="56"/>
      <c r="W1627" s="56"/>
      <c r="X1627" s="56"/>
      <c r="Y1627" s="56"/>
      <c r="Z1627" s="56"/>
      <c r="AA1627" s="56"/>
      <c r="AB1627" s="56"/>
      <c r="AC1627" s="56"/>
      <c r="AD1627" s="56"/>
      <c r="AE1627" s="56"/>
      <c r="AG1627" s="6">
        <f>IF(Q1627&gt;0,RANK(Q1627,(N1627:P1627,Q1627:AE1627)),0)</f>
        <v>3</v>
      </c>
      <c r="AH1627" s="6">
        <f>IF(R1627&gt;0,RANK(R1627,(N1627:P1627,Q1627:AE1627)),0)</f>
        <v>0</v>
      </c>
      <c r="AI1627" s="6">
        <f>IF(T1627&gt;0,RANK(T1627,(N1627:P1627,Q1627:AE1627)),0)</f>
        <v>0</v>
      </c>
      <c r="AJ1627" s="6">
        <f>IF(S1627&gt;0,RANK(S1627,(N1627:P1627,Q1627:AE1627)),0)</f>
        <v>0</v>
      </c>
      <c r="AK1627" s="2">
        <f t="shared" si="567"/>
        <v>5.9409120102761719E-3</v>
      </c>
      <c r="AL1627" s="2">
        <f t="shared" si="568"/>
        <v>0</v>
      </c>
      <c r="AM1627" s="2">
        <f t="shared" si="569"/>
        <v>0</v>
      </c>
      <c r="AN1627" s="2">
        <f t="shared" si="570"/>
        <v>0</v>
      </c>
      <c r="AP1627" t="s">
        <v>1610</v>
      </c>
      <c r="AQ1627" t="s">
        <v>1022</v>
      </c>
      <c r="AT1627" s="92">
        <v>48</v>
      </c>
      <c r="AU1627" s="94">
        <v>473</v>
      </c>
      <c r="AV1627" s="98">
        <f t="shared" si="573"/>
        <v>48473</v>
      </c>
      <c r="AX1627" s="6" t="s">
        <v>1535</v>
      </c>
    </row>
    <row r="1628" spans="1:50" hidden="1" outlineLevel="1">
      <c r="A1628" t="s">
        <v>852</v>
      </c>
      <c r="B1628" t="s">
        <v>1022</v>
      </c>
      <c r="C1628" s="1">
        <f t="shared" si="562"/>
        <v>2824</v>
      </c>
      <c r="D1628" s="6">
        <f>IF(N1628&gt;0, RANK(N1628,(N1628:P1628,Q1628:AE1628)),0)</f>
        <v>2</v>
      </c>
      <c r="E1628" s="6">
        <f>IF(O1628&gt;0,RANK(O1628,(N1628:P1628,Q1628:AE1628)),0)</f>
        <v>1</v>
      </c>
      <c r="F1628" s="6">
        <f>IF(P1628&gt;0,RANK(P1628,(N1628:P1628,Q1628:AE1628)),0)</f>
        <v>0</v>
      </c>
      <c r="G1628" s="1">
        <f t="shared" si="571"/>
        <v>1184</v>
      </c>
      <c r="H1628" s="2">
        <f t="shared" si="572"/>
        <v>0.41926345609065158</v>
      </c>
      <c r="I1628" s="2"/>
      <c r="J1628" s="2">
        <f t="shared" si="563"/>
        <v>0.28682719546742208</v>
      </c>
      <c r="K1628" s="2">
        <f t="shared" si="564"/>
        <v>0.7060906515580736</v>
      </c>
      <c r="L1628" s="2">
        <f t="shared" si="565"/>
        <v>0</v>
      </c>
      <c r="M1628" s="2">
        <f t="shared" si="566"/>
        <v>7.0821529745043188E-3</v>
      </c>
      <c r="N1628" s="56">
        <v>810</v>
      </c>
      <c r="O1628" s="56">
        <v>1994</v>
      </c>
      <c r="P1628" s="56"/>
      <c r="Q1628" s="56">
        <v>20</v>
      </c>
      <c r="R1628" s="56"/>
      <c r="S1628" s="56"/>
      <c r="T1628" s="56"/>
      <c r="U1628" s="56"/>
      <c r="V1628" s="56"/>
      <c r="W1628" s="56"/>
      <c r="X1628" s="56"/>
      <c r="Y1628" s="56"/>
      <c r="Z1628" s="56"/>
      <c r="AA1628" s="56"/>
      <c r="AB1628" s="56"/>
      <c r="AC1628" s="56"/>
      <c r="AD1628" s="56"/>
      <c r="AE1628" s="56"/>
      <c r="AG1628" s="6">
        <f>IF(Q1628&gt;0,RANK(Q1628,(N1628:P1628,Q1628:AE1628)),0)</f>
        <v>3</v>
      </c>
      <c r="AH1628" s="6">
        <f>IF(R1628&gt;0,RANK(R1628,(N1628:P1628,Q1628:AE1628)),0)</f>
        <v>0</v>
      </c>
      <c r="AI1628" s="6">
        <f>IF(T1628&gt;0,RANK(T1628,(N1628:P1628,Q1628:AE1628)),0)</f>
        <v>0</v>
      </c>
      <c r="AJ1628" s="6">
        <f>IF(S1628&gt;0,RANK(S1628,(N1628:P1628,Q1628:AE1628)),0)</f>
        <v>0</v>
      </c>
      <c r="AK1628" s="2">
        <f t="shared" si="567"/>
        <v>7.0821529745042494E-3</v>
      </c>
      <c r="AL1628" s="2">
        <f t="shared" si="568"/>
        <v>0</v>
      </c>
      <c r="AM1628" s="2">
        <f t="shared" si="569"/>
        <v>0</v>
      </c>
      <c r="AN1628" s="2">
        <f t="shared" si="570"/>
        <v>0</v>
      </c>
      <c r="AP1628" t="s">
        <v>852</v>
      </c>
      <c r="AQ1628" t="s">
        <v>1022</v>
      </c>
      <c r="AT1628" s="92">
        <v>48</v>
      </c>
      <c r="AU1628" s="94">
        <v>475</v>
      </c>
      <c r="AV1628" s="98">
        <f t="shared" si="573"/>
        <v>48475</v>
      </c>
      <c r="AX1628" s="6" t="s">
        <v>1535</v>
      </c>
    </row>
    <row r="1629" spans="1:50" hidden="1" outlineLevel="1">
      <c r="A1629" t="s">
        <v>2757</v>
      </c>
      <c r="B1629" t="s">
        <v>1022</v>
      </c>
      <c r="C1629" s="1">
        <f t="shared" si="562"/>
        <v>9380</v>
      </c>
      <c r="D1629" s="6">
        <f>IF(N1629&gt;0, RANK(N1629,(N1629:P1629,Q1629:AE1629)),0)</f>
        <v>2</v>
      </c>
      <c r="E1629" s="6">
        <f>IF(O1629&gt;0,RANK(O1629,(N1629:P1629,Q1629:AE1629)),0)</f>
        <v>1</v>
      </c>
      <c r="F1629" s="6">
        <f>IF(P1629&gt;0,RANK(P1629,(N1629:P1629,Q1629:AE1629)),0)</f>
        <v>0</v>
      </c>
      <c r="G1629" s="1">
        <f t="shared" si="571"/>
        <v>3263</v>
      </c>
      <c r="H1629" s="2">
        <f t="shared" si="572"/>
        <v>0.34786780383795307</v>
      </c>
      <c r="I1629" s="2"/>
      <c r="J1629" s="2">
        <f t="shared" si="563"/>
        <v>0.32334754797441367</v>
      </c>
      <c r="K1629" s="2">
        <f t="shared" si="564"/>
        <v>0.67121535181236669</v>
      </c>
      <c r="L1629" s="2">
        <f t="shared" si="565"/>
        <v>0</v>
      </c>
      <c r="M1629" s="2">
        <f t="shared" si="566"/>
        <v>5.4371002132196367E-3</v>
      </c>
      <c r="N1629" s="56">
        <v>3033</v>
      </c>
      <c r="O1629" s="56">
        <v>6296</v>
      </c>
      <c r="P1629" s="56"/>
      <c r="Q1629" s="56">
        <v>51</v>
      </c>
      <c r="R1629" s="56"/>
      <c r="S1629" s="56"/>
      <c r="T1629" s="56"/>
      <c r="U1629" s="56"/>
      <c r="V1629" s="56"/>
      <c r="W1629" s="56"/>
      <c r="X1629" s="56"/>
      <c r="Y1629" s="56"/>
      <c r="Z1629" s="56"/>
      <c r="AA1629" s="56"/>
      <c r="AB1629" s="56"/>
      <c r="AC1629" s="56"/>
      <c r="AD1629" s="56"/>
      <c r="AE1629" s="56"/>
      <c r="AG1629" s="6">
        <f>IF(Q1629&gt;0,RANK(Q1629,(N1629:P1629,Q1629:AE1629)),0)</f>
        <v>3</v>
      </c>
      <c r="AH1629" s="6">
        <f>IF(R1629&gt;0,RANK(R1629,(N1629:P1629,Q1629:AE1629)),0)</f>
        <v>0</v>
      </c>
      <c r="AI1629" s="6">
        <f>IF(T1629&gt;0,RANK(T1629,(N1629:P1629,Q1629:AE1629)),0)</f>
        <v>0</v>
      </c>
      <c r="AJ1629" s="6">
        <f>IF(S1629&gt;0,RANK(S1629,(N1629:P1629,Q1629:AE1629)),0)</f>
        <v>0</v>
      </c>
      <c r="AK1629" s="2">
        <f t="shared" si="567"/>
        <v>5.4371002132196158E-3</v>
      </c>
      <c r="AL1629" s="2">
        <f t="shared" si="568"/>
        <v>0</v>
      </c>
      <c r="AM1629" s="2">
        <f t="shared" si="569"/>
        <v>0</v>
      </c>
      <c r="AN1629" s="2">
        <f t="shared" si="570"/>
        <v>0</v>
      </c>
      <c r="AP1629" t="s">
        <v>2757</v>
      </c>
      <c r="AQ1629" t="s">
        <v>1022</v>
      </c>
      <c r="AT1629" s="92">
        <v>48</v>
      </c>
      <c r="AU1629" s="94">
        <v>477</v>
      </c>
      <c r="AV1629" s="98">
        <f t="shared" si="573"/>
        <v>48477</v>
      </c>
      <c r="AX1629" s="6" t="s">
        <v>1535</v>
      </c>
    </row>
    <row r="1630" spans="1:50" hidden="1" outlineLevel="1">
      <c r="A1630" t="s">
        <v>2008</v>
      </c>
      <c r="B1630" t="s">
        <v>1022</v>
      </c>
      <c r="C1630" s="1">
        <f t="shared" si="562"/>
        <v>16752</v>
      </c>
      <c r="D1630" s="6">
        <f>IF(N1630&gt;0, RANK(N1630,(N1630:P1630,Q1630:AE1630)),0)</f>
        <v>1</v>
      </c>
      <c r="E1630" s="6">
        <f>IF(O1630&gt;0,RANK(O1630,(N1630:P1630,Q1630:AE1630)),0)</f>
        <v>2</v>
      </c>
      <c r="F1630" s="6">
        <f>IF(P1630&gt;0,RANK(P1630,(N1630:P1630,Q1630:AE1630)),0)</f>
        <v>0</v>
      </c>
      <c r="G1630" s="1">
        <f t="shared" si="571"/>
        <v>6224</v>
      </c>
      <c r="H1630" s="2">
        <f t="shared" si="572"/>
        <v>0.37153772683858644</v>
      </c>
      <c r="I1630" s="2"/>
      <c r="J1630" s="2">
        <f t="shared" si="563"/>
        <v>0.68242597898758361</v>
      </c>
      <c r="K1630" s="2">
        <f t="shared" si="564"/>
        <v>0.31088825214899712</v>
      </c>
      <c r="L1630" s="2">
        <f t="shared" si="565"/>
        <v>0</v>
      </c>
      <c r="M1630" s="2">
        <f t="shared" si="566"/>
        <v>6.6857688634192614E-3</v>
      </c>
      <c r="N1630" s="56">
        <v>11432</v>
      </c>
      <c r="O1630" s="56">
        <v>5208</v>
      </c>
      <c r="P1630" s="56"/>
      <c r="Q1630" s="56">
        <v>112</v>
      </c>
      <c r="R1630" s="56"/>
      <c r="S1630" s="56"/>
      <c r="T1630" s="56"/>
      <c r="U1630" s="56"/>
      <c r="V1630" s="56"/>
      <c r="W1630" s="56"/>
      <c r="X1630" s="56"/>
      <c r="Y1630" s="56"/>
      <c r="Z1630" s="56"/>
      <c r="AA1630" s="56"/>
      <c r="AB1630" s="56"/>
      <c r="AC1630" s="56"/>
      <c r="AD1630" s="56"/>
      <c r="AE1630" s="56"/>
      <c r="AG1630" s="6">
        <f>IF(Q1630&gt;0,RANK(Q1630,(N1630:P1630,Q1630:AE1630)),0)</f>
        <v>3</v>
      </c>
      <c r="AH1630" s="6">
        <f>IF(R1630&gt;0,RANK(R1630,(N1630:P1630,Q1630:AE1630)),0)</f>
        <v>0</v>
      </c>
      <c r="AI1630" s="6">
        <f>IF(T1630&gt;0,RANK(T1630,(N1630:P1630,Q1630:AE1630)),0)</f>
        <v>0</v>
      </c>
      <c r="AJ1630" s="6">
        <f>IF(S1630&gt;0,RANK(S1630,(N1630:P1630,Q1630:AE1630)),0)</f>
        <v>0</v>
      </c>
      <c r="AK1630" s="2">
        <f t="shared" si="567"/>
        <v>6.6857688634192934E-3</v>
      </c>
      <c r="AL1630" s="2">
        <f t="shared" si="568"/>
        <v>0</v>
      </c>
      <c r="AM1630" s="2">
        <f t="shared" si="569"/>
        <v>0</v>
      </c>
      <c r="AN1630" s="2">
        <f t="shared" si="570"/>
        <v>0</v>
      </c>
      <c r="AP1630" t="s">
        <v>2008</v>
      </c>
      <c r="AQ1630" t="s">
        <v>1022</v>
      </c>
      <c r="AT1630" s="92">
        <v>48</v>
      </c>
      <c r="AU1630" s="94">
        <v>479</v>
      </c>
      <c r="AV1630" s="98">
        <f t="shared" si="573"/>
        <v>48479</v>
      </c>
      <c r="AX1630" s="6" t="s">
        <v>1535</v>
      </c>
    </row>
    <row r="1631" spans="1:50" hidden="1" outlineLevel="1">
      <c r="A1631" t="s">
        <v>947</v>
      </c>
      <c r="B1631" t="s">
        <v>1022</v>
      </c>
      <c r="C1631" s="1">
        <f t="shared" si="562"/>
        <v>9712</v>
      </c>
      <c r="D1631" s="6">
        <f>IF(N1631&gt;0, RANK(N1631,(N1631:P1631,Q1631:AE1631)),0)</f>
        <v>2</v>
      </c>
      <c r="E1631" s="6">
        <f>IF(O1631&gt;0,RANK(O1631,(N1631:P1631,Q1631:AE1631)),0)</f>
        <v>1</v>
      </c>
      <c r="F1631" s="6">
        <f>IF(P1631&gt;0,RANK(P1631,(N1631:P1631,Q1631:AE1631)),0)</f>
        <v>0</v>
      </c>
      <c r="G1631" s="1">
        <f t="shared" si="571"/>
        <v>2101</v>
      </c>
      <c r="H1631" s="2">
        <f t="shared" si="572"/>
        <v>0.21633031301482702</v>
      </c>
      <c r="I1631" s="2"/>
      <c r="J1631" s="2">
        <f t="shared" si="563"/>
        <v>0.38962108731466227</v>
      </c>
      <c r="K1631" s="2">
        <f t="shared" si="564"/>
        <v>0.60595140032948924</v>
      </c>
      <c r="L1631" s="2">
        <f t="shared" si="565"/>
        <v>0</v>
      </c>
      <c r="M1631" s="2">
        <f t="shared" si="566"/>
        <v>4.4275123558484841E-3</v>
      </c>
      <c r="N1631" s="56">
        <v>3784</v>
      </c>
      <c r="O1631" s="56">
        <v>5885</v>
      </c>
      <c r="P1631" s="56"/>
      <c r="Q1631" s="56">
        <v>43</v>
      </c>
      <c r="R1631" s="56"/>
      <c r="S1631" s="56"/>
      <c r="T1631" s="56"/>
      <c r="U1631" s="56"/>
      <c r="V1631" s="56"/>
      <c r="W1631" s="56"/>
      <c r="X1631" s="56"/>
      <c r="Y1631" s="56"/>
      <c r="Z1631" s="56"/>
      <c r="AA1631" s="56"/>
      <c r="AB1631" s="56"/>
      <c r="AC1631" s="56"/>
      <c r="AD1631" s="56"/>
      <c r="AE1631" s="56"/>
      <c r="AG1631" s="6">
        <f>IF(Q1631&gt;0,RANK(Q1631,(N1631:P1631,Q1631:AE1631)),0)</f>
        <v>3</v>
      </c>
      <c r="AH1631" s="6">
        <f>IF(R1631&gt;0,RANK(R1631,(N1631:P1631,Q1631:AE1631)),0)</f>
        <v>0</v>
      </c>
      <c r="AI1631" s="6">
        <f>IF(T1631&gt;0,RANK(T1631,(N1631:P1631,Q1631:AE1631)),0)</f>
        <v>0</v>
      </c>
      <c r="AJ1631" s="6">
        <f>IF(S1631&gt;0,RANK(S1631,(N1631:P1631,Q1631:AE1631)),0)</f>
        <v>0</v>
      </c>
      <c r="AK1631" s="2">
        <f t="shared" si="567"/>
        <v>4.4275123558484347E-3</v>
      </c>
      <c r="AL1631" s="2">
        <f t="shared" si="568"/>
        <v>0</v>
      </c>
      <c r="AM1631" s="2">
        <f t="shared" si="569"/>
        <v>0</v>
      </c>
      <c r="AN1631" s="2">
        <f t="shared" si="570"/>
        <v>0</v>
      </c>
      <c r="AP1631" t="s">
        <v>947</v>
      </c>
      <c r="AQ1631" t="s">
        <v>1022</v>
      </c>
      <c r="AT1631" s="92">
        <v>48</v>
      </c>
      <c r="AU1631" s="94">
        <v>481</v>
      </c>
      <c r="AV1631" s="98">
        <f t="shared" si="573"/>
        <v>48481</v>
      </c>
      <c r="AX1631" s="6" t="s">
        <v>1535</v>
      </c>
    </row>
    <row r="1632" spans="1:50" hidden="1" outlineLevel="1">
      <c r="A1632" t="s">
        <v>2256</v>
      </c>
      <c r="B1632" t="s">
        <v>1022</v>
      </c>
      <c r="C1632" s="1">
        <f t="shared" si="562"/>
        <v>2051</v>
      </c>
      <c r="D1632" s="6">
        <f>IF(N1632&gt;0, RANK(N1632,(N1632:P1632,Q1632:AE1632)),0)</f>
        <v>2</v>
      </c>
      <c r="E1632" s="6">
        <f>IF(O1632&gt;0,RANK(O1632,(N1632:P1632,Q1632:AE1632)),0)</f>
        <v>1</v>
      </c>
      <c r="F1632" s="6">
        <f>IF(P1632&gt;0,RANK(P1632,(N1632:P1632,Q1632:AE1632)),0)</f>
        <v>0</v>
      </c>
      <c r="G1632" s="1">
        <f t="shared" si="571"/>
        <v>933</v>
      </c>
      <c r="H1632" s="2">
        <f t="shared" si="572"/>
        <v>0.45490004875670403</v>
      </c>
      <c r="I1632" s="2"/>
      <c r="J1632" s="2">
        <f t="shared" si="563"/>
        <v>0.27059970745977574</v>
      </c>
      <c r="K1632" s="2">
        <f t="shared" si="564"/>
        <v>0.72549975621647977</v>
      </c>
      <c r="L1632" s="2">
        <f t="shared" si="565"/>
        <v>0</v>
      </c>
      <c r="M1632" s="2">
        <f t="shared" si="566"/>
        <v>3.9005363237445412E-3</v>
      </c>
      <c r="N1632" s="56">
        <v>555</v>
      </c>
      <c r="O1632" s="56">
        <v>1488</v>
      </c>
      <c r="P1632" s="56"/>
      <c r="Q1632" s="56">
        <v>8</v>
      </c>
      <c r="R1632" s="56"/>
      <c r="S1632" s="56"/>
      <c r="T1632" s="56"/>
      <c r="U1632" s="56"/>
      <c r="V1632" s="56"/>
      <c r="W1632" s="56"/>
      <c r="X1632" s="56"/>
      <c r="Y1632" s="56"/>
      <c r="Z1632" s="56"/>
      <c r="AA1632" s="56"/>
      <c r="AB1632" s="56"/>
      <c r="AC1632" s="56"/>
      <c r="AD1632" s="56"/>
      <c r="AE1632" s="56"/>
      <c r="AG1632" s="6">
        <f>IF(Q1632&gt;0,RANK(Q1632,(N1632:P1632,Q1632:AE1632)),0)</f>
        <v>3</v>
      </c>
      <c r="AH1632" s="6">
        <f>IF(R1632&gt;0,RANK(R1632,(N1632:P1632,Q1632:AE1632)),0)</f>
        <v>0</v>
      </c>
      <c r="AI1632" s="6">
        <f>IF(T1632&gt;0,RANK(T1632,(N1632:P1632,Q1632:AE1632)),0)</f>
        <v>0</v>
      </c>
      <c r="AJ1632" s="6">
        <f>IF(S1632&gt;0,RANK(S1632,(N1632:P1632,Q1632:AE1632)),0)</f>
        <v>0</v>
      </c>
      <c r="AK1632" s="2">
        <f t="shared" si="567"/>
        <v>3.9005363237445147E-3</v>
      </c>
      <c r="AL1632" s="2">
        <f t="shared" si="568"/>
        <v>0</v>
      </c>
      <c r="AM1632" s="2">
        <f t="shared" si="569"/>
        <v>0</v>
      </c>
      <c r="AN1632" s="2">
        <f t="shared" si="570"/>
        <v>0</v>
      </c>
      <c r="AP1632" t="s">
        <v>2256</v>
      </c>
      <c r="AQ1632" t="s">
        <v>1022</v>
      </c>
      <c r="AT1632" s="92">
        <v>48</v>
      </c>
      <c r="AU1632" s="94">
        <v>483</v>
      </c>
      <c r="AV1632" s="98">
        <f t="shared" si="573"/>
        <v>48483</v>
      </c>
      <c r="AX1632" s="6" t="s">
        <v>1535</v>
      </c>
    </row>
    <row r="1633" spans="1:50" hidden="1" outlineLevel="1">
      <c r="A1633" t="s">
        <v>1635</v>
      </c>
      <c r="B1633" t="s">
        <v>1022</v>
      </c>
      <c r="C1633" s="1">
        <f t="shared" si="562"/>
        <v>31179</v>
      </c>
      <c r="D1633" s="6">
        <f>IF(N1633&gt;0, RANK(N1633,(N1633:P1633,Q1633:AE1633)),0)</f>
        <v>2</v>
      </c>
      <c r="E1633" s="6">
        <f>IF(O1633&gt;0,RANK(O1633,(N1633:P1633,Q1633:AE1633)),0)</f>
        <v>1</v>
      </c>
      <c r="F1633" s="6">
        <f>IF(P1633&gt;0,RANK(P1633,(N1633:P1633,Q1633:AE1633)),0)</f>
        <v>0</v>
      </c>
      <c r="G1633" s="1">
        <f t="shared" si="571"/>
        <v>9153</v>
      </c>
      <c r="H1633" s="2">
        <f t="shared" si="572"/>
        <v>0.29356297507938034</v>
      </c>
      <c r="I1633" s="2"/>
      <c r="J1633" s="2">
        <f t="shared" si="563"/>
        <v>0.34876038359151995</v>
      </c>
      <c r="K1633" s="2">
        <f t="shared" si="564"/>
        <v>0.64232335867090029</v>
      </c>
      <c r="L1633" s="2">
        <f t="shared" si="565"/>
        <v>0</v>
      </c>
      <c r="M1633" s="2">
        <f t="shared" si="566"/>
        <v>8.916257737579758E-3</v>
      </c>
      <c r="N1633" s="56">
        <v>10874</v>
      </c>
      <c r="O1633" s="56">
        <v>20027</v>
      </c>
      <c r="P1633" s="56"/>
      <c r="Q1633" s="56">
        <v>278</v>
      </c>
      <c r="R1633" s="56"/>
      <c r="S1633" s="56"/>
      <c r="T1633" s="56"/>
      <c r="U1633" s="56"/>
      <c r="V1633" s="56"/>
      <c r="W1633" s="56"/>
      <c r="X1633" s="56"/>
      <c r="Y1633" s="56"/>
      <c r="Z1633" s="56"/>
      <c r="AA1633" s="56"/>
      <c r="AB1633" s="56"/>
      <c r="AC1633" s="56"/>
      <c r="AD1633" s="56"/>
      <c r="AE1633" s="56"/>
      <c r="AG1633" s="6">
        <f>IF(Q1633&gt;0,RANK(Q1633,(N1633:P1633,Q1633:AE1633)),0)</f>
        <v>3</v>
      </c>
      <c r="AH1633" s="6">
        <f>IF(R1633&gt;0,RANK(R1633,(N1633:P1633,Q1633:AE1633)),0)</f>
        <v>0</v>
      </c>
      <c r="AI1633" s="6">
        <f>IF(T1633&gt;0,RANK(T1633,(N1633:P1633,Q1633:AE1633)),0)</f>
        <v>0</v>
      </c>
      <c r="AJ1633" s="6">
        <f>IF(S1633&gt;0,RANK(S1633,(N1633:P1633,Q1633:AE1633)),0)</f>
        <v>0</v>
      </c>
      <c r="AK1633" s="2">
        <f t="shared" si="567"/>
        <v>8.9162577375797806E-3</v>
      </c>
      <c r="AL1633" s="2">
        <f t="shared" si="568"/>
        <v>0</v>
      </c>
      <c r="AM1633" s="2">
        <f t="shared" si="569"/>
        <v>0</v>
      </c>
      <c r="AN1633" s="2">
        <f t="shared" si="570"/>
        <v>0</v>
      </c>
      <c r="AP1633" t="s">
        <v>1635</v>
      </c>
      <c r="AQ1633" t="s">
        <v>1022</v>
      </c>
      <c r="AT1633" s="92">
        <v>48</v>
      </c>
      <c r="AU1633" s="94">
        <v>485</v>
      </c>
      <c r="AV1633" s="98">
        <f t="shared" si="573"/>
        <v>48485</v>
      </c>
      <c r="AX1633" s="6" t="s">
        <v>1535</v>
      </c>
    </row>
    <row r="1634" spans="1:50" hidden="1" outlineLevel="1">
      <c r="A1634" t="s">
        <v>1268</v>
      </c>
      <c r="B1634" t="s">
        <v>1022</v>
      </c>
      <c r="C1634" s="1">
        <f t="shared" si="562"/>
        <v>3724</v>
      </c>
      <c r="D1634" s="6">
        <f>IF(N1634&gt;0, RANK(N1634,(N1634:P1634,Q1634:AE1634)),0)</f>
        <v>2</v>
      </c>
      <c r="E1634" s="6">
        <f>IF(O1634&gt;0,RANK(O1634,(N1634:P1634,Q1634:AE1634)),0)</f>
        <v>1</v>
      </c>
      <c r="F1634" s="6">
        <f>IF(P1634&gt;0,RANK(P1634,(N1634:P1634,Q1634:AE1634)),0)</f>
        <v>0</v>
      </c>
      <c r="G1634" s="1">
        <f t="shared" si="571"/>
        <v>1190</v>
      </c>
      <c r="H1634" s="2">
        <f t="shared" si="572"/>
        <v>0.31954887218045114</v>
      </c>
      <c r="I1634" s="2"/>
      <c r="J1634" s="2">
        <f t="shared" si="563"/>
        <v>0.33861439312567132</v>
      </c>
      <c r="K1634" s="2">
        <f t="shared" si="564"/>
        <v>0.65816326530612246</v>
      </c>
      <c r="L1634" s="2">
        <f t="shared" si="565"/>
        <v>0</v>
      </c>
      <c r="M1634" s="2">
        <f t="shared" si="566"/>
        <v>3.2223415682062218E-3</v>
      </c>
      <c r="N1634" s="56">
        <v>1261</v>
      </c>
      <c r="O1634" s="56">
        <v>2451</v>
      </c>
      <c r="P1634" s="56"/>
      <c r="Q1634" s="56">
        <v>12</v>
      </c>
      <c r="R1634" s="56"/>
      <c r="S1634" s="56"/>
      <c r="T1634" s="56"/>
      <c r="U1634" s="56"/>
      <c r="V1634" s="56"/>
      <c r="W1634" s="56"/>
      <c r="X1634" s="56"/>
      <c r="Y1634" s="56"/>
      <c r="Z1634" s="56"/>
      <c r="AA1634" s="56"/>
      <c r="AB1634" s="56"/>
      <c r="AC1634" s="56"/>
      <c r="AD1634" s="56"/>
      <c r="AE1634" s="56"/>
      <c r="AG1634" s="6">
        <f>IF(Q1634&gt;0,RANK(Q1634,(N1634:P1634,Q1634:AE1634)),0)</f>
        <v>3</v>
      </c>
      <c r="AH1634" s="6">
        <f>IF(R1634&gt;0,RANK(R1634,(N1634:P1634,Q1634:AE1634)),0)</f>
        <v>0</v>
      </c>
      <c r="AI1634" s="6">
        <f>IF(T1634&gt;0,RANK(T1634,(N1634:P1634,Q1634:AE1634)),0)</f>
        <v>0</v>
      </c>
      <c r="AJ1634" s="6">
        <f>IF(S1634&gt;0,RANK(S1634,(N1634:P1634,Q1634:AE1634)),0)</f>
        <v>0</v>
      </c>
      <c r="AK1634" s="2">
        <f t="shared" si="567"/>
        <v>3.22234156820623E-3</v>
      </c>
      <c r="AL1634" s="2">
        <f t="shared" si="568"/>
        <v>0</v>
      </c>
      <c r="AM1634" s="2">
        <f t="shared" si="569"/>
        <v>0</v>
      </c>
      <c r="AN1634" s="2">
        <f t="shared" si="570"/>
        <v>0</v>
      </c>
      <c r="AP1634" t="s">
        <v>1268</v>
      </c>
      <c r="AQ1634" t="s">
        <v>1022</v>
      </c>
      <c r="AT1634" s="92">
        <v>48</v>
      </c>
      <c r="AU1634" s="94">
        <v>487</v>
      </c>
      <c r="AV1634" s="98">
        <f t="shared" si="573"/>
        <v>48487</v>
      </c>
      <c r="AX1634" s="6" t="s">
        <v>1535</v>
      </c>
    </row>
    <row r="1635" spans="1:50" hidden="1" outlineLevel="1">
      <c r="A1635" t="s">
        <v>2121</v>
      </c>
      <c r="B1635" t="s">
        <v>1022</v>
      </c>
      <c r="C1635" s="1">
        <f t="shared" si="562"/>
        <v>3234</v>
      </c>
      <c r="D1635" s="6">
        <f>IF(N1635&gt;0, RANK(N1635,(N1635:P1635,Q1635:AE1635)),0)</f>
        <v>1</v>
      </c>
      <c r="E1635" s="6">
        <f>IF(O1635&gt;0,RANK(O1635,(N1635:P1635,Q1635:AE1635)),0)</f>
        <v>2</v>
      </c>
      <c r="F1635" s="6">
        <f>IF(P1635&gt;0,RANK(P1635,(N1635:P1635,Q1635:AE1635)),0)</f>
        <v>0</v>
      </c>
      <c r="G1635" s="1">
        <f t="shared" si="571"/>
        <v>464</v>
      </c>
      <c r="H1635" s="2">
        <f t="shared" si="572"/>
        <v>0.14347557204700062</v>
      </c>
      <c r="I1635" s="2"/>
      <c r="J1635" s="2">
        <f t="shared" si="563"/>
        <v>0.56926406926406925</v>
      </c>
      <c r="K1635" s="2">
        <f t="shared" si="564"/>
        <v>0.42578849721706863</v>
      </c>
      <c r="L1635" s="2">
        <f t="shared" si="565"/>
        <v>0</v>
      </c>
      <c r="M1635" s="2">
        <f t="shared" si="566"/>
        <v>4.947433518862121E-3</v>
      </c>
      <c r="N1635" s="56">
        <v>1841</v>
      </c>
      <c r="O1635" s="56">
        <v>1377</v>
      </c>
      <c r="P1635" s="56"/>
      <c r="Q1635" s="56">
        <v>16</v>
      </c>
      <c r="R1635" s="56"/>
      <c r="S1635" s="56"/>
      <c r="T1635" s="56"/>
      <c r="U1635" s="56"/>
      <c r="V1635" s="56"/>
      <c r="W1635" s="56"/>
      <c r="X1635" s="56"/>
      <c r="Y1635" s="56"/>
      <c r="Z1635" s="56"/>
      <c r="AA1635" s="56"/>
      <c r="AB1635" s="56"/>
      <c r="AC1635" s="56"/>
      <c r="AD1635" s="56"/>
      <c r="AE1635" s="56"/>
      <c r="AG1635" s="6">
        <f>IF(Q1635&gt;0,RANK(Q1635,(N1635:P1635,Q1635:AE1635)),0)</f>
        <v>3</v>
      </c>
      <c r="AH1635" s="6">
        <f>IF(R1635&gt;0,RANK(R1635,(N1635:P1635,Q1635:AE1635)),0)</f>
        <v>0</v>
      </c>
      <c r="AI1635" s="6">
        <f>IF(T1635&gt;0,RANK(T1635,(N1635:P1635,Q1635:AE1635)),0)</f>
        <v>0</v>
      </c>
      <c r="AJ1635" s="6">
        <f>IF(S1635&gt;0,RANK(S1635,(N1635:P1635,Q1635:AE1635)),0)</f>
        <v>0</v>
      </c>
      <c r="AK1635" s="2">
        <f t="shared" si="567"/>
        <v>4.9474335188620907E-3</v>
      </c>
      <c r="AL1635" s="2">
        <f t="shared" si="568"/>
        <v>0</v>
      </c>
      <c r="AM1635" s="2">
        <f t="shared" si="569"/>
        <v>0</v>
      </c>
      <c r="AN1635" s="2">
        <f t="shared" si="570"/>
        <v>0</v>
      </c>
      <c r="AP1635" t="s">
        <v>2121</v>
      </c>
      <c r="AQ1635" t="s">
        <v>1022</v>
      </c>
      <c r="AT1635" s="92">
        <v>48</v>
      </c>
      <c r="AU1635" s="94">
        <v>489</v>
      </c>
      <c r="AV1635" s="98">
        <f t="shared" si="573"/>
        <v>48489</v>
      </c>
      <c r="AX1635" s="6" t="s">
        <v>1535</v>
      </c>
    </row>
    <row r="1636" spans="1:50" hidden="1" outlineLevel="1">
      <c r="A1636" t="s">
        <v>1400</v>
      </c>
      <c r="B1636" t="s">
        <v>1022</v>
      </c>
      <c r="C1636" s="1">
        <f t="shared" si="562"/>
        <v>49154</v>
      </c>
      <c r="D1636" s="6">
        <f>IF(N1636&gt;0, RANK(N1636,(N1636:P1636,Q1636:AE1636)),0)</f>
        <v>2</v>
      </c>
      <c r="E1636" s="6">
        <f>IF(O1636&gt;0,RANK(O1636,(N1636:P1636,Q1636:AE1636)),0)</f>
        <v>1</v>
      </c>
      <c r="F1636" s="6">
        <f>IF(P1636&gt;0,RANK(P1636,(N1636:P1636,Q1636:AE1636)),0)</f>
        <v>0</v>
      </c>
      <c r="G1636" s="1">
        <f t="shared" si="571"/>
        <v>16723</v>
      </c>
      <c r="H1636" s="2">
        <f t="shared" si="572"/>
        <v>0.34021646254628313</v>
      </c>
      <c r="I1636" s="2"/>
      <c r="J1636" s="2">
        <f t="shared" si="563"/>
        <v>0.3240834926964235</v>
      </c>
      <c r="K1636" s="2">
        <f t="shared" si="564"/>
        <v>0.66429995524270657</v>
      </c>
      <c r="L1636" s="2">
        <f t="shared" si="565"/>
        <v>0</v>
      </c>
      <c r="M1636" s="2">
        <f t="shared" si="566"/>
        <v>1.1616552060869867E-2</v>
      </c>
      <c r="N1636" s="56">
        <v>15930</v>
      </c>
      <c r="O1636" s="56">
        <v>32653</v>
      </c>
      <c r="P1636" s="56"/>
      <c r="Q1636" s="56">
        <v>571</v>
      </c>
      <c r="R1636" s="56"/>
      <c r="S1636" s="56"/>
      <c r="T1636" s="56"/>
      <c r="U1636" s="56"/>
      <c r="V1636" s="56"/>
      <c r="W1636" s="56"/>
      <c r="X1636" s="56"/>
      <c r="Y1636" s="56"/>
      <c r="Z1636" s="56"/>
      <c r="AA1636" s="56"/>
      <c r="AB1636" s="56"/>
      <c r="AC1636" s="56"/>
      <c r="AD1636" s="56"/>
      <c r="AE1636" s="56"/>
      <c r="AG1636" s="6">
        <f>IF(Q1636&gt;0,RANK(Q1636,(N1636:P1636,Q1636:AE1636)),0)</f>
        <v>3</v>
      </c>
      <c r="AH1636" s="6">
        <f>IF(R1636&gt;0,RANK(R1636,(N1636:P1636,Q1636:AE1636)),0)</f>
        <v>0</v>
      </c>
      <c r="AI1636" s="6">
        <f>IF(T1636&gt;0,RANK(T1636,(N1636:P1636,Q1636:AE1636)),0)</f>
        <v>0</v>
      </c>
      <c r="AJ1636" s="6">
        <f>IF(S1636&gt;0,RANK(S1636,(N1636:P1636,Q1636:AE1636)),0)</f>
        <v>0</v>
      </c>
      <c r="AK1636" s="2">
        <f t="shared" si="567"/>
        <v>1.1616552060869919E-2</v>
      </c>
      <c r="AL1636" s="2">
        <f t="shared" si="568"/>
        <v>0</v>
      </c>
      <c r="AM1636" s="2">
        <f t="shared" si="569"/>
        <v>0</v>
      </c>
      <c r="AN1636" s="2">
        <f t="shared" si="570"/>
        <v>0</v>
      </c>
      <c r="AP1636" t="s">
        <v>1400</v>
      </c>
      <c r="AQ1636" t="s">
        <v>1022</v>
      </c>
      <c r="AT1636" s="92">
        <v>48</v>
      </c>
      <c r="AU1636" s="94">
        <v>491</v>
      </c>
      <c r="AV1636" s="98">
        <f t="shared" si="573"/>
        <v>48491</v>
      </c>
      <c r="AX1636" s="6" t="s">
        <v>1535</v>
      </c>
    </row>
    <row r="1637" spans="1:50" hidden="1" outlineLevel="1">
      <c r="A1637" t="s">
        <v>1636</v>
      </c>
      <c r="B1637" t="s">
        <v>1022</v>
      </c>
      <c r="C1637" s="1">
        <f t="shared" si="562"/>
        <v>8032</v>
      </c>
      <c r="D1637" s="6">
        <f>IF(N1637&gt;0, RANK(N1637,(N1637:P1637,Q1637:AE1637)),0)</f>
        <v>2</v>
      </c>
      <c r="E1637" s="6">
        <f>IF(O1637&gt;0,RANK(O1637,(N1637:P1637,Q1637:AE1637)),0)</f>
        <v>1</v>
      </c>
      <c r="F1637" s="6">
        <f>IF(P1637&gt;0,RANK(P1637,(N1637:P1637,Q1637:AE1637)),0)</f>
        <v>0</v>
      </c>
      <c r="G1637" s="1">
        <f t="shared" si="571"/>
        <v>1486</v>
      </c>
      <c r="H1637" s="2">
        <f t="shared" si="572"/>
        <v>0.18500996015936255</v>
      </c>
      <c r="I1637" s="2"/>
      <c r="J1637" s="2">
        <f t="shared" si="563"/>
        <v>0.40313745019920316</v>
      </c>
      <c r="K1637" s="2">
        <f t="shared" si="564"/>
        <v>0.58814741035856577</v>
      </c>
      <c r="L1637" s="2">
        <f t="shared" si="565"/>
        <v>0</v>
      </c>
      <c r="M1637" s="2">
        <f t="shared" si="566"/>
        <v>8.7151394422311235E-3</v>
      </c>
      <c r="N1637" s="56">
        <v>3238</v>
      </c>
      <c r="O1637" s="56">
        <v>4724</v>
      </c>
      <c r="P1637" s="56"/>
      <c r="Q1637" s="56">
        <v>70</v>
      </c>
      <c r="R1637" s="56"/>
      <c r="S1637" s="56"/>
      <c r="T1637" s="56"/>
      <c r="U1637" s="56"/>
      <c r="V1637" s="56"/>
      <c r="W1637" s="56"/>
      <c r="X1637" s="56"/>
      <c r="Y1637" s="56"/>
      <c r="Z1637" s="56"/>
      <c r="AA1637" s="56"/>
      <c r="AB1637" s="56"/>
      <c r="AC1637" s="56"/>
      <c r="AD1637" s="56"/>
      <c r="AE1637" s="56"/>
      <c r="AG1637" s="6">
        <f>IF(Q1637&gt;0,RANK(Q1637,(N1637:P1637,Q1637:AE1637)),0)</f>
        <v>3</v>
      </c>
      <c r="AH1637" s="6">
        <f>IF(R1637&gt;0,RANK(R1637,(N1637:P1637,Q1637:AE1637)),0)</f>
        <v>0</v>
      </c>
      <c r="AI1637" s="6">
        <f>IF(T1637&gt;0,RANK(T1637,(N1637:P1637,Q1637:AE1637)),0)</f>
        <v>0</v>
      </c>
      <c r="AJ1637" s="6">
        <f>IF(S1637&gt;0,RANK(S1637,(N1637:P1637,Q1637:AE1637)),0)</f>
        <v>0</v>
      </c>
      <c r="AK1637" s="2">
        <f t="shared" si="567"/>
        <v>8.7151394422310749E-3</v>
      </c>
      <c r="AL1637" s="2">
        <f t="shared" si="568"/>
        <v>0</v>
      </c>
      <c r="AM1637" s="2">
        <f t="shared" si="569"/>
        <v>0</v>
      </c>
      <c r="AN1637" s="2">
        <f t="shared" si="570"/>
        <v>0</v>
      </c>
      <c r="AP1637" t="s">
        <v>1636</v>
      </c>
      <c r="AQ1637" t="s">
        <v>1022</v>
      </c>
      <c r="AT1637" s="92">
        <v>48</v>
      </c>
      <c r="AU1637" s="94">
        <v>493</v>
      </c>
      <c r="AV1637" s="98">
        <f t="shared" si="573"/>
        <v>48493</v>
      </c>
      <c r="AX1637" s="6" t="s">
        <v>1535</v>
      </c>
    </row>
    <row r="1638" spans="1:50" hidden="1" outlineLevel="1">
      <c r="A1638" t="s">
        <v>2120</v>
      </c>
      <c r="B1638" t="s">
        <v>1022</v>
      </c>
      <c r="C1638" s="1">
        <f t="shared" si="562"/>
        <v>1845</v>
      </c>
      <c r="D1638" s="6">
        <f>IF(N1638&gt;0, RANK(N1638,(N1638:P1638,Q1638:AE1638)),0)</f>
        <v>2</v>
      </c>
      <c r="E1638" s="6">
        <f>IF(O1638&gt;0,RANK(O1638,(N1638:P1638,Q1638:AE1638)),0)</f>
        <v>1</v>
      </c>
      <c r="F1638" s="6">
        <f>IF(P1638&gt;0,RANK(P1638,(N1638:P1638,Q1638:AE1638)),0)</f>
        <v>0</v>
      </c>
      <c r="G1638" s="1">
        <f t="shared" si="571"/>
        <v>641</v>
      </c>
      <c r="H1638" s="2">
        <f t="shared" si="572"/>
        <v>0.34742547425474257</v>
      </c>
      <c r="I1638" s="2"/>
      <c r="J1638" s="2">
        <f t="shared" si="563"/>
        <v>0.3224932249322493</v>
      </c>
      <c r="K1638" s="2">
        <f t="shared" si="564"/>
        <v>0.66991869918699187</v>
      </c>
      <c r="L1638" s="2">
        <f t="shared" si="565"/>
        <v>0</v>
      </c>
      <c r="M1638" s="2">
        <f t="shared" si="566"/>
        <v>7.5880758807588267E-3</v>
      </c>
      <c r="N1638" s="56">
        <v>595</v>
      </c>
      <c r="O1638" s="56">
        <v>1236</v>
      </c>
      <c r="P1638" s="56"/>
      <c r="Q1638" s="56">
        <v>14</v>
      </c>
      <c r="R1638" s="56"/>
      <c r="S1638" s="56"/>
      <c r="T1638" s="56"/>
      <c r="U1638" s="56"/>
      <c r="V1638" s="56"/>
      <c r="W1638" s="56"/>
      <c r="X1638" s="56"/>
      <c r="Y1638" s="56"/>
      <c r="Z1638" s="56"/>
      <c r="AA1638" s="56"/>
      <c r="AB1638" s="56"/>
      <c r="AC1638" s="56"/>
      <c r="AD1638" s="56"/>
      <c r="AE1638" s="56"/>
      <c r="AG1638" s="6">
        <f>IF(Q1638&gt;0,RANK(Q1638,(N1638:P1638,Q1638:AE1638)),0)</f>
        <v>3</v>
      </c>
      <c r="AH1638" s="6">
        <f>IF(R1638&gt;0,RANK(R1638,(N1638:P1638,Q1638:AE1638)),0)</f>
        <v>0</v>
      </c>
      <c r="AI1638" s="6">
        <f>IF(T1638&gt;0,RANK(T1638,(N1638:P1638,Q1638:AE1638)),0)</f>
        <v>0</v>
      </c>
      <c r="AJ1638" s="6">
        <f>IF(S1638&gt;0,RANK(S1638,(N1638:P1638,Q1638:AE1638)),0)</f>
        <v>0</v>
      </c>
      <c r="AK1638" s="2">
        <f t="shared" si="567"/>
        <v>7.5880758807588076E-3</v>
      </c>
      <c r="AL1638" s="2">
        <f t="shared" si="568"/>
        <v>0</v>
      </c>
      <c r="AM1638" s="2">
        <f t="shared" si="569"/>
        <v>0</v>
      </c>
      <c r="AN1638" s="2">
        <f t="shared" si="570"/>
        <v>0</v>
      </c>
      <c r="AP1638" t="s">
        <v>2120</v>
      </c>
      <c r="AQ1638" t="s">
        <v>1022</v>
      </c>
      <c r="AT1638" s="92">
        <v>48</v>
      </c>
      <c r="AU1638" s="94">
        <v>495</v>
      </c>
      <c r="AV1638" s="98">
        <f t="shared" si="573"/>
        <v>48495</v>
      </c>
      <c r="AX1638" s="6" t="s">
        <v>1535</v>
      </c>
    </row>
    <row r="1639" spans="1:50" hidden="1" outlineLevel="1">
      <c r="A1639" t="s">
        <v>2110</v>
      </c>
      <c r="B1639" t="s">
        <v>1022</v>
      </c>
      <c r="C1639" s="1">
        <f t="shared" si="562"/>
        <v>10081</v>
      </c>
      <c r="D1639" s="6">
        <f>IF(N1639&gt;0, RANK(N1639,(N1639:P1639,Q1639:AE1639)),0)</f>
        <v>2</v>
      </c>
      <c r="E1639" s="6">
        <f>IF(O1639&gt;0,RANK(O1639,(N1639:P1639,Q1639:AE1639)),0)</f>
        <v>1</v>
      </c>
      <c r="F1639" s="6">
        <f>IF(P1639&gt;0,RANK(P1639,(N1639:P1639,Q1639:AE1639)),0)</f>
        <v>0</v>
      </c>
      <c r="G1639" s="1">
        <f t="shared" si="571"/>
        <v>2223</v>
      </c>
      <c r="H1639" s="2">
        <f t="shared" si="572"/>
        <v>0.22051383791290546</v>
      </c>
      <c r="I1639" s="2"/>
      <c r="J1639" s="2">
        <f t="shared" si="563"/>
        <v>0.38537843467909927</v>
      </c>
      <c r="K1639" s="2">
        <f t="shared" si="564"/>
        <v>0.60589227259200473</v>
      </c>
      <c r="L1639" s="2">
        <f t="shared" si="565"/>
        <v>0</v>
      </c>
      <c r="M1639" s="2">
        <f t="shared" si="566"/>
        <v>8.7292927288959987E-3</v>
      </c>
      <c r="N1639" s="56">
        <v>3885</v>
      </c>
      <c r="O1639" s="56">
        <v>6108</v>
      </c>
      <c r="P1639" s="56"/>
      <c r="Q1639" s="56">
        <v>88</v>
      </c>
      <c r="R1639" s="56"/>
      <c r="S1639" s="56"/>
      <c r="T1639" s="56"/>
      <c r="U1639" s="56"/>
      <c r="V1639" s="56"/>
      <c r="W1639" s="56"/>
      <c r="X1639" s="56"/>
      <c r="Y1639" s="56"/>
      <c r="Z1639" s="56"/>
      <c r="AA1639" s="56"/>
      <c r="AB1639" s="56"/>
      <c r="AC1639" s="56"/>
      <c r="AD1639" s="56"/>
      <c r="AE1639" s="56"/>
      <c r="AG1639" s="6">
        <f>IF(Q1639&gt;0,RANK(Q1639,(N1639:P1639,Q1639:AE1639)),0)</f>
        <v>3</v>
      </c>
      <c r="AH1639" s="6">
        <f>IF(R1639&gt;0,RANK(R1639,(N1639:P1639,Q1639:AE1639)),0)</f>
        <v>0</v>
      </c>
      <c r="AI1639" s="6">
        <f>IF(T1639&gt;0,RANK(T1639,(N1639:P1639,Q1639:AE1639)),0)</f>
        <v>0</v>
      </c>
      <c r="AJ1639" s="6">
        <f>IF(S1639&gt;0,RANK(S1639,(N1639:P1639,Q1639:AE1639)),0)</f>
        <v>0</v>
      </c>
      <c r="AK1639" s="2">
        <f t="shared" si="567"/>
        <v>8.7292927288959432E-3</v>
      </c>
      <c r="AL1639" s="2">
        <f t="shared" si="568"/>
        <v>0</v>
      </c>
      <c r="AM1639" s="2">
        <f t="shared" si="569"/>
        <v>0</v>
      </c>
      <c r="AN1639" s="2">
        <f t="shared" si="570"/>
        <v>0</v>
      </c>
      <c r="AP1639" t="s">
        <v>2110</v>
      </c>
      <c r="AQ1639" t="s">
        <v>1022</v>
      </c>
      <c r="AT1639" s="92">
        <v>48</v>
      </c>
      <c r="AU1639" s="94">
        <v>497</v>
      </c>
      <c r="AV1639" s="98">
        <f t="shared" si="573"/>
        <v>48497</v>
      </c>
      <c r="AX1639" s="6" t="s">
        <v>1535</v>
      </c>
    </row>
    <row r="1640" spans="1:50" hidden="1" outlineLevel="1">
      <c r="A1640" t="s">
        <v>212</v>
      </c>
      <c r="B1640" t="s">
        <v>1022</v>
      </c>
      <c r="C1640" s="1">
        <f t="shared" si="562"/>
        <v>9737</v>
      </c>
      <c r="D1640" s="6">
        <f>IF(N1640&gt;0, RANK(N1640,(N1640:P1640,Q1640:AE1640)),0)</f>
        <v>2</v>
      </c>
      <c r="E1640" s="6">
        <f>IF(O1640&gt;0,RANK(O1640,(N1640:P1640,Q1640:AE1640)),0)</f>
        <v>1</v>
      </c>
      <c r="F1640" s="6">
        <f>IF(P1640&gt;0,RANK(P1640,(N1640:P1640,Q1640:AE1640)),0)</f>
        <v>0</v>
      </c>
      <c r="G1640" s="1">
        <f t="shared" si="571"/>
        <v>2715</v>
      </c>
      <c r="H1640" s="2">
        <f t="shared" si="572"/>
        <v>0.27883331621649377</v>
      </c>
      <c r="I1640" s="2"/>
      <c r="J1640" s="2">
        <f t="shared" si="563"/>
        <v>0.35657800143781454</v>
      </c>
      <c r="K1640" s="2">
        <f t="shared" si="564"/>
        <v>0.63541131765430836</v>
      </c>
      <c r="L1640" s="2">
        <f t="shared" si="565"/>
        <v>0</v>
      </c>
      <c r="M1640" s="2">
        <f t="shared" si="566"/>
        <v>8.0106809078770436E-3</v>
      </c>
      <c r="N1640" s="56">
        <v>3472</v>
      </c>
      <c r="O1640" s="56">
        <v>6187</v>
      </c>
      <c r="P1640" s="56"/>
      <c r="Q1640" s="56">
        <v>78</v>
      </c>
      <c r="R1640" s="56"/>
      <c r="S1640" s="56"/>
      <c r="T1640" s="56"/>
      <c r="U1640" s="56"/>
      <c r="V1640" s="56"/>
      <c r="W1640" s="56"/>
      <c r="X1640" s="56"/>
      <c r="Y1640" s="56"/>
      <c r="Z1640" s="56"/>
      <c r="AA1640" s="56"/>
      <c r="AB1640" s="56"/>
      <c r="AC1640" s="56"/>
      <c r="AD1640" s="56"/>
      <c r="AE1640" s="56"/>
      <c r="AG1640" s="6">
        <f>IF(Q1640&gt;0,RANK(Q1640,(N1640:P1640,Q1640:AE1640)),0)</f>
        <v>3</v>
      </c>
      <c r="AH1640" s="6">
        <f>IF(R1640&gt;0,RANK(R1640,(N1640:P1640,Q1640:AE1640)),0)</f>
        <v>0</v>
      </c>
      <c r="AI1640" s="6">
        <f>IF(T1640&gt;0,RANK(T1640,(N1640:P1640,Q1640:AE1640)),0)</f>
        <v>0</v>
      </c>
      <c r="AJ1640" s="6">
        <f>IF(S1640&gt;0,RANK(S1640,(N1640:P1640,Q1640:AE1640)),0)</f>
        <v>0</v>
      </c>
      <c r="AK1640" s="2">
        <f t="shared" si="567"/>
        <v>8.0106809078771702E-3</v>
      </c>
      <c r="AL1640" s="2">
        <f t="shared" si="568"/>
        <v>0</v>
      </c>
      <c r="AM1640" s="2">
        <f t="shared" si="569"/>
        <v>0</v>
      </c>
      <c r="AN1640" s="2">
        <f t="shared" si="570"/>
        <v>0</v>
      </c>
      <c r="AP1640" t="s">
        <v>212</v>
      </c>
      <c r="AQ1640" t="s">
        <v>1022</v>
      </c>
      <c r="AT1640" s="92">
        <v>48</v>
      </c>
      <c r="AU1640" s="94">
        <v>499</v>
      </c>
      <c r="AV1640" s="98">
        <f t="shared" si="573"/>
        <v>48499</v>
      </c>
      <c r="AX1640" s="6" t="s">
        <v>1535</v>
      </c>
    </row>
    <row r="1641" spans="1:50" hidden="1" outlineLevel="1">
      <c r="A1641" t="s">
        <v>1607</v>
      </c>
      <c r="B1641" t="s">
        <v>1022</v>
      </c>
      <c r="C1641" s="1">
        <f t="shared" si="562"/>
        <v>1847</v>
      </c>
      <c r="D1641" s="6">
        <f>IF(N1641&gt;0, RANK(N1641,(N1641:P1641,Q1641:AE1641)),0)</f>
        <v>2</v>
      </c>
      <c r="E1641" s="6">
        <f>IF(O1641&gt;0,RANK(O1641,(N1641:P1641,Q1641:AE1641)),0)</f>
        <v>1</v>
      </c>
      <c r="F1641" s="6">
        <f>IF(P1641&gt;0,RANK(P1641,(N1641:P1641,Q1641:AE1641)),0)</f>
        <v>0</v>
      </c>
      <c r="G1641" s="1">
        <f t="shared" si="571"/>
        <v>1151</v>
      </c>
      <c r="H1641" s="2">
        <f t="shared" si="572"/>
        <v>0.62317271250676776</v>
      </c>
      <c r="I1641" s="2"/>
      <c r="J1641" s="2">
        <f t="shared" si="563"/>
        <v>0.18462371413102327</v>
      </c>
      <c r="K1641" s="2">
        <f t="shared" si="564"/>
        <v>0.80779642663779105</v>
      </c>
      <c r="L1641" s="2">
        <f t="shared" si="565"/>
        <v>0</v>
      </c>
      <c r="M1641" s="2">
        <f t="shared" si="566"/>
        <v>7.5798592311856483E-3</v>
      </c>
      <c r="N1641" s="56">
        <v>341</v>
      </c>
      <c r="O1641" s="56">
        <v>1492</v>
      </c>
      <c r="P1641" s="56"/>
      <c r="Q1641" s="56">
        <v>14</v>
      </c>
      <c r="R1641" s="56"/>
      <c r="S1641" s="56"/>
      <c r="T1641" s="56"/>
      <c r="U1641" s="56"/>
      <c r="V1641" s="56"/>
      <c r="W1641" s="56"/>
      <c r="X1641" s="56"/>
      <c r="Y1641" s="56"/>
      <c r="Z1641" s="56"/>
      <c r="AA1641" s="56"/>
      <c r="AB1641" s="56"/>
      <c r="AC1641" s="56"/>
      <c r="AD1641" s="56"/>
      <c r="AE1641" s="56"/>
      <c r="AG1641" s="6">
        <f>IF(Q1641&gt;0,RANK(Q1641,(N1641:P1641,Q1641:AE1641)),0)</f>
        <v>3</v>
      </c>
      <c r="AH1641" s="6">
        <f>IF(R1641&gt;0,RANK(R1641,(N1641:P1641,Q1641:AE1641)),0)</f>
        <v>0</v>
      </c>
      <c r="AI1641" s="6">
        <f>IF(T1641&gt;0,RANK(T1641,(N1641:P1641,Q1641:AE1641)),0)</f>
        <v>0</v>
      </c>
      <c r="AJ1641" s="6">
        <f>IF(S1641&gt;0,RANK(S1641,(N1641:P1641,Q1641:AE1641)),0)</f>
        <v>0</v>
      </c>
      <c r="AK1641" s="2">
        <f t="shared" si="567"/>
        <v>7.5798592311857064E-3</v>
      </c>
      <c r="AL1641" s="2">
        <f t="shared" si="568"/>
        <v>0</v>
      </c>
      <c r="AM1641" s="2">
        <f t="shared" si="569"/>
        <v>0</v>
      </c>
      <c r="AN1641" s="2">
        <f t="shared" si="570"/>
        <v>0</v>
      </c>
      <c r="AP1641" t="s">
        <v>1607</v>
      </c>
      <c r="AQ1641" t="s">
        <v>1022</v>
      </c>
      <c r="AT1641" s="92">
        <v>48</v>
      </c>
      <c r="AU1641" s="94">
        <v>501</v>
      </c>
      <c r="AV1641" s="98">
        <f t="shared" si="573"/>
        <v>48501</v>
      </c>
      <c r="AX1641" s="6" t="s">
        <v>1535</v>
      </c>
    </row>
    <row r="1642" spans="1:50" hidden="1" outlineLevel="1">
      <c r="A1642" t="s">
        <v>2084</v>
      </c>
      <c r="B1642" t="s">
        <v>1022</v>
      </c>
      <c r="C1642" s="1">
        <f t="shared" si="562"/>
        <v>5833</v>
      </c>
      <c r="D1642" s="6">
        <f>IF(N1642&gt;0, RANK(N1642,(N1642:P1642,Q1642:AE1642)),0)</f>
        <v>2</v>
      </c>
      <c r="E1642" s="6">
        <f>IF(O1642&gt;0,RANK(O1642,(N1642:P1642,Q1642:AE1642)),0)</f>
        <v>1</v>
      </c>
      <c r="F1642" s="6">
        <f>IF(P1642&gt;0,RANK(P1642,(N1642:P1642,Q1642:AE1642)),0)</f>
        <v>0</v>
      </c>
      <c r="G1642" s="1">
        <f t="shared" si="571"/>
        <v>1918</v>
      </c>
      <c r="H1642" s="2">
        <f t="shared" si="572"/>
        <v>0.32881878964512257</v>
      </c>
      <c r="I1642" s="2"/>
      <c r="J1642" s="2">
        <f t="shared" si="563"/>
        <v>0.33241899537116404</v>
      </c>
      <c r="K1642" s="2">
        <f t="shared" si="564"/>
        <v>0.66123778501628661</v>
      </c>
      <c r="L1642" s="2">
        <f t="shared" si="565"/>
        <v>0</v>
      </c>
      <c r="M1642" s="2">
        <f t="shared" si="566"/>
        <v>6.3432196125493556E-3</v>
      </c>
      <c r="N1642" s="56">
        <v>1939</v>
      </c>
      <c r="O1642" s="56">
        <v>3857</v>
      </c>
      <c r="P1642" s="56"/>
      <c r="Q1642" s="56">
        <v>37</v>
      </c>
      <c r="R1642" s="56"/>
      <c r="S1642" s="56"/>
      <c r="T1642" s="56"/>
      <c r="U1642" s="56"/>
      <c r="V1642" s="56"/>
      <c r="W1642" s="56"/>
      <c r="X1642" s="56"/>
      <c r="Y1642" s="56"/>
      <c r="Z1642" s="56"/>
      <c r="AA1642" s="56"/>
      <c r="AB1642" s="56"/>
      <c r="AC1642" s="56"/>
      <c r="AD1642" s="56"/>
      <c r="AE1642" s="56"/>
      <c r="AG1642" s="6">
        <f>IF(Q1642&gt;0,RANK(Q1642,(N1642:P1642,Q1642:AE1642)),0)</f>
        <v>3</v>
      </c>
      <c r="AH1642" s="6">
        <f>IF(R1642&gt;0,RANK(R1642,(N1642:P1642,Q1642:AE1642)),0)</f>
        <v>0</v>
      </c>
      <c r="AI1642" s="6">
        <f>IF(T1642&gt;0,RANK(T1642,(N1642:P1642,Q1642:AE1642)),0)</f>
        <v>0</v>
      </c>
      <c r="AJ1642" s="6">
        <f>IF(S1642&gt;0,RANK(S1642,(N1642:P1642,Q1642:AE1642)),0)</f>
        <v>0</v>
      </c>
      <c r="AK1642" s="2">
        <f t="shared" si="567"/>
        <v>6.3432196125492888E-3</v>
      </c>
      <c r="AL1642" s="2">
        <f t="shared" si="568"/>
        <v>0</v>
      </c>
      <c r="AM1642" s="2">
        <f t="shared" si="569"/>
        <v>0</v>
      </c>
      <c r="AN1642" s="2">
        <f t="shared" si="570"/>
        <v>0</v>
      </c>
      <c r="AP1642" t="s">
        <v>2084</v>
      </c>
      <c r="AQ1642" t="s">
        <v>1022</v>
      </c>
      <c r="AT1642" s="92">
        <v>48</v>
      </c>
      <c r="AU1642" s="94">
        <v>503</v>
      </c>
      <c r="AV1642" s="98">
        <f t="shared" si="573"/>
        <v>48503</v>
      </c>
      <c r="AX1642" s="6" t="s">
        <v>1535</v>
      </c>
    </row>
    <row r="1643" spans="1:50" hidden="1" outlineLevel="1">
      <c r="A1643" t="s">
        <v>1113</v>
      </c>
      <c r="B1643" t="s">
        <v>1022</v>
      </c>
      <c r="C1643" s="1">
        <f t="shared" si="562"/>
        <v>2522</v>
      </c>
      <c r="D1643" s="6">
        <f>IF(N1643&gt;0, RANK(N1643,(N1643:P1643,Q1643:AE1643)),0)</f>
        <v>1</v>
      </c>
      <c r="E1643" s="6">
        <f>IF(O1643&gt;0,RANK(O1643,(N1643:P1643,Q1643:AE1643)),0)</f>
        <v>2</v>
      </c>
      <c r="F1643" s="6">
        <f>IF(P1643&gt;0,RANK(P1643,(N1643:P1643,Q1643:AE1643)),0)</f>
        <v>0</v>
      </c>
      <c r="G1643" s="1">
        <f t="shared" si="571"/>
        <v>979</v>
      </c>
      <c r="H1643" s="2">
        <f t="shared" si="572"/>
        <v>0.38818398096748613</v>
      </c>
      <c r="I1643" s="2"/>
      <c r="J1643" s="2">
        <f t="shared" si="563"/>
        <v>0.69230769230769229</v>
      </c>
      <c r="K1643" s="2">
        <f t="shared" si="564"/>
        <v>0.30412371134020616</v>
      </c>
      <c r="L1643" s="2">
        <f t="shared" si="565"/>
        <v>0</v>
      </c>
      <c r="M1643" s="2">
        <f t="shared" si="566"/>
        <v>3.5685963521015496E-3</v>
      </c>
      <c r="N1643" s="56">
        <v>1746</v>
      </c>
      <c r="O1643" s="56">
        <v>767</v>
      </c>
      <c r="P1643" s="56"/>
      <c r="Q1643" s="56">
        <v>9</v>
      </c>
      <c r="R1643" s="56"/>
      <c r="S1643" s="56"/>
      <c r="T1643" s="56"/>
      <c r="U1643" s="56"/>
      <c r="V1643" s="56"/>
      <c r="W1643" s="56"/>
      <c r="X1643" s="56"/>
      <c r="Y1643" s="56"/>
      <c r="Z1643" s="56"/>
      <c r="AA1643" s="56"/>
      <c r="AB1643" s="56"/>
      <c r="AC1643" s="56"/>
      <c r="AD1643" s="56"/>
      <c r="AE1643" s="56"/>
      <c r="AG1643" s="6">
        <f>IF(Q1643&gt;0,RANK(Q1643,(N1643:P1643,Q1643:AE1643)),0)</f>
        <v>3</v>
      </c>
      <c r="AH1643" s="6">
        <f>IF(R1643&gt;0,RANK(R1643,(N1643:P1643,Q1643:AE1643)),0)</f>
        <v>0</v>
      </c>
      <c r="AI1643" s="6">
        <f>IF(T1643&gt;0,RANK(T1643,(N1643:P1643,Q1643:AE1643)),0)</f>
        <v>0</v>
      </c>
      <c r="AJ1643" s="6">
        <f>IF(S1643&gt;0,RANK(S1643,(N1643:P1643,Q1643:AE1643)),0)</f>
        <v>0</v>
      </c>
      <c r="AK1643" s="2">
        <f t="shared" si="567"/>
        <v>3.5685963521015066E-3</v>
      </c>
      <c r="AL1643" s="2">
        <f t="shared" si="568"/>
        <v>0</v>
      </c>
      <c r="AM1643" s="2">
        <f t="shared" si="569"/>
        <v>0</v>
      </c>
      <c r="AN1643" s="2">
        <f t="shared" si="570"/>
        <v>0</v>
      </c>
      <c r="AP1643" t="s">
        <v>1113</v>
      </c>
      <c r="AQ1643" t="s">
        <v>1022</v>
      </c>
      <c r="AT1643" s="92">
        <v>48</v>
      </c>
      <c r="AU1643" s="94">
        <v>505</v>
      </c>
      <c r="AV1643" s="98">
        <f t="shared" si="573"/>
        <v>48505</v>
      </c>
      <c r="AX1643" s="6" t="s">
        <v>1535</v>
      </c>
    </row>
    <row r="1644" spans="1:50" hidden="1" outlineLevel="1">
      <c r="A1644" t="s">
        <v>1110</v>
      </c>
      <c r="B1644" t="s">
        <v>1022</v>
      </c>
      <c r="C1644" s="1">
        <f t="shared" si="562"/>
        <v>2433</v>
      </c>
      <c r="D1644" s="6">
        <f>IF(N1644&gt;0, RANK(N1644,(N1644:P1644,Q1644:AE1644)),0)</f>
        <v>1</v>
      </c>
      <c r="E1644" s="6">
        <f>IF(O1644&gt;0,RANK(O1644,(N1644:P1644,Q1644:AE1644)),0)</f>
        <v>2</v>
      </c>
      <c r="F1644" s="6">
        <f>IF(P1644&gt;0,RANK(P1644,(N1644:P1644,Q1644:AE1644)),0)</f>
        <v>0</v>
      </c>
      <c r="G1644" s="1">
        <f t="shared" si="571"/>
        <v>1364</v>
      </c>
      <c r="H1644" s="2">
        <f t="shared" si="572"/>
        <v>0.56062474311549526</v>
      </c>
      <c r="I1644" s="2"/>
      <c r="J1644" s="2">
        <f t="shared" si="563"/>
        <v>0.77805178791615293</v>
      </c>
      <c r="K1644" s="2">
        <f t="shared" si="564"/>
        <v>0.21742704480065764</v>
      </c>
      <c r="L1644" s="2">
        <f t="shared" si="565"/>
        <v>0</v>
      </c>
      <c r="M1644" s="2">
        <f t="shared" si="566"/>
        <v>4.5211672831894367E-3</v>
      </c>
      <c r="N1644" s="56">
        <v>1893</v>
      </c>
      <c r="O1644" s="56">
        <v>529</v>
      </c>
      <c r="P1644" s="56"/>
      <c r="Q1644" s="56">
        <v>11</v>
      </c>
      <c r="R1644" s="56"/>
      <c r="S1644" s="56"/>
      <c r="T1644" s="56"/>
      <c r="U1644" s="56"/>
      <c r="V1644" s="56"/>
      <c r="W1644" s="56"/>
      <c r="X1644" s="56"/>
      <c r="Y1644" s="56"/>
      <c r="Z1644" s="56"/>
      <c r="AA1644" s="56"/>
      <c r="AB1644" s="56"/>
      <c r="AC1644" s="56"/>
      <c r="AD1644" s="56"/>
      <c r="AE1644" s="56"/>
      <c r="AG1644" s="6">
        <f>IF(Q1644&gt;0,RANK(Q1644,(N1644:P1644,Q1644:AE1644)),0)</f>
        <v>3</v>
      </c>
      <c r="AH1644" s="6">
        <f>IF(R1644&gt;0,RANK(R1644,(N1644:P1644,Q1644:AE1644)),0)</f>
        <v>0</v>
      </c>
      <c r="AI1644" s="6">
        <f>IF(T1644&gt;0,RANK(T1644,(N1644:P1644,Q1644:AE1644)),0)</f>
        <v>0</v>
      </c>
      <c r="AJ1644" s="6">
        <f>IF(S1644&gt;0,RANK(S1644,(N1644:P1644,Q1644:AE1644)),0)</f>
        <v>0</v>
      </c>
      <c r="AK1644" s="2">
        <f t="shared" si="567"/>
        <v>4.5211672831894784E-3</v>
      </c>
      <c r="AL1644" s="2">
        <f t="shared" si="568"/>
        <v>0</v>
      </c>
      <c r="AM1644" s="2">
        <f t="shared" si="569"/>
        <v>0</v>
      </c>
      <c r="AN1644" s="2">
        <f t="shared" si="570"/>
        <v>0</v>
      </c>
      <c r="AP1644" t="s">
        <v>1110</v>
      </c>
      <c r="AQ1644" t="s">
        <v>1022</v>
      </c>
      <c r="AT1644" s="92">
        <v>48</v>
      </c>
      <c r="AU1644" s="94">
        <v>507</v>
      </c>
      <c r="AV1644" s="98">
        <f t="shared" si="573"/>
        <v>48507</v>
      </c>
      <c r="AX1644" s="6" t="s">
        <v>1535</v>
      </c>
    </row>
    <row r="1645" spans="1:50" collapsed="1">
      <c r="A1645" t="s">
        <v>1203</v>
      </c>
      <c r="B1645" t="s">
        <v>2672</v>
      </c>
      <c r="C1645" s="1">
        <f t="shared" si="562"/>
        <v>4279940</v>
      </c>
      <c r="D1645" s="6">
        <f>IF(N1645&gt;0, RANK(N1645,(N1645:P1645,Q1645:AE1645)),0)</f>
        <v>2</v>
      </c>
      <c r="E1645" s="6">
        <f>IF(O1645&gt;0,RANK(O1645,(N1645:P1645,Q1645:AE1645)),0)</f>
        <v>1</v>
      </c>
      <c r="F1645" s="6">
        <f>IF(P1645&gt;0,RANK(P1645,(N1645:P1645,Q1645:AE1645)),0)</f>
        <v>0</v>
      </c>
      <c r="G1645" s="1">
        <f t="shared" si="571"/>
        <v>964603</v>
      </c>
      <c r="H1645" s="2">
        <f t="shared" si="572"/>
        <v>0.22537769221063847</v>
      </c>
      <c r="I1645" s="2"/>
      <c r="J1645" s="2">
        <f t="shared" si="563"/>
        <v>0.38309298728486846</v>
      </c>
      <c r="K1645" s="2">
        <f t="shared" si="564"/>
        <v>0.60847067949550693</v>
      </c>
      <c r="L1645" s="2">
        <f t="shared" si="565"/>
        <v>0</v>
      </c>
      <c r="M1645" s="2">
        <f t="shared" si="566"/>
        <v>8.4363332196245588E-3</v>
      </c>
      <c r="N1645" s="56">
        <f>SUM(N1391:N1644)</f>
        <v>1639615</v>
      </c>
      <c r="O1645" s="56">
        <f>SUM(O1391:O1644)</f>
        <v>2604218</v>
      </c>
      <c r="P1645" s="56"/>
      <c r="Q1645" s="56">
        <f>SUM(Q1391:Q1644)</f>
        <v>36107</v>
      </c>
      <c r="R1645" s="56"/>
      <c r="S1645" s="56"/>
      <c r="T1645" s="56"/>
      <c r="U1645" s="56"/>
      <c r="V1645" s="56"/>
      <c r="W1645" s="56"/>
      <c r="X1645" s="56"/>
      <c r="Y1645" s="56"/>
      <c r="Z1645" s="56"/>
      <c r="AA1645" s="56"/>
      <c r="AB1645" s="56"/>
      <c r="AC1645" s="56"/>
      <c r="AD1645" s="56"/>
      <c r="AE1645" s="56">
        <f>SUM(AE1391:AE1644)</f>
        <v>0</v>
      </c>
      <c r="AG1645" s="6">
        <f>IF(Q1645&gt;0,RANK(Q1645,(N1645:P1645,Q1645:AE1645)),0)</f>
        <v>3</v>
      </c>
      <c r="AH1645" s="6">
        <f>IF(R1645&gt;0,RANK(R1645,(N1645:P1645,Q1645:AE1645)),0)</f>
        <v>0</v>
      </c>
      <c r="AI1645" s="6">
        <f>IF(T1645&gt;0,RANK(T1645,(N1645:P1645,Q1645:AE1645)),0)</f>
        <v>0</v>
      </c>
      <c r="AJ1645" s="6">
        <f>IF(S1645&gt;0,RANK(S1645,(N1645:P1645,Q1645:AE1645)),0)</f>
        <v>0</v>
      </c>
      <c r="AK1645" s="2">
        <f t="shared" si="567"/>
        <v>8.4363332196245745E-3</v>
      </c>
      <c r="AL1645" s="2">
        <f t="shared" si="568"/>
        <v>0</v>
      </c>
      <c r="AM1645" s="2">
        <f t="shared" si="569"/>
        <v>0</v>
      </c>
      <c r="AN1645" s="2">
        <f t="shared" si="570"/>
        <v>0</v>
      </c>
      <c r="AP1645" t="s">
        <v>1203</v>
      </c>
      <c r="AQ1645" t="s">
        <v>2672</v>
      </c>
      <c r="AT1645" s="92">
        <v>48</v>
      </c>
      <c r="AU1645" s="94"/>
      <c r="AV1645" s="92">
        <v>48</v>
      </c>
      <c r="AX1645" s="6" t="s">
        <v>2158</v>
      </c>
    </row>
    <row r="1646" spans="1:50">
      <c r="C1646" s="1"/>
      <c r="E1646" s="6"/>
      <c r="F1646" s="6"/>
      <c r="I1646" s="2"/>
      <c r="N1646" s="56"/>
      <c r="O1646" s="56"/>
      <c r="P1646" s="56"/>
      <c r="Q1646" s="56"/>
      <c r="R1646" s="56"/>
      <c r="S1646" s="56"/>
      <c r="T1646" s="56"/>
      <c r="U1646" s="56"/>
      <c r="V1646" s="56"/>
      <c r="W1646" s="56"/>
      <c r="X1646" s="56"/>
      <c r="Y1646" s="56"/>
      <c r="AB1646" s="56"/>
      <c r="AC1646" s="56"/>
      <c r="AD1646" s="56"/>
      <c r="AE1646" s="56"/>
      <c r="AG1646" s="6"/>
      <c r="AH1646" s="6"/>
      <c r="AI1646" s="6"/>
      <c r="AJ1646" s="6"/>
      <c r="AT1646" s="92"/>
      <c r="AU1646" s="94"/>
      <c r="AV1646" s="98"/>
    </row>
    <row r="1647" spans="1:50" hidden="1" outlineLevel="1">
      <c r="A1647" t="s">
        <v>2901</v>
      </c>
      <c r="B1647" t="s">
        <v>2276</v>
      </c>
      <c r="C1647" s="1">
        <f t="shared" ref="C1647:C1676" si="574">SUM(N1647:AE1647)</f>
        <v>2021</v>
      </c>
      <c r="D1647" s="6">
        <f>IF(N1647&gt;0, RANK(N1647,(N1647:P1647,Q1647:AE1647)),0)</f>
        <v>2</v>
      </c>
      <c r="E1647" s="6">
        <f>IF(O1647&gt;0,RANK(O1647,(N1647:P1647,Q1647:AE1647)),0)</f>
        <v>1</v>
      </c>
      <c r="F1647" s="6">
        <f>IF(P1647&gt;0,RANK(P1647,(N1647:P1647,Q1647:AE1647)),0)</f>
        <v>3</v>
      </c>
      <c r="G1647" s="1">
        <f t="shared" si="571"/>
        <v>873</v>
      </c>
      <c r="H1647" s="2">
        <f t="shared" si="572"/>
        <v>0.43196437407224147</v>
      </c>
      <c r="I1647" s="2"/>
      <c r="J1647" s="2">
        <f t="shared" ref="J1647:J1676" si="575">IF($C1647=0,"-",N1647/$C1647)</f>
        <v>0.27362691736763978</v>
      </c>
      <c r="K1647" s="2">
        <f t="shared" ref="K1647:K1676" si="576">IF($C1647=0,"-",O1647/$C1647)</f>
        <v>0.7055912914398812</v>
      </c>
      <c r="L1647" s="2">
        <f t="shared" ref="L1647:L1676" si="577">IF($C1647=0,"-",P1647/$C1647)</f>
        <v>7.9168728352300849E-3</v>
      </c>
      <c r="M1647" s="2">
        <f t="shared" ref="M1647:M1676" si="578">IF(C1647=0,"-",(1-J1647-K1647-L1647))</f>
        <v>1.2864918357248942E-2</v>
      </c>
      <c r="N1647" s="56">
        <v>553</v>
      </c>
      <c r="O1647" s="56">
        <v>1426</v>
      </c>
      <c r="P1647" s="56">
        <v>16</v>
      </c>
      <c r="Q1647" s="56"/>
      <c r="R1647" s="56">
        <v>13</v>
      </c>
      <c r="S1647" s="56"/>
      <c r="T1647" s="56"/>
      <c r="U1647" s="56"/>
      <c r="V1647" s="56"/>
      <c r="W1647" s="56">
        <v>6</v>
      </c>
      <c r="X1647" s="56"/>
      <c r="Y1647" s="56">
        <v>7</v>
      </c>
      <c r="Z1647" s="53">
        <v>0</v>
      </c>
      <c r="AA1647" s="53">
        <v>0</v>
      </c>
      <c r="AB1647" s="56"/>
      <c r="AC1647" s="56"/>
      <c r="AD1647" s="56"/>
      <c r="AE1647" s="56"/>
      <c r="AG1647" s="6">
        <f>IF(Q1647&gt;0,RANK(Q1647,(N1647:P1647,Q1647:AE1647)),0)</f>
        <v>0</v>
      </c>
      <c r="AH1647" s="6">
        <f>IF(R1647&gt;0,RANK(R1647,(N1647:P1647,Q1647:AE1647)),0)</f>
        <v>4</v>
      </c>
      <c r="AI1647" s="6">
        <f>IF(T1647&gt;0,RANK(T1647,(N1647:P1647,Q1647:AE1647)),0)</f>
        <v>0</v>
      </c>
      <c r="AJ1647" s="6">
        <f>IF(S1647&gt;0,RANK(S1647,(N1647:P1647,Q1647:AE1647)),0)</f>
        <v>0</v>
      </c>
      <c r="AK1647" s="2">
        <f t="shared" ref="AK1647:AK1676" si="579">IF($C1647=0,"-",Q1647/$C1647)</f>
        <v>0</v>
      </c>
      <c r="AL1647" s="2">
        <f t="shared" ref="AL1647:AL1676" si="580">IF($C1647=0,"-",R1647/$C1647)</f>
        <v>6.4324591786244431E-3</v>
      </c>
      <c r="AM1647" s="2">
        <f t="shared" ref="AM1647:AM1676" si="581">IF($C1647=0,"-",T1647/$C1647)</f>
        <v>0</v>
      </c>
      <c r="AN1647" s="2">
        <f t="shared" ref="AN1647:AN1676" si="582">IF($C1647=0,"-",S1647/$C1647)</f>
        <v>0</v>
      </c>
      <c r="AP1647" t="s">
        <v>2901</v>
      </c>
      <c r="AQ1647" t="s">
        <v>2276</v>
      </c>
      <c r="AT1647" s="92">
        <v>49</v>
      </c>
      <c r="AU1647" s="94">
        <v>1</v>
      </c>
      <c r="AV1647" s="98">
        <f t="shared" si="573"/>
        <v>49001</v>
      </c>
      <c r="AX1647" s="6" t="s">
        <v>1535</v>
      </c>
    </row>
    <row r="1648" spans="1:50" hidden="1" outlineLevel="1">
      <c r="A1648" t="s">
        <v>1974</v>
      </c>
      <c r="B1648" t="s">
        <v>2276</v>
      </c>
      <c r="C1648" s="1">
        <f t="shared" si="574"/>
        <v>12009</v>
      </c>
      <c r="D1648" s="6">
        <f>IF(N1648&gt;0, RANK(N1648,(N1648:P1648,Q1648:AE1648)),0)</f>
        <v>2</v>
      </c>
      <c r="E1648" s="6">
        <f>IF(O1648&gt;0,RANK(O1648,(N1648:P1648,Q1648:AE1648)),0)</f>
        <v>1</v>
      </c>
      <c r="F1648" s="6">
        <f>IF(P1648&gt;0,RANK(P1648,(N1648:P1648,Q1648:AE1648)),0)</f>
        <v>3</v>
      </c>
      <c r="G1648" s="1">
        <f t="shared" si="571"/>
        <v>7707</v>
      </c>
      <c r="H1648" s="2">
        <f t="shared" si="572"/>
        <v>0.64176867349487887</v>
      </c>
      <c r="I1648" s="2"/>
      <c r="J1648" s="2">
        <f t="shared" si="575"/>
        <v>0.1651261553834624</v>
      </c>
      <c r="K1648" s="2">
        <f t="shared" si="576"/>
        <v>0.8068948288783413</v>
      </c>
      <c r="L1648" s="2">
        <f t="shared" si="577"/>
        <v>1.6237821633774668E-2</v>
      </c>
      <c r="M1648" s="2">
        <f t="shared" si="578"/>
        <v>1.174119410442161E-2</v>
      </c>
      <c r="N1648" s="56">
        <v>1983</v>
      </c>
      <c r="O1648" s="56">
        <v>9690</v>
      </c>
      <c r="P1648" s="56">
        <v>195</v>
      </c>
      <c r="Q1648" s="56"/>
      <c r="R1648" s="56">
        <v>23</v>
      </c>
      <c r="S1648" s="56"/>
      <c r="T1648" s="56"/>
      <c r="U1648" s="56"/>
      <c r="V1648" s="56"/>
      <c r="W1648" s="56">
        <v>22</v>
      </c>
      <c r="X1648" s="56"/>
      <c r="Y1648" s="56">
        <v>96</v>
      </c>
      <c r="Z1648" s="53">
        <v>0</v>
      </c>
      <c r="AA1648" s="53">
        <v>0</v>
      </c>
      <c r="AB1648" s="56"/>
      <c r="AC1648" s="56"/>
      <c r="AD1648" s="56"/>
      <c r="AE1648" s="56"/>
      <c r="AG1648" s="6">
        <f>IF(Q1648&gt;0,RANK(Q1648,(N1648:P1648,Q1648:AE1648)),0)</f>
        <v>0</v>
      </c>
      <c r="AH1648" s="6">
        <f>IF(R1648&gt;0,RANK(R1648,(N1648:P1648,Q1648:AE1648)),0)</f>
        <v>5</v>
      </c>
      <c r="AI1648" s="6">
        <f>IF(T1648&gt;0,RANK(T1648,(N1648:P1648,Q1648:AE1648)),0)</f>
        <v>0</v>
      </c>
      <c r="AJ1648" s="6">
        <f>IF(S1648&gt;0,RANK(S1648,(N1648:P1648,Q1648:AE1648)),0)</f>
        <v>0</v>
      </c>
      <c r="AK1648" s="2">
        <f t="shared" si="579"/>
        <v>0</v>
      </c>
      <c r="AL1648" s="2">
        <f t="shared" si="580"/>
        <v>1.9152302439836789E-3</v>
      </c>
      <c r="AM1648" s="2">
        <f t="shared" si="581"/>
        <v>0</v>
      </c>
      <c r="AN1648" s="2">
        <f t="shared" si="582"/>
        <v>0</v>
      </c>
      <c r="AP1648" t="s">
        <v>1974</v>
      </c>
      <c r="AQ1648" t="s">
        <v>2276</v>
      </c>
      <c r="AT1648" s="92">
        <v>49</v>
      </c>
      <c r="AU1648" s="94">
        <v>3</v>
      </c>
      <c r="AV1648" s="98">
        <f t="shared" si="573"/>
        <v>49003</v>
      </c>
      <c r="AX1648" s="6" t="s">
        <v>1535</v>
      </c>
    </row>
    <row r="1649" spans="1:50" hidden="1" outlineLevel="1">
      <c r="A1649" t="s">
        <v>646</v>
      </c>
      <c r="B1649" t="s">
        <v>2276</v>
      </c>
      <c r="C1649" s="1">
        <f t="shared" si="574"/>
        <v>19650</v>
      </c>
      <c r="D1649" s="6">
        <f>IF(N1649&gt;0, RANK(N1649,(N1649:P1649,Q1649:AE1649)),0)</f>
        <v>2</v>
      </c>
      <c r="E1649" s="6">
        <f>IF(O1649&gt;0,RANK(O1649,(N1649:P1649,Q1649:AE1649)),0)</f>
        <v>1</v>
      </c>
      <c r="F1649" s="6">
        <f>IF(P1649&gt;0,RANK(P1649,(N1649:P1649,Q1649:AE1649)),0)</f>
        <v>3</v>
      </c>
      <c r="G1649" s="1">
        <f t="shared" si="571"/>
        <v>11649</v>
      </c>
      <c r="H1649" s="2">
        <f t="shared" si="572"/>
        <v>0.59282442748091602</v>
      </c>
      <c r="I1649" s="2"/>
      <c r="J1649" s="2">
        <f t="shared" si="575"/>
        <v>0.19246819338422391</v>
      </c>
      <c r="K1649" s="2">
        <f t="shared" si="576"/>
        <v>0.78529262086513996</v>
      </c>
      <c r="L1649" s="2">
        <f t="shared" si="577"/>
        <v>1.3282442748091603E-2</v>
      </c>
      <c r="M1649" s="2">
        <f t="shared" si="578"/>
        <v>8.9567430025445007E-3</v>
      </c>
      <c r="N1649" s="56">
        <v>3782</v>
      </c>
      <c r="O1649" s="56">
        <v>15431</v>
      </c>
      <c r="P1649" s="56">
        <v>261</v>
      </c>
      <c r="Q1649" s="56"/>
      <c r="R1649" s="56">
        <v>37</v>
      </c>
      <c r="S1649" s="56"/>
      <c r="T1649" s="56"/>
      <c r="U1649" s="56"/>
      <c r="V1649" s="56"/>
      <c r="W1649" s="56">
        <v>48</v>
      </c>
      <c r="X1649" s="56"/>
      <c r="Y1649" s="56">
        <v>91</v>
      </c>
      <c r="Z1649" s="53">
        <v>0</v>
      </c>
      <c r="AA1649" s="53">
        <v>0</v>
      </c>
      <c r="AB1649" s="56"/>
      <c r="AC1649" s="56"/>
      <c r="AD1649" s="56"/>
      <c r="AE1649" s="56"/>
      <c r="AG1649" s="6">
        <f>IF(Q1649&gt;0,RANK(Q1649,(N1649:P1649,Q1649:AE1649)),0)</f>
        <v>0</v>
      </c>
      <c r="AH1649" s="6">
        <f>IF(R1649&gt;0,RANK(R1649,(N1649:P1649,Q1649:AE1649)),0)</f>
        <v>6</v>
      </c>
      <c r="AI1649" s="6">
        <f>IF(T1649&gt;0,RANK(T1649,(N1649:P1649,Q1649:AE1649)),0)</f>
        <v>0</v>
      </c>
      <c r="AJ1649" s="6">
        <f>IF(S1649&gt;0,RANK(S1649,(N1649:P1649,Q1649:AE1649)),0)</f>
        <v>0</v>
      </c>
      <c r="AK1649" s="2">
        <f t="shared" si="579"/>
        <v>0</v>
      </c>
      <c r="AL1649" s="2">
        <f t="shared" si="580"/>
        <v>1.8829516539440204E-3</v>
      </c>
      <c r="AM1649" s="2">
        <f t="shared" si="581"/>
        <v>0</v>
      </c>
      <c r="AN1649" s="2">
        <f t="shared" si="582"/>
        <v>0</v>
      </c>
      <c r="AP1649" t="s">
        <v>646</v>
      </c>
      <c r="AQ1649" t="s">
        <v>2276</v>
      </c>
      <c r="AT1649" s="92">
        <v>49</v>
      </c>
      <c r="AU1649" s="94">
        <v>5</v>
      </c>
      <c r="AV1649" s="98">
        <f t="shared" si="573"/>
        <v>49005</v>
      </c>
      <c r="AX1649" s="6" t="s">
        <v>1535</v>
      </c>
    </row>
    <row r="1650" spans="1:50" hidden="1" outlineLevel="1">
      <c r="A1650" t="s">
        <v>345</v>
      </c>
      <c r="B1650" t="s">
        <v>2276</v>
      </c>
      <c r="C1650" s="1">
        <f t="shared" si="574"/>
        <v>5793</v>
      </c>
      <c r="D1650" s="6">
        <f>IF(N1650&gt;0, RANK(N1650,(N1650:P1650,Q1650:AE1650)),0)</f>
        <v>1</v>
      </c>
      <c r="E1650" s="6">
        <f>IF(O1650&gt;0,RANK(O1650,(N1650:P1650,Q1650:AE1650)),0)</f>
        <v>2</v>
      </c>
      <c r="F1650" s="6">
        <f>IF(P1650&gt;0,RANK(P1650,(N1650:P1650,Q1650:AE1650)),0)</f>
        <v>3</v>
      </c>
      <c r="G1650" s="1">
        <f t="shared" si="571"/>
        <v>443</v>
      </c>
      <c r="H1650" s="2">
        <f t="shared" si="572"/>
        <v>7.647160365958916E-2</v>
      </c>
      <c r="I1650" s="2"/>
      <c r="J1650" s="2">
        <f t="shared" si="575"/>
        <v>0.52787847402036936</v>
      </c>
      <c r="K1650" s="2">
        <f t="shared" si="576"/>
        <v>0.45140687036078025</v>
      </c>
      <c r="L1650" s="2">
        <f t="shared" si="577"/>
        <v>1.2774037631624375E-2</v>
      </c>
      <c r="M1650" s="2">
        <f t="shared" si="578"/>
        <v>7.9406179872260115E-3</v>
      </c>
      <c r="N1650" s="56">
        <v>3058</v>
      </c>
      <c r="O1650" s="56">
        <v>2615</v>
      </c>
      <c r="P1650" s="56">
        <v>74</v>
      </c>
      <c r="Q1650" s="56"/>
      <c r="R1650" s="56">
        <v>13</v>
      </c>
      <c r="S1650" s="56"/>
      <c r="T1650" s="56"/>
      <c r="U1650" s="56"/>
      <c r="V1650" s="56"/>
      <c r="W1650" s="56">
        <v>18</v>
      </c>
      <c r="X1650" s="56"/>
      <c r="Y1650" s="56">
        <v>15</v>
      </c>
      <c r="Z1650" s="53">
        <v>0</v>
      </c>
      <c r="AA1650" s="53">
        <v>0</v>
      </c>
      <c r="AB1650" s="56"/>
      <c r="AC1650" s="56"/>
      <c r="AD1650" s="56"/>
      <c r="AE1650" s="56"/>
      <c r="AG1650" s="6">
        <f>IF(Q1650&gt;0,RANK(Q1650,(N1650:P1650,Q1650:AE1650)),0)</f>
        <v>0</v>
      </c>
      <c r="AH1650" s="6">
        <f>IF(R1650&gt;0,RANK(R1650,(N1650:P1650,Q1650:AE1650)),0)</f>
        <v>6</v>
      </c>
      <c r="AI1650" s="6">
        <f>IF(T1650&gt;0,RANK(T1650,(N1650:P1650,Q1650:AE1650)),0)</f>
        <v>0</v>
      </c>
      <c r="AJ1650" s="6">
        <f>IF(S1650&gt;0,RANK(S1650,(N1650:P1650,Q1650:AE1650)),0)</f>
        <v>0</v>
      </c>
      <c r="AK1650" s="2">
        <f t="shared" si="579"/>
        <v>0</v>
      </c>
      <c r="AL1650" s="2">
        <f t="shared" si="580"/>
        <v>2.2440876920421199E-3</v>
      </c>
      <c r="AM1650" s="2">
        <f t="shared" si="581"/>
        <v>0</v>
      </c>
      <c r="AN1650" s="2">
        <f t="shared" si="582"/>
        <v>0</v>
      </c>
      <c r="AP1650" t="s">
        <v>345</v>
      </c>
      <c r="AQ1650" t="s">
        <v>2276</v>
      </c>
      <c r="AT1650" s="92">
        <v>49</v>
      </c>
      <c r="AU1650" s="94">
        <v>7</v>
      </c>
      <c r="AV1650" s="98">
        <f t="shared" si="573"/>
        <v>49007</v>
      </c>
      <c r="AX1650" s="6" t="s">
        <v>1535</v>
      </c>
    </row>
    <row r="1651" spans="1:50" hidden="1" outlineLevel="1">
      <c r="A1651" t="s">
        <v>1049</v>
      </c>
      <c r="B1651" t="s">
        <v>2276</v>
      </c>
      <c r="C1651" s="1">
        <f t="shared" si="574"/>
        <v>424</v>
      </c>
      <c r="D1651" s="6">
        <f>IF(N1651&gt;0, RANK(N1651,(N1651:P1651,Q1651:AE1651)),0)</f>
        <v>2</v>
      </c>
      <c r="E1651" s="6">
        <f>IF(O1651&gt;0,RANK(O1651,(N1651:P1651,Q1651:AE1651)),0)</f>
        <v>1</v>
      </c>
      <c r="F1651" s="6">
        <f>IF(P1651&gt;0,RANK(P1651,(N1651:P1651,Q1651:AE1651)),0)</f>
        <v>3</v>
      </c>
      <c r="G1651" s="1">
        <f t="shared" si="571"/>
        <v>212</v>
      </c>
      <c r="H1651" s="2">
        <f t="shared" si="572"/>
        <v>0.5</v>
      </c>
      <c r="I1651" s="2"/>
      <c r="J1651" s="2">
        <f t="shared" si="575"/>
        <v>0.23820754716981132</v>
      </c>
      <c r="K1651" s="2">
        <f t="shared" si="576"/>
        <v>0.7382075471698113</v>
      </c>
      <c r="L1651" s="2">
        <f t="shared" si="577"/>
        <v>9.433962264150943E-3</v>
      </c>
      <c r="M1651" s="2">
        <f t="shared" si="578"/>
        <v>1.4150943396226466E-2</v>
      </c>
      <c r="N1651" s="56">
        <v>101</v>
      </c>
      <c r="O1651" s="56">
        <v>313</v>
      </c>
      <c r="P1651" s="56">
        <v>4</v>
      </c>
      <c r="Q1651" s="56"/>
      <c r="R1651" s="56">
        <v>1</v>
      </c>
      <c r="S1651" s="56"/>
      <c r="T1651" s="56"/>
      <c r="U1651" s="56"/>
      <c r="V1651" s="56"/>
      <c r="W1651" s="56">
        <v>2</v>
      </c>
      <c r="X1651" s="56"/>
      <c r="Y1651" s="56">
        <v>3</v>
      </c>
      <c r="Z1651" s="53">
        <v>0</v>
      </c>
      <c r="AA1651" s="53">
        <v>0</v>
      </c>
      <c r="AB1651" s="56"/>
      <c r="AC1651" s="56"/>
      <c r="AD1651" s="56"/>
      <c r="AE1651" s="56"/>
      <c r="AG1651" s="6">
        <f>IF(Q1651&gt;0,RANK(Q1651,(N1651:P1651,Q1651:AE1651)),0)</f>
        <v>0</v>
      </c>
      <c r="AH1651" s="6">
        <f>IF(R1651&gt;0,RANK(R1651,(N1651:P1651,Q1651:AE1651)),0)</f>
        <v>6</v>
      </c>
      <c r="AI1651" s="6">
        <f>IF(T1651&gt;0,RANK(T1651,(N1651:P1651,Q1651:AE1651)),0)</f>
        <v>0</v>
      </c>
      <c r="AJ1651" s="6">
        <f>IF(S1651&gt;0,RANK(S1651,(N1651:P1651,Q1651:AE1651)),0)</f>
        <v>0</v>
      </c>
      <c r="AK1651" s="2">
        <f t="shared" si="579"/>
        <v>0</v>
      </c>
      <c r="AL1651" s="2">
        <f t="shared" si="580"/>
        <v>2.3584905660377358E-3</v>
      </c>
      <c r="AM1651" s="2">
        <f t="shared" si="581"/>
        <v>0</v>
      </c>
      <c r="AN1651" s="2">
        <f t="shared" si="582"/>
        <v>0</v>
      </c>
      <c r="AP1651" t="s">
        <v>1049</v>
      </c>
      <c r="AQ1651" t="s">
        <v>2276</v>
      </c>
      <c r="AT1651" s="92">
        <v>49</v>
      </c>
      <c r="AU1651" s="94">
        <v>9</v>
      </c>
      <c r="AV1651" s="98">
        <f t="shared" si="573"/>
        <v>49009</v>
      </c>
      <c r="AX1651" s="6" t="s">
        <v>1535</v>
      </c>
    </row>
    <row r="1652" spans="1:50" hidden="1" outlineLevel="1">
      <c r="A1652" t="s">
        <v>2771</v>
      </c>
      <c r="B1652" t="s">
        <v>2276</v>
      </c>
      <c r="C1652" s="1">
        <f t="shared" si="574"/>
        <v>53998</v>
      </c>
      <c r="D1652" s="6">
        <f>IF(N1652&gt;0, RANK(N1652,(N1652:P1652,Q1652:AE1652)),0)</f>
        <v>2</v>
      </c>
      <c r="E1652" s="6">
        <f>IF(O1652&gt;0,RANK(O1652,(N1652:P1652,Q1652:AE1652)),0)</f>
        <v>1</v>
      </c>
      <c r="F1652" s="6">
        <f>IF(P1652&gt;0,RANK(P1652,(N1652:P1652,Q1652:AE1652)),0)</f>
        <v>3</v>
      </c>
      <c r="G1652" s="1">
        <f t="shared" si="571"/>
        <v>29334</v>
      </c>
      <c r="H1652" s="2">
        <f t="shared" si="572"/>
        <v>0.54324234230897439</v>
      </c>
      <c r="I1652" s="2"/>
      <c r="J1652" s="2">
        <f t="shared" si="575"/>
        <v>0.21517463609763324</v>
      </c>
      <c r="K1652" s="2">
        <f t="shared" si="576"/>
        <v>0.7584169784066076</v>
      </c>
      <c r="L1652" s="2">
        <f t="shared" si="577"/>
        <v>1.7852513056039111E-2</v>
      </c>
      <c r="M1652" s="2">
        <f t="shared" si="578"/>
        <v>8.5558724397200789E-3</v>
      </c>
      <c r="N1652" s="56">
        <v>11619</v>
      </c>
      <c r="O1652" s="56">
        <v>40953</v>
      </c>
      <c r="P1652" s="56">
        <v>964</v>
      </c>
      <c r="Q1652" s="56"/>
      <c r="R1652" s="56">
        <v>127</v>
      </c>
      <c r="S1652" s="56"/>
      <c r="T1652" s="56"/>
      <c r="U1652" s="56"/>
      <c r="V1652" s="56"/>
      <c r="W1652" s="56">
        <v>93</v>
      </c>
      <c r="X1652" s="56"/>
      <c r="Y1652" s="56">
        <v>237</v>
      </c>
      <c r="Z1652" s="53">
        <v>3</v>
      </c>
      <c r="AA1652" s="53">
        <v>2</v>
      </c>
      <c r="AB1652" s="56"/>
      <c r="AC1652" s="56"/>
      <c r="AD1652" s="56"/>
      <c r="AE1652" s="56"/>
      <c r="AG1652" s="6">
        <f>IF(Q1652&gt;0,RANK(Q1652,(N1652:P1652,Q1652:AE1652)),0)</f>
        <v>0</v>
      </c>
      <c r="AH1652" s="6">
        <f>IF(R1652&gt;0,RANK(R1652,(N1652:P1652,Q1652:AE1652)),0)</f>
        <v>5</v>
      </c>
      <c r="AI1652" s="6">
        <f>IF(T1652&gt;0,RANK(T1652,(N1652:P1652,Q1652:AE1652)),0)</f>
        <v>0</v>
      </c>
      <c r="AJ1652" s="6">
        <f>IF(S1652&gt;0,RANK(S1652,(N1652:P1652,Q1652:AE1652)),0)</f>
        <v>0</v>
      </c>
      <c r="AK1652" s="2">
        <f t="shared" si="579"/>
        <v>0</v>
      </c>
      <c r="AL1652" s="2">
        <f t="shared" si="580"/>
        <v>2.3519389607022483E-3</v>
      </c>
      <c r="AM1652" s="2">
        <f t="shared" si="581"/>
        <v>0</v>
      </c>
      <c r="AN1652" s="2">
        <f t="shared" si="582"/>
        <v>0</v>
      </c>
      <c r="AP1652" t="s">
        <v>2771</v>
      </c>
      <c r="AQ1652" t="s">
        <v>2276</v>
      </c>
      <c r="AT1652" s="92">
        <v>49</v>
      </c>
      <c r="AU1652" s="94">
        <v>11</v>
      </c>
      <c r="AV1652" s="98">
        <f t="shared" si="573"/>
        <v>49011</v>
      </c>
      <c r="AX1652" s="6" t="s">
        <v>1535</v>
      </c>
    </row>
    <row r="1653" spans="1:50" hidden="1" outlineLevel="1">
      <c r="A1653" t="s">
        <v>565</v>
      </c>
      <c r="B1653" t="s">
        <v>2276</v>
      </c>
      <c r="C1653" s="1">
        <f t="shared" si="574"/>
        <v>3709</v>
      </c>
      <c r="D1653" s="6">
        <f>IF(N1653&gt;0, RANK(N1653,(N1653:P1653,Q1653:AE1653)),0)</f>
        <v>2</v>
      </c>
      <c r="E1653" s="6">
        <f>IF(O1653&gt;0,RANK(O1653,(N1653:P1653,Q1653:AE1653)),0)</f>
        <v>1</v>
      </c>
      <c r="F1653" s="6">
        <f>IF(P1653&gt;0,RANK(P1653,(N1653:P1653,Q1653:AE1653)),0)</f>
        <v>3</v>
      </c>
      <c r="G1653" s="1">
        <f t="shared" si="571"/>
        <v>2392</v>
      </c>
      <c r="H1653" s="2">
        <f t="shared" si="572"/>
        <v>0.64491776759234298</v>
      </c>
      <c r="I1653" s="2"/>
      <c r="J1653" s="2">
        <f t="shared" si="575"/>
        <v>0.1687786465354543</v>
      </c>
      <c r="K1653" s="2">
        <f t="shared" si="576"/>
        <v>0.81369641412779725</v>
      </c>
      <c r="L1653" s="2">
        <f t="shared" si="577"/>
        <v>1.0245349150714478E-2</v>
      </c>
      <c r="M1653" s="2">
        <f t="shared" si="578"/>
        <v>7.2795901860340014E-3</v>
      </c>
      <c r="N1653" s="56">
        <v>626</v>
      </c>
      <c r="O1653" s="56">
        <v>3018</v>
      </c>
      <c r="P1653" s="56">
        <v>38</v>
      </c>
      <c r="Q1653" s="56"/>
      <c r="R1653" s="56">
        <v>9</v>
      </c>
      <c r="S1653" s="56"/>
      <c r="T1653" s="56"/>
      <c r="U1653" s="56"/>
      <c r="V1653" s="56"/>
      <c r="W1653" s="56">
        <v>5</v>
      </c>
      <c r="X1653" s="56"/>
      <c r="Y1653" s="56">
        <v>13</v>
      </c>
      <c r="Z1653" s="53">
        <v>0</v>
      </c>
      <c r="AA1653" s="53">
        <v>0</v>
      </c>
      <c r="AB1653" s="56"/>
      <c r="AC1653" s="56"/>
      <c r="AD1653" s="56"/>
      <c r="AE1653" s="56"/>
      <c r="AG1653" s="6">
        <f>IF(Q1653&gt;0,RANK(Q1653,(N1653:P1653,Q1653:AE1653)),0)</f>
        <v>0</v>
      </c>
      <c r="AH1653" s="6">
        <f>IF(R1653&gt;0,RANK(R1653,(N1653:P1653,Q1653:AE1653)),0)</f>
        <v>5</v>
      </c>
      <c r="AI1653" s="6">
        <f>IF(T1653&gt;0,RANK(T1653,(N1653:P1653,Q1653:AE1653)),0)</f>
        <v>0</v>
      </c>
      <c r="AJ1653" s="6">
        <f>IF(S1653&gt;0,RANK(S1653,(N1653:P1653,Q1653:AE1653)),0)</f>
        <v>0</v>
      </c>
      <c r="AK1653" s="2">
        <f t="shared" si="579"/>
        <v>0</v>
      </c>
      <c r="AL1653" s="2">
        <f t="shared" si="580"/>
        <v>2.4265300620113237E-3</v>
      </c>
      <c r="AM1653" s="2">
        <f t="shared" si="581"/>
        <v>0</v>
      </c>
      <c r="AN1653" s="2">
        <f t="shared" si="582"/>
        <v>0</v>
      </c>
      <c r="AP1653" t="s">
        <v>565</v>
      </c>
      <c r="AQ1653" t="s">
        <v>2276</v>
      </c>
      <c r="AT1653" s="92">
        <v>49</v>
      </c>
      <c r="AU1653" s="94">
        <v>13</v>
      </c>
      <c r="AV1653" s="98">
        <f t="shared" si="573"/>
        <v>49013</v>
      </c>
      <c r="AX1653" s="6" t="s">
        <v>1535</v>
      </c>
    </row>
    <row r="1654" spans="1:50" hidden="1" outlineLevel="1">
      <c r="A1654" t="s">
        <v>1959</v>
      </c>
      <c r="B1654" t="s">
        <v>2276</v>
      </c>
      <c r="C1654" s="1">
        <f t="shared" si="574"/>
        <v>4028</v>
      </c>
      <c r="D1654" s="6">
        <f>IF(N1654&gt;0, RANK(N1654,(N1654:P1654,Q1654:AE1654)),0)</f>
        <v>2</v>
      </c>
      <c r="E1654" s="6">
        <f>IF(O1654&gt;0,RANK(O1654,(N1654:P1654,Q1654:AE1654)),0)</f>
        <v>1</v>
      </c>
      <c r="F1654" s="6">
        <f>IF(P1654&gt;0,RANK(P1654,(N1654:P1654,Q1654:AE1654)),0)</f>
        <v>3</v>
      </c>
      <c r="G1654" s="1">
        <f t="shared" si="571"/>
        <v>1589</v>
      </c>
      <c r="H1654" s="2">
        <f t="shared" si="572"/>
        <v>0.39448857994041708</v>
      </c>
      <c r="I1654" s="2"/>
      <c r="J1654" s="2">
        <f t="shared" si="575"/>
        <v>0.29394240317775572</v>
      </c>
      <c r="K1654" s="2">
        <f t="shared" si="576"/>
        <v>0.68843098311817275</v>
      </c>
      <c r="L1654" s="2">
        <f t="shared" si="577"/>
        <v>1.1420059582919563E-2</v>
      </c>
      <c r="M1654" s="2">
        <f t="shared" si="578"/>
        <v>6.2065541211519179E-3</v>
      </c>
      <c r="N1654" s="56">
        <v>1184</v>
      </c>
      <c r="O1654" s="56">
        <v>2773</v>
      </c>
      <c r="P1654" s="56">
        <v>46</v>
      </c>
      <c r="Q1654" s="56"/>
      <c r="R1654" s="56">
        <v>5</v>
      </c>
      <c r="S1654" s="56"/>
      <c r="T1654" s="56"/>
      <c r="U1654" s="56"/>
      <c r="V1654" s="56"/>
      <c r="W1654" s="56">
        <v>2</v>
      </c>
      <c r="X1654" s="56"/>
      <c r="Y1654" s="56">
        <v>18</v>
      </c>
      <c r="Z1654" s="53">
        <v>0</v>
      </c>
      <c r="AA1654" s="53">
        <v>0</v>
      </c>
      <c r="AB1654" s="56"/>
      <c r="AC1654" s="56"/>
      <c r="AD1654" s="56"/>
      <c r="AE1654" s="56"/>
      <c r="AG1654" s="6">
        <f>IF(Q1654&gt;0,RANK(Q1654,(N1654:P1654,Q1654:AE1654)),0)</f>
        <v>0</v>
      </c>
      <c r="AH1654" s="6">
        <f>IF(R1654&gt;0,RANK(R1654,(N1654:P1654,Q1654:AE1654)),0)</f>
        <v>5</v>
      </c>
      <c r="AI1654" s="6">
        <f>IF(T1654&gt;0,RANK(T1654,(N1654:P1654,Q1654:AE1654)),0)</f>
        <v>0</v>
      </c>
      <c r="AJ1654" s="6">
        <f>IF(S1654&gt;0,RANK(S1654,(N1654:P1654,Q1654:AE1654)),0)</f>
        <v>0</v>
      </c>
      <c r="AK1654" s="2">
        <f t="shared" si="579"/>
        <v>0</v>
      </c>
      <c r="AL1654" s="2">
        <f t="shared" si="580"/>
        <v>1.2413108242303873E-3</v>
      </c>
      <c r="AM1654" s="2">
        <f t="shared" si="581"/>
        <v>0</v>
      </c>
      <c r="AN1654" s="2">
        <f t="shared" si="582"/>
        <v>0</v>
      </c>
      <c r="AP1654" t="s">
        <v>1959</v>
      </c>
      <c r="AQ1654" t="s">
        <v>2276</v>
      </c>
      <c r="AT1654" s="92">
        <v>49</v>
      </c>
      <c r="AU1654" s="94">
        <v>15</v>
      </c>
      <c r="AV1654" s="98">
        <f t="shared" si="573"/>
        <v>49015</v>
      </c>
      <c r="AX1654" s="6" t="s">
        <v>1535</v>
      </c>
    </row>
    <row r="1655" spans="1:50" hidden="1" outlineLevel="1">
      <c r="A1655" t="s">
        <v>2088</v>
      </c>
      <c r="B1655" t="s">
        <v>2276</v>
      </c>
      <c r="C1655" s="1">
        <f t="shared" si="574"/>
        <v>1720</v>
      </c>
      <c r="D1655" s="6">
        <f>IF(N1655&gt;0, RANK(N1655,(N1655:P1655,Q1655:AE1655)),0)</f>
        <v>2</v>
      </c>
      <c r="E1655" s="6">
        <f>IF(O1655&gt;0,RANK(O1655,(N1655:P1655,Q1655:AE1655)),0)</f>
        <v>1</v>
      </c>
      <c r="F1655" s="6">
        <f>IF(P1655&gt;0,RANK(P1655,(N1655:P1655,Q1655:AE1655)),0)</f>
        <v>3</v>
      </c>
      <c r="G1655" s="1">
        <f t="shared" ref="G1655:G1718" si="583">IF(C1655&gt;0,MAX(N1655:P1655)-LARGE(N1655:P1655,2),0)</f>
        <v>1148</v>
      </c>
      <c r="H1655" s="2">
        <f t="shared" ref="H1655:H1718" si="584">IF(C1655&gt;0,G1655/C1655,0)</f>
        <v>0.66744186046511633</v>
      </c>
      <c r="I1655" s="2"/>
      <c r="J1655" s="2">
        <f t="shared" si="575"/>
        <v>0.15639534883720929</v>
      </c>
      <c r="K1655" s="2">
        <f t="shared" si="576"/>
        <v>0.82383720930232562</v>
      </c>
      <c r="L1655" s="2">
        <f t="shared" si="577"/>
        <v>6.3953488372093022E-3</v>
      </c>
      <c r="M1655" s="2">
        <f t="shared" si="578"/>
        <v>1.3372093023255783E-2</v>
      </c>
      <c r="N1655" s="56">
        <v>269</v>
      </c>
      <c r="O1655" s="56">
        <v>1417</v>
      </c>
      <c r="P1655" s="56">
        <v>11</v>
      </c>
      <c r="Q1655" s="56"/>
      <c r="R1655" s="56">
        <v>7</v>
      </c>
      <c r="S1655" s="56"/>
      <c r="T1655" s="56"/>
      <c r="U1655" s="56"/>
      <c r="V1655" s="56"/>
      <c r="W1655" s="56">
        <v>10</v>
      </c>
      <c r="X1655" s="56"/>
      <c r="Y1655" s="56">
        <v>6</v>
      </c>
      <c r="Z1655" s="53">
        <v>0</v>
      </c>
      <c r="AA1655" s="53">
        <v>0</v>
      </c>
      <c r="AB1655" s="56"/>
      <c r="AC1655" s="56"/>
      <c r="AD1655" s="56"/>
      <c r="AE1655" s="56"/>
      <c r="AG1655" s="6">
        <f>IF(Q1655&gt;0,RANK(Q1655,(N1655:P1655,Q1655:AE1655)),0)</f>
        <v>0</v>
      </c>
      <c r="AH1655" s="6">
        <f>IF(R1655&gt;0,RANK(R1655,(N1655:P1655,Q1655:AE1655)),0)</f>
        <v>5</v>
      </c>
      <c r="AI1655" s="6">
        <f>IF(T1655&gt;0,RANK(T1655,(N1655:P1655,Q1655:AE1655)),0)</f>
        <v>0</v>
      </c>
      <c r="AJ1655" s="6">
        <f>IF(S1655&gt;0,RANK(S1655,(N1655:P1655,Q1655:AE1655)),0)</f>
        <v>0</v>
      </c>
      <c r="AK1655" s="2">
        <f t="shared" si="579"/>
        <v>0</v>
      </c>
      <c r="AL1655" s="2">
        <f t="shared" si="580"/>
        <v>4.0697674418604651E-3</v>
      </c>
      <c r="AM1655" s="2">
        <f t="shared" si="581"/>
        <v>0</v>
      </c>
      <c r="AN1655" s="2">
        <f t="shared" si="582"/>
        <v>0</v>
      </c>
      <c r="AP1655" t="s">
        <v>2088</v>
      </c>
      <c r="AQ1655" t="s">
        <v>2276</v>
      </c>
      <c r="AT1655" s="92">
        <v>49</v>
      </c>
      <c r="AU1655" s="94">
        <v>17</v>
      </c>
      <c r="AV1655" s="98">
        <f t="shared" si="573"/>
        <v>49017</v>
      </c>
      <c r="AX1655" s="6" t="s">
        <v>1535</v>
      </c>
    </row>
    <row r="1656" spans="1:50" hidden="1" outlineLevel="1">
      <c r="A1656" t="s">
        <v>768</v>
      </c>
      <c r="B1656" t="s">
        <v>2276</v>
      </c>
      <c r="C1656" s="1">
        <f t="shared" si="574"/>
        <v>2530</v>
      </c>
      <c r="D1656" s="6">
        <f>IF(N1656&gt;0, RANK(N1656,(N1656:P1656,Q1656:AE1656)),0)</f>
        <v>2</v>
      </c>
      <c r="E1656" s="6">
        <f>IF(O1656&gt;0,RANK(O1656,(N1656:P1656,Q1656:AE1656)),0)</f>
        <v>1</v>
      </c>
      <c r="F1656" s="6">
        <f>IF(P1656&gt;0,RANK(P1656,(N1656:P1656,Q1656:AE1656)),0)</f>
        <v>3</v>
      </c>
      <c r="G1656" s="1">
        <f t="shared" si="583"/>
        <v>689</v>
      </c>
      <c r="H1656" s="2">
        <f t="shared" si="584"/>
        <v>0.27233201581027666</v>
      </c>
      <c r="I1656" s="2"/>
      <c r="J1656" s="2">
        <f t="shared" si="575"/>
        <v>0.34505928853754941</v>
      </c>
      <c r="K1656" s="2">
        <f t="shared" si="576"/>
        <v>0.61739130434782608</v>
      </c>
      <c r="L1656" s="2">
        <f t="shared" si="577"/>
        <v>2.292490118577075E-2</v>
      </c>
      <c r="M1656" s="2">
        <f t="shared" si="578"/>
        <v>1.4624505928853761E-2</v>
      </c>
      <c r="N1656" s="56">
        <v>873</v>
      </c>
      <c r="O1656" s="56">
        <v>1562</v>
      </c>
      <c r="P1656" s="56">
        <v>58</v>
      </c>
      <c r="Q1656" s="56"/>
      <c r="R1656" s="56">
        <v>13</v>
      </c>
      <c r="S1656" s="56"/>
      <c r="T1656" s="56"/>
      <c r="U1656" s="56"/>
      <c r="V1656" s="56"/>
      <c r="W1656" s="56">
        <v>13</v>
      </c>
      <c r="X1656" s="56"/>
      <c r="Y1656" s="56">
        <v>11</v>
      </c>
      <c r="Z1656" s="53">
        <v>0</v>
      </c>
      <c r="AA1656" s="53">
        <v>0</v>
      </c>
      <c r="AB1656" s="56"/>
      <c r="AC1656" s="56"/>
      <c r="AD1656" s="56"/>
      <c r="AE1656" s="56"/>
      <c r="AG1656" s="6">
        <f>IF(Q1656&gt;0,RANK(Q1656,(N1656:P1656,Q1656:AE1656)),0)</f>
        <v>0</v>
      </c>
      <c r="AH1656" s="6">
        <f>IF(R1656&gt;0,RANK(R1656,(N1656:P1656,Q1656:AE1656)),0)</f>
        <v>4</v>
      </c>
      <c r="AI1656" s="6">
        <f>IF(T1656&gt;0,RANK(T1656,(N1656:P1656,Q1656:AE1656)),0)</f>
        <v>0</v>
      </c>
      <c r="AJ1656" s="6">
        <f>IF(S1656&gt;0,RANK(S1656,(N1656:P1656,Q1656:AE1656)),0)</f>
        <v>0</v>
      </c>
      <c r="AK1656" s="2">
        <f t="shared" si="579"/>
        <v>0</v>
      </c>
      <c r="AL1656" s="2">
        <f t="shared" si="580"/>
        <v>5.1383399209486164E-3</v>
      </c>
      <c r="AM1656" s="2">
        <f t="shared" si="581"/>
        <v>0</v>
      </c>
      <c r="AN1656" s="2">
        <f t="shared" si="582"/>
        <v>0</v>
      </c>
      <c r="AP1656" t="s">
        <v>768</v>
      </c>
      <c r="AQ1656" t="s">
        <v>2276</v>
      </c>
      <c r="AT1656" s="92">
        <v>49</v>
      </c>
      <c r="AU1656" s="94">
        <v>19</v>
      </c>
      <c r="AV1656" s="98">
        <f t="shared" si="573"/>
        <v>49019</v>
      </c>
      <c r="AX1656" s="6" t="s">
        <v>1535</v>
      </c>
    </row>
    <row r="1657" spans="1:50" hidden="1" outlineLevel="1">
      <c r="A1657" t="s">
        <v>748</v>
      </c>
      <c r="B1657" t="s">
        <v>2276</v>
      </c>
      <c r="C1657" s="1">
        <f t="shared" si="574"/>
        <v>7042</v>
      </c>
      <c r="D1657" s="6">
        <f>IF(N1657&gt;0, RANK(N1657,(N1657:P1657,Q1657:AE1657)),0)</f>
        <v>2</v>
      </c>
      <c r="E1657" s="6">
        <f>IF(O1657&gt;0,RANK(O1657,(N1657:P1657,Q1657:AE1657)),0)</f>
        <v>1</v>
      </c>
      <c r="F1657" s="6">
        <f>IF(P1657&gt;0,RANK(P1657,(N1657:P1657,Q1657:AE1657)),0)</f>
        <v>3</v>
      </c>
      <c r="G1657" s="1">
        <f t="shared" si="583"/>
        <v>4353</v>
      </c>
      <c r="H1657" s="2">
        <f t="shared" si="584"/>
        <v>0.61814825333712009</v>
      </c>
      <c r="I1657" s="2"/>
      <c r="J1657" s="2">
        <f t="shared" si="575"/>
        <v>0.17282022152797502</v>
      </c>
      <c r="K1657" s="2">
        <f t="shared" si="576"/>
        <v>0.79096847486509514</v>
      </c>
      <c r="L1657" s="2">
        <f t="shared" si="577"/>
        <v>1.5336552115876171E-2</v>
      </c>
      <c r="M1657" s="2">
        <f t="shared" si="578"/>
        <v>2.0874751491053639E-2</v>
      </c>
      <c r="N1657" s="56">
        <v>1217</v>
      </c>
      <c r="O1657" s="56">
        <v>5570</v>
      </c>
      <c r="P1657" s="56">
        <v>108</v>
      </c>
      <c r="Q1657" s="56"/>
      <c r="R1657" s="56">
        <v>31</v>
      </c>
      <c r="S1657" s="56"/>
      <c r="T1657" s="56"/>
      <c r="U1657" s="56"/>
      <c r="V1657" s="56"/>
      <c r="W1657" s="56">
        <v>17</v>
      </c>
      <c r="X1657" s="56"/>
      <c r="Y1657" s="56">
        <v>99</v>
      </c>
      <c r="Z1657" s="53">
        <v>0</v>
      </c>
      <c r="AA1657" s="53">
        <v>0</v>
      </c>
      <c r="AB1657" s="56"/>
      <c r="AC1657" s="56"/>
      <c r="AD1657" s="56"/>
      <c r="AE1657" s="56"/>
      <c r="AG1657" s="6">
        <f>IF(Q1657&gt;0,RANK(Q1657,(N1657:P1657,Q1657:AE1657)),0)</f>
        <v>0</v>
      </c>
      <c r="AH1657" s="6">
        <f>IF(R1657&gt;0,RANK(R1657,(N1657:P1657,Q1657:AE1657)),0)</f>
        <v>5</v>
      </c>
      <c r="AI1657" s="6">
        <f>IF(T1657&gt;0,RANK(T1657,(N1657:P1657,Q1657:AE1657)),0)</f>
        <v>0</v>
      </c>
      <c r="AJ1657" s="6">
        <f>IF(S1657&gt;0,RANK(S1657,(N1657:P1657,Q1657:AE1657)),0)</f>
        <v>0</v>
      </c>
      <c r="AK1657" s="2">
        <f t="shared" si="579"/>
        <v>0</v>
      </c>
      <c r="AL1657" s="2">
        <f t="shared" si="580"/>
        <v>4.4021584777051972E-3</v>
      </c>
      <c r="AM1657" s="2">
        <f t="shared" si="581"/>
        <v>0</v>
      </c>
      <c r="AN1657" s="2">
        <f t="shared" si="582"/>
        <v>0</v>
      </c>
      <c r="AP1657" t="s">
        <v>748</v>
      </c>
      <c r="AQ1657" t="s">
        <v>2276</v>
      </c>
      <c r="AT1657" s="92">
        <v>49</v>
      </c>
      <c r="AU1657" s="94">
        <v>21</v>
      </c>
      <c r="AV1657" s="98">
        <f t="shared" si="573"/>
        <v>49021</v>
      </c>
      <c r="AX1657" s="6" t="s">
        <v>1535</v>
      </c>
    </row>
    <row r="1658" spans="1:50" hidden="1" outlineLevel="1">
      <c r="A1658" t="s">
        <v>1423</v>
      </c>
      <c r="B1658" t="s">
        <v>2276</v>
      </c>
      <c r="C1658" s="1">
        <f t="shared" si="574"/>
        <v>2242</v>
      </c>
      <c r="D1658" s="6">
        <f>IF(N1658&gt;0, RANK(N1658,(N1658:P1658,Q1658:AE1658)),0)</f>
        <v>2</v>
      </c>
      <c r="E1658" s="6">
        <f>IF(O1658&gt;0,RANK(O1658,(N1658:P1658,Q1658:AE1658)),0)</f>
        <v>1</v>
      </c>
      <c r="F1658" s="6">
        <f>IF(P1658&gt;0,RANK(P1658,(N1658:P1658,Q1658:AE1658)),0)</f>
        <v>3</v>
      </c>
      <c r="G1658" s="1">
        <f t="shared" si="583"/>
        <v>889</v>
      </c>
      <c r="H1658" s="2">
        <f t="shared" si="584"/>
        <v>0.39652096342551296</v>
      </c>
      <c r="I1658" s="2"/>
      <c r="J1658" s="2">
        <f t="shared" si="575"/>
        <v>0.29482604817127567</v>
      </c>
      <c r="K1658" s="2">
        <f t="shared" si="576"/>
        <v>0.69134701159678857</v>
      </c>
      <c r="L1658" s="2">
        <f t="shared" si="577"/>
        <v>9.3666369313113295E-3</v>
      </c>
      <c r="M1658" s="2">
        <f t="shared" si="578"/>
        <v>4.4603033006244287E-3</v>
      </c>
      <c r="N1658" s="56">
        <v>661</v>
      </c>
      <c r="O1658" s="56">
        <v>1550</v>
      </c>
      <c r="P1658" s="56">
        <v>21</v>
      </c>
      <c r="Q1658" s="56"/>
      <c r="R1658" s="56">
        <v>2</v>
      </c>
      <c r="S1658" s="56"/>
      <c r="T1658" s="56"/>
      <c r="U1658" s="56"/>
      <c r="V1658" s="56"/>
      <c r="W1658" s="56">
        <v>4</v>
      </c>
      <c r="X1658" s="56"/>
      <c r="Y1658" s="56">
        <v>4</v>
      </c>
      <c r="Z1658" s="53">
        <v>0</v>
      </c>
      <c r="AA1658" s="53">
        <v>0</v>
      </c>
      <c r="AB1658" s="56"/>
      <c r="AC1658" s="56"/>
      <c r="AD1658" s="56"/>
      <c r="AE1658" s="56"/>
      <c r="AG1658" s="6">
        <f>IF(Q1658&gt;0,RANK(Q1658,(N1658:P1658,Q1658:AE1658)),0)</f>
        <v>0</v>
      </c>
      <c r="AH1658" s="6">
        <f>IF(R1658&gt;0,RANK(R1658,(N1658:P1658,Q1658:AE1658)),0)</f>
        <v>6</v>
      </c>
      <c r="AI1658" s="6">
        <f>IF(T1658&gt;0,RANK(T1658,(N1658:P1658,Q1658:AE1658)),0)</f>
        <v>0</v>
      </c>
      <c r="AJ1658" s="6">
        <f>IF(S1658&gt;0,RANK(S1658,(N1658:P1658,Q1658:AE1658)),0)</f>
        <v>0</v>
      </c>
      <c r="AK1658" s="2">
        <f t="shared" si="579"/>
        <v>0</v>
      </c>
      <c r="AL1658" s="2">
        <f t="shared" si="580"/>
        <v>8.9206066012488853E-4</v>
      </c>
      <c r="AM1658" s="2">
        <f t="shared" si="581"/>
        <v>0</v>
      </c>
      <c r="AN1658" s="2">
        <f t="shared" si="582"/>
        <v>0</v>
      </c>
      <c r="AP1658" t="s">
        <v>1423</v>
      </c>
      <c r="AQ1658" t="s">
        <v>2276</v>
      </c>
      <c r="AT1658" s="92">
        <v>49</v>
      </c>
      <c r="AU1658" s="94">
        <v>23</v>
      </c>
      <c r="AV1658" s="98">
        <f t="shared" si="573"/>
        <v>49023</v>
      </c>
      <c r="AX1658" s="6" t="s">
        <v>1535</v>
      </c>
    </row>
    <row r="1659" spans="1:50" hidden="1" outlineLevel="1">
      <c r="A1659" t="s">
        <v>1862</v>
      </c>
      <c r="B1659" t="s">
        <v>2276</v>
      </c>
      <c r="C1659" s="1">
        <f t="shared" si="574"/>
        <v>2235</v>
      </c>
      <c r="D1659" s="6">
        <f>IF(N1659&gt;0, RANK(N1659,(N1659:P1659,Q1659:AE1659)),0)</f>
        <v>2</v>
      </c>
      <c r="E1659" s="6">
        <f>IF(O1659&gt;0,RANK(O1659,(N1659:P1659,Q1659:AE1659)),0)</f>
        <v>1</v>
      </c>
      <c r="F1659" s="6">
        <f>IF(P1659&gt;0,RANK(P1659,(N1659:P1659,Q1659:AE1659)),0)</f>
        <v>3</v>
      </c>
      <c r="G1659" s="1">
        <f t="shared" si="583"/>
        <v>1402</v>
      </c>
      <c r="H1659" s="2">
        <f t="shared" si="584"/>
        <v>0.62729306487695746</v>
      </c>
      <c r="I1659" s="2"/>
      <c r="J1659" s="2">
        <f t="shared" si="575"/>
        <v>0.17002237136465326</v>
      </c>
      <c r="K1659" s="2">
        <f t="shared" si="576"/>
        <v>0.79731543624161072</v>
      </c>
      <c r="L1659" s="2">
        <f t="shared" si="577"/>
        <v>1.7002237136465325E-2</v>
      </c>
      <c r="M1659" s="2">
        <f t="shared" si="578"/>
        <v>1.5659955257270698E-2</v>
      </c>
      <c r="N1659" s="56">
        <v>380</v>
      </c>
      <c r="O1659" s="56">
        <v>1782</v>
      </c>
      <c r="P1659" s="56">
        <v>38</v>
      </c>
      <c r="Q1659" s="56"/>
      <c r="R1659" s="56">
        <v>13</v>
      </c>
      <c r="S1659" s="56"/>
      <c r="T1659" s="56"/>
      <c r="U1659" s="56"/>
      <c r="V1659" s="56"/>
      <c r="W1659" s="56">
        <v>7</v>
      </c>
      <c r="X1659" s="56"/>
      <c r="Y1659" s="56">
        <v>15</v>
      </c>
      <c r="Z1659" s="53">
        <v>0</v>
      </c>
      <c r="AA1659" s="53">
        <v>0</v>
      </c>
      <c r="AB1659" s="56"/>
      <c r="AC1659" s="56"/>
      <c r="AD1659" s="56"/>
      <c r="AE1659" s="56"/>
      <c r="AG1659" s="6">
        <f>IF(Q1659&gt;0,RANK(Q1659,(N1659:P1659,Q1659:AE1659)),0)</f>
        <v>0</v>
      </c>
      <c r="AH1659" s="6">
        <f>IF(R1659&gt;0,RANK(R1659,(N1659:P1659,Q1659:AE1659)),0)</f>
        <v>5</v>
      </c>
      <c r="AI1659" s="6">
        <f>IF(T1659&gt;0,RANK(T1659,(N1659:P1659,Q1659:AE1659)),0)</f>
        <v>0</v>
      </c>
      <c r="AJ1659" s="6">
        <f>IF(S1659&gt;0,RANK(S1659,(N1659:P1659,Q1659:AE1659)),0)</f>
        <v>0</v>
      </c>
      <c r="AK1659" s="2">
        <f t="shared" si="579"/>
        <v>0</v>
      </c>
      <c r="AL1659" s="2">
        <f t="shared" si="580"/>
        <v>5.8165548098434005E-3</v>
      </c>
      <c r="AM1659" s="2">
        <f t="shared" si="581"/>
        <v>0</v>
      </c>
      <c r="AN1659" s="2">
        <f t="shared" si="582"/>
        <v>0</v>
      </c>
      <c r="AP1659" t="s">
        <v>1862</v>
      </c>
      <c r="AQ1659" t="s">
        <v>2276</v>
      </c>
      <c r="AT1659" s="92">
        <v>49</v>
      </c>
      <c r="AU1659" s="94">
        <v>25</v>
      </c>
      <c r="AV1659" s="98">
        <f t="shared" si="573"/>
        <v>49025</v>
      </c>
      <c r="AX1659" s="6" t="s">
        <v>1535</v>
      </c>
    </row>
    <row r="1660" spans="1:50" hidden="1" outlineLevel="1">
      <c r="A1660" t="s">
        <v>346</v>
      </c>
      <c r="B1660" t="s">
        <v>2276</v>
      </c>
      <c r="C1660" s="1">
        <f t="shared" si="574"/>
        <v>4084</v>
      </c>
      <c r="D1660" s="6">
        <f>IF(N1660&gt;0, RANK(N1660,(N1660:P1660,Q1660:AE1660)),0)</f>
        <v>2</v>
      </c>
      <c r="E1660" s="6">
        <f>IF(O1660&gt;0,RANK(O1660,(N1660:P1660,Q1660:AE1660)),0)</f>
        <v>1</v>
      </c>
      <c r="F1660" s="6">
        <f>IF(P1660&gt;0,RANK(P1660,(N1660:P1660,Q1660:AE1660)),0)</f>
        <v>3</v>
      </c>
      <c r="G1660" s="1">
        <f t="shared" si="583"/>
        <v>2600</v>
      </c>
      <c r="H1660" s="2">
        <f t="shared" si="584"/>
        <v>0.63663075416258574</v>
      </c>
      <c r="I1660" s="2"/>
      <c r="J1660" s="2">
        <f t="shared" si="575"/>
        <v>0.17066601371204701</v>
      </c>
      <c r="K1660" s="2">
        <f t="shared" si="576"/>
        <v>0.80729676787463267</v>
      </c>
      <c r="L1660" s="2">
        <f t="shared" si="577"/>
        <v>1.297747306562194E-2</v>
      </c>
      <c r="M1660" s="2">
        <f t="shared" si="578"/>
        <v>9.059745347698352E-3</v>
      </c>
      <c r="N1660" s="56">
        <v>697</v>
      </c>
      <c r="O1660" s="56">
        <v>3297</v>
      </c>
      <c r="P1660" s="56">
        <v>53</v>
      </c>
      <c r="Q1660" s="56"/>
      <c r="R1660" s="56">
        <v>16</v>
      </c>
      <c r="S1660" s="56"/>
      <c r="T1660" s="56"/>
      <c r="U1660" s="56"/>
      <c r="V1660" s="56"/>
      <c r="W1660" s="56">
        <v>3</v>
      </c>
      <c r="X1660" s="56"/>
      <c r="Y1660" s="56">
        <v>18</v>
      </c>
      <c r="Z1660" s="53">
        <v>0</v>
      </c>
      <c r="AA1660" s="53">
        <v>0</v>
      </c>
      <c r="AB1660" s="56"/>
      <c r="AC1660" s="56"/>
      <c r="AD1660" s="56"/>
      <c r="AE1660" s="56"/>
      <c r="AG1660" s="6">
        <f>IF(Q1660&gt;0,RANK(Q1660,(N1660:P1660,Q1660:AE1660)),0)</f>
        <v>0</v>
      </c>
      <c r="AH1660" s="6">
        <f>IF(R1660&gt;0,RANK(R1660,(N1660:P1660,Q1660:AE1660)),0)</f>
        <v>5</v>
      </c>
      <c r="AI1660" s="6">
        <f>IF(T1660&gt;0,RANK(T1660,(N1660:P1660,Q1660:AE1660)),0)</f>
        <v>0</v>
      </c>
      <c r="AJ1660" s="6">
        <f>IF(S1660&gt;0,RANK(S1660,(N1660:P1660,Q1660:AE1660)),0)</f>
        <v>0</v>
      </c>
      <c r="AK1660" s="2">
        <f t="shared" si="579"/>
        <v>0</v>
      </c>
      <c r="AL1660" s="2">
        <f t="shared" si="580"/>
        <v>3.9177277179236044E-3</v>
      </c>
      <c r="AM1660" s="2">
        <f t="shared" si="581"/>
        <v>0</v>
      </c>
      <c r="AN1660" s="2">
        <f t="shared" si="582"/>
        <v>0</v>
      </c>
      <c r="AP1660" t="s">
        <v>346</v>
      </c>
      <c r="AQ1660" t="s">
        <v>2276</v>
      </c>
      <c r="AT1660" s="92">
        <v>49</v>
      </c>
      <c r="AU1660" s="94">
        <v>27</v>
      </c>
      <c r="AV1660" s="98">
        <f t="shared" si="573"/>
        <v>49027</v>
      </c>
      <c r="AX1660" s="6" t="s">
        <v>1535</v>
      </c>
    </row>
    <row r="1661" spans="1:50" hidden="1" outlineLevel="1">
      <c r="A1661" t="s">
        <v>1967</v>
      </c>
      <c r="B1661" t="s">
        <v>2276</v>
      </c>
      <c r="C1661" s="1">
        <f t="shared" si="574"/>
        <v>2610</v>
      </c>
      <c r="D1661" s="6">
        <f>IF(N1661&gt;0, RANK(N1661,(N1661:P1661,Q1661:AE1661)),0)</f>
        <v>2</v>
      </c>
      <c r="E1661" s="6">
        <f>IF(O1661&gt;0,RANK(O1661,(N1661:P1661,Q1661:AE1661)),0)</f>
        <v>1</v>
      </c>
      <c r="F1661" s="6">
        <f>IF(P1661&gt;0,RANK(P1661,(N1661:P1661,Q1661:AE1661)),0)</f>
        <v>3</v>
      </c>
      <c r="G1661" s="1">
        <f t="shared" si="583"/>
        <v>1416</v>
      </c>
      <c r="H1661" s="2">
        <f t="shared" si="584"/>
        <v>0.54252873563218396</v>
      </c>
      <c r="I1661" s="2"/>
      <c r="J1661" s="2">
        <f t="shared" si="575"/>
        <v>0.22298850574712645</v>
      </c>
      <c r="K1661" s="2">
        <f t="shared" si="576"/>
        <v>0.76551724137931032</v>
      </c>
      <c r="L1661" s="2">
        <f t="shared" si="577"/>
        <v>8.0459770114942528E-3</v>
      </c>
      <c r="M1661" s="2">
        <f t="shared" si="578"/>
        <v>3.4482758620689516E-3</v>
      </c>
      <c r="N1661" s="56">
        <v>582</v>
      </c>
      <c r="O1661" s="56">
        <v>1998</v>
      </c>
      <c r="P1661" s="56">
        <v>21</v>
      </c>
      <c r="Q1661" s="56"/>
      <c r="R1661" s="56">
        <v>3</v>
      </c>
      <c r="S1661" s="56"/>
      <c r="T1661" s="56"/>
      <c r="U1661" s="56"/>
      <c r="V1661" s="56"/>
      <c r="W1661" s="56">
        <v>3</v>
      </c>
      <c r="X1661" s="56"/>
      <c r="Y1661" s="56">
        <v>3</v>
      </c>
      <c r="Z1661" s="53">
        <v>0</v>
      </c>
      <c r="AA1661" s="53">
        <v>0</v>
      </c>
      <c r="AB1661" s="56"/>
      <c r="AC1661" s="56"/>
      <c r="AD1661" s="56"/>
      <c r="AE1661" s="56"/>
      <c r="AG1661" s="6">
        <f>IF(Q1661&gt;0,RANK(Q1661,(N1661:P1661,Q1661:AE1661)),0)</f>
        <v>0</v>
      </c>
      <c r="AH1661" s="6">
        <f>IF(R1661&gt;0,RANK(R1661,(N1661:P1661,Q1661:AE1661)),0)</f>
        <v>4</v>
      </c>
      <c r="AI1661" s="6">
        <f>IF(T1661&gt;0,RANK(T1661,(N1661:P1661,Q1661:AE1661)),0)</f>
        <v>0</v>
      </c>
      <c r="AJ1661" s="6">
        <f>IF(S1661&gt;0,RANK(S1661,(N1661:P1661,Q1661:AE1661)),0)</f>
        <v>0</v>
      </c>
      <c r="AK1661" s="2">
        <f t="shared" si="579"/>
        <v>0</v>
      </c>
      <c r="AL1661" s="2">
        <f t="shared" si="580"/>
        <v>1.1494252873563218E-3</v>
      </c>
      <c r="AM1661" s="2">
        <f t="shared" si="581"/>
        <v>0</v>
      </c>
      <c r="AN1661" s="2">
        <f t="shared" si="582"/>
        <v>0</v>
      </c>
      <c r="AP1661" t="s">
        <v>1967</v>
      </c>
      <c r="AQ1661" t="s">
        <v>2276</v>
      </c>
      <c r="AT1661" s="92">
        <v>49</v>
      </c>
      <c r="AU1661" s="94">
        <v>29</v>
      </c>
      <c r="AV1661" s="98">
        <f t="shared" si="573"/>
        <v>49029</v>
      </c>
      <c r="AX1661" s="6" t="s">
        <v>1535</v>
      </c>
    </row>
    <row r="1662" spans="1:50" hidden="1" outlineLevel="1">
      <c r="A1662" t="s">
        <v>330</v>
      </c>
      <c r="B1662" t="s">
        <v>2276</v>
      </c>
      <c r="C1662" s="1">
        <f t="shared" si="574"/>
        <v>716</v>
      </c>
      <c r="D1662" s="6">
        <f>IF(N1662&gt;0, RANK(N1662,(N1662:P1662,Q1662:AE1662)),0)</f>
        <v>2</v>
      </c>
      <c r="E1662" s="6">
        <f>IF(O1662&gt;0,RANK(O1662,(N1662:P1662,Q1662:AE1662)),0)</f>
        <v>1</v>
      </c>
      <c r="F1662" s="6">
        <f>IF(P1662&gt;0,RANK(P1662,(N1662:P1662,Q1662:AE1662)),0)</f>
        <v>3</v>
      </c>
      <c r="G1662" s="1">
        <f t="shared" si="583"/>
        <v>411</v>
      </c>
      <c r="H1662" s="2">
        <f t="shared" si="584"/>
        <v>0.57402234636871508</v>
      </c>
      <c r="I1662" s="2"/>
      <c r="J1662" s="2">
        <f t="shared" si="575"/>
        <v>0.20670391061452514</v>
      </c>
      <c r="K1662" s="2">
        <f t="shared" si="576"/>
        <v>0.78072625698324027</v>
      </c>
      <c r="L1662" s="2">
        <f t="shared" si="577"/>
        <v>6.9832402234636867E-3</v>
      </c>
      <c r="M1662" s="2">
        <f t="shared" si="578"/>
        <v>5.5865921787708397E-3</v>
      </c>
      <c r="N1662" s="56">
        <v>148</v>
      </c>
      <c r="O1662" s="56">
        <v>559</v>
      </c>
      <c r="P1662" s="56">
        <v>5</v>
      </c>
      <c r="Q1662" s="56"/>
      <c r="R1662" s="56">
        <v>0</v>
      </c>
      <c r="S1662" s="56"/>
      <c r="T1662" s="56"/>
      <c r="U1662" s="56"/>
      <c r="V1662" s="56"/>
      <c r="W1662" s="56">
        <v>4</v>
      </c>
      <c r="X1662" s="56"/>
      <c r="Y1662" s="56">
        <v>0</v>
      </c>
      <c r="Z1662" s="53">
        <v>0</v>
      </c>
      <c r="AA1662" s="53">
        <v>0</v>
      </c>
      <c r="AB1662" s="56"/>
      <c r="AC1662" s="56"/>
      <c r="AD1662" s="56"/>
      <c r="AE1662" s="56"/>
      <c r="AG1662" s="6">
        <f>IF(Q1662&gt;0,RANK(Q1662,(N1662:P1662,Q1662:AE1662)),0)</f>
        <v>0</v>
      </c>
      <c r="AH1662" s="6">
        <f>IF(R1662&gt;0,RANK(R1662,(N1662:P1662,Q1662:AE1662)),0)</f>
        <v>0</v>
      </c>
      <c r="AI1662" s="6">
        <f>IF(T1662&gt;0,RANK(T1662,(N1662:P1662,Q1662:AE1662)),0)</f>
        <v>0</v>
      </c>
      <c r="AJ1662" s="6">
        <f>IF(S1662&gt;0,RANK(S1662,(N1662:P1662,Q1662:AE1662)),0)</f>
        <v>0</v>
      </c>
      <c r="AK1662" s="2">
        <f t="shared" si="579"/>
        <v>0</v>
      </c>
      <c r="AL1662" s="2">
        <f t="shared" si="580"/>
        <v>0</v>
      </c>
      <c r="AM1662" s="2">
        <f t="shared" si="581"/>
        <v>0</v>
      </c>
      <c r="AN1662" s="2">
        <f t="shared" si="582"/>
        <v>0</v>
      </c>
      <c r="AP1662" t="s">
        <v>330</v>
      </c>
      <c r="AQ1662" t="s">
        <v>2276</v>
      </c>
      <c r="AT1662" s="92">
        <v>49</v>
      </c>
      <c r="AU1662" s="94">
        <v>31</v>
      </c>
      <c r="AV1662" s="98">
        <f t="shared" si="573"/>
        <v>49031</v>
      </c>
      <c r="AX1662" s="6" t="s">
        <v>1535</v>
      </c>
    </row>
    <row r="1663" spans="1:50" hidden="1" outlineLevel="1">
      <c r="A1663" t="s">
        <v>1902</v>
      </c>
      <c r="B1663" t="s">
        <v>2276</v>
      </c>
      <c r="C1663" s="1">
        <f t="shared" si="574"/>
        <v>765</v>
      </c>
      <c r="D1663" s="6">
        <f>IF(N1663&gt;0, RANK(N1663,(N1663:P1663,Q1663:AE1663)),0)</f>
        <v>2</v>
      </c>
      <c r="E1663" s="6">
        <f>IF(O1663&gt;0,RANK(O1663,(N1663:P1663,Q1663:AE1663)),0)</f>
        <v>1</v>
      </c>
      <c r="F1663" s="6">
        <f>IF(P1663&gt;0,RANK(P1663,(N1663:P1663,Q1663:AE1663)),0)</f>
        <v>3</v>
      </c>
      <c r="G1663" s="1">
        <f t="shared" si="583"/>
        <v>466</v>
      </c>
      <c r="H1663" s="2">
        <f t="shared" si="584"/>
        <v>0.60915032679738557</v>
      </c>
      <c r="I1663" s="2"/>
      <c r="J1663" s="2">
        <f t="shared" si="575"/>
        <v>0.19084967320261437</v>
      </c>
      <c r="K1663" s="2">
        <f t="shared" si="576"/>
        <v>0.8</v>
      </c>
      <c r="L1663" s="2">
        <f t="shared" si="577"/>
        <v>5.2287581699346402E-3</v>
      </c>
      <c r="M1663" s="2">
        <f t="shared" si="578"/>
        <v>3.9215686274509482E-3</v>
      </c>
      <c r="N1663" s="56">
        <v>146</v>
      </c>
      <c r="O1663" s="56">
        <v>612</v>
      </c>
      <c r="P1663" s="56">
        <v>4</v>
      </c>
      <c r="Q1663" s="56"/>
      <c r="R1663" s="56">
        <v>0</v>
      </c>
      <c r="S1663" s="56"/>
      <c r="T1663" s="56"/>
      <c r="U1663" s="56"/>
      <c r="V1663" s="56"/>
      <c r="W1663" s="56">
        <v>1</v>
      </c>
      <c r="X1663" s="56"/>
      <c r="Y1663" s="56">
        <v>2</v>
      </c>
      <c r="Z1663" s="53">
        <v>0</v>
      </c>
      <c r="AA1663" s="53">
        <v>0</v>
      </c>
      <c r="AB1663" s="56"/>
      <c r="AC1663" s="56"/>
      <c r="AD1663" s="56"/>
      <c r="AE1663" s="56"/>
      <c r="AG1663" s="6">
        <f>IF(Q1663&gt;0,RANK(Q1663,(N1663:P1663,Q1663:AE1663)),0)</f>
        <v>0</v>
      </c>
      <c r="AH1663" s="6">
        <f>IF(R1663&gt;0,RANK(R1663,(N1663:P1663,Q1663:AE1663)),0)</f>
        <v>0</v>
      </c>
      <c r="AI1663" s="6">
        <f>IF(T1663&gt;0,RANK(T1663,(N1663:P1663,Q1663:AE1663)),0)</f>
        <v>0</v>
      </c>
      <c r="AJ1663" s="6">
        <f>IF(S1663&gt;0,RANK(S1663,(N1663:P1663,Q1663:AE1663)),0)</f>
        <v>0</v>
      </c>
      <c r="AK1663" s="2">
        <f t="shared" si="579"/>
        <v>0</v>
      </c>
      <c r="AL1663" s="2">
        <f t="shared" si="580"/>
        <v>0</v>
      </c>
      <c r="AM1663" s="2">
        <f t="shared" si="581"/>
        <v>0</v>
      </c>
      <c r="AN1663" s="2">
        <f t="shared" si="582"/>
        <v>0</v>
      </c>
      <c r="AP1663" t="s">
        <v>1902</v>
      </c>
      <c r="AQ1663" t="s">
        <v>2276</v>
      </c>
      <c r="AT1663" s="92">
        <v>49</v>
      </c>
      <c r="AU1663" s="94">
        <v>33</v>
      </c>
      <c r="AV1663" s="98">
        <f t="shared" si="573"/>
        <v>49033</v>
      </c>
      <c r="AX1663" s="6" t="s">
        <v>1535</v>
      </c>
    </row>
    <row r="1664" spans="1:50" hidden="1" outlineLevel="1">
      <c r="A1664" t="s">
        <v>1858</v>
      </c>
      <c r="B1664" t="s">
        <v>2276</v>
      </c>
      <c r="C1664" s="1">
        <f t="shared" si="574"/>
        <v>225074</v>
      </c>
      <c r="D1664" s="6">
        <f>IF(N1664&gt;0, RANK(N1664,(N1664:P1664,Q1664:AE1664)),0)</f>
        <v>2</v>
      </c>
      <c r="E1664" s="6">
        <f>IF(O1664&gt;0,RANK(O1664,(N1664:P1664,Q1664:AE1664)),0)</f>
        <v>1</v>
      </c>
      <c r="F1664" s="6">
        <f>IF(P1664&gt;0,RANK(P1664,(N1664:P1664,Q1664:AE1664)),0)</f>
        <v>3</v>
      </c>
      <c r="G1664" s="1">
        <f t="shared" si="583"/>
        <v>56009</v>
      </c>
      <c r="H1664" s="2">
        <f t="shared" si="584"/>
        <v>0.24884704586047254</v>
      </c>
      <c r="I1664" s="2"/>
      <c r="J1664" s="2">
        <f t="shared" si="575"/>
        <v>0.35997494157477095</v>
      </c>
      <c r="K1664" s="2">
        <f t="shared" si="576"/>
        <v>0.60882198743524352</v>
      </c>
      <c r="L1664" s="2">
        <f t="shared" si="577"/>
        <v>2.1712858881967709E-2</v>
      </c>
      <c r="M1664" s="2">
        <f t="shared" si="578"/>
        <v>9.4902121080178287E-3</v>
      </c>
      <c r="N1664" s="56">
        <v>81021</v>
      </c>
      <c r="O1664" s="56">
        <v>137030</v>
      </c>
      <c r="P1664" s="56">
        <v>4887</v>
      </c>
      <c r="Q1664" s="56"/>
      <c r="R1664" s="56">
        <v>642</v>
      </c>
      <c r="S1664" s="56"/>
      <c r="T1664" s="56"/>
      <c r="U1664" s="56"/>
      <c r="V1664" s="56"/>
      <c r="W1664" s="56">
        <v>783</v>
      </c>
      <c r="X1664" s="56"/>
      <c r="Y1664" s="56">
        <v>707</v>
      </c>
      <c r="Z1664" s="53">
        <v>4</v>
      </c>
      <c r="AA1664" s="53">
        <v>0</v>
      </c>
      <c r="AB1664" s="56"/>
      <c r="AC1664" s="56"/>
      <c r="AD1664" s="56"/>
      <c r="AE1664" s="56"/>
      <c r="AG1664" s="6">
        <f>IF(Q1664&gt;0,RANK(Q1664,(N1664:P1664,Q1664:AE1664)),0)</f>
        <v>0</v>
      </c>
      <c r="AH1664" s="6">
        <f>IF(R1664&gt;0,RANK(R1664,(N1664:P1664,Q1664:AE1664)),0)</f>
        <v>6</v>
      </c>
      <c r="AI1664" s="6">
        <f>IF(T1664&gt;0,RANK(T1664,(N1664:P1664,Q1664:AE1664)),0)</f>
        <v>0</v>
      </c>
      <c r="AJ1664" s="6">
        <f>IF(S1664&gt;0,RANK(S1664,(N1664:P1664,Q1664:AE1664)),0)</f>
        <v>0</v>
      </c>
      <c r="AK1664" s="2">
        <f t="shared" si="579"/>
        <v>0</v>
      </c>
      <c r="AL1664" s="2">
        <f t="shared" si="580"/>
        <v>2.8523952122413072E-3</v>
      </c>
      <c r="AM1664" s="2">
        <f t="shared" si="581"/>
        <v>0</v>
      </c>
      <c r="AN1664" s="2">
        <f t="shared" si="582"/>
        <v>0</v>
      </c>
      <c r="AP1664" t="s">
        <v>1858</v>
      </c>
      <c r="AQ1664" t="s">
        <v>2276</v>
      </c>
      <c r="AT1664" s="92">
        <v>49</v>
      </c>
      <c r="AU1664" s="94">
        <v>35</v>
      </c>
      <c r="AV1664" s="98">
        <f t="shared" si="573"/>
        <v>49035</v>
      </c>
      <c r="AX1664" s="6" t="s">
        <v>1535</v>
      </c>
    </row>
    <row r="1665" spans="1:50" hidden="1" outlineLevel="1">
      <c r="A1665" t="s">
        <v>1521</v>
      </c>
      <c r="B1665" t="s">
        <v>2276</v>
      </c>
      <c r="C1665" s="1">
        <f t="shared" si="574"/>
        <v>3480</v>
      </c>
      <c r="D1665" s="6">
        <f>IF(N1665&gt;0, RANK(N1665,(N1665:P1665,Q1665:AE1665)),0)</f>
        <v>2</v>
      </c>
      <c r="E1665" s="6">
        <f>IF(O1665&gt;0,RANK(O1665,(N1665:P1665,Q1665:AE1665)),0)</f>
        <v>1</v>
      </c>
      <c r="F1665" s="6">
        <f>IF(P1665&gt;0,RANK(P1665,(N1665:P1665,Q1665:AE1665)),0)</f>
        <v>4</v>
      </c>
      <c r="G1665" s="1">
        <f t="shared" si="583"/>
        <v>1196</v>
      </c>
      <c r="H1665" s="2">
        <f t="shared" si="584"/>
        <v>0.34367816091954023</v>
      </c>
      <c r="I1665" s="2"/>
      <c r="J1665" s="2">
        <f t="shared" si="575"/>
        <v>0.3040229885057471</v>
      </c>
      <c r="K1665" s="2">
        <f t="shared" si="576"/>
        <v>0.64770114942528734</v>
      </c>
      <c r="L1665" s="2">
        <f t="shared" si="577"/>
        <v>7.1839080459770114E-3</v>
      </c>
      <c r="M1665" s="2">
        <f t="shared" si="578"/>
        <v>4.1091954022988604E-2</v>
      </c>
      <c r="N1665" s="56">
        <v>1058</v>
      </c>
      <c r="O1665" s="56">
        <v>2254</v>
      </c>
      <c r="P1665" s="56">
        <v>25</v>
      </c>
      <c r="Q1665" s="56"/>
      <c r="R1665" s="56">
        <v>6</v>
      </c>
      <c r="S1665" s="56"/>
      <c r="T1665" s="56"/>
      <c r="U1665" s="56"/>
      <c r="V1665" s="56"/>
      <c r="W1665" s="56">
        <v>127</v>
      </c>
      <c r="X1665" s="56"/>
      <c r="Y1665" s="56">
        <v>8</v>
      </c>
      <c r="Z1665" s="53">
        <v>1</v>
      </c>
      <c r="AA1665" s="53">
        <v>1</v>
      </c>
      <c r="AB1665" s="56"/>
      <c r="AC1665" s="56"/>
      <c r="AD1665" s="56"/>
      <c r="AE1665" s="56"/>
      <c r="AG1665" s="6">
        <f>IF(Q1665&gt;0,RANK(Q1665,(N1665:P1665,Q1665:AE1665)),0)</f>
        <v>0</v>
      </c>
      <c r="AH1665" s="6">
        <f>IF(R1665&gt;0,RANK(R1665,(N1665:P1665,Q1665:AE1665)),0)</f>
        <v>6</v>
      </c>
      <c r="AI1665" s="6">
        <f>IF(T1665&gt;0,RANK(T1665,(N1665:P1665,Q1665:AE1665)),0)</f>
        <v>0</v>
      </c>
      <c r="AJ1665" s="6">
        <f>IF(S1665&gt;0,RANK(S1665,(N1665:P1665,Q1665:AE1665)),0)</f>
        <v>0</v>
      </c>
      <c r="AK1665" s="2">
        <f t="shared" si="579"/>
        <v>0</v>
      </c>
      <c r="AL1665" s="2">
        <f t="shared" si="580"/>
        <v>1.7241379310344827E-3</v>
      </c>
      <c r="AM1665" s="2">
        <f t="shared" si="581"/>
        <v>0</v>
      </c>
      <c r="AN1665" s="2">
        <f t="shared" si="582"/>
        <v>0</v>
      </c>
      <c r="AP1665" t="s">
        <v>1521</v>
      </c>
      <c r="AQ1665" t="s">
        <v>2276</v>
      </c>
      <c r="AT1665" s="92">
        <v>49</v>
      </c>
      <c r="AU1665" s="94">
        <v>37</v>
      </c>
      <c r="AV1665" s="98">
        <f t="shared" si="573"/>
        <v>49037</v>
      </c>
      <c r="AX1665" s="6" t="s">
        <v>1535</v>
      </c>
    </row>
    <row r="1666" spans="1:50" hidden="1" outlineLevel="1">
      <c r="A1666" t="s">
        <v>1859</v>
      </c>
      <c r="B1666" t="s">
        <v>2276</v>
      </c>
      <c r="C1666" s="1">
        <f t="shared" si="574"/>
        <v>5622</v>
      </c>
      <c r="D1666" s="6">
        <f>IF(N1666&gt;0, RANK(N1666,(N1666:P1666,Q1666:AE1666)),0)</f>
        <v>2</v>
      </c>
      <c r="E1666" s="6">
        <f>IF(O1666&gt;0,RANK(O1666,(N1666:P1666,Q1666:AE1666)),0)</f>
        <v>1</v>
      </c>
      <c r="F1666" s="6">
        <f>IF(P1666&gt;0,RANK(P1666,(N1666:P1666,Q1666:AE1666)),0)</f>
        <v>3</v>
      </c>
      <c r="G1666" s="1">
        <f t="shared" si="583"/>
        <v>3237</v>
      </c>
      <c r="H1666" s="2">
        <f t="shared" si="584"/>
        <v>0.57577374599786557</v>
      </c>
      <c r="I1666" s="2"/>
      <c r="J1666" s="2">
        <f t="shared" si="575"/>
        <v>0.19530416221985059</v>
      </c>
      <c r="K1666" s="2">
        <f t="shared" si="576"/>
        <v>0.77107790821771616</v>
      </c>
      <c r="L1666" s="2">
        <f t="shared" si="577"/>
        <v>1.44076840981857E-2</v>
      </c>
      <c r="M1666" s="2">
        <f t="shared" si="578"/>
        <v>1.9210245464247558E-2</v>
      </c>
      <c r="N1666" s="56">
        <v>1098</v>
      </c>
      <c r="O1666" s="56">
        <v>4335</v>
      </c>
      <c r="P1666" s="56">
        <v>81</v>
      </c>
      <c r="Q1666" s="56"/>
      <c r="R1666" s="56">
        <v>17</v>
      </c>
      <c r="S1666" s="56"/>
      <c r="T1666" s="56"/>
      <c r="U1666" s="56"/>
      <c r="V1666" s="56"/>
      <c r="W1666" s="56">
        <v>12</v>
      </c>
      <c r="X1666" s="56"/>
      <c r="Y1666" s="56">
        <v>79</v>
      </c>
      <c r="Z1666" s="53">
        <v>0</v>
      </c>
      <c r="AA1666" s="53">
        <v>0</v>
      </c>
      <c r="AB1666" s="56"/>
      <c r="AC1666" s="56"/>
      <c r="AD1666" s="56"/>
      <c r="AE1666" s="56"/>
      <c r="AG1666" s="6">
        <f>IF(Q1666&gt;0,RANK(Q1666,(N1666:P1666,Q1666:AE1666)),0)</f>
        <v>0</v>
      </c>
      <c r="AH1666" s="6">
        <f>IF(R1666&gt;0,RANK(R1666,(N1666:P1666,Q1666:AE1666)),0)</f>
        <v>5</v>
      </c>
      <c r="AI1666" s="6">
        <f>IF(T1666&gt;0,RANK(T1666,(N1666:P1666,Q1666:AE1666)),0)</f>
        <v>0</v>
      </c>
      <c r="AJ1666" s="6">
        <f>IF(S1666&gt;0,RANK(S1666,(N1666:P1666,Q1666:AE1666)),0)</f>
        <v>0</v>
      </c>
      <c r="AK1666" s="2">
        <f t="shared" si="579"/>
        <v>0</v>
      </c>
      <c r="AL1666" s="2">
        <f t="shared" si="580"/>
        <v>3.0238349341871222E-3</v>
      </c>
      <c r="AM1666" s="2">
        <f t="shared" si="581"/>
        <v>0</v>
      </c>
      <c r="AN1666" s="2">
        <f t="shared" si="582"/>
        <v>0</v>
      </c>
      <c r="AP1666" t="s">
        <v>1859</v>
      </c>
      <c r="AQ1666" t="s">
        <v>2276</v>
      </c>
      <c r="AT1666" s="92">
        <v>49</v>
      </c>
      <c r="AU1666" s="94">
        <v>39</v>
      </c>
      <c r="AV1666" s="98">
        <f t="shared" si="573"/>
        <v>49039</v>
      </c>
      <c r="AX1666" s="6" t="s">
        <v>1535</v>
      </c>
    </row>
    <row r="1667" spans="1:50" hidden="1" outlineLevel="1">
      <c r="A1667" t="s">
        <v>344</v>
      </c>
      <c r="B1667" t="s">
        <v>2276</v>
      </c>
      <c r="C1667" s="1">
        <f t="shared" si="574"/>
        <v>4636</v>
      </c>
      <c r="D1667" s="6">
        <f>IF(N1667&gt;0, RANK(N1667,(N1667:P1667,Q1667:AE1667)),0)</f>
        <v>2</v>
      </c>
      <c r="E1667" s="6">
        <f>IF(O1667&gt;0,RANK(O1667,(N1667:P1667,Q1667:AE1667)),0)</f>
        <v>1</v>
      </c>
      <c r="F1667" s="6">
        <f>IF(P1667&gt;0,RANK(P1667,(N1667:P1667,Q1667:AE1667)),0)</f>
        <v>3</v>
      </c>
      <c r="G1667" s="1">
        <f t="shared" si="583"/>
        <v>2963</v>
      </c>
      <c r="H1667" s="2">
        <f t="shared" si="584"/>
        <v>0.63912855910267474</v>
      </c>
      <c r="I1667" s="2"/>
      <c r="J1667" s="2">
        <f t="shared" si="575"/>
        <v>0.16609145815358067</v>
      </c>
      <c r="K1667" s="2">
        <f t="shared" si="576"/>
        <v>0.80522001725625536</v>
      </c>
      <c r="L1667" s="2">
        <f t="shared" si="577"/>
        <v>1.5962036238136326E-2</v>
      </c>
      <c r="M1667" s="2">
        <f t="shared" si="578"/>
        <v>1.2726488352027696E-2</v>
      </c>
      <c r="N1667" s="56">
        <v>770</v>
      </c>
      <c r="O1667" s="56">
        <v>3733</v>
      </c>
      <c r="P1667" s="56">
        <v>74</v>
      </c>
      <c r="Q1667" s="56"/>
      <c r="R1667" s="56">
        <v>20</v>
      </c>
      <c r="S1667" s="56"/>
      <c r="T1667" s="56"/>
      <c r="U1667" s="56"/>
      <c r="V1667" s="56"/>
      <c r="W1667" s="56">
        <v>10</v>
      </c>
      <c r="X1667" s="56"/>
      <c r="Y1667" s="56">
        <v>29</v>
      </c>
      <c r="Z1667" s="53">
        <v>0</v>
      </c>
      <c r="AA1667" s="53">
        <v>0</v>
      </c>
      <c r="AB1667" s="56"/>
      <c r="AC1667" s="56"/>
      <c r="AD1667" s="56"/>
      <c r="AE1667" s="56"/>
      <c r="AG1667" s="6">
        <f>IF(Q1667&gt;0,RANK(Q1667,(N1667:P1667,Q1667:AE1667)),0)</f>
        <v>0</v>
      </c>
      <c r="AH1667" s="6">
        <f>IF(R1667&gt;0,RANK(R1667,(N1667:P1667,Q1667:AE1667)),0)</f>
        <v>5</v>
      </c>
      <c r="AI1667" s="6">
        <f>IF(T1667&gt;0,RANK(T1667,(N1667:P1667,Q1667:AE1667)),0)</f>
        <v>0</v>
      </c>
      <c r="AJ1667" s="6">
        <f>IF(S1667&gt;0,RANK(S1667,(N1667:P1667,Q1667:AE1667)),0)</f>
        <v>0</v>
      </c>
      <c r="AK1667" s="2">
        <f t="shared" si="579"/>
        <v>0</v>
      </c>
      <c r="AL1667" s="2">
        <f t="shared" si="580"/>
        <v>4.3140638481449526E-3</v>
      </c>
      <c r="AM1667" s="2">
        <f t="shared" si="581"/>
        <v>0</v>
      </c>
      <c r="AN1667" s="2">
        <f t="shared" si="582"/>
        <v>0</v>
      </c>
      <c r="AP1667" t="s">
        <v>344</v>
      </c>
      <c r="AQ1667" t="s">
        <v>2276</v>
      </c>
      <c r="AT1667" s="92">
        <v>49</v>
      </c>
      <c r="AU1667" s="94">
        <v>41</v>
      </c>
      <c r="AV1667" s="98">
        <f t="shared" si="573"/>
        <v>49041</v>
      </c>
      <c r="AX1667" s="6" t="s">
        <v>1535</v>
      </c>
    </row>
    <row r="1668" spans="1:50" hidden="1" outlineLevel="1">
      <c r="A1668" t="s">
        <v>959</v>
      </c>
      <c r="B1668" t="s">
        <v>2276</v>
      </c>
      <c r="C1668" s="1">
        <f t="shared" si="574"/>
        <v>7511</v>
      </c>
      <c r="D1668" s="6">
        <f>IF(N1668&gt;0, RANK(N1668,(N1668:P1668,Q1668:AE1668)),0)</f>
        <v>2</v>
      </c>
      <c r="E1668" s="6">
        <f>IF(O1668&gt;0,RANK(O1668,(N1668:P1668,Q1668:AE1668)),0)</f>
        <v>1</v>
      </c>
      <c r="F1668" s="6">
        <f>IF(P1668&gt;0,RANK(P1668,(N1668:P1668,Q1668:AE1668)),0)</f>
        <v>3</v>
      </c>
      <c r="G1668" s="1">
        <f t="shared" si="583"/>
        <v>925</v>
      </c>
      <c r="H1668" s="2">
        <f t="shared" si="584"/>
        <v>0.12315270935960591</v>
      </c>
      <c r="I1668" s="2"/>
      <c r="J1668" s="2">
        <f t="shared" si="575"/>
        <v>0.42577552922380507</v>
      </c>
      <c r="K1668" s="2">
        <f t="shared" si="576"/>
        <v>0.548928238583411</v>
      </c>
      <c r="L1668" s="2">
        <f t="shared" si="577"/>
        <v>1.8106776727466384E-2</v>
      </c>
      <c r="M1668" s="2">
        <f t="shared" si="578"/>
        <v>7.1894554653176013E-3</v>
      </c>
      <c r="N1668" s="56">
        <v>3198</v>
      </c>
      <c r="O1668" s="56">
        <v>4123</v>
      </c>
      <c r="P1668" s="56">
        <v>136</v>
      </c>
      <c r="Q1668" s="56"/>
      <c r="R1668" s="56">
        <v>14</v>
      </c>
      <c r="S1668" s="56"/>
      <c r="T1668" s="56"/>
      <c r="U1668" s="56"/>
      <c r="V1668" s="56"/>
      <c r="W1668" s="56">
        <v>19</v>
      </c>
      <c r="X1668" s="56"/>
      <c r="Y1668" s="56">
        <v>21</v>
      </c>
      <c r="Z1668" s="53">
        <v>0</v>
      </c>
      <c r="AA1668" s="53">
        <v>0</v>
      </c>
      <c r="AB1668" s="56"/>
      <c r="AC1668" s="56"/>
      <c r="AD1668" s="56"/>
      <c r="AE1668" s="56"/>
      <c r="AG1668" s="6">
        <f>IF(Q1668&gt;0,RANK(Q1668,(N1668:P1668,Q1668:AE1668)),0)</f>
        <v>0</v>
      </c>
      <c r="AH1668" s="6">
        <f>IF(R1668&gt;0,RANK(R1668,(N1668:P1668,Q1668:AE1668)),0)</f>
        <v>6</v>
      </c>
      <c r="AI1668" s="6">
        <f>IF(T1668&gt;0,RANK(T1668,(N1668:P1668,Q1668:AE1668)),0)</f>
        <v>0</v>
      </c>
      <c r="AJ1668" s="6">
        <f>IF(S1668&gt;0,RANK(S1668,(N1668:P1668,Q1668:AE1668)),0)</f>
        <v>0</v>
      </c>
      <c r="AK1668" s="2">
        <f t="shared" si="579"/>
        <v>0</v>
      </c>
      <c r="AL1668" s="2">
        <f t="shared" si="580"/>
        <v>1.863932898415657E-3</v>
      </c>
      <c r="AM1668" s="2">
        <f t="shared" si="581"/>
        <v>0</v>
      </c>
      <c r="AN1668" s="2">
        <f t="shared" si="582"/>
        <v>0</v>
      </c>
      <c r="AP1668" t="s">
        <v>959</v>
      </c>
      <c r="AQ1668" t="s">
        <v>2276</v>
      </c>
      <c r="AT1668" s="92">
        <v>49</v>
      </c>
      <c r="AU1668" s="94">
        <v>43</v>
      </c>
      <c r="AV1668" s="98">
        <f t="shared" si="573"/>
        <v>49043</v>
      </c>
      <c r="AX1668" s="6" t="s">
        <v>1535</v>
      </c>
    </row>
    <row r="1669" spans="1:50" hidden="1" outlineLevel="1">
      <c r="A1669" t="s">
        <v>975</v>
      </c>
      <c r="B1669" t="s">
        <v>2276</v>
      </c>
      <c r="C1669" s="1">
        <f t="shared" si="574"/>
        <v>7924</v>
      </c>
      <c r="D1669" s="6">
        <f>IF(N1669&gt;0, RANK(N1669,(N1669:P1669,Q1669:AE1669)),0)</f>
        <v>2</v>
      </c>
      <c r="E1669" s="6">
        <f>IF(O1669&gt;0,RANK(O1669,(N1669:P1669,Q1669:AE1669)),0)</f>
        <v>1</v>
      </c>
      <c r="F1669" s="6">
        <f>IF(P1669&gt;0,RANK(P1669,(N1669:P1669,Q1669:AE1669)),0)</f>
        <v>3</v>
      </c>
      <c r="G1669" s="1">
        <f t="shared" si="583"/>
        <v>2177</v>
      </c>
      <c r="H1669" s="2">
        <f t="shared" si="584"/>
        <v>0.27473498233215549</v>
      </c>
      <c r="I1669" s="2"/>
      <c r="J1669" s="2">
        <f t="shared" si="575"/>
        <v>0.34780413932357396</v>
      </c>
      <c r="K1669" s="2">
        <f t="shared" si="576"/>
        <v>0.62253912165572944</v>
      </c>
      <c r="L1669" s="2">
        <f t="shared" si="577"/>
        <v>1.8551236749116608E-2</v>
      </c>
      <c r="M1669" s="2">
        <f t="shared" si="578"/>
        <v>1.1105502271579935E-2</v>
      </c>
      <c r="N1669" s="56">
        <v>2756</v>
      </c>
      <c r="O1669" s="56">
        <v>4933</v>
      </c>
      <c r="P1669" s="56">
        <v>147</v>
      </c>
      <c r="Q1669" s="56"/>
      <c r="R1669" s="56">
        <v>28</v>
      </c>
      <c r="S1669" s="56"/>
      <c r="T1669" s="56"/>
      <c r="U1669" s="56"/>
      <c r="V1669" s="56"/>
      <c r="W1669" s="56">
        <v>32</v>
      </c>
      <c r="X1669" s="56"/>
      <c r="Y1669" s="56">
        <v>28</v>
      </c>
      <c r="Z1669" s="53">
        <v>0</v>
      </c>
      <c r="AA1669" s="53">
        <v>0</v>
      </c>
      <c r="AB1669" s="56"/>
      <c r="AC1669" s="56"/>
      <c r="AD1669" s="56"/>
      <c r="AE1669" s="56"/>
      <c r="AG1669" s="6">
        <f>IF(Q1669&gt;0,RANK(Q1669,(N1669:P1669,Q1669:AE1669)),0)</f>
        <v>0</v>
      </c>
      <c r="AH1669" s="6">
        <f>IF(R1669&gt;0,RANK(R1669,(N1669:P1669,Q1669:AE1669)),0)</f>
        <v>5</v>
      </c>
      <c r="AI1669" s="6">
        <f>IF(T1669&gt;0,RANK(T1669,(N1669:P1669,Q1669:AE1669)),0)</f>
        <v>0</v>
      </c>
      <c r="AJ1669" s="6">
        <f>IF(S1669&gt;0,RANK(S1669,(N1669:P1669,Q1669:AE1669)),0)</f>
        <v>0</v>
      </c>
      <c r="AK1669" s="2">
        <f t="shared" si="579"/>
        <v>0</v>
      </c>
      <c r="AL1669" s="2">
        <f t="shared" si="580"/>
        <v>3.5335689045936395E-3</v>
      </c>
      <c r="AM1669" s="2">
        <f t="shared" si="581"/>
        <v>0</v>
      </c>
      <c r="AN1669" s="2">
        <f t="shared" si="582"/>
        <v>0</v>
      </c>
      <c r="AP1669" t="s">
        <v>975</v>
      </c>
      <c r="AQ1669" t="s">
        <v>2276</v>
      </c>
      <c r="AT1669" s="92">
        <v>49</v>
      </c>
      <c r="AU1669" s="94">
        <v>45</v>
      </c>
      <c r="AV1669" s="98">
        <f t="shared" si="573"/>
        <v>49045</v>
      </c>
      <c r="AX1669" s="6" t="s">
        <v>1535</v>
      </c>
    </row>
    <row r="1670" spans="1:50" hidden="1" outlineLevel="1">
      <c r="A1670" t="s">
        <v>2368</v>
      </c>
      <c r="B1670" t="s">
        <v>2276</v>
      </c>
      <c r="C1670" s="1">
        <f t="shared" si="574"/>
        <v>6217</v>
      </c>
      <c r="D1670" s="6">
        <f>IF(N1670&gt;0, RANK(N1670,(N1670:P1670,Q1670:AE1670)),0)</f>
        <v>2</v>
      </c>
      <c r="E1670" s="6">
        <f>IF(O1670&gt;0,RANK(O1670,(N1670:P1670,Q1670:AE1670)),0)</f>
        <v>1</v>
      </c>
      <c r="F1670" s="6">
        <f>IF(P1670&gt;0,RANK(P1670,(N1670:P1670,Q1670:AE1670)),0)</f>
        <v>3</v>
      </c>
      <c r="G1670" s="1">
        <f t="shared" si="583"/>
        <v>3937</v>
      </c>
      <c r="H1670" s="2">
        <f t="shared" si="584"/>
        <v>0.63326363197683766</v>
      </c>
      <c r="I1670" s="2"/>
      <c r="J1670" s="2">
        <f t="shared" si="575"/>
        <v>0.17210873411613317</v>
      </c>
      <c r="K1670" s="2">
        <f t="shared" si="576"/>
        <v>0.80537236609297091</v>
      </c>
      <c r="L1670" s="2">
        <f t="shared" si="577"/>
        <v>1.4958983432523726E-2</v>
      </c>
      <c r="M1670" s="2">
        <f t="shared" si="578"/>
        <v>7.5599163583722154E-3</v>
      </c>
      <c r="N1670" s="56">
        <v>1070</v>
      </c>
      <c r="O1670" s="56">
        <v>5007</v>
      </c>
      <c r="P1670" s="56">
        <v>93</v>
      </c>
      <c r="Q1670" s="56"/>
      <c r="R1670" s="56">
        <v>12</v>
      </c>
      <c r="S1670" s="56"/>
      <c r="T1670" s="56"/>
      <c r="U1670" s="56"/>
      <c r="V1670" s="56"/>
      <c r="W1670" s="56">
        <v>15</v>
      </c>
      <c r="X1670" s="56"/>
      <c r="Y1670" s="56">
        <v>20</v>
      </c>
      <c r="Z1670" s="53">
        <v>0</v>
      </c>
      <c r="AA1670" s="53">
        <v>0</v>
      </c>
      <c r="AB1670" s="56"/>
      <c r="AC1670" s="56"/>
      <c r="AD1670" s="56"/>
      <c r="AE1670" s="56"/>
      <c r="AG1670" s="6">
        <f>IF(Q1670&gt;0,RANK(Q1670,(N1670:P1670,Q1670:AE1670)),0)</f>
        <v>0</v>
      </c>
      <c r="AH1670" s="6">
        <f>IF(R1670&gt;0,RANK(R1670,(N1670:P1670,Q1670:AE1670)),0)</f>
        <v>6</v>
      </c>
      <c r="AI1670" s="6">
        <f>IF(T1670&gt;0,RANK(T1670,(N1670:P1670,Q1670:AE1670)),0)</f>
        <v>0</v>
      </c>
      <c r="AJ1670" s="6">
        <f>IF(S1670&gt;0,RANK(S1670,(N1670:P1670,Q1670:AE1670)),0)</f>
        <v>0</v>
      </c>
      <c r="AK1670" s="2">
        <f t="shared" si="579"/>
        <v>0</v>
      </c>
      <c r="AL1670" s="2">
        <f t="shared" si="580"/>
        <v>1.9301914106482226E-3</v>
      </c>
      <c r="AM1670" s="2">
        <f t="shared" si="581"/>
        <v>0</v>
      </c>
      <c r="AN1670" s="2">
        <f t="shared" si="582"/>
        <v>0</v>
      </c>
      <c r="AP1670" t="s">
        <v>2368</v>
      </c>
      <c r="AQ1670" t="s">
        <v>2276</v>
      </c>
      <c r="AT1670" s="92">
        <v>49</v>
      </c>
      <c r="AU1670" s="94">
        <v>47</v>
      </c>
      <c r="AV1670" s="98">
        <f t="shared" si="573"/>
        <v>49047</v>
      </c>
      <c r="AX1670" s="6" t="s">
        <v>1535</v>
      </c>
    </row>
    <row r="1671" spans="1:50" hidden="1" outlineLevel="1">
      <c r="A1671" t="s">
        <v>2791</v>
      </c>
      <c r="B1671" t="s">
        <v>2276</v>
      </c>
      <c r="C1671" s="1">
        <f t="shared" si="574"/>
        <v>67743</v>
      </c>
      <c r="D1671" s="6">
        <f>IF(N1671&gt;0, RANK(N1671,(N1671:P1671,Q1671:AE1671)),0)</f>
        <v>2</v>
      </c>
      <c r="E1671" s="6">
        <f>IF(O1671&gt;0,RANK(O1671,(N1671:P1671,Q1671:AE1671)),0)</f>
        <v>1</v>
      </c>
      <c r="F1671" s="6">
        <f>IF(P1671&gt;0,RANK(P1671,(N1671:P1671,Q1671:AE1671)),0)</f>
        <v>3</v>
      </c>
      <c r="G1671" s="1">
        <f t="shared" si="583"/>
        <v>45994</v>
      </c>
      <c r="H1671" s="2">
        <f t="shared" si="584"/>
        <v>0.67894837843024369</v>
      </c>
      <c r="I1671" s="2"/>
      <c r="J1671" s="2">
        <f t="shared" si="575"/>
        <v>0.14862052167751649</v>
      </c>
      <c r="K1671" s="2">
        <f t="shared" si="576"/>
        <v>0.82756890010776019</v>
      </c>
      <c r="L1671" s="2">
        <f t="shared" si="577"/>
        <v>1.3713594024474854E-2</v>
      </c>
      <c r="M1671" s="2">
        <f t="shared" si="578"/>
        <v>1.0096984190248468E-2</v>
      </c>
      <c r="N1671" s="56">
        <v>10068</v>
      </c>
      <c r="O1671" s="56">
        <v>56062</v>
      </c>
      <c r="P1671" s="56">
        <v>929</v>
      </c>
      <c r="Q1671" s="56"/>
      <c r="R1671" s="56">
        <v>142</v>
      </c>
      <c r="S1671" s="56"/>
      <c r="T1671" s="56"/>
      <c r="U1671" s="56"/>
      <c r="V1671" s="56"/>
      <c r="W1671" s="56">
        <v>71</v>
      </c>
      <c r="X1671" s="56"/>
      <c r="Y1671" s="56">
        <v>463</v>
      </c>
      <c r="Z1671" s="53">
        <v>3</v>
      </c>
      <c r="AA1671" s="53">
        <v>5</v>
      </c>
      <c r="AB1671" s="56"/>
      <c r="AC1671" s="56"/>
      <c r="AD1671" s="56"/>
      <c r="AE1671" s="56"/>
      <c r="AG1671" s="6">
        <f>IF(Q1671&gt;0,RANK(Q1671,(N1671:P1671,Q1671:AE1671)),0)</f>
        <v>0</v>
      </c>
      <c r="AH1671" s="6">
        <f>IF(R1671&gt;0,RANK(R1671,(N1671:P1671,Q1671:AE1671)),0)</f>
        <v>5</v>
      </c>
      <c r="AI1671" s="6">
        <f>IF(T1671&gt;0,RANK(T1671,(N1671:P1671,Q1671:AE1671)),0)</f>
        <v>0</v>
      </c>
      <c r="AJ1671" s="6">
        <f>IF(S1671&gt;0,RANK(S1671,(N1671:P1671,Q1671:AE1671)),0)</f>
        <v>0</v>
      </c>
      <c r="AK1671" s="2">
        <f t="shared" si="579"/>
        <v>0</v>
      </c>
      <c r="AL1671" s="2">
        <f t="shared" si="580"/>
        <v>2.0961575365720441E-3</v>
      </c>
      <c r="AM1671" s="2">
        <f t="shared" si="581"/>
        <v>0</v>
      </c>
      <c r="AN1671" s="2">
        <f t="shared" si="582"/>
        <v>0</v>
      </c>
      <c r="AP1671" t="s">
        <v>2791</v>
      </c>
      <c r="AQ1671" t="s">
        <v>2276</v>
      </c>
      <c r="AT1671" s="92">
        <v>49</v>
      </c>
      <c r="AU1671" s="94">
        <v>49</v>
      </c>
      <c r="AV1671" s="98">
        <f t="shared" si="573"/>
        <v>49049</v>
      </c>
      <c r="AX1671" s="6" t="s">
        <v>1535</v>
      </c>
    </row>
    <row r="1672" spans="1:50" hidden="1" outlineLevel="1">
      <c r="A1672" t="s">
        <v>333</v>
      </c>
      <c r="B1672" t="s">
        <v>2276</v>
      </c>
      <c r="C1672" s="1">
        <f t="shared" si="574"/>
        <v>3789</v>
      </c>
      <c r="D1672" s="6">
        <f>IF(N1672&gt;0, RANK(N1672,(N1672:P1672,Q1672:AE1672)),0)</f>
        <v>2</v>
      </c>
      <c r="E1672" s="6">
        <f>IF(O1672&gt;0,RANK(O1672,(N1672:P1672,Q1672:AE1672)),0)</f>
        <v>1</v>
      </c>
      <c r="F1672" s="6">
        <f>IF(P1672&gt;0,RANK(P1672,(N1672:P1672,Q1672:AE1672)),0)</f>
        <v>3</v>
      </c>
      <c r="G1672" s="1">
        <f t="shared" si="583"/>
        <v>1864</v>
      </c>
      <c r="H1672" s="2">
        <f t="shared" si="584"/>
        <v>0.49195038268672475</v>
      </c>
      <c r="I1672" s="2"/>
      <c r="J1672" s="2">
        <f t="shared" si="575"/>
        <v>0.24254420691475323</v>
      </c>
      <c r="K1672" s="2">
        <f t="shared" si="576"/>
        <v>0.73449458960147795</v>
      </c>
      <c r="L1672" s="2">
        <f t="shared" si="577"/>
        <v>1.3460015835312747E-2</v>
      </c>
      <c r="M1672" s="2">
        <f t="shared" si="578"/>
        <v>9.5011876484560973E-3</v>
      </c>
      <c r="N1672" s="56">
        <v>919</v>
      </c>
      <c r="O1672" s="56">
        <v>2783</v>
      </c>
      <c r="P1672" s="56">
        <v>51</v>
      </c>
      <c r="Q1672" s="56"/>
      <c r="R1672" s="56">
        <v>9</v>
      </c>
      <c r="S1672" s="56"/>
      <c r="T1672" s="56"/>
      <c r="U1672" s="56"/>
      <c r="V1672" s="56"/>
      <c r="W1672" s="56">
        <v>12</v>
      </c>
      <c r="X1672" s="56"/>
      <c r="Y1672" s="56">
        <v>15</v>
      </c>
      <c r="Z1672" s="53">
        <v>0</v>
      </c>
      <c r="AA1672" s="53">
        <v>0</v>
      </c>
      <c r="AB1672" s="56"/>
      <c r="AC1672" s="56"/>
      <c r="AD1672" s="56"/>
      <c r="AE1672" s="56"/>
      <c r="AG1672" s="6">
        <f>IF(Q1672&gt;0,RANK(Q1672,(N1672:P1672,Q1672:AE1672)),0)</f>
        <v>0</v>
      </c>
      <c r="AH1672" s="6">
        <f>IF(R1672&gt;0,RANK(R1672,(N1672:P1672,Q1672:AE1672)),0)</f>
        <v>6</v>
      </c>
      <c r="AI1672" s="6">
        <f>IF(T1672&gt;0,RANK(T1672,(N1672:P1672,Q1672:AE1672)),0)</f>
        <v>0</v>
      </c>
      <c r="AJ1672" s="6">
        <f>IF(S1672&gt;0,RANK(S1672,(N1672:P1672,Q1672:AE1672)),0)</f>
        <v>0</v>
      </c>
      <c r="AK1672" s="2">
        <f t="shared" si="579"/>
        <v>0</v>
      </c>
      <c r="AL1672" s="2">
        <f t="shared" si="580"/>
        <v>2.3752969121140144E-3</v>
      </c>
      <c r="AM1672" s="2">
        <f t="shared" si="581"/>
        <v>0</v>
      </c>
      <c r="AN1672" s="2">
        <f t="shared" si="582"/>
        <v>0</v>
      </c>
      <c r="AP1672" t="s">
        <v>333</v>
      </c>
      <c r="AQ1672" t="s">
        <v>2276</v>
      </c>
      <c r="AT1672" s="92">
        <v>49</v>
      </c>
      <c r="AU1672" s="94">
        <v>51</v>
      </c>
      <c r="AV1672" s="98">
        <f t="shared" si="573"/>
        <v>49051</v>
      </c>
      <c r="AX1672" s="6" t="s">
        <v>1535</v>
      </c>
    </row>
    <row r="1673" spans="1:50" hidden="1" outlineLevel="1">
      <c r="A1673" t="s">
        <v>2757</v>
      </c>
      <c r="B1673" t="s">
        <v>2276</v>
      </c>
      <c r="C1673" s="1">
        <f t="shared" si="574"/>
        <v>16463</v>
      </c>
      <c r="D1673" s="6">
        <f>IF(N1673&gt;0, RANK(N1673,(N1673:P1673,Q1673:AE1673)),0)</f>
        <v>2</v>
      </c>
      <c r="E1673" s="6">
        <f>IF(O1673&gt;0,RANK(O1673,(N1673:P1673,Q1673:AE1673)),0)</f>
        <v>1</v>
      </c>
      <c r="F1673" s="6">
        <f>IF(P1673&gt;0,RANK(P1673,(N1673:P1673,Q1673:AE1673)),0)</f>
        <v>3</v>
      </c>
      <c r="G1673" s="1">
        <f t="shared" si="583"/>
        <v>9516</v>
      </c>
      <c r="H1673" s="2">
        <f t="shared" si="584"/>
        <v>0.57802344651643078</v>
      </c>
      <c r="I1673" s="2"/>
      <c r="J1673" s="2">
        <f t="shared" si="575"/>
        <v>0.19559011115835509</v>
      </c>
      <c r="K1673" s="2">
        <f t="shared" si="576"/>
        <v>0.7736135576747859</v>
      </c>
      <c r="L1673" s="2">
        <f t="shared" si="577"/>
        <v>1.7979712081637612E-2</v>
      </c>
      <c r="M1673" s="2">
        <f t="shared" si="578"/>
        <v>1.2816619085221369E-2</v>
      </c>
      <c r="N1673" s="56">
        <v>3220</v>
      </c>
      <c r="O1673" s="56">
        <v>12736</v>
      </c>
      <c r="P1673" s="56">
        <v>296</v>
      </c>
      <c r="Q1673" s="56"/>
      <c r="R1673" s="56">
        <v>72</v>
      </c>
      <c r="S1673" s="56"/>
      <c r="T1673" s="56"/>
      <c r="U1673" s="56"/>
      <c r="V1673" s="56"/>
      <c r="W1673" s="56">
        <v>22</v>
      </c>
      <c r="X1673" s="56"/>
      <c r="Y1673" s="56">
        <v>117</v>
      </c>
      <c r="Z1673" s="53">
        <v>0</v>
      </c>
      <c r="AA1673" s="53">
        <v>0</v>
      </c>
      <c r="AB1673" s="56"/>
      <c r="AC1673" s="56"/>
      <c r="AD1673" s="56"/>
      <c r="AE1673" s="56"/>
      <c r="AG1673" s="6">
        <f>IF(Q1673&gt;0,RANK(Q1673,(N1673:P1673,Q1673:AE1673)),0)</f>
        <v>0</v>
      </c>
      <c r="AH1673" s="6">
        <f>IF(R1673&gt;0,RANK(R1673,(N1673:P1673,Q1673:AE1673)),0)</f>
        <v>5</v>
      </c>
      <c r="AI1673" s="6">
        <f>IF(T1673&gt;0,RANK(T1673,(N1673:P1673,Q1673:AE1673)),0)</f>
        <v>0</v>
      </c>
      <c r="AJ1673" s="6">
        <f>IF(S1673&gt;0,RANK(S1673,(N1673:P1673,Q1673:AE1673)),0)</f>
        <v>0</v>
      </c>
      <c r="AK1673" s="2">
        <f t="shared" si="579"/>
        <v>0</v>
      </c>
      <c r="AL1673" s="2">
        <f t="shared" si="580"/>
        <v>4.3734434793172572E-3</v>
      </c>
      <c r="AM1673" s="2">
        <f t="shared" si="581"/>
        <v>0</v>
      </c>
      <c r="AN1673" s="2">
        <f t="shared" si="582"/>
        <v>0</v>
      </c>
      <c r="AP1673" t="s">
        <v>2757</v>
      </c>
      <c r="AQ1673" t="s">
        <v>2276</v>
      </c>
      <c r="AT1673" s="92">
        <v>49</v>
      </c>
      <c r="AU1673" s="94">
        <v>53</v>
      </c>
      <c r="AV1673" s="98">
        <f t="shared" si="573"/>
        <v>49053</v>
      </c>
      <c r="AX1673" s="6" t="s">
        <v>1535</v>
      </c>
    </row>
    <row r="1674" spans="1:50" hidden="1" outlineLevel="1">
      <c r="A1674" t="s">
        <v>2584</v>
      </c>
      <c r="B1674" t="s">
        <v>2276</v>
      </c>
      <c r="C1674" s="1">
        <f t="shared" si="574"/>
        <v>1129</v>
      </c>
      <c r="D1674" s="6">
        <f>IF(N1674&gt;0, RANK(N1674,(N1674:P1674,Q1674:AE1674)),0)</f>
        <v>2</v>
      </c>
      <c r="E1674" s="6">
        <f>IF(O1674&gt;0,RANK(O1674,(N1674:P1674,Q1674:AE1674)),0)</f>
        <v>1</v>
      </c>
      <c r="F1674" s="6">
        <f>IF(P1674&gt;0,RANK(P1674,(N1674:P1674,Q1674:AE1674)),0)</f>
        <v>3</v>
      </c>
      <c r="G1674" s="1">
        <f t="shared" si="583"/>
        <v>702</v>
      </c>
      <c r="H1674" s="2">
        <f t="shared" si="584"/>
        <v>0.62178919397697074</v>
      </c>
      <c r="I1674" s="2"/>
      <c r="J1674" s="2">
        <f t="shared" si="575"/>
        <v>0.18069087688219662</v>
      </c>
      <c r="K1674" s="2">
        <f t="shared" si="576"/>
        <v>0.80248007085916739</v>
      </c>
      <c r="L1674" s="2">
        <f t="shared" si="577"/>
        <v>8.8573959255978749E-3</v>
      </c>
      <c r="M1674" s="2">
        <f t="shared" si="578"/>
        <v>7.9716563330380821E-3</v>
      </c>
      <c r="N1674" s="56">
        <v>204</v>
      </c>
      <c r="O1674" s="56">
        <v>906</v>
      </c>
      <c r="P1674" s="56">
        <v>10</v>
      </c>
      <c r="Q1674" s="56"/>
      <c r="R1674" s="56">
        <v>2</v>
      </c>
      <c r="S1674" s="56"/>
      <c r="T1674" s="56"/>
      <c r="U1674" s="56"/>
      <c r="V1674" s="56"/>
      <c r="W1674" s="56">
        <v>5</v>
      </c>
      <c r="X1674" s="56"/>
      <c r="Y1674" s="56">
        <v>2</v>
      </c>
      <c r="Z1674" s="53">
        <v>0</v>
      </c>
      <c r="AA1674" s="53">
        <v>0</v>
      </c>
      <c r="AB1674" s="56"/>
      <c r="AC1674" s="56"/>
      <c r="AD1674" s="56"/>
      <c r="AE1674" s="56"/>
      <c r="AG1674" s="6">
        <f>IF(Q1674&gt;0,RANK(Q1674,(N1674:P1674,Q1674:AE1674)),0)</f>
        <v>0</v>
      </c>
      <c r="AH1674" s="6">
        <f>IF(R1674&gt;0,RANK(R1674,(N1674:P1674,Q1674:AE1674)),0)</f>
        <v>5</v>
      </c>
      <c r="AI1674" s="6">
        <f>IF(T1674&gt;0,RANK(T1674,(N1674:P1674,Q1674:AE1674)),0)</f>
        <v>0</v>
      </c>
      <c r="AJ1674" s="6">
        <f>IF(S1674&gt;0,RANK(S1674,(N1674:P1674,Q1674:AE1674)),0)</f>
        <v>0</v>
      </c>
      <c r="AK1674" s="2">
        <f t="shared" si="579"/>
        <v>0</v>
      </c>
      <c r="AL1674" s="2">
        <f t="shared" si="580"/>
        <v>1.7714791851195749E-3</v>
      </c>
      <c r="AM1674" s="2">
        <f t="shared" si="581"/>
        <v>0</v>
      </c>
      <c r="AN1674" s="2">
        <f t="shared" si="582"/>
        <v>0</v>
      </c>
      <c r="AP1674" t="s">
        <v>2584</v>
      </c>
      <c r="AQ1674" t="s">
        <v>2276</v>
      </c>
      <c r="AT1674" s="92">
        <v>49</v>
      </c>
      <c r="AU1674" s="94">
        <v>55</v>
      </c>
      <c r="AV1674" s="98">
        <f t="shared" si="573"/>
        <v>49055</v>
      </c>
      <c r="AX1674" s="6" t="s">
        <v>1535</v>
      </c>
    </row>
    <row r="1675" spans="1:50" hidden="1" outlineLevel="1">
      <c r="A1675" t="s">
        <v>1480</v>
      </c>
      <c r="B1675" t="s">
        <v>2276</v>
      </c>
      <c r="C1675" s="1">
        <f t="shared" si="574"/>
        <v>44159</v>
      </c>
      <c r="D1675" s="6">
        <f>IF(N1675&gt;0, RANK(N1675,(N1675:P1675,Q1675:AE1675)),0)</f>
        <v>2</v>
      </c>
      <c r="E1675" s="6">
        <f>IF(O1675&gt;0,RANK(O1675,(N1675:P1675,Q1675:AE1675)),0)</f>
        <v>1</v>
      </c>
      <c r="F1675" s="6">
        <f>IF(P1675&gt;0,RANK(P1675,(N1675:P1675,Q1675:AE1675)),0)</f>
        <v>3</v>
      </c>
      <c r="G1675" s="1">
        <f t="shared" si="583"/>
        <v>15152</v>
      </c>
      <c r="H1675" s="2">
        <f t="shared" si="584"/>
        <v>0.34312371204058062</v>
      </c>
      <c r="I1675" s="2"/>
      <c r="J1675" s="2">
        <f t="shared" si="575"/>
        <v>0.30972168753821416</v>
      </c>
      <c r="K1675" s="2">
        <f t="shared" si="576"/>
        <v>0.65284539957879484</v>
      </c>
      <c r="L1675" s="2">
        <f t="shared" si="577"/>
        <v>2.0471478067891031E-2</v>
      </c>
      <c r="M1675" s="2">
        <f t="shared" si="578"/>
        <v>1.6961434815099968E-2</v>
      </c>
      <c r="N1675" s="56">
        <v>13677</v>
      </c>
      <c r="O1675" s="56">
        <v>28829</v>
      </c>
      <c r="P1675" s="56">
        <v>904</v>
      </c>
      <c r="Q1675" s="56"/>
      <c r="R1675" s="56">
        <v>185</v>
      </c>
      <c r="S1675" s="56"/>
      <c r="T1675" s="56"/>
      <c r="U1675" s="56"/>
      <c r="V1675" s="56"/>
      <c r="W1675" s="56">
        <v>148</v>
      </c>
      <c r="X1675" s="56"/>
      <c r="Y1675" s="56">
        <v>416</v>
      </c>
      <c r="Z1675" s="53">
        <v>0</v>
      </c>
      <c r="AA1675" s="53">
        <v>0</v>
      </c>
      <c r="AB1675" s="56"/>
      <c r="AC1675" s="56"/>
      <c r="AD1675" s="56"/>
      <c r="AE1675" s="56"/>
      <c r="AG1675" s="6">
        <f>IF(Q1675&gt;0,RANK(Q1675,(N1675:P1675,Q1675:AE1675)),0)</f>
        <v>0</v>
      </c>
      <c r="AH1675" s="6">
        <f>IF(R1675&gt;0,RANK(R1675,(N1675:P1675,Q1675:AE1675)),0)</f>
        <v>5</v>
      </c>
      <c r="AI1675" s="6">
        <f>IF(T1675&gt;0,RANK(T1675,(N1675:P1675,Q1675:AE1675)),0)</f>
        <v>0</v>
      </c>
      <c r="AJ1675" s="6">
        <f>IF(S1675&gt;0,RANK(S1675,(N1675:P1675,Q1675:AE1675)),0)</f>
        <v>0</v>
      </c>
      <c r="AK1675" s="2">
        <f t="shared" si="579"/>
        <v>0</v>
      </c>
      <c r="AL1675" s="2">
        <f t="shared" si="580"/>
        <v>4.1894064630086736E-3</v>
      </c>
      <c r="AM1675" s="2">
        <f t="shared" si="581"/>
        <v>0</v>
      </c>
      <c r="AN1675" s="2">
        <f t="shared" si="582"/>
        <v>0</v>
      </c>
      <c r="AP1675" t="s">
        <v>1480</v>
      </c>
      <c r="AQ1675" t="s">
        <v>2276</v>
      </c>
      <c r="AT1675" s="92">
        <v>49</v>
      </c>
      <c r="AU1675" s="94">
        <v>57</v>
      </c>
      <c r="AV1675" s="98">
        <f t="shared" si="573"/>
        <v>49057</v>
      </c>
      <c r="AX1675" s="6" t="s">
        <v>1535</v>
      </c>
    </row>
    <row r="1676" spans="1:50" collapsed="1">
      <c r="A1676" t="s">
        <v>2791</v>
      </c>
      <c r="B1676" t="s">
        <v>2672</v>
      </c>
      <c r="C1676" s="1">
        <f t="shared" si="574"/>
        <v>519323</v>
      </c>
      <c r="D1676" s="6">
        <f>IF(N1676&gt;0, RANK(N1676,(N1676:P1676,Q1676:AE1676)),0)</f>
        <v>2</v>
      </c>
      <c r="E1676" s="6">
        <f>IF(O1676&gt;0,RANK(O1676,(N1676:P1676,Q1676:AE1676)),0)</f>
        <v>1</v>
      </c>
      <c r="F1676" s="6">
        <f>IF(P1676&gt;0,RANK(P1676,(N1676:P1676,Q1676:AE1676)),0)</f>
        <v>3</v>
      </c>
      <c r="G1676" s="1">
        <f t="shared" si="583"/>
        <v>210359</v>
      </c>
      <c r="H1676" s="2">
        <f t="shared" si="584"/>
        <v>0.40506390050122948</v>
      </c>
      <c r="I1676" s="2"/>
      <c r="J1676" s="2">
        <f t="shared" si="575"/>
        <v>0.28294144491963574</v>
      </c>
      <c r="K1676" s="2">
        <f t="shared" si="576"/>
        <v>0.68800534542086522</v>
      </c>
      <c r="L1676" s="2">
        <f t="shared" si="577"/>
        <v>1.8389326103407707E-2</v>
      </c>
      <c r="M1676" s="2">
        <f t="shared" si="578"/>
        <v>1.0663883556091384E-2</v>
      </c>
      <c r="N1676" s="56">
        <f>SUM(N1647:N1675)</f>
        <v>146938</v>
      </c>
      <c r="O1676" s="56">
        <f>SUM(O1647:O1675)</f>
        <v>357297</v>
      </c>
      <c r="P1676" s="56">
        <f>SUM(P1647:P1675)</f>
        <v>9550</v>
      </c>
      <c r="Q1676" s="56"/>
      <c r="R1676" s="56">
        <f>SUM(R1647:R1675)</f>
        <v>1462</v>
      </c>
      <c r="S1676" s="56"/>
      <c r="T1676" s="56"/>
      <c r="U1676" s="56"/>
      <c r="V1676" s="56"/>
      <c r="W1676" s="56">
        <f>SUM(W1647:W1675)</f>
        <v>1514</v>
      </c>
      <c r="X1676" s="56"/>
      <c r="Y1676" s="56">
        <f>SUM(Y1647:Y1675)</f>
        <v>2543</v>
      </c>
      <c r="Z1676" s="53">
        <f>SUM(Z1647:Z1675)</f>
        <v>11</v>
      </c>
      <c r="AA1676" s="53">
        <f>SUM(AA1647:AA1675)</f>
        <v>8</v>
      </c>
      <c r="AB1676" s="56"/>
      <c r="AC1676" s="56"/>
      <c r="AD1676" s="56"/>
      <c r="AE1676" s="56">
        <f>SUM(AE1647:AE1675)</f>
        <v>0</v>
      </c>
      <c r="AG1676" s="6">
        <f>IF(Q1676&gt;0,RANK(Q1676,(N1676:P1676,Q1676:AE1676)),0)</f>
        <v>0</v>
      </c>
      <c r="AH1676" s="6">
        <f>IF(R1676&gt;0,RANK(R1676,(N1676:P1676,Q1676:AE1676)),0)</f>
        <v>6</v>
      </c>
      <c r="AI1676" s="6">
        <f>IF(T1676&gt;0,RANK(T1676,(N1676:P1676,Q1676:AE1676)),0)</f>
        <v>0</v>
      </c>
      <c r="AJ1676" s="6">
        <f>IF(S1676&gt;0,RANK(S1676,(N1676:P1676,Q1676:AE1676)),0)</f>
        <v>0</v>
      </c>
      <c r="AK1676" s="2">
        <f t="shared" si="579"/>
        <v>0</v>
      </c>
      <c r="AL1676" s="2">
        <f t="shared" si="580"/>
        <v>2.8152036401237765E-3</v>
      </c>
      <c r="AM1676" s="2">
        <f t="shared" si="581"/>
        <v>0</v>
      </c>
      <c r="AN1676" s="2">
        <f t="shared" si="582"/>
        <v>0</v>
      </c>
      <c r="AP1676" t="s">
        <v>2791</v>
      </c>
      <c r="AQ1676" t="s">
        <v>2672</v>
      </c>
      <c r="AT1676" s="92">
        <v>49</v>
      </c>
      <c r="AU1676" s="94"/>
      <c r="AV1676" s="92">
        <v>49</v>
      </c>
      <c r="AX1676" s="6" t="s">
        <v>2158</v>
      </c>
    </row>
    <row r="1677" spans="1:50">
      <c r="C1677" s="1"/>
      <c r="E1677" s="6"/>
      <c r="F1677" s="6"/>
      <c r="I1677" s="2"/>
      <c r="N1677" s="56"/>
      <c r="O1677" s="56"/>
      <c r="P1677" s="56"/>
      <c r="Q1677" s="56"/>
      <c r="R1677" s="56"/>
      <c r="S1677" s="56"/>
      <c r="T1677" s="56"/>
      <c r="U1677" s="56"/>
      <c r="V1677" s="56"/>
      <c r="W1677" s="56"/>
      <c r="X1677" s="56"/>
      <c r="Y1677" s="56"/>
      <c r="Z1677" s="56"/>
      <c r="AA1677" s="56"/>
      <c r="AB1677" s="56"/>
      <c r="AC1677" s="56"/>
      <c r="AD1677" s="56"/>
      <c r="AE1677" s="56"/>
      <c r="AG1677" s="6"/>
      <c r="AH1677" s="6"/>
      <c r="AI1677" s="6"/>
      <c r="AJ1677" s="6"/>
      <c r="AT1677" s="92"/>
      <c r="AU1677" s="94"/>
      <c r="AV1677" s="98"/>
    </row>
    <row r="1678" spans="1:50" hidden="1" outlineLevel="1">
      <c r="A1678" t="s">
        <v>2391</v>
      </c>
      <c r="B1678" t="s">
        <v>642</v>
      </c>
      <c r="C1678" s="1">
        <f t="shared" ref="C1678:C1692" si="585">SUM(N1678:AE1678)</f>
        <v>12851</v>
      </c>
      <c r="D1678" s="6">
        <f>IF(N1678&gt;0, RANK(N1678,(N1678:P1678,Q1678:AE1678)),0)</f>
        <v>2</v>
      </c>
      <c r="E1678" s="6">
        <f>IF(O1678&gt;0,RANK(O1678,(N1678:P1678,Q1678:AE1678)),0)</f>
        <v>1</v>
      </c>
      <c r="F1678" s="6">
        <f>IF(P1678&gt;0,RANK(P1678,(N1678:P1678,Q1678:AE1678)),0)</f>
        <v>3</v>
      </c>
      <c r="G1678" s="1">
        <f t="shared" si="583"/>
        <v>999</v>
      </c>
      <c r="H1678" s="2">
        <f t="shared" si="584"/>
        <v>7.7737141078515287E-2</v>
      </c>
      <c r="I1678" s="2"/>
      <c r="J1678" s="2">
        <f t="shared" ref="J1678:J1692" si="586">IF($C1678=0,"-",N1678/$C1678)</f>
        <v>0.41880009337794727</v>
      </c>
      <c r="K1678" s="2">
        <f t="shared" ref="K1678:K1692" si="587">IF($C1678=0,"-",O1678/$C1678)</f>
        <v>0.49653723445646253</v>
      </c>
      <c r="L1678" s="2">
        <f t="shared" ref="L1678:L1692" si="588">IF($C1678=0,"-",P1678/$C1678)</f>
        <v>5.3381059839701192E-2</v>
      </c>
      <c r="M1678" s="2">
        <f t="shared" ref="M1678:M1692" si="589">IF(C1678=0,"-",(1-J1678-K1678-L1678))</f>
        <v>3.1281612325889066E-2</v>
      </c>
      <c r="N1678" s="56">
        <f>SUMIF(Town!$AO$1089:$AO$1334,$AV1678,Town!N$1089:N$1334)</f>
        <v>5382</v>
      </c>
      <c r="O1678" s="56">
        <f>SUMIF(Town!$AO$1089:$AO$1334,$AV1678,Town!O$1089:O$1334)</f>
        <v>6381</v>
      </c>
      <c r="P1678" s="56">
        <f>SUMIF(Town!$AO$1089:$AO$1334,$AV1678,Town!P$1089:P$1334)</f>
        <v>686</v>
      </c>
      <c r="Q1678" s="56"/>
      <c r="R1678" s="56"/>
      <c r="S1678" s="56"/>
      <c r="T1678" s="56"/>
      <c r="U1678" s="56"/>
      <c r="V1678" s="56">
        <f>SUMIF(Town!$AO$1089:$AO$1334,$AV1678,Town!V$1089:V$1334)</f>
        <v>42</v>
      </c>
      <c r="W1678" s="56"/>
      <c r="X1678" s="56">
        <f>SUMIF(Town!$AO$1089:$AO$1334,$AV1678,Town!X$1089:X$1334)</f>
        <v>11</v>
      </c>
      <c r="Y1678" s="56">
        <f>SUMIF(Town!$AO$1089:$AO$1334,$AV1678,Town!Y$1089:Y$1334)</f>
        <v>197</v>
      </c>
      <c r="Z1678" s="56">
        <f>SUMIF(Town!$AO$1089:$AO$1334,$AV1678,Town!Z$1089:Z$1334)</f>
        <v>82</v>
      </c>
      <c r="AA1678" s="56">
        <f>SUMIF(Town!$AO$1089:$AO$1334,$AV1678,Town!AA$1089:AA$1334)</f>
        <v>70</v>
      </c>
      <c r="AB1678" s="56"/>
      <c r="AC1678" s="56"/>
      <c r="AD1678" s="56"/>
      <c r="AE1678" s="56">
        <f>SUMIF(Town!$AO$1089:$AO$1334,$AV1678,Town!AE$1089:AE$1334)</f>
        <v>0</v>
      </c>
      <c r="AG1678" s="6">
        <f>IF(Q1678&gt;0,RANK(Q1678,(N1678:P1678,Q1678:AE1678)),0)</f>
        <v>0</v>
      </c>
      <c r="AH1678" s="6">
        <f>IF(R1678&gt;0,RANK(R1678,(N1678:P1678,Q1678:AE1678)),0)</f>
        <v>0</v>
      </c>
      <c r="AI1678" s="6">
        <f>IF(T1678&gt;0,RANK(T1678,(N1678:P1678,Q1678:AE1678)),0)</f>
        <v>0</v>
      </c>
      <c r="AJ1678" s="6">
        <f>IF(S1678&gt;0,RANK(S1678,(N1678:P1678,Q1678:AE1678)),0)</f>
        <v>0</v>
      </c>
      <c r="AK1678" s="2">
        <f t="shared" ref="AK1678:AK1692" si="590">IF($C1678=0,"-",Q1678/$C1678)</f>
        <v>0</v>
      </c>
      <c r="AL1678" s="2">
        <f t="shared" ref="AL1678:AL1692" si="591">IF($C1678=0,"-",R1678/$C1678)</f>
        <v>0</v>
      </c>
      <c r="AM1678" s="2">
        <f t="shared" ref="AM1678:AM1692" si="592">IF($C1678=0,"-",T1678/$C1678)</f>
        <v>0</v>
      </c>
      <c r="AN1678" s="2">
        <f t="shared" ref="AN1678:AN1692" si="593">IF($C1678=0,"-",S1678/$C1678)</f>
        <v>0</v>
      </c>
      <c r="AP1678" t="s">
        <v>2391</v>
      </c>
      <c r="AQ1678" t="s">
        <v>642</v>
      </c>
      <c r="AT1678" s="92">
        <v>50</v>
      </c>
      <c r="AU1678" s="94">
        <v>1</v>
      </c>
      <c r="AV1678" s="98">
        <f t="shared" si="573"/>
        <v>50001</v>
      </c>
      <c r="AX1678" s="6" t="s">
        <v>1535</v>
      </c>
    </row>
    <row r="1679" spans="1:50" hidden="1" outlineLevel="1">
      <c r="A1679" t="s">
        <v>2392</v>
      </c>
      <c r="B1679" t="s">
        <v>642</v>
      </c>
      <c r="C1679" s="1">
        <f t="shared" si="585"/>
        <v>13095</v>
      </c>
      <c r="D1679" s="6">
        <f>IF(N1679&gt;0, RANK(N1679,(N1679:P1679,Q1679:AE1679)),0)</f>
        <v>2</v>
      </c>
      <c r="E1679" s="6">
        <f>IF(O1679&gt;0,RANK(O1679,(N1679:P1679,Q1679:AE1679)),0)</f>
        <v>1</v>
      </c>
      <c r="F1679" s="6">
        <f>IF(P1679&gt;0,RANK(P1679,(N1679:P1679,Q1679:AE1679)),0)</f>
        <v>3</v>
      </c>
      <c r="G1679" s="1">
        <f t="shared" si="583"/>
        <v>2072</v>
      </c>
      <c r="H1679" s="2">
        <f t="shared" si="584"/>
        <v>0.15822833142420772</v>
      </c>
      <c r="I1679" s="2"/>
      <c r="J1679" s="2">
        <f t="shared" si="586"/>
        <v>0.37869415807560136</v>
      </c>
      <c r="K1679" s="2">
        <f t="shared" si="587"/>
        <v>0.53692248949980914</v>
      </c>
      <c r="L1679" s="2">
        <f t="shared" si="588"/>
        <v>4.9255441008018326E-2</v>
      </c>
      <c r="M1679" s="2">
        <f t="shared" si="589"/>
        <v>3.5127911416571171E-2</v>
      </c>
      <c r="N1679" s="56">
        <f>SUMIF(Town!$AO$1089:$AO$1334,$AV1679,Town!N$1089:N$1334)</f>
        <v>4959</v>
      </c>
      <c r="O1679" s="56">
        <f>SUMIF(Town!$AO$1089:$AO$1334,$AV1679,Town!O$1089:O$1334)</f>
        <v>7031</v>
      </c>
      <c r="P1679" s="56">
        <f>SUMIF(Town!$AO$1089:$AO$1334,$AV1679,Town!P$1089:P$1334)</f>
        <v>645</v>
      </c>
      <c r="Q1679" s="56"/>
      <c r="R1679" s="56"/>
      <c r="S1679" s="56"/>
      <c r="T1679" s="56"/>
      <c r="U1679" s="56"/>
      <c r="V1679" s="56">
        <f>SUMIF(Town!$AO$1089:$AO$1334,$AV1679,Town!V$1089:V$1334)</f>
        <v>62</v>
      </c>
      <c r="W1679" s="56"/>
      <c r="X1679" s="56">
        <f>SUMIF(Town!$AO$1089:$AO$1334,$AV1679,Town!X$1089:X$1334)</f>
        <v>12</v>
      </c>
      <c r="Y1679" s="56">
        <f>SUMIF(Town!$AO$1089:$AO$1334,$AV1679,Town!Y$1089:Y$1334)</f>
        <v>179</v>
      </c>
      <c r="Z1679" s="56">
        <f>SUMIF(Town!$AO$1089:$AO$1334,$AV1679,Town!Z$1089:Z$1334)</f>
        <v>115</v>
      </c>
      <c r="AA1679" s="56">
        <f>SUMIF(Town!$AO$1089:$AO$1334,$AV1679,Town!AA$1089:AA$1334)</f>
        <v>92</v>
      </c>
      <c r="AB1679" s="56"/>
      <c r="AC1679" s="56"/>
      <c r="AD1679" s="56"/>
      <c r="AE1679" s="56">
        <f>SUMIF(Town!$AO$1089:$AO$1334,$AV1679,Town!AE$1089:AE$1334)</f>
        <v>0</v>
      </c>
      <c r="AG1679" s="6">
        <f>IF(Q1679&gt;0,RANK(Q1679,(N1679:P1679,Q1679:AE1679)),0)</f>
        <v>0</v>
      </c>
      <c r="AH1679" s="6">
        <f>IF(R1679&gt;0,RANK(R1679,(N1679:P1679,Q1679:AE1679)),0)</f>
        <v>0</v>
      </c>
      <c r="AI1679" s="6">
        <f>IF(T1679&gt;0,RANK(T1679,(N1679:P1679,Q1679:AE1679)),0)</f>
        <v>0</v>
      </c>
      <c r="AJ1679" s="6">
        <f>IF(S1679&gt;0,RANK(S1679,(N1679:P1679,Q1679:AE1679)),0)</f>
        <v>0</v>
      </c>
      <c r="AK1679" s="2">
        <f t="shared" si="590"/>
        <v>0</v>
      </c>
      <c r="AL1679" s="2">
        <f t="shared" si="591"/>
        <v>0</v>
      </c>
      <c r="AM1679" s="2">
        <f t="shared" si="592"/>
        <v>0</v>
      </c>
      <c r="AN1679" s="2">
        <f t="shared" si="593"/>
        <v>0</v>
      </c>
      <c r="AP1679" t="s">
        <v>2392</v>
      </c>
      <c r="AQ1679" t="s">
        <v>642</v>
      </c>
      <c r="AT1679" s="92">
        <v>50</v>
      </c>
      <c r="AU1679" s="94">
        <v>3</v>
      </c>
      <c r="AV1679" s="98">
        <f t="shared" si="573"/>
        <v>50003</v>
      </c>
      <c r="AX1679" s="6" t="s">
        <v>1535</v>
      </c>
    </row>
    <row r="1680" spans="1:50" hidden="1" outlineLevel="1">
      <c r="A1680" t="s">
        <v>1820</v>
      </c>
      <c r="B1680" t="s">
        <v>642</v>
      </c>
      <c r="C1680" s="1">
        <f t="shared" si="585"/>
        <v>8880</v>
      </c>
      <c r="D1680" s="6">
        <f>IF(N1680&gt;0, RANK(N1680,(N1680:P1680,Q1680:AE1680)),0)</f>
        <v>2</v>
      </c>
      <c r="E1680" s="6">
        <f>IF(O1680&gt;0,RANK(O1680,(N1680:P1680,Q1680:AE1680)),0)</f>
        <v>1</v>
      </c>
      <c r="F1680" s="6">
        <f>IF(P1680&gt;0,RANK(P1680,(N1680:P1680,Q1680:AE1680)),0)</f>
        <v>3</v>
      </c>
      <c r="G1680" s="1">
        <f t="shared" si="583"/>
        <v>1123</v>
      </c>
      <c r="H1680" s="2">
        <f t="shared" si="584"/>
        <v>0.12646396396396398</v>
      </c>
      <c r="I1680" s="2"/>
      <c r="J1680" s="2">
        <f t="shared" si="586"/>
        <v>0.37781531531531531</v>
      </c>
      <c r="K1680" s="2">
        <f t="shared" si="587"/>
        <v>0.50427927927927929</v>
      </c>
      <c r="L1680" s="2">
        <f t="shared" si="588"/>
        <v>7.5788288288288291E-2</v>
      </c>
      <c r="M1680" s="2">
        <f t="shared" si="589"/>
        <v>4.2117117117117103E-2</v>
      </c>
      <c r="N1680" s="56">
        <f>SUMIF(Town!$AO$1089:$AO$1334,$AV1680,Town!N$1089:N$1334)</f>
        <v>3355</v>
      </c>
      <c r="O1680" s="56">
        <f>SUMIF(Town!$AO$1089:$AO$1334,$AV1680,Town!O$1089:O$1334)</f>
        <v>4478</v>
      </c>
      <c r="P1680" s="56">
        <f>SUMIF(Town!$AO$1089:$AO$1334,$AV1680,Town!P$1089:P$1334)</f>
        <v>673</v>
      </c>
      <c r="Q1680" s="56"/>
      <c r="R1680" s="56"/>
      <c r="S1680" s="56"/>
      <c r="T1680" s="56"/>
      <c r="U1680" s="56"/>
      <c r="V1680" s="56">
        <f>SUMIF(Town!$AO$1089:$AO$1334,$AV1680,Town!V$1089:V$1334)</f>
        <v>30</v>
      </c>
      <c r="W1680" s="56"/>
      <c r="X1680" s="56">
        <f>SUMIF(Town!$AO$1089:$AO$1334,$AV1680,Town!X$1089:X$1334)</f>
        <v>11</v>
      </c>
      <c r="Y1680" s="56">
        <f>SUMIF(Town!$AO$1089:$AO$1334,$AV1680,Town!Y$1089:Y$1334)</f>
        <v>211</v>
      </c>
      <c r="Z1680" s="56">
        <f>SUMIF(Town!$AO$1089:$AO$1334,$AV1680,Town!Z$1089:Z$1334)</f>
        <v>72</v>
      </c>
      <c r="AA1680" s="56">
        <f>SUMIF(Town!$AO$1089:$AO$1334,$AV1680,Town!AA$1089:AA$1334)</f>
        <v>50</v>
      </c>
      <c r="AB1680" s="56"/>
      <c r="AC1680" s="56"/>
      <c r="AD1680" s="56"/>
      <c r="AE1680" s="56">
        <f>SUMIF(Town!$AO$1089:$AO$1334,$AV1680,Town!AE$1089:AE$1334)</f>
        <v>0</v>
      </c>
      <c r="AG1680" s="6">
        <f>IF(Q1680&gt;0,RANK(Q1680,(N1680:P1680,Q1680:AE1680)),0)</f>
        <v>0</v>
      </c>
      <c r="AH1680" s="6">
        <f>IF(R1680&gt;0,RANK(R1680,(N1680:P1680,Q1680:AE1680)),0)</f>
        <v>0</v>
      </c>
      <c r="AI1680" s="6">
        <f>IF(T1680&gt;0,RANK(T1680,(N1680:P1680,Q1680:AE1680)),0)</f>
        <v>0</v>
      </c>
      <c r="AJ1680" s="6">
        <f>IF(S1680&gt;0,RANK(S1680,(N1680:P1680,Q1680:AE1680)),0)</f>
        <v>0</v>
      </c>
      <c r="AK1680" s="2">
        <f t="shared" si="590"/>
        <v>0</v>
      </c>
      <c r="AL1680" s="2">
        <f t="shared" si="591"/>
        <v>0</v>
      </c>
      <c r="AM1680" s="2">
        <f t="shared" si="592"/>
        <v>0</v>
      </c>
      <c r="AN1680" s="2">
        <f t="shared" si="593"/>
        <v>0</v>
      </c>
      <c r="AP1680" t="s">
        <v>1820</v>
      </c>
      <c r="AQ1680" t="s">
        <v>642</v>
      </c>
      <c r="AT1680" s="92">
        <v>50</v>
      </c>
      <c r="AU1680" s="94">
        <v>5</v>
      </c>
      <c r="AV1680" s="98">
        <f t="shared" si="573"/>
        <v>50005</v>
      </c>
      <c r="AX1680" s="6" t="s">
        <v>1535</v>
      </c>
    </row>
    <row r="1681" spans="1:50" hidden="1" outlineLevel="1">
      <c r="A1681" t="s">
        <v>1116</v>
      </c>
      <c r="B1681" t="s">
        <v>642</v>
      </c>
      <c r="C1681" s="1">
        <f t="shared" si="585"/>
        <v>51825</v>
      </c>
      <c r="D1681" s="6">
        <f>IF(N1681&gt;0, RANK(N1681,(N1681:P1681,Q1681:AE1681)),0)</f>
        <v>2</v>
      </c>
      <c r="E1681" s="6">
        <f>IF(O1681&gt;0,RANK(O1681,(N1681:P1681,Q1681:AE1681)),0)</f>
        <v>1</v>
      </c>
      <c r="F1681" s="6">
        <f>IF(P1681&gt;0,RANK(P1681,(N1681:P1681,Q1681:AE1681)),0)</f>
        <v>3</v>
      </c>
      <c r="G1681" s="1">
        <f t="shared" si="583"/>
        <v>3282</v>
      </c>
      <c r="H1681" s="2">
        <f t="shared" si="584"/>
        <v>6.3328509406657019E-2</v>
      </c>
      <c r="I1681" s="2"/>
      <c r="J1681" s="2">
        <f t="shared" si="586"/>
        <v>0.42894356005788714</v>
      </c>
      <c r="K1681" s="2">
        <f t="shared" si="587"/>
        <v>0.49227206946454416</v>
      </c>
      <c r="L1681" s="2">
        <f t="shared" si="588"/>
        <v>5.7616980221900628E-2</v>
      </c>
      <c r="M1681" s="2">
        <f t="shared" si="589"/>
        <v>2.1167390255668071E-2</v>
      </c>
      <c r="N1681" s="56">
        <f>SUMIF(Town!$AO$1089:$AO$1334,$AV1681,Town!N$1089:N$1334)</f>
        <v>22230</v>
      </c>
      <c r="O1681" s="56">
        <f>SUMIF(Town!$AO$1089:$AO$1334,$AV1681,Town!O$1089:O$1334)</f>
        <v>25512</v>
      </c>
      <c r="P1681" s="56">
        <f>SUMIF(Town!$AO$1089:$AO$1334,$AV1681,Town!P$1089:P$1334)</f>
        <v>2986</v>
      </c>
      <c r="Q1681" s="56"/>
      <c r="R1681" s="56"/>
      <c r="S1681" s="56"/>
      <c r="T1681" s="56"/>
      <c r="U1681" s="56"/>
      <c r="V1681" s="56">
        <f>SUMIF(Town!$AO$1089:$AO$1334,$AV1681,Town!V$1089:V$1334)</f>
        <v>182</v>
      </c>
      <c r="W1681" s="56"/>
      <c r="X1681" s="56">
        <f>SUMIF(Town!$AO$1089:$AO$1334,$AV1681,Town!X$1089:X$1334)</f>
        <v>46</v>
      </c>
      <c r="Y1681" s="56">
        <f>SUMIF(Town!$AO$1089:$AO$1334,$AV1681,Town!Y$1089:Y$1334)</f>
        <v>338</v>
      </c>
      <c r="Z1681" s="56">
        <f>SUMIF(Town!$AO$1089:$AO$1334,$AV1681,Town!Z$1089:Z$1334)</f>
        <v>335</v>
      </c>
      <c r="AA1681" s="56">
        <f>SUMIF(Town!$AO$1089:$AO$1334,$AV1681,Town!AA$1089:AA$1334)</f>
        <v>196</v>
      </c>
      <c r="AB1681" s="56"/>
      <c r="AC1681" s="56"/>
      <c r="AD1681" s="56"/>
      <c r="AE1681" s="56">
        <f>SUMIF(Town!$AO$1089:$AO$1334,$AV1681,Town!AE$1089:AE$1334)</f>
        <v>0</v>
      </c>
      <c r="AG1681" s="6">
        <f>IF(Q1681&gt;0,RANK(Q1681,(N1681:P1681,Q1681:AE1681)),0)</f>
        <v>0</v>
      </c>
      <c r="AH1681" s="6">
        <f>IF(R1681&gt;0,RANK(R1681,(N1681:P1681,Q1681:AE1681)),0)</f>
        <v>0</v>
      </c>
      <c r="AI1681" s="6">
        <f>IF(T1681&gt;0,RANK(T1681,(N1681:P1681,Q1681:AE1681)),0)</f>
        <v>0</v>
      </c>
      <c r="AJ1681" s="6">
        <f>IF(S1681&gt;0,RANK(S1681,(N1681:P1681,Q1681:AE1681)),0)</f>
        <v>0</v>
      </c>
      <c r="AK1681" s="2">
        <f t="shared" si="590"/>
        <v>0</v>
      </c>
      <c r="AL1681" s="2">
        <f t="shared" si="591"/>
        <v>0</v>
      </c>
      <c r="AM1681" s="2">
        <f t="shared" si="592"/>
        <v>0</v>
      </c>
      <c r="AN1681" s="2">
        <f t="shared" si="593"/>
        <v>0</v>
      </c>
      <c r="AP1681" t="s">
        <v>1116</v>
      </c>
      <c r="AQ1681" t="s">
        <v>642</v>
      </c>
      <c r="AT1681" s="92">
        <v>50</v>
      </c>
      <c r="AU1681" s="94">
        <v>7</v>
      </c>
      <c r="AV1681" s="98">
        <f t="shared" si="573"/>
        <v>50007</v>
      </c>
      <c r="AX1681" s="6" t="s">
        <v>1535</v>
      </c>
    </row>
    <row r="1682" spans="1:50" hidden="1" outlineLevel="1">
      <c r="A1682" t="s">
        <v>1956</v>
      </c>
      <c r="B1682" t="s">
        <v>642</v>
      </c>
      <c r="C1682" s="1">
        <f t="shared" si="585"/>
        <v>1984</v>
      </c>
      <c r="D1682" s="6">
        <f>IF(N1682&gt;0, RANK(N1682,(N1682:P1682,Q1682:AE1682)),0)</f>
        <v>2</v>
      </c>
      <c r="E1682" s="6">
        <f>IF(O1682&gt;0,RANK(O1682,(N1682:P1682,Q1682:AE1682)),0)</f>
        <v>1</v>
      </c>
      <c r="F1682" s="6">
        <f>IF(P1682&gt;0,RANK(P1682,(N1682:P1682,Q1682:AE1682)),0)</f>
        <v>3</v>
      </c>
      <c r="G1682" s="1">
        <f t="shared" si="583"/>
        <v>293</v>
      </c>
      <c r="H1682" s="2">
        <f t="shared" si="584"/>
        <v>0.14768145161290322</v>
      </c>
      <c r="I1682" s="2"/>
      <c r="J1682" s="2">
        <f t="shared" si="586"/>
        <v>0.37096774193548387</v>
      </c>
      <c r="K1682" s="2">
        <f t="shared" si="587"/>
        <v>0.51864919354838712</v>
      </c>
      <c r="L1682" s="2">
        <f t="shared" si="588"/>
        <v>6.955645161290322E-2</v>
      </c>
      <c r="M1682" s="2">
        <f t="shared" si="589"/>
        <v>4.0826612903225784E-2</v>
      </c>
      <c r="N1682" s="56">
        <f>SUMIF(Town!$AO$1089:$AO$1334,$AV1682,Town!N$1089:N$1334)</f>
        <v>736</v>
      </c>
      <c r="O1682" s="56">
        <f>SUMIF(Town!$AO$1089:$AO$1334,$AV1682,Town!O$1089:O$1334)</f>
        <v>1029</v>
      </c>
      <c r="P1682" s="56">
        <f>SUMIF(Town!$AO$1089:$AO$1334,$AV1682,Town!P$1089:P$1334)</f>
        <v>138</v>
      </c>
      <c r="Q1682" s="56"/>
      <c r="R1682" s="56"/>
      <c r="S1682" s="56"/>
      <c r="T1682" s="56"/>
      <c r="U1682" s="56"/>
      <c r="V1682" s="56">
        <f>SUMIF(Town!$AO$1089:$AO$1334,$AV1682,Town!V$1089:V$1334)</f>
        <v>10</v>
      </c>
      <c r="W1682" s="56"/>
      <c r="X1682" s="56">
        <f>SUMIF(Town!$AO$1089:$AO$1334,$AV1682,Town!X$1089:X$1334)</f>
        <v>2</v>
      </c>
      <c r="Y1682" s="56">
        <f>SUMIF(Town!$AO$1089:$AO$1334,$AV1682,Town!Y$1089:Y$1334)</f>
        <v>45</v>
      </c>
      <c r="Z1682" s="56">
        <f>SUMIF(Town!$AO$1089:$AO$1334,$AV1682,Town!Z$1089:Z$1334)</f>
        <v>13</v>
      </c>
      <c r="AA1682" s="56">
        <f>SUMIF(Town!$AO$1089:$AO$1334,$AV1682,Town!AA$1089:AA$1334)</f>
        <v>11</v>
      </c>
      <c r="AB1682" s="56"/>
      <c r="AC1682" s="56"/>
      <c r="AD1682" s="56"/>
      <c r="AE1682" s="56">
        <f>SUMIF(Town!$AO$1089:$AO$1334,$AV1682,Town!AE$1089:AE$1334)</f>
        <v>0</v>
      </c>
      <c r="AG1682" s="6">
        <f>IF(Q1682&gt;0,RANK(Q1682,(N1682:P1682,Q1682:AE1682)),0)</f>
        <v>0</v>
      </c>
      <c r="AH1682" s="6">
        <f>IF(R1682&gt;0,RANK(R1682,(N1682:P1682,Q1682:AE1682)),0)</f>
        <v>0</v>
      </c>
      <c r="AI1682" s="6">
        <f>IF(T1682&gt;0,RANK(T1682,(N1682:P1682,Q1682:AE1682)),0)</f>
        <v>0</v>
      </c>
      <c r="AJ1682" s="6">
        <f>IF(S1682&gt;0,RANK(S1682,(N1682:P1682,Q1682:AE1682)),0)</f>
        <v>0</v>
      </c>
      <c r="AK1682" s="2">
        <f t="shared" si="590"/>
        <v>0</v>
      </c>
      <c r="AL1682" s="2">
        <f t="shared" si="591"/>
        <v>0</v>
      </c>
      <c r="AM1682" s="2">
        <f t="shared" si="592"/>
        <v>0</v>
      </c>
      <c r="AN1682" s="2">
        <f t="shared" si="593"/>
        <v>0</v>
      </c>
      <c r="AP1682" t="s">
        <v>1956</v>
      </c>
      <c r="AQ1682" t="s">
        <v>642</v>
      </c>
      <c r="AT1682" s="92">
        <v>50</v>
      </c>
      <c r="AU1682" s="94">
        <v>9</v>
      </c>
      <c r="AV1682" s="98">
        <f t="shared" si="573"/>
        <v>50009</v>
      </c>
      <c r="AX1682" s="6" t="s">
        <v>1535</v>
      </c>
    </row>
    <row r="1683" spans="1:50" hidden="1" outlineLevel="1">
      <c r="A1683" t="s">
        <v>2924</v>
      </c>
      <c r="B1683" t="s">
        <v>642</v>
      </c>
      <c r="C1683" s="1">
        <f t="shared" si="585"/>
        <v>14110</v>
      </c>
      <c r="D1683" s="6">
        <f>IF(N1683&gt;0, RANK(N1683,(N1683:P1683,Q1683:AE1683)),0)</f>
        <v>2</v>
      </c>
      <c r="E1683" s="6">
        <f>IF(O1683&gt;0,RANK(O1683,(N1683:P1683,Q1683:AE1683)),0)</f>
        <v>1</v>
      </c>
      <c r="F1683" s="6">
        <f>IF(P1683&gt;0,RANK(P1683,(N1683:P1683,Q1683:AE1683)),0)</f>
        <v>3</v>
      </c>
      <c r="G1683" s="1">
        <f t="shared" si="583"/>
        <v>673</v>
      </c>
      <c r="H1683" s="2">
        <f t="shared" si="584"/>
        <v>4.7696669029057406E-2</v>
      </c>
      <c r="I1683" s="2"/>
      <c r="J1683" s="2">
        <f t="shared" si="586"/>
        <v>0.43593196314670446</v>
      </c>
      <c r="K1683" s="2">
        <f t="shared" si="587"/>
        <v>0.48362863217576185</v>
      </c>
      <c r="L1683" s="2">
        <f t="shared" si="588"/>
        <v>5.1594613749114102E-2</v>
      </c>
      <c r="M1683" s="2">
        <f t="shared" si="589"/>
        <v>2.8844790928419586E-2</v>
      </c>
      <c r="N1683" s="56">
        <f>SUMIF(Town!$AO$1089:$AO$1334,$AV1683,Town!N$1089:N$1334)</f>
        <v>6151</v>
      </c>
      <c r="O1683" s="56">
        <f>SUMIF(Town!$AO$1089:$AO$1334,$AV1683,Town!O$1089:O$1334)</f>
        <v>6824</v>
      </c>
      <c r="P1683" s="56">
        <f>SUMIF(Town!$AO$1089:$AO$1334,$AV1683,Town!P$1089:P$1334)</f>
        <v>728</v>
      </c>
      <c r="Q1683" s="56"/>
      <c r="R1683" s="56"/>
      <c r="S1683" s="56"/>
      <c r="T1683" s="56"/>
      <c r="U1683" s="56"/>
      <c r="V1683" s="56">
        <f>SUMIF(Town!$AO$1089:$AO$1334,$AV1683,Town!V$1089:V$1334)</f>
        <v>39</v>
      </c>
      <c r="W1683" s="56"/>
      <c r="X1683" s="56">
        <f>SUMIF(Town!$AO$1089:$AO$1334,$AV1683,Town!X$1089:X$1334)</f>
        <v>11</v>
      </c>
      <c r="Y1683" s="56">
        <f>SUMIF(Town!$AO$1089:$AO$1334,$AV1683,Town!Y$1089:Y$1334)</f>
        <v>183</v>
      </c>
      <c r="Z1683" s="56">
        <f>SUMIF(Town!$AO$1089:$AO$1334,$AV1683,Town!Z$1089:Z$1334)</f>
        <v>79</v>
      </c>
      <c r="AA1683" s="56">
        <f>SUMIF(Town!$AO$1089:$AO$1334,$AV1683,Town!AA$1089:AA$1334)</f>
        <v>95</v>
      </c>
      <c r="AB1683" s="56"/>
      <c r="AC1683" s="56"/>
      <c r="AD1683" s="56"/>
      <c r="AE1683" s="56">
        <f>SUMIF(Town!$AO$1089:$AO$1334,$AV1683,Town!AE$1089:AE$1334)</f>
        <v>0</v>
      </c>
      <c r="AG1683" s="6">
        <f>IF(Q1683&gt;0,RANK(Q1683,(N1683:P1683,Q1683:AE1683)),0)</f>
        <v>0</v>
      </c>
      <c r="AH1683" s="6">
        <f>IF(R1683&gt;0,RANK(R1683,(N1683:P1683,Q1683:AE1683)),0)</f>
        <v>0</v>
      </c>
      <c r="AI1683" s="6">
        <f>IF(T1683&gt;0,RANK(T1683,(N1683:P1683,Q1683:AE1683)),0)</f>
        <v>0</v>
      </c>
      <c r="AJ1683" s="6">
        <f>IF(S1683&gt;0,RANK(S1683,(N1683:P1683,Q1683:AE1683)),0)</f>
        <v>0</v>
      </c>
      <c r="AK1683" s="2">
        <f t="shared" si="590"/>
        <v>0</v>
      </c>
      <c r="AL1683" s="2">
        <f t="shared" si="591"/>
        <v>0</v>
      </c>
      <c r="AM1683" s="2">
        <f t="shared" si="592"/>
        <v>0</v>
      </c>
      <c r="AN1683" s="2">
        <f t="shared" si="593"/>
        <v>0</v>
      </c>
      <c r="AP1683" t="s">
        <v>2924</v>
      </c>
      <c r="AQ1683" t="s">
        <v>642</v>
      </c>
      <c r="AT1683" s="92">
        <v>50</v>
      </c>
      <c r="AU1683" s="94">
        <v>11</v>
      </c>
      <c r="AV1683" s="98">
        <f t="shared" si="573"/>
        <v>50011</v>
      </c>
      <c r="AX1683" s="6" t="s">
        <v>1535</v>
      </c>
    </row>
    <row r="1684" spans="1:50" hidden="1" outlineLevel="1">
      <c r="A1684" t="s">
        <v>1392</v>
      </c>
      <c r="B1684" t="s">
        <v>642</v>
      </c>
      <c r="C1684" s="1">
        <f t="shared" si="585"/>
        <v>2617</v>
      </c>
      <c r="D1684" s="6">
        <f>IF(N1684&gt;0, RANK(N1684,(N1684:P1684,Q1684:AE1684)),0)</f>
        <v>2</v>
      </c>
      <c r="E1684" s="6">
        <f>IF(O1684&gt;0,RANK(O1684,(N1684:P1684,Q1684:AE1684)),0)</f>
        <v>1</v>
      </c>
      <c r="F1684" s="6">
        <f>IF(P1684&gt;0,RANK(P1684,(N1684:P1684,Q1684:AE1684)),0)</f>
        <v>3</v>
      </c>
      <c r="G1684" s="1">
        <f t="shared" si="583"/>
        <v>103</v>
      </c>
      <c r="H1684" s="2">
        <f t="shared" si="584"/>
        <v>3.935804356132977E-2</v>
      </c>
      <c r="I1684" s="2"/>
      <c r="J1684" s="2">
        <f t="shared" si="586"/>
        <v>0.45013374092472297</v>
      </c>
      <c r="K1684" s="2">
        <f t="shared" si="587"/>
        <v>0.48949178448605274</v>
      </c>
      <c r="L1684" s="2">
        <f t="shared" si="588"/>
        <v>3.9740160489109666E-2</v>
      </c>
      <c r="M1684" s="2">
        <f t="shared" si="589"/>
        <v>2.063431410011457E-2</v>
      </c>
      <c r="N1684" s="56">
        <f>SUMIF(Town!$AO$1089:$AO$1334,$AV1684,Town!N$1089:N$1334)</f>
        <v>1178</v>
      </c>
      <c r="O1684" s="56">
        <f>SUMIF(Town!$AO$1089:$AO$1334,$AV1684,Town!O$1089:O$1334)</f>
        <v>1281</v>
      </c>
      <c r="P1684" s="56">
        <f>SUMIF(Town!$AO$1089:$AO$1334,$AV1684,Town!P$1089:P$1334)</f>
        <v>104</v>
      </c>
      <c r="Q1684" s="56"/>
      <c r="R1684" s="56"/>
      <c r="S1684" s="56"/>
      <c r="T1684" s="56"/>
      <c r="U1684" s="56"/>
      <c r="V1684" s="56">
        <f>SUMIF(Town!$AO$1089:$AO$1334,$AV1684,Town!V$1089:V$1334)</f>
        <v>8</v>
      </c>
      <c r="W1684" s="56"/>
      <c r="X1684" s="56">
        <f>SUMIF(Town!$AO$1089:$AO$1334,$AV1684,Town!X$1089:X$1334)</f>
        <v>4</v>
      </c>
      <c r="Y1684" s="56">
        <f>SUMIF(Town!$AO$1089:$AO$1334,$AV1684,Town!Y$1089:Y$1334)</f>
        <v>18</v>
      </c>
      <c r="Z1684" s="56">
        <f>SUMIF(Town!$AO$1089:$AO$1334,$AV1684,Town!Z$1089:Z$1334)</f>
        <v>12</v>
      </c>
      <c r="AA1684" s="56">
        <f>SUMIF(Town!$AO$1089:$AO$1334,$AV1684,Town!AA$1089:AA$1334)</f>
        <v>12</v>
      </c>
      <c r="AB1684" s="56"/>
      <c r="AC1684" s="56"/>
      <c r="AD1684" s="56"/>
      <c r="AE1684" s="56">
        <f>SUMIF(Town!$AO$1089:$AO$1334,$AV1684,Town!AE$1089:AE$1334)</f>
        <v>0</v>
      </c>
      <c r="AG1684" s="6">
        <f>IF(Q1684&gt;0,RANK(Q1684,(N1684:P1684,Q1684:AE1684)),0)</f>
        <v>0</v>
      </c>
      <c r="AH1684" s="6">
        <f>IF(R1684&gt;0,RANK(R1684,(N1684:P1684,Q1684:AE1684)),0)</f>
        <v>0</v>
      </c>
      <c r="AI1684" s="6">
        <f>IF(T1684&gt;0,RANK(T1684,(N1684:P1684,Q1684:AE1684)),0)</f>
        <v>0</v>
      </c>
      <c r="AJ1684" s="6">
        <f>IF(S1684&gt;0,RANK(S1684,(N1684:P1684,Q1684:AE1684)),0)</f>
        <v>0</v>
      </c>
      <c r="AK1684" s="2">
        <f t="shared" si="590"/>
        <v>0</v>
      </c>
      <c r="AL1684" s="2">
        <f t="shared" si="591"/>
        <v>0</v>
      </c>
      <c r="AM1684" s="2">
        <f t="shared" si="592"/>
        <v>0</v>
      </c>
      <c r="AN1684" s="2">
        <f t="shared" si="593"/>
        <v>0</v>
      </c>
      <c r="AP1684" t="s">
        <v>1392</v>
      </c>
      <c r="AQ1684" t="s">
        <v>642</v>
      </c>
      <c r="AT1684" s="92">
        <v>50</v>
      </c>
      <c r="AU1684" s="94">
        <v>13</v>
      </c>
      <c r="AV1684" s="98">
        <f t="shared" si="573"/>
        <v>50013</v>
      </c>
      <c r="AX1684" s="6" t="s">
        <v>1535</v>
      </c>
    </row>
    <row r="1685" spans="1:50" hidden="1" outlineLevel="1">
      <c r="A1685" t="s">
        <v>23</v>
      </c>
      <c r="B1685" t="s">
        <v>642</v>
      </c>
      <c r="C1685" s="1">
        <f t="shared" si="585"/>
        <v>7516</v>
      </c>
      <c r="D1685" s="6">
        <f>IF(N1685&gt;0, RANK(N1685,(N1685:P1685,Q1685:AE1685)),0)</f>
        <v>2</v>
      </c>
      <c r="E1685" s="6">
        <f>IF(O1685&gt;0,RANK(O1685,(N1685:P1685,Q1685:AE1685)),0)</f>
        <v>1</v>
      </c>
      <c r="F1685" s="6">
        <f>IF(P1685&gt;0,RANK(P1685,(N1685:P1685,Q1685:AE1685)),0)</f>
        <v>3</v>
      </c>
      <c r="G1685" s="1">
        <f t="shared" si="583"/>
        <v>545</v>
      </c>
      <c r="H1685" s="2">
        <f t="shared" si="584"/>
        <v>7.2511974454497072E-2</v>
      </c>
      <c r="I1685" s="2"/>
      <c r="J1685" s="2">
        <f t="shared" si="586"/>
        <v>0.43041511442256519</v>
      </c>
      <c r="K1685" s="2">
        <f t="shared" si="587"/>
        <v>0.50292708887706228</v>
      </c>
      <c r="L1685" s="2">
        <f t="shared" si="588"/>
        <v>3.6854709952102181E-2</v>
      </c>
      <c r="M1685" s="2">
        <f t="shared" si="589"/>
        <v>2.9803086748270348E-2</v>
      </c>
      <c r="N1685" s="56">
        <f>SUMIF(Town!$AO$1089:$AO$1334,$AV1685,Town!N$1089:N$1334)</f>
        <v>3235</v>
      </c>
      <c r="O1685" s="56">
        <f>SUMIF(Town!$AO$1089:$AO$1334,$AV1685,Town!O$1089:O$1334)</f>
        <v>3780</v>
      </c>
      <c r="P1685" s="56">
        <f>SUMIF(Town!$AO$1089:$AO$1334,$AV1685,Town!P$1089:P$1334)</f>
        <v>277</v>
      </c>
      <c r="Q1685" s="56"/>
      <c r="R1685" s="56"/>
      <c r="S1685" s="56"/>
      <c r="T1685" s="56"/>
      <c r="U1685" s="56"/>
      <c r="V1685" s="56">
        <f>SUMIF(Town!$AO$1089:$AO$1334,$AV1685,Town!V$1089:V$1334)</f>
        <v>25</v>
      </c>
      <c r="W1685" s="56"/>
      <c r="X1685" s="56">
        <f>SUMIF(Town!$AO$1089:$AO$1334,$AV1685,Town!X$1089:X$1334)</f>
        <v>3</v>
      </c>
      <c r="Y1685" s="56">
        <f>SUMIF(Town!$AO$1089:$AO$1334,$AV1685,Town!Y$1089:Y$1334)</f>
        <v>85</v>
      </c>
      <c r="Z1685" s="56">
        <f>SUMIF(Town!$AO$1089:$AO$1334,$AV1685,Town!Z$1089:Z$1334)</f>
        <v>67</v>
      </c>
      <c r="AA1685" s="56">
        <f>SUMIF(Town!$AO$1089:$AO$1334,$AV1685,Town!AA$1089:AA$1334)</f>
        <v>44</v>
      </c>
      <c r="AB1685" s="56"/>
      <c r="AC1685" s="56"/>
      <c r="AD1685" s="56"/>
      <c r="AE1685" s="56">
        <f>SUMIF(Town!$AO$1089:$AO$1334,$AV1685,Town!AE$1089:AE$1334)</f>
        <v>0</v>
      </c>
      <c r="AG1685" s="6">
        <f>IF(Q1685&gt;0,RANK(Q1685,(N1685:P1685,Q1685:AE1685)),0)</f>
        <v>0</v>
      </c>
      <c r="AH1685" s="6">
        <f>IF(R1685&gt;0,RANK(R1685,(N1685:P1685,Q1685:AE1685)),0)</f>
        <v>0</v>
      </c>
      <c r="AI1685" s="6">
        <f>IF(T1685&gt;0,RANK(T1685,(N1685:P1685,Q1685:AE1685)),0)</f>
        <v>0</v>
      </c>
      <c r="AJ1685" s="6">
        <f>IF(S1685&gt;0,RANK(S1685,(N1685:P1685,Q1685:AE1685)),0)</f>
        <v>0</v>
      </c>
      <c r="AK1685" s="2">
        <f t="shared" si="590"/>
        <v>0</v>
      </c>
      <c r="AL1685" s="2">
        <f t="shared" si="591"/>
        <v>0</v>
      </c>
      <c r="AM1685" s="2">
        <f t="shared" si="592"/>
        <v>0</v>
      </c>
      <c r="AN1685" s="2">
        <f t="shared" si="593"/>
        <v>0</v>
      </c>
      <c r="AP1685" t="s">
        <v>23</v>
      </c>
      <c r="AQ1685" t="s">
        <v>642</v>
      </c>
      <c r="AT1685" s="92">
        <v>50</v>
      </c>
      <c r="AU1685" s="94">
        <v>15</v>
      </c>
      <c r="AV1685" s="98">
        <f t="shared" si="573"/>
        <v>50015</v>
      </c>
      <c r="AX1685" s="6" t="s">
        <v>1535</v>
      </c>
    </row>
    <row r="1686" spans="1:50" hidden="1" outlineLevel="1">
      <c r="A1686" t="s">
        <v>736</v>
      </c>
      <c r="B1686" t="s">
        <v>642</v>
      </c>
      <c r="C1686" s="1">
        <f t="shared" si="585"/>
        <v>10323</v>
      </c>
      <c r="D1686" s="6">
        <f>IF(N1686&gt;0, RANK(N1686,(N1686:P1686,Q1686:AE1686)),0)</f>
        <v>2</v>
      </c>
      <c r="E1686" s="6">
        <f>IF(O1686&gt;0,RANK(O1686,(N1686:P1686,Q1686:AE1686)),0)</f>
        <v>1</v>
      </c>
      <c r="F1686" s="6">
        <f>IF(P1686&gt;0,RANK(P1686,(N1686:P1686,Q1686:AE1686)),0)</f>
        <v>3</v>
      </c>
      <c r="G1686" s="1">
        <f t="shared" si="583"/>
        <v>1140</v>
      </c>
      <c r="H1686" s="2">
        <f t="shared" si="584"/>
        <v>0.11043301365882011</v>
      </c>
      <c r="I1686" s="2"/>
      <c r="J1686" s="2">
        <f t="shared" si="586"/>
        <v>0.40346798411314538</v>
      </c>
      <c r="K1686" s="2">
        <f t="shared" si="587"/>
        <v>0.51390099777196552</v>
      </c>
      <c r="L1686" s="2">
        <f t="shared" si="588"/>
        <v>4.9307371888017051E-2</v>
      </c>
      <c r="M1686" s="2">
        <f t="shared" si="589"/>
        <v>3.3323646226871992E-2</v>
      </c>
      <c r="N1686" s="56">
        <f>SUMIF(Town!$AO$1089:$AO$1334,$AV1686,Town!N$1089:N$1334)</f>
        <v>4165</v>
      </c>
      <c r="O1686" s="56">
        <f>SUMIF(Town!$AO$1089:$AO$1334,$AV1686,Town!O$1089:O$1334)</f>
        <v>5305</v>
      </c>
      <c r="P1686" s="56">
        <f>SUMIF(Town!$AO$1089:$AO$1334,$AV1686,Town!P$1089:P$1334)</f>
        <v>509</v>
      </c>
      <c r="Q1686" s="56"/>
      <c r="R1686" s="56"/>
      <c r="S1686" s="56"/>
      <c r="T1686" s="56"/>
      <c r="U1686" s="56"/>
      <c r="V1686" s="56">
        <f>SUMIF(Town!$AO$1089:$AO$1334,$AV1686,Town!V$1089:V$1334)</f>
        <v>32</v>
      </c>
      <c r="W1686" s="56"/>
      <c r="X1686" s="56">
        <f>SUMIF(Town!$AO$1089:$AO$1334,$AV1686,Town!X$1089:X$1334)</f>
        <v>8</v>
      </c>
      <c r="Y1686" s="56">
        <f>SUMIF(Town!$AO$1089:$AO$1334,$AV1686,Town!Y$1089:Y$1334)</f>
        <v>161</v>
      </c>
      <c r="Z1686" s="56">
        <f>SUMIF(Town!$AO$1089:$AO$1334,$AV1686,Town!Z$1089:Z$1334)</f>
        <v>73</v>
      </c>
      <c r="AA1686" s="56">
        <f>SUMIF(Town!$AO$1089:$AO$1334,$AV1686,Town!AA$1089:AA$1334)</f>
        <v>70</v>
      </c>
      <c r="AB1686" s="56"/>
      <c r="AC1686" s="56"/>
      <c r="AD1686" s="56"/>
      <c r="AE1686" s="56">
        <f>SUMIF(Town!$AO$1089:$AO$1334,$AV1686,Town!AE$1089:AE$1334)</f>
        <v>0</v>
      </c>
      <c r="AG1686" s="6">
        <f>IF(Q1686&gt;0,RANK(Q1686,(N1686:P1686,Q1686:AE1686)),0)</f>
        <v>0</v>
      </c>
      <c r="AH1686" s="6">
        <f>IF(R1686&gt;0,RANK(R1686,(N1686:P1686,Q1686:AE1686)),0)</f>
        <v>0</v>
      </c>
      <c r="AI1686" s="6">
        <f>IF(T1686&gt;0,RANK(T1686,(N1686:P1686,Q1686:AE1686)),0)</f>
        <v>0</v>
      </c>
      <c r="AJ1686" s="6">
        <f>IF(S1686&gt;0,RANK(S1686,(N1686:P1686,Q1686:AE1686)),0)</f>
        <v>0</v>
      </c>
      <c r="AK1686" s="2">
        <f t="shared" si="590"/>
        <v>0</v>
      </c>
      <c r="AL1686" s="2">
        <f t="shared" si="591"/>
        <v>0</v>
      </c>
      <c r="AM1686" s="2">
        <f t="shared" si="592"/>
        <v>0</v>
      </c>
      <c r="AN1686" s="2">
        <f t="shared" si="593"/>
        <v>0</v>
      </c>
      <c r="AP1686" t="s">
        <v>736</v>
      </c>
      <c r="AQ1686" t="s">
        <v>642</v>
      </c>
      <c r="AT1686" s="92">
        <v>50</v>
      </c>
      <c r="AU1686" s="94">
        <v>17</v>
      </c>
      <c r="AV1686" s="98">
        <f t="shared" si="573"/>
        <v>50017</v>
      </c>
      <c r="AX1686" s="6" t="s">
        <v>1535</v>
      </c>
    </row>
    <row r="1687" spans="1:50" hidden="1" outlineLevel="1">
      <c r="A1687" t="s">
        <v>2134</v>
      </c>
      <c r="B1687" t="s">
        <v>642</v>
      </c>
      <c r="C1687" s="1">
        <f t="shared" si="585"/>
        <v>8939</v>
      </c>
      <c r="D1687" s="6">
        <f>IF(N1687&gt;0, RANK(N1687,(N1687:P1687,Q1687:AE1687)),0)</f>
        <v>2</v>
      </c>
      <c r="E1687" s="6">
        <f>IF(O1687&gt;0,RANK(O1687,(N1687:P1687,Q1687:AE1687)),0)</f>
        <v>1</v>
      </c>
      <c r="F1687" s="6">
        <f>IF(P1687&gt;0,RANK(P1687,(N1687:P1687,Q1687:AE1687)),0)</f>
        <v>3</v>
      </c>
      <c r="G1687" s="1">
        <f t="shared" si="583"/>
        <v>415</v>
      </c>
      <c r="H1687" s="2">
        <f t="shared" si="584"/>
        <v>4.6425774695156061E-2</v>
      </c>
      <c r="I1687" s="2"/>
      <c r="J1687" s="2">
        <f t="shared" si="586"/>
        <v>0.4251034791363687</v>
      </c>
      <c r="K1687" s="2">
        <f t="shared" si="587"/>
        <v>0.47152925383152478</v>
      </c>
      <c r="L1687" s="2">
        <f t="shared" si="588"/>
        <v>7.5623671551627705E-2</v>
      </c>
      <c r="M1687" s="2">
        <f t="shared" si="589"/>
        <v>2.7743595480478819E-2</v>
      </c>
      <c r="N1687" s="56">
        <f>SUMIF(Town!$AO$1089:$AO$1334,$AV1687,Town!N$1089:N$1334)</f>
        <v>3800</v>
      </c>
      <c r="O1687" s="56">
        <f>SUMIF(Town!$AO$1089:$AO$1334,$AV1687,Town!O$1089:O$1334)</f>
        <v>4215</v>
      </c>
      <c r="P1687" s="56">
        <f>SUMIF(Town!$AO$1089:$AO$1334,$AV1687,Town!P$1089:P$1334)</f>
        <v>676</v>
      </c>
      <c r="Q1687" s="56"/>
      <c r="R1687" s="56"/>
      <c r="S1687" s="56"/>
      <c r="T1687" s="56"/>
      <c r="U1687" s="56"/>
      <c r="V1687" s="56">
        <f>SUMIF(Town!$AO$1089:$AO$1334,$AV1687,Town!V$1089:V$1334)</f>
        <v>29</v>
      </c>
      <c r="W1687" s="56"/>
      <c r="X1687" s="56">
        <f>SUMIF(Town!$AO$1089:$AO$1334,$AV1687,Town!X$1089:X$1334)</f>
        <v>8</v>
      </c>
      <c r="Y1687" s="56">
        <f>SUMIF(Town!$AO$1089:$AO$1334,$AV1687,Town!Y$1089:Y$1334)</f>
        <v>106</v>
      </c>
      <c r="Z1687" s="56">
        <f>SUMIF(Town!$AO$1089:$AO$1334,$AV1687,Town!Z$1089:Z$1334)</f>
        <v>62</v>
      </c>
      <c r="AA1687" s="56">
        <f>SUMIF(Town!$AO$1089:$AO$1334,$AV1687,Town!AA$1089:AA$1334)</f>
        <v>43</v>
      </c>
      <c r="AB1687" s="56"/>
      <c r="AC1687" s="56"/>
      <c r="AD1687" s="56"/>
      <c r="AE1687" s="56">
        <f>SUMIF(Town!$AO$1089:$AO$1334,$AV1687,Town!AE$1089:AE$1334)</f>
        <v>0</v>
      </c>
      <c r="AG1687" s="6">
        <f>IF(Q1687&gt;0,RANK(Q1687,(N1687:P1687,Q1687:AE1687)),0)</f>
        <v>0</v>
      </c>
      <c r="AH1687" s="6">
        <f>IF(R1687&gt;0,RANK(R1687,(N1687:P1687,Q1687:AE1687)),0)</f>
        <v>0</v>
      </c>
      <c r="AI1687" s="6">
        <f>IF(T1687&gt;0,RANK(T1687,(N1687:P1687,Q1687:AE1687)),0)</f>
        <v>0</v>
      </c>
      <c r="AJ1687" s="6">
        <f>IF(S1687&gt;0,RANK(S1687,(N1687:P1687,Q1687:AE1687)),0)</f>
        <v>0</v>
      </c>
      <c r="AK1687" s="2">
        <f t="shared" si="590"/>
        <v>0</v>
      </c>
      <c r="AL1687" s="2">
        <f t="shared" si="591"/>
        <v>0</v>
      </c>
      <c r="AM1687" s="2">
        <f t="shared" si="592"/>
        <v>0</v>
      </c>
      <c r="AN1687" s="2">
        <f t="shared" si="593"/>
        <v>0</v>
      </c>
      <c r="AP1687" t="s">
        <v>2134</v>
      </c>
      <c r="AQ1687" t="s">
        <v>642</v>
      </c>
      <c r="AT1687" s="92">
        <v>50</v>
      </c>
      <c r="AU1687" s="94">
        <v>19</v>
      </c>
      <c r="AV1687" s="98">
        <f t="shared" si="573"/>
        <v>50019</v>
      </c>
      <c r="AX1687" s="6" t="s">
        <v>1535</v>
      </c>
    </row>
    <row r="1688" spans="1:50" hidden="1" outlineLevel="1">
      <c r="A1688" t="s">
        <v>724</v>
      </c>
      <c r="B1688" t="s">
        <v>642</v>
      </c>
      <c r="C1688" s="1">
        <f t="shared" si="585"/>
        <v>22453</v>
      </c>
      <c r="D1688" s="6">
        <f>IF(N1688&gt;0, RANK(N1688,(N1688:P1688,Q1688:AE1688)),0)</f>
        <v>2</v>
      </c>
      <c r="E1688" s="6">
        <f>IF(O1688&gt;0,RANK(O1688,(N1688:P1688,Q1688:AE1688)),0)</f>
        <v>1</v>
      </c>
      <c r="F1688" s="6">
        <f>IF(P1688&gt;0,RANK(P1688,(N1688:P1688,Q1688:AE1688)),0)</f>
        <v>3</v>
      </c>
      <c r="G1688" s="1">
        <f t="shared" si="583"/>
        <v>3852</v>
      </c>
      <c r="H1688" s="2">
        <f t="shared" si="584"/>
        <v>0.17155836636529639</v>
      </c>
      <c r="I1688" s="2"/>
      <c r="J1688" s="2">
        <f t="shared" si="586"/>
        <v>0.33238320046318975</v>
      </c>
      <c r="K1688" s="2">
        <f t="shared" si="587"/>
        <v>0.50394156682848612</v>
      </c>
      <c r="L1688" s="2">
        <f t="shared" si="588"/>
        <v>0.11290250746002761</v>
      </c>
      <c r="M1688" s="2">
        <f t="shared" si="589"/>
        <v>5.0772725248296569E-2</v>
      </c>
      <c r="N1688" s="56">
        <f>SUMIF(Town!$AO$1089:$AO$1334,$AV1688,Town!N$1089:N$1334)</f>
        <v>7463</v>
      </c>
      <c r="O1688" s="56">
        <f>SUMIF(Town!$AO$1089:$AO$1334,$AV1688,Town!O$1089:O$1334)</f>
        <v>11315</v>
      </c>
      <c r="P1688" s="56">
        <f>SUMIF(Town!$AO$1089:$AO$1334,$AV1688,Town!P$1089:P$1334)</f>
        <v>2535</v>
      </c>
      <c r="Q1688" s="56"/>
      <c r="R1688" s="56"/>
      <c r="S1688" s="56"/>
      <c r="T1688" s="56"/>
      <c r="U1688" s="56"/>
      <c r="V1688" s="56">
        <f>SUMIF(Town!$AO$1089:$AO$1334,$AV1688,Town!V$1089:V$1334)</f>
        <v>50</v>
      </c>
      <c r="W1688" s="56"/>
      <c r="X1688" s="56">
        <f>SUMIF(Town!$AO$1089:$AO$1334,$AV1688,Town!X$1089:X$1334)</f>
        <v>16</v>
      </c>
      <c r="Y1688" s="56">
        <f>SUMIF(Town!$AO$1089:$AO$1334,$AV1688,Town!Y$1089:Y$1334)</f>
        <v>883</v>
      </c>
      <c r="Z1688" s="56">
        <f>SUMIF(Town!$AO$1089:$AO$1334,$AV1688,Town!Z$1089:Z$1334)</f>
        <v>90</v>
      </c>
      <c r="AA1688" s="56">
        <f>SUMIF(Town!$AO$1089:$AO$1334,$AV1688,Town!AA$1089:AA$1334)</f>
        <v>101</v>
      </c>
      <c r="AB1688" s="56"/>
      <c r="AC1688" s="56"/>
      <c r="AD1688" s="56"/>
      <c r="AE1688" s="56">
        <f>SUMIF(Town!$AO$1089:$AO$1334,$AV1688,Town!AE$1089:AE$1334)</f>
        <v>0</v>
      </c>
      <c r="AG1688" s="6">
        <f>IF(Q1688&gt;0,RANK(Q1688,(N1688:P1688,Q1688:AE1688)),0)</f>
        <v>0</v>
      </c>
      <c r="AH1688" s="6">
        <f>IF(R1688&gt;0,RANK(R1688,(N1688:P1688,Q1688:AE1688)),0)</f>
        <v>0</v>
      </c>
      <c r="AI1688" s="6">
        <f>IF(T1688&gt;0,RANK(T1688,(N1688:P1688,Q1688:AE1688)),0)</f>
        <v>0</v>
      </c>
      <c r="AJ1688" s="6">
        <f>IF(S1688&gt;0,RANK(S1688,(N1688:P1688,Q1688:AE1688)),0)</f>
        <v>0</v>
      </c>
      <c r="AK1688" s="2">
        <f t="shared" si="590"/>
        <v>0</v>
      </c>
      <c r="AL1688" s="2">
        <f t="shared" si="591"/>
        <v>0</v>
      </c>
      <c r="AM1688" s="2">
        <f t="shared" si="592"/>
        <v>0</v>
      </c>
      <c r="AN1688" s="2">
        <f t="shared" si="593"/>
        <v>0</v>
      </c>
      <c r="AP1688" t="s">
        <v>724</v>
      </c>
      <c r="AQ1688" t="s">
        <v>642</v>
      </c>
      <c r="AT1688" s="92">
        <v>50</v>
      </c>
      <c r="AU1688" s="94">
        <v>21</v>
      </c>
      <c r="AV1688" s="98">
        <f t="shared" ref="AV1688:AV1751" si="594">1000*AT1688+AU1688</f>
        <v>50021</v>
      </c>
      <c r="AX1688" s="6" t="s">
        <v>1535</v>
      </c>
    </row>
    <row r="1689" spans="1:50" hidden="1" outlineLevel="1">
      <c r="A1689" t="s">
        <v>2757</v>
      </c>
      <c r="B1689" t="s">
        <v>642</v>
      </c>
      <c r="C1689" s="1">
        <f t="shared" si="585"/>
        <v>22078</v>
      </c>
      <c r="D1689" s="6">
        <f>IF(N1689&gt;0, RANK(N1689,(N1689:P1689,Q1689:AE1689)),0)</f>
        <v>2</v>
      </c>
      <c r="E1689" s="6">
        <f>IF(O1689&gt;0,RANK(O1689,(N1689:P1689,Q1689:AE1689)),0)</f>
        <v>1</v>
      </c>
      <c r="F1689" s="6">
        <f>IF(P1689&gt;0,RANK(P1689,(N1689:P1689,Q1689:AE1689)),0)</f>
        <v>3</v>
      </c>
      <c r="G1689" s="1">
        <f t="shared" si="583"/>
        <v>2683</v>
      </c>
      <c r="H1689" s="2">
        <f t="shared" si="584"/>
        <v>0.1215236887399221</v>
      </c>
      <c r="I1689" s="2"/>
      <c r="J1689" s="2">
        <f t="shared" si="586"/>
        <v>0.39994564725065679</v>
      </c>
      <c r="K1689" s="2">
        <f t="shared" si="587"/>
        <v>0.52146933599057887</v>
      </c>
      <c r="L1689" s="2">
        <f t="shared" si="588"/>
        <v>5.0049823353564636E-2</v>
      </c>
      <c r="M1689" s="2">
        <f t="shared" si="589"/>
        <v>2.8535193405199645E-2</v>
      </c>
      <c r="N1689" s="56">
        <f>SUMIF(Town!$AO$1089:$AO$1334,$AV1689,Town!N$1089:N$1334)</f>
        <v>8830</v>
      </c>
      <c r="O1689" s="56">
        <f>SUMIF(Town!$AO$1089:$AO$1334,$AV1689,Town!O$1089:O$1334)</f>
        <v>11513</v>
      </c>
      <c r="P1689" s="56">
        <f>SUMIF(Town!$AO$1089:$AO$1334,$AV1689,Town!P$1089:P$1334)</f>
        <v>1105</v>
      </c>
      <c r="Q1689" s="56"/>
      <c r="R1689" s="56"/>
      <c r="S1689" s="56"/>
      <c r="T1689" s="56"/>
      <c r="U1689" s="56"/>
      <c r="V1689" s="56">
        <f>SUMIF(Town!$AO$1089:$AO$1334,$AV1689,Town!V$1089:V$1334)</f>
        <v>64</v>
      </c>
      <c r="W1689" s="56"/>
      <c r="X1689" s="56">
        <f>SUMIF(Town!$AO$1089:$AO$1334,$AV1689,Town!X$1089:X$1334)</f>
        <v>21</v>
      </c>
      <c r="Y1689" s="56">
        <f>SUMIF(Town!$AO$1089:$AO$1334,$AV1689,Town!Y$1089:Y$1334)</f>
        <v>228</v>
      </c>
      <c r="Z1689" s="56">
        <f>SUMIF(Town!$AO$1089:$AO$1334,$AV1689,Town!Z$1089:Z$1334)</f>
        <v>155</v>
      </c>
      <c r="AA1689" s="56">
        <f>SUMIF(Town!$AO$1089:$AO$1334,$AV1689,Town!AA$1089:AA$1334)</f>
        <v>162</v>
      </c>
      <c r="AB1689" s="56"/>
      <c r="AC1689" s="56"/>
      <c r="AD1689" s="56"/>
      <c r="AE1689" s="56">
        <f>SUMIF(Town!$AO$1089:$AO$1334,$AV1689,Town!AE$1089:AE$1334)</f>
        <v>0</v>
      </c>
      <c r="AG1689" s="6">
        <f>IF(Q1689&gt;0,RANK(Q1689,(N1689:P1689,Q1689:AE1689)),0)</f>
        <v>0</v>
      </c>
      <c r="AH1689" s="6">
        <f>IF(R1689&gt;0,RANK(R1689,(N1689:P1689,Q1689:AE1689)),0)</f>
        <v>0</v>
      </c>
      <c r="AI1689" s="6">
        <f>IF(T1689&gt;0,RANK(T1689,(N1689:P1689,Q1689:AE1689)),0)</f>
        <v>0</v>
      </c>
      <c r="AJ1689" s="6">
        <f>IF(S1689&gt;0,RANK(S1689,(N1689:P1689,Q1689:AE1689)),0)</f>
        <v>0</v>
      </c>
      <c r="AK1689" s="2">
        <f t="shared" si="590"/>
        <v>0</v>
      </c>
      <c r="AL1689" s="2">
        <f t="shared" si="591"/>
        <v>0</v>
      </c>
      <c r="AM1689" s="2">
        <f t="shared" si="592"/>
        <v>0</v>
      </c>
      <c r="AN1689" s="2">
        <f t="shared" si="593"/>
        <v>0</v>
      </c>
      <c r="AP1689" t="s">
        <v>2757</v>
      </c>
      <c r="AQ1689" t="s">
        <v>642</v>
      </c>
      <c r="AT1689" s="92">
        <v>50</v>
      </c>
      <c r="AU1689" s="94">
        <v>23</v>
      </c>
      <c r="AV1689" s="98">
        <f t="shared" si="594"/>
        <v>50023</v>
      </c>
      <c r="AX1689" s="6" t="s">
        <v>1535</v>
      </c>
    </row>
    <row r="1690" spans="1:50" hidden="1" outlineLevel="1">
      <c r="A1690" t="s">
        <v>96</v>
      </c>
      <c r="B1690" t="s">
        <v>642</v>
      </c>
      <c r="C1690" s="1">
        <f t="shared" si="585"/>
        <v>14527</v>
      </c>
      <c r="D1690" s="6">
        <f>IF(N1690&gt;0, RANK(N1690,(N1690:P1690,Q1690:AE1690)),0)</f>
        <v>2</v>
      </c>
      <c r="E1690" s="6">
        <f>IF(O1690&gt;0,RANK(O1690,(N1690:P1690,Q1690:AE1690)),0)</f>
        <v>1</v>
      </c>
      <c r="F1690" s="6">
        <f>IF(P1690&gt;0,RANK(P1690,(N1690:P1690,Q1690:AE1690)),0)</f>
        <v>3</v>
      </c>
      <c r="G1690" s="1">
        <f t="shared" si="583"/>
        <v>1009</v>
      </c>
      <c r="H1690" s="2">
        <f t="shared" si="584"/>
        <v>6.9456873408136569E-2</v>
      </c>
      <c r="I1690" s="2"/>
      <c r="J1690" s="2">
        <f t="shared" si="586"/>
        <v>0.4250017209334343</v>
      </c>
      <c r="K1690" s="2">
        <f t="shared" si="587"/>
        <v>0.49445859434157086</v>
      </c>
      <c r="L1690" s="2">
        <f t="shared" si="588"/>
        <v>3.2973084601087631E-2</v>
      </c>
      <c r="M1690" s="2">
        <f t="shared" si="589"/>
        <v>4.7566600123907267E-2</v>
      </c>
      <c r="N1690" s="56">
        <f>SUMIF(Town!$AO$1089:$AO$1334,$AV1690,Town!N$1089:N$1334)</f>
        <v>6174</v>
      </c>
      <c r="O1690" s="56">
        <f>SUMIF(Town!$AO$1089:$AO$1334,$AV1690,Town!O$1089:O$1334)</f>
        <v>7183</v>
      </c>
      <c r="P1690" s="56">
        <f>SUMIF(Town!$AO$1089:$AO$1334,$AV1690,Town!P$1089:P$1334)</f>
        <v>479</v>
      </c>
      <c r="Q1690" s="56"/>
      <c r="R1690" s="56"/>
      <c r="S1690" s="56"/>
      <c r="T1690" s="56"/>
      <c r="U1690" s="56"/>
      <c r="V1690" s="56">
        <f>SUMIF(Town!$AO$1089:$AO$1334,$AV1690,Town!V$1089:V$1334)</f>
        <v>47</v>
      </c>
      <c r="W1690" s="56"/>
      <c r="X1690" s="56">
        <f>SUMIF(Town!$AO$1089:$AO$1334,$AV1690,Town!X$1089:X$1334)</f>
        <v>22</v>
      </c>
      <c r="Y1690" s="56">
        <f>SUMIF(Town!$AO$1089:$AO$1334,$AV1690,Town!Y$1089:Y$1334)</f>
        <v>213</v>
      </c>
      <c r="Z1690" s="56">
        <f>SUMIF(Town!$AO$1089:$AO$1334,$AV1690,Town!Z$1089:Z$1334)</f>
        <v>109</v>
      </c>
      <c r="AA1690" s="56">
        <f>SUMIF(Town!$AO$1089:$AO$1334,$AV1690,Town!AA$1089:AA$1334)</f>
        <v>300</v>
      </c>
      <c r="AB1690" s="56"/>
      <c r="AC1690" s="56"/>
      <c r="AD1690" s="56"/>
      <c r="AE1690" s="56">
        <f>SUMIF(Town!$AO$1089:$AO$1334,$AV1690,Town!AE$1089:AE$1334)</f>
        <v>0</v>
      </c>
      <c r="AG1690" s="6">
        <f>IF(Q1690&gt;0,RANK(Q1690,(N1690:P1690,Q1690:AE1690)),0)</f>
        <v>0</v>
      </c>
      <c r="AH1690" s="6">
        <f>IF(R1690&gt;0,RANK(R1690,(N1690:P1690,Q1690:AE1690)),0)</f>
        <v>0</v>
      </c>
      <c r="AI1690" s="6">
        <f>IF(T1690&gt;0,RANK(T1690,(N1690:P1690,Q1690:AE1690)),0)</f>
        <v>0</v>
      </c>
      <c r="AJ1690" s="6">
        <f>IF(S1690&gt;0,RANK(S1690,(N1690:P1690,Q1690:AE1690)),0)</f>
        <v>0</v>
      </c>
      <c r="AK1690" s="2">
        <f t="shared" si="590"/>
        <v>0</v>
      </c>
      <c r="AL1690" s="2">
        <f t="shared" si="591"/>
        <v>0</v>
      </c>
      <c r="AM1690" s="2">
        <f t="shared" si="592"/>
        <v>0</v>
      </c>
      <c r="AN1690" s="2">
        <f t="shared" si="593"/>
        <v>0</v>
      </c>
      <c r="AP1690" t="s">
        <v>96</v>
      </c>
      <c r="AQ1690" t="s">
        <v>642</v>
      </c>
      <c r="AT1690" s="92">
        <v>50</v>
      </c>
      <c r="AU1690" s="94">
        <v>25</v>
      </c>
      <c r="AV1690" s="98">
        <f t="shared" si="594"/>
        <v>50025</v>
      </c>
      <c r="AX1690" s="6" t="s">
        <v>1535</v>
      </c>
    </row>
    <row r="1691" spans="1:50" hidden="1" outlineLevel="1">
      <c r="A1691" t="s">
        <v>917</v>
      </c>
      <c r="B1691" t="s">
        <v>642</v>
      </c>
      <c r="C1691" s="1">
        <f t="shared" si="585"/>
        <v>20474</v>
      </c>
      <c r="D1691" s="6">
        <f>IF(N1691&gt;0, RANK(N1691,(N1691:P1691,Q1691:AE1691)),0)</f>
        <v>2</v>
      </c>
      <c r="E1691" s="6">
        <f>IF(O1691&gt;0,RANK(O1691,(N1691:P1691,Q1691:AE1691)),0)</f>
        <v>1</v>
      </c>
      <c r="F1691" s="6">
        <f>IF(P1691&gt;0,RANK(P1691,(N1691:P1691,Q1691:AE1691)),0)</f>
        <v>3</v>
      </c>
      <c r="G1691" s="1">
        <f t="shared" si="583"/>
        <v>2448</v>
      </c>
      <c r="H1691" s="2">
        <f t="shared" si="584"/>
        <v>0.1195662791833545</v>
      </c>
      <c r="I1691" s="2"/>
      <c r="J1691" s="2">
        <f t="shared" si="586"/>
        <v>0.40099638565986129</v>
      </c>
      <c r="K1691" s="2">
        <f t="shared" si="587"/>
        <v>0.52056266484321578</v>
      </c>
      <c r="L1691" s="2">
        <f t="shared" si="588"/>
        <v>4.5130409299599494E-2</v>
      </c>
      <c r="M1691" s="2">
        <f t="shared" si="589"/>
        <v>3.3310540197323435E-2</v>
      </c>
      <c r="N1691" s="56">
        <f>SUMIF(Town!$AO$1089:$AO$1334,$AV1691,Town!N$1089:N$1334)</f>
        <v>8210</v>
      </c>
      <c r="O1691" s="56">
        <f>SUMIF(Town!$AO$1089:$AO$1334,$AV1691,Town!O$1089:O$1334)</f>
        <v>10658</v>
      </c>
      <c r="P1691" s="56">
        <f>SUMIF(Town!$AO$1089:$AO$1334,$AV1691,Town!P$1089:P$1334)</f>
        <v>924</v>
      </c>
      <c r="Q1691" s="56"/>
      <c r="R1691" s="56"/>
      <c r="S1691" s="56"/>
      <c r="T1691" s="56"/>
      <c r="U1691" s="56"/>
      <c r="V1691" s="56">
        <f>SUMIF(Town!$AO$1089:$AO$1334,$AV1691,Town!V$1089:V$1334)</f>
        <v>89</v>
      </c>
      <c r="W1691" s="56"/>
      <c r="X1691" s="56">
        <f>SUMIF(Town!$AO$1089:$AO$1334,$AV1691,Town!X$1089:X$1334)</f>
        <v>17</v>
      </c>
      <c r="Y1691" s="56">
        <f>SUMIF(Town!$AO$1089:$AO$1334,$AV1691,Town!Y$1089:Y$1334)</f>
        <v>294</v>
      </c>
      <c r="Z1691" s="56">
        <f>SUMIF(Town!$AO$1089:$AO$1334,$AV1691,Town!Z$1089:Z$1334)</f>
        <v>152</v>
      </c>
      <c r="AA1691" s="56">
        <f>SUMIF(Town!$AO$1089:$AO$1334,$AV1691,Town!AA$1089:AA$1334)</f>
        <v>130</v>
      </c>
      <c r="AB1691" s="56"/>
      <c r="AC1691" s="56"/>
      <c r="AD1691" s="56"/>
      <c r="AE1691" s="56">
        <f>SUMIF(Town!$AO$1089:$AO$1334,$AV1691,Town!AE$1089:AE$1334)</f>
        <v>0</v>
      </c>
      <c r="AG1691" s="6">
        <f>IF(Q1691&gt;0,RANK(Q1691,(N1691:P1691,Q1691:AE1691)),0)</f>
        <v>0</v>
      </c>
      <c r="AH1691" s="6">
        <f>IF(R1691&gt;0,RANK(R1691,(N1691:P1691,Q1691:AE1691)),0)</f>
        <v>0</v>
      </c>
      <c r="AI1691" s="6">
        <f>IF(T1691&gt;0,RANK(T1691,(N1691:P1691,Q1691:AE1691)),0)</f>
        <v>0</v>
      </c>
      <c r="AJ1691" s="6">
        <f>IF(S1691&gt;0,RANK(S1691,(N1691:P1691,Q1691:AE1691)),0)</f>
        <v>0</v>
      </c>
      <c r="AK1691" s="2">
        <f t="shared" si="590"/>
        <v>0</v>
      </c>
      <c r="AL1691" s="2">
        <f t="shared" si="591"/>
        <v>0</v>
      </c>
      <c r="AM1691" s="2">
        <f t="shared" si="592"/>
        <v>0</v>
      </c>
      <c r="AN1691" s="2">
        <f t="shared" si="593"/>
        <v>0</v>
      </c>
      <c r="AP1691" t="s">
        <v>917</v>
      </c>
      <c r="AQ1691" t="s">
        <v>642</v>
      </c>
      <c r="AT1691" s="92">
        <v>50</v>
      </c>
      <c r="AU1691" s="94">
        <v>27</v>
      </c>
      <c r="AV1691" s="98">
        <f t="shared" si="594"/>
        <v>50027</v>
      </c>
      <c r="AX1691" s="6" t="s">
        <v>1535</v>
      </c>
    </row>
    <row r="1692" spans="1:50" collapsed="1">
      <c r="A1692" t="s">
        <v>2254</v>
      </c>
      <c r="B1692" t="s">
        <v>2672</v>
      </c>
      <c r="C1692" s="1">
        <f t="shared" si="585"/>
        <v>211672</v>
      </c>
      <c r="D1692" s="6">
        <f>IF(N1692&gt;0, RANK(N1692,(N1692:P1692,Q1692:AE1692)),0)</f>
        <v>2</v>
      </c>
      <c r="E1692" s="6">
        <f>IF(O1692&gt;0,RANK(O1692,(N1692:P1692,Q1692:AE1692)),0)</f>
        <v>1</v>
      </c>
      <c r="F1692" s="6">
        <f>IF(P1692&gt;0,RANK(P1692,(N1692:P1692,Q1692:AE1692)),0)</f>
        <v>3</v>
      </c>
      <c r="G1692" s="1">
        <f t="shared" si="583"/>
        <v>20637</v>
      </c>
      <c r="H1692" s="2">
        <f t="shared" si="584"/>
        <v>9.7495181223780189E-2</v>
      </c>
      <c r="I1692" s="2"/>
      <c r="J1692" s="2">
        <f t="shared" si="586"/>
        <v>0.40566536906156697</v>
      </c>
      <c r="K1692" s="2">
        <f t="shared" si="587"/>
        <v>0.50316055028534712</v>
      </c>
      <c r="L1692" s="2">
        <f t="shared" si="588"/>
        <v>5.8888279980346951E-2</v>
      </c>
      <c r="M1692" s="2">
        <f t="shared" si="589"/>
        <v>3.2285800672738903E-2</v>
      </c>
      <c r="N1692" s="56">
        <f>SUM(N1678:N1691)</f>
        <v>85868</v>
      </c>
      <c r="O1692" s="56">
        <f>SUM(O1678:O1691)</f>
        <v>106505</v>
      </c>
      <c r="P1692" s="56">
        <f>SUM(P1678:P1691)</f>
        <v>12465</v>
      </c>
      <c r="Q1692" s="56"/>
      <c r="R1692" s="56"/>
      <c r="S1692" s="56"/>
      <c r="T1692" s="56"/>
      <c r="U1692" s="56"/>
      <c r="V1692" s="56">
        <f>SUM(V1678:V1691)</f>
        <v>709</v>
      </c>
      <c r="W1692" s="56"/>
      <c r="X1692" s="56">
        <f>SUM(X1678:X1691)</f>
        <v>192</v>
      </c>
      <c r="Y1692" s="56">
        <f>SUM(Y1678:Y1691)</f>
        <v>3141</v>
      </c>
      <c r="Z1692" s="56">
        <f>SUM(Z1678:Z1691)</f>
        <v>1416</v>
      </c>
      <c r="AA1692" s="56">
        <f>SUM(AA1678:AA1691)</f>
        <v>1376</v>
      </c>
      <c r="AB1692" s="56"/>
      <c r="AC1692" s="56"/>
      <c r="AD1692" s="56"/>
      <c r="AE1692" s="56">
        <f>SUM(AE1678:AE1691)</f>
        <v>0</v>
      </c>
      <c r="AG1692" s="6">
        <f>IF(Q1692&gt;0,RANK(Q1692,(N1692:P1692,Q1692:AE1692)),0)</f>
        <v>0</v>
      </c>
      <c r="AH1692" s="6">
        <f>IF(R1692&gt;0,RANK(R1692,(N1692:P1692,Q1692:AE1692)),0)</f>
        <v>0</v>
      </c>
      <c r="AI1692" s="6">
        <f>IF(T1692&gt;0,RANK(T1692,(N1692:P1692,Q1692:AE1692)),0)</f>
        <v>0</v>
      </c>
      <c r="AJ1692" s="6">
        <f>IF(S1692&gt;0,RANK(S1692,(N1692:P1692,Q1692:AE1692)),0)</f>
        <v>0</v>
      </c>
      <c r="AK1692" s="2">
        <f t="shared" si="590"/>
        <v>0</v>
      </c>
      <c r="AL1692" s="2">
        <f t="shared" si="591"/>
        <v>0</v>
      </c>
      <c r="AM1692" s="2">
        <f t="shared" si="592"/>
        <v>0</v>
      </c>
      <c r="AN1692" s="2">
        <f t="shared" si="593"/>
        <v>0</v>
      </c>
      <c r="AP1692" t="s">
        <v>2254</v>
      </c>
      <c r="AQ1692" t="s">
        <v>2672</v>
      </c>
      <c r="AT1692" s="92">
        <v>50</v>
      </c>
      <c r="AU1692" s="94"/>
      <c r="AV1692" s="92">
        <v>50</v>
      </c>
      <c r="AX1692" s="6" t="s">
        <v>2158</v>
      </c>
    </row>
    <row r="1693" spans="1:50">
      <c r="C1693" s="1"/>
      <c r="E1693" s="6"/>
      <c r="F1693" s="6"/>
      <c r="I1693" s="2"/>
      <c r="N1693" s="56"/>
      <c r="O1693" s="56"/>
      <c r="P1693" s="56"/>
      <c r="Q1693" s="56"/>
      <c r="R1693" s="56"/>
      <c r="S1693" s="56"/>
      <c r="T1693" s="56"/>
      <c r="U1693" s="56"/>
      <c r="V1693" s="56"/>
      <c r="W1693" s="56"/>
      <c r="X1693" s="56"/>
      <c r="Y1693" s="56"/>
      <c r="Z1693" s="56"/>
      <c r="AA1693" s="56"/>
      <c r="AB1693" s="56"/>
      <c r="AC1693" s="56"/>
      <c r="AD1693" s="56"/>
      <c r="AE1693" s="56"/>
      <c r="AG1693" s="6"/>
      <c r="AH1693" s="6"/>
      <c r="AI1693" s="6"/>
      <c r="AJ1693" s="6"/>
      <c r="AT1693" s="92"/>
      <c r="AU1693" s="94"/>
      <c r="AV1693" s="98"/>
    </row>
    <row r="1694" spans="1:50" hidden="1" outlineLevel="1">
      <c r="A1694" t="s">
        <v>1883</v>
      </c>
      <c r="B1694" t="s">
        <v>2125</v>
      </c>
      <c r="C1694" s="1">
        <f t="shared" ref="C1694:C1725" si="595">SUM(N1694:AE1694)</f>
        <v>10258</v>
      </c>
      <c r="D1694" s="6">
        <f>IF(N1694&gt;0, RANK(N1694,(N1694:P1694,Q1694:AE1694)),0)</f>
        <v>2</v>
      </c>
      <c r="E1694" s="6">
        <f>IF(O1694&gt;0,RANK(O1694,(N1694:P1694,Q1694:AE1694)),0)</f>
        <v>1</v>
      </c>
      <c r="F1694" s="6">
        <f>IF(P1694&gt;0,RANK(P1694,(N1694:P1694,Q1694:AE1694)),0)</f>
        <v>3</v>
      </c>
      <c r="G1694" s="1">
        <f t="shared" si="583"/>
        <v>1461</v>
      </c>
      <c r="H1694" s="2">
        <f t="shared" si="584"/>
        <v>0.14242542405927081</v>
      </c>
      <c r="I1694" s="2"/>
      <c r="J1694" s="2">
        <f t="shared" ref="J1694:J1725" si="596">IF($C1694=0,"-",N1694/$C1694)</f>
        <v>0.37414700721388183</v>
      </c>
      <c r="K1694" s="2">
        <f t="shared" ref="K1694:K1725" si="597">IF($C1694=0,"-",O1694/$C1694)</f>
        <v>0.51657243127315267</v>
      </c>
      <c r="L1694" s="2">
        <f t="shared" ref="L1694:L1725" si="598">IF($C1694=0,"-",P1694/$C1694)</f>
        <v>0.10908559173328135</v>
      </c>
      <c r="M1694" s="2">
        <f t="shared" ref="M1694:M1725" si="599">IF(C1694=0,"-",(1-J1694-K1694-L1694))</f>
        <v>1.9496977968415374E-4</v>
      </c>
      <c r="N1694" s="56">
        <v>3838</v>
      </c>
      <c r="O1694" s="56">
        <v>5299</v>
      </c>
      <c r="P1694" s="56">
        <v>1119</v>
      </c>
      <c r="Q1694" s="56"/>
      <c r="R1694" s="56"/>
      <c r="S1694" s="56"/>
      <c r="T1694" s="56"/>
      <c r="U1694" s="56"/>
      <c r="V1694" s="56"/>
      <c r="W1694" s="56"/>
      <c r="X1694" s="56">
        <v>0</v>
      </c>
      <c r="Y1694" s="56">
        <v>2</v>
      </c>
      <c r="Z1694" s="56"/>
      <c r="AA1694" s="56"/>
      <c r="AB1694" s="56"/>
      <c r="AC1694" s="56"/>
      <c r="AD1694" s="56"/>
      <c r="AE1694" s="56"/>
      <c r="AG1694" s="6">
        <f>IF(Q1694&gt;0,RANK(Q1694,(N1694:P1694,Q1694:AE1694)),0)</f>
        <v>0</v>
      </c>
      <c r="AH1694" s="6">
        <f>IF(R1694&gt;0,RANK(R1694,(N1694:P1694,Q1694:AE1694)),0)</f>
        <v>0</v>
      </c>
      <c r="AI1694" s="6">
        <f>IF(T1694&gt;0,RANK(T1694,(N1694:P1694,Q1694:AE1694)),0)</f>
        <v>0</v>
      </c>
      <c r="AJ1694" s="6">
        <f>IF(S1694&gt;0,RANK(S1694,(N1694:P1694,Q1694:AE1694)),0)</f>
        <v>0</v>
      </c>
      <c r="AK1694" s="2">
        <f t="shared" ref="AK1694:AK1725" si="600">IF($C1694=0,"-",Q1694/$C1694)</f>
        <v>0</v>
      </c>
      <c r="AL1694" s="2">
        <f t="shared" ref="AL1694:AL1725" si="601">IF($C1694=0,"-",R1694/$C1694)</f>
        <v>0</v>
      </c>
      <c r="AM1694" s="2">
        <f t="shared" ref="AM1694:AM1725" si="602">IF($C1694=0,"-",T1694/$C1694)</f>
        <v>0</v>
      </c>
      <c r="AN1694" s="2">
        <f t="shared" ref="AN1694:AN1725" si="603">IF($C1694=0,"-",S1694/$C1694)</f>
        <v>0</v>
      </c>
      <c r="AP1694" t="s">
        <v>1883</v>
      </c>
      <c r="AQ1694" t="s">
        <v>2125</v>
      </c>
      <c r="AT1694" s="92">
        <v>51</v>
      </c>
      <c r="AU1694" s="94">
        <v>1</v>
      </c>
      <c r="AV1694" s="98">
        <f t="shared" si="594"/>
        <v>51001</v>
      </c>
      <c r="AX1694" s="6" t="s">
        <v>1535</v>
      </c>
    </row>
    <row r="1695" spans="1:50" hidden="1" outlineLevel="1">
      <c r="A1695" t="s">
        <v>2534</v>
      </c>
      <c r="B1695" t="s">
        <v>2125</v>
      </c>
      <c r="C1695" s="1">
        <f t="shared" si="595"/>
        <v>26806</v>
      </c>
      <c r="D1695" s="6">
        <f>IF(N1695&gt;0, RANK(N1695,(N1695:P1695,Q1695:AE1695)),0)</f>
        <v>1</v>
      </c>
      <c r="E1695" s="6">
        <f>IF(O1695&gt;0,RANK(O1695,(N1695:P1695,Q1695:AE1695)),0)</f>
        <v>2</v>
      </c>
      <c r="F1695" s="6">
        <f>IF(P1695&gt;0,RANK(P1695,(N1695:P1695,Q1695:AE1695)),0)</f>
        <v>3</v>
      </c>
      <c r="G1695" s="1">
        <f t="shared" si="583"/>
        <v>3338</v>
      </c>
      <c r="H1695" s="2">
        <f t="shared" si="584"/>
        <v>0.12452436021786167</v>
      </c>
      <c r="I1695" s="2"/>
      <c r="J1695" s="2">
        <f t="shared" si="596"/>
        <v>0.49518764455718867</v>
      </c>
      <c r="K1695" s="2">
        <f t="shared" si="597"/>
        <v>0.37066328433932699</v>
      </c>
      <c r="L1695" s="2">
        <f t="shared" si="598"/>
        <v>0.13187346116541074</v>
      </c>
      <c r="M1695" s="2">
        <f t="shared" si="599"/>
        <v>2.2756099380736028E-3</v>
      </c>
      <c r="N1695" s="56">
        <v>13274</v>
      </c>
      <c r="O1695" s="56">
        <v>9936</v>
      </c>
      <c r="P1695" s="56">
        <v>3535</v>
      </c>
      <c r="Q1695" s="56"/>
      <c r="R1695" s="56"/>
      <c r="S1695" s="56"/>
      <c r="T1695" s="56"/>
      <c r="U1695" s="56"/>
      <c r="V1695" s="56"/>
      <c r="W1695" s="56"/>
      <c r="X1695" s="56">
        <v>61</v>
      </c>
      <c r="Y1695" s="56">
        <v>0</v>
      </c>
      <c r="Z1695" s="56"/>
      <c r="AA1695" s="56"/>
      <c r="AB1695" s="56"/>
      <c r="AC1695" s="56"/>
      <c r="AD1695" s="56"/>
      <c r="AE1695" s="56"/>
      <c r="AG1695" s="6">
        <f>IF(Q1695&gt;0,RANK(Q1695,(N1695:P1695,Q1695:AE1695)),0)</f>
        <v>0</v>
      </c>
      <c r="AH1695" s="6">
        <f>IF(R1695&gt;0,RANK(R1695,(N1695:P1695,Q1695:AE1695)),0)</f>
        <v>0</v>
      </c>
      <c r="AI1695" s="6">
        <f>IF(T1695&gt;0,RANK(T1695,(N1695:P1695,Q1695:AE1695)),0)</f>
        <v>0</v>
      </c>
      <c r="AJ1695" s="6">
        <f>IF(S1695&gt;0,RANK(S1695,(N1695:P1695,Q1695:AE1695)),0)</f>
        <v>0</v>
      </c>
      <c r="AK1695" s="2">
        <f t="shared" si="600"/>
        <v>0</v>
      </c>
      <c r="AL1695" s="2">
        <f t="shared" si="601"/>
        <v>0</v>
      </c>
      <c r="AM1695" s="2">
        <f t="shared" si="602"/>
        <v>0</v>
      </c>
      <c r="AN1695" s="2">
        <f t="shared" si="603"/>
        <v>0</v>
      </c>
      <c r="AP1695" t="s">
        <v>2534</v>
      </c>
      <c r="AQ1695" t="s">
        <v>2125</v>
      </c>
      <c r="AT1695" s="92">
        <v>51</v>
      </c>
      <c r="AU1695" s="94">
        <v>3</v>
      </c>
      <c r="AV1695" s="98">
        <f t="shared" si="594"/>
        <v>51003</v>
      </c>
      <c r="AX1695" s="6" t="s">
        <v>1535</v>
      </c>
    </row>
    <row r="1696" spans="1:50" hidden="1" outlineLevel="1">
      <c r="A1696" t="s">
        <v>1855</v>
      </c>
      <c r="B1696" t="s">
        <v>2125</v>
      </c>
      <c r="C1696" s="1">
        <f t="shared" si="595"/>
        <v>4747</v>
      </c>
      <c r="D1696" s="6">
        <f>IF(N1696&gt;0, RANK(N1696,(N1696:P1696,Q1696:AE1696)),0)</f>
        <v>2</v>
      </c>
      <c r="E1696" s="6">
        <f>IF(O1696&gt;0,RANK(O1696,(N1696:P1696,Q1696:AE1696)),0)</f>
        <v>1</v>
      </c>
      <c r="F1696" s="6">
        <f>IF(P1696&gt;0,RANK(P1696,(N1696:P1696,Q1696:AE1696)),0)</f>
        <v>3</v>
      </c>
      <c r="G1696" s="1">
        <f t="shared" si="583"/>
        <v>180</v>
      </c>
      <c r="H1696" s="2">
        <f t="shared" si="584"/>
        <v>3.7918685485569835E-2</v>
      </c>
      <c r="I1696" s="2"/>
      <c r="J1696" s="2">
        <f t="shared" si="596"/>
        <v>0.42005477143459025</v>
      </c>
      <c r="K1696" s="2">
        <f t="shared" si="597"/>
        <v>0.45797345692016012</v>
      </c>
      <c r="L1696" s="2">
        <f t="shared" si="598"/>
        <v>0.12176111228144092</v>
      </c>
      <c r="M1696" s="2">
        <f t="shared" si="599"/>
        <v>2.1065936380872119E-4</v>
      </c>
      <c r="N1696" s="56">
        <v>1994</v>
      </c>
      <c r="O1696" s="56">
        <v>2174</v>
      </c>
      <c r="P1696" s="56">
        <v>578</v>
      </c>
      <c r="Q1696" s="56"/>
      <c r="R1696" s="56"/>
      <c r="S1696" s="56"/>
      <c r="T1696" s="56"/>
      <c r="U1696" s="56"/>
      <c r="V1696" s="56"/>
      <c r="W1696" s="56"/>
      <c r="X1696" s="56">
        <v>0</v>
      </c>
      <c r="Y1696" s="56">
        <v>1</v>
      </c>
      <c r="Z1696" s="56"/>
      <c r="AA1696" s="56"/>
      <c r="AB1696" s="56"/>
      <c r="AC1696" s="56"/>
      <c r="AD1696" s="56"/>
      <c r="AE1696" s="56"/>
      <c r="AG1696" s="6">
        <f>IF(Q1696&gt;0,RANK(Q1696,(N1696:P1696,Q1696:AE1696)),0)</f>
        <v>0</v>
      </c>
      <c r="AH1696" s="6">
        <f>IF(R1696&gt;0,RANK(R1696,(N1696:P1696,Q1696:AE1696)),0)</f>
        <v>0</v>
      </c>
      <c r="AI1696" s="6">
        <f>IF(T1696&gt;0,RANK(T1696,(N1696:P1696,Q1696:AE1696)),0)</f>
        <v>0</v>
      </c>
      <c r="AJ1696" s="6">
        <f>IF(S1696&gt;0,RANK(S1696,(N1696:P1696,Q1696:AE1696)),0)</f>
        <v>0</v>
      </c>
      <c r="AK1696" s="2">
        <f t="shared" si="600"/>
        <v>0</v>
      </c>
      <c r="AL1696" s="2">
        <f t="shared" si="601"/>
        <v>0</v>
      </c>
      <c r="AM1696" s="2">
        <f t="shared" si="602"/>
        <v>0</v>
      </c>
      <c r="AN1696" s="2">
        <f t="shared" si="603"/>
        <v>0</v>
      </c>
      <c r="AP1696" t="s">
        <v>1855</v>
      </c>
      <c r="AQ1696" t="s">
        <v>2125</v>
      </c>
      <c r="AT1696" s="92">
        <v>51</v>
      </c>
      <c r="AU1696" s="94">
        <v>5</v>
      </c>
      <c r="AV1696" s="98">
        <f t="shared" si="594"/>
        <v>51005</v>
      </c>
      <c r="AX1696" s="6" t="s">
        <v>1535</v>
      </c>
    </row>
    <row r="1697" spans="1:50" hidden="1" outlineLevel="1">
      <c r="A1697" t="s">
        <v>590</v>
      </c>
      <c r="B1697" t="s">
        <v>2125</v>
      </c>
      <c r="C1697" s="1">
        <f t="shared" si="595"/>
        <v>3664</v>
      </c>
      <c r="D1697" s="6">
        <f>IF(N1697&gt;0, RANK(N1697,(N1697:P1697,Q1697:AE1697)),0)</f>
        <v>2</v>
      </c>
      <c r="E1697" s="6">
        <f>IF(O1697&gt;0,RANK(O1697,(N1697:P1697,Q1697:AE1697)),0)</f>
        <v>1</v>
      </c>
      <c r="F1697" s="6">
        <f>IF(P1697&gt;0,RANK(P1697,(N1697:P1697,Q1697:AE1697)),0)</f>
        <v>3</v>
      </c>
      <c r="G1697" s="1">
        <f t="shared" si="583"/>
        <v>591</v>
      </c>
      <c r="H1697" s="2">
        <f t="shared" si="584"/>
        <v>0.16129912663755458</v>
      </c>
      <c r="I1697" s="2"/>
      <c r="J1697" s="2">
        <f t="shared" si="596"/>
        <v>0.38564410480349343</v>
      </c>
      <c r="K1697" s="2">
        <f t="shared" si="597"/>
        <v>0.54694323144104806</v>
      </c>
      <c r="L1697" s="2">
        <f t="shared" si="598"/>
        <v>6.7412663755458513E-2</v>
      </c>
      <c r="M1697" s="2">
        <f t="shared" si="599"/>
        <v>0</v>
      </c>
      <c r="N1697" s="56">
        <v>1413</v>
      </c>
      <c r="O1697" s="56">
        <v>2004</v>
      </c>
      <c r="P1697" s="56">
        <v>247</v>
      </c>
      <c r="Q1697" s="56"/>
      <c r="R1697" s="56"/>
      <c r="S1697" s="56"/>
      <c r="T1697" s="56"/>
      <c r="U1697" s="56"/>
      <c r="V1697" s="56"/>
      <c r="W1697" s="56"/>
      <c r="X1697" s="56">
        <v>0</v>
      </c>
      <c r="Y1697" s="56">
        <v>0</v>
      </c>
      <c r="Z1697" s="56"/>
      <c r="AA1697" s="56"/>
      <c r="AB1697" s="56"/>
      <c r="AC1697" s="56"/>
      <c r="AD1697" s="56"/>
      <c r="AE1697" s="56"/>
      <c r="AG1697" s="6">
        <f>IF(Q1697&gt;0,RANK(Q1697,(N1697:P1697,Q1697:AE1697)),0)</f>
        <v>0</v>
      </c>
      <c r="AH1697" s="6">
        <f>IF(R1697&gt;0,RANK(R1697,(N1697:P1697,Q1697:AE1697)),0)</f>
        <v>0</v>
      </c>
      <c r="AI1697" s="6">
        <f>IF(T1697&gt;0,RANK(T1697,(N1697:P1697,Q1697:AE1697)),0)</f>
        <v>0</v>
      </c>
      <c r="AJ1697" s="6">
        <f>IF(S1697&gt;0,RANK(S1697,(N1697:P1697,Q1697:AE1697)),0)</f>
        <v>0</v>
      </c>
      <c r="AK1697" s="2">
        <f t="shared" si="600"/>
        <v>0</v>
      </c>
      <c r="AL1697" s="2">
        <f t="shared" si="601"/>
        <v>0</v>
      </c>
      <c r="AM1697" s="2">
        <f t="shared" si="602"/>
        <v>0</v>
      </c>
      <c r="AN1697" s="2">
        <f t="shared" si="603"/>
        <v>0</v>
      </c>
      <c r="AP1697" t="s">
        <v>590</v>
      </c>
      <c r="AQ1697" t="s">
        <v>2125</v>
      </c>
      <c r="AT1697" s="92">
        <v>51</v>
      </c>
      <c r="AU1697" s="94">
        <v>7</v>
      </c>
      <c r="AV1697" s="98">
        <f t="shared" si="594"/>
        <v>51007</v>
      </c>
      <c r="AX1697" s="6" t="s">
        <v>1535</v>
      </c>
    </row>
    <row r="1698" spans="1:50" hidden="1" outlineLevel="1">
      <c r="A1698" t="s">
        <v>541</v>
      </c>
      <c r="B1698" t="s">
        <v>2125</v>
      </c>
      <c r="C1698" s="1">
        <f t="shared" si="595"/>
        <v>9234</v>
      </c>
      <c r="D1698" s="6">
        <f>IF(N1698&gt;0, RANK(N1698,(N1698:P1698,Q1698:AE1698)),0)</f>
        <v>1</v>
      </c>
      <c r="E1698" s="6">
        <f>IF(O1698&gt;0,RANK(O1698,(N1698:P1698,Q1698:AE1698)),0)</f>
        <v>2</v>
      </c>
      <c r="F1698" s="6">
        <f>IF(P1698&gt;0,RANK(P1698,(N1698:P1698,Q1698:AE1698)),0)</f>
        <v>3</v>
      </c>
      <c r="G1698" s="1">
        <f t="shared" si="583"/>
        <v>162</v>
      </c>
      <c r="H1698" s="2">
        <f t="shared" si="584"/>
        <v>1.7543859649122806E-2</v>
      </c>
      <c r="I1698" s="2"/>
      <c r="J1698" s="2">
        <f t="shared" si="596"/>
        <v>0.44032921810699588</v>
      </c>
      <c r="K1698" s="2">
        <f t="shared" si="597"/>
        <v>0.42278535845787307</v>
      </c>
      <c r="L1698" s="2">
        <f t="shared" si="598"/>
        <v>0.13677712800519817</v>
      </c>
      <c r="M1698" s="2">
        <f t="shared" si="599"/>
        <v>1.0829542993287533E-4</v>
      </c>
      <c r="N1698" s="56">
        <v>4066</v>
      </c>
      <c r="O1698" s="56">
        <v>3904</v>
      </c>
      <c r="P1698" s="56">
        <v>1263</v>
      </c>
      <c r="Q1698" s="56"/>
      <c r="R1698" s="56"/>
      <c r="S1698" s="56"/>
      <c r="T1698" s="56"/>
      <c r="U1698" s="56"/>
      <c r="V1698" s="56"/>
      <c r="W1698" s="56"/>
      <c r="X1698" s="56">
        <v>1</v>
      </c>
      <c r="Y1698" s="56">
        <v>0</v>
      </c>
      <c r="Z1698" s="56"/>
      <c r="AA1698" s="56"/>
      <c r="AB1698" s="56"/>
      <c r="AC1698" s="56"/>
      <c r="AD1698" s="56"/>
      <c r="AE1698" s="56"/>
      <c r="AG1698" s="6">
        <f>IF(Q1698&gt;0,RANK(Q1698,(N1698:P1698,Q1698:AE1698)),0)</f>
        <v>0</v>
      </c>
      <c r="AH1698" s="6">
        <f>IF(R1698&gt;0,RANK(R1698,(N1698:P1698,Q1698:AE1698)),0)</f>
        <v>0</v>
      </c>
      <c r="AI1698" s="6">
        <f>IF(T1698&gt;0,RANK(T1698,(N1698:P1698,Q1698:AE1698)),0)</f>
        <v>0</v>
      </c>
      <c r="AJ1698" s="6">
        <f>IF(S1698&gt;0,RANK(S1698,(N1698:P1698,Q1698:AE1698)),0)</f>
        <v>0</v>
      </c>
      <c r="AK1698" s="2">
        <f t="shared" si="600"/>
        <v>0</v>
      </c>
      <c r="AL1698" s="2">
        <f t="shared" si="601"/>
        <v>0</v>
      </c>
      <c r="AM1698" s="2">
        <f t="shared" si="602"/>
        <v>0</v>
      </c>
      <c r="AN1698" s="2">
        <f t="shared" si="603"/>
        <v>0</v>
      </c>
      <c r="AP1698" t="s">
        <v>541</v>
      </c>
      <c r="AQ1698" t="s">
        <v>2125</v>
      </c>
      <c r="AT1698" s="92">
        <v>51</v>
      </c>
      <c r="AU1698" s="94">
        <v>9</v>
      </c>
      <c r="AV1698" s="98">
        <f t="shared" si="594"/>
        <v>51009</v>
      </c>
      <c r="AX1698" s="6" t="s">
        <v>1535</v>
      </c>
    </row>
    <row r="1699" spans="1:50" hidden="1" outlineLevel="1">
      <c r="A1699" t="s">
        <v>1226</v>
      </c>
      <c r="B1699" t="s">
        <v>2125</v>
      </c>
      <c r="C1699" s="1">
        <f t="shared" si="595"/>
        <v>4954</v>
      </c>
      <c r="D1699" s="6">
        <f>IF(N1699&gt;0, RANK(N1699,(N1699:P1699,Q1699:AE1699)),0)</f>
        <v>2</v>
      </c>
      <c r="E1699" s="6">
        <f>IF(O1699&gt;0,RANK(O1699,(N1699:P1699,Q1699:AE1699)),0)</f>
        <v>1</v>
      </c>
      <c r="F1699" s="6">
        <f>IF(P1699&gt;0,RANK(P1699,(N1699:P1699,Q1699:AE1699)),0)</f>
        <v>3</v>
      </c>
      <c r="G1699" s="1">
        <f t="shared" si="583"/>
        <v>266</v>
      </c>
      <c r="H1699" s="2">
        <f t="shared" si="584"/>
        <v>5.3693984658861528E-2</v>
      </c>
      <c r="I1699" s="2"/>
      <c r="J1699" s="2">
        <f t="shared" si="596"/>
        <v>0.4111828825191764</v>
      </c>
      <c r="K1699" s="2">
        <f t="shared" si="597"/>
        <v>0.46487686717803794</v>
      </c>
      <c r="L1699" s="2">
        <f t="shared" si="598"/>
        <v>0.12353653613241825</v>
      </c>
      <c r="M1699" s="2">
        <f t="shared" si="599"/>
        <v>4.0371417036746959E-4</v>
      </c>
      <c r="N1699" s="56">
        <v>2037</v>
      </c>
      <c r="O1699" s="56">
        <v>2303</v>
      </c>
      <c r="P1699" s="56">
        <v>612</v>
      </c>
      <c r="Q1699" s="56"/>
      <c r="R1699" s="56"/>
      <c r="S1699" s="56"/>
      <c r="T1699" s="56"/>
      <c r="U1699" s="56"/>
      <c r="V1699" s="56"/>
      <c r="W1699" s="56"/>
      <c r="X1699" s="56">
        <v>1</v>
      </c>
      <c r="Y1699" s="56">
        <v>1</v>
      </c>
      <c r="Z1699" s="56"/>
      <c r="AA1699" s="56"/>
      <c r="AB1699" s="56"/>
      <c r="AC1699" s="56"/>
      <c r="AD1699" s="56"/>
      <c r="AE1699" s="56"/>
      <c r="AG1699" s="6">
        <f>IF(Q1699&gt;0,RANK(Q1699,(N1699:P1699,Q1699:AE1699)),0)</f>
        <v>0</v>
      </c>
      <c r="AH1699" s="6">
        <f>IF(R1699&gt;0,RANK(R1699,(N1699:P1699,Q1699:AE1699)),0)</f>
        <v>0</v>
      </c>
      <c r="AI1699" s="6">
        <f>IF(T1699&gt;0,RANK(T1699,(N1699:P1699,Q1699:AE1699)),0)</f>
        <v>0</v>
      </c>
      <c r="AJ1699" s="6">
        <f>IF(S1699&gt;0,RANK(S1699,(N1699:P1699,Q1699:AE1699)),0)</f>
        <v>0</v>
      </c>
      <c r="AK1699" s="2">
        <f t="shared" si="600"/>
        <v>0</v>
      </c>
      <c r="AL1699" s="2">
        <f t="shared" si="601"/>
        <v>0</v>
      </c>
      <c r="AM1699" s="2">
        <f t="shared" si="602"/>
        <v>0</v>
      </c>
      <c r="AN1699" s="2">
        <f t="shared" si="603"/>
        <v>0</v>
      </c>
      <c r="AP1699" t="s">
        <v>1226</v>
      </c>
      <c r="AQ1699" t="s">
        <v>2125</v>
      </c>
      <c r="AT1699" s="92">
        <v>51</v>
      </c>
      <c r="AU1699" s="94">
        <v>11</v>
      </c>
      <c r="AV1699" s="98">
        <f t="shared" si="594"/>
        <v>51011</v>
      </c>
      <c r="AX1699" s="6" t="s">
        <v>1535</v>
      </c>
    </row>
    <row r="1700" spans="1:50" hidden="1" outlineLevel="1">
      <c r="A1700" t="s">
        <v>1227</v>
      </c>
      <c r="B1700" t="s">
        <v>2125</v>
      </c>
      <c r="C1700" s="1">
        <f t="shared" si="595"/>
        <v>66166</v>
      </c>
      <c r="D1700" s="6">
        <f>IF(N1700&gt;0, RANK(N1700,(N1700:P1700,Q1700:AE1700)),0)</f>
        <v>1</v>
      </c>
      <c r="E1700" s="6">
        <f>IF(O1700&gt;0,RANK(O1700,(N1700:P1700,Q1700:AE1700)),0)</f>
        <v>2</v>
      </c>
      <c r="F1700" s="6">
        <f>IF(P1700&gt;0,RANK(P1700,(N1700:P1700,Q1700:AE1700)),0)</f>
        <v>3</v>
      </c>
      <c r="G1700" s="1">
        <f t="shared" si="583"/>
        <v>27937</v>
      </c>
      <c r="H1700" s="2">
        <f t="shared" si="584"/>
        <v>0.42222591663392073</v>
      </c>
      <c r="I1700" s="2"/>
      <c r="J1700" s="2">
        <f t="shared" si="596"/>
        <v>0.66157845419097416</v>
      </c>
      <c r="K1700" s="2">
        <f t="shared" si="597"/>
        <v>0.23935253755705346</v>
      </c>
      <c r="L1700" s="2">
        <f t="shared" si="598"/>
        <v>9.7814587552519427E-2</v>
      </c>
      <c r="M1700" s="2">
        <f t="shared" si="599"/>
        <v>1.2544206994529461E-3</v>
      </c>
      <c r="N1700" s="56">
        <v>43774</v>
      </c>
      <c r="O1700" s="56">
        <v>15837</v>
      </c>
      <c r="P1700" s="56">
        <v>6472</v>
      </c>
      <c r="Q1700" s="56"/>
      <c r="R1700" s="56"/>
      <c r="S1700" s="56"/>
      <c r="T1700" s="56"/>
      <c r="U1700" s="56"/>
      <c r="V1700" s="56"/>
      <c r="W1700" s="56"/>
      <c r="X1700" s="56">
        <v>83</v>
      </c>
      <c r="Y1700" s="56">
        <v>0</v>
      </c>
      <c r="Z1700" s="56"/>
      <c r="AA1700" s="56"/>
      <c r="AB1700" s="56"/>
      <c r="AC1700" s="56"/>
      <c r="AD1700" s="56"/>
      <c r="AE1700" s="56"/>
      <c r="AG1700" s="6">
        <f>IF(Q1700&gt;0,RANK(Q1700,(N1700:P1700,Q1700:AE1700)),0)</f>
        <v>0</v>
      </c>
      <c r="AH1700" s="6">
        <f>IF(R1700&gt;0,RANK(R1700,(N1700:P1700,Q1700:AE1700)),0)</f>
        <v>0</v>
      </c>
      <c r="AI1700" s="6">
        <f>IF(T1700&gt;0,RANK(T1700,(N1700:P1700,Q1700:AE1700)),0)</f>
        <v>0</v>
      </c>
      <c r="AJ1700" s="6">
        <f>IF(S1700&gt;0,RANK(S1700,(N1700:P1700,Q1700:AE1700)),0)</f>
        <v>0</v>
      </c>
      <c r="AK1700" s="2">
        <f t="shared" si="600"/>
        <v>0</v>
      </c>
      <c r="AL1700" s="2">
        <f t="shared" si="601"/>
        <v>0</v>
      </c>
      <c r="AM1700" s="2">
        <f t="shared" si="602"/>
        <v>0</v>
      </c>
      <c r="AN1700" s="2">
        <f t="shared" si="603"/>
        <v>0</v>
      </c>
      <c r="AP1700" t="s">
        <v>1227</v>
      </c>
      <c r="AQ1700" t="s">
        <v>2125</v>
      </c>
      <c r="AT1700" s="92">
        <v>51</v>
      </c>
      <c r="AU1700" s="94">
        <v>13</v>
      </c>
      <c r="AV1700" s="98">
        <f t="shared" si="594"/>
        <v>51013</v>
      </c>
      <c r="AX1700" s="6" t="s">
        <v>1535</v>
      </c>
    </row>
    <row r="1701" spans="1:50" hidden="1" outlineLevel="1">
      <c r="A1701" t="s">
        <v>1121</v>
      </c>
      <c r="B1701" t="s">
        <v>2125</v>
      </c>
      <c r="C1701" s="1">
        <f t="shared" si="595"/>
        <v>19162</v>
      </c>
      <c r="D1701" s="6">
        <f>IF(N1701&gt;0, RANK(N1701,(N1701:P1701,Q1701:AE1701)),0)</f>
        <v>2</v>
      </c>
      <c r="E1701" s="6">
        <f>IF(O1701&gt;0,RANK(O1701,(N1701:P1701,Q1701:AE1701)),0)</f>
        <v>1</v>
      </c>
      <c r="F1701" s="6">
        <f>IF(P1701&gt;0,RANK(P1701,(N1701:P1701,Q1701:AE1701)),0)</f>
        <v>3</v>
      </c>
      <c r="G1701" s="1">
        <f t="shared" si="583"/>
        <v>7823</v>
      </c>
      <c r="H1701" s="2">
        <f t="shared" si="584"/>
        <v>0.40825592318129633</v>
      </c>
      <c r="I1701" s="2"/>
      <c r="J1701" s="2">
        <f t="shared" si="596"/>
        <v>0.24825174825174826</v>
      </c>
      <c r="K1701" s="2">
        <f t="shared" si="597"/>
        <v>0.65650767143304456</v>
      </c>
      <c r="L1701" s="2">
        <f t="shared" si="598"/>
        <v>9.4614340882997597E-2</v>
      </c>
      <c r="M1701" s="2">
        <f t="shared" si="599"/>
        <v>6.2623943220961598E-4</v>
      </c>
      <c r="N1701" s="56">
        <v>4757</v>
      </c>
      <c r="O1701" s="56">
        <v>12580</v>
      </c>
      <c r="P1701" s="56">
        <v>1813</v>
      </c>
      <c r="Q1701" s="56"/>
      <c r="R1701" s="56"/>
      <c r="S1701" s="56"/>
      <c r="T1701" s="56"/>
      <c r="U1701" s="56"/>
      <c r="V1701" s="56"/>
      <c r="W1701" s="56"/>
      <c r="X1701" s="56">
        <v>11</v>
      </c>
      <c r="Y1701" s="56">
        <v>1</v>
      </c>
      <c r="Z1701" s="56"/>
      <c r="AA1701" s="56"/>
      <c r="AB1701" s="56"/>
      <c r="AC1701" s="56"/>
      <c r="AD1701" s="56"/>
      <c r="AE1701" s="56"/>
      <c r="AG1701" s="6">
        <f>IF(Q1701&gt;0,RANK(Q1701,(N1701:P1701,Q1701:AE1701)),0)</f>
        <v>0</v>
      </c>
      <c r="AH1701" s="6">
        <f>IF(R1701&gt;0,RANK(R1701,(N1701:P1701,Q1701:AE1701)),0)</f>
        <v>0</v>
      </c>
      <c r="AI1701" s="6">
        <f>IF(T1701&gt;0,RANK(T1701,(N1701:P1701,Q1701:AE1701)),0)</f>
        <v>0</v>
      </c>
      <c r="AJ1701" s="6">
        <f>IF(S1701&gt;0,RANK(S1701,(N1701:P1701,Q1701:AE1701)),0)</f>
        <v>0</v>
      </c>
      <c r="AK1701" s="2">
        <f t="shared" si="600"/>
        <v>0</v>
      </c>
      <c r="AL1701" s="2">
        <f t="shared" si="601"/>
        <v>0</v>
      </c>
      <c r="AM1701" s="2">
        <f t="shared" si="602"/>
        <v>0</v>
      </c>
      <c r="AN1701" s="2">
        <f t="shared" si="603"/>
        <v>0</v>
      </c>
      <c r="AP1701" t="s">
        <v>1121</v>
      </c>
      <c r="AQ1701" t="s">
        <v>2125</v>
      </c>
      <c r="AT1701" s="92">
        <v>51</v>
      </c>
      <c r="AU1701" s="94">
        <v>15</v>
      </c>
      <c r="AV1701" s="98">
        <f t="shared" si="594"/>
        <v>51015</v>
      </c>
      <c r="AX1701" s="6" t="s">
        <v>1535</v>
      </c>
    </row>
    <row r="1702" spans="1:50" hidden="1" outlineLevel="1">
      <c r="A1702" t="s">
        <v>1914</v>
      </c>
      <c r="B1702" t="s">
        <v>2125</v>
      </c>
      <c r="C1702" s="1">
        <f t="shared" si="595"/>
        <v>1812</v>
      </c>
      <c r="D1702" s="6">
        <f>IF(N1702&gt;0, RANK(N1702,(N1702:P1702,Q1702:AE1702)),0)</f>
        <v>2</v>
      </c>
      <c r="E1702" s="6">
        <f>IF(O1702&gt;0,RANK(O1702,(N1702:P1702,Q1702:AE1702)),0)</f>
        <v>1</v>
      </c>
      <c r="F1702" s="6">
        <f>IF(P1702&gt;0,RANK(P1702,(N1702:P1702,Q1702:AE1702)),0)</f>
        <v>3</v>
      </c>
      <c r="G1702" s="1">
        <f t="shared" si="583"/>
        <v>231</v>
      </c>
      <c r="H1702" s="2">
        <f t="shared" si="584"/>
        <v>0.12748344370860928</v>
      </c>
      <c r="I1702" s="2"/>
      <c r="J1702" s="2">
        <f t="shared" si="596"/>
        <v>0.37141280353200884</v>
      </c>
      <c r="K1702" s="2">
        <f t="shared" si="597"/>
        <v>0.4988962472406181</v>
      </c>
      <c r="L1702" s="2">
        <f t="shared" si="598"/>
        <v>0.12858719646799116</v>
      </c>
      <c r="M1702" s="2">
        <f t="shared" si="599"/>
        <v>1.1037527593819596E-3</v>
      </c>
      <c r="N1702" s="56">
        <v>673</v>
      </c>
      <c r="O1702" s="56">
        <v>904</v>
      </c>
      <c r="P1702" s="56">
        <v>233</v>
      </c>
      <c r="Q1702" s="56"/>
      <c r="R1702" s="56"/>
      <c r="S1702" s="56"/>
      <c r="T1702" s="56"/>
      <c r="U1702" s="56"/>
      <c r="V1702" s="56"/>
      <c r="W1702" s="56"/>
      <c r="X1702" s="56">
        <v>2</v>
      </c>
      <c r="Y1702" s="56">
        <v>0</v>
      </c>
      <c r="Z1702" s="56"/>
      <c r="AA1702" s="56"/>
      <c r="AB1702" s="56"/>
      <c r="AC1702" s="56"/>
      <c r="AD1702" s="56"/>
      <c r="AE1702" s="56"/>
      <c r="AG1702" s="6">
        <f>IF(Q1702&gt;0,RANK(Q1702,(N1702:P1702,Q1702:AE1702)),0)</f>
        <v>0</v>
      </c>
      <c r="AH1702" s="6">
        <f>IF(R1702&gt;0,RANK(R1702,(N1702:P1702,Q1702:AE1702)),0)</f>
        <v>0</v>
      </c>
      <c r="AI1702" s="6">
        <f>IF(T1702&gt;0,RANK(T1702,(N1702:P1702,Q1702:AE1702)),0)</f>
        <v>0</v>
      </c>
      <c r="AJ1702" s="6">
        <f>IF(S1702&gt;0,RANK(S1702,(N1702:P1702,Q1702:AE1702)),0)</f>
        <v>0</v>
      </c>
      <c r="AK1702" s="2">
        <f t="shared" si="600"/>
        <v>0</v>
      </c>
      <c r="AL1702" s="2">
        <f t="shared" si="601"/>
        <v>0</v>
      </c>
      <c r="AM1702" s="2">
        <f t="shared" si="602"/>
        <v>0</v>
      </c>
      <c r="AN1702" s="2">
        <f t="shared" si="603"/>
        <v>0</v>
      </c>
      <c r="AP1702" t="s">
        <v>1914</v>
      </c>
      <c r="AQ1702" t="s">
        <v>2125</v>
      </c>
      <c r="AT1702" s="92">
        <v>51</v>
      </c>
      <c r="AU1702" s="94">
        <v>17</v>
      </c>
      <c r="AV1702" s="98">
        <f t="shared" si="594"/>
        <v>51017</v>
      </c>
      <c r="AX1702" s="6" t="s">
        <v>1535</v>
      </c>
    </row>
    <row r="1703" spans="1:50" hidden="1" outlineLevel="1">
      <c r="A1703" t="s">
        <v>1310</v>
      </c>
      <c r="B1703" t="s">
        <v>2125</v>
      </c>
      <c r="C1703" s="1">
        <f t="shared" si="595"/>
        <v>17988</v>
      </c>
      <c r="D1703" s="6">
        <f>IF(N1703&gt;0, RANK(N1703,(N1703:P1703,Q1703:AE1703)),0)</f>
        <v>2</v>
      </c>
      <c r="E1703" s="6">
        <f>IF(O1703&gt;0,RANK(O1703,(N1703:P1703,Q1703:AE1703)),0)</f>
        <v>1</v>
      </c>
      <c r="F1703" s="6">
        <f>IF(P1703&gt;0,RANK(P1703,(N1703:P1703,Q1703:AE1703)),0)</f>
        <v>3</v>
      </c>
      <c r="G1703" s="1">
        <f t="shared" si="583"/>
        <v>2672</v>
      </c>
      <c r="H1703" s="2">
        <f t="shared" si="584"/>
        <v>0.14854347342672894</v>
      </c>
      <c r="I1703" s="2"/>
      <c r="J1703" s="2">
        <f t="shared" si="596"/>
        <v>0.3560151211919057</v>
      </c>
      <c r="K1703" s="2">
        <f t="shared" si="597"/>
        <v>0.50455859461863461</v>
      </c>
      <c r="L1703" s="2">
        <f t="shared" si="598"/>
        <v>0.13875917278185457</v>
      </c>
      <c r="M1703" s="2">
        <f t="shared" si="599"/>
        <v>6.6711140760511434E-4</v>
      </c>
      <c r="N1703" s="56">
        <v>6404</v>
      </c>
      <c r="O1703" s="56">
        <v>9076</v>
      </c>
      <c r="P1703" s="56">
        <v>2496</v>
      </c>
      <c r="Q1703" s="56"/>
      <c r="R1703" s="56"/>
      <c r="S1703" s="56"/>
      <c r="T1703" s="56"/>
      <c r="U1703" s="56"/>
      <c r="V1703" s="56"/>
      <c r="W1703" s="56"/>
      <c r="X1703" s="56">
        <v>2</v>
      </c>
      <c r="Y1703" s="56">
        <v>10</v>
      </c>
      <c r="Z1703" s="56"/>
      <c r="AA1703" s="56"/>
      <c r="AB1703" s="56"/>
      <c r="AC1703" s="56"/>
      <c r="AD1703" s="56"/>
      <c r="AE1703" s="56"/>
      <c r="AG1703" s="6">
        <f>IF(Q1703&gt;0,RANK(Q1703,(N1703:P1703,Q1703:AE1703)),0)</f>
        <v>0</v>
      </c>
      <c r="AH1703" s="6">
        <f>IF(R1703&gt;0,RANK(R1703,(N1703:P1703,Q1703:AE1703)),0)</f>
        <v>0</v>
      </c>
      <c r="AI1703" s="6">
        <f>IF(T1703&gt;0,RANK(T1703,(N1703:P1703,Q1703:AE1703)),0)</f>
        <v>0</v>
      </c>
      <c r="AJ1703" s="6">
        <f>IF(S1703&gt;0,RANK(S1703,(N1703:P1703,Q1703:AE1703)),0)</f>
        <v>0</v>
      </c>
      <c r="AK1703" s="2">
        <f t="shared" si="600"/>
        <v>0</v>
      </c>
      <c r="AL1703" s="2">
        <f t="shared" si="601"/>
        <v>0</v>
      </c>
      <c r="AM1703" s="2">
        <f t="shared" si="602"/>
        <v>0</v>
      </c>
      <c r="AN1703" s="2">
        <f t="shared" si="603"/>
        <v>0</v>
      </c>
      <c r="AP1703" t="s">
        <v>1310</v>
      </c>
      <c r="AQ1703" t="s">
        <v>2125</v>
      </c>
      <c r="AT1703" s="92">
        <v>51</v>
      </c>
      <c r="AU1703" s="94">
        <v>19</v>
      </c>
      <c r="AV1703" s="98">
        <f t="shared" si="594"/>
        <v>51019</v>
      </c>
      <c r="AX1703" s="6" t="s">
        <v>1535</v>
      </c>
    </row>
    <row r="1704" spans="1:50" hidden="1" outlineLevel="1">
      <c r="A1704" t="s">
        <v>257</v>
      </c>
      <c r="B1704" t="s">
        <v>2125</v>
      </c>
      <c r="C1704" s="1">
        <f t="shared" si="595"/>
        <v>2243</v>
      </c>
      <c r="D1704" s="6">
        <f>IF(N1704&gt;0, RANK(N1704,(N1704:P1704,Q1704:AE1704)),0)</f>
        <v>2</v>
      </c>
      <c r="E1704" s="6">
        <f>IF(O1704&gt;0,RANK(O1704,(N1704:P1704,Q1704:AE1704)),0)</f>
        <v>1</v>
      </c>
      <c r="F1704" s="6">
        <f>IF(P1704&gt;0,RANK(P1704,(N1704:P1704,Q1704:AE1704)),0)</f>
        <v>3</v>
      </c>
      <c r="G1704" s="1">
        <f t="shared" si="583"/>
        <v>647</v>
      </c>
      <c r="H1704" s="2">
        <f t="shared" si="584"/>
        <v>0.28845296477931343</v>
      </c>
      <c r="I1704" s="2"/>
      <c r="J1704" s="2">
        <f t="shared" si="596"/>
        <v>0.3031654034774855</v>
      </c>
      <c r="K1704" s="2">
        <f t="shared" si="597"/>
        <v>0.59161836825679892</v>
      </c>
      <c r="L1704" s="2">
        <f t="shared" si="598"/>
        <v>0.10521622826571556</v>
      </c>
      <c r="M1704" s="2">
        <f t="shared" si="599"/>
        <v>-2.7755575615628914E-17</v>
      </c>
      <c r="N1704" s="56">
        <v>680</v>
      </c>
      <c r="O1704" s="56">
        <v>1327</v>
      </c>
      <c r="P1704" s="56">
        <v>236</v>
      </c>
      <c r="Q1704" s="56"/>
      <c r="R1704" s="56"/>
      <c r="S1704" s="56"/>
      <c r="T1704" s="56"/>
      <c r="U1704" s="56"/>
      <c r="V1704" s="56"/>
      <c r="W1704" s="56"/>
      <c r="X1704" s="56">
        <v>0</v>
      </c>
      <c r="Y1704" s="56">
        <v>0</v>
      </c>
      <c r="Z1704" s="56"/>
      <c r="AA1704" s="56"/>
      <c r="AB1704" s="56"/>
      <c r="AC1704" s="56"/>
      <c r="AD1704" s="56"/>
      <c r="AE1704" s="56"/>
      <c r="AG1704" s="6">
        <f>IF(Q1704&gt;0,RANK(Q1704,(N1704:P1704,Q1704:AE1704)),0)</f>
        <v>0</v>
      </c>
      <c r="AH1704" s="6">
        <f>IF(R1704&gt;0,RANK(R1704,(N1704:P1704,Q1704:AE1704)),0)</f>
        <v>0</v>
      </c>
      <c r="AI1704" s="6">
        <f>IF(T1704&gt;0,RANK(T1704,(N1704:P1704,Q1704:AE1704)),0)</f>
        <v>0</v>
      </c>
      <c r="AJ1704" s="6">
        <f>IF(S1704&gt;0,RANK(S1704,(N1704:P1704,Q1704:AE1704)),0)</f>
        <v>0</v>
      </c>
      <c r="AK1704" s="2">
        <f t="shared" si="600"/>
        <v>0</v>
      </c>
      <c r="AL1704" s="2">
        <f t="shared" si="601"/>
        <v>0</v>
      </c>
      <c r="AM1704" s="2">
        <f t="shared" si="602"/>
        <v>0</v>
      </c>
      <c r="AN1704" s="2">
        <f t="shared" si="603"/>
        <v>0</v>
      </c>
      <c r="AP1704" t="s">
        <v>257</v>
      </c>
      <c r="AQ1704" t="s">
        <v>2125</v>
      </c>
      <c r="AT1704" s="92">
        <v>51</v>
      </c>
      <c r="AU1704" s="94">
        <v>21</v>
      </c>
      <c r="AV1704" s="98">
        <f t="shared" si="594"/>
        <v>51021</v>
      </c>
      <c r="AX1704" s="6" t="s">
        <v>1535</v>
      </c>
    </row>
    <row r="1705" spans="1:50" hidden="1" outlineLevel="1">
      <c r="A1705" t="s">
        <v>258</v>
      </c>
      <c r="B1705" t="s">
        <v>2125</v>
      </c>
      <c r="C1705" s="1">
        <f t="shared" si="595"/>
        <v>10936</v>
      </c>
      <c r="D1705" s="6">
        <f>IF(N1705&gt;0, RANK(N1705,(N1705:P1705,Q1705:AE1705)),0)</f>
        <v>2</v>
      </c>
      <c r="E1705" s="6">
        <f>IF(O1705&gt;0,RANK(O1705,(N1705:P1705,Q1705:AE1705)),0)</f>
        <v>1</v>
      </c>
      <c r="F1705" s="6">
        <f>IF(P1705&gt;0,RANK(P1705,(N1705:P1705,Q1705:AE1705)),0)</f>
        <v>3</v>
      </c>
      <c r="G1705" s="1">
        <f t="shared" si="583"/>
        <v>1445</v>
      </c>
      <c r="H1705" s="2">
        <f t="shared" si="584"/>
        <v>0.13213240673006585</v>
      </c>
      <c r="I1705" s="2"/>
      <c r="J1705" s="2">
        <f t="shared" si="596"/>
        <v>0.36466715435259694</v>
      </c>
      <c r="K1705" s="2">
        <f t="shared" si="597"/>
        <v>0.49679956108266277</v>
      </c>
      <c r="L1705" s="2">
        <f t="shared" si="598"/>
        <v>0.13771031455742502</v>
      </c>
      <c r="M1705" s="2">
        <f t="shared" si="599"/>
        <v>8.2297000731521019E-4</v>
      </c>
      <c r="N1705" s="56">
        <v>3988</v>
      </c>
      <c r="O1705" s="56">
        <v>5433</v>
      </c>
      <c r="P1705" s="56">
        <v>1506</v>
      </c>
      <c r="Q1705" s="56"/>
      <c r="R1705" s="56"/>
      <c r="S1705" s="56"/>
      <c r="T1705" s="56"/>
      <c r="U1705" s="56"/>
      <c r="V1705" s="56"/>
      <c r="W1705" s="56"/>
      <c r="X1705" s="56">
        <v>7</v>
      </c>
      <c r="Y1705" s="56">
        <v>2</v>
      </c>
      <c r="Z1705" s="56"/>
      <c r="AA1705" s="56"/>
      <c r="AB1705" s="56"/>
      <c r="AC1705" s="56"/>
      <c r="AD1705" s="56"/>
      <c r="AE1705" s="56"/>
      <c r="AG1705" s="6">
        <f>IF(Q1705&gt;0,RANK(Q1705,(N1705:P1705,Q1705:AE1705)),0)</f>
        <v>0</v>
      </c>
      <c r="AH1705" s="6">
        <f>IF(R1705&gt;0,RANK(R1705,(N1705:P1705,Q1705:AE1705)),0)</f>
        <v>0</v>
      </c>
      <c r="AI1705" s="6">
        <f>IF(T1705&gt;0,RANK(T1705,(N1705:P1705,Q1705:AE1705)),0)</f>
        <v>0</v>
      </c>
      <c r="AJ1705" s="6">
        <f>IF(S1705&gt;0,RANK(S1705,(N1705:P1705,Q1705:AE1705)),0)</f>
        <v>0</v>
      </c>
      <c r="AK1705" s="2">
        <f t="shared" si="600"/>
        <v>0</v>
      </c>
      <c r="AL1705" s="2">
        <f t="shared" si="601"/>
        <v>0</v>
      </c>
      <c r="AM1705" s="2">
        <f t="shared" si="602"/>
        <v>0</v>
      </c>
      <c r="AN1705" s="2">
        <f t="shared" si="603"/>
        <v>0</v>
      </c>
      <c r="AP1705" t="s">
        <v>258</v>
      </c>
      <c r="AQ1705" t="s">
        <v>2125</v>
      </c>
      <c r="AT1705" s="92">
        <v>51</v>
      </c>
      <c r="AU1705" s="94">
        <v>23</v>
      </c>
      <c r="AV1705" s="98">
        <f t="shared" si="594"/>
        <v>51023</v>
      </c>
      <c r="AX1705" s="6" t="s">
        <v>1535</v>
      </c>
    </row>
    <row r="1706" spans="1:50" hidden="1" outlineLevel="1">
      <c r="A1706" t="s">
        <v>1572</v>
      </c>
      <c r="B1706" t="s">
        <v>2125</v>
      </c>
      <c r="C1706" s="1">
        <f t="shared" si="595"/>
        <v>5164</v>
      </c>
      <c r="D1706" s="6">
        <f>IF(N1706&gt;0, RANK(N1706,(N1706:P1706,Q1706:AE1706)),0)</f>
        <v>1</v>
      </c>
      <c r="E1706" s="6">
        <f>IF(O1706&gt;0,RANK(O1706,(N1706:P1706,Q1706:AE1706)),0)</f>
        <v>2</v>
      </c>
      <c r="F1706" s="6">
        <f>IF(P1706&gt;0,RANK(P1706,(N1706:P1706,Q1706:AE1706)),0)</f>
        <v>3</v>
      </c>
      <c r="G1706" s="1">
        <f t="shared" si="583"/>
        <v>874</v>
      </c>
      <c r="H1706" s="2">
        <f t="shared" si="584"/>
        <v>0.16924864446165763</v>
      </c>
      <c r="I1706" s="2"/>
      <c r="J1706" s="2">
        <f t="shared" si="596"/>
        <v>0.54879938032532916</v>
      </c>
      <c r="K1706" s="2">
        <f t="shared" si="597"/>
        <v>0.37955073586367155</v>
      </c>
      <c r="L1706" s="2">
        <f t="shared" si="598"/>
        <v>7.1649883810999224E-2</v>
      </c>
      <c r="M1706" s="2">
        <f t="shared" si="599"/>
        <v>6.9388939039072284E-17</v>
      </c>
      <c r="N1706" s="56">
        <v>2834</v>
      </c>
      <c r="O1706" s="56">
        <v>1960</v>
      </c>
      <c r="P1706" s="56">
        <v>370</v>
      </c>
      <c r="Q1706" s="56"/>
      <c r="R1706" s="56"/>
      <c r="S1706" s="56"/>
      <c r="T1706" s="56"/>
      <c r="U1706" s="56"/>
      <c r="V1706" s="56"/>
      <c r="W1706" s="56"/>
      <c r="X1706" s="56">
        <v>0</v>
      </c>
      <c r="Y1706" s="56">
        <v>0</v>
      </c>
      <c r="Z1706" s="56"/>
      <c r="AA1706" s="56"/>
      <c r="AB1706" s="56"/>
      <c r="AC1706" s="56"/>
      <c r="AD1706" s="56"/>
      <c r="AE1706" s="56"/>
      <c r="AG1706" s="6">
        <f>IF(Q1706&gt;0,RANK(Q1706,(N1706:P1706,Q1706:AE1706)),0)</f>
        <v>0</v>
      </c>
      <c r="AH1706" s="6">
        <f>IF(R1706&gt;0,RANK(R1706,(N1706:P1706,Q1706:AE1706)),0)</f>
        <v>0</v>
      </c>
      <c r="AI1706" s="6">
        <f>IF(T1706&gt;0,RANK(T1706,(N1706:P1706,Q1706:AE1706)),0)</f>
        <v>0</v>
      </c>
      <c r="AJ1706" s="6">
        <f>IF(S1706&gt;0,RANK(S1706,(N1706:P1706,Q1706:AE1706)),0)</f>
        <v>0</v>
      </c>
      <c r="AK1706" s="2">
        <f t="shared" si="600"/>
        <v>0</v>
      </c>
      <c r="AL1706" s="2">
        <f t="shared" si="601"/>
        <v>0</v>
      </c>
      <c r="AM1706" s="2">
        <f t="shared" si="602"/>
        <v>0</v>
      </c>
      <c r="AN1706" s="2">
        <f t="shared" si="603"/>
        <v>0</v>
      </c>
      <c r="AP1706" t="s">
        <v>1572</v>
      </c>
      <c r="AQ1706" t="s">
        <v>2125</v>
      </c>
      <c r="AT1706" s="92">
        <v>51</v>
      </c>
      <c r="AU1706" s="94">
        <v>25</v>
      </c>
      <c r="AV1706" s="98">
        <f t="shared" si="594"/>
        <v>51025</v>
      </c>
      <c r="AX1706" s="6" t="s">
        <v>1535</v>
      </c>
    </row>
    <row r="1707" spans="1:50" hidden="1" outlineLevel="1">
      <c r="A1707" t="s">
        <v>1015</v>
      </c>
      <c r="B1707" t="s">
        <v>2125</v>
      </c>
      <c r="C1707" s="1">
        <f t="shared" si="595"/>
        <v>8250</v>
      </c>
      <c r="D1707" s="6">
        <f>IF(N1707&gt;0, RANK(N1707,(N1707:P1707,Q1707:AE1707)),0)</f>
        <v>1</v>
      </c>
      <c r="E1707" s="6">
        <f>IF(O1707&gt;0,RANK(O1707,(N1707:P1707,Q1707:AE1707)),0)</f>
        <v>2</v>
      </c>
      <c r="F1707" s="6">
        <f>IF(P1707&gt;0,RANK(P1707,(N1707:P1707,Q1707:AE1707)),0)</f>
        <v>3</v>
      </c>
      <c r="G1707" s="1">
        <f t="shared" si="583"/>
        <v>1499</v>
      </c>
      <c r="H1707" s="2">
        <f t="shared" si="584"/>
        <v>0.18169696969696969</v>
      </c>
      <c r="I1707" s="2"/>
      <c r="J1707" s="2">
        <f t="shared" si="596"/>
        <v>0.56606060606060604</v>
      </c>
      <c r="K1707" s="2">
        <f t="shared" si="597"/>
        <v>0.38436363636363635</v>
      </c>
      <c r="L1707" s="2">
        <f t="shared" si="598"/>
        <v>4.9454545454545452E-2</v>
      </c>
      <c r="M1707" s="2">
        <f t="shared" si="599"/>
        <v>1.2121212121215391E-4</v>
      </c>
      <c r="N1707" s="56">
        <v>4670</v>
      </c>
      <c r="O1707" s="56">
        <v>3171</v>
      </c>
      <c r="P1707" s="56">
        <v>408</v>
      </c>
      <c r="Q1707" s="56"/>
      <c r="R1707" s="56"/>
      <c r="S1707" s="56"/>
      <c r="T1707" s="56"/>
      <c r="U1707" s="56"/>
      <c r="V1707" s="56"/>
      <c r="W1707" s="56"/>
      <c r="X1707" s="56">
        <v>0</v>
      </c>
      <c r="Y1707" s="56">
        <v>1</v>
      </c>
      <c r="Z1707" s="56"/>
      <c r="AA1707" s="56"/>
      <c r="AB1707" s="56"/>
      <c r="AC1707" s="56"/>
      <c r="AD1707" s="56"/>
      <c r="AE1707" s="56"/>
      <c r="AG1707" s="6">
        <f>IF(Q1707&gt;0,RANK(Q1707,(N1707:P1707,Q1707:AE1707)),0)</f>
        <v>0</v>
      </c>
      <c r="AH1707" s="6">
        <f>IF(R1707&gt;0,RANK(R1707,(N1707:P1707,Q1707:AE1707)),0)</f>
        <v>0</v>
      </c>
      <c r="AI1707" s="6">
        <f>IF(T1707&gt;0,RANK(T1707,(N1707:P1707,Q1707:AE1707)),0)</f>
        <v>0</v>
      </c>
      <c r="AJ1707" s="6">
        <f>IF(S1707&gt;0,RANK(S1707,(N1707:P1707,Q1707:AE1707)),0)</f>
        <v>0</v>
      </c>
      <c r="AK1707" s="2">
        <f t="shared" si="600"/>
        <v>0</v>
      </c>
      <c r="AL1707" s="2">
        <f t="shared" si="601"/>
        <v>0</v>
      </c>
      <c r="AM1707" s="2">
        <f t="shared" si="602"/>
        <v>0</v>
      </c>
      <c r="AN1707" s="2">
        <f t="shared" si="603"/>
        <v>0</v>
      </c>
      <c r="AP1707" t="s">
        <v>1015</v>
      </c>
      <c r="AQ1707" t="s">
        <v>2125</v>
      </c>
      <c r="AT1707" s="92">
        <v>51</v>
      </c>
      <c r="AU1707" s="94">
        <v>27</v>
      </c>
      <c r="AV1707" s="98">
        <f t="shared" si="594"/>
        <v>51027</v>
      </c>
      <c r="AX1707" s="6" t="s">
        <v>1535</v>
      </c>
    </row>
    <row r="1708" spans="1:50" hidden="1" outlineLevel="1">
      <c r="A1708" t="s">
        <v>937</v>
      </c>
      <c r="B1708" t="s">
        <v>2125</v>
      </c>
      <c r="C1708" s="1">
        <f t="shared" si="595"/>
        <v>4332</v>
      </c>
      <c r="D1708" s="6">
        <f>IF(N1708&gt;0, RANK(N1708,(N1708:P1708,Q1708:AE1708)),0)</f>
        <v>1</v>
      </c>
      <c r="E1708" s="6">
        <f>IF(O1708&gt;0,RANK(O1708,(N1708:P1708,Q1708:AE1708)),0)</f>
        <v>2</v>
      </c>
      <c r="F1708" s="6">
        <f>IF(P1708&gt;0,RANK(P1708,(N1708:P1708,Q1708:AE1708)),0)</f>
        <v>3</v>
      </c>
      <c r="G1708" s="1">
        <f t="shared" si="583"/>
        <v>10</v>
      </c>
      <c r="H1708" s="2">
        <f t="shared" si="584"/>
        <v>2.3084025854108957E-3</v>
      </c>
      <c r="I1708" s="2"/>
      <c r="J1708" s="2">
        <f t="shared" si="596"/>
        <v>0.45567867036011078</v>
      </c>
      <c r="K1708" s="2">
        <f t="shared" si="597"/>
        <v>0.45337026777469991</v>
      </c>
      <c r="L1708" s="2">
        <f t="shared" si="598"/>
        <v>9.0951061865189295E-2</v>
      </c>
      <c r="M1708" s="2">
        <f t="shared" si="599"/>
        <v>1.3877787807814457E-17</v>
      </c>
      <c r="N1708" s="56">
        <v>1974</v>
      </c>
      <c r="O1708" s="56">
        <v>1964</v>
      </c>
      <c r="P1708" s="56">
        <v>394</v>
      </c>
      <c r="Q1708" s="56"/>
      <c r="R1708" s="56"/>
      <c r="S1708" s="56"/>
      <c r="T1708" s="56"/>
      <c r="U1708" s="56"/>
      <c r="V1708" s="56"/>
      <c r="W1708" s="56"/>
      <c r="X1708" s="56">
        <v>0</v>
      </c>
      <c r="Y1708" s="56">
        <v>0</v>
      </c>
      <c r="Z1708" s="56"/>
      <c r="AA1708" s="56"/>
      <c r="AB1708" s="56"/>
      <c r="AC1708" s="56"/>
      <c r="AD1708" s="56"/>
      <c r="AE1708" s="56"/>
      <c r="AG1708" s="6">
        <f>IF(Q1708&gt;0,RANK(Q1708,(N1708:P1708,Q1708:AE1708)),0)</f>
        <v>0</v>
      </c>
      <c r="AH1708" s="6">
        <f>IF(R1708&gt;0,RANK(R1708,(N1708:P1708,Q1708:AE1708)),0)</f>
        <v>0</v>
      </c>
      <c r="AI1708" s="6">
        <f>IF(T1708&gt;0,RANK(T1708,(N1708:P1708,Q1708:AE1708)),0)</f>
        <v>0</v>
      </c>
      <c r="AJ1708" s="6">
        <f>IF(S1708&gt;0,RANK(S1708,(N1708:P1708,Q1708:AE1708)),0)</f>
        <v>0</v>
      </c>
      <c r="AK1708" s="2">
        <f t="shared" si="600"/>
        <v>0</v>
      </c>
      <c r="AL1708" s="2">
        <f t="shared" si="601"/>
        <v>0</v>
      </c>
      <c r="AM1708" s="2">
        <f t="shared" si="602"/>
        <v>0</v>
      </c>
      <c r="AN1708" s="2">
        <f t="shared" si="603"/>
        <v>0</v>
      </c>
      <c r="AP1708" t="s">
        <v>937</v>
      </c>
      <c r="AQ1708" t="s">
        <v>2125</v>
      </c>
      <c r="AT1708" s="92">
        <v>51</v>
      </c>
      <c r="AU1708" s="94">
        <v>29</v>
      </c>
      <c r="AV1708" s="98">
        <f t="shared" si="594"/>
        <v>51029</v>
      </c>
      <c r="AX1708" s="6" t="s">
        <v>1535</v>
      </c>
    </row>
    <row r="1709" spans="1:50" hidden="1" outlineLevel="1">
      <c r="A1709" t="s">
        <v>2686</v>
      </c>
      <c r="B1709" t="s">
        <v>2125</v>
      </c>
      <c r="C1709" s="1">
        <f t="shared" si="595"/>
        <v>16373</v>
      </c>
      <c r="D1709" s="6">
        <f>IF(N1709&gt;0, RANK(N1709,(N1709:P1709,Q1709:AE1709)),0)</f>
        <v>2</v>
      </c>
      <c r="E1709" s="6">
        <f>IF(O1709&gt;0,RANK(O1709,(N1709:P1709,Q1709:AE1709)),0)</f>
        <v>1</v>
      </c>
      <c r="F1709" s="6">
        <f>IF(P1709&gt;0,RANK(P1709,(N1709:P1709,Q1709:AE1709)),0)</f>
        <v>3</v>
      </c>
      <c r="G1709" s="1">
        <f t="shared" si="583"/>
        <v>2208</v>
      </c>
      <c r="H1709" s="2">
        <f t="shared" si="584"/>
        <v>0.13485616563855127</v>
      </c>
      <c r="I1709" s="2"/>
      <c r="J1709" s="2">
        <f t="shared" si="596"/>
        <v>0.36590728638612352</v>
      </c>
      <c r="K1709" s="2">
        <f t="shared" si="597"/>
        <v>0.50076345202467476</v>
      </c>
      <c r="L1709" s="2">
        <f t="shared" si="598"/>
        <v>0.13320710926525378</v>
      </c>
      <c r="M1709" s="2">
        <f t="shared" si="599"/>
        <v>1.221523239479938E-4</v>
      </c>
      <c r="N1709" s="56">
        <v>5991</v>
      </c>
      <c r="O1709" s="56">
        <v>8199</v>
      </c>
      <c r="P1709" s="56">
        <v>2181</v>
      </c>
      <c r="Q1709" s="56"/>
      <c r="R1709" s="56"/>
      <c r="S1709" s="56"/>
      <c r="T1709" s="56"/>
      <c r="U1709" s="56"/>
      <c r="V1709" s="56"/>
      <c r="W1709" s="56"/>
      <c r="X1709" s="56">
        <v>2</v>
      </c>
      <c r="Y1709" s="56">
        <v>0</v>
      </c>
      <c r="Z1709" s="56"/>
      <c r="AA1709" s="56"/>
      <c r="AB1709" s="56"/>
      <c r="AC1709" s="56"/>
      <c r="AD1709" s="56"/>
      <c r="AE1709" s="56"/>
      <c r="AG1709" s="6">
        <f>IF(Q1709&gt;0,RANK(Q1709,(N1709:P1709,Q1709:AE1709)),0)</f>
        <v>0</v>
      </c>
      <c r="AH1709" s="6">
        <f>IF(R1709&gt;0,RANK(R1709,(N1709:P1709,Q1709:AE1709)),0)</f>
        <v>0</v>
      </c>
      <c r="AI1709" s="6">
        <f>IF(T1709&gt;0,RANK(T1709,(N1709:P1709,Q1709:AE1709)),0)</f>
        <v>0</v>
      </c>
      <c r="AJ1709" s="6">
        <f>IF(S1709&gt;0,RANK(S1709,(N1709:P1709,Q1709:AE1709)),0)</f>
        <v>0</v>
      </c>
      <c r="AK1709" s="2">
        <f t="shared" si="600"/>
        <v>0</v>
      </c>
      <c r="AL1709" s="2">
        <f t="shared" si="601"/>
        <v>0</v>
      </c>
      <c r="AM1709" s="2">
        <f t="shared" si="602"/>
        <v>0</v>
      </c>
      <c r="AN1709" s="2">
        <f t="shared" si="603"/>
        <v>0</v>
      </c>
      <c r="AP1709" t="s">
        <v>2686</v>
      </c>
      <c r="AQ1709" t="s">
        <v>2125</v>
      </c>
      <c r="AT1709" s="92">
        <v>51</v>
      </c>
      <c r="AU1709" s="94">
        <v>31</v>
      </c>
      <c r="AV1709" s="98">
        <f t="shared" si="594"/>
        <v>51031</v>
      </c>
      <c r="AX1709" s="6" t="s">
        <v>1535</v>
      </c>
    </row>
    <row r="1710" spans="1:50" hidden="1" outlineLevel="1">
      <c r="A1710" t="s">
        <v>2818</v>
      </c>
      <c r="B1710" t="s">
        <v>2125</v>
      </c>
      <c r="C1710" s="1">
        <f t="shared" si="595"/>
        <v>6216</v>
      </c>
      <c r="D1710" s="6">
        <f>IF(N1710&gt;0, RANK(N1710,(N1710:P1710,Q1710:AE1710)),0)</f>
        <v>1</v>
      </c>
      <c r="E1710" s="6">
        <f>IF(O1710&gt;0,RANK(O1710,(N1710:P1710,Q1710:AE1710)),0)</f>
        <v>2</v>
      </c>
      <c r="F1710" s="6">
        <f>IF(P1710&gt;0,RANK(P1710,(N1710:P1710,Q1710:AE1710)),0)</f>
        <v>3</v>
      </c>
      <c r="G1710" s="1">
        <f t="shared" si="583"/>
        <v>681</v>
      </c>
      <c r="H1710" s="2">
        <f t="shared" si="584"/>
        <v>0.10955598455598456</v>
      </c>
      <c r="I1710" s="2"/>
      <c r="J1710" s="2">
        <f t="shared" si="596"/>
        <v>0.50498712998713002</v>
      </c>
      <c r="K1710" s="2">
        <f t="shared" si="597"/>
        <v>0.39543114543114544</v>
      </c>
      <c r="L1710" s="2">
        <f t="shared" si="598"/>
        <v>9.90990990990991E-2</v>
      </c>
      <c r="M1710" s="2">
        <f t="shared" si="599"/>
        <v>4.8262548262544003E-4</v>
      </c>
      <c r="N1710" s="56">
        <v>3139</v>
      </c>
      <c r="O1710" s="56">
        <v>2458</v>
      </c>
      <c r="P1710" s="56">
        <v>616</v>
      </c>
      <c r="Q1710" s="56"/>
      <c r="R1710" s="56"/>
      <c r="S1710" s="56"/>
      <c r="T1710" s="56"/>
      <c r="U1710" s="56"/>
      <c r="V1710" s="56"/>
      <c r="W1710" s="56"/>
      <c r="X1710" s="56">
        <v>2</v>
      </c>
      <c r="Y1710" s="56">
        <v>1</v>
      </c>
      <c r="Z1710" s="56"/>
      <c r="AA1710" s="56"/>
      <c r="AB1710" s="56"/>
      <c r="AC1710" s="56"/>
      <c r="AD1710" s="56"/>
      <c r="AE1710" s="56"/>
      <c r="AG1710" s="6">
        <f>IF(Q1710&gt;0,RANK(Q1710,(N1710:P1710,Q1710:AE1710)),0)</f>
        <v>0</v>
      </c>
      <c r="AH1710" s="6">
        <f>IF(R1710&gt;0,RANK(R1710,(N1710:P1710,Q1710:AE1710)),0)</f>
        <v>0</v>
      </c>
      <c r="AI1710" s="6">
        <f>IF(T1710&gt;0,RANK(T1710,(N1710:P1710,Q1710:AE1710)),0)</f>
        <v>0</v>
      </c>
      <c r="AJ1710" s="6">
        <f>IF(S1710&gt;0,RANK(S1710,(N1710:P1710,Q1710:AE1710)),0)</f>
        <v>0</v>
      </c>
      <c r="AK1710" s="2">
        <f t="shared" si="600"/>
        <v>0</v>
      </c>
      <c r="AL1710" s="2">
        <f t="shared" si="601"/>
        <v>0</v>
      </c>
      <c r="AM1710" s="2">
        <f t="shared" si="602"/>
        <v>0</v>
      </c>
      <c r="AN1710" s="2">
        <f t="shared" si="603"/>
        <v>0</v>
      </c>
      <c r="AP1710" t="s">
        <v>2818</v>
      </c>
      <c r="AQ1710" t="s">
        <v>2125</v>
      </c>
      <c r="AT1710" s="92">
        <v>51</v>
      </c>
      <c r="AU1710" s="94">
        <v>33</v>
      </c>
      <c r="AV1710" s="98">
        <f t="shared" si="594"/>
        <v>51033</v>
      </c>
      <c r="AX1710" s="6" t="s">
        <v>1535</v>
      </c>
    </row>
    <row r="1711" spans="1:50" hidden="1" outlineLevel="1">
      <c r="A1711" t="s">
        <v>1670</v>
      </c>
      <c r="B1711" t="s">
        <v>2125</v>
      </c>
      <c r="C1711" s="1">
        <f t="shared" si="595"/>
        <v>8763</v>
      </c>
      <c r="D1711" s="6">
        <f>IF(N1711&gt;0, RANK(N1711,(N1711:P1711,Q1711:AE1711)),0)</f>
        <v>2</v>
      </c>
      <c r="E1711" s="6">
        <f>IF(O1711&gt;0,RANK(O1711,(N1711:P1711,Q1711:AE1711)),0)</f>
        <v>1</v>
      </c>
      <c r="F1711" s="6">
        <f>IF(P1711&gt;0,RANK(P1711,(N1711:P1711,Q1711:AE1711)),0)</f>
        <v>3</v>
      </c>
      <c r="G1711" s="1">
        <f t="shared" si="583"/>
        <v>2249</v>
      </c>
      <c r="H1711" s="2">
        <f t="shared" si="584"/>
        <v>0.25664726691772222</v>
      </c>
      <c r="I1711" s="2"/>
      <c r="J1711" s="2">
        <f t="shared" si="596"/>
        <v>0.32157936779641677</v>
      </c>
      <c r="K1711" s="2">
        <f t="shared" si="597"/>
        <v>0.57822663471413904</v>
      </c>
      <c r="L1711" s="2">
        <f t="shared" si="598"/>
        <v>0.10007988131918293</v>
      </c>
      <c r="M1711" s="2">
        <f t="shared" si="599"/>
        <v>1.1411617026131637E-4</v>
      </c>
      <c r="N1711" s="56">
        <v>2818</v>
      </c>
      <c r="O1711" s="56">
        <v>5067</v>
      </c>
      <c r="P1711" s="56">
        <v>877</v>
      </c>
      <c r="Q1711" s="56"/>
      <c r="R1711" s="56"/>
      <c r="S1711" s="56"/>
      <c r="T1711" s="56"/>
      <c r="U1711" s="56"/>
      <c r="V1711" s="56"/>
      <c r="W1711" s="56"/>
      <c r="X1711" s="56">
        <v>0</v>
      </c>
      <c r="Y1711" s="56">
        <v>1</v>
      </c>
      <c r="Z1711" s="56"/>
      <c r="AA1711" s="56"/>
      <c r="AB1711" s="56"/>
      <c r="AC1711" s="56"/>
      <c r="AD1711" s="56"/>
      <c r="AE1711" s="56"/>
      <c r="AG1711" s="6">
        <f>IF(Q1711&gt;0,RANK(Q1711,(N1711:P1711,Q1711:AE1711)),0)</f>
        <v>0</v>
      </c>
      <c r="AH1711" s="6">
        <f>IF(R1711&gt;0,RANK(R1711,(N1711:P1711,Q1711:AE1711)),0)</f>
        <v>0</v>
      </c>
      <c r="AI1711" s="6">
        <f>IF(T1711&gt;0,RANK(T1711,(N1711:P1711,Q1711:AE1711)),0)</f>
        <v>0</v>
      </c>
      <c r="AJ1711" s="6">
        <f>IF(S1711&gt;0,RANK(S1711,(N1711:P1711,Q1711:AE1711)),0)</f>
        <v>0</v>
      </c>
      <c r="AK1711" s="2">
        <f t="shared" si="600"/>
        <v>0</v>
      </c>
      <c r="AL1711" s="2">
        <f t="shared" si="601"/>
        <v>0</v>
      </c>
      <c r="AM1711" s="2">
        <f t="shared" si="602"/>
        <v>0</v>
      </c>
      <c r="AN1711" s="2">
        <f t="shared" si="603"/>
        <v>0</v>
      </c>
      <c r="AP1711" t="s">
        <v>1670</v>
      </c>
      <c r="AQ1711" t="s">
        <v>2125</v>
      </c>
      <c r="AT1711" s="92">
        <v>51</v>
      </c>
      <c r="AU1711" s="94">
        <v>35</v>
      </c>
      <c r="AV1711" s="98">
        <f t="shared" si="594"/>
        <v>51035</v>
      </c>
      <c r="AX1711" s="6" t="s">
        <v>1535</v>
      </c>
    </row>
    <row r="1712" spans="1:50" hidden="1" outlineLevel="1">
      <c r="A1712" t="s">
        <v>1954</v>
      </c>
      <c r="B1712" t="s">
        <v>2125</v>
      </c>
      <c r="C1712" s="1">
        <f t="shared" si="595"/>
        <v>2424</v>
      </c>
      <c r="D1712" s="6">
        <f>IF(N1712&gt;0, RANK(N1712,(N1712:P1712,Q1712:AE1712)),0)</f>
        <v>1</v>
      </c>
      <c r="E1712" s="6">
        <f>IF(O1712&gt;0,RANK(O1712,(N1712:P1712,Q1712:AE1712)),0)</f>
        <v>2</v>
      </c>
      <c r="F1712" s="6">
        <f>IF(P1712&gt;0,RANK(P1712,(N1712:P1712,Q1712:AE1712)),0)</f>
        <v>3</v>
      </c>
      <c r="G1712" s="1">
        <f t="shared" si="583"/>
        <v>1069</v>
      </c>
      <c r="H1712" s="2">
        <f t="shared" si="584"/>
        <v>0.44100660066006603</v>
      </c>
      <c r="I1712" s="2"/>
      <c r="J1712" s="2">
        <f t="shared" si="596"/>
        <v>0.6914191419141914</v>
      </c>
      <c r="K1712" s="2">
        <f t="shared" si="597"/>
        <v>0.25041254125412543</v>
      </c>
      <c r="L1712" s="2">
        <f t="shared" si="598"/>
        <v>5.8168316831683171E-2</v>
      </c>
      <c r="M1712" s="2">
        <f t="shared" si="599"/>
        <v>-6.9388939039072284E-18</v>
      </c>
      <c r="N1712" s="56">
        <v>1676</v>
      </c>
      <c r="O1712" s="56">
        <v>607</v>
      </c>
      <c r="P1712" s="56">
        <v>141</v>
      </c>
      <c r="Q1712" s="56"/>
      <c r="R1712" s="56"/>
      <c r="S1712" s="56"/>
      <c r="T1712" s="56"/>
      <c r="U1712" s="56"/>
      <c r="V1712" s="56"/>
      <c r="W1712" s="56"/>
      <c r="X1712" s="56">
        <v>0</v>
      </c>
      <c r="Y1712" s="56">
        <v>0</v>
      </c>
      <c r="Z1712" s="56"/>
      <c r="AA1712" s="56"/>
      <c r="AB1712" s="56"/>
      <c r="AC1712" s="56"/>
      <c r="AD1712" s="56"/>
      <c r="AE1712" s="56"/>
      <c r="AG1712" s="6">
        <f>IF(Q1712&gt;0,RANK(Q1712,(N1712:P1712,Q1712:AE1712)),0)</f>
        <v>0</v>
      </c>
      <c r="AH1712" s="6">
        <f>IF(R1712&gt;0,RANK(R1712,(N1712:P1712,Q1712:AE1712)),0)</f>
        <v>0</v>
      </c>
      <c r="AI1712" s="6">
        <f>IF(T1712&gt;0,RANK(T1712,(N1712:P1712,Q1712:AE1712)),0)</f>
        <v>0</v>
      </c>
      <c r="AJ1712" s="6">
        <f>IF(S1712&gt;0,RANK(S1712,(N1712:P1712,Q1712:AE1712)),0)</f>
        <v>0</v>
      </c>
      <c r="AK1712" s="2">
        <f t="shared" si="600"/>
        <v>0</v>
      </c>
      <c r="AL1712" s="2">
        <f t="shared" si="601"/>
        <v>0</v>
      </c>
      <c r="AM1712" s="2">
        <f t="shared" si="602"/>
        <v>0</v>
      </c>
      <c r="AN1712" s="2">
        <f t="shared" si="603"/>
        <v>0</v>
      </c>
      <c r="AP1712" t="s">
        <v>1954</v>
      </c>
      <c r="AQ1712" t="s">
        <v>2125</v>
      </c>
      <c r="AT1712" s="92">
        <v>51</v>
      </c>
      <c r="AU1712" s="94">
        <v>36</v>
      </c>
      <c r="AV1712" s="98">
        <f t="shared" si="594"/>
        <v>51036</v>
      </c>
      <c r="AX1712" s="6" t="s">
        <v>1535</v>
      </c>
    </row>
    <row r="1713" spans="1:50" hidden="1" outlineLevel="1">
      <c r="A1713" t="s">
        <v>247</v>
      </c>
      <c r="B1713" t="s">
        <v>2125</v>
      </c>
      <c r="C1713" s="1">
        <f t="shared" si="595"/>
        <v>4278</v>
      </c>
      <c r="D1713" s="6">
        <f>IF(N1713&gt;0, RANK(N1713,(N1713:P1713,Q1713:AE1713)),0)</f>
        <v>2</v>
      </c>
      <c r="E1713" s="6">
        <f>IF(O1713&gt;0,RANK(O1713,(N1713:P1713,Q1713:AE1713)),0)</f>
        <v>1</v>
      </c>
      <c r="F1713" s="6">
        <f>IF(P1713&gt;0,RANK(P1713,(N1713:P1713,Q1713:AE1713)),0)</f>
        <v>3</v>
      </c>
      <c r="G1713" s="1">
        <f t="shared" si="583"/>
        <v>342</v>
      </c>
      <c r="H1713" s="2">
        <f t="shared" si="584"/>
        <v>7.9943899018232817E-2</v>
      </c>
      <c r="I1713" s="2"/>
      <c r="J1713" s="2">
        <f t="shared" si="596"/>
        <v>0.41491351098644225</v>
      </c>
      <c r="K1713" s="2">
        <f t="shared" si="597"/>
        <v>0.49485741000467509</v>
      </c>
      <c r="L1713" s="2">
        <f t="shared" si="598"/>
        <v>9.0229079008882662E-2</v>
      </c>
      <c r="M1713" s="2">
        <f t="shared" si="599"/>
        <v>0</v>
      </c>
      <c r="N1713" s="56">
        <v>1775</v>
      </c>
      <c r="O1713" s="56">
        <v>2117</v>
      </c>
      <c r="P1713" s="56">
        <v>386</v>
      </c>
      <c r="Q1713" s="56"/>
      <c r="R1713" s="56"/>
      <c r="S1713" s="56"/>
      <c r="T1713" s="56"/>
      <c r="U1713" s="56"/>
      <c r="V1713" s="56"/>
      <c r="W1713" s="56"/>
      <c r="X1713" s="56">
        <v>0</v>
      </c>
      <c r="Y1713" s="56">
        <v>0</v>
      </c>
      <c r="Z1713" s="56"/>
      <c r="AA1713" s="56"/>
      <c r="AB1713" s="56"/>
      <c r="AC1713" s="56"/>
      <c r="AD1713" s="56"/>
      <c r="AE1713" s="56"/>
      <c r="AG1713" s="6">
        <f>IF(Q1713&gt;0,RANK(Q1713,(N1713:P1713,Q1713:AE1713)),0)</f>
        <v>0</v>
      </c>
      <c r="AH1713" s="6">
        <f>IF(R1713&gt;0,RANK(R1713,(N1713:P1713,Q1713:AE1713)),0)</f>
        <v>0</v>
      </c>
      <c r="AI1713" s="6">
        <f>IF(T1713&gt;0,RANK(T1713,(N1713:P1713,Q1713:AE1713)),0)</f>
        <v>0</v>
      </c>
      <c r="AJ1713" s="6">
        <f>IF(S1713&gt;0,RANK(S1713,(N1713:P1713,Q1713:AE1713)),0)</f>
        <v>0</v>
      </c>
      <c r="AK1713" s="2">
        <f t="shared" si="600"/>
        <v>0</v>
      </c>
      <c r="AL1713" s="2">
        <f t="shared" si="601"/>
        <v>0</v>
      </c>
      <c r="AM1713" s="2">
        <f t="shared" si="602"/>
        <v>0</v>
      </c>
      <c r="AN1713" s="2">
        <f t="shared" si="603"/>
        <v>0</v>
      </c>
      <c r="AP1713" t="s">
        <v>247</v>
      </c>
      <c r="AQ1713" t="s">
        <v>2125</v>
      </c>
      <c r="AT1713" s="92">
        <v>51</v>
      </c>
      <c r="AU1713" s="94">
        <v>37</v>
      </c>
      <c r="AV1713" s="98">
        <f t="shared" si="594"/>
        <v>51037</v>
      </c>
      <c r="AX1713" s="6" t="s">
        <v>1535</v>
      </c>
    </row>
    <row r="1714" spans="1:50" hidden="1" outlineLevel="1">
      <c r="A1714" t="s">
        <v>587</v>
      </c>
      <c r="B1714" t="s">
        <v>2125</v>
      </c>
      <c r="C1714" s="1">
        <f t="shared" si="595"/>
        <v>80840</v>
      </c>
      <c r="D1714" s="6">
        <f>IF(N1714&gt;0, RANK(N1714,(N1714:P1714,Q1714:AE1714)),0)</f>
        <v>2</v>
      </c>
      <c r="E1714" s="6">
        <f>IF(O1714&gt;0,RANK(O1714,(N1714:P1714,Q1714:AE1714)),0)</f>
        <v>1</v>
      </c>
      <c r="F1714" s="6">
        <f>IF(P1714&gt;0,RANK(P1714,(N1714:P1714,Q1714:AE1714)),0)</f>
        <v>3</v>
      </c>
      <c r="G1714" s="1">
        <f t="shared" si="583"/>
        <v>22625</v>
      </c>
      <c r="H1714" s="2">
        <f t="shared" si="584"/>
        <v>0.27987382483918855</v>
      </c>
      <c r="I1714" s="2"/>
      <c r="J1714" s="2">
        <f t="shared" si="596"/>
        <v>0.30200395843641764</v>
      </c>
      <c r="K1714" s="2">
        <f t="shared" si="597"/>
        <v>0.58187778327560613</v>
      </c>
      <c r="L1714" s="2">
        <f t="shared" si="598"/>
        <v>0.1151039089559624</v>
      </c>
      <c r="M1714" s="2">
        <f t="shared" si="599"/>
        <v>1.0143493320138863E-3</v>
      </c>
      <c r="N1714" s="56">
        <v>24414</v>
      </c>
      <c r="O1714" s="56">
        <v>47039</v>
      </c>
      <c r="P1714" s="56">
        <v>9305</v>
      </c>
      <c r="Q1714" s="56"/>
      <c r="R1714" s="56"/>
      <c r="S1714" s="56"/>
      <c r="T1714" s="56"/>
      <c r="U1714" s="56"/>
      <c r="V1714" s="56"/>
      <c r="W1714" s="56"/>
      <c r="X1714" s="56">
        <v>82</v>
      </c>
      <c r="Y1714" s="56">
        <v>0</v>
      </c>
      <c r="Z1714" s="56"/>
      <c r="AA1714" s="56"/>
      <c r="AB1714" s="56"/>
      <c r="AC1714" s="56"/>
      <c r="AD1714" s="56"/>
      <c r="AE1714" s="56"/>
      <c r="AG1714" s="6">
        <f>IF(Q1714&gt;0,RANK(Q1714,(N1714:P1714,Q1714:AE1714)),0)</f>
        <v>0</v>
      </c>
      <c r="AH1714" s="6">
        <f>IF(R1714&gt;0,RANK(R1714,(N1714:P1714,Q1714:AE1714)),0)</f>
        <v>0</v>
      </c>
      <c r="AI1714" s="6">
        <f>IF(T1714&gt;0,RANK(T1714,(N1714:P1714,Q1714:AE1714)),0)</f>
        <v>0</v>
      </c>
      <c r="AJ1714" s="6">
        <f>IF(S1714&gt;0,RANK(S1714,(N1714:P1714,Q1714:AE1714)),0)</f>
        <v>0</v>
      </c>
      <c r="AK1714" s="2">
        <f t="shared" si="600"/>
        <v>0</v>
      </c>
      <c r="AL1714" s="2">
        <f t="shared" si="601"/>
        <v>0</v>
      </c>
      <c r="AM1714" s="2">
        <f t="shared" si="602"/>
        <v>0</v>
      </c>
      <c r="AN1714" s="2">
        <f t="shared" si="603"/>
        <v>0</v>
      </c>
      <c r="AP1714" t="s">
        <v>587</v>
      </c>
      <c r="AQ1714" t="s">
        <v>2125</v>
      </c>
      <c r="AT1714" s="92">
        <v>51</v>
      </c>
      <c r="AU1714" s="94">
        <v>41</v>
      </c>
      <c r="AV1714" s="98">
        <f t="shared" si="594"/>
        <v>51041</v>
      </c>
      <c r="AX1714" s="6" t="s">
        <v>1535</v>
      </c>
    </row>
    <row r="1715" spans="1:50" hidden="1" outlineLevel="1">
      <c r="A1715" t="s">
        <v>1250</v>
      </c>
      <c r="B1715" t="s">
        <v>2125</v>
      </c>
      <c r="C1715" s="1">
        <f t="shared" si="595"/>
        <v>3969</v>
      </c>
      <c r="D1715" s="6">
        <f>IF(N1715&gt;0, RANK(N1715,(N1715:P1715,Q1715:AE1715)),0)</f>
        <v>2</v>
      </c>
      <c r="E1715" s="6">
        <f>IF(O1715&gt;0,RANK(O1715,(N1715:P1715,Q1715:AE1715)),0)</f>
        <v>1</v>
      </c>
      <c r="F1715" s="6">
        <f>IF(P1715&gt;0,RANK(P1715,(N1715:P1715,Q1715:AE1715)),0)</f>
        <v>3</v>
      </c>
      <c r="G1715" s="1">
        <f t="shared" si="583"/>
        <v>367</v>
      </c>
      <c r="H1715" s="2">
        <f t="shared" si="584"/>
        <v>9.2466616276140084E-2</v>
      </c>
      <c r="I1715" s="2"/>
      <c r="J1715" s="2">
        <f t="shared" si="596"/>
        <v>0.40942302847064754</v>
      </c>
      <c r="K1715" s="2">
        <f t="shared" si="597"/>
        <v>0.50188964474678766</v>
      </c>
      <c r="L1715" s="2">
        <f t="shared" si="598"/>
        <v>8.7931468883849839E-2</v>
      </c>
      <c r="M1715" s="2">
        <f t="shared" si="599"/>
        <v>7.5585789871501774E-4</v>
      </c>
      <c r="N1715" s="56">
        <v>1625</v>
      </c>
      <c r="O1715" s="56">
        <v>1992</v>
      </c>
      <c r="P1715" s="56">
        <v>349</v>
      </c>
      <c r="Q1715" s="56"/>
      <c r="R1715" s="56"/>
      <c r="S1715" s="56"/>
      <c r="T1715" s="56"/>
      <c r="U1715" s="56"/>
      <c r="V1715" s="56"/>
      <c r="W1715" s="56"/>
      <c r="X1715" s="56">
        <v>3</v>
      </c>
      <c r="Y1715" s="56">
        <v>0</v>
      </c>
      <c r="Z1715" s="56"/>
      <c r="AA1715" s="56"/>
      <c r="AB1715" s="56"/>
      <c r="AC1715" s="56"/>
      <c r="AD1715" s="56"/>
      <c r="AE1715" s="56"/>
      <c r="AG1715" s="6">
        <f>IF(Q1715&gt;0,RANK(Q1715,(N1715:P1715,Q1715:AE1715)),0)</f>
        <v>0</v>
      </c>
      <c r="AH1715" s="6">
        <f>IF(R1715&gt;0,RANK(R1715,(N1715:P1715,Q1715:AE1715)),0)</f>
        <v>0</v>
      </c>
      <c r="AI1715" s="6">
        <f>IF(T1715&gt;0,RANK(T1715,(N1715:P1715,Q1715:AE1715)),0)</f>
        <v>0</v>
      </c>
      <c r="AJ1715" s="6">
        <f>IF(S1715&gt;0,RANK(S1715,(N1715:P1715,Q1715:AE1715)),0)</f>
        <v>0</v>
      </c>
      <c r="AK1715" s="2">
        <f t="shared" si="600"/>
        <v>0</v>
      </c>
      <c r="AL1715" s="2">
        <f t="shared" si="601"/>
        <v>0</v>
      </c>
      <c r="AM1715" s="2">
        <f t="shared" si="602"/>
        <v>0</v>
      </c>
      <c r="AN1715" s="2">
        <f t="shared" si="603"/>
        <v>0</v>
      </c>
      <c r="AP1715" t="s">
        <v>1250</v>
      </c>
      <c r="AQ1715" t="s">
        <v>2125</v>
      </c>
      <c r="AT1715" s="92">
        <v>51</v>
      </c>
      <c r="AU1715" s="94">
        <v>43</v>
      </c>
      <c r="AV1715" s="98">
        <f t="shared" si="594"/>
        <v>51043</v>
      </c>
      <c r="AX1715" s="6" t="s">
        <v>1535</v>
      </c>
    </row>
    <row r="1716" spans="1:50" hidden="1" outlineLevel="1">
      <c r="A1716" t="s">
        <v>1955</v>
      </c>
      <c r="B1716" t="s">
        <v>2125</v>
      </c>
      <c r="C1716" s="1">
        <f t="shared" si="595"/>
        <v>2030</v>
      </c>
      <c r="D1716" s="6">
        <f>IF(N1716&gt;0, RANK(N1716,(N1716:P1716,Q1716:AE1716)),0)</f>
        <v>2</v>
      </c>
      <c r="E1716" s="6">
        <f>IF(O1716&gt;0,RANK(O1716,(N1716:P1716,Q1716:AE1716)),0)</f>
        <v>1</v>
      </c>
      <c r="F1716" s="6">
        <f>IF(P1716&gt;0,RANK(P1716,(N1716:P1716,Q1716:AE1716)),0)</f>
        <v>3</v>
      </c>
      <c r="G1716" s="1">
        <f t="shared" si="583"/>
        <v>244</v>
      </c>
      <c r="H1716" s="2">
        <f t="shared" si="584"/>
        <v>0.12019704433497537</v>
      </c>
      <c r="I1716" s="2"/>
      <c r="J1716" s="2">
        <f t="shared" si="596"/>
        <v>0.3817733990147783</v>
      </c>
      <c r="K1716" s="2">
        <f t="shared" si="597"/>
        <v>0.50197044334975371</v>
      </c>
      <c r="L1716" s="2">
        <f t="shared" si="598"/>
        <v>0.11477832512315271</v>
      </c>
      <c r="M1716" s="2">
        <f t="shared" si="599"/>
        <v>1.4778325123153274E-3</v>
      </c>
      <c r="N1716" s="56">
        <v>775</v>
      </c>
      <c r="O1716" s="56">
        <v>1019</v>
      </c>
      <c r="P1716" s="56">
        <v>233</v>
      </c>
      <c r="Q1716" s="56"/>
      <c r="R1716" s="56"/>
      <c r="S1716" s="56"/>
      <c r="T1716" s="56"/>
      <c r="U1716" s="56"/>
      <c r="V1716" s="56"/>
      <c r="W1716" s="56"/>
      <c r="X1716" s="56">
        <v>0</v>
      </c>
      <c r="Y1716" s="56">
        <v>3</v>
      </c>
      <c r="Z1716" s="56"/>
      <c r="AA1716" s="56"/>
      <c r="AB1716" s="56"/>
      <c r="AC1716" s="56"/>
      <c r="AD1716" s="56"/>
      <c r="AE1716" s="56"/>
      <c r="AG1716" s="6">
        <f>IF(Q1716&gt;0,RANK(Q1716,(N1716:P1716,Q1716:AE1716)),0)</f>
        <v>0</v>
      </c>
      <c r="AH1716" s="6">
        <f>IF(R1716&gt;0,RANK(R1716,(N1716:P1716,Q1716:AE1716)),0)</f>
        <v>0</v>
      </c>
      <c r="AI1716" s="6">
        <f>IF(T1716&gt;0,RANK(T1716,(N1716:P1716,Q1716:AE1716)),0)</f>
        <v>0</v>
      </c>
      <c r="AJ1716" s="6">
        <f>IF(S1716&gt;0,RANK(S1716,(N1716:P1716,Q1716:AE1716)),0)</f>
        <v>0</v>
      </c>
      <c r="AK1716" s="2">
        <f t="shared" si="600"/>
        <v>0</v>
      </c>
      <c r="AL1716" s="2">
        <f t="shared" si="601"/>
        <v>0</v>
      </c>
      <c r="AM1716" s="2">
        <f t="shared" si="602"/>
        <v>0</v>
      </c>
      <c r="AN1716" s="2">
        <f t="shared" si="603"/>
        <v>0</v>
      </c>
      <c r="AP1716" t="s">
        <v>1955</v>
      </c>
      <c r="AQ1716" t="s">
        <v>2125</v>
      </c>
      <c r="AT1716" s="92">
        <v>51</v>
      </c>
      <c r="AU1716" s="94">
        <v>45</v>
      </c>
      <c r="AV1716" s="98">
        <f t="shared" si="594"/>
        <v>51045</v>
      </c>
      <c r="AX1716" s="6" t="s">
        <v>1535</v>
      </c>
    </row>
    <row r="1717" spans="1:50" hidden="1" outlineLevel="1">
      <c r="A1717" t="s">
        <v>1748</v>
      </c>
      <c r="B1717" t="s">
        <v>2125</v>
      </c>
      <c r="C1717" s="1">
        <f t="shared" si="595"/>
        <v>8306</v>
      </c>
      <c r="D1717" s="6">
        <f>IF(N1717&gt;0, RANK(N1717,(N1717:P1717,Q1717:AE1717)),0)</f>
        <v>2</v>
      </c>
      <c r="E1717" s="6">
        <f>IF(O1717&gt;0,RANK(O1717,(N1717:P1717,Q1717:AE1717)),0)</f>
        <v>1</v>
      </c>
      <c r="F1717" s="6">
        <f>IF(P1717&gt;0,RANK(P1717,(N1717:P1717,Q1717:AE1717)),0)</f>
        <v>3</v>
      </c>
      <c r="G1717" s="1">
        <f t="shared" si="583"/>
        <v>1662</v>
      </c>
      <c r="H1717" s="2">
        <f t="shared" si="584"/>
        <v>0.20009631591620516</v>
      </c>
      <c r="I1717" s="2"/>
      <c r="J1717" s="2">
        <f t="shared" si="596"/>
        <v>0.34348663616662656</v>
      </c>
      <c r="K1717" s="2">
        <f t="shared" si="597"/>
        <v>0.54358295208283169</v>
      </c>
      <c r="L1717" s="2">
        <f t="shared" si="598"/>
        <v>0.11208764748374669</v>
      </c>
      <c r="M1717" s="2">
        <f t="shared" si="599"/>
        <v>8.4276426679505412E-4</v>
      </c>
      <c r="N1717" s="56">
        <v>2853</v>
      </c>
      <c r="O1717" s="56">
        <v>4515</v>
      </c>
      <c r="P1717" s="56">
        <v>931</v>
      </c>
      <c r="Q1717" s="56"/>
      <c r="R1717" s="56"/>
      <c r="S1717" s="56"/>
      <c r="T1717" s="56"/>
      <c r="U1717" s="56"/>
      <c r="V1717" s="56"/>
      <c r="W1717" s="56"/>
      <c r="X1717" s="56">
        <v>3</v>
      </c>
      <c r="Y1717" s="56">
        <v>4</v>
      </c>
      <c r="Z1717" s="56"/>
      <c r="AA1717" s="56"/>
      <c r="AB1717" s="56"/>
      <c r="AC1717" s="56"/>
      <c r="AD1717" s="56"/>
      <c r="AE1717" s="56"/>
      <c r="AG1717" s="6">
        <f>IF(Q1717&gt;0,RANK(Q1717,(N1717:P1717,Q1717:AE1717)),0)</f>
        <v>0</v>
      </c>
      <c r="AH1717" s="6">
        <f>IF(R1717&gt;0,RANK(R1717,(N1717:P1717,Q1717:AE1717)),0)</f>
        <v>0</v>
      </c>
      <c r="AI1717" s="6">
        <f>IF(T1717&gt;0,RANK(T1717,(N1717:P1717,Q1717:AE1717)),0)</f>
        <v>0</v>
      </c>
      <c r="AJ1717" s="6">
        <f>IF(S1717&gt;0,RANK(S1717,(N1717:P1717,Q1717:AE1717)),0)</f>
        <v>0</v>
      </c>
      <c r="AK1717" s="2">
        <f t="shared" si="600"/>
        <v>0</v>
      </c>
      <c r="AL1717" s="2">
        <f t="shared" si="601"/>
        <v>0</v>
      </c>
      <c r="AM1717" s="2">
        <f t="shared" si="602"/>
        <v>0</v>
      </c>
      <c r="AN1717" s="2">
        <f t="shared" si="603"/>
        <v>0</v>
      </c>
      <c r="AP1717" t="s">
        <v>1748</v>
      </c>
      <c r="AQ1717" t="s">
        <v>2125</v>
      </c>
      <c r="AT1717" s="92">
        <v>51</v>
      </c>
      <c r="AU1717" s="94">
        <v>47</v>
      </c>
      <c r="AV1717" s="98">
        <f t="shared" si="594"/>
        <v>51047</v>
      </c>
      <c r="AX1717" s="6" t="s">
        <v>1535</v>
      </c>
    </row>
    <row r="1718" spans="1:50" hidden="1" outlineLevel="1">
      <c r="A1718" t="s">
        <v>608</v>
      </c>
      <c r="B1718" t="s">
        <v>2125</v>
      </c>
      <c r="C1718" s="1">
        <f t="shared" si="595"/>
        <v>2788</v>
      </c>
      <c r="D1718" s="6">
        <f>IF(N1718&gt;0, RANK(N1718,(N1718:P1718,Q1718:AE1718)),0)</f>
        <v>2</v>
      </c>
      <c r="E1718" s="6">
        <f>IF(O1718&gt;0,RANK(O1718,(N1718:P1718,Q1718:AE1718)),0)</f>
        <v>1</v>
      </c>
      <c r="F1718" s="6">
        <f>IF(P1718&gt;0,RANK(P1718,(N1718:P1718,Q1718:AE1718)),0)</f>
        <v>3</v>
      </c>
      <c r="G1718" s="1">
        <f t="shared" si="583"/>
        <v>363</v>
      </c>
      <c r="H1718" s="2">
        <f t="shared" si="584"/>
        <v>0.13020086083213772</v>
      </c>
      <c r="I1718" s="2"/>
      <c r="J1718" s="2">
        <f t="shared" si="596"/>
        <v>0.3866571018651363</v>
      </c>
      <c r="K1718" s="2">
        <f t="shared" si="597"/>
        <v>0.51685796269727402</v>
      </c>
      <c r="L1718" s="2">
        <f t="shared" si="598"/>
        <v>9.6484935437589667E-2</v>
      </c>
      <c r="M1718" s="2">
        <f t="shared" si="599"/>
        <v>-4.163336342344337E-17</v>
      </c>
      <c r="N1718" s="56">
        <v>1078</v>
      </c>
      <c r="O1718" s="56">
        <v>1441</v>
      </c>
      <c r="P1718" s="56">
        <v>269</v>
      </c>
      <c r="Q1718" s="56"/>
      <c r="R1718" s="56"/>
      <c r="S1718" s="56"/>
      <c r="T1718" s="56"/>
      <c r="U1718" s="56"/>
      <c r="V1718" s="56"/>
      <c r="W1718" s="56"/>
      <c r="X1718" s="56">
        <v>0</v>
      </c>
      <c r="Y1718" s="56">
        <v>0</v>
      </c>
      <c r="Z1718" s="56"/>
      <c r="AA1718" s="56"/>
      <c r="AB1718" s="56"/>
      <c r="AC1718" s="56"/>
      <c r="AD1718" s="56"/>
      <c r="AE1718" s="56"/>
      <c r="AG1718" s="6">
        <f>IF(Q1718&gt;0,RANK(Q1718,(N1718:P1718,Q1718:AE1718)),0)</f>
        <v>0</v>
      </c>
      <c r="AH1718" s="6">
        <f>IF(R1718&gt;0,RANK(R1718,(N1718:P1718,Q1718:AE1718)),0)</f>
        <v>0</v>
      </c>
      <c r="AI1718" s="6">
        <f>IF(T1718&gt;0,RANK(T1718,(N1718:P1718,Q1718:AE1718)),0)</f>
        <v>0</v>
      </c>
      <c r="AJ1718" s="6">
        <f>IF(S1718&gt;0,RANK(S1718,(N1718:P1718,Q1718:AE1718)),0)</f>
        <v>0</v>
      </c>
      <c r="AK1718" s="2">
        <f t="shared" si="600"/>
        <v>0</v>
      </c>
      <c r="AL1718" s="2">
        <f t="shared" si="601"/>
        <v>0</v>
      </c>
      <c r="AM1718" s="2">
        <f t="shared" si="602"/>
        <v>0</v>
      </c>
      <c r="AN1718" s="2">
        <f t="shared" si="603"/>
        <v>0</v>
      </c>
      <c r="AP1718" t="s">
        <v>608</v>
      </c>
      <c r="AQ1718" t="s">
        <v>2125</v>
      </c>
      <c r="AT1718" s="92">
        <v>51</v>
      </c>
      <c r="AU1718" s="94">
        <v>49</v>
      </c>
      <c r="AV1718" s="98">
        <f t="shared" si="594"/>
        <v>51049</v>
      </c>
      <c r="AX1718" s="6" t="s">
        <v>1535</v>
      </c>
    </row>
    <row r="1719" spans="1:50" hidden="1" outlineLevel="1">
      <c r="A1719" t="s">
        <v>1448</v>
      </c>
      <c r="B1719" t="s">
        <v>2125</v>
      </c>
      <c r="C1719" s="1">
        <f t="shared" si="595"/>
        <v>6503</v>
      </c>
      <c r="D1719" s="6">
        <f>IF(N1719&gt;0, RANK(N1719,(N1719:P1719,Q1719:AE1719)),0)</f>
        <v>1</v>
      </c>
      <c r="E1719" s="6">
        <f>IF(O1719&gt;0,RANK(O1719,(N1719:P1719,Q1719:AE1719)),0)</f>
        <v>2</v>
      </c>
      <c r="F1719" s="6">
        <f>IF(P1719&gt;0,RANK(P1719,(N1719:P1719,Q1719:AE1719)),0)</f>
        <v>3</v>
      </c>
      <c r="G1719" s="1">
        <f t="shared" ref="G1719:G1782" si="604">IF(C1719&gt;0,MAX(N1719:P1719)-LARGE(N1719:P1719,2),0)</f>
        <v>966</v>
      </c>
      <c r="H1719" s="2">
        <f t="shared" ref="H1719:H1782" si="605">IF(C1719&gt;0,G1719/C1719,0)</f>
        <v>0.14854682454251883</v>
      </c>
      <c r="I1719" s="2"/>
      <c r="J1719" s="2">
        <f t="shared" si="596"/>
        <v>0.54974627095186834</v>
      </c>
      <c r="K1719" s="2">
        <f t="shared" si="597"/>
        <v>0.40119944640934951</v>
      </c>
      <c r="L1719" s="2">
        <f t="shared" si="598"/>
        <v>4.8746732277410429E-2</v>
      </c>
      <c r="M1719" s="2">
        <f t="shared" si="599"/>
        <v>3.0755036137171399E-4</v>
      </c>
      <c r="N1719" s="56">
        <v>3575</v>
      </c>
      <c r="O1719" s="56">
        <v>2609</v>
      </c>
      <c r="P1719" s="56">
        <v>317</v>
      </c>
      <c r="Q1719" s="56"/>
      <c r="R1719" s="56"/>
      <c r="S1719" s="56"/>
      <c r="T1719" s="56"/>
      <c r="U1719" s="56"/>
      <c r="V1719" s="56"/>
      <c r="W1719" s="56"/>
      <c r="X1719" s="56">
        <v>0</v>
      </c>
      <c r="Y1719" s="56">
        <v>2</v>
      </c>
      <c r="Z1719" s="56"/>
      <c r="AA1719" s="56"/>
      <c r="AB1719" s="56"/>
      <c r="AC1719" s="56"/>
      <c r="AD1719" s="56"/>
      <c r="AE1719" s="56"/>
      <c r="AG1719" s="6">
        <f>IF(Q1719&gt;0,RANK(Q1719,(N1719:P1719,Q1719:AE1719)),0)</f>
        <v>0</v>
      </c>
      <c r="AH1719" s="6">
        <f>IF(R1719&gt;0,RANK(R1719,(N1719:P1719,Q1719:AE1719)),0)</f>
        <v>0</v>
      </c>
      <c r="AI1719" s="6">
        <f>IF(T1719&gt;0,RANK(T1719,(N1719:P1719,Q1719:AE1719)),0)</f>
        <v>0</v>
      </c>
      <c r="AJ1719" s="6">
        <f>IF(S1719&gt;0,RANK(S1719,(N1719:P1719,Q1719:AE1719)),0)</f>
        <v>0</v>
      </c>
      <c r="AK1719" s="2">
        <f t="shared" si="600"/>
        <v>0</v>
      </c>
      <c r="AL1719" s="2">
        <f t="shared" si="601"/>
        <v>0</v>
      </c>
      <c r="AM1719" s="2">
        <f t="shared" si="602"/>
        <v>0</v>
      </c>
      <c r="AN1719" s="2">
        <f t="shared" si="603"/>
        <v>0</v>
      </c>
      <c r="AP1719" t="s">
        <v>1448</v>
      </c>
      <c r="AQ1719" t="s">
        <v>2125</v>
      </c>
      <c r="AT1719" s="92">
        <v>51</v>
      </c>
      <c r="AU1719" s="94">
        <v>51</v>
      </c>
      <c r="AV1719" s="98">
        <f t="shared" si="594"/>
        <v>51051</v>
      </c>
      <c r="AX1719" s="6" t="s">
        <v>1535</v>
      </c>
    </row>
    <row r="1720" spans="1:50" hidden="1" outlineLevel="1">
      <c r="A1720" t="s">
        <v>1052</v>
      </c>
      <c r="B1720" t="s">
        <v>2125</v>
      </c>
      <c r="C1720" s="1">
        <f t="shared" si="595"/>
        <v>7083</v>
      </c>
      <c r="D1720" s="6">
        <f>IF(N1720&gt;0, RANK(N1720,(N1720:P1720,Q1720:AE1720)),0)</f>
        <v>2</v>
      </c>
      <c r="E1720" s="6">
        <f>IF(O1720&gt;0,RANK(O1720,(N1720:P1720,Q1720:AE1720)),0)</f>
        <v>1</v>
      </c>
      <c r="F1720" s="6">
        <f>IF(P1720&gt;0,RANK(P1720,(N1720:P1720,Q1720:AE1720)),0)</f>
        <v>3</v>
      </c>
      <c r="G1720" s="1">
        <f t="shared" si="604"/>
        <v>307</v>
      </c>
      <c r="H1720" s="2">
        <f t="shared" si="605"/>
        <v>4.3343216151348299E-2</v>
      </c>
      <c r="I1720" s="2"/>
      <c r="J1720" s="2">
        <f t="shared" si="596"/>
        <v>0.42877311873499929</v>
      </c>
      <c r="K1720" s="2">
        <f t="shared" si="597"/>
        <v>0.47211633488634758</v>
      </c>
      <c r="L1720" s="2">
        <f t="shared" si="598"/>
        <v>9.8828180149654096E-2</v>
      </c>
      <c r="M1720" s="2">
        <f t="shared" si="599"/>
        <v>2.823662289990897E-4</v>
      </c>
      <c r="N1720" s="56">
        <v>3037</v>
      </c>
      <c r="O1720" s="56">
        <v>3344</v>
      </c>
      <c r="P1720" s="56">
        <v>700</v>
      </c>
      <c r="Q1720" s="56"/>
      <c r="R1720" s="56"/>
      <c r="S1720" s="56"/>
      <c r="T1720" s="56"/>
      <c r="U1720" s="56"/>
      <c r="V1720" s="56"/>
      <c r="W1720" s="56"/>
      <c r="X1720" s="56">
        <v>1</v>
      </c>
      <c r="Y1720" s="56">
        <v>1</v>
      </c>
      <c r="Z1720" s="56"/>
      <c r="AA1720" s="56"/>
      <c r="AB1720" s="56"/>
      <c r="AC1720" s="56"/>
      <c r="AD1720" s="56"/>
      <c r="AE1720" s="56"/>
      <c r="AG1720" s="6">
        <f>IF(Q1720&gt;0,RANK(Q1720,(N1720:P1720,Q1720:AE1720)),0)</f>
        <v>0</v>
      </c>
      <c r="AH1720" s="6">
        <f>IF(R1720&gt;0,RANK(R1720,(N1720:P1720,Q1720:AE1720)),0)</f>
        <v>0</v>
      </c>
      <c r="AI1720" s="6">
        <f>IF(T1720&gt;0,RANK(T1720,(N1720:P1720,Q1720:AE1720)),0)</f>
        <v>0</v>
      </c>
      <c r="AJ1720" s="6">
        <f>IF(S1720&gt;0,RANK(S1720,(N1720:P1720,Q1720:AE1720)),0)</f>
        <v>0</v>
      </c>
      <c r="AK1720" s="2">
        <f t="shared" si="600"/>
        <v>0</v>
      </c>
      <c r="AL1720" s="2">
        <f t="shared" si="601"/>
        <v>0</v>
      </c>
      <c r="AM1720" s="2">
        <f t="shared" si="602"/>
        <v>0</v>
      </c>
      <c r="AN1720" s="2">
        <f t="shared" si="603"/>
        <v>0</v>
      </c>
      <c r="AP1720" t="s">
        <v>1052</v>
      </c>
      <c r="AQ1720" t="s">
        <v>2125</v>
      </c>
      <c r="AT1720" s="92">
        <v>51</v>
      </c>
      <c r="AU1720" s="94">
        <v>53</v>
      </c>
      <c r="AV1720" s="98">
        <f t="shared" si="594"/>
        <v>51053</v>
      </c>
      <c r="AX1720" s="6" t="s">
        <v>1535</v>
      </c>
    </row>
    <row r="1721" spans="1:50" hidden="1" outlineLevel="1">
      <c r="A1721" t="s">
        <v>1956</v>
      </c>
      <c r="B1721" t="s">
        <v>2125</v>
      </c>
      <c r="C1721" s="1">
        <f t="shared" si="595"/>
        <v>3008</v>
      </c>
      <c r="D1721" s="6">
        <f>IF(N1721&gt;0, RANK(N1721,(N1721:P1721,Q1721:AE1721)),0)</f>
        <v>2</v>
      </c>
      <c r="E1721" s="6">
        <f>IF(O1721&gt;0,RANK(O1721,(N1721:P1721,Q1721:AE1721)),0)</f>
        <v>1</v>
      </c>
      <c r="F1721" s="6">
        <f>IF(P1721&gt;0,RANK(P1721,(N1721:P1721,Q1721:AE1721)),0)</f>
        <v>3</v>
      </c>
      <c r="G1721" s="1">
        <f t="shared" si="604"/>
        <v>157</v>
      </c>
      <c r="H1721" s="2">
        <f t="shared" si="605"/>
        <v>5.2194148936170214E-2</v>
      </c>
      <c r="I1721" s="2"/>
      <c r="J1721" s="2">
        <f t="shared" si="596"/>
        <v>0.43151595744680848</v>
      </c>
      <c r="K1721" s="2">
        <f t="shared" si="597"/>
        <v>0.48371010638297873</v>
      </c>
      <c r="L1721" s="2">
        <f t="shared" si="598"/>
        <v>8.4773936170212769E-2</v>
      </c>
      <c r="M1721" s="2">
        <f t="shared" si="599"/>
        <v>1.3877787807814457E-17</v>
      </c>
      <c r="N1721" s="56">
        <v>1298</v>
      </c>
      <c r="O1721" s="56">
        <v>1455</v>
      </c>
      <c r="P1721" s="56">
        <v>255</v>
      </c>
      <c r="Q1721" s="56"/>
      <c r="R1721" s="56"/>
      <c r="S1721" s="56"/>
      <c r="T1721" s="56"/>
      <c r="U1721" s="56"/>
      <c r="V1721" s="56"/>
      <c r="W1721" s="56"/>
      <c r="X1721" s="56">
        <v>0</v>
      </c>
      <c r="Y1721" s="56">
        <v>0</v>
      </c>
      <c r="Z1721" s="56"/>
      <c r="AA1721" s="56"/>
      <c r="AB1721" s="56"/>
      <c r="AC1721" s="56"/>
      <c r="AD1721" s="56"/>
      <c r="AE1721" s="56"/>
      <c r="AG1721" s="6">
        <f>IF(Q1721&gt;0,RANK(Q1721,(N1721:P1721,Q1721:AE1721)),0)</f>
        <v>0</v>
      </c>
      <c r="AH1721" s="6">
        <f>IF(R1721&gt;0,RANK(R1721,(N1721:P1721,Q1721:AE1721)),0)</f>
        <v>0</v>
      </c>
      <c r="AI1721" s="6">
        <f>IF(T1721&gt;0,RANK(T1721,(N1721:P1721,Q1721:AE1721)),0)</f>
        <v>0</v>
      </c>
      <c r="AJ1721" s="6">
        <f>IF(S1721&gt;0,RANK(S1721,(N1721:P1721,Q1721:AE1721)),0)</f>
        <v>0</v>
      </c>
      <c r="AK1721" s="2">
        <f t="shared" si="600"/>
        <v>0</v>
      </c>
      <c r="AL1721" s="2">
        <f t="shared" si="601"/>
        <v>0</v>
      </c>
      <c r="AM1721" s="2">
        <f t="shared" si="602"/>
        <v>0</v>
      </c>
      <c r="AN1721" s="2">
        <f t="shared" si="603"/>
        <v>0</v>
      </c>
      <c r="AP1721" t="s">
        <v>1956</v>
      </c>
      <c r="AQ1721" t="s">
        <v>2125</v>
      </c>
      <c r="AT1721" s="92">
        <v>51</v>
      </c>
      <c r="AU1721" s="94">
        <v>57</v>
      </c>
      <c r="AV1721" s="98">
        <f t="shared" si="594"/>
        <v>51057</v>
      </c>
      <c r="AX1721" s="6" t="s">
        <v>1535</v>
      </c>
    </row>
    <row r="1722" spans="1:50" hidden="1" outlineLevel="1">
      <c r="A1722" t="s">
        <v>1433</v>
      </c>
      <c r="B1722" t="s">
        <v>2125</v>
      </c>
      <c r="C1722" s="1">
        <f t="shared" si="595"/>
        <v>303203</v>
      </c>
      <c r="D1722" s="6">
        <f>IF(N1722&gt;0, RANK(N1722,(N1722:P1722,Q1722:AE1722)),0)</f>
        <v>1</v>
      </c>
      <c r="E1722" s="6">
        <f>IF(O1722&gt;0,RANK(O1722,(N1722:P1722,Q1722:AE1722)),0)</f>
        <v>2</v>
      </c>
      <c r="F1722" s="6">
        <f>IF(P1722&gt;0,RANK(P1722,(N1722:P1722,Q1722:AE1722)),0)</f>
        <v>3</v>
      </c>
      <c r="G1722" s="1">
        <f t="shared" si="604"/>
        <v>46036</v>
      </c>
      <c r="H1722" s="2">
        <f t="shared" si="605"/>
        <v>0.15183227078887743</v>
      </c>
      <c r="I1722" s="2"/>
      <c r="J1722" s="2">
        <f t="shared" si="596"/>
        <v>0.51134388511987017</v>
      </c>
      <c r="K1722" s="2">
        <f t="shared" si="597"/>
        <v>0.35951161433099277</v>
      </c>
      <c r="L1722" s="2">
        <f t="shared" si="598"/>
        <v>0.12767024072980809</v>
      </c>
      <c r="M1722" s="2">
        <f t="shared" si="599"/>
        <v>1.4742598193289713E-3</v>
      </c>
      <c r="N1722" s="56">
        <v>155041</v>
      </c>
      <c r="O1722" s="56">
        <v>109005</v>
      </c>
      <c r="P1722" s="56">
        <v>38710</v>
      </c>
      <c r="Q1722" s="56"/>
      <c r="R1722" s="56"/>
      <c r="S1722" s="56"/>
      <c r="T1722" s="56"/>
      <c r="U1722" s="56"/>
      <c r="V1722" s="56"/>
      <c r="W1722" s="56"/>
      <c r="X1722" s="56">
        <v>447</v>
      </c>
      <c r="Y1722" s="56">
        <v>0</v>
      </c>
      <c r="Z1722" s="56"/>
      <c r="AA1722" s="56"/>
      <c r="AB1722" s="56"/>
      <c r="AC1722" s="56"/>
      <c r="AD1722" s="56"/>
      <c r="AE1722" s="56"/>
      <c r="AG1722" s="6">
        <f>IF(Q1722&gt;0,RANK(Q1722,(N1722:P1722,Q1722:AE1722)),0)</f>
        <v>0</v>
      </c>
      <c r="AH1722" s="6">
        <f>IF(R1722&gt;0,RANK(R1722,(N1722:P1722,Q1722:AE1722)),0)</f>
        <v>0</v>
      </c>
      <c r="AI1722" s="6">
        <f>IF(T1722&gt;0,RANK(T1722,(N1722:P1722,Q1722:AE1722)),0)</f>
        <v>0</v>
      </c>
      <c r="AJ1722" s="6">
        <f>IF(S1722&gt;0,RANK(S1722,(N1722:P1722,Q1722:AE1722)),0)</f>
        <v>0</v>
      </c>
      <c r="AK1722" s="2">
        <f t="shared" si="600"/>
        <v>0</v>
      </c>
      <c r="AL1722" s="2">
        <f t="shared" si="601"/>
        <v>0</v>
      </c>
      <c r="AM1722" s="2">
        <f t="shared" si="602"/>
        <v>0</v>
      </c>
      <c r="AN1722" s="2">
        <f t="shared" si="603"/>
        <v>0</v>
      </c>
      <c r="AP1722" t="s">
        <v>1433</v>
      </c>
      <c r="AQ1722" t="s">
        <v>2125</v>
      </c>
      <c r="AT1722" s="92">
        <v>51</v>
      </c>
      <c r="AU1722" s="94">
        <v>59</v>
      </c>
      <c r="AV1722" s="98">
        <f t="shared" si="594"/>
        <v>51059</v>
      </c>
      <c r="AX1722" s="6" t="s">
        <v>1535</v>
      </c>
    </row>
    <row r="1723" spans="1:50" hidden="1" outlineLevel="1">
      <c r="A1723" t="s">
        <v>1133</v>
      </c>
      <c r="B1723" t="s">
        <v>2125</v>
      </c>
      <c r="C1723" s="1">
        <f t="shared" si="595"/>
        <v>16588</v>
      </c>
      <c r="D1723" s="6">
        <f>IF(N1723&gt;0, RANK(N1723,(N1723:P1723,Q1723:AE1723)),0)</f>
        <v>2</v>
      </c>
      <c r="E1723" s="6">
        <f>IF(O1723&gt;0,RANK(O1723,(N1723:P1723,Q1723:AE1723)),0)</f>
        <v>1</v>
      </c>
      <c r="F1723" s="6">
        <f>IF(P1723&gt;0,RANK(P1723,(N1723:P1723,Q1723:AE1723)),0)</f>
        <v>3</v>
      </c>
      <c r="G1723" s="1">
        <f t="shared" si="604"/>
        <v>2672</v>
      </c>
      <c r="H1723" s="2">
        <f t="shared" si="605"/>
        <v>0.1610802990113335</v>
      </c>
      <c r="I1723" s="2"/>
      <c r="J1723" s="2">
        <f t="shared" si="596"/>
        <v>0.36013986013986016</v>
      </c>
      <c r="K1723" s="2">
        <f t="shared" si="597"/>
        <v>0.52122015915119368</v>
      </c>
      <c r="L1723" s="2">
        <f t="shared" si="598"/>
        <v>0.11851941162285989</v>
      </c>
      <c r="M1723" s="2">
        <f t="shared" si="599"/>
        <v>1.2056908608620853E-4</v>
      </c>
      <c r="N1723" s="56">
        <v>5974</v>
      </c>
      <c r="O1723" s="56">
        <v>8646</v>
      </c>
      <c r="P1723" s="56">
        <v>1966</v>
      </c>
      <c r="Q1723" s="56"/>
      <c r="R1723" s="56"/>
      <c r="S1723" s="56"/>
      <c r="T1723" s="56"/>
      <c r="U1723" s="56"/>
      <c r="V1723" s="56"/>
      <c r="W1723" s="56"/>
      <c r="X1723" s="56">
        <v>2</v>
      </c>
      <c r="Y1723" s="56">
        <v>0</v>
      </c>
      <c r="Z1723" s="56"/>
      <c r="AA1723" s="56"/>
      <c r="AB1723" s="56"/>
      <c r="AC1723" s="56"/>
      <c r="AD1723" s="56"/>
      <c r="AE1723" s="56"/>
      <c r="AG1723" s="6">
        <f>IF(Q1723&gt;0,RANK(Q1723,(N1723:P1723,Q1723:AE1723)),0)</f>
        <v>0</v>
      </c>
      <c r="AH1723" s="6">
        <f>IF(R1723&gt;0,RANK(R1723,(N1723:P1723,Q1723:AE1723)),0)</f>
        <v>0</v>
      </c>
      <c r="AI1723" s="6">
        <f>IF(T1723&gt;0,RANK(T1723,(N1723:P1723,Q1723:AE1723)),0)</f>
        <v>0</v>
      </c>
      <c r="AJ1723" s="6">
        <f>IF(S1723&gt;0,RANK(S1723,(N1723:P1723,Q1723:AE1723)),0)</f>
        <v>0</v>
      </c>
      <c r="AK1723" s="2">
        <f t="shared" si="600"/>
        <v>0</v>
      </c>
      <c r="AL1723" s="2">
        <f t="shared" si="601"/>
        <v>0</v>
      </c>
      <c r="AM1723" s="2">
        <f t="shared" si="602"/>
        <v>0</v>
      </c>
      <c r="AN1723" s="2">
        <f t="shared" si="603"/>
        <v>0</v>
      </c>
      <c r="AP1723" t="s">
        <v>1133</v>
      </c>
      <c r="AQ1723" t="s">
        <v>2125</v>
      </c>
      <c r="AT1723" s="92">
        <v>51</v>
      </c>
      <c r="AU1723" s="94">
        <v>61</v>
      </c>
      <c r="AV1723" s="98">
        <f t="shared" si="594"/>
        <v>51061</v>
      </c>
      <c r="AX1723" s="6" t="s">
        <v>1535</v>
      </c>
    </row>
    <row r="1724" spans="1:50" hidden="1" outlineLevel="1">
      <c r="A1724" t="s">
        <v>1795</v>
      </c>
      <c r="B1724" t="s">
        <v>2125</v>
      </c>
      <c r="C1724" s="1">
        <f t="shared" si="595"/>
        <v>4499</v>
      </c>
      <c r="D1724" s="6">
        <f>IF(N1724&gt;0, RANK(N1724,(N1724:P1724,Q1724:AE1724)),0)</f>
        <v>2</v>
      </c>
      <c r="E1724" s="6">
        <f>IF(O1724&gt;0,RANK(O1724,(N1724:P1724,Q1724:AE1724)),0)</f>
        <v>1</v>
      </c>
      <c r="F1724" s="6">
        <f>IF(P1724&gt;0,RANK(P1724,(N1724:P1724,Q1724:AE1724)),0)</f>
        <v>3</v>
      </c>
      <c r="G1724" s="1">
        <f t="shared" si="604"/>
        <v>498</v>
      </c>
      <c r="H1724" s="2">
        <f t="shared" si="605"/>
        <v>0.11069126472549455</v>
      </c>
      <c r="I1724" s="2"/>
      <c r="J1724" s="2">
        <f t="shared" si="596"/>
        <v>0.38208490775727938</v>
      </c>
      <c r="K1724" s="2">
        <f t="shared" si="597"/>
        <v>0.49277617248277394</v>
      </c>
      <c r="L1724" s="2">
        <f t="shared" si="598"/>
        <v>0.12513891975994665</v>
      </c>
      <c r="M1724" s="2">
        <f t="shared" si="599"/>
        <v>-2.7755575615628914E-17</v>
      </c>
      <c r="N1724" s="56">
        <v>1719</v>
      </c>
      <c r="O1724" s="56">
        <v>2217</v>
      </c>
      <c r="P1724" s="56">
        <v>563</v>
      </c>
      <c r="Q1724" s="56"/>
      <c r="R1724" s="56"/>
      <c r="S1724" s="56"/>
      <c r="T1724" s="56"/>
      <c r="U1724" s="56"/>
      <c r="V1724" s="56"/>
      <c r="W1724" s="56"/>
      <c r="X1724" s="56">
        <v>0</v>
      </c>
      <c r="Y1724" s="56">
        <v>0</v>
      </c>
      <c r="Z1724" s="56"/>
      <c r="AA1724" s="56"/>
      <c r="AB1724" s="56"/>
      <c r="AC1724" s="56"/>
      <c r="AD1724" s="56"/>
      <c r="AE1724" s="56"/>
      <c r="AG1724" s="6">
        <f>IF(Q1724&gt;0,RANK(Q1724,(N1724:P1724,Q1724:AE1724)),0)</f>
        <v>0</v>
      </c>
      <c r="AH1724" s="6">
        <f>IF(R1724&gt;0,RANK(R1724,(N1724:P1724,Q1724:AE1724)),0)</f>
        <v>0</v>
      </c>
      <c r="AI1724" s="6">
        <f>IF(T1724&gt;0,RANK(T1724,(N1724:P1724,Q1724:AE1724)),0)</f>
        <v>0</v>
      </c>
      <c r="AJ1724" s="6">
        <f>IF(S1724&gt;0,RANK(S1724,(N1724:P1724,Q1724:AE1724)),0)</f>
        <v>0</v>
      </c>
      <c r="AK1724" s="2">
        <f t="shared" si="600"/>
        <v>0</v>
      </c>
      <c r="AL1724" s="2">
        <f t="shared" si="601"/>
        <v>0</v>
      </c>
      <c r="AM1724" s="2">
        <f t="shared" si="602"/>
        <v>0</v>
      </c>
      <c r="AN1724" s="2">
        <f t="shared" si="603"/>
        <v>0</v>
      </c>
      <c r="AP1724" t="s">
        <v>1795</v>
      </c>
      <c r="AQ1724" t="s">
        <v>2125</v>
      </c>
      <c r="AT1724" s="92">
        <v>51</v>
      </c>
      <c r="AU1724" s="94">
        <v>63</v>
      </c>
      <c r="AV1724" s="98">
        <f t="shared" si="594"/>
        <v>51063</v>
      </c>
      <c r="AX1724" s="6" t="s">
        <v>1535</v>
      </c>
    </row>
    <row r="1725" spans="1:50" hidden="1" outlineLevel="1">
      <c r="A1725" t="s">
        <v>1034</v>
      </c>
      <c r="B1725" t="s">
        <v>2125</v>
      </c>
      <c r="C1725" s="1">
        <f t="shared" si="595"/>
        <v>5192</v>
      </c>
      <c r="D1725" s="6">
        <f>IF(N1725&gt;0, RANK(N1725,(N1725:P1725,Q1725:AE1725)),0)</f>
        <v>2</v>
      </c>
      <c r="E1725" s="6">
        <f>IF(O1725&gt;0,RANK(O1725,(N1725:P1725,Q1725:AE1725)),0)</f>
        <v>1</v>
      </c>
      <c r="F1725" s="6">
        <f>IF(P1725&gt;0,RANK(P1725,(N1725:P1725,Q1725:AE1725)),0)</f>
        <v>3</v>
      </c>
      <c r="G1725" s="1">
        <f t="shared" si="604"/>
        <v>472</v>
      </c>
      <c r="H1725" s="2">
        <f t="shared" si="605"/>
        <v>9.0909090909090912E-2</v>
      </c>
      <c r="I1725" s="2"/>
      <c r="J1725" s="2">
        <f t="shared" si="596"/>
        <v>0.38597842835130969</v>
      </c>
      <c r="K1725" s="2">
        <f t="shared" si="597"/>
        <v>0.47688751926040063</v>
      </c>
      <c r="L1725" s="2">
        <f t="shared" si="598"/>
        <v>0.13655624036979969</v>
      </c>
      <c r="M1725" s="2">
        <f t="shared" si="599"/>
        <v>5.7781201848999819E-4</v>
      </c>
      <c r="N1725" s="56">
        <v>2004</v>
      </c>
      <c r="O1725" s="56">
        <v>2476</v>
      </c>
      <c r="P1725" s="56">
        <v>709</v>
      </c>
      <c r="Q1725" s="56"/>
      <c r="R1725" s="56"/>
      <c r="S1725" s="56"/>
      <c r="T1725" s="56"/>
      <c r="U1725" s="56"/>
      <c r="V1725" s="56"/>
      <c r="W1725" s="56"/>
      <c r="X1725" s="56">
        <v>2</v>
      </c>
      <c r="Y1725" s="56">
        <v>1</v>
      </c>
      <c r="Z1725" s="56"/>
      <c r="AA1725" s="56"/>
      <c r="AB1725" s="56"/>
      <c r="AC1725" s="56"/>
      <c r="AD1725" s="56"/>
      <c r="AE1725" s="56"/>
      <c r="AG1725" s="6">
        <f>IF(Q1725&gt;0,RANK(Q1725,(N1725:P1725,Q1725:AE1725)),0)</f>
        <v>0</v>
      </c>
      <c r="AH1725" s="6">
        <f>IF(R1725&gt;0,RANK(R1725,(N1725:P1725,Q1725:AE1725)),0)</f>
        <v>0</v>
      </c>
      <c r="AI1725" s="6">
        <f>IF(T1725&gt;0,RANK(T1725,(N1725:P1725,Q1725:AE1725)),0)</f>
        <v>0</v>
      </c>
      <c r="AJ1725" s="6">
        <f>IF(S1725&gt;0,RANK(S1725,(N1725:P1725,Q1725:AE1725)),0)</f>
        <v>0</v>
      </c>
      <c r="AK1725" s="2">
        <f t="shared" si="600"/>
        <v>0</v>
      </c>
      <c r="AL1725" s="2">
        <f t="shared" si="601"/>
        <v>0</v>
      </c>
      <c r="AM1725" s="2">
        <f t="shared" si="602"/>
        <v>0</v>
      </c>
      <c r="AN1725" s="2">
        <f t="shared" si="603"/>
        <v>0</v>
      </c>
      <c r="AP1725" t="s">
        <v>1034</v>
      </c>
      <c r="AQ1725" t="s">
        <v>2125</v>
      </c>
      <c r="AT1725" s="92">
        <v>51</v>
      </c>
      <c r="AU1725" s="94">
        <v>65</v>
      </c>
      <c r="AV1725" s="98">
        <f t="shared" si="594"/>
        <v>51065</v>
      </c>
      <c r="AX1725" s="6" t="s">
        <v>1535</v>
      </c>
    </row>
    <row r="1726" spans="1:50" hidden="1" outlineLevel="1">
      <c r="A1726" t="s">
        <v>2924</v>
      </c>
      <c r="B1726" t="s">
        <v>2125</v>
      </c>
      <c r="C1726" s="1">
        <f t="shared" ref="C1726:C1757" si="606">SUM(N1726:AE1726)</f>
        <v>14011</v>
      </c>
      <c r="D1726" s="6">
        <f>IF(N1726&gt;0, RANK(N1726,(N1726:P1726,Q1726:AE1726)),0)</f>
        <v>2</v>
      </c>
      <c r="E1726" s="6">
        <f>IF(O1726&gt;0,RANK(O1726,(N1726:P1726,Q1726:AE1726)),0)</f>
        <v>1</v>
      </c>
      <c r="F1726" s="6">
        <f>IF(P1726&gt;0,RANK(P1726,(N1726:P1726,Q1726:AE1726)),0)</f>
        <v>3</v>
      </c>
      <c r="G1726" s="1">
        <f t="shared" si="604"/>
        <v>402</v>
      </c>
      <c r="H1726" s="2">
        <f t="shared" si="605"/>
        <v>2.8691742202555135E-2</v>
      </c>
      <c r="I1726" s="2"/>
      <c r="J1726" s="2">
        <f t="shared" ref="J1726:J1757" si="607">IF($C1726=0,"-",N1726/$C1726)</f>
        <v>0.40403968310613092</v>
      </c>
      <c r="K1726" s="2">
        <f t="shared" ref="K1726:K1757" si="608">IF($C1726=0,"-",O1726/$C1726)</f>
        <v>0.43273142530868602</v>
      </c>
      <c r="L1726" s="2">
        <f t="shared" ref="L1726:L1757" si="609">IF($C1726=0,"-",P1726/$C1726)</f>
        <v>0.1623724216686889</v>
      </c>
      <c r="M1726" s="2">
        <f t="shared" ref="M1726:M1757" si="610">IF(C1726=0,"-",(1-J1726-K1726-L1726))</f>
        <v>8.5646991649415694E-4</v>
      </c>
      <c r="N1726" s="56">
        <v>5661</v>
      </c>
      <c r="O1726" s="56">
        <v>6063</v>
      </c>
      <c r="P1726" s="56">
        <v>2275</v>
      </c>
      <c r="Q1726" s="56"/>
      <c r="R1726" s="56"/>
      <c r="S1726" s="56"/>
      <c r="T1726" s="56"/>
      <c r="U1726" s="56"/>
      <c r="V1726" s="56"/>
      <c r="W1726" s="56"/>
      <c r="X1726" s="56">
        <v>12</v>
      </c>
      <c r="Y1726" s="56">
        <v>0</v>
      </c>
      <c r="Z1726" s="56"/>
      <c r="AA1726" s="56"/>
      <c r="AB1726" s="56"/>
      <c r="AC1726" s="56"/>
      <c r="AD1726" s="56"/>
      <c r="AE1726" s="56"/>
      <c r="AG1726" s="6">
        <f>IF(Q1726&gt;0,RANK(Q1726,(N1726:P1726,Q1726:AE1726)),0)</f>
        <v>0</v>
      </c>
      <c r="AH1726" s="6">
        <f>IF(R1726&gt;0,RANK(R1726,(N1726:P1726,Q1726:AE1726)),0)</f>
        <v>0</v>
      </c>
      <c r="AI1726" s="6">
        <f>IF(T1726&gt;0,RANK(T1726,(N1726:P1726,Q1726:AE1726)),0)</f>
        <v>0</v>
      </c>
      <c r="AJ1726" s="6">
        <f>IF(S1726&gt;0,RANK(S1726,(N1726:P1726,Q1726:AE1726)),0)</f>
        <v>0</v>
      </c>
      <c r="AK1726" s="2">
        <f t="shared" ref="AK1726:AK1757" si="611">IF($C1726=0,"-",Q1726/$C1726)</f>
        <v>0</v>
      </c>
      <c r="AL1726" s="2">
        <f t="shared" ref="AL1726:AL1757" si="612">IF($C1726=0,"-",R1726/$C1726)</f>
        <v>0</v>
      </c>
      <c r="AM1726" s="2">
        <f t="shared" ref="AM1726:AM1757" si="613">IF($C1726=0,"-",T1726/$C1726)</f>
        <v>0</v>
      </c>
      <c r="AN1726" s="2">
        <f t="shared" ref="AN1726:AN1757" si="614">IF($C1726=0,"-",S1726/$C1726)</f>
        <v>0</v>
      </c>
      <c r="AP1726" t="s">
        <v>2924</v>
      </c>
      <c r="AQ1726" t="s">
        <v>2125</v>
      </c>
      <c r="AT1726" s="92">
        <v>51</v>
      </c>
      <c r="AU1726" s="94">
        <v>67</v>
      </c>
      <c r="AV1726" s="98">
        <f t="shared" si="594"/>
        <v>51067</v>
      </c>
      <c r="AX1726" s="6" t="s">
        <v>1535</v>
      </c>
    </row>
    <row r="1727" spans="1:50" hidden="1" outlineLevel="1">
      <c r="A1727" t="s">
        <v>754</v>
      </c>
      <c r="B1727" t="s">
        <v>2125</v>
      </c>
      <c r="C1727" s="1">
        <f t="shared" si="606"/>
        <v>14897</v>
      </c>
      <c r="D1727" s="6">
        <f>IF(N1727&gt;0, RANK(N1727,(N1727:P1727,Q1727:AE1727)),0)</f>
        <v>2</v>
      </c>
      <c r="E1727" s="6">
        <f>IF(O1727&gt;0,RANK(O1727,(N1727:P1727,Q1727:AE1727)),0)</f>
        <v>1</v>
      </c>
      <c r="F1727" s="6">
        <f>IF(P1727&gt;0,RANK(P1727,(N1727:P1727,Q1727:AE1727)),0)</f>
        <v>3</v>
      </c>
      <c r="G1727" s="1">
        <f t="shared" si="604"/>
        <v>4167</v>
      </c>
      <c r="H1727" s="2">
        <f t="shared" si="605"/>
        <v>0.27972074914412298</v>
      </c>
      <c r="I1727" s="2"/>
      <c r="J1727" s="2">
        <f t="shared" si="607"/>
        <v>0.30428945425253406</v>
      </c>
      <c r="K1727" s="2">
        <f t="shared" si="608"/>
        <v>0.58401020339665699</v>
      </c>
      <c r="L1727" s="2">
        <f t="shared" si="609"/>
        <v>0.1114318319124656</v>
      </c>
      <c r="M1727" s="2">
        <f t="shared" si="610"/>
        <v>2.6851043834334731E-4</v>
      </c>
      <c r="N1727" s="56">
        <v>4533</v>
      </c>
      <c r="O1727" s="56">
        <v>8700</v>
      </c>
      <c r="P1727" s="56">
        <v>1660</v>
      </c>
      <c r="Q1727" s="56"/>
      <c r="R1727" s="56"/>
      <c r="S1727" s="56"/>
      <c r="T1727" s="56"/>
      <c r="U1727" s="56"/>
      <c r="V1727" s="56"/>
      <c r="W1727" s="56"/>
      <c r="X1727" s="56">
        <v>4</v>
      </c>
      <c r="Y1727" s="56">
        <v>0</v>
      </c>
      <c r="Z1727" s="56"/>
      <c r="AA1727" s="56"/>
      <c r="AB1727" s="56"/>
      <c r="AC1727" s="56"/>
      <c r="AD1727" s="56"/>
      <c r="AE1727" s="56"/>
      <c r="AG1727" s="6">
        <f>IF(Q1727&gt;0,RANK(Q1727,(N1727:P1727,Q1727:AE1727)),0)</f>
        <v>0</v>
      </c>
      <c r="AH1727" s="6">
        <f>IF(R1727&gt;0,RANK(R1727,(N1727:P1727,Q1727:AE1727)),0)</f>
        <v>0</v>
      </c>
      <c r="AI1727" s="6">
        <f>IF(T1727&gt;0,RANK(T1727,(N1727:P1727,Q1727:AE1727)),0)</f>
        <v>0</v>
      </c>
      <c r="AJ1727" s="6">
        <f>IF(S1727&gt;0,RANK(S1727,(N1727:P1727,Q1727:AE1727)),0)</f>
        <v>0</v>
      </c>
      <c r="AK1727" s="2">
        <f t="shared" si="611"/>
        <v>0</v>
      </c>
      <c r="AL1727" s="2">
        <f t="shared" si="612"/>
        <v>0</v>
      </c>
      <c r="AM1727" s="2">
        <f t="shared" si="613"/>
        <v>0</v>
      </c>
      <c r="AN1727" s="2">
        <f t="shared" si="614"/>
        <v>0</v>
      </c>
      <c r="AP1727" t="s">
        <v>754</v>
      </c>
      <c r="AQ1727" t="s">
        <v>2125</v>
      </c>
      <c r="AT1727" s="92">
        <v>51</v>
      </c>
      <c r="AU1727" s="94">
        <v>69</v>
      </c>
      <c r="AV1727" s="98">
        <f t="shared" si="594"/>
        <v>51069</v>
      </c>
      <c r="AX1727" s="6" t="s">
        <v>1535</v>
      </c>
    </row>
    <row r="1728" spans="1:50" hidden="1" outlineLevel="1">
      <c r="A1728" t="s">
        <v>1346</v>
      </c>
      <c r="B1728" t="s">
        <v>2125</v>
      </c>
      <c r="C1728" s="1">
        <f t="shared" si="606"/>
        <v>6034</v>
      </c>
      <c r="D1728" s="6">
        <f>IF(N1728&gt;0, RANK(N1728,(N1728:P1728,Q1728:AE1728)),0)</f>
        <v>2</v>
      </c>
      <c r="E1728" s="6">
        <f>IF(O1728&gt;0,RANK(O1728,(N1728:P1728,Q1728:AE1728)),0)</f>
        <v>1</v>
      </c>
      <c r="F1728" s="6">
        <f>IF(P1728&gt;0,RANK(P1728,(N1728:P1728,Q1728:AE1728)),0)</f>
        <v>3</v>
      </c>
      <c r="G1728" s="1">
        <f t="shared" si="604"/>
        <v>8</v>
      </c>
      <c r="H1728" s="2">
        <f t="shared" si="605"/>
        <v>1.325820351342393E-3</v>
      </c>
      <c r="I1728" s="2"/>
      <c r="J1728" s="2">
        <f t="shared" si="607"/>
        <v>0.43685780576731853</v>
      </c>
      <c r="K1728" s="2">
        <f t="shared" si="608"/>
        <v>0.43818362611866091</v>
      </c>
      <c r="L1728" s="2">
        <f t="shared" si="609"/>
        <v>0.12479284057010274</v>
      </c>
      <c r="M1728" s="2">
        <f t="shared" si="610"/>
        <v>1.6572754391787348E-4</v>
      </c>
      <c r="N1728" s="56">
        <v>2636</v>
      </c>
      <c r="O1728" s="56">
        <v>2644</v>
      </c>
      <c r="P1728" s="56">
        <v>753</v>
      </c>
      <c r="Q1728" s="56"/>
      <c r="R1728" s="56"/>
      <c r="S1728" s="56"/>
      <c r="T1728" s="56"/>
      <c r="U1728" s="56"/>
      <c r="V1728" s="56"/>
      <c r="W1728" s="56"/>
      <c r="X1728" s="56">
        <v>1</v>
      </c>
      <c r="Y1728" s="56">
        <v>0</v>
      </c>
      <c r="Z1728" s="56"/>
      <c r="AA1728" s="56"/>
      <c r="AB1728" s="56"/>
      <c r="AC1728" s="56"/>
      <c r="AD1728" s="56"/>
      <c r="AE1728" s="56"/>
      <c r="AG1728" s="6">
        <f>IF(Q1728&gt;0,RANK(Q1728,(N1728:P1728,Q1728:AE1728)),0)</f>
        <v>0</v>
      </c>
      <c r="AH1728" s="6">
        <f>IF(R1728&gt;0,RANK(R1728,(N1728:P1728,Q1728:AE1728)),0)</f>
        <v>0</v>
      </c>
      <c r="AI1728" s="6">
        <f>IF(T1728&gt;0,RANK(T1728,(N1728:P1728,Q1728:AE1728)),0)</f>
        <v>0</v>
      </c>
      <c r="AJ1728" s="6">
        <f>IF(S1728&gt;0,RANK(S1728,(N1728:P1728,Q1728:AE1728)),0)</f>
        <v>0</v>
      </c>
      <c r="AK1728" s="2">
        <f t="shared" si="611"/>
        <v>0</v>
      </c>
      <c r="AL1728" s="2">
        <f t="shared" si="612"/>
        <v>0</v>
      </c>
      <c r="AM1728" s="2">
        <f t="shared" si="613"/>
        <v>0</v>
      </c>
      <c r="AN1728" s="2">
        <f t="shared" si="614"/>
        <v>0</v>
      </c>
      <c r="AP1728" t="s">
        <v>1346</v>
      </c>
      <c r="AQ1728" t="s">
        <v>2125</v>
      </c>
      <c r="AT1728" s="92">
        <v>51</v>
      </c>
      <c r="AU1728" s="94">
        <v>71</v>
      </c>
      <c r="AV1728" s="98">
        <f t="shared" si="594"/>
        <v>51071</v>
      </c>
      <c r="AX1728" s="6" t="s">
        <v>1535</v>
      </c>
    </row>
    <row r="1729" spans="1:50" hidden="1" outlineLevel="1">
      <c r="A1729" t="s">
        <v>616</v>
      </c>
      <c r="B1729" t="s">
        <v>2125</v>
      </c>
      <c r="C1729" s="1">
        <f t="shared" si="606"/>
        <v>10794</v>
      </c>
      <c r="D1729" s="6">
        <f>IF(N1729&gt;0, RANK(N1729,(N1729:P1729,Q1729:AE1729)),0)</f>
        <v>2</v>
      </c>
      <c r="E1729" s="6">
        <f>IF(O1729&gt;0,RANK(O1729,(N1729:P1729,Q1729:AE1729)),0)</f>
        <v>1</v>
      </c>
      <c r="F1729" s="6">
        <f>IF(P1729&gt;0,RANK(P1729,(N1729:P1729,Q1729:AE1729)),0)</f>
        <v>3</v>
      </c>
      <c r="G1729" s="1">
        <f t="shared" si="604"/>
        <v>1055</v>
      </c>
      <c r="H1729" s="2">
        <f t="shared" si="605"/>
        <v>9.7739484899017973E-2</v>
      </c>
      <c r="I1729" s="2"/>
      <c r="J1729" s="2">
        <f t="shared" si="607"/>
        <v>0.38206410969056881</v>
      </c>
      <c r="K1729" s="2">
        <f t="shared" si="608"/>
        <v>0.47980359458958682</v>
      </c>
      <c r="L1729" s="2">
        <f t="shared" si="609"/>
        <v>0.13757643135075043</v>
      </c>
      <c r="M1729" s="2">
        <f t="shared" si="610"/>
        <v>5.558643690939391E-4</v>
      </c>
      <c r="N1729" s="56">
        <v>4124</v>
      </c>
      <c r="O1729" s="56">
        <v>5179</v>
      </c>
      <c r="P1729" s="56">
        <v>1485</v>
      </c>
      <c r="Q1729" s="56"/>
      <c r="R1729" s="56"/>
      <c r="S1729" s="56"/>
      <c r="T1729" s="56"/>
      <c r="U1729" s="56"/>
      <c r="V1729" s="56"/>
      <c r="W1729" s="56"/>
      <c r="X1729" s="56">
        <v>6</v>
      </c>
      <c r="Y1729" s="56">
        <v>0</v>
      </c>
      <c r="Z1729" s="56"/>
      <c r="AA1729" s="56"/>
      <c r="AB1729" s="56"/>
      <c r="AC1729" s="56"/>
      <c r="AD1729" s="56"/>
      <c r="AE1729" s="56"/>
      <c r="AG1729" s="6">
        <f>IF(Q1729&gt;0,RANK(Q1729,(N1729:P1729,Q1729:AE1729)),0)</f>
        <v>0</v>
      </c>
      <c r="AH1729" s="6">
        <f>IF(R1729&gt;0,RANK(R1729,(N1729:P1729,Q1729:AE1729)),0)</f>
        <v>0</v>
      </c>
      <c r="AI1729" s="6">
        <f>IF(T1729&gt;0,RANK(T1729,(N1729:P1729,Q1729:AE1729)),0)</f>
        <v>0</v>
      </c>
      <c r="AJ1729" s="6">
        <f>IF(S1729&gt;0,RANK(S1729,(N1729:P1729,Q1729:AE1729)),0)</f>
        <v>0</v>
      </c>
      <c r="AK1729" s="2">
        <f t="shared" si="611"/>
        <v>0</v>
      </c>
      <c r="AL1729" s="2">
        <f t="shared" si="612"/>
        <v>0</v>
      </c>
      <c r="AM1729" s="2">
        <f t="shared" si="613"/>
        <v>0</v>
      </c>
      <c r="AN1729" s="2">
        <f t="shared" si="614"/>
        <v>0</v>
      </c>
      <c r="AP1729" t="s">
        <v>616</v>
      </c>
      <c r="AQ1729" t="s">
        <v>2125</v>
      </c>
      <c r="AT1729" s="92">
        <v>51</v>
      </c>
      <c r="AU1729" s="94">
        <v>73</v>
      </c>
      <c r="AV1729" s="98">
        <f t="shared" si="594"/>
        <v>51073</v>
      </c>
      <c r="AX1729" s="6" t="s">
        <v>1535</v>
      </c>
    </row>
    <row r="1730" spans="1:50" hidden="1" outlineLevel="1">
      <c r="A1730" t="s">
        <v>2751</v>
      </c>
      <c r="B1730" t="s">
        <v>2125</v>
      </c>
      <c r="C1730" s="1">
        <f t="shared" si="606"/>
        <v>6365</v>
      </c>
      <c r="D1730" s="6">
        <f>IF(N1730&gt;0, RANK(N1730,(N1730:P1730,Q1730:AE1730)),0)</f>
        <v>2</v>
      </c>
      <c r="E1730" s="6">
        <f>IF(O1730&gt;0,RANK(O1730,(N1730:P1730,Q1730:AE1730)),0)</f>
        <v>1</v>
      </c>
      <c r="F1730" s="6">
        <f>IF(P1730&gt;0,RANK(P1730,(N1730:P1730,Q1730:AE1730)),0)</f>
        <v>3</v>
      </c>
      <c r="G1730" s="1">
        <f t="shared" si="604"/>
        <v>825</v>
      </c>
      <c r="H1730" s="2">
        <f t="shared" si="605"/>
        <v>0.12961508248232523</v>
      </c>
      <c r="I1730" s="2"/>
      <c r="J1730" s="2">
        <f t="shared" si="607"/>
        <v>0.38805970149253732</v>
      </c>
      <c r="K1730" s="2">
        <f t="shared" si="608"/>
        <v>0.51767478397486255</v>
      </c>
      <c r="L1730" s="2">
        <f t="shared" si="609"/>
        <v>9.4265514532600153E-2</v>
      </c>
      <c r="M1730" s="2">
        <f t="shared" si="610"/>
        <v>-2.7755575615628914E-17</v>
      </c>
      <c r="N1730" s="56">
        <v>2470</v>
      </c>
      <c r="O1730" s="56">
        <v>3295</v>
      </c>
      <c r="P1730" s="56">
        <v>600</v>
      </c>
      <c r="Q1730" s="56"/>
      <c r="R1730" s="56"/>
      <c r="S1730" s="56"/>
      <c r="T1730" s="56"/>
      <c r="U1730" s="56"/>
      <c r="V1730" s="56"/>
      <c r="W1730" s="56"/>
      <c r="X1730" s="56">
        <v>0</v>
      </c>
      <c r="Y1730" s="56">
        <v>0</v>
      </c>
      <c r="Z1730" s="56"/>
      <c r="AA1730" s="56"/>
      <c r="AB1730" s="56"/>
      <c r="AC1730" s="56"/>
      <c r="AD1730" s="56"/>
      <c r="AE1730" s="56"/>
      <c r="AG1730" s="6">
        <f>IF(Q1730&gt;0,RANK(Q1730,(N1730:P1730,Q1730:AE1730)),0)</f>
        <v>0</v>
      </c>
      <c r="AH1730" s="6">
        <f>IF(R1730&gt;0,RANK(R1730,(N1730:P1730,Q1730:AE1730)),0)</f>
        <v>0</v>
      </c>
      <c r="AI1730" s="6">
        <f>IF(T1730&gt;0,RANK(T1730,(N1730:P1730,Q1730:AE1730)),0)</f>
        <v>0</v>
      </c>
      <c r="AJ1730" s="6">
        <f>IF(S1730&gt;0,RANK(S1730,(N1730:P1730,Q1730:AE1730)),0)</f>
        <v>0</v>
      </c>
      <c r="AK1730" s="2">
        <f t="shared" si="611"/>
        <v>0</v>
      </c>
      <c r="AL1730" s="2">
        <f t="shared" si="612"/>
        <v>0</v>
      </c>
      <c r="AM1730" s="2">
        <f t="shared" si="613"/>
        <v>0</v>
      </c>
      <c r="AN1730" s="2">
        <f t="shared" si="614"/>
        <v>0</v>
      </c>
      <c r="AP1730" t="s">
        <v>2751</v>
      </c>
      <c r="AQ1730" t="s">
        <v>2125</v>
      </c>
      <c r="AT1730" s="92">
        <v>51</v>
      </c>
      <c r="AU1730" s="94">
        <v>75</v>
      </c>
      <c r="AV1730" s="98">
        <f t="shared" si="594"/>
        <v>51075</v>
      </c>
      <c r="AX1730" s="6" t="s">
        <v>1535</v>
      </c>
    </row>
    <row r="1731" spans="1:50" hidden="1" outlineLevel="1">
      <c r="A1731" t="s">
        <v>1555</v>
      </c>
      <c r="B1731" t="s">
        <v>2125</v>
      </c>
      <c r="C1731" s="1">
        <f t="shared" si="606"/>
        <v>5539</v>
      </c>
      <c r="D1731" s="6">
        <f>IF(N1731&gt;0, RANK(N1731,(N1731:P1731,Q1731:AE1731)),0)</f>
        <v>2</v>
      </c>
      <c r="E1731" s="6">
        <f>IF(O1731&gt;0,RANK(O1731,(N1731:P1731,Q1731:AE1731)),0)</f>
        <v>1</v>
      </c>
      <c r="F1731" s="6">
        <f>IF(P1731&gt;0,RANK(P1731,(N1731:P1731,Q1731:AE1731)),0)</f>
        <v>3</v>
      </c>
      <c r="G1731" s="1">
        <f t="shared" si="604"/>
        <v>904</v>
      </c>
      <c r="H1731" s="2">
        <f t="shared" si="605"/>
        <v>0.16320635493771438</v>
      </c>
      <c r="I1731" s="2"/>
      <c r="J1731" s="2">
        <f t="shared" si="607"/>
        <v>0.37226936270084854</v>
      </c>
      <c r="K1731" s="2">
        <f t="shared" si="608"/>
        <v>0.53547571763856294</v>
      </c>
      <c r="L1731" s="2">
        <f t="shared" si="609"/>
        <v>9.2074381657338875E-2</v>
      </c>
      <c r="M1731" s="2">
        <f t="shared" si="610"/>
        <v>1.8053800324964453E-4</v>
      </c>
      <c r="N1731" s="56">
        <v>2062</v>
      </c>
      <c r="O1731" s="56">
        <v>2966</v>
      </c>
      <c r="P1731" s="56">
        <v>510</v>
      </c>
      <c r="Q1731" s="56"/>
      <c r="R1731" s="56"/>
      <c r="S1731" s="56"/>
      <c r="T1731" s="56"/>
      <c r="U1731" s="56"/>
      <c r="V1731" s="56"/>
      <c r="W1731" s="56"/>
      <c r="X1731" s="56">
        <v>1</v>
      </c>
      <c r="Y1731" s="56">
        <v>0</v>
      </c>
      <c r="Z1731" s="56"/>
      <c r="AA1731" s="56"/>
      <c r="AB1731" s="56"/>
      <c r="AC1731" s="56"/>
      <c r="AD1731" s="56"/>
      <c r="AE1731" s="56"/>
      <c r="AG1731" s="6">
        <f>IF(Q1731&gt;0,RANK(Q1731,(N1731:P1731,Q1731:AE1731)),0)</f>
        <v>0</v>
      </c>
      <c r="AH1731" s="6">
        <f>IF(R1731&gt;0,RANK(R1731,(N1731:P1731,Q1731:AE1731)),0)</f>
        <v>0</v>
      </c>
      <c r="AI1731" s="6">
        <f>IF(T1731&gt;0,RANK(T1731,(N1731:P1731,Q1731:AE1731)),0)</f>
        <v>0</v>
      </c>
      <c r="AJ1731" s="6">
        <f>IF(S1731&gt;0,RANK(S1731,(N1731:P1731,Q1731:AE1731)),0)</f>
        <v>0</v>
      </c>
      <c r="AK1731" s="2">
        <f t="shared" si="611"/>
        <v>0</v>
      </c>
      <c r="AL1731" s="2">
        <f t="shared" si="612"/>
        <v>0</v>
      </c>
      <c r="AM1731" s="2">
        <f t="shared" si="613"/>
        <v>0</v>
      </c>
      <c r="AN1731" s="2">
        <f t="shared" si="614"/>
        <v>0</v>
      </c>
      <c r="AP1731" t="s">
        <v>1555</v>
      </c>
      <c r="AQ1731" t="s">
        <v>2125</v>
      </c>
      <c r="AT1731" s="92">
        <v>51</v>
      </c>
      <c r="AU1731" s="94">
        <v>77</v>
      </c>
      <c r="AV1731" s="98">
        <f t="shared" si="594"/>
        <v>51077</v>
      </c>
      <c r="AX1731" s="6" t="s">
        <v>1535</v>
      </c>
    </row>
    <row r="1732" spans="1:50" hidden="1" outlineLevel="1">
      <c r="A1732" t="s">
        <v>1703</v>
      </c>
      <c r="B1732" t="s">
        <v>2125</v>
      </c>
      <c r="C1732" s="1">
        <f t="shared" si="606"/>
        <v>3516</v>
      </c>
      <c r="D1732" s="6">
        <f>IF(N1732&gt;0, RANK(N1732,(N1732:P1732,Q1732:AE1732)),0)</f>
        <v>2</v>
      </c>
      <c r="E1732" s="6">
        <f>IF(O1732&gt;0,RANK(O1732,(N1732:P1732,Q1732:AE1732)),0)</f>
        <v>1</v>
      </c>
      <c r="F1732" s="6">
        <f>IF(P1732&gt;0,RANK(P1732,(N1732:P1732,Q1732:AE1732)),0)</f>
        <v>3</v>
      </c>
      <c r="G1732" s="1">
        <f t="shared" si="604"/>
        <v>819</v>
      </c>
      <c r="H1732" s="2">
        <f t="shared" si="605"/>
        <v>0.23293515358361774</v>
      </c>
      <c r="I1732" s="2"/>
      <c r="J1732" s="2">
        <f t="shared" si="607"/>
        <v>0.31399317406143346</v>
      </c>
      <c r="K1732" s="2">
        <f t="shared" si="608"/>
        <v>0.54692832764505117</v>
      </c>
      <c r="L1732" s="2">
        <f t="shared" si="609"/>
        <v>0.13794084186575653</v>
      </c>
      <c r="M1732" s="2">
        <f t="shared" si="610"/>
        <v>1.137656427758843E-3</v>
      </c>
      <c r="N1732" s="56">
        <v>1104</v>
      </c>
      <c r="O1732" s="56">
        <v>1923</v>
      </c>
      <c r="P1732" s="56">
        <v>485</v>
      </c>
      <c r="Q1732" s="56"/>
      <c r="R1732" s="56"/>
      <c r="S1732" s="56"/>
      <c r="T1732" s="56"/>
      <c r="U1732" s="56"/>
      <c r="V1732" s="56"/>
      <c r="W1732" s="56"/>
      <c r="X1732" s="56">
        <v>4</v>
      </c>
      <c r="Y1732" s="56">
        <v>0</v>
      </c>
      <c r="Z1732" s="56"/>
      <c r="AA1732" s="56"/>
      <c r="AB1732" s="56"/>
      <c r="AC1732" s="56"/>
      <c r="AD1732" s="56"/>
      <c r="AE1732" s="56"/>
      <c r="AG1732" s="6">
        <f>IF(Q1732&gt;0,RANK(Q1732,(N1732:P1732,Q1732:AE1732)),0)</f>
        <v>0</v>
      </c>
      <c r="AH1732" s="6">
        <f>IF(R1732&gt;0,RANK(R1732,(N1732:P1732,Q1732:AE1732)),0)</f>
        <v>0</v>
      </c>
      <c r="AI1732" s="6">
        <f>IF(T1732&gt;0,RANK(T1732,(N1732:P1732,Q1732:AE1732)),0)</f>
        <v>0</v>
      </c>
      <c r="AJ1732" s="6">
        <f>IF(S1732&gt;0,RANK(S1732,(N1732:P1732,Q1732:AE1732)),0)</f>
        <v>0</v>
      </c>
      <c r="AK1732" s="2">
        <f t="shared" si="611"/>
        <v>0</v>
      </c>
      <c r="AL1732" s="2">
        <f t="shared" si="612"/>
        <v>0</v>
      </c>
      <c r="AM1732" s="2">
        <f t="shared" si="613"/>
        <v>0</v>
      </c>
      <c r="AN1732" s="2">
        <f t="shared" si="614"/>
        <v>0</v>
      </c>
      <c r="AP1732" t="s">
        <v>1703</v>
      </c>
      <c r="AQ1732" t="s">
        <v>2125</v>
      </c>
      <c r="AT1732" s="92">
        <v>51</v>
      </c>
      <c r="AU1732" s="94">
        <v>79</v>
      </c>
      <c r="AV1732" s="98">
        <f t="shared" si="594"/>
        <v>51079</v>
      </c>
      <c r="AX1732" s="6" t="s">
        <v>1535</v>
      </c>
    </row>
    <row r="1733" spans="1:50" hidden="1" outlineLevel="1">
      <c r="A1733" t="s">
        <v>2206</v>
      </c>
      <c r="B1733" t="s">
        <v>2125</v>
      </c>
      <c r="C1733" s="1">
        <f t="shared" si="606"/>
        <v>3140</v>
      </c>
      <c r="D1733" s="6">
        <f>IF(N1733&gt;0, RANK(N1733,(N1733:P1733,Q1733:AE1733)),0)</f>
        <v>1</v>
      </c>
      <c r="E1733" s="6">
        <f>IF(O1733&gt;0,RANK(O1733,(N1733:P1733,Q1733:AE1733)),0)</f>
        <v>2</v>
      </c>
      <c r="F1733" s="6">
        <f>IF(P1733&gt;0,RANK(P1733,(N1733:P1733,Q1733:AE1733)),0)</f>
        <v>3</v>
      </c>
      <c r="G1733" s="1">
        <f t="shared" si="604"/>
        <v>703</v>
      </c>
      <c r="H1733" s="2">
        <f t="shared" si="605"/>
        <v>0.22388535031847134</v>
      </c>
      <c r="I1733" s="2"/>
      <c r="J1733" s="2">
        <f t="shared" si="607"/>
        <v>0.56592356687898093</v>
      </c>
      <c r="K1733" s="2">
        <f t="shared" si="608"/>
        <v>0.34203821656050953</v>
      </c>
      <c r="L1733" s="2">
        <f t="shared" si="609"/>
        <v>9.2038216560509548E-2</v>
      </c>
      <c r="M1733" s="2">
        <f t="shared" si="610"/>
        <v>-1.3877787807814457E-17</v>
      </c>
      <c r="N1733" s="56">
        <v>1777</v>
      </c>
      <c r="O1733" s="56">
        <v>1074</v>
      </c>
      <c r="P1733" s="56">
        <v>289</v>
      </c>
      <c r="Q1733" s="56"/>
      <c r="R1733" s="56"/>
      <c r="S1733" s="56"/>
      <c r="T1733" s="56"/>
      <c r="U1733" s="56"/>
      <c r="V1733" s="56"/>
      <c r="W1733" s="56"/>
      <c r="X1733" s="56">
        <v>0</v>
      </c>
      <c r="Y1733" s="56">
        <v>0</v>
      </c>
      <c r="Z1733" s="56"/>
      <c r="AA1733" s="56"/>
      <c r="AB1733" s="56"/>
      <c r="AC1733" s="56"/>
      <c r="AD1733" s="56"/>
      <c r="AE1733" s="56"/>
      <c r="AG1733" s="6">
        <f>IF(Q1733&gt;0,RANK(Q1733,(N1733:P1733,Q1733:AE1733)),0)</f>
        <v>0</v>
      </c>
      <c r="AH1733" s="6">
        <f>IF(R1733&gt;0,RANK(R1733,(N1733:P1733,Q1733:AE1733)),0)</f>
        <v>0</v>
      </c>
      <c r="AI1733" s="6">
        <f>IF(T1733&gt;0,RANK(T1733,(N1733:P1733,Q1733:AE1733)),0)</f>
        <v>0</v>
      </c>
      <c r="AJ1733" s="6">
        <f>IF(S1733&gt;0,RANK(S1733,(N1733:P1733,Q1733:AE1733)),0)</f>
        <v>0</v>
      </c>
      <c r="AK1733" s="2">
        <f t="shared" si="611"/>
        <v>0</v>
      </c>
      <c r="AL1733" s="2">
        <f t="shared" si="612"/>
        <v>0</v>
      </c>
      <c r="AM1733" s="2">
        <f t="shared" si="613"/>
        <v>0</v>
      </c>
      <c r="AN1733" s="2">
        <f t="shared" si="614"/>
        <v>0</v>
      </c>
      <c r="AP1733" t="s">
        <v>2206</v>
      </c>
      <c r="AQ1733" t="s">
        <v>2125</v>
      </c>
      <c r="AT1733" s="92">
        <v>51</v>
      </c>
      <c r="AU1733" s="94">
        <v>81</v>
      </c>
      <c r="AV1733" s="98">
        <f t="shared" si="594"/>
        <v>51081</v>
      </c>
      <c r="AX1733" s="6" t="s">
        <v>1535</v>
      </c>
    </row>
    <row r="1734" spans="1:50" hidden="1" outlineLevel="1">
      <c r="A1734" t="s">
        <v>500</v>
      </c>
      <c r="B1734" t="s">
        <v>2125</v>
      </c>
      <c r="C1734" s="1">
        <f t="shared" si="606"/>
        <v>8943</v>
      </c>
      <c r="D1734" s="6">
        <f>IF(N1734&gt;0, RANK(N1734,(N1734:P1734,Q1734:AE1734)),0)</f>
        <v>2</v>
      </c>
      <c r="E1734" s="6">
        <f>IF(O1734&gt;0,RANK(O1734,(N1734:P1734,Q1734:AE1734)),0)</f>
        <v>1</v>
      </c>
      <c r="F1734" s="6">
        <f>IF(P1734&gt;0,RANK(P1734,(N1734:P1734,Q1734:AE1734)),0)</f>
        <v>3</v>
      </c>
      <c r="G1734" s="1">
        <f t="shared" si="604"/>
        <v>942</v>
      </c>
      <c r="H1734" s="2">
        <f t="shared" si="605"/>
        <v>0.10533378061053338</v>
      </c>
      <c r="I1734" s="2"/>
      <c r="J1734" s="2">
        <f t="shared" si="607"/>
        <v>0.4059040590405904</v>
      </c>
      <c r="K1734" s="2">
        <f t="shared" si="608"/>
        <v>0.51123783965112379</v>
      </c>
      <c r="L1734" s="2">
        <f t="shared" si="609"/>
        <v>8.1516269708151623E-2</v>
      </c>
      <c r="M1734" s="2">
        <f t="shared" si="610"/>
        <v>1.3418316001341246E-3</v>
      </c>
      <c r="N1734" s="56">
        <v>3630</v>
      </c>
      <c r="O1734" s="56">
        <v>4572</v>
      </c>
      <c r="P1734" s="56">
        <v>729</v>
      </c>
      <c r="Q1734" s="56"/>
      <c r="R1734" s="56"/>
      <c r="S1734" s="56"/>
      <c r="T1734" s="56"/>
      <c r="U1734" s="56"/>
      <c r="V1734" s="56"/>
      <c r="W1734" s="56"/>
      <c r="X1734" s="56">
        <v>0</v>
      </c>
      <c r="Y1734" s="56">
        <v>12</v>
      </c>
      <c r="Z1734" s="56"/>
      <c r="AA1734" s="56"/>
      <c r="AB1734" s="56"/>
      <c r="AC1734" s="56"/>
      <c r="AD1734" s="56"/>
      <c r="AE1734" s="56"/>
      <c r="AG1734" s="6">
        <f>IF(Q1734&gt;0,RANK(Q1734,(N1734:P1734,Q1734:AE1734)),0)</f>
        <v>0</v>
      </c>
      <c r="AH1734" s="6">
        <f>IF(R1734&gt;0,RANK(R1734,(N1734:P1734,Q1734:AE1734)),0)</f>
        <v>0</v>
      </c>
      <c r="AI1734" s="6">
        <f>IF(T1734&gt;0,RANK(T1734,(N1734:P1734,Q1734:AE1734)),0)</f>
        <v>0</v>
      </c>
      <c r="AJ1734" s="6">
        <f>IF(S1734&gt;0,RANK(S1734,(N1734:P1734,Q1734:AE1734)),0)</f>
        <v>0</v>
      </c>
      <c r="AK1734" s="2">
        <f t="shared" si="611"/>
        <v>0</v>
      </c>
      <c r="AL1734" s="2">
        <f t="shared" si="612"/>
        <v>0</v>
      </c>
      <c r="AM1734" s="2">
        <f t="shared" si="613"/>
        <v>0</v>
      </c>
      <c r="AN1734" s="2">
        <f t="shared" si="614"/>
        <v>0</v>
      </c>
      <c r="AP1734" t="s">
        <v>500</v>
      </c>
      <c r="AQ1734" t="s">
        <v>2125</v>
      </c>
      <c r="AT1734" s="92">
        <v>51</v>
      </c>
      <c r="AU1734" s="94">
        <v>83</v>
      </c>
      <c r="AV1734" s="98">
        <f t="shared" si="594"/>
        <v>51083</v>
      </c>
      <c r="AX1734" s="6" t="s">
        <v>1535</v>
      </c>
    </row>
    <row r="1735" spans="1:50" hidden="1" outlineLevel="1">
      <c r="A1735" t="s">
        <v>2553</v>
      </c>
      <c r="B1735" t="s">
        <v>2125</v>
      </c>
      <c r="C1735" s="1">
        <f t="shared" si="606"/>
        <v>29268</v>
      </c>
      <c r="D1735" s="6">
        <f>IF(N1735&gt;0, RANK(N1735,(N1735:P1735,Q1735:AE1735)),0)</f>
        <v>2</v>
      </c>
      <c r="E1735" s="6">
        <f>IF(O1735&gt;0,RANK(O1735,(N1735:P1735,Q1735:AE1735)),0)</f>
        <v>1</v>
      </c>
      <c r="F1735" s="6">
        <f>IF(P1735&gt;0,RANK(P1735,(N1735:P1735,Q1735:AE1735)),0)</f>
        <v>3</v>
      </c>
      <c r="G1735" s="1">
        <f t="shared" si="604"/>
        <v>10230</v>
      </c>
      <c r="H1735" s="2">
        <f t="shared" si="605"/>
        <v>0.34952849528495283</v>
      </c>
      <c r="I1735" s="2"/>
      <c r="J1735" s="2">
        <f t="shared" si="607"/>
        <v>0.26414514145141449</v>
      </c>
      <c r="K1735" s="2">
        <f t="shared" si="608"/>
        <v>0.61367363673636732</v>
      </c>
      <c r="L1735" s="2">
        <f t="shared" si="609"/>
        <v>0.12197621976219762</v>
      </c>
      <c r="M1735" s="2">
        <f t="shared" si="610"/>
        <v>2.0500205002062233E-4</v>
      </c>
      <c r="N1735" s="56">
        <v>7731</v>
      </c>
      <c r="O1735" s="56">
        <v>17961</v>
      </c>
      <c r="P1735" s="56">
        <v>3570</v>
      </c>
      <c r="Q1735" s="56"/>
      <c r="R1735" s="56"/>
      <c r="S1735" s="56"/>
      <c r="T1735" s="56"/>
      <c r="U1735" s="56"/>
      <c r="V1735" s="56"/>
      <c r="W1735" s="56"/>
      <c r="X1735" s="56">
        <v>6</v>
      </c>
      <c r="Y1735" s="56">
        <v>0</v>
      </c>
      <c r="Z1735" s="56"/>
      <c r="AA1735" s="56"/>
      <c r="AB1735" s="56"/>
      <c r="AC1735" s="56"/>
      <c r="AD1735" s="56"/>
      <c r="AE1735" s="56"/>
      <c r="AG1735" s="6">
        <f>IF(Q1735&gt;0,RANK(Q1735,(N1735:P1735,Q1735:AE1735)),0)</f>
        <v>0</v>
      </c>
      <c r="AH1735" s="6">
        <f>IF(R1735&gt;0,RANK(R1735,(N1735:P1735,Q1735:AE1735)),0)</f>
        <v>0</v>
      </c>
      <c r="AI1735" s="6">
        <f>IF(T1735&gt;0,RANK(T1735,(N1735:P1735,Q1735:AE1735)),0)</f>
        <v>0</v>
      </c>
      <c r="AJ1735" s="6">
        <f>IF(S1735&gt;0,RANK(S1735,(N1735:P1735,Q1735:AE1735)),0)</f>
        <v>0</v>
      </c>
      <c r="AK1735" s="2">
        <f t="shared" si="611"/>
        <v>0</v>
      </c>
      <c r="AL1735" s="2">
        <f t="shared" si="612"/>
        <v>0</v>
      </c>
      <c r="AM1735" s="2">
        <f t="shared" si="613"/>
        <v>0</v>
      </c>
      <c r="AN1735" s="2">
        <f t="shared" si="614"/>
        <v>0</v>
      </c>
      <c r="AP1735" t="s">
        <v>2553</v>
      </c>
      <c r="AQ1735" t="s">
        <v>2125</v>
      </c>
      <c r="AT1735" s="92">
        <v>51</v>
      </c>
      <c r="AU1735" s="94">
        <v>85</v>
      </c>
      <c r="AV1735" s="98">
        <f t="shared" si="594"/>
        <v>51085</v>
      </c>
      <c r="AX1735" s="6" t="s">
        <v>1535</v>
      </c>
    </row>
    <row r="1736" spans="1:50" hidden="1" outlineLevel="1">
      <c r="A1736" t="s">
        <v>1935</v>
      </c>
      <c r="B1736" t="s">
        <v>2125</v>
      </c>
      <c r="C1736" s="1">
        <f t="shared" si="606"/>
        <v>87788</v>
      </c>
      <c r="D1736" s="6">
        <f>IF(N1736&gt;0, RANK(N1736,(N1736:P1736,Q1736:AE1736)),0)</f>
        <v>2</v>
      </c>
      <c r="E1736" s="6">
        <f>IF(O1736&gt;0,RANK(O1736,(N1736:P1736,Q1736:AE1736)),0)</f>
        <v>1</v>
      </c>
      <c r="F1736" s="6">
        <f>IF(P1736&gt;0,RANK(P1736,(N1736:P1736,Q1736:AE1736)),0)</f>
        <v>3</v>
      </c>
      <c r="G1736" s="1">
        <f t="shared" si="604"/>
        <v>9557</v>
      </c>
      <c r="H1736" s="2">
        <f t="shared" si="605"/>
        <v>0.10886453729439104</v>
      </c>
      <c r="I1736" s="2"/>
      <c r="J1736" s="2">
        <f t="shared" si="607"/>
        <v>0.38843577709937577</v>
      </c>
      <c r="K1736" s="2">
        <f t="shared" si="608"/>
        <v>0.49730031439376682</v>
      </c>
      <c r="L1736" s="2">
        <f t="shared" si="609"/>
        <v>0.11299949879254567</v>
      </c>
      <c r="M1736" s="2">
        <f t="shared" si="610"/>
        <v>1.2644097143116872E-3</v>
      </c>
      <c r="N1736" s="56">
        <v>34100</v>
      </c>
      <c r="O1736" s="56">
        <v>43657</v>
      </c>
      <c r="P1736" s="56">
        <v>9920</v>
      </c>
      <c r="Q1736" s="56"/>
      <c r="R1736" s="56"/>
      <c r="S1736" s="56"/>
      <c r="T1736" s="56"/>
      <c r="U1736" s="56"/>
      <c r="V1736" s="56"/>
      <c r="W1736" s="56"/>
      <c r="X1736" s="56">
        <v>111</v>
      </c>
      <c r="Y1736" s="56">
        <v>0</v>
      </c>
      <c r="Z1736" s="56"/>
      <c r="AA1736" s="56"/>
      <c r="AB1736" s="56"/>
      <c r="AC1736" s="56"/>
      <c r="AD1736" s="56"/>
      <c r="AE1736" s="56"/>
      <c r="AG1736" s="6">
        <f>IF(Q1736&gt;0,RANK(Q1736,(N1736:P1736,Q1736:AE1736)),0)</f>
        <v>0</v>
      </c>
      <c r="AH1736" s="6">
        <f>IF(R1736&gt;0,RANK(R1736,(N1736:P1736,Q1736:AE1736)),0)</f>
        <v>0</v>
      </c>
      <c r="AI1736" s="6">
        <f>IF(T1736&gt;0,RANK(T1736,(N1736:P1736,Q1736:AE1736)),0)</f>
        <v>0</v>
      </c>
      <c r="AJ1736" s="6">
        <f>IF(S1736&gt;0,RANK(S1736,(N1736:P1736,Q1736:AE1736)),0)</f>
        <v>0</v>
      </c>
      <c r="AK1736" s="2">
        <f t="shared" si="611"/>
        <v>0</v>
      </c>
      <c r="AL1736" s="2">
        <f t="shared" si="612"/>
        <v>0</v>
      </c>
      <c r="AM1736" s="2">
        <f t="shared" si="613"/>
        <v>0</v>
      </c>
      <c r="AN1736" s="2">
        <f t="shared" si="614"/>
        <v>0</v>
      </c>
      <c r="AP1736" t="s">
        <v>1935</v>
      </c>
      <c r="AQ1736" t="s">
        <v>2125</v>
      </c>
      <c r="AT1736" s="92">
        <v>51</v>
      </c>
      <c r="AU1736" s="94">
        <v>87</v>
      </c>
      <c r="AV1736" s="98">
        <f t="shared" si="594"/>
        <v>51087</v>
      </c>
      <c r="AX1736" s="6" t="s">
        <v>1535</v>
      </c>
    </row>
    <row r="1737" spans="1:50" hidden="1" outlineLevel="1">
      <c r="A1737" t="s">
        <v>812</v>
      </c>
      <c r="B1737" t="s">
        <v>2125</v>
      </c>
      <c r="C1737" s="1">
        <f t="shared" si="606"/>
        <v>17368</v>
      </c>
      <c r="D1737" s="6">
        <f>IF(N1737&gt;0, RANK(N1737,(N1737:P1737,Q1737:AE1737)),0)</f>
        <v>2</v>
      </c>
      <c r="E1737" s="6">
        <f>IF(O1737&gt;0,RANK(O1737,(N1737:P1737,Q1737:AE1737)),0)</f>
        <v>1</v>
      </c>
      <c r="F1737" s="6">
        <f>IF(P1737&gt;0,RANK(P1737,(N1737:P1737,Q1737:AE1737)),0)</f>
        <v>3</v>
      </c>
      <c r="G1737" s="1">
        <f t="shared" si="604"/>
        <v>959</v>
      </c>
      <c r="H1737" s="2">
        <f t="shared" si="605"/>
        <v>5.5216490096729617E-2</v>
      </c>
      <c r="I1737" s="2"/>
      <c r="J1737" s="2">
        <f t="shared" si="607"/>
        <v>0.4157070474435744</v>
      </c>
      <c r="K1737" s="2">
        <f t="shared" si="608"/>
        <v>0.47092353754030403</v>
      </c>
      <c r="L1737" s="2">
        <f t="shared" si="609"/>
        <v>0.1127360663288807</v>
      </c>
      <c r="M1737" s="2">
        <f t="shared" si="610"/>
        <v>6.333486872408256E-4</v>
      </c>
      <c r="N1737" s="56">
        <v>7220</v>
      </c>
      <c r="O1737" s="56">
        <v>8179</v>
      </c>
      <c r="P1737" s="56">
        <v>1958</v>
      </c>
      <c r="Q1737" s="56"/>
      <c r="R1737" s="56"/>
      <c r="S1737" s="56"/>
      <c r="T1737" s="56"/>
      <c r="U1737" s="56"/>
      <c r="V1737" s="56"/>
      <c r="W1737" s="56"/>
      <c r="X1737" s="56">
        <v>4</v>
      </c>
      <c r="Y1737" s="56">
        <v>7</v>
      </c>
      <c r="Z1737" s="56"/>
      <c r="AA1737" s="56"/>
      <c r="AB1737" s="56"/>
      <c r="AC1737" s="56"/>
      <c r="AD1737" s="56"/>
      <c r="AE1737" s="56"/>
      <c r="AG1737" s="6">
        <f>IF(Q1737&gt;0,RANK(Q1737,(N1737:P1737,Q1737:AE1737)),0)</f>
        <v>0</v>
      </c>
      <c r="AH1737" s="6">
        <f>IF(R1737&gt;0,RANK(R1737,(N1737:P1737,Q1737:AE1737)),0)</f>
        <v>0</v>
      </c>
      <c r="AI1737" s="6">
        <f>IF(T1737&gt;0,RANK(T1737,(N1737:P1737,Q1737:AE1737)),0)</f>
        <v>0</v>
      </c>
      <c r="AJ1737" s="6">
        <f>IF(S1737&gt;0,RANK(S1737,(N1737:P1737,Q1737:AE1737)),0)</f>
        <v>0</v>
      </c>
      <c r="AK1737" s="2">
        <f t="shared" si="611"/>
        <v>0</v>
      </c>
      <c r="AL1737" s="2">
        <f t="shared" si="612"/>
        <v>0</v>
      </c>
      <c r="AM1737" s="2">
        <f t="shared" si="613"/>
        <v>0</v>
      </c>
      <c r="AN1737" s="2">
        <f t="shared" si="614"/>
        <v>0</v>
      </c>
      <c r="AP1737" t="s">
        <v>812</v>
      </c>
      <c r="AQ1737" t="s">
        <v>2125</v>
      </c>
      <c r="AT1737" s="92">
        <v>51</v>
      </c>
      <c r="AU1737" s="94">
        <v>89</v>
      </c>
      <c r="AV1737" s="98">
        <f t="shared" si="594"/>
        <v>51089</v>
      </c>
      <c r="AX1737" s="6" t="s">
        <v>1535</v>
      </c>
    </row>
    <row r="1738" spans="1:50" hidden="1" outlineLevel="1">
      <c r="A1738" t="s">
        <v>1546</v>
      </c>
      <c r="B1738" t="s">
        <v>2125</v>
      </c>
      <c r="C1738" s="1">
        <f t="shared" si="606"/>
        <v>1152</v>
      </c>
      <c r="D1738" s="6">
        <f>IF(N1738&gt;0, RANK(N1738,(N1738:P1738,Q1738:AE1738)),0)</f>
        <v>2</v>
      </c>
      <c r="E1738" s="6">
        <f>IF(O1738&gt;0,RANK(O1738,(N1738:P1738,Q1738:AE1738)),0)</f>
        <v>1</v>
      </c>
      <c r="F1738" s="6">
        <f>IF(P1738&gt;0,RANK(P1738,(N1738:P1738,Q1738:AE1738)),0)</f>
        <v>3</v>
      </c>
      <c r="G1738" s="1">
        <f t="shared" si="604"/>
        <v>253</v>
      </c>
      <c r="H1738" s="2">
        <f t="shared" si="605"/>
        <v>0.21961805555555555</v>
      </c>
      <c r="I1738" s="2"/>
      <c r="J1738" s="2">
        <f t="shared" si="607"/>
        <v>0.31684027777777779</v>
      </c>
      <c r="K1738" s="2">
        <f t="shared" si="608"/>
        <v>0.53645833333333337</v>
      </c>
      <c r="L1738" s="2">
        <f t="shared" si="609"/>
        <v>0.14149305555555555</v>
      </c>
      <c r="M1738" s="2">
        <f t="shared" si="610"/>
        <v>5.2083333333332871E-3</v>
      </c>
      <c r="N1738" s="56">
        <v>365</v>
      </c>
      <c r="O1738" s="56">
        <v>618</v>
      </c>
      <c r="P1738" s="56">
        <v>163</v>
      </c>
      <c r="Q1738" s="56"/>
      <c r="R1738" s="56"/>
      <c r="S1738" s="56"/>
      <c r="T1738" s="56"/>
      <c r="U1738" s="56"/>
      <c r="V1738" s="56"/>
      <c r="W1738" s="56"/>
      <c r="X1738" s="56">
        <v>1</v>
      </c>
      <c r="Y1738" s="56">
        <v>5</v>
      </c>
      <c r="Z1738" s="56"/>
      <c r="AA1738" s="56"/>
      <c r="AB1738" s="56"/>
      <c r="AC1738" s="56"/>
      <c r="AD1738" s="56"/>
      <c r="AE1738" s="56"/>
      <c r="AG1738" s="6">
        <f>IF(Q1738&gt;0,RANK(Q1738,(N1738:P1738,Q1738:AE1738)),0)</f>
        <v>0</v>
      </c>
      <c r="AH1738" s="6">
        <f>IF(R1738&gt;0,RANK(R1738,(N1738:P1738,Q1738:AE1738)),0)</f>
        <v>0</v>
      </c>
      <c r="AI1738" s="6">
        <f>IF(T1738&gt;0,RANK(T1738,(N1738:P1738,Q1738:AE1738)),0)</f>
        <v>0</v>
      </c>
      <c r="AJ1738" s="6">
        <f>IF(S1738&gt;0,RANK(S1738,(N1738:P1738,Q1738:AE1738)),0)</f>
        <v>0</v>
      </c>
      <c r="AK1738" s="2">
        <f t="shared" si="611"/>
        <v>0</v>
      </c>
      <c r="AL1738" s="2">
        <f t="shared" si="612"/>
        <v>0</v>
      </c>
      <c r="AM1738" s="2">
        <f t="shared" si="613"/>
        <v>0</v>
      </c>
      <c r="AN1738" s="2">
        <f t="shared" si="614"/>
        <v>0</v>
      </c>
      <c r="AP1738" t="s">
        <v>1546</v>
      </c>
      <c r="AQ1738" t="s">
        <v>2125</v>
      </c>
      <c r="AT1738" s="92">
        <v>51</v>
      </c>
      <c r="AU1738" s="94">
        <v>91</v>
      </c>
      <c r="AV1738" s="98">
        <f t="shared" si="594"/>
        <v>51091</v>
      </c>
      <c r="AX1738" s="6" t="s">
        <v>1535</v>
      </c>
    </row>
    <row r="1739" spans="1:50" hidden="1" outlineLevel="1">
      <c r="A1739" t="s">
        <v>1697</v>
      </c>
      <c r="B1739" t="s">
        <v>2125</v>
      </c>
      <c r="C1739" s="1">
        <f t="shared" si="606"/>
        <v>9660</v>
      </c>
      <c r="D1739" s="6">
        <f>IF(N1739&gt;0, RANK(N1739,(N1739:P1739,Q1739:AE1739)),0)</f>
        <v>2</v>
      </c>
      <c r="E1739" s="6">
        <f>IF(O1739&gt;0,RANK(O1739,(N1739:P1739,Q1739:AE1739)),0)</f>
        <v>1</v>
      </c>
      <c r="F1739" s="6">
        <f>IF(P1739&gt;0,RANK(P1739,(N1739:P1739,Q1739:AE1739)),0)</f>
        <v>3</v>
      </c>
      <c r="G1739" s="1">
        <f t="shared" si="604"/>
        <v>67</v>
      </c>
      <c r="H1739" s="2">
        <f t="shared" si="605"/>
        <v>6.9358178053830228E-3</v>
      </c>
      <c r="I1739" s="2"/>
      <c r="J1739" s="2">
        <f t="shared" si="607"/>
        <v>0.43716356107660453</v>
      </c>
      <c r="K1739" s="2">
        <f t="shared" si="608"/>
        <v>0.44409937888198758</v>
      </c>
      <c r="L1739" s="2">
        <f t="shared" si="609"/>
        <v>0.11873706004140787</v>
      </c>
      <c r="M1739" s="2">
        <f t="shared" si="610"/>
        <v>6.9388939039072284E-17</v>
      </c>
      <c r="N1739" s="56">
        <v>4223</v>
      </c>
      <c r="O1739" s="56">
        <v>4290</v>
      </c>
      <c r="P1739" s="56">
        <v>1147</v>
      </c>
      <c r="Q1739" s="56"/>
      <c r="R1739" s="56"/>
      <c r="S1739" s="56"/>
      <c r="T1739" s="56"/>
      <c r="U1739" s="56"/>
      <c r="V1739" s="56"/>
      <c r="W1739" s="56"/>
      <c r="X1739" s="56">
        <v>0</v>
      </c>
      <c r="Y1739" s="56">
        <v>0</v>
      </c>
      <c r="Z1739" s="56"/>
      <c r="AA1739" s="56"/>
      <c r="AB1739" s="56"/>
      <c r="AC1739" s="56"/>
      <c r="AD1739" s="56"/>
      <c r="AE1739" s="56"/>
      <c r="AG1739" s="6">
        <f>IF(Q1739&gt;0,RANK(Q1739,(N1739:P1739,Q1739:AE1739)),0)</f>
        <v>0</v>
      </c>
      <c r="AH1739" s="6">
        <f>IF(R1739&gt;0,RANK(R1739,(N1739:P1739,Q1739:AE1739)),0)</f>
        <v>0</v>
      </c>
      <c r="AI1739" s="6">
        <f>IF(T1739&gt;0,RANK(T1739,(N1739:P1739,Q1739:AE1739)),0)</f>
        <v>0</v>
      </c>
      <c r="AJ1739" s="6">
        <f>IF(S1739&gt;0,RANK(S1739,(N1739:P1739,Q1739:AE1739)),0)</f>
        <v>0</v>
      </c>
      <c r="AK1739" s="2">
        <f t="shared" si="611"/>
        <v>0</v>
      </c>
      <c r="AL1739" s="2">
        <f t="shared" si="612"/>
        <v>0</v>
      </c>
      <c r="AM1739" s="2">
        <f t="shared" si="613"/>
        <v>0</v>
      </c>
      <c r="AN1739" s="2">
        <f t="shared" si="614"/>
        <v>0</v>
      </c>
      <c r="AP1739" t="s">
        <v>1697</v>
      </c>
      <c r="AQ1739" t="s">
        <v>2125</v>
      </c>
      <c r="AT1739" s="92">
        <v>51</v>
      </c>
      <c r="AU1739" s="94">
        <v>93</v>
      </c>
      <c r="AV1739" s="98">
        <f t="shared" si="594"/>
        <v>51093</v>
      </c>
      <c r="AX1739" s="6" t="s">
        <v>1535</v>
      </c>
    </row>
    <row r="1740" spans="1:50" hidden="1" outlineLevel="1">
      <c r="A1740" t="s">
        <v>898</v>
      </c>
      <c r="B1740" t="s">
        <v>2125</v>
      </c>
      <c r="C1740" s="1">
        <f t="shared" si="606"/>
        <v>16067</v>
      </c>
      <c r="D1740" s="6">
        <f>IF(N1740&gt;0, RANK(N1740,(N1740:P1740,Q1740:AE1740)),0)</f>
        <v>1</v>
      </c>
      <c r="E1740" s="6">
        <f>IF(O1740&gt;0,RANK(O1740,(N1740:P1740,Q1740:AE1740)),0)</f>
        <v>2</v>
      </c>
      <c r="F1740" s="6">
        <f>IF(P1740&gt;0,RANK(P1740,(N1740:P1740,Q1740:AE1740)),0)</f>
        <v>3</v>
      </c>
      <c r="G1740" s="1">
        <f t="shared" si="604"/>
        <v>1088</v>
      </c>
      <c r="H1740" s="2">
        <f t="shared" si="605"/>
        <v>6.7716437418310821E-2</v>
      </c>
      <c r="I1740" s="2"/>
      <c r="J1740" s="2">
        <f t="shared" si="607"/>
        <v>0.46673305533080228</v>
      </c>
      <c r="K1740" s="2">
        <f t="shared" si="608"/>
        <v>0.39901661791249143</v>
      </c>
      <c r="L1740" s="2">
        <f t="shared" si="609"/>
        <v>0.13412584801145205</v>
      </c>
      <c r="M1740" s="2">
        <f t="shared" si="610"/>
        <v>1.2447874525428615E-4</v>
      </c>
      <c r="N1740" s="56">
        <v>7499</v>
      </c>
      <c r="O1740" s="56">
        <v>6411</v>
      </c>
      <c r="P1740" s="56">
        <v>2155</v>
      </c>
      <c r="Q1740" s="56"/>
      <c r="R1740" s="56"/>
      <c r="S1740" s="56"/>
      <c r="T1740" s="56"/>
      <c r="U1740" s="56"/>
      <c r="V1740" s="56"/>
      <c r="W1740" s="56"/>
      <c r="X1740" s="56">
        <v>2</v>
      </c>
      <c r="Y1740" s="56">
        <v>0</v>
      </c>
      <c r="Z1740" s="56"/>
      <c r="AA1740" s="56"/>
      <c r="AB1740" s="56"/>
      <c r="AC1740" s="56"/>
      <c r="AD1740" s="56"/>
      <c r="AE1740" s="56"/>
      <c r="AG1740" s="6">
        <f>IF(Q1740&gt;0,RANK(Q1740,(N1740:P1740,Q1740:AE1740)),0)</f>
        <v>0</v>
      </c>
      <c r="AH1740" s="6">
        <f>IF(R1740&gt;0,RANK(R1740,(N1740:P1740,Q1740:AE1740)),0)</f>
        <v>0</v>
      </c>
      <c r="AI1740" s="6">
        <f>IF(T1740&gt;0,RANK(T1740,(N1740:P1740,Q1740:AE1740)),0)</f>
        <v>0</v>
      </c>
      <c r="AJ1740" s="6">
        <f>IF(S1740&gt;0,RANK(S1740,(N1740:P1740,Q1740:AE1740)),0)</f>
        <v>0</v>
      </c>
      <c r="AK1740" s="2">
        <f t="shared" si="611"/>
        <v>0</v>
      </c>
      <c r="AL1740" s="2">
        <f t="shared" si="612"/>
        <v>0</v>
      </c>
      <c r="AM1740" s="2">
        <f t="shared" si="613"/>
        <v>0</v>
      </c>
      <c r="AN1740" s="2">
        <f t="shared" si="614"/>
        <v>0</v>
      </c>
      <c r="AP1740" t="s">
        <v>898</v>
      </c>
      <c r="AQ1740" t="s">
        <v>2125</v>
      </c>
      <c r="AT1740" s="92">
        <v>51</v>
      </c>
      <c r="AU1740" s="94">
        <v>95</v>
      </c>
      <c r="AV1740" s="98">
        <f t="shared" si="594"/>
        <v>51095</v>
      </c>
      <c r="AX1740" s="6" t="s">
        <v>1535</v>
      </c>
    </row>
    <row r="1741" spans="1:50" hidden="1" outlineLevel="1">
      <c r="A1741" t="s">
        <v>204</v>
      </c>
      <c r="B1741" t="s">
        <v>2125</v>
      </c>
      <c r="C1741" s="1">
        <f t="shared" si="606"/>
        <v>4581</v>
      </c>
      <c r="D1741" s="6">
        <f>IF(N1741&gt;0, RANK(N1741,(N1741:P1741,Q1741:AE1741)),0)</f>
        <v>2</v>
      </c>
      <c r="E1741" s="6">
        <f>IF(O1741&gt;0,RANK(O1741,(N1741:P1741,Q1741:AE1741)),0)</f>
        <v>1</v>
      </c>
      <c r="F1741" s="6">
        <f>IF(P1741&gt;0,RANK(P1741,(N1741:P1741,Q1741:AE1741)),0)</f>
        <v>3</v>
      </c>
      <c r="G1741" s="1">
        <f t="shared" si="604"/>
        <v>348</v>
      </c>
      <c r="H1741" s="2">
        <f t="shared" si="605"/>
        <v>7.5965946299934514E-2</v>
      </c>
      <c r="I1741" s="2"/>
      <c r="J1741" s="2">
        <f t="shared" si="607"/>
        <v>0.38463217638070291</v>
      </c>
      <c r="K1741" s="2">
        <f t="shared" si="608"/>
        <v>0.46059812268063743</v>
      </c>
      <c r="L1741" s="2">
        <f t="shared" si="609"/>
        <v>0.15476970093865969</v>
      </c>
      <c r="M1741" s="2">
        <f t="shared" si="610"/>
        <v>-2.7755575615628914E-17</v>
      </c>
      <c r="N1741" s="56">
        <v>1762</v>
      </c>
      <c r="O1741" s="56">
        <v>2110</v>
      </c>
      <c r="P1741" s="56">
        <v>709</v>
      </c>
      <c r="Q1741" s="56"/>
      <c r="R1741" s="56"/>
      <c r="S1741" s="56"/>
      <c r="T1741" s="56"/>
      <c r="U1741" s="56"/>
      <c r="V1741" s="56"/>
      <c r="W1741" s="56"/>
      <c r="X1741" s="56">
        <v>0</v>
      </c>
      <c r="Y1741" s="56">
        <v>0</v>
      </c>
      <c r="Z1741" s="56"/>
      <c r="AA1741" s="56"/>
      <c r="AB1741" s="56"/>
      <c r="AC1741" s="56"/>
      <c r="AD1741" s="56"/>
      <c r="AE1741" s="56"/>
      <c r="AG1741" s="6">
        <f>IF(Q1741&gt;0,RANK(Q1741,(N1741:P1741,Q1741:AE1741)),0)</f>
        <v>0</v>
      </c>
      <c r="AH1741" s="6">
        <f>IF(R1741&gt;0,RANK(R1741,(N1741:P1741,Q1741:AE1741)),0)</f>
        <v>0</v>
      </c>
      <c r="AI1741" s="6">
        <f>IF(T1741&gt;0,RANK(T1741,(N1741:P1741,Q1741:AE1741)),0)</f>
        <v>0</v>
      </c>
      <c r="AJ1741" s="6">
        <f>IF(S1741&gt;0,RANK(S1741,(N1741:P1741,Q1741:AE1741)),0)</f>
        <v>0</v>
      </c>
      <c r="AK1741" s="2">
        <f t="shared" si="611"/>
        <v>0</v>
      </c>
      <c r="AL1741" s="2">
        <f t="shared" si="612"/>
        <v>0</v>
      </c>
      <c r="AM1741" s="2">
        <f t="shared" si="613"/>
        <v>0</v>
      </c>
      <c r="AN1741" s="2">
        <f t="shared" si="614"/>
        <v>0</v>
      </c>
      <c r="AP1741" t="s">
        <v>204</v>
      </c>
      <c r="AQ1741" t="s">
        <v>2125</v>
      </c>
      <c r="AT1741" s="92">
        <v>51</v>
      </c>
      <c r="AU1741" s="94">
        <v>99</v>
      </c>
      <c r="AV1741" s="98">
        <f t="shared" si="594"/>
        <v>51099</v>
      </c>
      <c r="AX1741" s="6" t="s">
        <v>1535</v>
      </c>
    </row>
    <row r="1742" spans="1:50" hidden="1" outlineLevel="1">
      <c r="A1742" t="s">
        <v>1899</v>
      </c>
      <c r="B1742" t="s">
        <v>2125</v>
      </c>
      <c r="C1742" s="1">
        <f t="shared" si="606"/>
        <v>2467</v>
      </c>
      <c r="D1742" s="6">
        <f>IF(N1742&gt;0, RANK(N1742,(N1742:P1742,Q1742:AE1742)),0)</f>
        <v>1</v>
      </c>
      <c r="E1742" s="6">
        <f>IF(O1742&gt;0,RANK(O1742,(N1742:P1742,Q1742:AE1742)),0)</f>
        <v>2</v>
      </c>
      <c r="F1742" s="6">
        <f>IF(P1742&gt;0,RANK(P1742,(N1742:P1742,Q1742:AE1742)),0)</f>
        <v>3</v>
      </c>
      <c r="G1742" s="1">
        <f t="shared" si="604"/>
        <v>197</v>
      </c>
      <c r="H1742" s="2">
        <f t="shared" si="605"/>
        <v>7.9854073773814344E-2</v>
      </c>
      <c r="I1742" s="2"/>
      <c r="J1742" s="2">
        <f t="shared" si="607"/>
        <v>0.49169031211998376</v>
      </c>
      <c r="K1742" s="2">
        <f t="shared" si="608"/>
        <v>0.41183623834616945</v>
      </c>
      <c r="L1742" s="2">
        <f t="shared" si="609"/>
        <v>9.6473449533846775E-2</v>
      </c>
      <c r="M1742" s="2">
        <f t="shared" si="610"/>
        <v>-4.163336342344337E-17</v>
      </c>
      <c r="N1742" s="56">
        <v>1213</v>
      </c>
      <c r="O1742" s="56">
        <v>1016</v>
      </c>
      <c r="P1742" s="56">
        <v>238</v>
      </c>
      <c r="Q1742" s="56"/>
      <c r="R1742" s="56"/>
      <c r="S1742" s="56"/>
      <c r="T1742" s="56"/>
      <c r="U1742" s="56"/>
      <c r="V1742" s="56"/>
      <c r="W1742" s="56"/>
      <c r="X1742" s="56">
        <v>0</v>
      </c>
      <c r="Y1742" s="56">
        <v>0</v>
      </c>
      <c r="Z1742" s="56"/>
      <c r="AA1742" s="56"/>
      <c r="AB1742" s="56"/>
      <c r="AC1742" s="56"/>
      <c r="AD1742" s="56"/>
      <c r="AE1742" s="56"/>
      <c r="AG1742" s="6">
        <f>IF(Q1742&gt;0,RANK(Q1742,(N1742:P1742,Q1742:AE1742)),0)</f>
        <v>0</v>
      </c>
      <c r="AH1742" s="6">
        <f>IF(R1742&gt;0,RANK(R1742,(N1742:P1742,Q1742:AE1742)),0)</f>
        <v>0</v>
      </c>
      <c r="AI1742" s="6">
        <f>IF(T1742&gt;0,RANK(T1742,(N1742:P1742,Q1742:AE1742)),0)</f>
        <v>0</v>
      </c>
      <c r="AJ1742" s="6">
        <f>IF(S1742&gt;0,RANK(S1742,(N1742:P1742,Q1742:AE1742)),0)</f>
        <v>0</v>
      </c>
      <c r="AK1742" s="2">
        <f t="shared" si="611"/>
        <v>0</v>
      </c>
      <c r="AL1742" s="2">
        <f t="shared" si="612"/>
        <v>0</v>
      </c>
      <c r="AM1742" s="2">
        <f t="shared" si="613"/>
        <v>0</v>
      </c>
      <c r="AN1742" s="2">
        <f t="shared" si="614"/>
        <v>0</v>
      </c>
      <c r="AP1742" t="s">
        <v>1899</v>
      </c>
      <c r="AQ1742" t="s">
        <v>2125</v>
      </c>
      <c r="AT1742" s="92">
        <v>51</v>
      </c>
      <c r="AU1742" s="94">
        <v>97</v>
      </c>
      <c r="AV1742" s="98">
        <f t="shared" si="594"/>
        <v>51097</v>
      </c>
      <c r="AX1742" s="6" t="s">
        <v>1535</v>
      </c>
    </row>
    <row r="1743" spans="1:50" hidden="1" outlineLevel="1">
      <c r="A1743" t="s">
        <v>695</v>
      </c>
      <c r="B1743" t="s">
        <v>2125</v>
      </c>
      <c r="C1743" s="1">
        <f t="shared" si="606"/>
        <v>4204</v>
      </c>
      <c r="D1743" s="6">
        <f>IF(N1743&gt;0, RANK(N1743,(N1743:P1743,Q1743:AE1743)),0)</f>
        <v>2</v>
      </c>
      <c r="E1743" s="6">
        <f>IF(O1743&gt;0,RANK(O1743,(N1743:P1743,Q1743:AE1743)),0)</f>
        <v>1</v>
      </c>
      <c r="F1743" s="6">
        <f>IF(P1743&gt;0,RANK(P1743,(N1743:P1743,Q1743:AE1743)),0)</f>
        <v>3</v>
      </c>
      <c r="G1743" s="1">
        <f t="shared" si="604"/>
        <v>577</v>
      </c>
      <c r="H1743" s="2">
        <f t="shared" si="605"/>
        <v>0.13725023786869647</v>
      </c>
      <c r="I1743" s="2"/>
      <c r="J1743" s="2">
        <f t="shared" si="607"/>
        <v>0.37773549000951473</v>
      </c>
      <c r="K1743" s="2">
        <f t="shared" si="608"/>
        <v>0.51498572787821117</v>
      </c>
      <c r="L1743" s="2">
        <f t="shared" si="609"/>
        <v>0.10704091341579448</v>
      </c>
      <c r="M1743" s="2">
        <f t="shared" si="610"/>
        <v>2.378686964796678E-4</v>
      </c>
      <c r="N1743" s="56">
        <v>1588</v>
      </c>
      <c r="O1743" s="56">
        <v>2165</v>
      </c>
      <c r="P1743" s="56">
        <v>450</v>
      </c>
      <c r="Q1743" s="56"/>
      <c r="R1743" s="56"/>
      <c r="S1743" s="56"/>
      <c r="T1743" s="56"/>
      <c r="U1743" s="56"/>
      <c r="V1743" s="56"/>
      <c r="W1743" s="56"/>
      <c r="X1743" s="56">
        <v>1</v>
      </c>
      <c r="Y1743" s="56">
        <v>0</v>
      </c>
      <c r="Z1743" s="56"/>
      <c r="AA1743" s="56"/>
      <c r="AB1743" s="56"/>
      <c r="AC1743" s="56"/>
      <c r="AD1743" s="56"/>
      <c r="AE1743" s="56"/>
      <c r="AG1743" s="6">
        <f>IF(Q1743&gt;0,RANK(Q1743,(N1743:P1743,Q1743:AE1743)),0)</f>
        <v>0</v>
      </c>
      <c r="AH1743" s="6">
        <f>IF(R1743&gt;0,RANK(R1743,(N1743:P1743,Q1743:AE1743)),0)</f>
        <v>0</v>
      </c>
      <c r="AI1743" s="6">
        <f>IF(T1743&gt;0,RANK(T1743,(N1743:P1743,Q1743:AE1743)),0)</f>
        <v>0</v>
      </c>
      <c r="AJ1743" s="6">
        <f>IF(S1743&gt;0,RANK(S1743,(N1743:P1743,Q1743:AE1743)),0)</f>
        <v>0</v>
      </c>
      <c r="AK1743" s="2">
        <f t="shared" si="611"/>
        <v>0</v>
      </c>
      <c r="AL1743" s="2">
        <f t="shared" si="612"/>
        <v>0</v>
      </c>
      <c r="AM1743" s="2">
        <f t="shared" si="613"/>
        <v>0</v>
      </c>
      <c r="AN1743" s="2">
        <f t="shared" si="614"/>
        <v>0</v>
      </c>
      <c r="AP1743" t="s">
        <v>695</v>
      </c>
      <c r="AQ1743" t="s">
        <v>2125</v>
      </c>
      <c r="AT1743" s="92">
        <v>51</v>
      </c>
      <c r="AU1743" s="94">
        <v>101</v>
      </c>
      <c r="AV1743" s="98">
        <f t="shared" si="594"/>
        <v>51101</v>
      </c>
      <c r="AX1743" s="6" t="s">
        <v>1535</v>
      </c>
    </row>
    <row r="1744" spans="1:50" hidden="1" outlineLevel="1">
      <c r="A1744" t="s">
        <v>2593</v>
      </c>
      <c r="B1744" t="s">
        <v>2125</v>
      </c>
      <c r="C1744" s="1">
        <f t="shared" si="606"/>
        <v>4674</v>
      </c>
      <c r="D1744" s="6">
        <f>IF(N1744&gt;0, RANK(N1744,(N1744:P1744,Q1744:AE1744)),0)</f>
        <v>2</v>
      </c>
      <c r="E1744" s="6">
        <f>IF(O1744&gt;0,RANK(O1744,(N1744:P1744,Q1744:AE1744)),0)</f>
        <v>1</v>
      </c>
      <c r="F1744" s="6">
        <f>IF(P1744&gt;0,RANK(P1744,(N1744:P1744,Q1744:AE1744)),0)</f>
        <v>3</v>
      </c>
      <c r="G1744" s="1">
        <f t="shared" si="604"/>
        <v>714</v>
      </c>
      <c r="H1744" s="2">
        <f t="shared" si="605"/>
        <v>0.15275994865211809</v>
      </c>
      <c r="I1744" s="2"/>
      <c r="J1744" s="2">
        <f t="shared" si="607"/>
        <v>0.35622593068035946</v>
      </c>
      <c r="K1744" s="2">
        <f t="shared" si="608"/>
        <v>0.50898587933247752</v>
      </c>
      <c r="L1744" s="2">
        <f t="shared" si="609"/>
        <v>0.13436029097133076</v>
      </c>
      <c r="M1744" s="2">
        <f t="shared" si="610"/>
        <v>4.2789901583226153E-4</v>
      </c>
      <c r="N1744" s="56">
        <v>1665</v>
      </c>
      <c r="O1744" s="56">
        <v>2379</v>
      </c>
      <c r="P1744" s="56">
        <v>628</v>
      </c>
      <c r="Q1744" s="56"/>
      <c r="R1744" s="56"/>
      <c r="S1744" s="56"/>
      <c r="T1744" s="56"/>
      <c r="U1744" s="56"/>
      <c r="V1744" s="56"/>
      <c r="W1744" s="56"/>
      <c r="X1744" s="56">
        <v>2</v>
      </c>
      <c r="Y1744" s="56">
        <v>0</v>
      </c>
      <c r="Z1744" s="56"/>
      <c r="AA1744" s="56"/>
      <c r="AB1744" s="56"/>
      <c r="AC1744" s="56"/>
      <c r="AD1744" s="56"/>
      <c r="AE1744" s="56"/>
      <c r="AG1744" s="6">
        <f>IF(Q1744&gt;0,RANK(Q1744,(N1744:P1744,Q1744:AE1744)),0)</f>
        <v>0</v>
      </c>
      <c r="AH1744" s="6">
        <f>IF(R1744&gt;0,RANK(R1744,(N1744:P1744,Q1744:AE1744)),0)</f>
        <v>0</v>
      </c>
      <c r="AI1744" s="6">
        <f>IF(T1744&gt;0,RANK(T1744,(N1744:P1744,Q1744:AE1744)),0)</f>
        <v>0</v>
      </c>
      <c r="AJ1744" s="6">
        <f>IF(S1744&gt;0,RANK(S1744,(N1744:P1744,Q1744:AE1744)),0)</f>
        <v>0</v>
      </c>
      <c r="AK1744" s="2">
        <f t="shared" si="611"/>
        <v>0</v>
      </c>
      <c r="AL1744" s="2">
        <f t="shared" si="612"/>
        <v>0</v>
      </c>
      <c r="AM1744" s="2">
        <f t="shared" si="613"/>
        <v>0</v>
      </c>
      <c r="AN1744" s="2">
        <f t="shared" si="614"/>
        <v>0</v>
      </c>
      <c r="AP1744" t="s">
        <v>2593</v>
      </c>
      <c r="AQ1744" t="s">
        <v>2125</v>
      </c>
      <c r="AT1744" s="92">
        <v>51</v>
      </c>
      <c r="AU1744" s="94">
        <v>103</v>
      </c>
      <c r="AV1744" s="98">
        <f t="shared" si="594"/>
        <v>51103</v>
      </c>
      <c r="AX1744" s="6" t="s">
        <v>1535</v>
      </c>
    </row>
    <row r="1745" spans="1:50" hidden="1" outlineLevel="1">
      <c r="A1745" t="s">
        <v>694</v>
      </c>
      <c r="B1745" t="s">
        <v>2125</v>
      </c>
      <c r="C1745" s="1">
        <f t="shared" si="606"/>
        <v>7597</v>
      </c>
      <c r="D1745" s="6">
        <f>IF(N1745&gt;0, RANK(N1745,(N1745:P1745,Q1745:AE1745)),0)</f>
        <v>2</v>
      </c>
      <c r="E1745" s="6">
        <f>IF(O1745&gt;0,RANK(O1745,(N1745:P1745,Q1745:AE1745)),0)</f>
        <v>1</v>
      </c>
      <c r="F1745" s="6">
        <f>IF(P1745&gt;0,RANK(P1745,(N1745:P1745,Q1745:AE1745)),0)</f>
        <v>3</v>
      </c>
      <c r="G1745" s="1">
        <f t="shared" si="604"/>
        <v>53</v>
      </c>
      <c r="H1745" s="2">
        <f t="shared" si="605"/>
        <v>6.9764380676582858E-3</v>
      </c>
      <c r="I1745" s="2"/>
      <c r="J1745" s="2">
        <f t="shared" si="607"/>
        <v>0.47137027774121365</v>
      </c>
      <c r="K1745" s="2">
        <f t="shared" si="608"/>
        <v>0.47834671580887195</v>
      </c>
      <c r="L1745" s="2">
        <f t="shared" si="609"/>
        <v>4.9888113729103595E-2</v>
      </c>
      <c r="M1745" s="2">
        <f t="shared" si="610"/>
        <v>3.9489272081080773E-4</v>
      </c>
      <c r="N1745" s="56">
        <v>3581</v>
      </c>
      <c r="O1745" s="56">
        <v>3634</v>
      </c>
      <c r="P1745" s="56">
        <v>379</v>
      </c>
      <c r="Q1745" s="56"/>
      <c r="R1745" s="56"/>
      <c r="S1745" s="56"/>
      <c r="T1745" s="56"/>
      <c r="U1745" s="56"/>
      <c r="V1745" s="56"/>
      <c r="W1745" s="56"/>
      <c r="X1745" s="56">
        <v>0</v>
      </c>
      <c r="Y1745" s="56">
        <v>3</v>
      </c>
      <c r="Z1745" s="56"/>
      <c r="AA1745" s="56"/>
      <c r="AB1745" s="56"/>
      <c r="AC1745" s="56"/>
      <c r="AD1745" s="56"/>
      <c r="AE1745" s="56"/>
      <c r="AG1745" s="6">
        <f>IF(Q1745&gt;0,RANK(Q1745,(N1745:P1745,Q1745:AE1745)),0)</f>
        <v>0</v>
      </c>
      <c r="AH1745" s="6">
        <f>IF(R1745&gt;0,RANK(R1745,(N1745:P1745,Q1745:AE1745)),0)</f>
        <v>0</v>
      </c>
      <c r="AI1745" s="6">
        <f>IF(T1745&gt;0,RANK(T1745,(N1745:P1745,Q1745:AE1745)),0)</f>
        <v>0</v>
      </c>
      <c r="AJ1745" s="6">
        <f>IF(S1745&gt;0,RANK(S1745,(N1745:P1745,Q1745:AE1745)),0)</f>
        <v>0</v>
      </c>
      <c r="AK1745" s="2">
        <f t="shared" si="611"/>
        <v>0</v>
      </c>
      <c r="AL1745" s="2">
        <f t="shared" si="612"/>
        <v>0</v>
      </c>
      <c r="AM1745" s="2">
        <f t="shared" si="613"/>
        <v>0</v>
      </c>
      <c r="AN1745" s="2">
        <f t="shared" si="614"/>
        <v>0</v>
      </c>
      <c r="AP1745" t="s">
        <v>694</v>
      </c>
      <c r="AQ1745" t="s">
        <v>2125</v>
      </c>
      <c r="AT1745" s="92">
        <v>51</v>
      </c>
      <c r="AU1745" s="94">
        <v>105</v>
      </c>
      <c r="AV1745" s="98">
        <f t="shared" si="594"/>
        <v>51105</v>
      </c>
      <c r="AX1745" s="6" t="s">
        <v>1535</v>
      </c>
    </row>
    <row r="1746" spans="1:50" hidden="1" outlineLevel="1">
      <c r="A1746" t="s">
        <v>622</v>
      </c>
      <c r="B1746" t="s">
        <v>2125</v>
      </c>
      <c r="C1746" s="1">
        <f t="shared" si="606"/>
        <v>35580</v>
      </c>
      <c r="D1746" s="6">
        <f>IF(N1746&gt;0, RANK(N1746,(N1746:P1746,Q1746:AE1746)),0)</f>
        <v>2</v>
      </c>
      <c r="E1746" s="6">
        <f>IF(O1746&gt;0,RANK(O1746,(N1746:P1746,Q1746:AE1746)),0)</f>
        <v>1</v>
      </c>
      <c r="F1746" s="6">
        <f>IF(P1746&gt;0,RANK(P1746,(N1746:P1746,Q1746:AE1746)),0)</f>
        <v>3</v>
      </c>
      <c r="G1746" s="1">
        <f t="shared" si="604"/>
        <v>1149</v>
      </c>
      <c r="H1746" s="2">
        <f t="shared" si="605"/>
        <v>3.2293423271500844E-2</v>
      </c>
      <c r="I1746" s="2"/>
      <c r="J1746" s="2">
        <f t="shared" si="607"/>
        <v>0.42102304665542439</v>
      </c>
      <c r="K1746" s="2">
        <f t="shared" si="608"/>
        <v>0.45331646992692526</v>
      </c>
      <c r="L1746" s="2">
        <f t="shared" si="609"/>
        <v>0.12487352445193929</v>
      </c>
      <c r="M1746" s="2">
        <f t="shared" si="610"/>
        <v>7.8695896571111257E-4</v>
      </c>
      <c r="N1746" s="56">
        <v>14980</v>
      </c>
      <c r="O1746" s="56">
        <v>16129</v>
      </c>
      <c r="P1746" s="56">
        <v>4443</v>
      </c>
      <c r="Q1746" s="56"/>
      <c r="R1746" s="56"/>
      <c r="S1746" s="56"/>
      <c r="T1746" s="56"/>
      <c r="U1746" s="56"/>
      <c r="V1746" s="56"/>
      <c r="W1746" s="56"/>
      <c r="X1746" s="56">
        <v>25</v>
      </c>
      <c r="Y1746" s="56">
        <v>3</v>
      </c>
      <c r="Z1746" s="56"/>
      <c r="AA1746" s="56"/>
      <c r="AB1746" s="56"/>
      <c r="AC1746" s="56"/>
      <c r="AD1746" s="56"/>
      <c r="AE1746" s="56"/>
      <c r="AG1746" s="6">
        <f>IF(Q1746&gt;0,RANK(Q1746,(N1746:P1746,Q1746:AE1746)),0)</f>
        <v>0</v>
      </c>
      <c r="AH1746" s="6">
        <f>IF(R1746&gt;0,RANK(R1746,(N1746:P1746,Q1746:AE1746)),0)</f>
        <v>0</v>
      </c>
      <c r="AI1746" s="6">
        <f>IF(T1746&gt;0,RANK(T1746,(N1746:P1746,Q1746:AE1746)),0)</f>
        <v>0</v>
      </c>
      <c r="AJ1746" s="6">
        <f>IF(S1746&gt;0,RANK(S1746,(N1746:P1746,Q1746:AE1746)),0)</f>
        <v>0</v>
      </c>
      <c r="AK1746" s="2">
        <f t="shared" si="611"/>
        <v>0</v>
      </c>
      <c r="AL1746" s="2">
        <f t="shared" si="612"/>
        <v>0</v>
      </c>
      <c r="AM1746" s="2">
        <f t="shared" si="613"/>
        <v>0</v>
      </c>
      <c r="AN1746" s="2">
        <f t="shared" si="614"/>
        <v>0</v>
      </c>
      <c r="AP1746" t="s">
        <v>622</v>
      </c>
      <c r="AQ1746" t="s">
        <v>2125</v>
      </c>
      <c r="AT1746" s="92">
        <v>51</v>
      </c>
      <c r="AU1746" s="94">
        <v>107</v>
      </c>
      <c r="AV1746" s="98">
        <f t="shared" si="594"/>
        <v>51107</v>
      </c>
      <c r="AX1746" s="6" t="s">
        <v>1535</v>
      </c>
    </row>
    <row r="1747" spans="1:50" hidden="1" outlineLevel="1">
      <c r="A1747" t="s">
        <v>206</v>
      </c>
      <c r="B1747" t="s">
        <v>2125</v>
      </c>
      <c r="C1747" s="1">
        <f t="shared" si="606"/>
        <v>7141</v>
      </c>
      <c r="D1747" s="6">
        <f>IF(N1747&gt;0, RANK(N1747,(N1747:P1747,Q1747:AE1747)),0)</f>
        <v>2</v>
      </c>
      <c r="E1747" s="6">
        <f>IF(O1747&gt;0,RANK(O1747,(N1747:P1747,Q1747:AE1747)),0)</f>
        <v>1</v>
      </c>
      <c r="F1747" s="6">
        <f>IF(P1747&gt;0,RANK(P1747,(N1747:P1747,Q1747:AE1747)),0)</f>
        <v>3</v>
      </c>
      <c r="G1747" s="1">
        <f t="shared" si="604"/>
        <v>400</v>
      </c>
      <c r="H1747" s="2">
        <f t="shared" si="605"/>
        <v>5.6014563786584509E-2</v>
      </c>
      <c r="I1747" s="2"/>
      <c r="J1747" s="2">
        <f t="shared" si="607"/>
        <v>0.4147878448396583</v>
      </c>
      <c r="K1747" s="2">
        <f t="shared" si="608"/>
        <v>0.47080240862624284</v>
      </c>
      <c r="L1747" s="2">
        <f t="shared" si="609"/>
        <v>0.11440974653409887</v>
      </c>
      <c r="M1747" s="2">
        <f t="shared" si="610"/>
        <v>4.163336342344337E-17</v>
      </c>
      <c r="N1747" s="56">
        <v>2962</v>
      </c>
      <c r="O1747" s="56">
        <v>3362</v>
      </c>
      <c r="P1747" s="56">
        <v>817</v>
      </c>
      <c r="Q1747" s="56"/>
      <c r="R1747" s="56"/>
      <c r="S1747" s="56"/>
      <c r="T1747" s="56"/>
      <c r="U1747" s="56"/>
      <c r="V1747" s="56"/>
      <c r="W1747" s="56"/>
      <c r="X1747" s="56">
        <v>0</v>
      </c>
      <c r="Y1747" s="56">
        <v>0</v>
      </c>
      <c r="Z1747" s="56"/>
      <c r="AA1747" s="56"/>
      <c r="AB1747" s="56"/>
      <c r="AC1747" s="56"/>
      <c r="AD1747" s="56"/>
      <c r="AE1747" s="56"/>
      <c r="AG1747" s="6">
        <f>IF(Q1747&gt;0,RANK(Q1747,(N1747:P1747,Q1747:AE1747)),0)</f>
        <v>0</v>
      </c>
      <c r="AH1747" s="6">
        <f>IF(R1747&gt;0,RANK(R1747,(N1747:P1747,Q1747:AE1747)),0)</f>
        <v>0</v>
      </c>
      <c r="AI1747" s="6">
        <f>IF(T1747&gt;0,RANK(T1747,(N1747:P1747,Q1747:AE1747)),0)</f>
        <v>0</v>
      </c>
      <c r="AJ1747" s="6">
        <f>IF(S1747&gt;0,RANK(S1747,(N1747:P1747,Q1747:AE1747)),0)</f>
        <v>0</v>
      </c>
      <c r="AK1747" s="2">
        <f t="shared" si="611"/>
        <v>0</v>
      </c>
      <c r="AL1747" s="2">
        <f t="shared" si="612"/>
        <v>0</v>
      </c>
      <c r="AM1747" s="2">
        <f t="shared" si="613"/>
        <v>0</v>
      </c>
      <c r="AN1747" s="2">
        <f t="shared" si="614"/>
        <v>0</v>
      </c>
      <c r="AP1747" t="s">
        <v>206</v>
      </c>
      <c r="AQ1747" t="s">
        <v>2125</v>
      </c>
      <c r="AT1747" s="92">
        <v>51</v>
      </c>
      <c r="AU1747" s="94">
        <v>109</v>
      </c>
      <c r="AV1747" s="98">
        <f t="shared" si="594"/>
        <v>51109</v>
      </c>
      <c r="AX1747" s="6" t="s">
        <v>1535</v>
      </c>
    </row>
    <row r="1748" spans="1:50" hidden="1" outlineLevel="1">
      <c r="A1748" t="s">
        <v>1831</v>
      </c>
      <c r="B1748" t="s">
        <v>2125</v>
      </c>
      <c r="C1748" s="1">
        <f t="shared" si="606"/>
        <v>4022</v>
      </c>
      <c r="D1748" s="6">
        <f>IF(N1748&gt;0, RANK(N1748,(N1748:P1748,Q1748:AE1748)),0)</f>
        <v>2</v>
      </c>
      <c r="E1748" s="6">
        <f>IF(O1748&gt;0,RANK(O1748,(N1748:P1748,Q1748:AE1748)),0)</f>
        <v>1</v>
      </c>
      <c r="F1748" s="6">
        <f>IF(P1748&gt;0,RANK(P1748,(N1748:P1748,Q1748:AE1748)),0)</f>
        <v>3</v>
      </c>
      <c r="G1748" s="1">
        <f t="shared" si="604"/>
        <v>257</v>
      </c>
      <c r="H1748" s="2">
        <f t="shared" si="605"/>
        <v>6.3898557931377428E-2</v>
      </c>
      <c r="I1748" s="2"/>
      <c r="J1748" s="2">
        <f t="shared" si="607"/>
        <v>0.41745400298359026</v>
      </c>
      <c r="K1748" s="2">
        <f t="shared" si="608"/>
        <v>0.4813525609149677</v>
      </c>
      <c r="L1748" s="2">
        <f t="shared" si="609"/>
        <v>0.10119343610144207</v>
      </c>
      <c r="M1748" s="2">
        <f t="shared" si="610"/>
        <v>-2.7755575615628914E-17</v>
      </c>
      <c r="N1748" s="56">
        <v>1679</v>
      </c>
      <c r="O1748" s="56">
        <v>1936</v>
      </c>
      <c r="P1748" s="56">
        <v>407</v>
      </c>
      <c r="Q1748" s="56"/>
      <c r="R1748" s="56"/>
      <c r="S1748" s="56"/>
      <c r="T1748" s="56"/>
      <c r="U1748" s="56"/>
      <c r="V1748" s="56"/>
      <c r="W1748" s="56"/>
      <c r="X1748" s="56">
        <v>0</v>
      </c>
      <c r="Y1748" s="56">
        <v>0</v>
      </c>
      <c r="Z1748" s="56"/>
      <c r="AA1748" s="56"/>
      <c r="AB1748" s="56"/>
      <c r="AC1748" s="56"/>
      <c r="AD1748" s="56"/>
      <c r="AE1748" s="56"/>
      <c r="AG1748" s="6">
        <f>IF(Q1748&gt;0,RANK(Q1748,(N1748:P1748,Q1748:AE1748)),0)</f>
        <v>0</v>
      </c>
      <c r="AH1748" s="6">
        <f>IF(R1748&gt;0,RANK(R1748,(N1748:P1748,Q1748:AE1748)),0)</f>
        <v>0</v>
      </c>
      <c r="AI1748" s="6">
        <f>IF(T1748&gt;0,RANK(T1748,(N1748:P1748,Q1748:AE1748)),0)</f>
        <v>0</v>
      </c>
      <c r="AJ1748" s="6">
        <f>IF(S1748&gt;0,RANK(S1748,(N1748:P1748,Q1748:AE1748)),0)</f>
        <v>0</v>
      </c>
      <c r="AK1748" s="2">
        <f t="shared" si="611"/>
        <v>0</v>
      </c>
      <c r="AL1748" s="2">
        <f t="shared" si="612"/>
        <v>0</v>
      </c>
      <c r="AM1748" s="2">
        <f t="shared" si="613"/>
        <v>0</v>
      </c>
      <c r="AN1748" s="2">
        <f t="shared" si="614"/>
        <v>0</v>
      </c>
      <c r="AP1748" t="s">
        <v>1831</v>
      </c>
      <c r="AQ1748" t="s">
        <v>2125</v>
      </c>
      <c r="AT1748" s="92">
        <v>51</v>
      </c>
      <c r="AU1748" s="94">
        <v>111</v>
      </c>
      <c r="AV1748" s="98">
        <f t="shared" si="594"/>
        <v>51111</v>
      </c>
      <c r="AX1748" s="6" t="s">
        <v>1535</v>
      </c>
    </row>
    <row r="1749" spans="1:50" hidden="1" outlineLevel="1">
      <c r="A1749" t="s">
        <v>1212</v>
      </c>
      <c r="B1749" t="s">
        <v>2125</v>
      </c>
      <c r="C1749" s="1">
        <f t="shared" si="606"/>
        <v>3965</v>
      </c>
      <c r="D1749" s="6">
        <f>IF(N1749&gt;0, RANK(N1749,(N1749:P1749,Q1749:AE1749)),0)</f>
        <v>2</v>
      </c>
      <c r="E1749" s="6">
        <f>IF(O1749&gt;0,RANK(O1749,(N1749:P1749,Q1749:AE1749)),0)</f>
        <v>1</v>
      </c>
      <c r="F1749" s="6">
        <f>IF(P1749&gt;0,RANK(P1749,(N1749:P1749,Q1749:AE1749)),0)</f>
        <v>3</v>
      </c>
      <c r="G1749" s="1">
        <f t="shared" si="604"/>
        <v>630</v>
      </c>
      <c r="H1749" s="2">
        <f t="shared" si="605"/>
        <v>0.15889029003783103</v>
      </c>
      <c r="I1749" s="2"/>
      <c r="J1749" s="2">
        <f t="shared" si="607"/>
        <v>0.3656998738965952</v>
      </c>
      <c r="K1749" s="2">
        <f t="shared" si="608"/>
        <v>0.52459016393442626</v>
      </c>
      <c r="L1749" s="2">
        <f t="shared" si="609"/>
        <v>0.10870113493064312</v>
      </c>
      <c r="M1749" s="2">
        <f t="shared" si="610"/>
        <v>1.0088272383354246E-3</v>
      </c>
      <c r="N1749" s="56">
        <v>1450</v>
      </c>
      <c r="O1749" s="56">
        <v>2080</v>
      </c>
      <c r="P1749" s="56">
        <v>431</v>
      </c>
      <c r="Q1749" s="56"/>
      <c r="R1749" s="56"/>
      <c r="S1749" s="56"/>
      <c r="T1749" s="56"/>
      <c r="U1749" s="56"/>
      <c r="V1749" s="56"/>
      <c r="W1749" s="56"/>
      <c r="X1749" s="56">
        <v>4</v>
      </c>
      <c r="Y1749" s="56">
        <v>0</v>
      </c>
      <c r="Z1749" s="56"/>
      <c r="AA1749" s="56"/>
      <c r="AB1749" s="56"/>
      <c r="AC1749" s="56"/>
      <c r="AD1749" s="56"/>
      <c r="AE1749" s="56"/>
      <c r="AG1749" s="6">
        <f>IF(Q1749&gt;0,RANK(Q1749,(N1749:P1749,Q1749:AE1749)),0)</f>
        <v>0</v>
      </c>
      <c r="AH1749" s="6">
        <f>IF(R1749&gt;0,RANK(R1749,(N1749:P1749,Q1749:AE1749)),0)</f>
        <v>0</v>
      </c>
      <c r="AI1749" s="6">
        <f>IF(T1749&gt;0,RANK(T1749,(N1749:P1749,Q1749:AE1749)),0)</f>
        <v>0</v>
      </c>
      <c r="AJ1749" s="6">
        <f>IF(S1749&gt;0,RANK(S1749,(N1749:P1749,Q1749:AE1749)),0)</f>
        <v>0</v>
      </c>
      <c r="AK1749" s="2">
        <f t="shared" si="611"/>
        <v>0</v>
      </c>
      <c r="AL1749" s="2">
        <f t="shared" si="612"/>
        <v>0</v>
      </c>
      <c r="AM1749" s="2">
        <f t="shared" si="613"/>
        <v>0</v>
      </c>
      <c r="AN1749" s="2">
        <f t="shared" si="614"/>
        <v>0</v>
      </c>
      <c r="AP1749" t="s">
        <v>1212</v>
      </c>
      <c r="AQ1749" t="s">
        <v>2125</v>
      </c>
      <c r="AT1749" s="92">
        <v>51</v>
      </c>
      <c r="AU1749" s="94">
        <v>113</v>
      </c>
      <c r="AV1749" s="98">
        <f t="shared" si="594"/>
        <v>51113</v>
      </c>
      <c r="AX1749" s="6" t="s">
        <v>1535</v>
      </c>
    </row>
    <row r="1750" spans="1:50" hidden="1" outlineLevel="1">
      <c r="A1750" t="s">
        <v>293</v>
      </c>
      <c r="B1750" t="s">
        <v>2125</v>
      </c>
      <c r="C1750" s="1">
        <f t="shared" si="606"/>
        <v>3876</v>
      </c>
      <c r="D1750" s="6">
        <f>IF(N1750&gt;0, RANK(N1750,(N1750:P1750,Q1750:AE1750)),0)</f>
        <v>2</v>
      </c>
      <c r="E1750" s="6">
        <f>IF(O1750&gt;0,RANK(O1750,(N1750:P1750,Q1750:AE1750)),0)</f>
        <v>1</v>
      </c>
      <c r="F1750" s="6">
        <f>IF(P1750&gt;0,RANK(P1750,(N1750:P1750,Q1750:AE1750)),0)</f>
        <v>3</v>
      </c>
      <c r="G1750" s="1">
        <f t="shared" si="604"/>
        <v>346</v>
      </c>
      <c r="H1750" s="2">
        <f t="shared" si="605"/>
        <v>8.9267285861713105E-2</v>
      </c>
      <c r="I1750" s="2"/>
      <c r="J1750" s="2">
        <f t="shared" si="607"/>
        <v>0.38854489164086686</v>
      </c>
      <c r="K1750" s="2">
        <f t="shared" si="608"/>
        <v>0.47781217750257998</v>
      </c>
      <c r="L1750" s="2">
        <f t="shared" si="609"/>
        <v>0.13364293085655315</v>
      </c>
      <c r="M1750" s="2">
        <f t="shared" si="610"/>
        <v>-5.5511151231257827E-17</v>
      </c>
      <c r="N1750" s="56">
        <v>1506</v>
      </c>
      <c r="O1750" s="56">
        <v>1852</v>
      </c>
      <c r="P1750" s="56">
        <v>518</v>
      </c>
      <c r="Q1750" s="56"/>
      <c r="R1750" s="56"/>
      <c r="S1750" s="56"/>
      <c r="T1750" s="56"/>
      <c r="U1750" s="56"/>
      <c r="V1750" s="56"/>
      <c r="W1750" s="56"/>
      <c r="X1750" s="56">
        <v>0</v>
      </c>
      <c r="Y1750" s="56">
        <v>0</v>
      </c>
      <c r="Z1750" s="56"/>
      <c r="AA1750" s="56"/>
      <c r="AB1750" s="56"/>
      <c r="AC1750" s="56"/>
      <c r="AD1750" s="56"/>
      <c r="AE1750" s="56"/>
      <c r="AG1750" s="6">
        <f>IF(Q1750&gt;0,RANK(Q1750,(N1750:P1750,Q1750:AE1750)),0)</f>
        <v>0</v>
      </c>
      <c r="AH1750" s="6">
        <f>IF(R1750&gt;0,RANK(R1750,(N1750:P1750,Q1750:AE1750)),0)</f>
        <v>0</v>
      </c>
      <c r="AI1750" s="6">
        <f>IF(T1750&gt;0,RANK(T1750,(N1750:P1750,Q1750:AE1750)),0)</f>
        <v>0</v>
      </c>
      <c r="AJ1750" s="6">
        <f>IF(S1750&gt;0,RANK(S1750,(N1750:P1750,Q1750:AE1750)),0)</f>
        <v>0</v>
      </c>
      <c r="AK1750" s="2">
        <f t="shared" si="611"/>
        <v>0</v>
      </c>
      <c r="AL1750" s="2">
        <f t="shared" si="612"/>
        <v>0</v>
      </c>
      <c r="AM1750" s="2">
        <f t="shared" si="613"/>
        <v>0</v>
      </c>
      <c r="AN1750" s="2">
        <f t="shared" si="614"/>
        <v>0</v>
      </c>
      <c r="AP1750" t="s">
        <v>293</v>
      </c>
      <c r="AQ1750" t="s">
        <v>2125</v>
      </c>
      <c r="AT1750" s="92">
        <v>51</v>
      </c>
      <c r="AU1750" s="94">
        <v>115</v>
      </c>
      <c r="AV1750" s="98">
        <f t="shared" si="594"/>
        <v>51115</v>
      </c>
      <c r="AX1750" s="6" t="s">
        <v>1535</v>
      </c>
    </row>
    <row r="1751" spans="1:50" hidden="1" outlineLevel="1">
      <c r="A1751" t="s">
        <v>1108</v>
      </c>
      <c r="B1751" t="s">
        <v>2125</v>
      </c>
      <c r="C1751" s="1">
        <f t="shared" si="606"/>
        <v>8533</v>
      </c>
      <c r="D1751" s="6">
        <f>IF(N1751&gt;0, RANK(N1751,(N1751:P1751,Q1751:AE1751)),0)</f>
        <v>2</v>
      </c>
      <c r="E1751" s="6">
        <f>IF(O1751&gt;0,RANK(O1751,(N1751:P1751,Q1751:AE1751)),0)</f>
        <v>1</v>
      </c>
      <c r="F1751" s="6">
        <f>IF(P1751&gt;0,RANK(P1751,(N1751:P1751,Q1751:AE1751)),0)</f>
        <v>3</v>
      </c>
      <c r="G1751" s="1">
        <f t="shared" si="604"/>
        <v>1654</v>
      </c>
      <c r="H1751" s="2">
        <f t="shared" si="605"/>
        <v>0.19383569670690262</v>
      </c>
      <c r="I1751" s="2"/>
      <c r="J1751" s="2">
        <f t="shared" si="607"/>
        <v>0.3644673620063284</v>
      </c>
      <c r="K1751" s="2">
        <f t="shared" si="608"/>
        <v>0.55830305871323094</v>
      </c>
      <c r="L1751" s="2">
        <f t="shared" si="609"/>
        <v>7.6409234735731871E-2</v>
      </c>
      <c r="M1751" s="2">
        <f t="shared" si="610"/>
        <v>8.203445447088481E-4</v>
      </c>
      <c r="N1751" s="56">
        <v>3110</v>
      </c>
      <c r="O1751" s="56">
        <v>4764</v>
      </c>
      <c r="P1751" s="56">
        <v>652</v>
      </c>
      <c r="Q1751" s="56"/>
      <c r="R1751" s="56"/>
      <c r="S1751" s="56"/>
      <c r="T1751" s="56"/>
      <c r="U1751" s="56"/>
      <c r="V1751" s="56"/>
      <c r="W1751" s="56"/>
      <c r="X1751" s="56">
        <v>1</v>
      </c>
      <c r="Y1751" s="56">
        <v>6</v>
      </c>
      <c r="Z1751" s="56"/>
      <c r="AA1751" s="56"/>
      <c r="AB1751" s="56"/>
      <c r="AC1751" s="56"/>
      <c r="AD1751" s="56"/>
      <c r="AE1751" s="56"/>
      <c r="AG1751" s="6">
        <f>IF(Q1751&gt;0,RANK(Q1751,(N1751:P1751,Q1751:AE1751)),0)</f>
        <v>0</v>
      </c>
      <c r="AH1751" s="6">
        <f>IF(R1751&gt;0,RANK(R1751,(N1751:P1751,Q1751:AE1751)),0)</f>
        <v>0</v>
      </c>
      <c r="AI1751" s="6">
        <f>IF(T1751&gt;0,RANK(T1751,(N1751:P1751,Q1751:AE1751)),0)</f>
        <v>0</v>
      </c>
      <c r="AJ1751" s="6">
        <f>IF(S1751&gt;0,RANK(S1751,(N1751:P1751,Q1751:AE1751)),0)</f>
        <v>0</v>
      </c>
      <c r="AK1751" s="2">
        <f t="shared" si="611"/>
        <v>0</v>
      </c>
      <c r="AL1751" s="2">
        <f t="shared" si="612"/>
        <v>0</v>
      </c>
      <c r="AM1751" s="2">
        <f t="shared" si="613"/>
        <v>0</v>
      </c>
      <c r="AN1751" s="2">
        <f t="shared" si="614"/>
        <v>0</v>
      </c>
      <c r="AP1751" t="s">
        <v>1108</v>
      </c>
      <c r="AQ1751" t="s">
        <v>2125</v>
      </c>
      <c r="AT1751" s="92">
        <v>51</v>
      </c>
      <c r="AU1751" s="94">
        <v>117</v>
      </c>
      <c r="AV1751" s="98">
        <f t="shared" si="594"/>
        <v>51117</v>
      </c>
      <c r="AX1751" s="6" t="s">
        <v>1535</v>
      </c>
    </row>
    <row r="1752" spans="1:50" hidden="1" outlineLevel="1">
      <c r="A1752" t="s">
        <v>1792</v>
      </c>
      <c r="B1752" t="s">
        <v>2125</v>
      </c>
      <c r="C1752" s="1">
        <f t="shared" si="606"/>
        <v>3877</v>
      </c>
      <c r="D1752" s="6">
        <f>IF(N1752&gt;0, RANK(N1752,(N1752:P1752,Q1752:AE1752)),0)</f>
        <v>2</v>
      </c>
      <c r="E1752" s="6">
        <f>IF(O1752&gt;0,RANK(O1752,(N1752:P1752,Q1752:AE1752)),0)</f>
        <v>1</v>
      </c>
      <c r="F1752" s="6">
        <f>IF(P1752&gt;0,RANK(P1752,(N1752:P1752,Q1752:AE1752)),0)</f>
        <v>3</v>
      </c>
      <c r="G1752" s="1">
        <f t="shared" si="604"/>
        <v>398</v>
      </c>
      <c r="H1752" s="2">
        <f t="shared" si="605"/>
        <v>0.102656693319577</v>
      </c>
      <c r="I1752" s="2"/>
      <c r="J1752" s="2">
        <f t="shared" si="607"/>
        <v>0.39128191900954346</v>
      </c>
      <c r="K1752" s="2">
        <f t="shared" si="608"/>
        <v>0.49393861232912045</v>
      </c>
      <c r="L1752" s="2">
        <f t="shared" si="609"/>
        <v>0.11477946866133608</v>
      </c>
      <c r="M1752" s="2">
        <f t="shared" si="610"/>
        <v>1.3877787807814457E-17</v>
      </c>
      <c r="N1752" s="56">
        <v>1517</v>
      </c>
      <c r="O1752" s="56">
        <v>1915</v>
      </c>
      <c r="P1752" s="56">
        <v>445</v>
      </c>
      <c r="Q1752" s="56"/>
      <c r="R1752" s="56"/>
      <c r="S1752" s="56"/>
      <c r="T1752" s="56"/>
      <c r="U1752" s="56"/>
      <c r="V1752" s="56"/>
      <c r="W1752" s="56"/>
      <c r="X1752" s="56">
        <v>0</v>
      </c>
      <c r="Y1752" s="56">
        <v>0</v>
      </c>
      <c r="Z1752" s="56"/>
      <c r="AA1752" s="56"/>
      <c r="AB1752" s="56"/>
      <c r="AC1752" s="56"/>
      <c r="AD1752" s="56"/>
      <c r="AE1752" s="56"/>
      <c r="AG1752" s="6">
        <f>IF(Q1752&gt;0,RANK(Q1752,(N1752:P1752,Q1752:AE1752)),0)</f>
        <v>0</v>
      </c>
      <c r="AH1752" s="6">
        <f>IF(R1752&gt;0,RANK(R1752,(N1752:P1752,Q1752:AE1752)),0)</f>
        <v>0</v>
      </c>
      <c r="AI1752" s="6">
        <f>IF(T1752&gt;0,RANK(T1752,(N1752:P1752,Q1752:AE1752)),0)</f>
        <v>0</v>
      </c>
      <c r="AJ1752" s="6">
        <f>IF(S1752&gt;0,RANK(S1752,(N1752:P1752,Q1752:AE1752)),0)</f>
        <v>0</v>
      </c>
      <c r="AK1752" s="2">
        <f t="shared" si="611"/>
        <v>0</v>
      </c>
      <c r="AL1752" s="2">
        <f t="shared" si="612"/>
        <v>0</v>
      </c>
      <c r="AM1752" s="2">
        <f t="shared" si="613"/>
        <v>0</v>
      </c>
      <c r="AN1752" s="2">
        <f t="shared" si="614"/>
        <v>0</v>
      </c>
      <c r="AP1752" t="s">
        <v>1792</v>
      </c>
      <c r="AQ1752" t="s">
        <v>2125</v>
      </c>
      <c r="AT1752" s="92">
        <v>51</v>
      </c>
      <c r="AU1752" s="94">
        <v>119</v>
      </c>
      <c r="AV1752" s="98">
        <f t="shared" ref="AV1752:AV1816" si="615">1000*AT1752+AU1752</f>
        <v>51119</v>
      </c>
      <c r="AX1752" s="6" t="s">
        <v>1535</v>
      </c>
    </row>
    <row r="1753" spans="1:50" hidden="1" outlineLevel="1">
      <c r="A1753" t="s">
        <v>496</v>
      </c>
      <c r="B1753" t="s">
        <v>2125</v>
      </c>
      <c r="C1753" s="1">
        <f t="shared" si="606"/>
        <v>21035</v>
      </c>
      <c r="D1753" s="6">
        <f>IF(N1753&gt;0, RANK(N1753,(N1753:P1753,Q1753:AE1753)),0)</f>
        <v>1</v>
      </c>
      <c r="E1753" s="6">
        <f>IF(O1753&gt;0,RANK(O1753,(N1753:P1753,Q1753:AE1753)),0)</f>
        <v>2</v>
      </c>
      <c r="F1753" s="6">
        <f>IF(P1753&gt;0,RANK(P1753,(N1753:P1753,Q1753:AE1753)),0)</f>
        <v>3</v>
      </c>
      <c r="G1753" s="1">
        <f t="shared" si="604"/>
        <v>1260</v>
      </c>
      <c r="H1753" s="2">
        <f t="shared" si="605"/>
        <v>5.9900166389351084E-2</v>
      </c>
      <c r="I1753" s="2"/>
      <c r="J1753" s="2">
        <f t="shared" si="607"/>
        <v>0.46199191823151892</v>
      </c>
      <c r="K1753" s="2">
        <f t="shared" si="608"/>
        <v>0.40209175184216783</v>
      </c>
      <c r="L1753" s="2">
        <f t="shared" si="609"/>
        <v>0.13548847159496077</v>
      </c>
      <c r="M1753" s="2">
        <f t="shared" si="610"/>
        <v>4.2785833135253193E-4</v>
      </c>
      <c r="N1753" s="56">
        <v>9718</v>
      </c>
      <c r="O1753" s="56">
        <v>8458</v>
      </c>
      <c r="P1753" s="56">
        <v>2850</v>
      </c>
      <c r="Q1753" s="56"/>
      <c r="R1753" s="56"/>
      <c r="S1753" s="56"/>
      <c r="T1753" s="56"/>
      <c r="U1753" s="56"/>
      <c r="V1753" s="56"/>
      <c r="W1753" s="56"/>
      <c r="X1753" s="56">
        <v>9</v>
      </c>
      <c r="Y1753" s="56">
        <v>0</v>
      </c>
      <c r="Z1753" s="56"/>
      <c r="AA1753" s="56"/>
      <c r="AB1753" s="56"/>
      <c r="AC1753" s="56"/>
      <c r="AD1753" s="56"/>
      <c r="AE1753" s="56"/>
      <c r="AG1753" s="6">
        <f>IF(Q1753&gt;0,RANK(Q1753,(N1753:P1753,Q1753:AE1753)),0)</f>
        <v>0</v>
      </c>
      <c r="AH1753" s="6">
        <f>IF(R1753&gt;0,RANK(R1753,(N1753:P1753,Q1753:AE1753)),0)</f>
        <v>0</v>
      </c>
      <c r="AI1753" s="6">
        <f>IF(T1753&gt;0,RANK(T1753,(N1753:P1753,Q1753:AE1753)),0)</f>
        <v>0</v>
      </c>
      <c r="AJ1753" s="6">
        <f>IF(S1753&gt;0,RANK(S1753,(N1753:P1753,Q1753:AE1753)),0)</f>
        <v>0</v>
      </c>
      <c r="AK1753" s="2">
        <f t="shared" si="611"/>
        <v>0</v>
      </c>
      <c r="AL1753" s="2">
        <f t="shared" si="612"/>
        <v>0</v>
      </c>
      <c r="AM1753" s="2">
        <f t="shared" si="613"/>
        <v>0</v>
      </c>
      <c r="AN1753" s="2">
        <f t="shared" si="614"/>
        <v>0</v>
      </c>
      <c r="AP1753" t="s">
        <v>496</v>
      </c>
      <c r="AQ1753" t="s">
        <v>2125</v>
      </c>
      <c r="AT1753" s="92">
        <v>51</v>
      </c>
      <c r="AU1753" s="94">
        <v>121</v>
      </c>
      <c r="AV1753" s="98">
        <f t="shared" si="615"/>
        <v>51121</v>
      </c>
      <c r="AX1753" s="6" t="s">
        <v>1535</v>
      </c>
    </row>
    <row r="1754" spans="1:50" hidden="1" outlineLevel="1">
      <c r="A1754" t="s">
        <v>1797</v>
      </c>
      <c r="B1754" t="s">
        <v>2125</v>
      </c>
      <c r="C1754" s="1">
        <f t="shared" si="606"/>
        <v>4596</v>
      </c>
      <c r="D1754" s="6">
        <f>IF(N1754&gt;0, RANK(N1754,(N1754:P1754,Q1754:AE1754)),0)</f>
        <v>1</v>
      </c>
      <c r="E1754" s="6">
        <f>IF(O1754&gt;0,RANK(O1754,(N1754:P1754,Q1754:AE1754)),0)</f>
        <v>2</v>
      </c>
      <c r="F1754" s="6">
        <f>IF(P1754&gt;0,RANK(P1754,(N1754:P1754,Q1754:AE1754)),0)</f>
        <v>3</v>
      </c>
      <c r="G1754" s="1">
        <f t="shared" si="604"/>
        <v>697</v>
      </c>
      <c r="H1754" s="2">
        <f t="shared" si="605"/>
        <v>0.15165361183637946</v>
      </c>
      <c r="I1754" s="2"/>
      <c r="J1754" s="2">
        <f t="shared" si="607"/>
        <v>0.51566579634464749</v>
      </c>
      <c r="K1754" s="2">
        <f t="shared" si="608"/>
        <v>0.36401218450826806</v>
      </c>
      <c r="L1754" s="2">
        <f t="shared" si="609"/>
        <v>0.11988685813751088</v>
      </c>
      <c r="M1754" s="2">
        <f t="shared" si="610"/>
        <v>4.3516100957358139E-4</v>
      </c>
      <c r="N1754" s="56">
        <v>2370</v>
      </c>
      <c r="O1754" s="56">
        <v>1673</v>
      </c>
      <c r="P1754" s="56">
        <v>551</v>
      </c>
      <c r="Q1754" s="56"/>
      <c r="R1754" s="56"/>
      <c r="S1754" s="56"/>
      <c r="T1754" s="56"/>
      <c r="U1754" s="56"/>
      <c r="V1754" s="56"/>
      <c r="W1754" s="56"/>
      <c r="X1754" s="56">
        <v>2</v>
      </c>
      <c r="Y1754" s="56">
        <v>0</v>
      </c>
      <c r="Z1754" s="56"/>
      <c r="AA1754" s="56"/>
      <c r="AB1754" s="56"/>
      <c r="AC1754" s="56"/>
      <c r="AD1754" s="56"/>
      <c r="AE1754" s="56"/>
      <c r="AG1754" s="6">
        <f>IF(Q1754&gt;0,RANK(Q1754,(N1754:P1754,Q1754:AE1754)),0)</f>
        <v>0</v>
      </c>
      <c r="AH1754" s="6">
        <f>IF(R1754&gt;0,RANK(R1754,(N1754:P1754,Q1754:AE1754)),0)</f>
        <v>0</v>
      </c>
      <c r="AI1754" s="6">
        <f>IF(T1754&gt;0,RANK(T1754,(N1754:P1754,Q1754:AE1754)),0)</f>
        <v>0</v>
      </c>
      <c r="AJ1754" s="6">
        <f>IF(S1754&gt;0,RANK(S1754,(N1754:P1754,Q1754:AE1754)),0)</f>
        <v>0</v>
      </c>
      <c r="AK1754" s="2">
        <f t="shared" si="611"/>
        <v>0</v>
      </c>
      <c r="AL1754" s="2">
        <f t="shared" si="612"/>
        <v>0</v>
      </c>
      <c r="AM1754" s="2">
        <f t="shared" si="613"/>
        <v>0</v>
      </c>
      <c r="AN1754" s="2">
        <f t="shared" si="614"/>
        <v>0</v>
      </c>
      <c r="AP1754" t="s">
        <v>1797</v>
      </c>
      <c r="AQ1754" t="s">
        <v>2125</v>
      </c>
      <c r="AT1754" s="92">
        <v>51</v>
      </c>
      <c r="AU1754" s="94">
        <v>125</v>
      </c>
      <c r="AV1754" s="98">
        <f t="shared" si="615"/>
        <v>51125</v>
      </c>
      <c r="AX1754" s="6" t="s">
        <v>1535</v>
      </c>
    </row>
    <row r="1755" spans="1:50" hidden="1" outlineLevel="1">
      <c r="A1755" t="s">
        <v>753</v>
      </c>
      <c r="B1755" t="s">
        <v>2125</v>
      </c>
      <c r="C1755" s="1">
        <f t="shared" si="606"/>
        <v>4760</v>
      </c>
      <c r="D1755" s="6">
        <f>IF(N1755&gt;0, RANK(N1755,(N1755:P1755,Q1755:AE1755)),0)</f>
        <v>2</v>
      </c>
      <c r="E1755" s="6">
        <f>IF(O1755&gt;0,RANK(O1755,(N1755:P1755,Q1755:AE1755)),0)</f>
        <v>1</v>
      </c>
      <c r="F1755" s="6">
        <f>IF(P1755&gt;0,RANK(P1755,(N1755:P1755,Q1755:AE1755)),0)</f>
        <v>3</v>
      </c>
      <c r="G1755" s="1">
        <f t="shared" si="604"/>
        <v>818</v>
      </c>
      <c r="H1755" s="2">
        <f t="shared" si="605"/>
        <v>0.17184873949579832</v>
      </c>
      <c r="I1755" s="2"/>
      <c r="J1755" s="2">
        <f t="shared" si="607"/>
        <v>0.3573529411764706</v>
      </c>
      <c r="K1755" s="2">
        <f t="shared" si="608"/>
        <v>0.52920168067226891</v>
      </c>
      <c r="L1755" s="2">
        <f t="shared" si="609"/>
        <v>0.11323529411764706</v>
      </c>
      <c r="M1755" s="2">
        <f t="shared" si="610"/>
        <v>2.1008403361337524E-4</v>
      </c>
      <c r="N1755" s="56">
        <v>1701</v>
      </c>
      <c r="O1755" s="56">
        <v>2519</v>
      </c>
      <c r="P1755" s="56">
        <v>539</v>
      </c>
      <c r="Q1755" s="56"/>
      <c r="R1755" s="56"/>
      <c r="S1755" s="56"/>
      <c r="T1755" s="56"/>
      <c r="U1755" s="56"/>
      <c r="V1755" s="56"/>
      <c r="W1755" s="56"/>
      <c r="X1755" s="56">
        <v>1</v>
      </c>
      <c r="Y1755" s="56">
        <v>0</v>
      </c>
      <c r="Z1755" s="56"/>
      <c r="AA1755" s="56"/>
      <c r="AB1755" s="56"/>
      <c r="AC1755" s="56"/>
      <c r="AD1755" s="56"/>
      <c r="AE1755" s="56"/>
      <c r="AG1755" s="6">
        <f>IF(Q1755&gt;0,RANK(Q1755,(N1755:P1755,Q1755:AE1755)),0)</f>
        <v>0</v>
      </c>
      <c r="AH1755" s="6">
        <f>IF(R1755&gt;0,RANK(R1755,(N1755:P1755,Q1755:AE1755)),0)</f>
        <v>0</v>
      </c>
      <c r="AI1755" s="6">
        <f>IF(T1755&gt;0,RANK(T1755,(N1755:P1755,Q1755:AE1755)),0)</f>
        <v>0</v>
      </c>
      <c r="AJ1755" s="6">
        <f>IF(S1755&gt;0,RANK(S1755,(N1755:P1755,Q1755:AE1755)),0)</f>
        <v>0</v>
      </c>
      <c r="AK1755" s="2">
        <f t="shared" si="611"/>
        <v>0</v>
      </c>
      <c r="AL1755" s="2">
        <f t="shared" si="612"/>
        <v>0</v>
      </c>
      <c r="AM1755" s="2">
        <f t="shared" si="613"/>
        <v>0</v>
      </c>
      <c r="AN1755" s="2">
        <f t="shared" si="614"/>
        <v>0</v>
      </c>
      <c r="AP1755" t="s">
        <v>753</v>
      </c>
      <c r="AQ1755" t="s">
        <v>2125</v>
      </c>
      <c r="AT1755" s="92">
        <v>51</v>
      </c>
      <c r="AU1755" s="94">
        <v>127</v>
      </c>
      <c r="AV1755" s="98">
        <f t="shared" si="615"/>
        <v>51127</v>
      </c>
      <c r="AX1755" s="6" t="s">
        <v>1535</v>
      </c>
    </row>
    <row r="1756" spans="1:50" hidden="1" outlineLevel="1">
      <c r="A1756" t="s">
        <v>1821</v>
      </c>
      <c r="B1756" t="s">
        <v>2125</v>
      </c>
      <c r="C1756" s="1">
        <f t="shared" si="606"/>
        <v>4485</v>
      </c>
      <c r="D1756" s="6">
        <f>IF(N1756&gt;0, RANK(N1756,(N1756:P1756,Q1756:AE1756)),0)</f>
        <v>1</v>
      </c>
      <c r="E1756" s="6">
        <f>IF(O1756&gt;0,RANK(O1756,(N1756:P1756,Q1756:AE1756)),0)</f>
        <v>2</v>
      </c>
      <c r="F1756" s="6">
        <f>IF(P1756&gt;0,RANK(P1756,(N1756:P1756,Q1756:AE1756)),0)</f>
        <v>3</v>
      </c>
      <c r="G1756" s="1">
        <f t="shared" si="604"/>
        <v>530</v>
      </c>
      <c r="H1756" s="2">
        <f t="shared" si="605"/>
        <v>0.11817168338907469</v>
      </c>
      <c r="I1756" s="2"/>
      <c r="J1756" s="2">
        <f t="shared" si="607"/>
        <v>0.50033444816053507</v>
      </c>
      <c r="K1756" s="2">
        <f t="shared" si="608"/>
        <v>0.38216276477146044</v>
      </c>
      <c r="L1756" s="2">
        <f t="shared" si="609"/>
        <v>0.11727982162764772</v>
      </c>
      <c r="M1756" s="2">
        <f t="shared" si="610"/>
        <v>2.2296544035677046E-4</v>
      </c>
      <c r="N1756" s="56">
        <v>2244</v>
      </c>
      <c r="O1756" s="56">
        <v>1714</v>
      </c>
      <c r="P1756" s="56">
        <v>526</v>
      </c>
      <c r="Q1756" s="56"/>
      <c r="R1756" s="56"/>
      <c r="S1756" s="56"/>
      <c r="T1756" s="56"/>
      <c r="U1756" s="56"/>
      <c r="V1756" s="56"/>
      <c r="W1756" s="56"/>
      <c r="X1756" s="56">
        <v>1</v>
      </c>
      <c r="Y1756" s="56">
        <v>0</v>
      </c>
      <c r="Z1756" s="56"/>
      <c r="AA1756" s="56"/>
      <c r="AB1756" s="56"/>
      <c r="AC1756" s="56"/>
      <c r="AD1756" s="56"/>
      <c r="AE1756" s="56"/>
      <c r="AG1756" s="6">
        <f>IF(Q1756&gt;0,RANK(Q1756,(N1756:P1756,Q1756:AE1756)),0)</f>
        <v>0</v>
      </c>
      <c r="AH1756" s="6">
        <f>IF(R1756&gt;0,RANK(R1756,(N1756:P1756,Q1756:AE1756)),0)</f>
        <v>0</v>
      </c>
      <c r="AI1756" s="6">
        <f>IF(T1756&gt;0,RANK(T1756,(N1756:P1756,Q1756:AE1756)),0)</f>
        <v>0</v>
      </c>
      <c r="AJ1756" s="6">
        <f>IF(S1756&gt;0,RANK(S1756,(N1756:P1756,Q1756:AE1756)),0)</f>
        <v>0</v>
      </c>
      <c r="AK1756" s="2">
        <f t="shared" si="611"/>
        <v>0</v>
      </c>
      <c r="AL1756" s="2">
        <f t="shared" si="612"/>
        <v>0</v>
      </c>
      <c r="AM1756" s="2">
        <f t="shared" si="613"/>
        <v>0</v>
      </c>
      <c r="AN1756" s="2">
        <f t="shared" si="614"/>
        <v>0</v>
      </c>
      <c r="AP1756" t="s">
        <v>1821</v>
      </c>
      <c r="AQ1756" t="s">
        <v>2125</v>
      </c>
      <c r="AT1756" s="92">
        <v>51</v>
      </c>
      <c r="AU1756" s="94">
        <v>131</v>
      </c>
      <c r="AV1756" s="98">
        <f t="shared" si="615"/>
        <v>51131</v>
      </c>
      <c r="AX1756" s="6" t="s">
        <v>1535</v>
      </c>
    </row>
    <row r="1757" spans="1:50" hidden="1" outlineLevel="1">
      <c r="A1757" t="s">
        <v>167</v>
      </c>
      <c r="B1757" t="s">
        <v>2125</v>
      </c>
      <c r="C1757" s="1">
        <f t="shared" si="606"/>
        <v>4571</v>
      </c>
      <c r="D1757" s="6">
        <f>IF(N1757&gt;0, RANK(N1757,(N1757:P1757,Q1757:AE1757)),0)</f>
        <v>2</v>
      </c>
      <c r="E1757" s="6">
        <f>IF(O1757&gt;0,RANK(O1757,(N1757:P1757,Q1757:AE1757)),0)</f>
        <v>1</v>
      </c>
      <c r="F1757" s="6">
        <f>IF(P1757&gt;0,RANK(P1757,(N1757:P1757,Q1757:AE1757)),0)</f>
        <v>3</v>
      </c>
      <c r="G1757" s="1">
        <f t="shared" si="604"/>
        <v>714</v>
      </c>
      <c r="H1757" s="2">
        <f t="shared" si="605"/>
        <v>0.15620214395099541</v>
      </c>
      <c r="I1757" s="2"/>
      <c r="J1757" s="2">
        <f t="shared" si="607"/>
        <v>0.3697221614526362</v>
      </c>
      <c r="K1757" s="2">
        <f t="shared" si="608"/>
        <v>0.52592430540363155</v>
      </c>
      <c r="L1757" s="2">
        <f t="shared" si="609"/>
        <v>0.10391599212426166</v>
      </c>
      <c r="M1757" s="2">
        <f t="shared" si="610"/>
        <v>4.3754101947053592E-4</v>
      </c>
      <c r="N1757" s="56">
        <v>1690</v>
      </c>
      <c r="O1757" s="56">
        <v>2404</v>
      </c>
      <c r="P1757" s="56">
        <v>475</v>
      </c>
      <c r="Q1757" s="56"/>
      <c r="R1757" s="56"/>
      <c r="S1757" s="56"/>
      <c r="T1757" s="56"/>
      <c r="U1757" s="56"/>
      <c r="V1757" s="56"/>
      <c r="W1757" s="56"/>
      <c r="X1757" s="56">
        <v>0</v>
      </c>
      <c r="Y1757" s="56">
        <v>2</v>
      </c>
      <c r="Z1757" s="56"/>
      <c r="AA1757" s="56"/>
      <c r="AB1757" s="56"/>
      <c r="AC1757" s="56"/>
      <c r="AD1757" s="56"/>
      <c r="AE1757" s="56"/>
      <c r="AG1757" s="6">
        <f>IF(Q1757&gt;0,RANK(Q1757,(N1757:P1757,Q1757:AE1757)),0)</f>
        <v>0</v>
      </c>
      <c r="AH1757" s="6">
        <f>IF(R1757&gt;0,RANK(R1757,(N1757:P1757,Q1757:AE1757)),0)</f>
        <v>0</v>
      </c>
      <c r="AI1757" s="6">
        <f>IF(T1757&gt;0,RANK(T1757,(N1757:P1757,Q1757:AE1757)),0)</f>
        <v>0</v>
      </c>
      <c r="AJ1757" s="6">
        <f>IF(S1757&gt;0,RANK(S1757,(N1757:P1757,Q1757:AE1757)),0)</f>
        <v>0</v>
      </c>
      <c r="AK1757" s="2">
        <f t="shared" si="611"/>
        <v>0</v>
      </c>
      <c r="AL1757" s="2">
        <f t="shared" si="612"/>
        <v>0</v>
      </c>
      <c r="AM1757" s="2">
        <f t="shared" si="613"/>
        <v>0</v>
      </c>
      <c r="AN1757" s="2">
        <f t="shared" si="614"/>
        <v>0</v>
      </c>
      <c r="AP1757" t="s">
        <v>167</v>
      </c>
      <c r="AQ1757" t="s">
        <v>2125</v>
      </c>
      <c r="AT1757" s="92">
        <v>51</v>
      </c>
      <c r="AU1757" s="94">
        <v>133</v>
      </c>
      <c r="AV1757" s="98">
        <f t="shared" si="615"/>
        <v>51133</v>
      </c>
      <c r="AX1757" s="6" t="s">
        <v>1535</v>
      </c>
    </row>
    <row r="1758" spans="1:50" hidden="1" outlineLevel="1">
      <c r="A1758" t="s">
        <v>1071</v>
      </c>
      <c r="B1758" t="s">
        <v>2125</v>
      </c>
      <c r="C1758" s="1">
        <f t="shared" ref="C1758:C1789" si="616">SUM(N1758:AE1758)</f>
        <v>4880</v>
      </c>
      <c r="D1758" s="6">
        <f>IF(N1758&gt;0, RANK(N1758,(N1758:P1758,Q1758:AE1758)),0)</f>
        <v>2</v>
      </c>
      <c r="E1758" s="6">
        <f>IF(O1758&gt;0,RANK(O1758,(N1758:P1758,Q1758:AE1758)),0)</f>
        <v>1</v>
      </c>
      <c r="F1758" s="6">
        <f>IF(P1758&gt;0,RANK(P1758,(N1758:P1758,Q1758:AE1758)),0)</f>
        <v>3</v>
      </c>
      <c r="G1758" s="1">
        <f t="shared" si="604"/>
        <v>73</v>
      </c>
      <c r="H1758" s="2">
        <f t="shared" si="605"/>
        <v>1.4959016393442623E-2</v>
      </c>
      <c r="I1758" s="2"/>
      <c r="J1758" s="2">
        <f t="shared" ref="J1758:J1789" si="617">IF($C1758=0,"-",N1758/$C1758)</f>
        <v>0.44651639344262295</v>
      </c>
      <c r="K1758" s="2">
        <f t="shared" ref="K1758:K1789" si="618">IF($C1758=0,"-",O1758/$C1758)</f>
        <v>0.46147540983606555</v>
      </c>
      <c r="L1758" s="2">
        <f t="shared" ref="L1758:L1789" si="619">IF($C1758=0,"-",P1758/$C1758)</f>
        <v>9.2008196721311469E-2</v>
      </c>
      <c r="M1758" s="2">
        <f t="shared" ref="M1758:M1789" si="620">IF(C1758=0,"-",(1-J1758-K1758-L1758))</f>
        <v>2.7755575615628914E-17</v>
      </c>
      <c r="N1758" s="56">
        <v>2179</v>
      </c>
      <c r="O1758" s="56">
        <v>2252</v>
      </c>
      <c r="P1758" s="56">
        <v>449</v>
      </c>
      <c r="Q1758" s="56"/>
      <c r="R1758" s="56"/>
      <c r="S1758" s="56"/>
      <c r="T1758" s="56"/>
      <c r="U1758" s="56"/>
      <c r="V1758" s="56"/>
      <c r="W1758" s="56"/>
      <c r="X1758" s="56">
        <v>0</v>
      </c>
      <c r="Y1758" s="56">
        <v>0</v>
      </c>
      <c r="Z1758" s="56"/>
      <c r="AA1758" s="56"/>
      <c r="AB1758" s="56"/>
      <c r="AC1758" s="56"/>
      <c r="AD1758" s="56"/>
      <c r="AE1758" s="56"/>
      <c r="AG1758" s="6">
        <f>IF(Q1758&gt;0,RANK(Q1758,(N1758:P1758,Q1758:AE1758)),0)</f>
        <v>0</v>
      </c>
      <c r="AH1758" s="6">
        <f>IF(R1758&gt;0,RANK(R1758,(N1758:P1758,Q1758:AE1758)),0)</f>
        <v>0</v>
      </c>
      <c r="AI1758" s="6">
        <f>IF(T1758&gt;0,RANK(T1758,(N1758:P1758,Q1758:AE1758)),0)</f>
        <v>0</v>
      </c>
      <c r="AJ1758" s="6">
        <f>IF(S1758&gt;0,RANK(S1758,(N1758:P1758,Q1758:AE1758)),0)</f>
        <v>0</v>
      </c>
      <c r="AK1758" s="2">
        <f t="shared" ref="AK1758:AK1789" si="621">IF($C1758=0,"-",Q1758/$C1758)</f>
        <v>0</v>
      </c>
      <c r="AL1758" s="2">
        <f t="shared" ref="AL1758:AL1789" si="622">IF($C1758=0,"-",R1758/$C1758)</f>
        <v>0</v>
      </c>
      <c r="AM1758" s="2">
        <f t="shared" ref="AM1758:AM1789" si="623">IF($C1758=0,"-",T1758/$C1758)</f>
        <v>0</v>
      </c>
      <c r="AN1758" s="2">
        <f t="shared" ref="AN1758:AN1789" si="624">IF($C1758=0,"-",S1758/$C1758)</f>
        <v>0</v>
      </c>
      <c r="AP1758" t="s">
        <v>1071</v>
      </c>
      <c r="AQ1758" t="s">
        <v>2125</v>
      </c>
      <c r="AT1758" s="92">
        <v>51</v>
      </c>
      <c r="AU1758" s="94">
        <v>135</v>
      </c>
      <c r="AV1758" s="98">
        <f t="shared" si="615"/>
        <v>51135</v>
      </c>
      <c r="AX1758" s="6" t="s">
        <v>1535</v>
      </c>
    </row>
    <row r="1759" spans="1:50" hidden="1" outlineLevel="1">
      <c r="A1759" t="s">
        <v>736</v>
      </c>
      <c r="B1759" t="s">
        <v>2125</v>
      </c>
      <c r="C1759" s="1">
        <f t="shared" si="616"/>
        <v>7294</v>
      </c>
      <c r="D1759" s="6">
        <f>IF(N1759&gt;0, RANK(N1759,(N1759:P1759,Q1759:AE1759)),0)</f>
        <v>2</v>
      </c>
      <c r="E1759" s="6">
        <f>IF(O1759&gt;0,RANK(O1759,(N1759:P1759,Q1759:AE1759)),0)</f>
        <v>1</v>
      </c>
      <c r="F1759" s="6">
        <f>IF(P1759&gt;0,RANK(P1759,(N1759:P1759,Q1759:AE1759)),0)</f>
        <v>3</v>
      </c>
      <c r="G1759" s="1">
        <f t="shared" si="604"/>
        <v>481</v>
      </c>
      <c r="H1759" s="2">
        <f t="shared" si="605"/>
        <v>6.5944612009871131E-2</v>
      </c>
      <c r="I1759" s="2"/>
      <c r="J1759" s="2">
        <f t="shared" si="617"/>
        <v>0.40471620510008227</v>
      </c>
      <c r="K1759" s="2">
        <f t="shared" si="618"/>
        <v>0.47066081710995339</v>
      </c>
      <c r="L1759" s="2">
        <f t="shared" si="619"/>
        <v>0.12434877981902934</v>
      </c>
      <c r="M1759" s="2">
        <f t="shared" si="620"/>
        <v>2.7419797093494735E-4</v>
      </c>
      <c r="N1759" s="56">
        <v>2952</v>
      </c>
      <c r="O1759" s="56">
        <v>3433</v>
      </c>
      <c r="P1759" s="56">
        <v>907</v>
      </c>
      <c r="Q1759" s="56"/>
      <c r="R1759" s="56"/>
      <c r="S1759" s="56"/>
      <c r="T1759" s="56"/>
      <c r="U1759" s="56"/>
      <c r="V1759" s="56"/>
      <c r="W1759" s="56"/>
      <c r="X1759" s="56">
        <v>2</v>
      </c>
      <c r="Y1759" s="56">
        <v>0</v>
      </c>
      <c r="Z1759" s="56"/>
      <c r="AA1759" s="56"/>
      <c r="AB1759" s="56"/>
      <c r="AC1759" s="56"/>
      <c r="AD1759" s="56"/>
      <c r="AE1759" s="56"/>
      <c r="AG1759" s="6">
        <f>IF(Q1759&gt;0,RANK(Q1759,(N1759:P1759,Q1759:AE1759)),0)</f>
        <v>0</v>
      </c>
      <c r="AH1759" s="6">
        <f>IF(R1759&gt;0,RANK(R1759,(N1759:P1759,Q1759:AE1759)),0)</f>
        <v>0</v>
      </c>
      <c r="AI1759" s="6">
        <f>IF(T1759&gt;0,RANK(T1759,(N1759:P1759,Q1759:AE1759)),0)</f>
        <v>0</v>
      </c>
      <c r="AJ1759" s="6">
        <f>IF(S1759&gt;0,RANK(S1759,(N1759:P1759,Q1759:AE1759)),0)</f>
        <v>0</v>
      </c>
      <c r="AK1759" s="2">
        <f t="shared" si="621"/>
        <v>0</v>
      </c>
      <c r="AL1759" s="2">
        <f t="shared" si="622"/>
        <v>0</v>
      </c>
      <c r="AM1759" s="2">
        <f t="shared" si="623"/>
        <v>0</v>
      </c>
      <c r="AN1759" s="2">
        <f t="shared" si="624"/>
        <v>0</v>
      </c>
      <c r="AP1759" t="s">
        <v>736</v>
      </c>
      <c r="AQ1759" t="s">
        <v>2125</v>
      </c>
      <c r="AT1759" s="92">
        <v>51</v>
      </c>
      <c r="AU1759" s="94">
        <v>137</v>
      </c>
      <c r="AV1759" s="98">
        <f t="shared" si="615"/>
        <v>51137</v>
      </c>
      <c r="AX1759" s="6" t="s">
        <v>1535</v>
      </c>
    </row>
    <row r="1760" spans="1:50" hidden="1" outlineLevel="1">
      <c r="A1760" t="s">
        <v>1342</v>
      </c>
      <c r="B1760" t="s">
        <v>2125</v>
      </c>
      <c r="C1760" s="1">
        <f t="shared" si="616"/>
        <v>6947</v>
      </c>
      <c r="D1760" s="6">
        <f>IF(N1760&gt;0, RANK(N1760,(N1760:P1760,Q1760:AE1760)),0)</f>
        <v>2</v>
      </c>
      <c r="E1760" s="6">
        <f>IF(O1760&gt;0,RANK(O1760,(N1760:P1760,Q1760:AE1760)),0)</f>
        <v>1</v>
      </c>
      <c r="F1760" s="6">
        <f>IF(P1760&gt;0,RANK(P1760,(N1760:P1760,Q1760:AE1760)),0)</f>
        <v>3</v>
      </c>
      <c r="G1760" s="1">
        <f t="shared" si="604"/>
        <v>1909</v>
      </c>
      <c r="H1760" s="2">
        <f t="shared" si="605"/>
        <v>0.27479487548582121</v>
      </c>
      <c r="I1760" s="2"/>
      <c r="J1760" s="2">
        <f t="shared" si="617"/>
        <v>0.32632791132863104</v>
      </c>
      <c r="K1760" s="2">
        <f t="shared" si="618"/>
        <v>0.6011227868144523</v>
      </c>
      <c r="L1760" s="2">
        <f t="shared" si="619"/>
        <v>7.2405354829422772E-2</v>
      </c>
      <c r="M1760" s="2">
        <f t="shared" si="620"/>
        <v>1.4394702749388755E-4</v>
      </c>
      <c r="N1760" s="56">
        <v>2267</v>
      </c>
      <c r="O1760" s="56">
        <v>4176</v>
      </c>
      <c r="P1760" s="56">
        <v>503</v>
      </c>
      <c r="Q1760" s="56"/>
      <c r="R1760" s="56"/>
      <c r="S1760" s="56"/>
      <c r="T1760" s="56"/>
      <c r="U1760" s="56"/>
      <c r="V1760" s="56"/>
      <c r="W1760" s="56"/>
      <c r="X1760" s="56">
        <v>1</v>
      </c>
      <c r="Y1760" s="56">
        <v>0</v>
      </c>
      <c r="Z1760" s="56"/>
      <c r="AA1760" s="56"/>
      <c r="AB1760" s="56"/>
      <c r="AC1760" s="56"/>
      <c r="AD1760" s="56"/>
      <c r="AE1760" s="56"/>
      <c r="AG1760" s="6">
        <f>IF(Q1760&gt;0,RANK(Q1760,(N1760:P1760,Q1760:AE1760)),0)</f>
        <v>0</v>
      </c>
      <c r="AH1760" s="6">
        <f>IF(R1760&gt;0,RANK(R1760,(N1760:P1760,Q1760:AE1760)),0)</f>
        <v>0</v>
      </c>
      <c r="AI1760" s="6">
        <f>IF(T1760&gt;0,RANK(T1760,(N1760:P1760,Q1760:AE1760)),0)</f>
        <v>0</v>
      </c>
      <c r="AJ1760" s="6">
        <f>IF(S1760&gt;0,RANK(S1760,(N1760:P1760,Q1760:AE1760)),0)</f>
        <v>0</v>
      </c>
      <c r="AK1760" s="2">
        <f t="shared" si="621"/>
        <v>0</v>
      </c>
      <c r="AL1760" s="2">
        <f t="shared" si="622"/>
        <v>0</v>
      </c>
      <c r="AM1760" s="2">
        <f t="shared" si="623"/>
        <v>0</v>
      </c>
      <c r="AN1760" s="2">
        <f t="shared" si="624"/>
        <v>0</v>
      </c>
      <c r="AP1760" t="s">
        <v>1342</v>
      </c>
      <c r="AQ1760" t="s">
        <v>2125</v>
      </c>
      <c r="AT1760" s="92">
        <v>51</v>
      </c>
      <c r="AU1760" s="94">
        <v>139</v>
      </c>
      <c r="AV1760" s="98">
        <f t="shared" si="615"/>
        <v>51139</v>
      </c>
      <c r="AX1760" s="6" t="s">
        <v>1535</v>
      </c>
    </row>
    <row r="1761" spans="1:50" hidden="1" outlineLevel="1">
      <c r="A1761" t="s">
        <v>873</v>
      </c>
      <c r="B1761" t="s">
        <v>2125</v>
      </c>
      <c r="C1761" s="1">
        <f t="shared" si="616"/>
        <v>5644</v>
      </c>
      <c r="D1761" s="6">
        <f>IF(N1761&gt;0, RANK(N1761,(N1761:P1761,Q1761:AE1761)),0)</f>
        <v>2</v>
      </c>
      <c r="E1761" s="6">
        <f>IF(O1761&gt;0,RANK(O1761,(N1761:P1761,Q1761:AE1761)),0)</f>
        <v>1</v>
      </c>
      <c r="F1761" s="6">
        <f>IF(P1761&gt;0,RANK(P1761,(N1761:P1761,Q1761:AE1761)),0)</f>
        <v>3</v>
      </c>
      <c r="G1761" s="1">
        <f t="shared" si="604"/>
        <v>1293</v>
      </c>
      <c r="H1761" s="2">
        <f t="shared" si="605"/>
        <v>0.22909284195605953</v>
      </c>
      <c r="I1761" s="2"/>
      <c r="J1761" s="2">
        <f t="shared" si="617"/>
        <v>0.33982990786676115</v>
      </c>
      <c r="K1761" s="2">
        <f t="shared" si="618"/>
        <v>0.56892274982282065</v>
      </c>
      <c r="L1761" s="2">
        <f t="shared" si="619"/>
        <v>8.9652728561304046E-2</v>
      </c>
      <c r="M1761" s="2">
        <f t="shared" si="620"/>
        <v>1.5946137491141543E-3</v>
      </c>
      <c r="N1761" s="56">
        <v>1918</v>
      </c>
      <c r="O1761" s="56">
        <v>3211</v>
      </c>
      <c r="P1761" s="56">
        <v>506</v>
      </c>
      <c r="Q1761" s="56"/>
      <c r="R1761" s="56"/>
      <c r="S1761" s="56"/>
      <c r="T1761" s="56"/>
      <c r="U1761" s="56"/>
      <c r="V1761" s="56"/>
      <c r="W1761" s="56"/>
      <c r="X1761" s="56">
        <v>9</v>
      </c>
      <c r="Y1761" s="56">
        <v>0</v>
      </c>
      <c r="Z1761" s="56"/>
      <c r="AA1761" s="56"/>
      <c r="AB1761" s="56"/>
      <c r="AC1761" s="56"/>
      <c r="AD1761" s="56"/>
      <c r="AE1761" s="56"/>
      <c r="AG1761" s="6">
        <f>IF(Q1761&gt;0,RANK(Q1761,(N1761:P1761,Q1761:AE1761)),0)</f>
        <v>0</v>
      </c>
      <c r="AH1761" s="6">
        <f>IF(R1761&gt;0,RANK(R1761,(N1761:P1761,Q1761:AE1761)),0)</f>
        <v>0</v>
      </c>
      <c r="AI1761" s="6">
        <f>IF(T1761&gt;0,RANK(T1761,(N1761:P1761,Q1761:AE1761)),0)</f>
        <v>0</v>
      </c>
      <c r="AJ1761" s="6">
        <f>IF(S1761&gt;0,RANK(S1761,(N1761:P1761,Q1761:AE1761)),0)</f>
        <v>0</v>
      </c>
      <c r="AK1761" s="2">
        <f t="shared" si="621"/>
        <v>0</v>
      </c>
      <c r="AL1761" s="2">
        <f t="shared" si="622"/>
        <v>0</v>
      </c>
      <c r="AM1761" s="2">
        <f t="shared" si="623"/>
        <v>0</v>
      </c>
      <c r="AN1761" s="2">
        <f t="shared" si="624"/>
        <v>0</v>
      </c>
      <c r="AP1761" t="s">
        <v>873</v>
      </c>
      <c r="AQ1761" t="s">
        <v>2125</v>
      </c>
      <c r="AT1761" s="92">
        <v>51</v>
      </c>
      <c r="AU1761" s="94">
        <v>141</v>
      </c>
      <c r="AV1761" s="98">
        <f t="shared" si="615"/>
        <v>51141</v>
      </c>
      <c r="AX1761" s="6" t="s">
        <v>1535</v>
      </c>
    </row>
    <row r="1762" spans="1:50" hidden="1" outlineLevel="1">
      <c r="A1762" t="s">
        <v>1009</v>
      </c>
      <c r="B1762" t="s">
        <v>2125</v>
      </c>
      <c r="C1762" s="1">
        <f t="shared" si="616"/>
        <v>18213</v>
      </c>
      <c r="D1762" s="6">
        <f>IF(N1762&gt;0, RANK(N1762,(N1762:P1762,Q1762:AE1762)),0)</f>
        <v>2</v>
      </c>
      <c r="E1762" s="6">
        <f>IF(O1762&gt;0,RANK(O1762,(N1762:P1762,Q1762:AE1762)),0)</f>
        <v>1</v>
      </c>
      <c r="F1762" s="6">
        <f>IF(P1762&gt;0,RANK(P1762,(N1762:P1762,Q1762:AE1762)),0)</f>
        <v>3</v>
      </c>
      <c r="G1762" s="1">
        <f t="shared" si="604"/>
        <v>4499</v>
      </c>
      <c r="H1762" s="2">
        <f t="shared" si="605"/>
        <v>0.24702135837039477</v>
      </c>
      <c r="I1762" s="2"/>
      <c r="J1762" s="2">
        <f t="shared" si="617"/>
        <v>0.32751331466534894</v>
      </c>
      <c r="K1762" s="2">
        <f t="shared" si="618"/>
        <v>0.57453467303574368</v>
      </c>
      <c r="L1762" s="2">
        <f t="shared" si="619"/>
        <v>9.7732388952945698E-2</v>
      </c>
      <c r="M1762" s="2">
        <f t="shared" si="620"/>
        <v>2.196233459616781E-4</v>
      </c>
      <c r="N1762" s="56">
        <v>5965</v>
      </c>
      <c r="O1762" s="56">
        <v>10464</v>
      </c>
      <c r="P1762" s="56">
        <v>1780</v>
      </c>
      <c r="Q1762" s="56"/>
      <c r="R1762" s="56"/>
      <c r="S1762" s="56"/>
      <c r="T1762" s="56"/>
      <c r="U1762" s="56"/>
      <c r="V1762" s="56"/>
      <c r="W1762" s="56"/>
      <c r="X1762" s="56">
        <v>4</v>
      </c>
      <c r="Y1762" s="56">
        <v>0</v>
      </c>
      <c r="Z1762" s="56"/>
      <c r="AA1762" s="56"/>
      <c r="AB1762" s="56"/>
      <c r="AC1762" s="56"/>
      <c r="AD1762" s="56"/>
      <c r="AE1762" s="56"/>
      <c r="AG1762" s="6">
        <f>IF(Q1762&gt;0,RANK(Q1762,(N1762:P1762,Q1762:AE1762)),0)</f>
        <v>0</v>
      </c>
      <c r="AH1762" s="6">
        <f>IF(R1762&gt;0,RANK(R1762,(N1762:P1762,Q1762:AE1762)),0)</f>
        <v>0</v>
      </c>
      <c r="AI1762" s="6">
        <f>IF(T1762&gt;0,RANK(T1762,(N1762:P1762,Q1762:AE1762)),0)</f>
        <v>0</v>
      </c>
      <c r="AJ1762" s="6">
        <f>IF(S1762&gt;0,RANK(S1762,(N1762:P1762,Q1762:AE1762)),0)</f>
        <v>0</v>
      </c>
      <c r="AK1762" s="2">
        <f t="shared" si="621"/>
        <v>0</v>
      </c>
      <c r="AL1762" s="2">
        <f t="shared" si="622"/>
        <v>0</v>
      </c>
      <c r="AM1762" s="2">
        <f t="shared" si="623"/>
        <v>0</v>
      </c>
      <c r="AN1762" s="2">
        <f t="shared" si="624"/>
        <v>0</v>
      </c>
      <c r="AP1762" t="s">
        <v>1009</v>
      </c>
      <c r="AQ1762" t="s">
        <v>2125</v>
      </c>
      <c r="AT1762" s="92">
        <v>51</v>
      </c>
      <c r="AU1762" s="94">
        <v>143</v>
      </c>
      <c r="AV1762" s="98">
        <f t="shared" si="615"/>
        <v>51143</v>
      </c>
      <c r="AX1762" s="6" t="s">
        <v>1535</v>
      </c>
    </row>
    <row r="1763" spans="1:50" hidden="1" outlineLevel="1">
      <c r="A1763" t="s">
        <v>2109</v>
      </c>
      <c r="B1763" t="s">
        <v>2125</v>
      </c>
      <c r="C1763" s="1">
        <f t="shared" si="616"/>
        <v>6163</v>
      </c>
      <c r="D1763" s="6">
        <f>IF(N1763&gt;0, RANK(N1763,(N1763:P1763,Q1763:AE1763)),0)</f>
        <v>2</v>
      </c>
      <c r="E1763" s="6">
        <f>IF(O1763&gt;0,RANK(O1763,(N1763:P1763,Q1763:AE1763)),0)</f>
        <v>1</v>
      </c>
      <c r="F1763" s="6">
        <f>IF(P1763&gt;0,RANK(P1763,(N1763:P1763,Q1763:AE1763)),0)</f>
        <v>3</v>
      </c>
      <c r="G1763" s="1">
        <f t="shared" si="604"/>
        <v>2176</v>
      </c>
      <c r="H1763" s="2">
        <f t="shared" si="605"/>
        <v>0.35307480123316565</v>
      </c>
      <c r="I1763" s="2"/>
      <c r="J1763" s="2">
        <f t="shared" si="617"/>
        <v>0.27778679214668184</v>
      </c>
      <c r="K1763" s="2">
        <f t="shared" si="618"/>
        <v>0.63086159337984749</v>
      </c>
      <c r="L1763" s="2">
        <f t="shared" si="619"/>
        <v>9.0864838552652927E-2</v>
      </c>
      <c r="M1763" s="2">
        <f t="shared" si="620"/>
        <v>4.8677592081769472E-4</v>
      </c>
      <c r="N1763" s="56">
        <v>1712</v>
      </c>
      <c r="O1763" s="56">
        <v>3888</v>
      </c>
      <c r="P1763" s="56">
        <v>560</v>
      </c>
      <c r="Q1763" s="56"/>
      <c r="R1763" s="56"/>
      <c r="S1763" s="56"/>
      <c r="T1763" s="56"/>
      <c r="U1763" s="56"/>
      <c r="V1763" s="56"/>
      <c r="W1763" s="56"/>
      <c r="X1763" s="56">
        <v>3</v>
      </c>
      <c r="Y1763" s="56">
        <v>0</v>
      </c>
      <c r="Z1763" s="56"/>
      <c r="AA1763" s="56"/>
      <c r="AB1763" s="56"/>
      <c r="AC1763" s="56"/>
      <c r="AD1763" s="56"/>
      <c r="AE1763" s="56"/>
      <c r="AG1763" s="6">
        <f>IF(Q1763&gt;0,RANK(Q1763,(N1763:P1763,Q1763:AE1763)),0)</f>
        <v>0</v>
      </c>
      <c r="AH1763" s="6">
        <f>IF(R1763&gt;0,RANK(R1763,(N1763:P1763,Q1763:AE1763)),0)</f>
        <v>0</v>
      </c>
      <c r="AI1763" s="6">
        <f>IF(T1763&gt;0,RANK(T1763,(N1763:P1763,Q1763:AE1763)),0)</f>
        <v>0</v>
      </c>
      <c r="AJ1763" s="6">
        <f>IF(S1763&gt;0,RANK(S1763,(N1763:P1763,Q1763:AE1763)),0)</f>
        <v>0</v>
      </c>
      <c r="AK1763" s="2">
        <f t="shared" si="621"/>
        <v>0</v>
      </c>
      <c r="AL1763" s="2">
        <f t="shared" si="622"/>
        <v>0</v>
      </c>
      <c r="AM1763" s="2">
        <f t="shared" si="623"/>
        <v>0</v>
      </c>
      <c r="AN1763" s="2">
        <f t="shared" si="624"/>
        <v>0</v>
      </c>
      <c r="AP1763" t="s">
        <v>2109</v>
      </c>
      <c r="AQ1763" t="s">
        <v>2125</v>
      </c>
      <c r="AT1763" s="92">
        <v>51</v>
      </c>
      <c r="AU1763" s="94">
        <v>145</v>
      </c>
      <c r="AV1763" s="98">
        <f t="shared" si="615"/>
        <v>51145</v>
      </c>
      <c r="AX1763" s="6" t="s">
        <v>1535</v>
      </c>
    </row>
    <row r="1764" spans="1:50" hidden="1" outlineLevel="1">
      <c r="A1764" t="s">
        <v>365</v>
      </c>
      <c r="B1764" t="s">
        <v>2125</v>
      </c>
      <c r="C1764" s="1">
        <f t="shared" si="616"/>
        <v>5466</v>
      </c>
      <c r="D1764" s="6">
        <f>IF(N1764&gt;0, RANK(N1764,(N1764:P1764,Q1764:AE1764)),0)</f>
        <v>2</v>
      </c>
      <c r="E1764" s="6">
        <f>IF(O1764&gt;0,RANK(O1764,(N1764:P1764,Q1764:AE1764)),0)</f>
        <v>1</v>
      </c>
      <c r="F1764" s="6">
        <f>IF(P1764&gt;0,RANK(P1764,(N1764:P1764,Q1764:AE1764)),0)</f>
        <v>3</v>
      </c>
      <c r="G1764" s="1">
        <f t="shared" si="604"/>
        <v>65</v>
      </c>
      <c r="H1764" s="2">
        <f t="shared" si="605"/>
        <v>1.1891694109037688E-2</v>
      </c>
      <c r="I1764" s="2"/>
      <c r="J1764" s="2">
        <f t="shared" si="617"/>
        <v>0.44054152945481156</v>
      </c>
      <c r="K1764" s="2">
        <f t="shared" si="618"/>
        <v>0.45243322356384924</v>
      </c>
      <c r="L1764" s="2">
        <f t="shared" si="619"/>
        <v>0.1066593487010611</v>
      </c>
      <c r="M1764" s="2">
        <f t="shared" si="620"/>
        <v>3.6589828027804028E-4</v>
      </c>
      <c r="N1764" s="56">
        <v>2408</v>
      </c>
      <c r="O1764" s="56">
        <v>2473</v>
      </c>
      <c r="P1764" s="56">
        <v>583</v>
      </c>
      <c r="Q1764" s="56"/>
      <c r="R1764" s="56"/>
      <c r="S1764" s="56"/>
      <c r="T1764" s="56"/>
      <c r="U1764" s="56"/>
      <c r="V1764" s="56"/>
      <c r="W1764" s="56"/>
      <c r="X1764" s="56">
        <v>0</v>
      </c>
      <c r="Y1764" s="56">
        <v>2</v>
      </c>
      <c r="Z1764" s="56"/>
      <c r="AA1764" s="56"/>
      <c r="AB1764" s="56"/>
      <c r="AC1764" s="56"/>
      <c r="AD1764" s="56"/>
      <c r="AE1764" s="56"/>
      <c r="AG1764" s="6">
        <f>IF(Q1764&gt;0,RANK(Q1764,(N1764:P1764,Q1764:AE1764)),0)</f>
        <v>0</v>
      </c>
      <c r="AH1764" s="6">
        <f>IF(R1764&gt;0,RANK(R1764,(N1764:P1764,Q1764:AE1764)),0)</f>
        <v>0</v>
      </c>
      <c r="AI1764" s="6">
        <f>IF(T1764&gt;0,RANK(T1764,(N1764:P1764,Q1764:AE1764)),0)</f>
        <v>0</v>
      </c>
      <c r="AJ1764" s="6">
        <f>IF(S1764&gt;0,RANK(S1764,(N1764:P1764,Q1764:AE1764)),0)</f>
        <v>0</v>
      </c>
      <c r="AK1764" s="2">
        <f t="shared" si="621"/>
        <v>0</v>
      </c>
      <c r="AL1764" s="2">
        <f t="shared" si="622"/>
        <v>0</v>
      </c>
      <c r="AM1764" s="2">
        <f t="shared" si="623"/>
        <v>0</v>
      </c>
      <c r="AN1764" s="2">
        <f t="shared" si="624"/>
        <v>0</v>
      </c>
      <c r="AP1764" t="s">
        <v>365</v>
      </c>
      <c r="AQ1764" t="s">
        <v>2125</v>
      </c>
      <c r="AT1764" s="92">
        <v>51</v>
      </c>
      <c r="AU1764" s="94">
        <v>147</v>
      </c>
      <c r="AV1764" s="98">
        <f t="shared" si="615"/>
        <v>51147</v>
      </c>
      <c r="AX1764" s="6" t="s">
        <v>1535</v>
      </c>
    </row>
    <row r="1765" spans="1:50" hidden="1" outlineLevel="1">
      <c r="A1765" t="s">
        <v>1540</v>
      </c>
      <c r="B1765" t="s">
        <v>2125</v>
      </c>
      <c r="C1765" s="1">
        <f t="shared" si="616"/>
        <v>7803</v>
      </c>
      <c r="D1765" s="6">
        <f>IF(N1765&gt;0, RANK(N1765,(N1765:P1765,Q1765:AE1765)),0)</f>
        <v>2</v>
      </c>
      <c r="E1765" s="6">
        <f>IF(O1765&gt;0,RANK(O1765,(N1765:P1765,Q1765:AE1765)),0)</f>
        <v>1</v>
      </c>
      <c r="F1765" s="6">
        <f>IF(P1765&gt;0,RANK(P1765,(N1765:P1765,Q1765:AE1765)),0)</f>
        <v>3</v>
      </c>
      <c r="G1765" s="1">
        <f t="shared" si="604"/>
        <v>1778</v>
      </c>
      <c r="H1765" s="2">
        <f t="shared" si="605"/>
        <v>0.22786107907215172</v>
      </c>
      <c r="I1765" s="2"/>
      <c r="J1765" s="2">
        <f t="shared" si="617"/>
        <v>0.33628091759579648</v>
      </c>
      <c r="K1765" s="2">
        <f t="shared" si="618"/>
        <v>0.56414199666794818</v>
      </c>
      <c r="L1765" s="2">
        <f t="shared" si="619"/>
        <v>9.9448929898756894E-2</v>
      </c>
      <c r="M1765" s="2">
        <f t="shared" si="620"/>
        <v>1.2815583749845039E-4</v>
      </c>
      <c r="N1765" s="56">
        <v>2624</v>
      </c>
      <c r="O1765" s="56">
        <v>4402</v>
      </c>
      <c r="P1765" s="56">
        <v>776</v>
      </c>
      <c r="Q1765" s="56"/>
      <c r="R1765" s="56"/>
      <c r="S1765" s="56"/>
      <c r="T1765" s="56"/>
      <c r="U1765" s="56"/>
      <c r="V1765" s="56"/>
      <c r="W1765" s="56"/>
      <c r="X1765" s="56">
        <v>1</v>
      </c>
      <c r="Y1765" s="56">
        <v>0</v>
      </c>
      <c r="Z1765" s="56"/>
      <c r="AA1765" s="56"/>
      <c r="AB1765" s="56"/>
      <c r="AC1765" s="56"/>
      <c r="AD1765" s="56"/>
      <c r="AE1765" s="56"/>
      <c r="AG1765" s="6">
        <f>IF(Q1765&gt;0,RANK(Q1765,(N1765:P1765,Q1765:AE1765)),0)</f>
        <v>0</v>
      </c>
      <c r="AH1765" s="6">
        <f>IF(R1765&gt;0,RANK(R1765,(N1765:P1765,Q1765:AE1765)),0)</f>
        <v>0</v>
      </c>
      <c r="AI1765" s="6">
        <f>IF(T1765&gt;0,RANK(T1765,(N1765:P1765,Q1765:AE1765)),0)</f>
        <v>0</v>
      </c>
      <c r="AJ1765" s="6">
        <f>IF(S1765&gt;0,RANK(S1765,(N1765:P1765,Q1765:AE1765)),0)</f>
        <v>0</v>
      </c>
      <c r="AK1765" s="2">
        <f t="shared" si="621"/>
        <v>0</v>
      </c>
      <c r="AL1765" s="2">
        <f t="shared" si="622"/>
        <v>0</v>
      </c>
      <c r="AM1765" s="2">
        <f t="shared" si="623"/>
        <v>0</v>
      </c>
      <c r="AN1765" s="2">
        <f t="shared" si="624"/>
        <v>0</v>
      </c>
      <c r="AP1765" t="s">
        <v>1540</v>
      </c>
      <c r="AQ1765" t="s">
        <v>2125</v>
      </c>
      <c r="AT1765" s="92">
        <v>51</v>
      </c>
      <c r="AU1765" s="94">
        <v>149</v>
      </c>
      <c r="AV1765" s="98">
        <f t="shared" si="615"/>
        <v>51149</v>
      </c>
      <c r="AX1765" s="6" t="s">
        <v>1535</v>
      </c>
    </row>
    <row r="1766" spans="1:50" hidden="1" outlineLevel="1">
      <c r="A1766" t="s">
        <v>1934</v>
      </c>
      <c r="B1766" t="s">
        <v>2125</v>
      </c>
      <c r="C1766" s="1">
        <f t="shared" si="616"/>
        <v>57930</v>
      </c>
      <c r="D1766" s="6">
        <f>IF(N1766&gt;0, RANK(N1766,(N1766:P1766,Q1766:AE1766)),0)</f>
        <v>2</v>
      </c>
      <c r="E1766" s="6">
        <f>IF(O1766&gt;0,RANK(O1766,(N1766:P1766,Q1766:AE1766)),0)</f>
        <v>1</v>
      </c>
      <c r="F1766" s="6">
        <f>IF(P1766&gt;0,RANK(P1766,(N1766:P1766,Q1766:AE1766)),0)</f>
        <v>3</v>
      </c>
      <c r="G1766" s="1">
        <f t="shared" si="604"/>
        <v>3784</v>
      </c>
      <c r="H1766" s="2">
        <f t="shared" si="605"/>
        <v>6.5320214051441394E-2</v>
      </c>
      <c r="I1766" s="2"/>
      <c r="J1766" s="2">
        <f t="shared" si="617"/>
        <v>0.39867080959779044</v>
      </c>
      <c r="K1766" s="2">
        <f t="shared" si="618"/>
        <v>0.46399102364923184</v>
      </c>
      <c r="L1766" s="2">
        <f t="shared" si="619"/>
        <v>0.13695839806663215</v>
      </c>
      <c r="M1766" s="2">
        <f t="shared" si="620"/>
        <v>3.7976868634556626E-4</v>
      </c>
      <c r="N1766" s="56">
        <v>23095</v>
      </c>
      <c r="O1766" s="56">
        <v>26879</v>
      </c>
      <c r="P1766" s="56">
        <v>7934</v>
      </c>
      <c r="Q1766" s="56"/>
      <c r="R1766" s="56"/>
      <c r="S1766" s="56"/>
      <c r="T1766" s="56"/>
      <c r="U1766" s="56"/>
      <c r="V1766" s="56"/>
      <c r="W1766" s="56"/>
      <c r="X1766" s="56">
        <v>22</v>
      </c>
      <c r="Y1766" s="56">
        <v>0</v>
      </c>
      <c r="Z1766" s="56"/>
      <c r="AA1766" s="56"/>
      <c r="AB1766" s="56"/>
      <c r="AC1766" s="56"/>
      <c r="AD1766" s="56"/>
      <c r="AE1766" s="56"/>
      <c r="AG1766" s="6">
        <f>IF(Q1766&gt;0,RANK(Q1766,(N1766:P1766,Q1766:AE1766)),0)</f>
        <v>0</v>
      </c>
      <c r="AH1766" s="6">
        <f>IF(R1766&gt;0,RANK(R1766,(N1766:P1766,Q1766:AE1766)),0)</f>
        <v>0</v>
      </c>
      <c r="AI1766" s="6">
        <f>IF(T1766&gt;0,RANK(T1766,(N1766:P1766,Q1766:AE1766)),0)</f>
        <v>0</v>
      </c>
      <c r="AJ1766" s="6">
        <f>IF(S1766&gt;0,RANK(S1766,(N1766:P1766,Q1766:AE1766)),0)</f>
        <v>0</v>
      </c>
      <c r="AK1766" s="2">
        <f t="shared" si="621"/>
        <v>0</v>
      </c>
      <c r="AL1766" s="2">
        <f t="shared" si="622"/>
        <v>0</v>
      </c>
      <c r="AM1766" s="2">
        <f t="shared" si="623"/>
        <v>0</v>
      </c>
      <c r="AN1766" s="2">
        <f t="shared" si="624"/>
        <v>0</v>
      </c>
      <c r="AP1766" t="s">
        <v>1934</v>
      </c>
      <c r="AQ1766" t="s">
        <v>2125</v>
      </c>
      <c r="AT1766" s="92">
        <v>51</v>
      </c>
      <c r="AU1766" s="94">
        <v>153</v>
      </c>
      <c r="AV1766" s="98">
        <f t="shared" si="615"/>
        <v>51153</v>
      </c>
      <c r="AX1766" s="6" t="s">
        <v>1535</v>
      </c>
    </row>
    <row r="1767" spans="1:50" hidden="1" outlineLevel="1">
      <c r="A1767" t="s">
        <v>2636</v>
      </c>
      <c r="B1767" t="s">
        <v>2125</v>
      </c>
      <c r="C1767" s="1">
        <f t="shared" si="616"/>
        <v>11443</v>
      </c>
      <c r="D1767" s="6">
        <f>IF(N1767&gt;0, RANK(N1767,(N1767:P1767,Q1767:AE1767)),0)</f>
        <v>2</v>
      </c>
      <c r="E1767" s="6">
        <f>IF(O1767&gt;0,RANK(O1767,(N1767:P1767,Q1767:AE1767)),0)</f>
        <v>1</v>
      </c>
      <c r="F1767" s="6">
        <f>IF(P1767&gt;0,RANK(P1767,(N1767:P1767,Q1767:AE1767)),0)</f>
        <v>3</v>
      </c>
      <c r="G1767" s="1">
        <f t="shared" si="604"/>
        <v>637</v>
      </c>
      <c r="H1767" s="2">
        <f t="shared" si="605"/>
        <v>5.5667220134580093E-2</v>
      </c>
      <c r="I1767" s="2"/>
      <c r="J1767" s="2">
        <f t="shared" si="617"/>
        <v>0.40435200559293893</v>
      </c>
      <c r="K1767" s="2">
        <f t="shared" si="618"/>
        <v>0.46001922572751902</v>
      </c>
      <c r="L1767" s="2">
        <f t="shared" si="619"/>
        <v>0.13492965131521453</v>
      </c>
      <c r="M1767" s="2">
        <f t="shared" si="620"/>
        <v>6.991173643275117E-4</v>
      </c>
      <c r="N1767" s="56">
        <v>4627</v>
      </c>
      <c r="O1767" s="56">
        <v>5264</v>
      </c>
      <c r="P1767" s="56">
        <v>1544</v>
      </c>
      <c r="Q1767" s="56"/>
      <c r="R1767" s="56"/>
      <c r="S1767" s="56"/>
      <c r="T1767" s="56"/>
      <c r="U1767" s="56"/>
      <c r="V1767" s="56"/>
      <c r="W1767" s="56"/>
      <c r="X1767" s="56">
        <v>7</v>
      </c>
      <c r="Y1767" s="56">
        <v>1</v>
      </c>
      <c r="Z1767" s="56"/>
      <c r="AA1767" s="56"/>
      <c r="AB1767" s="56"/>
      <c r="AC1767" s="56"/>
      <c r="AD1767" s="56"/>
      <c r="AE1767" s="56"/>
      <c r="AG1767" s="6">
        <f>IF(Q1767&gt;0,RANK(Q1767,(N1767:P1767,Q1767:AE1767)),0)</f>
        <v>0</v>
      </c>
      <c r="AH1767" s="6">
        <f>IF(R1767&gt;0,RANK(R1767,(N1767:P1767,Q1767:AE1767)),0)</f>
        <v>0</v>
      </c>
      <c r="AI1767" s="6">
        <f>IF(T1767&gt;0,RANK(T1767,(N1767:P1767,Q1767:AE1767)),0)</f>
        <v>0</v>
      </c>
      <c r="AJ1767" s="6">
        <f>IF(S1767&gt;0,RANK(S1767,(N1767:P1767,Q1767:AE1767)),0)</f>
        <v>0</v>
      </c>
      <c r="AK1767" s="2">
        <f t="shared" si="621"/>
        <v>0</v>
      </c>
      <c r="AL1767" s="2">
        <f t="shared" si="622"/>
        <v>0</v>
      </c>
      <c r="AM1767" s="2">
        <f t="shared" si="623"/>
        <v>0</v>
      </c>
      <c r="AN1767" s="2">
        <f t="shared" si="624"/>
        <v>0</v>
      </c>
      <c r="AP1767" t="s">
        <v>2636</v>
      </c>
      <c r="AQ1767" t="s">
        <v>2125</v>
      </c>
      <c r="AT1767" s="92">
        <v>51</v>
      </c>
      <c r="AU1767" s="94">
        <v>155</v>
      </c>
      <c r="AV1767" s="98">
        <f t="shared" si="615"/>
        <v>51155</v>
      </c>
      <c r="AX1767" s="6" t="s">
        <v>1535</v>
      </c>
    </row>
    <row r="1768" spans="1:50" hidden="1" outlineLevel="1">
      <c r="A1768" t="s">
        <v>1338</v>
      </c>
      <c r="B1768" t="s">
        <v>2125</v>
      </c>
      <c r="C1768" s="1">
        <f t="shared" si="616"/>
        <v>2612</v>
      </c>
      <c r="D1768" s="6">
        <f>IF(N1768&gt;0, RANK(N1768,(N1768:P1768,Q1768:AE1768)),0)</f>
        <v>2</v>
      </c>
      <c r="E1768" s="6">
        <f>IF(O1768&gt;0,RANK(O1768,(N1768:P1768,Q1768:AE1768)),0)</f>
        <v>1</v>
      </c>
      <c r="F1768" s="6">
        <f>IF(P1768&gt;0,RANK(P1768,(N1768:P1768,Q1768:AE1768)),0)</f>
        <v>3</v>
      </c>
      <c r="G1768" s="1">
        <f t="shared" si="604"/>
        <v>138</v>
      </c>
      <c r="H1768" s="2">
        <f t="shared" si="605"/>
        <v>5.2833078101071976E-2</v>
      </c>
      <c r="I1768" s="2"/>
      <c r="J1768" s="2">
        <f t="shared" si="617"/>
        <v>0.43376722817764163</v>
      </c>
      <c r="K1768" s="2">
        <f t="shared" si="618"/>
        <v>0.48660030627871365</v>
      </c>
      <c r="L1768" s="2">
        <f t="shared" si="619"/>
        <v>7.7718223583460949E-2</v>
      </c>
      <c r="M1768" s="2">
        <f t="shared" si="620"/>
        <v>1.9142419601837213E-3</v>
      </c>
      <c r="N1768" s="56">
        <v>1133</v>
      </c>
      <c r="O1768" s="56">
        <v>1271</v>
      </c>
      <c r="P1768" s="56">
        <v>203</v>
      </c>
      <c r="Q1768" s="56"/>
      <c r="R1768" s="56"/>
      <c r="S1768" s="56"/>
      <c r="T1768" s="56"/>
      <c r="U1768" s="56"/>
      <c r="V1768" s="56"/>
      <c r="W1768" s="56"/>
      <c r="X1768" s="56">
        <v>1</v>
      </c>
      <c r="Y1768" s="56">
        <v>4</v>
      </c>
      <c r="Z1768" s="56"/>
      <c r="AA1768" s="56"/>
      <c r="AB1768" s="56"/>
      <c r="AC1768" s="56"/>
      <c r="AD1768" s="56"/>
      <c r="AE1768" s="56"/>
      <c r="AG1768" s="6">
        <f>IF(Q1768&gt;0,RANK(Q1768,(N1768:P1768,Q1768:AE1768)),0)</f>
        <v>0</v>
      </c>
      <c r="AH1768" s="6">
        <f>IF(R1768&gt;0,RANK(R1768,(N1768:P1768,Q1768:AE1768)),0)</f>
        <v>0</v>
      </c>
      <c r="AI1768" s="6">
        <f>IF(T1768&gt;0,RANK(T1768,(N1768:P1768,Q1768:AE1768)),0)</f>
        <v>0</v>
      </c>
      <c r="AJ1768" s="6">
        <f>IF(S1768&gt;0,RANK(S1768,(N1768:P1768,Q1768:AE1768)),0)</f>
        <v>0</v>
      </c>
      <c r="AK1768" s="2">
        <f t="shared" si="621"/>
        <v>0</v>
      </c>
      <c r="AL1768" s="2">
        <f t="shared" si="622"/>
        <v>0</v>
      </c>
      <c r="AM1768" s="2">
        <f t="shared" si="623"/>
        <v>0</v>
      </c>
      <c r="AN1768" s="2">
        <f t="shared" si="624"/>
        <v>0</v>
      </c>
      <c r="AP1768" t="s">
        <v>1338</v>
      </c>
      <c r="AQ1768" t="s">
        <v>2125</v>
      </c>
      <c r="AT1768" s="92">
        <v>51</v>
      </c>
      <c r="AU1768" s="94">
        <v>157</v>
      </c>
      <c r="AV1768" s="98">
        <f t="shared" si="615"/>
        <v>51157</v>
      </c>
      <c r="AX1768" s="6" t="s">
        <v>1535</v>
      </c>
    </row>
    <row r="1769" spans="1:50" hidden="1" outlineLevel="1">
      <c r="A1769" t="s">
        <v>123</v>
      </c>
      <c r="B1769" t="s">
        <v>2125</v>
      </c>
      <c r="C1769" s="1">
        <f t="shared" si="616"/>
        <v>2433</v>
      </c>
      <c r="D1769" s="6">
        <f>IF(N1769&gt;0, RANK(N1769,(N1769:P1769,Q1769:AE1769)),0)</f>
        <v>2</v>
      </c>
      <c r="E1769" s="6">
        <f>IF(O1769&gt;0,RANK(O1769,(N1769:P1769,Q1769:AE1769)),0)</f>
        <v>1</v>
      </c>
      <c r="F1769" s="6">
        <f>IF(P1769&gt;0,RANK(P1769,(N1769:P1769,Q1769:AE1769)),0)</f>
        <v>3</v>
      </c>
      <c r="G1769" s="1">
        <f t="shared" si="604"/>
        <v>515</v>
      </c>
      <c r="H1769" s="2">
        <f t="shared" si="605"/>
        <v>0.21167283189478012</v>
      </c>
      <c r="I1769" s="2"/>
      <c r="J1769" s="2">
        <f t="shared" si="617"/>
        <v>0.33127825729551991</v>
      </c>
      <c r="K1769" s="2">
        <f t="shared" si="618"/>
        <v>0.5429510891903</v>
      </c>
      <c r="L1769" s="2">
        <f t="shared" si="619"/>
        <v>0.12577065351418001</v>
      </c>
      <c r="M1769" s="2">
        <f t="shared" si="620"/>
        <v>2.7755575615628914E-17</v>
      </c>
      <c r="N1769" s="56">
        <v>806</v>
      </c>
      <c r="O1769" s="56">
        <v>1321</v>
      </c>
      <c r="P1769" s="56">
        <v>306</v>
      </c>
      <c r="Q1769" s="56"/>
      <c r="R1769" s="56"/>
      <c r="S1769" s="56"/>
      <c r="T1769" s="56"/>
      <c r="U1769" s="56"/>
      <c r="V1769" s="56"/>
      <c r="W1769" s="56"/>
      <c r="X1769" s="56">
        <v>0</v>
      </c>
      <c r="Y1769" s="56">
        <v>0</v>
      </c>
      <c r="Z1769" s="56"/>
      <c r="AA1769" s="56"/>
      <c r="AB1769" s="56"/>
      <c r="AC1769" s="56"/>
      <c r="AD1769" s="56"/>
      <c r="AE1769" s="56"/>
      <c r="AG1769" s="6">
        <f>IF(Q1769&gt;0,RANK(Q1769,(N1769:P1769,Q1769:AE1769)),0)</f>
        <v>0</v>
      </c>
      <c r="AH1769" s="6">
        <f>IF(R1769&gt;0,RANK(R1769,(N1769:P1769,Q1769:AE1769)),0)</f>
        <v>0</v>
      </c>
      <c r="AI1769" s="6">
        <f>IF(T1769&gt;0,RANK(T1769,(N1769:P1769,Q1769:AE1769)),0)</f>
        <v>0</v>
      </c>
      <c r="AJ1769" s="6">
        <f>IF(S1769&gt;0,RANK(S1769,(N1769:P1769,Q1769:AE1769)),0)</f>
        <v>0</v>
      </c>
      <c r="AK1769" s="2">
        <f t="shared" si="621"/>
        <v>0</v>
      </c>
      <c r="AL1769" s="2">
        <f t="shared" si="622"/>
        <v>0</v>
      </c>
      <c r="AM1769" s="2">
        <f t="shared" si="623"/>
        <v>0</v>
      </c>
      <c r="AN1769" s="2">
        <f t="shared" si="624"/>
        <v>0</v>
      </c>
      <c r="AP1769" t="s">
        <v>123</v>
      </c>
      <c r="AQ1769" t="s">
        <v>2125</v>
      </c>
      <c r="AT1769" s="92">
        <v>51</v>
      </c>
      <c r="AU1769" s="94">
        <v>159</v>
      </c>
      <c r="AV1769" s="98">
        <f t="shared" si="615"/>
        <v>51159</v>
      </c>
      <c r="AX1769" s="6" t="s">
        <v>1535</v>
      </c>
    </row>
    <row r="1770" spans="1:50" hidden="1" outlineLevel="1">
      <c r="A1770" t="s">
        <v>1837</v>
      </c>
      <c r="B1770" t="s">
        <v>2125</v>
      </c>
      <c r="C1770" s="1">
        <f t="shared" si="616"/>
        <v>34399</v>
      </c>
      <c r="D1770" s="6">
        <f>IF(N1770&gt;0, RANK(N1770,(N1770:P1770,Q1770:AE1770)),0)</f>
        <v>2</v>
      </c>
      <c r="E1770" s="6">
        <f>IF(O1770&gt;0,RANK(O1770,(N1770:P1770,Q1770:AE1770)),0)</f>
        <v>1</v>
      </c>
      <c r="F1770" s="6">
        <f>IF(P1770&gt;0,RANK(P1770,(N1770:P1770,Q1770:AE1770)),0)</f>
        <v>3</v>
      </c>
      <c r="G1770" s="1">
        <f t="shared" si="604"/>
        <v>2153</v>
      </c>
      <c r="H1770" s="2">
        <f t="shared" si="605"/>
        <v>6.2589028750835773E-2</v>
      </c>
      <c r="I1770" s="2"/>
      <c r="J1770" s="2">
        <f t="shared" si="617"/>
        <v>0.39489520044187332</v>
      </c>
      <c r="K1770" s="2">
        <f t="shared" si="618"/>
        <v>0.45748422919270909</v>
      </c>
      <c r="L1770" s="2">
        <f t="shared" si="619"/>
        <v>0.1470972993400971</v>
      </c>
      <c r="M1770" s="2">
        <f t="shared" si="620"/>
        <v>5.2327102532048753E-4</v>
      </c>
      <c r="N1770" s="56">
        <v>13584</v>
      </c>
      <c r="O1770" s="56">
        <v>15737</v>
      </c>
      <c r="P1770" s="56">
        <v>5060</v>
      </c>
      <c r="Q1770" s="56"/>
      <c r="R1770" s="56"/>
      <c r="S1770" s="56"/>
      <c r="T1770" s="56"/>
      <c r="U1770" s="56"/>
      <c r="V1770" s="56"/>
      <c r="W1770" s="56"/>
      <c r="X1770" s="56">
        <v>16</v>
      </c>
      <c r="Y1770" s="56">
        <v>2</v>
      </c>
      <c r="Z1770" s="56"/>
      <c r="AA1770" s="56"/>
      <c r="AB1770" s="56"/>
      <c r="AC1770" s="56"/>
      <c r="AD1770" s="56"/>
      <c r="AE1770" s="56"/>
      <c r="AG1770" s="6">
        <f>IF(Q1770&gt;0,RANK(Q1770,(N1770:P1770,Q1770:AE1770)),0)</f>
        <v>0</v>
      </c>
      <c r="AH1770" s="6">
        <f>IF(R1770&gt;0,RANK(R1770,(N1770:P1770,Q1770:AE1770)),0)</f>
        <v>0</v>
      </c>
      <c r="AI1770" s="6">
        <f>IF(T1770&gt;0,RANK(T1770,(N1770:P1770,Q1770:AE1770)),0)</f>
        <v>0</v>
      </c>
      <c r="AJ1770" s="6">
        <f>IF(S1770&gt;0,RANK(S1770,(N1770:P1770,Q1770:AE1770)),0)</f>
        <v>0</v>
      </c>
      <c r="AK1770" s="2">
        <f t="shared" si="621"/>
        <v>0</v>
      </c>
      <c r="AL1770" s="2">
        <f t="shared" si="622"/>
        <v>0</v>
      </c>
      <c r="AM1770" s="2">
        <f t="shared" si="623"/>
        <v>0</v>
      </c>
      <c r="AN1770" s="2">
        <f t="shared" si="624"/>
        <v>0</v>
      </c>
      <c r="AP1770" t="s">
        <v>1837</v>
      </c>
      <c r="AQ1770" t="s">
        <v>2125</v>
      </c>
      <c r="AT1770" s="92">
        <v>51</v>
      </c>
      <c r="AU1770" s="94">
        <v>161</v>
      </c>
      <c r="AV1770" s="98">
        <f t="shared" si="615"/>
        <v>51161</v>
      </c>
      <c r="AX1770" s="6" t="s">
        <v>1535</v>
      </c>
    </row>
    <row r="1771" spans="1:50" hidden="1" outlineLevel="1">
      <c r="A1771" t="s">
        <v>1271</v>
      </c>
      <c r="B1771" t="s">
        <v>2125</v>
      </c>
      <c r="C1771" s="1">
        <f t="shared" si="616"/>
        <v>6226</v>
      </c>
      <c r="D1771" s="6">
        <f>IF(N1771&gt;0, RANK(N1771,(N1771:P1771,Q1771:AE1771)),0)</f>
        <v>2</v>
      </c>
      <c r="E1771" s="6">
        <f>IF(O1771&gt;0,RANK(O1771,(N1771:P1771,Q1771:AE1771)),0)</f>
        <v>1</v>
      </c>
      <c r="F1771" s="6">
        <f>IF(P1771&gt;0,RANK(P1771,(N1771:P1771,Q1771:AE1771)),0)</f>
        <v>3</v>
      </c>
      <c r="G1771" s="1">
        <f t="shared" si="604"/>
        <v>58</v>
      </c>
      <c r="H1771" s="2">
        <f t="shared" si="605"/>
        <v>9.3157725666559582E-3</v>
      </c>
      <c r="I1771" s="2"/>
      <c r="J1771" s="2">
        <f t="shared" si="617"/>
        <v>0.42724060391904917</v>
      </c>
      <c r="K1771" s="2">
        <f t="shared" si="618"/>
        <v>0.43655637648570511</v>
      </c>
      <c r="L1771" s="2">
        <f t="shared" si="619"/>
        <v>0.13588178605846452</v>
      </c>
      <c r="M1771" s="2">
        <f t="shared" si="620"/>
        <v>3.2123353678120692E-4</v>
      </c>
      <c r="N1771" s="56">
        <v>2660</v>
      </c>
      <c r="O1771" s="56">
        <v>2718</v>
      </c>
      <c r="P1771" s="56">
        <v>846</v>
      </c>
      <c r="Q1771" s="56"/>
      <c r="R1771" s="56"/>
      <c r="S1771" s="56"/>
      <c r="T1771" s="56"/>
      <c r="U1771" s="56"/>
      <c r="V1771" s="56"/>
      <c r="W1771" s="56"/>
      <c r="X1771" s="56">
        <v>2</v>
      </c>
      <c r="Y1771" s="56">
        <v>0</v>
      </c>
      <c r="Z1771" s="56"/>
      <c r="AA1771" s="56"/>
      <c r="AB1771" s="56"/>
      <c r="AC1771" s="56"/>
      <c r="AD1771" s="56"/>
      <c r="AE1771" s="56"/>
      <c r="AG1771" s="6">
        <f>IF(Q1771&gt;0,RANK(Q1771,(N1771:P1771,Q1771:AE1771)),0)</f>
        <v>0</v>
      </c>
      <c r="AH1771" s="6">
        <f>IF(R1771&gt;0,RANK(R1771,(N1771:P1771,Q1771:AE1771)),0)</f>
        <v>0</v>
      </c>
      <c r="AI1771" s="6">
        <f>IF(T1771&gt;0,RANK(T1771,(N1771:P1771,Q1771:AE1771)),0)</f>
        <v>0</v>
      </c>
      <c r="AJ1771" s="6">
        <f>IF(S1771&gt;0,RANK(S1771,(N1771:P1771,Q1771:AE1771)),0)</f>
        <v>0</v>
      </c>
      <c r="AK1771" s="2">
        <f t="shared" si="621"/>
        <v>0</v>
      </c>
      <c r="AL1771" s="2">
        <f t="shared" si="622"/>
        <v>0</v>
      </c>
      <c r="AM1771" s="2">
        <f t="shared" si="623"/>
        <v>0</v>
      </c>
      <c r="AN1771" s="2">
        <f t="shared" si="624"/>
        <v>0</v>
      </c>
      <c r="AP1771" t="s">
        <v>1271</v>
      </c>
      <c r="AQ1771" t="s">
        <v>2125</v>
      </c>
      <c r="AT1771" s="92">
        <v>51</v>
      </c>
      <c r="AU1771" s="94">
        <v>163</v>
      </c>
      <c r="AV1771" s="98">
        <f t="shared" si="615"/>
        <v>51163</v>
      </c>
      <c r="AX1771" s="6" t="s">
        <v>1535</v>
      </c>
    </row>
    <row r="1772" spans="1:50" hidden="1" outlineLevel="1">
      <c r="A1772" t="s">
        <v>1397</v>
      </c>
      <c r="B1772" t="s">
        <v>2125</v>
      </c>
      <c r="C1772" s="1">
        <f t="shared" si="616"/>
        <v>19156</v>
      </c>
      <c r="D1772" s="6">
        <f>IF(N1772&gt;0, RANK(N1772,(N1772:P1772,Q1772:AE1772)),0)</f>
        <v>2</v>
      </c>
      <c r="E1772" s="6">
        <f>IF(O1772&gt;0,RANK(O1772,(N1772:P1772,Q1772:AE1772)),0)</f>
        <v>1</v>
      </c>
      <c r="F1772" s="6">
        <f>IF(P1772&gt;0,RANK(P1772,(N1772:P1772,Q1772:AE1772)),0)</f>
        <v>3</v>
      </c>
      <c r="G1772" s="1">
        <f t="shared" si="604"/>
        <v>8139</v>
      </c>
      <c r="H1772" s="2">
        <f t="shared" si="605"/>
        <v>0.42487993318020462</v>
      </c>
      <c r="I1772" s="2"/>
      <c r="J1772" s="2">
        <f t="shared" si="617"/>
        <v>0.24681561912716643</v>
      </c>
      <c r="K1772" s="2">
        <f t="shared" si="618"/>
        <v>0.6716955523073711</v>
      </c>
      <c r="L1772" s="2">
        <f t="shared" si="619"/>
        <v>8.1332219670077255E-2</v>
      </c>
      <c r="M1772" s="2">
        <f t="shared" si="620"/>
        <v>1.5660889538521294E-4</v>
      </c>
      <c r="N1772" s="56">
        <v>4728</v>
      </c>
      <c r="O1772" s="56">
        <v>12867</v>
      </c>
      <c r="P1772" s="56">
        <v>1558</v>
      </c>
      <c r="Q1772" s="56"/>
      <c r="R1772" s="56"/>
      <c r="S1772" s="56"/>
      <c r="T1772" s="56"/>
      <c r="U1772" s="56"/>
      <c r="V1772" s="56"/>
      <c r="W1772" s="56"/>
      <c r="X1772" s="56">
        <v>1</v>
      </c>
      <c r="Y1772" s="56">
        <v>2</v>
      </c>
      <c r="Z1772" s="56"/>
      <c r="AA1772" s="56"/>
      <c r="AB1772" s="56"/>
      <c r="AC1772" s="56"/>
      <c r="AD1772" s="56"/>
      <c r="AE1772" s="56"/>
      <c r="AG1772" s="6">
        <f>IF(Q1772&gt;0,RANK(Q1772,(N1772:P1772,Q1772:AE1772)),0)</f>
        <v>0</v>
      </c>
      <c r="AH1772" s="6">
        <f>IF(R1772&gt;0,RANK(R1772,(N1772:P1772,Q1772:AE1772)),0)</f>
        <v>0</v>
      </c>
      <c r="AI1772" s="6">
        <f>IF(T1772&gt;0,RANK(T1772,(N1772:P1772,Q1772:AE1772)),0)</f>
        <v>0</v>
      </c>
      <c r="AJ1772" s="6">
        <f>IF(S1772&gt;0,RANK(S1772,(N1772:P1772,Q1772:AE1772)),0)</f>
        <v>0</v>
      </c>
      <c r="AK1772" s="2">
        <f t="shared" si="621"/>
        <v>0</v>
      </c>
      <c r="AL1772" s="2">
        <f t="shared" si="622"/>
        <v>0</v>
      </c>
      <c r="AM1772" s="2">
        <f t="shared" si="623"/>
        <v>0</v>
      </c>
      <c r="AN1772" s="2">
        <f t="shared" si="624"/>
        <v>0</v>
      </c>
      <c r="AP1772" t="s">
        <v>1397</v>
      </c>
      <c r="AQ1772" t="s">
        <v>2125</v>
      </c>
      <c r="AT1772" s="92">
        <v>51</v>
      </c>
      <c r="AU1772" s="94">
        <v>165</v>
      </c>
      <c r="AV1772" s="98">
        <f t="shared" si="615"/>
        <v>51165</v>
      </c>
      <c r="AX1772" s="6" t="s">
        <v>1535</v>
      </c>
    </row>
    <row r="1773" spans="1:50" hidden="1" outlineLevel="1">
      <c r="A1773" t="s">
        <v>881</v>
      </c>
      <c r="B1773" t="s">
        <v>2125</v>
      </c>
      <c r="C1773" s="1">
        <f t="shared" si="616"/>
        <v>8647</v>
      </c>
      <c r="D1773" s="6">
        <f>IF(N1773&gt;0, RANK(N1773,(N1773:P1773,Q1773:AE1773)),0)</f>
        <v>1</v>
      </c>
      <c r="E1773" s="6">
        <f>IF(O1773&gt;0,RANK(O1773,(N1773:P1773,Q1773:AE1773)),0)</f>
        <v>2</v>
      </c>
      <c r="F1773" s="6">
        <f>IF(P1773&gt;0,RANK(P1773,(N1773:P1773,Q1773:AE1773)),0)</f>
        <v>3</v>
      </c>
      <c r="G1773" s="1">
        <f t="shared" si="604"/>
        <v>621</v>
      </c>
      <c r="H1773" s="2">
        <f t="shared" si="605"/>
        <v>7.1816815080374699E-2</v>
      </c>
      <c r="I1773" s="2"/>
      <c r="J1773" s="2">
        <f t="shared" si="617"/>
        <v>0.50503064646698281</v>
      </c>
      <c r="K1773" s="2">
        <f t="shared" si="618"/>
        <v>0.43321383138660807</v>
      </c>
      <c r="L1773" s="2">
        <f t="shared" si="619"/>
        <v>6.1639875101191163E-2</v>
      </c>
      <c r="M1773" s="2">
        <f t="shared" si="620"/>
        <v>1.1564704521795088E-4</v>
      </c>
      <c r="N1773" s="56">
        <v>4367</v>
      </c>
      <c r="O1773" s="56">
        <v>3746</v>
      </c>
      <c r="P1773" s="56">
        <v>533</v>
      </c>
      <c r="Q1773" s="56"/>
      <c r="R1773" s="56"/>
      <c r="S1773" s="56"/>
      <c r="T1773" s="56"/>
      <c r="U1773" s="56"/>
      <c r="V1773" s="56"/>
      <c r="W1773" s="56"/>
      <c r="X1773" s="56">
        <v>0</v>
      </c>
      <c r="Y1773" s="56">
        <v>1</v>
      </c>
      <c r="Z1773" s="56"/>
      <c r="AA1773" s="56"/>
      <c r="AB1773" s="56"/>
      <c r="AC1773" s="56"/>
      <c r="AD1773" s="56"/>
      <c r="AE1773" s="56"/>
      <c r="AG1773" s="6">
        <f>IF(Q1773&gt;0,RANK(Q1773,(N1773:P1773,Q1773:AE1773)),0)</f>
        <v>0</v>
      </c>
      <c r="AH1773" s="6">
        <f>IF(R1773&gt;0,RANK(R1773,(N1773:P1773,Q1773:AE1773)),0)</f>
        <v>0</v>
      </c>
      <c r="AI1773" s="6">
        <f>IF(T1773&gt;0,RANK(T1773,(N1773:P1773,Q1773:AE1773)),0)</f>
        <v>0</v>
      </c>
      <c r="AJ1773" s="6">
        <f>IF(S1773&gt;0,RANK(S1773,(N1773:P1773,Q1773:AE1773)),0)</f>
        <v>0</v>
      </c>
      <c r="AK1773" s="2">
        <f t="shared" si="621"/>
        <v>0</v>
      </c>
      <c r="AL1773" s="2">
        <f t="shared" si="622"/>
        <v>0</v>
      </c>
      <c r="AM1773" s="2">
        <f t="shared" si="623"/>
        <v>0</v>
      </c>
      <c r="AN1773" s="2">
        <f t="shared" si="624"/>
        <v>0</v>
      </c>
      <c r="AP1773" t="s">
        <v>881</v>
      </c>
      <c r="AQ1773" t="s">
        <v>2125</v>
      </c>
      <c r="AT1773" s="92">
        <v>51</v>
      </c>
      <c r="AU1773" s="94">
        <v>167</v>
      </c>
      <c r="AV1773" s="98">
        <f t="shared" si="615"/>
        <v>51167</v>
      </c>
      <c r="AX1773" s="6" t="s">
        <v>1535</v>
      </c>
    </row>
    <row r="1774" spans="1:50" hidden="1" outlineLevel="1">
      <c r="A1774" t="s">
        <v>1187</v>
      </c>
      <c r="B1774" t="s">
        <v>2125</v>
      </c>
      <c r="C1774" s="1">
        <f t="shared" si="616"/>
        <v>7981</v>
      </c>
      <c r="D1774" s="6">
        <f>IF(N1774&gt;0, RANK(N1774,(N1774:P1774,Q1774:AE1774)),0)</f>
        <v>2</v>
      </c>
      <c r="E1774" s="6">
        <f>IF(O1774&gt;0,RANK(O1774,(N1774:P1774,Q1774:AE1774)),0)</f>
        <v>1</v>
      </c>
      <c r="F1774" s="6">
        <f>IF(P1774&gt;0,RANK(P1774,(N1774:P1774,Q1774:AE1774)),0)</f>
        <v>3</v>
      </c>
      <c r="G1774" s="1">
        <f t="shared" si="604"/>
        <v>1623</v>
      </c>
      <c r="H1774" s="2">
        <f t="shared" si="605"/>
        <v>0.20335797519107882</v>
      </c>
      <c r="I1774" s="2"/>
      <c r="J1774" s="2">
        <f t="shared" si="617"/>
        <v>0.35521864428016542</v>
      </c>
      <c r="K1774" s="2">
        <f t="shared" si="618"/>
        <v>0.55857661947124415</v>
      </c>
      <c r="L1774" s="2">
        <f t="shared" si="619"/>
        <v>8.5954141085077054E-2</v>
      </c>
      <c r="M1774" s="2">
        <f t="shared" si="620"/>
        <v>2.5059516351332023E-4</v>
      </c>
      <c r="N1774" s="56">
        <v>2835</v>
      </c>
      <c r="O1774" s="56">
        <v>4458</v>
      </c>
      <c r="P1774" s="56">
        <v>686</v>
      </c>
      <c r="Q1774" s="56"/>
      <c r="R1774" s="56"/>
      <c r="S1774" s="56"/>
      <c r="T1774" s="56"/>
      <c r="U1774" s="56"/>
      <c r="V1774" s="56"/>
      <c r="W1774" s="56"/>
      <c r="X1774" s="56">
        <v>1</v>
      </c>
      <c r="Y1774" s="56">
        <v>1</v>
      </c>
      <c r="Z1774" s="56"/>
      <c r="AA1774" s="56"/>
      <c r="AB1774" s="56"/>
      <c r="AC1774" s="56"/>
      <c r="AD1774" s="56"/>
      <c r="AE1774" s="56"/>
      <c r="AG1774" s="6">
        <f>IF(Q1774&gt;0,RANK(Q1774,(N1774:P1774,Q1774:AE1774)),0)</f>
        <v>0</v>
      </c>
      <c r="AH1774" s="6">
        <f>IF(R1774&gt;0,RANK(R1774,(N1774:P1774,Q1774:AE1774)),0)</f>
        <v>0</v>
      </c>
      <c r="AI1774" s="6">
        <f>IF(T1774&gt;0,RANK(T1774,(N1774:P1774,Q1774:AE1774)),0)</f>
        <v>0</v>
      </c>
      <c r="AJ1774" s="6">
        <f>IF(S1774&gt;0,RANK(S1774,(N1774:P1774,Q1774:AE1774)),0)</f>
        <v>0</v>
      </c>
      <c r="AK1774" s="2">
        <f t="shared" si="621"/>
        <v>0</v>
      </c>
      <c r="AL1774" s="2">
        <f t="shared" si="622"/>
        <v>0</v>
      </c>
      <c r="AM1774" s="2">
        <f t="shared" si="623"/>
        <v>0</v>
      </c>
      <c r="AN1774" s="2">
        <f t="shared" si="624"/>
        <v>0</v>
      </c>
      <c r="AP1774" t="s">
        <v>1187</v>
      </c>
      <c r="AQ1774" t="s">
        <v>2125</v>
      </c>
      <c r="AT1774" s="92">
        <v>51</v>
      </c>
      <c r="AU1774" s="94">
        <v>169</v>
      </c>
      <c r="AV1774" s="98">
        <f t="shared" si="615"/>
        <v>51169</v>
      </c>
      <c r="AX1774" s="6" t="s">
        <v>1535</v>
      </c>
    </row>
    <row r="1775" spans="1:50" hidden="1" outlineLevel="1">
      <c r="A1775" t="s">
        <v>2471</v>
      </c>
      <c r="B1775" t="s">
        <v>2125</v>
      </c>
      <c r="C1775" s="1">
        <f t="shared" si="616"/>
        <v>11491</v>
      </c>
      <c r="D1775" s="6">
        <f>IF(N1775&gt;0, RANK(N1775,(N1775:P1775,Q1775:AE1775)),0)</f>
        <v>2</v>
      </c>
      <c r="E1775" s="6">
        <f>IF(O1775&gt;0,RANK(O1775,(N1775:P1775,Q1775:AE1775)),0)</f>
        <v>1</v>
      </c>
      <c r="F1775" s="6">
        <f>IF(P1775&gt;0,RANK(P1775,(N1775:P1775,Q1775:AE1775)),0)</f>
        <v>3</v>
      </c>
      <c r="G1775" s="1">
        <f t="shared" si="604"/>
        <v>3123</v>
      </c>
      <c r="H1775" s="2">
        <f t="shared" si="605"/>
        <v>0.27177791314942129</v>
      </c>
      <c r="I1775" s="2"/>
      <c r="J1775" s="2">
        <f t="shared" si="617"/>
        <v>0.29666695674875992</v>
      </c>
      <c r="K1775" s="2">
        <f t="shared" si="618"/>
        <v>0.56844486989818122</v>
      </c>
      <c r="L1775" s="2">
        <f t="shared" si="619"/>
        <v>0.1347141240971195</v>
      </c>
      <c r="M1775" s="2">
        <f t="shared" si="620"/>
        <v>1.74049255939418E-4</v>
      </c>
      <c r="N1775" s="56">
        <v>3409</v>
      </c>
      <c r="O1775" s="56">
        <v>6532</v>
      </c>
      <c r="P1775" s="56">
        <v>1548</v>
      </c>
      <c r="Q1775" s="56"/>
      <c r="R1775" s="56"/>
      <c r="S1775" s="56"/>
      <c r="T1775" s="56"/>
      <c r="U1775" s="56"/>
      <c r="V1775" s="56"/>
      <c r="W1775" s="56"/>
      <c r="X1775" s="56">
        <v>1</v>
      </c>
      <c r="Y1775" s="56">
        <v>1</v>
      </c>
      <c r="Z1775" s="56"/>
      <c r="AA1775" s="56"/>
      <c r="AB1775" s="56"/>
      <c r="AC1775" s="56"/>
      <c r="AD1775" s="56"/>
      <c r="AE1775" s="56"/>
      <c r="AG1775" s="6">
        <f>IF(Q1775&gt;0,RANK(Q1775,(N1775:P1775,Q1775:AE1775)),0)</f>
        <v>0</v>
      </c>
      <c r="AH1775" s="6">
        <f>IF(R1775&gt;0,RANK(R1775,(N1775:P1775,Q1775:AE1775)),0)</f>
        <v>0</v>
      </c>
      <c r="AI1775" s="6">
        <f>IF(T1775&gt;0,RANK(T1775,(N1775:P1775,Q1775:AE1775)),0)</f>
        <v>0</v>
      </c>
      <c r="AJ1775" s="6">
        <f>IF(S1775&gt;0,RANK(S1775,(N1775:P1775,Q1775:AE1775)),0)</f>
        <v>0</v>
      </c>
      <c r="AK1775" s="2">
        <f t="shared" si="621"/>
        <v>0</v>
      </c>
      <c r="AL1775" s="2">
        <f t="shared" si="622"/>
        <v>0</v>
      </c>
      <c r="AM1775" s="2">
        <f t="shared" si="623"/>
        <v>0</v>
      </c>
      <c r="AN1775" s="2">
        <f t="shared" si="624"/>
        <v>0</v>
      </c>
      <c r="AP1775" t="s">
        <v>2471</v>
      </c>
      <c r="AQ1775" t="s">
        <v>2125</v>
      </c>
      <c r="AT1775" s="92">
        <v>51</v>
      </c>
      <c r="AU1775" s="94">
        <v>171</v>
      </c>
      <c r="AV1775" s="98">
        <f t="shared" si="615"/>
        <v>51171</v>
      </c>
      <c r="AX1775" s="6" t="s">
        <v>1535</v>
      </c>
    </row>
    <row r="1776" spans="1:50" hidden="1" outlineLevel="1">
      <c r="A1776" t="s">
        <v>2479</v>
      </c>
      <c r="B1776" t="s">
        <v>2125</v>
      </c>
      <c r="C1776" s="1">
        <f t="shared" si="616"/>
        <v>10599</v>
      </c>
      <c r="D1776" s="6">
        <f>IF(N1776&gt;0, RANK(N1776,(N1776:P1776,Q1776:AE1776)),0)</f>
        <v>2</v>
      </c>
      <c r="E1776" s="6">
        <f>IF(O1776&gt;0,RANK(O1776,(N1776:P1776,Q1776:AE1776)),0)</f>
        <v>1</v>
      </c>
      <c r="F1776" s="6">
        <f>IF(P1776&gt;0,RANK(P1776,(N1776:P1776,Q1776:AE1776)),0)</f>
        <v>3</v>
      </c>
      <c r="G1776" s="1">
        <f t="shared" si="604"/>
        <v>1441</v>
      </c>
      <c r="H1776" s="2">
        <f t="shared" si="605"/>
        <v>0.13595622228512125</v>
      </c>
      <c r="I1776" s="2"/>
      <c r="J1776" s="2">
        <f t="shared" si="617"/>
        <v>0.36833663553165391</v>
      </c>
      <c r="K1776" s="2">
        <f t="shared" si="618"/>
        <v>0.50429285781677513</v>
      </c>
      <c r="L1776" s="2">
        <f t="shared" si="619"/>
        <v>0.1273705066515709</v>
      </c>
      <c r="M1776" s="2">
        <f t="shared" si="620"/>
        <v>0</v>
      </c>
      <c r="N1776" s="56">
        <v>3904</v>
      </c>
      <c r="O1776" s="56">
        <v>5345</v>
      </c>
      <c r="P1776" s="56">
        <v>1350</v>
      </c>
      <c r="Q1776" s="56"/>
      <c r="R1776" s="56"/>
      <c r="S1776" s="56"/>
      <c r="T1776" s="56"/>
      <c r="U1776" s="56"/>
      <c r="V1776" s="56"/>
      <c r="W1776" s="56"/>
      <c r="X1776" s="56">
        <v>0</v>
      </c>
      <c r="Y1776" s="56">
        <v>0</v>
      </c>
      <c r="Z1776" s="56"/>
      <c r="AA1776" s="56"/>
      <c r="AB1776" s="56"/>
      <c r="AC1776" s="56"/>
      <c r="AD1776" s="56"/>
      <c r="AE1776" s="56"/>
      <c r="AG1776" s="6">
        <f>IF(Q1776&gt;0,RANK(Q1776,(N1776:P1776,Q1776:AE1776)),0)</f>
        <v>0</v>
      </c>
      <c r="AH1776" s="6">
        <f>IF(R1776&gt;0,RANK(R1776,(N1776:P1776,Q1776:AE1776)),0)</f>
        <v>0</v>
      </c>
      <c r="AI1776" s="6">
        <f>IF(T1776&gt;0,RANK(T1776,(N1776:P1776,Q1776:AE1776)),0)</f>
        <v>0</v>
      </c>
      <c r="AJ1776" s="6">
        <f>IF(S1776&gt;0,RANK(S1776,(N1776:P1776,Q1776:AE1776)),0)</f>
        <v>0</v>
      </c>
      <c r="AK1776" s="2">
        <f t="shared" si="621"/>
        <v>0</v>
      </c>
      <c r="AL1776" s="2">
        <f t="shared" si="622"/>
        <v>0</v>
      </c>
      <c r="AM1776" s="2">
        <f t="shared" si="623"/>
        <v>0</v>
      </c>
      <c r="AN1776" s="2">
        <f t="shared" si="624"/>
        <v>0</v>
      </c>
      <c r="AP1776" t="s">
        <v>2479</v>
      </c>
      <c r="AQ1776" t="s">
        <v>2125</v>
      </c>
      <c r="AT1776" s="92">
        <v>51</v>
      </c>
      <c r="AU1776" s="94">
        <v>173</v>
      </c>
      <c r="AV1776" s="98">
        <f t="shared" si="615"/>
        <v>51173</v>
      </c>
      <c r="AX1776" s="6" t="s">
        <v>1535</v>
      </c>
    </row>
    <row r="1777" spans="1:50" hidden="1" outlineLevel="1">
      <c r="A1777" t="s">
        <v>1800</v>
      </c>
      <c r="B1777" t="s">
        <v>2125</v>
      </c>
      <c r="C1777" s="1">
        <f t="shared" si="616"/>
        <v>6054</v>
      </c>
      <c r="D1777" s="6">
        <f>IF(N1777&gt;0, RANK(N1777,(N1777:P1777,Q1777:AE1777)),0)</f>
        <v>1</v>
      </c>
      <c r="E1777" s="6">
        <f>IF(O1777&gt;0,RANK(O1777,(N1777:P1777,Q1777:AE1777)),0)</f>
        <v>2</v>
      </c>
      <c r="F1777" s="6">
        <f>IF(P1777&gt;0,RANK(P1777,(N1777:P1777,Q1777:AE1777)),0)</f>
        <v>3</v>
      </c>
      <c r="G1777" s="1">
        <f t="shared" si="604"/>
        <v>567</v>
      </c>
      <c r="H1777" s="2">
        <f t="shared" si="605"/>
        <v>9.3657086223984137E-2</v>
      </c>
      <c r="I1777" s="2"/>
      <c r="J1777" s="2">
        <f t="shared" si="617"/>
        <v>0.48695077634621736</v>
      </c>
      <c r="K1777" s="2">
        <f t="shared" si="618"/>
        <v>0.39329369012223325</v>
      </c>
      <c r="L1777" s="2">
        <f t="shared" si="619"/>
        <v>0.11959035348529898</v>
      </c>
      <c r="M1777" s="2">
        <f t="shared" si="620"/>
        <v>1.6518004625046268E-4</v>
      </c>
      <c r="N1777" s="56">
        <v>2948</v>
      </c>
      <c r="O1777" s="56">
        <v>2381</v>
      </c>
      <c r="P1777" s="56">
        <v>724</v>
      </c>
      <c r="Q1777" s="56"/>
      <c r="R1777" s="56"/>
      <c r="S1777" s="56"/>
      <c r="T1777" s="56"/>
      <c r="U1777" s="56"/>
      <c r="V1777" s="56"/>
      <c r="W1777" s="56"/>
      <c r="X1777" s="56">
        <v>1</v>
      </c>
      <c r="Y1777" s="56">
        <v>0</v>
      </c>
      <c r="Z1777" s="56"/>
      <c r="AA1777" s="56"/>
      <c r="AB1777" s="56"/>
      <c r="AC1777" s="56"/>
      <c r="AD1777" s="56"/>
      <c r="AE1777" s="56"/>
      <c r="AG1777" s="6">
        <f>IF(Q1777&gt;0,RANK(Q1777,(N1777:P1777,Q1777:AE1777)),0)</f>
        <v>0</v>
      </c>
      <c r="AH1777" s="6">
        <f>IF(R1777&gt;0,RANK(R1777,(N1777:P1777,Q1777:AE1777)),0)</f>
        <v>0</v>
      </c>
      <c r="AI1777" s="6">
        <f>IF(T1777&gt;0,RANK(T1777,(N1777:P1777,Q1777:AE1777)),0)</f>
        <v>0</v>
      </c>
      <c r="AJ1777" s="6">
        <f>IF(S1777&gt;0,RANK(S1777,(N1777:P1777,Q1777:AE1777)),0)</f>
        <v>0</v>
      </c>
      <c r="AK1777" s="2">
        <f t="shared" si="621"/>
        <v>0</v>
      </c>
      <c r="AL1777" s="2">
        <f t="shared" si="622"/>
        <v>0</v>
      </c>
      <c r="AM1777" s="2">
        <f t="shared" si="623"/>
        <v>0</v>
      </c>
      <c r="AN1777" s="2">
        <f t="shared" si="624"/>
        <v>0</v>
      </c>
      <c r="AP1777" t="s">
        <v>1800</v>
      </c>
      <c r="AQ1777" t="s">
        <v>2125</v>
      </c>
      <c r="AT1777" s="92">
        <v>51</v>
      </c>
      <c r="AU1777" s="94">
        <v>175</v>
      </c>
      <c r="AV1777" s="98">
        <f t="shared" si="615"/>
        <v>51175</v>
      </c>
      <c r="AX1777" s="6" t="s">
        <v>1535</v>
      </c>
    </row>
    <row r="1778" spans="1:50" hidden="1" outlineLevel="1">
      <c r="A1778" t="s">
        <v>1483</v>
      </c>
      <c r="B1778" t="s">
        <v>2125</v>
      </c>
      <c r="C1778" s="1">
        <f t="shared" si="616"/>
        <v>19361</v>
      </c>
      <c r="D1778" s="6">
        <f>IF(N1778&gt;0, RANK(N1778,(N1778:P1778,Q1778:AE1778)),0)</f>
        <v>2</v>
      </c>
      <c r="E1778" s="6">
        <f>IF(O1778&gt;0,RANK(O1778,(N1778:P1778,Q1778:AE1778)),0)</f>
        <v>1</v>
      </c>
      <c r="F1778" s="6">
        <f>IF(P1778&gt;0,RANK(P1778,(N1778:P1778,Q1778:AE1778)),0)</f>
        <v>3</v>
      </c>
      <c r="G1778" s="1">
        <f t="shared" si="604"/>
        <v>2628</v>
      </c>
      <c r="H1778" s="2">
        <f t="shared" si="605"/>
        <v>0.13573679045503848</v>
      </c>
      <c r="I1778" s="2"/>
      <c r="J1778" s="2">
        <f t="shared" si="617"/>
        <v>0.35845255926863284</v>
      </c>
      <c r="K1778" s="2">
        <f t="shared" si="618"/>
        <v>0.49418934972367129</v>
      </c>
      <c r="L1778" s="2">
        <f t="shared" si="619"/>
        <v>0.14658333763751871</v>
      </c>
      <c r="M1778" s="2">
        <f t="shared" si="620"/>
        <v>7.7475337017715584E-4</v>
      </c>
      <c r="N1778" s="56">
        <v>6940</v>
      </c>
      <c r="O1778" s="56">
        <v>9568</v>
      </c>
      <c r="P1778" s="56">
        <v>2838</v>
      </c>
      <c r="Q1778" s="56"/>
      <c r="R1778" s="56"/>
      <c r="S1778" s="56"/>
      <c r="T1778" s="56"/>
      <c r="U1778" s="56"/>
      <c r="V1778" s="56"/>
      <c r="W1778" s="56"/>
      <c r="X1778" s="56">
        <v>13</v>
      </c>
      <c r="Y1778" s="56">
        <v>2</v>
      </c>
      <c r="Z1778" s="56"/>
      <c r="AA1778" s="56"/>
      <c r="AB1778" s="56"/>
      <c r="AC1778" s="56"/>
      <c r="AD1778" s="56"/>
      <c r="AE1778" s="56"/>
      <c r="AG1778" s="6">
        <f>IF(Q1778&gt;0,RANK(Q1778,(N1778:P1778,Q1778:AE1778)),0)</f>
        <v>0</v>
      </c>
      <c r="AH1778" s="6">
        <f>IF(R1778&gt;0,RANK(R1778,(N1778:P1778,Q1778:AE1778)),0)</f>
        <v>0</v>
      </c>
      <c r="AI1778" s="6">
        <f>IF(T1778&gt;0,RANK(T1778,(N1778:P1778,Q1778:AE1778)),0)</f>
        <v>0</v>
      </c>
      <c r="AJ1778" s="6">
        <f>IF(S1778&gt;0,RANK(S1778,(N1778:P1778,Q1778:AE1778)),0)</f>
        <v>0</v>
      </c>
      <c r="AK1778" s="2">
        <f t="shared" si="621"/>
        <v>0</v>
      </c>
      <c r="AL1778" s="2">
        <f t="shared" si="622"/>
        <v>0</v>
      </c>
      <c r="AM1778" s="2">
        <f t="shared" si="623"/>
        <v>0</v>
      </c>
      <c r="AN1778" s="2">
        <f t="shared" si="624"/>
        <v>0</v>
      </c>
      <c r="AP1778" t="s">
        <v>1483</v>
      </c>
      <c r="AQ1778" t="s">
        <v>2125</v>
      </c>
      <c r="AT1778" s="92">
        <v>51</v>
      </c>
      <c r="AU1778" s="94">
        <v>177</v>
      </c>
      <c r="AV1778" s="98">
        <f t="shared" si="615"/>
        <v>51177</v>
      </c>
      <c r="AX1778" s="6" t="s">
        <v>1535</v>
      </c>
    </row>
    <row r="1779" spans="1:50" hidden="1" outlineLevel="1">
      <c r="A1779" t="s">
        <v>1215</v>
      </c>
      <c r="B1779" t="s">
        <v>2125</v>
      </c>
      <c r="C1779" s="1">
        <f t="shared" si="616"/>
        <v>20119</v>
      </c>
      <c r="D1779" s="6">
        <f>IF(N1779&gt;0, RANK(N1779,(N1779:P1779,Q1779:AE1779)),0)</f>
        <v>2</v>
      </c>
      <c r="E1779" s="6">
        <f>IF(O1779&gt;0,RANK(O1779,(N1779:P1779,Q1779:AE1779)),0)</f>
        <v>1</v>
      </c>
      <c r="F1779" s="6">
        <f>IF(P1779&gt;0,RANK(P1779,(N1779:P1779,Q1779:AE1779)),0)</f>
        <v>3</v>
      </c>
      <c r="G1779" s="1">
        <f t="shared" si="604"/>
        <v>3074</v>
      </c>
      <c r="H1779" s="2">
        <f t="shared" si="605"/>
        <v>0.15279089417963118</v>
      </c>
      <c r="I1779" s="2"/>
      <c r="J1779" s="2">
        <f t="shared" si="617"/>
        <v>0.34395347681296284</v>
      </c>
      <c r="K1779" s="2">
        <f t="shared" si="618"/>
        <v>0.49674437099259405</v>
      </c>
      <c r="L1779" s="2">
        <f t="shared" si="619"/>
        <v>0.1588548138575476</v>
      </c>
      <c r="M1779" s="2">
        <f t="shared" si="620"/>
        <v>4.4733833689550306E-4</v>
      </c>
      <c r="N1779" s="56">
        <v>6920</v>
      </c>
      <c r="O1779" s="56">
        <v>9994</v>
      </c>
      <c r="P1779" s="56">
        <v>3196</v>
      </c>
      <c r="Q1779" s="56"/>
      <c r="R1779" s="56"/>
      <c r="S1779" s="56"/>
      <c r="T1779" s="56"/>
      <c r="U1779" s="56"/>
      <c r="V1779" s="56"/>
      <c r="W1779" s="56"/>
      <c r="X1779" s="56">
        <v>7</v>
      </c>
      <c r="Y1779" s="56">
        <v>2</v>
      </c>
      <c r="Z1779" s="56"/>
      <c r="AA1779" s="56"/>
      <c r="AB1779" s="56"/>
      <c r="AC1779" s="56"/>
      <c r="AD1779" s="56"/>
      <c r="AE1779" s="56"/>
      <c r="AG1779" s="6">
        <f>IF(Q1779&gt;0,RANK(Q1779,(N1779:P1779,Q1779:AE1779)),0)</f>
        <v>0</v>
      </c>
      <c r="AH1779" s="6">
        <f>IF(R1779&gt;0,RANK(R1779,(N1779:P1779,Q1779:AE1779)),0)</f>
        <v>0</v>
      </c>
      <c r="AI1779" s="6">
        <f>IF(T1779&gt;0,RANK(T1779,(N1779:P1779,Q1779:AE1779)),0)</f>
        <v>0</v>
      </c>
      <c r="AJ1779" s="6">
        <f>IF(S1779&gt;0,RANK(S1779,(N1779:P1779,Q1779:AE1779)),0)</f>
        <v>0</v>
      </c>
      <c r="AK1779" s="2">
        <f t="shared" si="621"/>
        <v>0</v>
      </c>
      <c r="AL1779" s="2">
        <f t="shared" si="622"/>
        <v>0</v>
      </c>
      <c r="AM1779" s="2">
        <f t="shared" si="623"/>
        <v>0</v>
      </c>
      <c r="AN1779" s="2">
        <f t="shared" si="624"/>
        <v>0</v>
      </c>
      <c r="AP1779" t="s">
        <v>1215</v>
      </c>
      <c r="AQ1779" t="s">
        <v>2125</v>
      </c>
      <c r="AT1779" s="92">
        <v>51</v>
      </c>
      <c r="AU1779" s="94">
        <v>179</v>
      </c>
      <c r="AV1779" s="98">
        <f t="shared" si="615"/>
        <v>51179</v>
      </c>
      <c r="AX1779" s="6" t="s">
        <v>1535</v>
      </c>
    </row>
    <row r="1780" spans="1:50" hidden="1" outlineLevel="1">
      <c r="A1780" t="s">
        <v>960</v>
      </c>
      <c r="B1780" t="s">
        <v>2125</v>
      </c>
      <c r="C1780" s="1">
        <f t="shared" si="616"/>
        <v>2652</v>
      </c>
      <c r="D1780" s="6">
        <f>IF(N1780&gt;0, RANK(N1780,(N1780:P1780,Q1780:AE1780)),0)</f>
        <v>1</v>
      </c>
      <c r="E1780" s="6">
        <f>IF(O1780&gt;0,RANK(O1780,(N1780:P1780,Q1780:AE1780)),0)</f>
        <v>2</v>
      </c>
      <c r="F1780" s="6">
        <f>IF(P1780&gt;0,RANK(P1780,(N1780:P1780,Q1780:AE1780)),0)</f>
        <v>3</v>
      </c>
      <c r="G1780" s="1">
        <f t="shared" si="604"/>
        <v>725</v>
      </c>
      <c r="H1780" s="2">
        <f t="shared" si="605"/>
        <v>0.27337858220211159</v>
      </c>
      <c r="I1780" s="2"/>
      <c r="J1780" s="2">
        <f t="shared" si="617"/>
        <v>0.59276018099547512</v>
      </c>
      <c r="K1780" s="2">
        <f t="shared" si="618"/>
        <v>0.31938159879336347</v>
      </c>
      <c r="L1780" s="2">
        <f t="shared" si="619"/>
        <v>8.7481146304675711E-2</v>
      </c>
      <c r="M1780" s="2">
        <f t="shared" si="620"/>
        <v>3.7707390648569761E-4</v>
      </c>
      <c r="N1780" s="56">
        <v>1572</v>
      </c>
      <c r="O1780" s="56">
        <v>847</v>
      </c>
      <c r="P1780" s="56">
        <v>232</v>
      </c>
      <c r="Q1780" s="56"/>
      <c r="R1780" s="56"/>
      <c r="S1780" s="56"/>
      <c r="T1780" s="56"/>
      <c r="U1780" s="56"/>
      <c r="V1780" s="56"/>
      <c r="W1780" s="56"/>
      <c r="X1780" s="56">
        <v>1</v>
      </c>
      <c r="Y1780" s="56">
        <v>0</v>
      </c>
      <c r="Z1780" s="56"/>
      <c r="AA1780" s="56"/>
      <c r="AB1780" s="56"/>
      <c r="AC1780" s="56"/>
      <c r="AD1780" s="56"/>
      <c r="AE1780" s="56"/>
      <c r="AG1780" s="6">
        <f>IF(Q1780&gt;0,RANK(Q1780,(N1780:P1780,Q1780:AE1780)),0)</f>
        <v>0</v>
      </c>
      <c r="AH1780" s="6">
        <f>IF(R1780&gt;0,RANK(R1780,(N1780:P1780,Q1780:AE1780)),0)</f>
        <v>0</v>
      </c>
      <c r="AI1780" s="6">
        <f>IF(T1780&gt;0,RANK(T1780,(N1780:P1780,Q1780:AE1780)),0)</f>
        <v>0</v>
      </c>
      <c r="AJ1780" s="6">
        <f>IF(S1780&gt;0,RANK(S1780,(N1780:P1780,Q1780:AE1780)),0)</f>
        <v>0</v>
      </c>
      <c r="AK1780" s="2">
        <f t="shared" si="621"/>
        <v>0</v>
      </c>
      <c r="AL1780" s="2">
        <f t="shared" si="622"/>
        <v>0</v>
      </c>
      <c r="AM1780" s="2">
        <f t="shared" si="623"/>
        <v>0</v>
      </c>
      <c r="AN1780" s="2">
        <f t="shared" si="624"/>
        <v>0</v>
      </c>
      <c r="AP1780" t="s">
        <v>960</v>
      </c>
      <c r="AQ1780" t="s">
        <v>2125</v>
      </c>
      <c r="AT1780" s="92">
        <v>51</v>
      </c>
      <c r="AU1780" s="94">
        <v>181</v>
      </c>
      <c r="AV1780" s="98">
        <f t="shared" si="615"/>
        <v>51181</v>
      </c>
      <c r="AX1780" s="6" t="s">
        <v>1535</v>
      </c>
    </row>
    <row r="1781" spans="1:50" hidden="1" outlineLevel="1">
      <c r="A1781" t="s">
        <v>599</v>
      </c>
      <c r="B1781" t="s">
        <v>2125</v>
      </c>
      <c r="C1781" s="1">
        <f t="shared" si="616"/>
        <v>3452</v>
      </c>
      <c r="D1781" s="6">
        <f>IF(N1781&gt;0, RANK(N1781,(N1781:P1781,Q1781:AE1781)),0)</f>
        <v>1</v>
      </c>
      <c r="E1781" s="6">
        <f>IF(O1781&gt;0,RANK(O1781,(N1781:P1781,Q1781:AE1781)),0)</f>
        <v>2</v>
      </c>
      <c r="F1781" s="6">
        <f>IF(P1781&gt;0,RANK(P1781,(N1781:P1781,Q1781:AE1781)),0)</f>
        <v>3</v>
      </c>
      <c r="G1781" s="1">
        <f t="shared" si="604"/>
        <v>764</v>
      </c>
      <c r="H1781" s="2">
        <f t="shared" si="605"/>
        <v>0.22132097334878331</v>
      </c>
      <c r="I1781" s="2"/>
      <c r="J1781" s="2">
        <f t="shared" si="617"/>
        <v>0.56836616454229427</v>
      </c>
      <c r="K1781" s="2">
        <f t="shared" si="618"/>
        <v>0.34704519119351102</v>
      </c>
      <c r="L1781" s="2">
        <f t="shared" si="619"/>
        <v>8.4588644264194671E-2</v>
      </c>
      <c r="M1781" s="2">
        <f t="shared" si="620"/>
        <v>4.163336342344337E-17</v>
      </c>
      <c r="N1781" s="56">
        <v>1962</v>
      </c>
      <c r="O1781" s="56">
        <v>1198</v>
      </c>
      <c r="P1781" s="56">
        <v>292</v>
      </c>
      <c r="Q1781" s="56"/>
      <c r="R1781" s="56"/>
      <c r="S1781" s="56"/>
      <c r="T1781" s="56"/>
      <c r="U1781" s="56"/>
      <c r="V1781" s="56"/>
      <c r="W1781" s="56"/>
      <c r="X1781" s="56">
        <v>0</v>
      </c>
      <c r="Y1781" s="56">
        <v>0</v>
      </c>
      <c r="Z1781" s="56"/>
      <c r="AA1781" s="56"/>
      <c r="AB1781" s="56"/>
      <c r="AC1781" s="56"/>
      <c r="AD1781" s="56"/>
      <c r="AE1781" s="56"/>
      <c r="AG1781" s="6">
        <f>IF(Q1781&gt;0,RANK(Q1781,(N1781:P1781,Q1781:AE1781)),0)</f>
        <v>0</v>
      </c>
      <c r="AH1781" s="6">
        <f>IF(R1781&gt;0,RANK(R1781,(N1781:P1781,Q1781:AE1781)),0)</f>
        <v>0</v>
      </c>
      <c r="AI1781" s="6">
        <f>IF(T1781&gt;0,RANK(T1781,(N1781:P1781,Q1781:AE1781)),0)</f>
        <v>0</v>
      </c>
      <c r="AJ1781" s="6">
        <f>IF(S1781&gt;0,RANK(S1781,(N1781:P1781,Q1781:AE1781)),0)</f>
        <v>0</v>
      </c>
      <c r="AK1781" s="2">
        <f t="shared" si="621"/>
        <v>0</v>
      </c>
      <c r="AL1781" s="2">
        <f t="shared" si="622"/>
        <v>0</v>
      </c>
      <c r="AM1781" s="2">
        <f t="shared" si="623"/>
        <v>0</v>
      </c>
      <c r="AN1781" s="2">
        <f t="shared" si="624"/>
        <v>0</v>
      </c>
      <c r="AP1781" t="s">
        <v>599</v>
      </c>
      <c r="AQ1781" t="s">
        <v>2125</v>
      </c>
      <c r="AT1781" s="92">
        <v>51</v>
      </c>
      <c r="AU1781" s="94">
        <v>183</v>
      </c>
      <c r="AV1781" s="98">
        <f t="shared" si="615"/>
        <v>51183</v>
      </c>
      <c r="AX1781" s="6" t="s">
        <v>1535</v>
      </c>
    </row>
    <row r="1782" spans="1:50" hidden="1" outlineLevel="1">
      <c r="A1782" t="s">
        <v>139</v>
      </c>
      <c r="B1782" t="s">
        <v>2125</v>
      </c>
      <c r="C1782" s="1">
        <f t="shared" si="616"/>
        <v>12919</v>
      </c>
      <c r="D1782" s="6">
        <f>IF(N1782&gt;0, RANK(N1782,(N1782:P1782,Q1782:AE1782)),0)</f>
        <v>2</v>
      </c>
      <c r="E1782" s="6">
        <f>IF(O1782&gt;0,RANK(O1782,(N1782:P1782,Q1782:AE1782)),0)</f>
        <v>1</v>
      </c>
      <c r="F1782" s="6">
        <f>IF(P1782&gt;0,RANK(P1782,(N1782:P1782,Q1782:AE1782)),0)</f>
        <v>3</v>
      </c>
      <c r="G1782" s="1">
        <f t="shared" si="604"/>
        <v>402</v>
      </c>
      <c r="H1782" s="2">
        <f t="shared" si="605"/>
        <v>3.1116959516990478E-2</v>
      </c>
      <c r="I1782" s="2"/>
      <c r="J1782" s="2">
        <f t="shared" si="617"/>
        <v>0.44670640142425883</v>
      </c>
      <c r="K1782" s="2">
        <f t="shared" si="618"/>
        <v>0.47782336094124933</v>
      </c>
      <c r="L1782" s="2">
        <f t="shared" si="619"/>
        <v>7.5392832262559023E-2</v>
      </c>
      <c r="M1782" s="2">
        <f t="shared" si="620"/>
        <v>7.7405371932875999E-5</v>
      </c>
      <c r="N1782" s="56">
        <v>5771</v>
      </c>
      <c r="O1782" s="56">
        <v>6173</v>
      </c>
      <c r="P1782" s="56">
        <v>974</v>
      </c>
      <c r="Q1782" s="56"/>
      <c r="R1782" s="56"/>
      <c r="S1782" s="56"/>
      <c r="T1782" s="56"/>
      <c r="U1782" s="56"/>
      <c r="V1782" s="56"/>
      <c r="W1782" s="56"/>
      <c r="X1782" s="56">
        <v>1</v>
      </c>
      <c r="Y1782" s="56">
        <v>0</v>
      </c>
      <c r="Z1782" s="56"/>
      <c r="AA1782" s="56"/>
      <c r="AB1782" s="56"/>
      <c r="AC1782" s="56"/>
      <c r="AD1782" s="56"/>
      <c r="AE1782" s="56"/>
      <c r="AG1782" s="6">
        <f>IF(Q1782&gt;0,RANK(Q1782,(N1782:P1782,Q1782:AE1782)),0)</f>
        <v>0</v>
      </c>
      <c r="AH1782" s="6">
        <f>IF(R1782&gt;0,RANK(R1782,(N1782:P1782,Q1782:AE1782)),0)</f>
        <v>0</v>
      </c>
      <c r="AI1782" s="6">
        <f>IF(T1782&gt;0,RANK(T1782,(N1782:P1782,Q1782:AE1782)),0)</f>
        <v>0</v>
      </c>
      <c r="AJ1782" s="6">
        <f>IF(S1782&gt;0,RANK(S1782,(N1782:P1782,Q1782:AE1782)),0)</f>
        <v>0</v>
      </c>
      <c r="AK1782" s="2">
        <f t="shared" si="621"/>
        <v>0</v>
      </c>
      <c r="AL1782" s="2">
        <f t="shared" si="622"/>
        <v>0</v>
      </c>
      <c r="AM1782" s="2">
        <f t="shared" si="623"/>
        <v>0</v>
      </c>
      <c r="AN1782" s="2">
        <f t="shared" si="624"/>
        <v>0</v>
      </c>
      <c r="AP1782" t="s">
        <v>139</v>
      </c>
      <c r="AQ1782" t="s">
        <v>2125</v>
      </c>
      <c r="AT1782" s="92">
        <v>51</v>
      </c>
      <c r="AU1782" s="94">
        <v>185</v>
      </c>
      <c r="AV1782" s="98">
        <f t="shared" si="615"/>
        <v>51185</v>
      </c>
      <c r="AX1782" s="6" t="s">
        <v>1535</v>
      </c>
    </row>
    <row r="1783" spans="1:50" hidden="1" outlineLevel="1">
      <c r="A1783" t="s">
        <v>1529</v>
      </c>
      <c r="B1783" t="s">
        <v>2125</v>
      </c>
      <c r="C1783" s="1">
        <f t="shared" si="616"/>
        <v>7919</v>
      </c>
      <c r="D1783" s="6">
        <f>IF(N1783&gt;0, RANK(N1783,(N1783:P1783,Q1783:AE1783)),0)</f>
        <v>2</v>
      </c>
      <c r="E1783" s="6">
        <f>IF(O1783&gt;0,RANK(O1783,(N1783:P1783,Q1783:AE1783)),0)</f>
        <v>1</v>
      </c>
      <c r="F1783" s="6">
        <f>IF(P1783&gt;0,RANK(P1783,(N1783:P1783,Q1783:AE1783)),0)</f>
        <v>3</v>
      </c>
      <c r="G1783" s="1">
        <f t="shared" ref="G1783:G1848" si="625">IF(C1783&gt;0,MAX(N1783:P1783)-LARGE(N1783:P1783,2),0)</f>
        <v>1198</v>
      </c>
      <c r="H1783" s="2">
        <f t="shared" ref="H1783:H1848" si="626">IF(C1783&gt;0,G1783/C1783,0)</f>
        <v>0.15128172749084481</v>
      </c>
      <c r="I1783" s="2"/>
      <c r="J1783" s="2">
        <f t="shared" si="617"/>
        <v>0.37416340447026142</v>
      </c>
      <c r="K1783" s="2">
        <f t="shared" si="618"/>
        <v>0.5254451319611062</v>
      </c>
      <c r="L1783" s="2">
        <f t="shared" si="619"/>
        <v>0.10013890642757924</v>
      </c>
      <c r="M1783" s="2">
        <f t="shared" si="620"/>
        <v>2.5255714105314186E-4</v>
      </c>
      <c r="N1783" s="56">
        <v>2963</v>
      </c>
      <c r="O1783" s="56">
        <v>4161</v>
      </c>
      <c r="P1783" s="56">
        <v>793</v>
      </c>
      <c r="Q1783" s="56"/>
      <c r="R1783" s="56"/>
      <c r="S1783" s="56"/>
      <c r="T1783" s="56"/>
      <c r="U1783" s="56"/>
      <c r="V1783" s="56"/>
      <c r="W1783" s="56"/>
      <c r="X1783" s="56">
        <v>2</v>
      </c>
      <c r="Y1783" s="56">
        <v>0</v>
      </c>
      <c r="Z1783" s="56"/>
      <c r="AA1783" s="56"/>
      <c r="AB1783" s="56"/>
      <c r="AC1783" s="56"/>
      <c r="AD1783" s="56"/>
      <c r="AE1783" s="56"/>
      <c r="AG1783" s="6">
        <f>IF(Q1783&gt;0,RANK(Q1783,(N1783:P1783,Q1783:AE1783)),0)</f>
        <v>0</v>
      </c>
      <c r="AH1783" s="6">
        <f>IF(R1783&gt;0,RANK(R1783,(N1783:P1783,Q1783:AE1783)),0)</f>
        <v>0</v>
      </c>
      <c r="AI1783" s="6">
        <f>IF(T1783&gt;0,RANK(T1783,(N1783:P1783,Q1783:AE1783)),0)</f>
        <v>0</v>
      </c>
      <c r="AJ1783" s="6">
        <f>IF(S1783&gt;0,RANK(S1783,(N1783:P1783,Q1783:AE1783)),0)</f>
        <v>0</v>
      </c>
      <c r="AK1783" s="2">
        <f t="shared" si="621"/>
        <v>0</v>
      </c>
      <c r="AL1783" s="2">
        <f t="shared" si="622"/>
        <v>0</v>
      </c>
      <c r="AM1783" s="2">
        <f t="shared" si="623"/>
        <v>0</v>
      </c>
      <c r="AN1783" s="2">
        <f t="shared" si="624"/>
        <v>0</v>
      </c>
      <c r="AP1783" t="s">
        <v>1529</v>
      </c>
      <c r="AQ1783" t="s">
        <v>2125</v>
      </c>
      <c r="AT1783" s="92">
        <v>51</v>
      </c>
      <c r="AU1783" s="94">
        <v>187</v>
      </c>
      <c r="AV1783" s="98">
        <f t="shared" si="615"/>
        <v>51187</v>
      </c>
      <c r="AX1783" s="6" t="s">
        <v>1535</v>
      </c>
    </row>
    <row r="1784" spans="1:50" hidden="1" outlineLevel="1">
      <c r="A1784" t="s">
        <v>2757</v>
      </c>
      <c r="B1784" t="s">
        <v>2125</v>
      </c>
      <c r="C1784" s="1">
        <f t="shared" si="616"/>
        <v>15729</v>
      </c>
      <c r="D1784" s="6">
        <f>IF(N1784&gt;0, RANK(N1784,(N1784:P1784,Q1784:AE1784)),0)</f>
        <v>2</v>
      </c>
      <c r="E1784" s="6">
        <f>IF(O1784&gt;0,RANK(O1784,(N1784:P1784,Q1784:AE1784)),0)</f>
        <v>1</v>
      </c>
      <c r="F1784" s="6">
        <f>IF(P1784&gt;0,RANK(P1784,(N1784:P1784,Q1784:AE1784)),0)</f>
        <v>3</v>
      </c>
      <c r="G1784" s="1">
        <f t="shared" si="625"/>
        <v>2974</v>
      </c>
      <c r="H1784" s="2">
        <f t="shared" si="626"/>
        <v>0.18907750015894209</v>
      </c>
      <c r="I1784" s="2"/>
      <c r="J1784" s="2">
        <f t="shared" si="617"/>
        <v>0.34871892682306566</v>
      </c>
      <c r="K1784" s="2">
        <f t="shared" si="618"/>
        <v>0.5377964269820078</v>
      </c>
      <c r="L1784" s="2">
        <f t="shared" si="619"/>
        <v>0.11348464619492657</v>
      </c>
      <c r="M1784" s="2">
        <f t="shared" si="620"/>
        <v>-8.3266726846886741E-17</v>
      </c>
      <c r="N1784" s="56">
        <v>5485</v>
      </c>
      <c r="O1784" s="56">
        <v>8459</v>
      </c>
      <c r="P1784" s="56">
        <v>1785</v>
      </c>
      <c r="Q1784" s="56"/>
      <c r="R1784" s="56"/>
      <c r="S1784" s="56"/>
      <c r="T1784" s="56"/>
      <c r="U1784" s="56"/>
      <c r="V1784" s="56"/>
      <c r="W1784" s="56"/>
      <c r="X1784" s="56">
        <v>0</v>
      </c>
      <c r="Y1784" s="56">
        <v>0</v>
      </c>
      <c r="Z1784" s="56"/>
      <c r="AA1784" s="56"/>
      <c r="AB1784" s="56"/>
      <c r="AC1784" s="56"/>
      <c r="AD1784" s="56"/>
      <c r="AE1784" s="56"/>
      <c r="AG1784" s="6">
        <f>IF(Q1784&gt;0,RANK(Q1784,(N1784:P1784,Q1784:AE1784)),0)</f>
        <v>0</v>
      </c>
      <c r="AH1784" s="6">
        <f>IF(R1784&gt;0,RANK(R1784,(N1784:P1784,Q1784:AE1784)),0)</f>
        <v>0</v>
      </c>
      <c r="AI1784" s="6">
        <f>IF(T1784&gt;0,RANK(T1784,(N1784:P1784,Q1784:AE1784)),0)</f>
        <v>0</v>
      </c>
      <c r="AJ1784" s="6">
        <f>IF(S1784&gt;0,RANK(S1784,(N1784:P1784,Q1784:AE1784)),0)</f>
        <v>0</v>
      </c>
      <c r="AK1784" s="2">
        <f t="shared" si="621"/>
        <v>0</v>
      </c>
      <c r="AL1784" s="2">
        <f t="shared" si="622"/>
        <v>0</v>
      </c>
      <c r="AM1784" s="2">
        <f t="shared" si="623"/>
        <v>0</v>
      </c>
      <c r="AN1784" s="2">
        <f t="shared" si="624"/>
        <v>0</v>
      </c>
      <c r="AP1784" t="s">
        <v>2757</v>
      </c>
      <c r="AQ1784" t="s">
        <v>2125</v>
      </c>
      <c r="AT1784" s="92">
        <v>51</v>
      </c>
      <c r="AU1784" s="94">
        <v>191</v>
      </c>
      <c r="AV1784" s="98">
        <f t="shared" si="615"/>
        <v>51191</v>
      </c>
      <c r="AX1784" s="6" t="s">
        <v>1535</v>
      </c>
    </row>
    <row r="1785" spans="1:50" hidden="1" outlineLevel="1">
      <c r="A1785" t="s">
        <v>1228</v>
      </c>
      <c r="B1785" t="s">
        <v>2125</v>
      </c>
      <c r="C1785" s="1">
        <f t="shared" si="616"/>
        <v>4756</v>
      </c>
      <c r="D1785" s="6">
        <f>IF(N1785&gt;0, RANK(N1785,(N1785:P1785,Q1785:AE1785)),0)</f>
        <v>1</v>
      </c>
      <c r="E1785" s="6">
        <f>IF(O1785&gt;0,RANK(O1785,(N1785:P1785,Q1785:AE1785)),0)</f>
        <v>2</v>
      </c>
      <c r="F1785" s="6">
        <f>IF(P1785&gt;0,RANK(P1785,(N1785:P1785,Q1785:AE1785)),0)</f>
        <v>3</v>
      </c>
      <c r="G1785" s="1">
        <f t="shared" si="625"/>
        <v>28</v>
      </c>
      <c r="H1785" s="2">
        <f t="shared" si="626"/>
        <v>5.8873002523128683E-3</v>
      </c>
      <c r="I1785" s="2"/>
      <c r="J1785" s="2">
        <f t="shared" si="617"/>
        <v>0.44932716568544995</v>
      </c>
      <c r="K1785" s="2">
        <f t="shared" si="618"/>
        <v>0.44343986543313707</v>
      </c>
      <c r="L1785" s="2">
        <f t="shared" si="619"/>
        <v>0.10702270815811607</v>
      </c>
      <c r="M1785" s="2">
        <f t="shared" si="620"/>
        <v>2.1026072329691226E-4</v>
      </c>
      <c r="N1785" s="56">
        <v>2137</v>
      </c>
      <c r="O1785" s="56">
        <v>2109</v>
      </c>
      <c r="P1785" s="56">
        <v>509</v>
      </c>
      <c r="Q1785" s="56"/>
      <c r="R1785" s="56"/>
      <c r="S1785" s="56"/>
      <c r="T1785" s="56"/>
      <c r="U1785" s="56"/>
      <c r="V1785" s="56"/>
      <c r="W1785" s="56"/>
      <c r="X1785" s="56">
        <v>1</v>
      </c>
      <c r="Y1785" s="56">
        <v>0</v>
      </c>
      <c r="Z1785" s="56"/>
      <c r="AA1785" s="56"/>
      <c r="AB1785" s="56"/>
      <c r="AC1785" s="56"/>
      <c r="AD1785" s="56"/>
      <c r="AE1785" s="56"/>
      <c r="AG1785" s="6">
        <f>IF(Q1785&gt;0,RANK(Q1785,(N1785:P1785,Q1785:AE1785)),0)</f>
        <v>0</v>
      </c>
      <c r="AH1785" s="6">
        <f>IF(R1785&gt;0,RANK(R1785,(N1785:P1785,Q1785:AE1785)),0)</f>
        <v>0</v>
      </c>
      <c r="AI1785" s="6">
        <f>IF(T1785&gt;0,RANK(T1785,(N1785:P1785,Q1785:AE1785)),0)</f>
        <v>0</v>
      </c>
      <c r="AJ1785" s="6">
        <f>IF(S1785&gt;0,RANK(S1785,(N1785:P1785,Q1785:AE1785)),0)</f>
        <v>0</v>
      </c>
      <c r="AK1785" s="2">
        <f t="shared" si="621"/>
        <v>0</v>
      </c>
      <c r="AL1785" s="2">
        <f t="shared" si="622"/>
        <v>0</v>
      </c>
      <c r="AM1785" s="2">
        <f t="shared" si="623"/>
        <v>0</v>
      </c>
      <c r="AN1785" s="2">
        <f t="shared" si="624"/>
        <v>0</v>
      </c>
      <c r="AP1785" t="s">
        <v>1228</v>
      </c>
      <c r="AQ1785" t="s">
        <v>2125</v>
      </c>
      <c r="AT1785" s="92">
        <v>51</v>
      </c>
      <c r="AU1785" s="94">
        <v>193</v>
      </c>
      <c r="AV1785" s="98">
        <f t="shared" si="615"/>
        <v>51193</v>
      </c>
      <c r="AX1785" s="6" t="s">
        <v>1535</v>
      </c>
    </row>
    <row r="1786" spans="1:50" hidden="1" outlineLevel="1">
      <c r="A1786" t="s">
        <v>2110</v>
      </c>
      <c r="B1786" t="s">
        <v>2125</v>
      </c>
      <c r="C1786" s="1">
        <f t="shared" si="616"/>
        <v>11278</v>
      </c>
      <c r="D1786" s="6">
        <f>IF(N1786&gt;0, RANK(N1786,(N1786:P1786,Q1786:AE1786)),0)</f>
        <v>1</v>
      </c>
      <c r="E1786" s="6">
        <f>IF(O1786&gt;0,RANK(O1786,(N1786:P1786,Q1786:AE1786)),0)</f>
        <v>2</v>
      </c>
      <c r="F1786" s="6">
        <f>IF(P1786&gt;0,RANK(P1786,(N1786:P1786,Q1786:AE1786)),0)</f>
        <v>3</v>
      </c>
      <c r="G1786" s="1">
        <f t="shared" si="625"/>
        <v>184</v>
      </c>
      <c r="H1786" s="2">
        <f t="shared" si="626"/>
        <v>1.631494945912396E-2</v>
      </c>
      <c r="I1786" s="2"/>
      <c r="J1786" s="2">
        <f t="shared" si="617"/>
        <v>0.47038482000354676</v>
      </c>
      <c r="K1786" s="2">
        <f t="shared" si="618"/>
        <v>0.45406987054442277</v>
      </c>
      <c r="L1786" s="2">
        <f t="shared" si="619"/>
        <v>7.5367973044866116E-2</v>
      </c>
      <c r="M1786" s="2">
        <f t="shared" si="620"/>
        <v>1.7733640716435795E-4</v>
      </c>
      <c r="N1786" s="56">
        <v>5305</v>
      </c>
      <c r="O1786" s="56">
        <v>5121</v>
      </c>
      <c r="P1786" s="56">
        <v>850</v>
      </c>
      <c r="Q1786" s="56"/>
      <c r="R1786" s="56"/>
      <c r="S1786" s="56"/>
      <c r="T1786" s="56"/>
      <c r="U1786" s="56"/>
      <c r="V1786" s="56"/>
      <c r="W1786" s="56"/>
      <c r="X1786" s="56">
        <v>2</v>
      </c>
      <c r="Y1786" s="56">
        <v>0</v>
      </c>
      <c r="Z1786" s="56"/>
      <c r="AA1786" s="56"/>
      <c r="AB1786" s="56"/>
      <c r="AC1786" s="56"/>
      <c r="AD1786" s="56"/>
      <c r="AE1786" s="56"/>
      <c r="AG1786" s="6">
        <f>IF(Q1786&gt;0,RANK(Q1786,(N1786:P1786,Q1786:AE1786)),0)</f>
        <v>0</v>
      </c>
      <c r="AH1786" s="6">
        <f>IF(R1786&gt;0,RANK(R1786,(N1786:P1786,Q1786:AE1786)),0)</f>
        <v>0</v>
      </c>
      <c r="AI1786" s="6">
        <f>IF(T1786&gt;0,RANK(T1786,(N1786:P1786,Q1786:AE1786)),0)</f>
        <v>0</v>
      </c>
      <c r="AJ1786" s="6">
        <f>IF(S1786&gt;0,RANK(S1786,(N1786:P1786,Q1786:AE1786)),0)</f>
        <v>0</v>
      </c>
      <c r="AK1786" s="2">
        <f t="shared" si="621"/>
        <v>0</v>
      </c>
      <c r="AL1786" s="2">
        <f t="shared" si="622"/>
        <v>0</v>
      </c>
      <c r="AM1786" s="2">
        <f t="shared" si="623"/>
        <v>0</v>
      </c>
      <c r="AN1786" s="2">
        <f t="shared" si="624"/>
        <v>0</v>
      </c>
      <c r="AP1786" t="s">
        <v>2110</v>
      </c>
      <c r="AQ1786" t="s">
        <v>2125</v>
      </c>
      <c r="AT1786" s="92">
        <v>51</v>
      </c>
      <c r="AU1786" s="94">
        <v>195</v>
      </c>
      <c r="AV1786" s="98">
        <f t="shared" si="615"/>
        <v>51195</v>
      </c>
      <c r="AX1786" s="6" t="s">
        <v>1535</v>
      </c>
    </row>
    <row r="1787" spans="1:50" hidden="1" outlineLevel="1">
      <c r="A1787" t="s">
        <v>137</v>
      </c>
      <c r="B1787" t="s">
        <v>2125</v>
      </c>
      <c r="C1787" s="1">
        <f t="shared" si="616"/>
        <v>8677</v>
      </c>
      <c r="D1787" s="6">
        <f>IF(N1787&gt;0, RANK(N1787,(N1787:P1787,Q1787:AE1787)),0)</f>
        <v>2</v>
      </c>
      <c r="E1787" s="6">
        <f>IF(O1787&gt;0,RANK(O1787,(N1787:P1787,Q1787:AE1787)),0)</f>
        <v>1</v>
      </c>
      <c r="F1787" s="6">
        <f>IF(P1787&gt;0,RANK(P1787,(N1787:P1787,Q1787:AE1787)),0)</f>
        <v>3</v>
      </c>
      <c r="G1787" s="1">
        <f t="shared" si="625"/>
        <v>1400</v>
      </c>
      <c r="H1787" s="2">
        <f t="shared" si="626"/>
        <v>0.1613460873573816</v>
      </c>
      <c r="I1787" s="2"/>
      <c r="J1787" s="2">
        <f t="shared" si="617"/>
        <v>0.34401290768698861</v>
      </c>
      <c r="K1787" s="2">
        <f t="shared" si="618"/>
        <v>0.50535899504437021</v>
      </c>
      <c r="L1787" s="2">
        <f t="shared" si="619"/>
        <v>0.15062809726864124</v>
      </c>
      <c r="M1787" s="2">
        <f t="shared" si="620"/>
        <v>-1.1102230246251565E-16</v>
      </c>
      <c r="N1787" s="56">
        <v>2985</v>
      </c>
      <c r="O1787" s="56">
        <v>4385</v>
      </c>
      <c r="P1787" s="56">
        <v>1307</v>
      </c>
      <c r="Q1787" s="56"/>
      <c r="R1787" s="56"/>
      <c r="S1787" s="56"/>
      <c r="T1787" s="56"/>
      <c r="U1787" s="56"/>
      <c r="V1787" s="56"/>
      <c r="W1787" s="56"/>
      <c r="X1787" s="56">
        <v>0</v>
      </c>
      <c r="Y1787" s="56">
        <v>0</v>
      </c>
      <c r="Z1787" s="56"/>
      <c r="AA1787" s="56"/>
      <c r="AB1787" s="56"/>
      <c r="AC1787" s="56"/>
      <c r="AD1787" s="56"/>
      <c r="AE1787" s="56"/>
      <c r="AG1787" s="6">
        <f>IF(Q1787&gt;0,RANK(Q1787,(N1787:P1787,Q1787:AE1787)),0)</f>
        <v>0</v>
      </c>
      <c r="AH1787" s="6">
        <f>IF(R1787&gt;0,RANK(R1787,(N1787:P1787,Q1787:AE1787)),0)</f>
        <v>0</v>
      </c>
      <c r="AI1787" s="6">
        <f>IF(T1787&gt;0,RANK(T1787,(N1787:P1787,Q1787:AE1787)),0)</f>
        <v>0</v>
      </c>
      <c r="AJ1787" s="6">
        <f>IF(S1787&gt;0,RANK(S1787,(N1787:P1787,Q1787:AE1787)),0)</f>
        <v>0</v>
      </c>
      <c r="AK1787" s="2">
        <f t="shared" si="621"/>
        <v>0</v>
      </c>
      <c r="AL1787" s="2">
        <f t="shared" si="622"/>
        <v>0</v>
      </c>
      <c r="AM1787" s="2">
        <f t="shared" si="623"/>
        <v>0</v>
      </c>
      <c r="AN1787" s="2">
        <f t="shared" si="624"/>
        <v>0</v>
      </c>
      <c r="AP1787" t="s">
        <v>137</v>
      </c>
      <c r="AQ1787" t="s">
        <v>2125</v>
      </c>
      <c r="AT1787" s="92">
        <v>51</v>
      </c>
      <c r="AU1787" s="94">
        <v>197</v>
      </c>
      <c r="AV1787" s="98">
        <f t="shared" si="615"/>
        <v>51197</v>
      </c>
      <c r="AX1787" s="6" t="s">
        <v>1535</v>
      </c>
    </row>
    <row r="1788" spans="1:50" hidden="1" outlineLevel="1">
      <c r="A1788" t="s">
        <v>1344</v>
      </c>
      <c r="B1788" t="s">
        <v>2125</v>
      </c>
      <c r="C1788" s="1">
        <f t="shared" si="616"/>
        <v>17079</v>
      </c>
      <c r="D1788" s="6">
        <f>IF(N1788&gt;0, RANK(N1788,(N1788:P1788,Q1788:AE1788)),0)</f>
        <v>2</v>
      </c>
      <c r="E1788" s="6">
        <f>IF(O1788&gt;0,RANK(O1788,(N1788:P1788,Q1788:AE1788)),0)</f>
        <v>1</v>
      </c>
      <c r="F1788" s="6">
        <f>IF(P1788&gt;0,RANK(P1788,(N1788:P1788,Q1788:AE1788)),0)</f>
        <v>3</v>
      </c>
      <c r="G1788" s="1">
        <f t="shared" si="625"/>
        <v>357</v>
      </c>
      <c r="H1788" s="2">
        <f t="shared" si="626"/>
        <v>2.0902863165290709E-2</v>
      </c>
      <c r="I1788" s="2"/>
      <c r="J1788" s="2">
        <f t="shared" si="617"/>
        <v>0.4146027284969846</v>
      </c>
      <c r="K1788" s="2">
        <f t="shared" si="618"/>
        <v>0.43550559166227532</v>
      </c>
      <c r="L1788" s="2">
        <f t="shared" si="619"/>
        <v>0.14936471690379999</v>
      </c>
      <c r="M1788" s="2">
        <f t="shared" si="620"/>
        <v>5.2696293694004526E-4</v>
      </c>
      <c r="N1788" s="56">
        <v>7081</v>
      </c>
      <c r="O1788" s="56">
        <v>7438</v>
      </c>
      <c r="P1788" s="56">
        <v>2551</v>
      </c>
      <c r="Q1788" s="56"/>
      <c r="R1788" s="56"/>
      <c r="S1788" s="56"/>
      <c r="T1788" s="56"/>
      <c r="U1788" s="56"/>
      <c r="V1788" s="56"/>
      <c r="W1788" s="56"/>
      <c r="X1788" s="56">
        <v>9</v>
      </c>
      <c r="Y1788" s="56">
        <v>0</v>
      </c>
      <c r="Z1788" s="56"/>
      <c r="AA1788" s="56"/>
      <c r="AB1788" s="56"/>
      <c r="AC1788" s="56"/>
      <c r="AD1788" s="56"/>
      <c r="AE1788" s="56"/>
      <c r="AG1788" s="6">
        <f>IF(Q1788&gt;0,RANK(Q1788,(N1788:P1788,Q1788:AE1788)),0)</f>
        <v>0</v>
      </c>
      <c r="AH1788" s="6">
        <f>IF(R1788&gt;0,RANK(R1788,(N1788:P1788,Q1788:AE1788)),0)</f>
        <v>0</v>
      </c>
      <c r="AI1788" s="6">
        <f>IF(T1788&gt;0,RANK(T1788,(N1788:P1788,Q1788:AE1788)),0)</f>
        <v>0</v>
      </c>
      <c r="AJ1788" s="6">
        <f>IF(S1788&gt;0,RANK(S1788,(N1788:P1788,Q1788:AE1788)),0)</f>
        <v>0</v>
      </c>
      <c r="AK1788" s="2">
        <f t="shared" si="621"/>
        <v>0</v>
      </c>
      <c r="AL1788" s="2">
        <f t="shared" si="622"/>
        <v>0</v>
      </c>
      <c r="AM1788" s="2">
        <f t="shared" si="623"/>
        <v>0</v>
      </c>
      <c r="AN1788" s="2">
        <f t="shared" si="624"/>
        <v>0</v>
      </c>
      <c r="AP1788" t="s">
        <v>1344</v>
      </c>
      <c r="AQ1788" t="s">
        <v>2125</v>
      </c>
      <c r="AT1788" s="92">
        <v>51</v>
      </c>
      <c r="AU1788" s="94">
        <v>199</v>
      </c>
      <c r="AV1788" s="98">
        <f t="shared" si="615"/>
        <v>51199</v>
      </c>
      <c r="AX1788" s="6" t="s">
        <v>1535</v>
      </c>
    </row>
    <row r="1789" spans="1:50" hidden="1" outlineLevel="1">
      <c r="A1789" t="s">
        <v>122</v>
      </c>
      <c r="B1789" t="s">
        <v>2125</v>
      </c>
      <c r="C1789" s="1">
        <f t="shared" si="616"/>
        <v>38734</v>
      </c>
      <c r="D1789" s="6">
        <f>IF(N1789&gt;0, RANK(N1789,(N1789:P1789,Q1789:AE1789)),0)</f>
        <v>1</v>
      </c>
      <c r="E1789" s="6">
        <f>IF(O1789&gt;0,RANK(O1789,(N1789:P1789,Q1789:AE1789)),0)</f>
        <v>2</v>
      </c>
      <c r="F1789" s="6">
        <f>IF(P1789&gt;0,RANK(P1789,(N1789:P1789,Q1789:AE1789)),0)</f>
        <v>3</v>
      </c>
      <c r="G1789" s="1">
        <f t="shared" si="625"/>
        <v>17082</v>
      </c>
      <c r="H1789" s="2">
        <f t="shared" si="626"/>
        <v>0.44100790003614393</v>
      </c>
      <c r="I1789" s="2"/>
      <c r="J1789" s="2">
        <f t="shared" si="617"/>
        <v>0.67227758558372486</v>
      </c>
      <c r="K1789" s="2">
        <f t="shared" si="618"/>
        <v>0.23126968554758093</v>
      </c>
      <c r="L1789" s="2">
        <f t="shared" si="619"/>
        <v>9.4929519285382347E-2</v>
      </c>
      <c r="M1789" s="2">
        <f t="shared" si="620"/>
        <v>1.5232095833118686E-3</v>
      </c>
      <c r="N1789" s="56">
        <v>26040</v>
      </c>
      <c r="O1789" s="56">
        <v>8958</v>
      </c>
      <c r="P1789" s="56">
        <v>3677</v>
      </c>
      <c r="Q1789" s="56"/>
      <c r="R1789" s="56"/>
      <c r="S1789" s="56"/>
      <c r="T1789" s="56"/>
      <c r="U1789" s="56"/>
      <c r="V1789" s="56"/>
      <c r="W1789" s="56"/>
      <c r="X1789" s="56">
        <v>59</v>
      </c>
      <c r="Y1789" s="56">
        <v>0</v>
      </c>
      <c r="Z1789" s="56"/>
      <c r="AA1789" s="56"/>
      <c r="AB1789" s="56"/>
      <c r="AC1789" s="56"/>
      <c r="AD1789" s="56"/>
      <c r="AE1789" s="56"/>
      <c r="AG1789" s="6">
        <f>IF(Q1789&gt;0,RANK(Q1789,(N1789:P1789,Q1789:AE1789)),0)</f>
        <v>0</v>
      </c>
      <c r="AH1789" s="6">
        <f>IF(R1789&gt;0,RANK(R1789,(N1789:P1789,Q1789:AE1789)),0)</f>
        <v>0</v>
      </c>
      <c r="AI1789" s="6">
        <f>IF(T1789&gt;0,RANK(T1789,(N1789:P1789,Q1789:AE1789)),0)</f>
        <v>0</v>
      </c>
      <c r="AJ1789" s="6">
        <f>IF(S1789&gt;0,RANK(S1789,(N1789:P1789,Q1789:AE1789)),0)</f>
        <v>0</v>
      </c>
      <c r="AK1789" s="2">
        <f t="shared" si="621"/>
        <v>0</v>
      </c>
      <c r="AL1789" s="2">
        <f t="shared" si="622"/>
        <v>0</v>
      </c>
      <c r="AM1789" s="2">
        <f t="shared" si="623"/>
        <v>0</v>
      </c>
      <c r="AN1789" s="2">
        <f t="shared" si="624"/>
        <v>0</v>
      </c>
      <c r="AP1789" t="s">
        <v>122</v>
      </c>
      <c r="AQ1789" t="s">
        <v>2125</v>
      </c>
      <c r="AT1789" s="92">
        <v>51</v>
      </c>
      <c r="AU1789" s="94">
        <v>510</v>
      </c>
      <c r="AV1789" s="98">
        <f t="shared" si="615"/>
        <v>51510</v>
      </c>
      <c r="AX1789" s="6" t="s">
        <v>2485</v>
      </c>
    </row>
    <row r="1790" spans="1:50" hidden="1" outlineLevel="1">
      <c r="A1790" t="s">
        <v>1310</v>
      </c>
      <c r="B1790" t="s">
        <v>2125</v>
      </c>
      <c r="C1790" s="1">
        <f t="shared" ref="C1790:C1821" si="627">SUM(N1790:AE1790)</f>
        <v>2160</v>
      </c>
      <c r="D1790" s="6">
        <f>IF(N1790&gt;0, RANK(N1790,(N1790:P1790,Q1790:AE1790)),0)</f>
        <v>1</v>
      </c>
      <c r="E1790" s="6">
        <f>IF(O1790&gt;0,RANK(O1790,(N1790:P1790,Q1790:AE1790)),0)</f>
        <v>2</v>
      </c>
      <c r="F1790" s="6">
        <f>IF(P1790&gt;0,RANK(P1790,(N1790:P1790,Q1790:AE1790)),0)</f>
        <v>3</v>
      </c>
      <c r="G1790" s="1">
        <f t="shared" si="625"/>
        <v>150</v>
      </c>
      <c r="H1790" s="2">
        <f t="shared" si="626"/>
        <v>6.9444444444444448E-2</v>
      </c>
      <c r="I1790" s="2"/>
      <c r="J1790" s="2">
        <f t="shared" ref="J1790:J1821" si="628">IF($C1790=0,"-",N1790/$C1790)</f>
        <v>0.46481481481481479</v>
      </c>
      <c r="K1790" s="2">
        <f t="shared" ref="K1790:K1821" si="629">IF($C1790=0,"-",O1790/$C1790)</f>
        <v>0.39537037037037037</v>
      </c>
      <c r="L1790" s="2">
        <f t="shared" ref="L1790:L1821" si="630">IF($C1790=0,"-",P1790/$C1790)</f>
        <v>0.1388888888888889</v>
      </c>
      <c r="M1790" s="2">
        <f t="shared" ref="M1790:M1821" si="631">IF(C1790=0,"-",(1-J1790-K1790-L1790))</f>
        <v>9.2592592592594114E-4</v>
      </c>
      <c r="N1790" s="56">
        <v>1004</v>
      </c>
      <c r="O1790" s="56">
        <v>854</v>
      </c>
      <c r="P1790" s="56">
        <v>300</v>
      </c>
      <c r="Q1790" s="56"/>
      <c r="R1790" s="56"/>
      <c r="S1790" s="56"/>
      <c r="T1790" s="56"/>
      <c r="U1790" s="56"/>
      <c r="V1790" s="56"/>
      <c r="W1790" s="56"/>
      <c r="X1790" s="56">
        <v>1</v>
      </c>
      <c r="Y1790" s="56">
        <v>1</v>
      </c>
      <c r="Z1790" s="56"/>
      <c r="AA1790" s="56"/>
      <c r="AB1790" s="56"/>
      <c r="AC1790" s="56"/>
      <c r="AD1790" s="56"/>
      <c r="AE1790" s="56"/>
      <c r="AG1790" s="6">
        <f>IF(Q1790&gt;0,RANK(Q1790,(N1790:P1790,Q1790:AE1790)),0)</f>
        <v>0</v>
      </c>
      <c r="AH1790" s="6">
        <f>IF(R1790&gt;0,RANK(R1790,(N1790:P1790,Q1790:AE1790)),0)</f>
        <v>0</v>
      </c>
      <c r="AI1790" s="6">
        <f>IF(T1790&gt;0,RANK(T1790,(N1790:P1790,Q1790:AE1790)),0)</f>
        <v>0</v>
      </c>
      <c r="AJ1790" s="6">
        <f>IF(S1790&gt;0,RANK(S1790,(N1790:P1790,Q1790:AE1790)),0)</f>
        <v>0</v>
      </c>
      <c r="AK1790" s="2">
        <f t="shared" ref="AK1790:AK1821" si="632">IF($C1790=0,"-",Q1790/$C1790)</f>
        <v>0</v>
      </c>
      <c r="AL1790" s="2">
        <f t="shared" ref="AL1790:AL1821" si="633">IF($C1790=0,"-",R1790/$C1790)</f>
        <v>0</v>
      </c>
      <c r="AM1790" s="2">
        <f t="shared" ref="AM1790:AM1821" si="634">IF($C1790=0,"-",T1790/$C1790)</f>
        <v>0</v>
      </c>
      <c r="AN1790" s="2">
        <f t="shared" ref="AN1790:AN1821" si="635">IF($C1790=0,"-",S1790/$C1790)</f>
        <v>0</v>
      </c>
      <c r="AP1790" t="s">
        <v>1310</v>
      </c>
      <c r="AQ1790" t="s">
        <v>2125</v>
      </c>
      <c r="AT1790" s="92">
        <v>51</v>
      </c>
      <c r="AU1790" s="94">
        <v>515</v>
      </c>
      <c r="AV1790" s="98">
        <f t="shared" si="615"/>
        <v>51515</v>
      </c>
      <c r="AX1790" s="6" t="s">
        <v>2485</v>
      </c>
    </row>
    <row r="1791" spans="1:50" hidden="1" outlineLevel="1">
      <c r="A1791" t="s">
        <v>764</v>
      </c>
      <c r="B1791" t="s">
        <v>2125</v>
      </c>
      <c r="C1791" s="1">
        <f t="shared" si="627"/>
        <v>5515</v>
      </c>
      <c r="D1791" s="6">
        <f>IF(N1791&gt;0, RANK(N1791,(N1791:P1791,Q1791:AE1791)),0)</f>
        <v>2</v>
      </c>
      <c r="E1791" s="6">
        <f>IF(O1791&gt;0,RANK(O1791,(N1791:P1791,Q1791:AE1791)),0)</f>
        <v>1</v>
      </c>
      <c r="F1791" s="6">
        <f>IF(P1791&gt;0,RANK(P1791,(N1791:P1791,Q1791:AE1791)),0)</f>
        <v>3</v>
      </c>
      <c r="G1791" s="1">
        <f t="shared" si="625"/>
        <v>686</v>
      </c>
      <c r="H1791" s="2">
        <f t="shared" si="626"/>
        <v>0.12438803263825929</v>
      </c>
      <c r="I1791" s="2"/>
      <c r="J1791" s="2">
        <f t="shared" si="628"/>
        <v>0.37896645512239346</v>
      </c>
      <c r="K1791" s="2">
        <f t="shared" si="629"/>
        <v>0.50335448776065272</v>
      </c>
      <c r="L1791" s="2">
        <f t="shared" si="630"/>
        <v>0.11749773345421577</v>
      </c>
      <c r="M1791" s="2">
        <f t="shared" si="631"/>
        <v>1.8132366273804212E-4</v>
      </c>
      <c r="N1791" s="56">
        <v>2090</v>
      </c>
      <c r="O1791" s="56">
        <v>2776</v>
      </c>
      <c r="P1791" s="56">
        <v>648</v>
      </c>
      <c r="Q1791" s="56"/>
      <c r="R1791" s="56"/>
      <c r="S1791" s="56"/>
      <c r="T1791" s="56"/>
      <c r="U1791" s="56"/>
      <c r="V1791" s="56"/>
      <c r="W1791" s="56"/>
      <c r="X1791" s="56">
        <v>1</v>
      </c>
      <c r="Y1791" s="56">
        <v>0</v>
      </c>
      <c r="Z1791" s="56"/>
      <c r="AA1791" s="56"/>
      <c r="AB1791" s="56"/>
      <c r="AC1791" s="56"/>
      <c r="AD1791" s="56"/>
      <c r="AE1791" s="56"/>
      <c r="AG1791" s="6">
        <f>IF(Q1791&gt;0,RANK(Q1791,(N1791:P1791,Q1791:AE1791)),0)</f>
        <v>0</v>
      </c>
      <c r="AH1791" s="6">
        <f>IF(R1791&gt;0,RANK(R1791,(N1791:P1791,Q1791:AE1791)),0)</f>
        <v>0</v>
      </c>
      <c r="AI1791" s="6">
        <f>IF(T1791&gt;0,RANK(T1791,(N1791:P1791,Q1791:AE1791)),0)</f>
        <v>0</v>
      </c>
      <c r="AJ1791" s="6">
        <f>IF(S1791&gt;0,RANK(S1791,(N1791:P1791,Q1791:AE1791)),0)</f>
        <v>0</v>
      </c>
      <c r="AK1791" s="2">
        <f t="shared" si="632"/>
        <v>0</v>
      </c>
      <c r="AL1791" s="2">
        <f t="shared" si="633"/>
        <v>0</v>
      </c>
      <c r="AM1791" s="2">
        <f t="shared" si="634"/>
        <v>0</v>
      </c>
      <c r="AN1791" s="2">
        <f t="shared" si="635"/>
        <v>0</v>
      </c>
      <c r="AP1791" t="s">
        <v>764</v>
      </c>
      <c r="AQ1791" t="s">
        <v>2125</v>
      </c>
      <c r="AT1791" s="92">
        <v>51</v>
      </c>
      <c r="AU1791" s="94">
        <v>520</v>
      </c>
      <c r="AV1791" s="98">
        <f t="shared" si="615"/>
        <v>51520</v>
      </c>
      <c r="AX1791" s="6" t="s">
        <v>2485</v>
      </c>
    </row>
    <row r="1792" spans="1:50" hidden="1" outlineLevel="1">
      <c r="A1792" t="s">
        <v>2302</v>
      </c>
      <c r="B1792" t="s">
        <v>2125</v>
      </c>
      <c r="C1792" s="1">
        <f t="shared" si="627"/>
        <v>1740</v>
      </c>
      <c r="D1792" s="6">
        <f>IF(N1792&gt;0, RANK(N1792,(N1792:P1792,Q1792:AE1792)),0)</f>
        <v>1</v>
      </c>
      <c r="E1792" s="6">
        <f>IF(O1792&gt;0,RANK(O1792,(N1792:P1792,Q1792:AE1792)),0)</f>
        <v>2</v>
      </c>
      <c r="F1792" s="6">
        <f>IF(P1792&gt;0,RANK(P1792,(N1792:P1792,Q1792:AE1792)),0)</f>
        <v>3</v>
      </c>
      <c r="G1792" s="1">
        <f t="shared" si="625"/>
        <v>114</v>
      </c>
      <c r="H1792" s="2">
        <f t="shared" si="626"/>
        <v>6.5517241379310351E-2</v>
      </c>
      <c r="I1792" s="2"/>
      <c r="J1792" s="2">
        <f t="shared" si="628"/>
        <v>0.47356321839080462</v>
      </c>
      <c r="K1792" s="2">
        <f t="shared" si="629"/>
        <v>0.40804597701149425</v>
      </c>
      <c r="L1792" s="2">
        <f t="shared" si="630"/>
        <v>0.11839080459770115</v>
      </c>
      <c r="M1792" s="2">
        <f t="shared" si="631"/>
        <v>-2.7755575615628914E-17</v>
      </c>
      <c r="N1792" s="56">
        <v>824</v>
      </c>
      <c r="O1792" s="56">
        <v>710</v>
      </c>
      <c r="P1792" s="56">
        <v>206</v>
      </c>
      <c r="Q1792" s="56"/>
      <c r="R1792" s="56"/>
      <c r="S1792" s="56"/>
      <c r="T1792" s="56"/>
      <c r="U1792" s="56"/>
      <c r="V1792" s="56"/>
      <c r="W1792" s="56"/>
      <c r="X1792" s="56">
        <v>0</v>
      </c>
      <c r="Y1792" s="56">
        <v>0</v>
      </c>
      <c r="Z1792" s="56"/>
      <c r="AA1792" s="56"/>
      <c r="AB1792" s="56"/>
      <c r="AC1792" s="56"/>
      <c r="AD1792" s="56"/>
      <c r="AE1792" s="56"/>
      <c r="AG1792" s="6">
        <f>IF(Q1792&gt;0,RANK(Q1792,(N1792:P1792,Q1792:AE1792)),0)</f>
        <v>0</v>
      </c>
      <c r="AH1792" s="6">
        <f>IF(R1792&gt;0,RANK(R1792,(N1792:P1792,Q1792:AE1792)),0)</f>
        <v>0</v>
      </c>
      <c r="AI1792" s="6">
        <f>IF(T1792&gt;0,RANK(T1792,(N1792:P1792,Q1792:AE1792)),0)</f>
        <v>0</v>
      </c>
      <c r="AJ1792" s="6">
        <f>IF(S1792&gt;0,RANK(S1792,(N1792:P1792,Q1792:AE1792)),0)</f>
        <v>0</v>
      </c>
      <c r="AK1792" s="2">
        <f t="shared" si="632"/>
        <v>0</v>
      </c>
      <c r="AL1792" s="2">
        <f t="shared" si="633"/>
        <v>0</v>
      </c>
      <c r="AM1792" s="2">
        <f t="shared" si="634"/>
        <v>0</v>
      </c>
      <c r="AN1792" s="2">
        <f t="shared" si="635"/>
        <v>0</v>
      </c>
      <c r="AP1792" t="s">
        <v>2302</v>
      </c>
      <c r="AQ1792" t="s">
        <v>2125</v>
      </c>
      <c r="AT1792" s="92">
        <v>51</v>
      </c>
      <c r="AU1792" s="94">
        <v>530</v>
      </c>
      <c r="AV1792" s="98">
        <f t="shared" si="615"/>
        <v>51530</v>
      </c>
      <c r="AX1792" s="6" t="s">
        <v>2485</v>
      </c>
    </row>
    <row r="1793" spans="1:50" hidden="1" outlineLevel="1">
      <c r="A1793" t="s">
        <v>551</v>
      </c>
      <c r="B1793" t="s">
        <v>2125</v>
      </c>
      <c r="C1793" s="1">
        <f t="shared" si="627"/>
        <v>11361</v>
      </c>
      <c r="D1793" s="6">
        <f>IF(N1793&gt;0, RANK(N1793,(N1793:P1793,Q1793:AE1793)),0)</f>
        <v>1</v>
      </c>
      <c r="E1793" s="6">
        <f>IF(O1793&gt;0,RANK(O1793,(N1793:P1793,Q1793:AE1793)),0)</f>
        <v>2</v>
      </c>
      <c r="F1793" s="6">
        <f>IF(P1793&gt;0,RANK(P1793,(N1793:P1793,Q1793:AE1793)),0)</f>
        <v>3</v>
      </c>
      <c r="G1793" s="1">
        <f t="shared" si="625"/>
        <v>4429</v>
      </c>
      <c r="H1793" s="2">
        <f t="shared" si="626"/>
        <v>0.38984244344687968</v>
      </c>
      <c r="I1793" s="2"/>
      <c r="J1793" s="2">
        <f t="shared" si="628"/>
        <v>0.64131678549423465</v>
      </c>
      <c r="K1793" s="2">
        <f t="shared" si="629"/>
        <v>0.25147434204735497</v>
      </c>
      <c r="L1793" s="2">
        <f t="shared" si="630"/>
        <v>0.10536044362292052</v>
      </c>
      <c r="M1793" s="2">
        <f t="shared" si="631"/>
        <v>1.848428835489857E-3</v>
      </c>
      <c r="N1793" s="56">
        <v>7286</v>
      </c>
      <c r="O1793" s="56">
        <v>2857</v>
      </c>
      <c r="P1793" s="56">
        <v>1197</v>
      </c>
      <c r="Q1793" s="56"/>
      <c r="R1793" s="56"/>
      <c r="S1793" s="56"/>
      <c r="T1793" s="56"/>
      <c r="U1793" s="56"/>
      <c r="V1793" s="56"/>
      <c r="W1793" s="56"/>
      <c r="X1793" s="56">
        <v>21</v>
      </c>
      <c r="Y1793" s="56">
        <v>0</v>
      </c>
      <c r="Z1793" s="56"/>
      <c r="AA1793" s="56"/>
      <c r="AB1793" s="56"/>
      <c r="AC1793" s="56"/>
      <c r="AD1793" s="56"/>
      <c r="AE1793" s="56"/>
      <c r="AG1793" s="6">
        <f>IF(Q1793&gt;0,RANK(Q1793,(N1793:P1793,Q1793:AE1793)),0)</f>
        <v>0</v>
      </c>
      <c r="AH1793" s="6">
        <f>IF(R1793&gt;0,RANK(R1793,(N1793:P1793,Q1793:AE1793)),0)</f>
        <v>0</v>
      </c>
      <c r="AI1793" s="6">
        <f>IF(T1793&gt;0,RANK(T1793,(N1793:P1793,Q1793:AE1793)),0)</f>
        <v>0</v>
      </c>
      <c r="AJ1793" s="6">
        <f>IF(S1793&gt;0,RANK(S1793,(N1793:P1793,Q1793:AE1793)),0)</f>
        <v>0</v>
      </c>
      <c r="AK1793" s="2">
        <f t="shared" si="632"/>
        <v>0</v>
      </c>
      <c r="AL1793" s="2">
        <f t="shared" si="633"/>
        <v>0</v>
      </c>
      <c r="AM1793" s="2">
        <f t="shared" si="634"/>
        <v>0</v>
      </c>
      <c r="AN1793" s="2">
        <f t="shared" si="635"/>
        <v>0</v>
      </c>
      <c r="AP1793" t="s">
        <v>551</v>
      </c>
      <c r="AQ1793" t="s">
        <v>2125</v>
      </c>
      <c r="AT1793" s="92">
        <v>51</v>
      </c>
      <c r="AU1793" s="94">
        <v>540</v>
      </c>
      <c r="AV1793" s="98">
        <f t="shared" si="615"/>
        <v>51540</v>
      </c>
      <c r="AX1793" s="6" t="s">
        <v>2485</v>
      </c>
    </row>
    <row r="1794" spans="1:50" hidden="1" outlineLevel="1">
      <c r="A1794" t="s">
        <v>766</v>
      </c>
      <c r="B1794" t="s">
        <v>2125</v>
      </c>
      <c r="C1794" s="1">
        <f t="shared" si="627"/>
        <v>51560</v>
      </c>
      <c r="D1794" s="6">
        <f>IF(N1794&gt;0, RANK(N1794,(N1794:P1794,Q1794:AE1794)),0)</f>
        <v>1</v>
      </c>
      <c r="E1794" s="6">
        <f>IF(O1794&gt;0,RANK(O1794,(N1794:P1794,Q1794:AE1794)),0)</f>
        <v>2</v>
      </c>
      <c r="F1794" s="6">
        <f>IF(P1794&gt;0,RANK(P1794,(N1794:P1794,Q1794:AE1794)),0)</f>
        <v>3</v>
      </c>
      <c r="G1794" s="1">
        <f t="shared" si="625"/>
        <v>94</v>
      </c>
      <c r="H1794" s="2">
        <f t="shared" si="626"/>
        <v>1.8231186966640807E-3</v>
      </c>
      <c r="I1794" s="2"/>
      <c r="J1794" s="2">
        <f t="shared" si="628"/>
        <v>0.44592707525213343</v>
      </c>
      <c r="K1794" s="2">
        <f t="shared" si="629"/>
        <v>0.44410395655546936</v>
      </c>
      <c r="L1794" s="2">
        <f t="shared" si="630"/>
        <v>0.10952288595810707</v>
      </c>
      <c r="M1794" s="2">
        <f t="shared" si="631"/>
        <v>4.4608223429019878E-4</v>
      </c>
      <c r="N1794" s="56">
        <v>22992</v>
      </c>
      <c r="O1794" s="56">
        <v>22898</v>
      </c>
      <c r="P1794" s="56">
        <v>5647</v>
      </c>
      <c r="Q1794" s="56"/>
      <c r="R1794" s="56"/>
      <c r="S1794" s="56"/>
      <c r="T1794" s="56"/>
      <c r="U1794" s="56"/>
      <c r="V1794" s="56"/>
      <c r="W1794" s="56"/>
      <c r="X1794" s="56">
        <v>23</v>
      </c>
      <c r="Y1794" s="56">
        <v>0</v>
      </c>
      <c r="Z1794" s="56"/>
      <c r="AA1794" s="56"/>
      <c r="AB1794" s="56"/>
      <c r="AC1794" s="56"/>
      <c r="AD1794" s="56"/>
      <c r="AE1794" s="56"/>
      <c r="AG1794" s="6">
        <f>IF(Q1794&gt;0,RANK(Q1794,(N1794:P1794,Q1794:AE1794)),0)</f>
        <v>0</v>
      </c>
      <c r="AH1794" s="6">
        <f>IF(R1794&gt;0,RANK(R1794,(N1794:P1794,Q1794:AE1794)),0)</f>
        <v>0</v>
      </c>
      <c r="AI1794" s="6">
        <f>IF(T1794&gt;0,RANK(T1794,(N1794:P1794,Q1794:AE1794)),0)</f>
        <v>0</v>
      </c>
      <c r="AJ1794" s="6">
        <f>IF(S1794&gt;0,RANK(S1794,(N1794:P1794,Q1794:AE1794)),0)</f>
        <v>0</v>
      </c>
      <c r="AK1794" s="2">
        <f t="shared" si="632"/>
        <v>0</v>
      </c>
      <c r="AL1794" s="2">
        <f t="shared" si="633"/>
        <v>0</v>
      </c>
      <c r="AM1794" s="2">
        <f t="shared" si="634"/>
        <v>0</v>
      </c>
      <c r="AN1794" s="2">
        <f t="shared" si="635"/>
        <v>0</v>
      </c>
      <c r="AP1794" t="s">
        <v>766</v>
      </c>
      <c r="AQ1794" t="s">
        <v>2125</v>
      </c>
      <c r="AT1794" s="92">
        <v>51</v>
      </c>
      <c r="AU1794" s="94">
        <v>550</v>
      </c>
      <c r="AV1794" s="98">
        <f t="shared" si="615"/>
        <v>51550</v>
      </c>
      <c r="AX1794" s="6" t="s">
        <v>2485</v>
      </c>
    </row>
    <row r="1795" spans="1:50" hidden="1" outlineLevel="1">
      <c r="A1795" t="s">
        <v>2568</v>
      </c>
      <c r="B1795" t="s">
        <v>2125</v>
      </c>
      <c r="C1795" s="1">
        <f>SUM(N1795:AE1795)</f>
        <v>1536</v>
      </c>
      <c r="D1795" s="6">
        <f>IF(N1795&gt;0, RANK(N1795,(N1795:P1795,Q1795:AE1795)),0)</f>
        <v>1</v>
      </c>
      <c r="E1795" s="6">
        <f>IF(O1795&gt;0,RANK(O1795,(N1795:P1795,Q1795:AE1795)),0)</f>
        <v>2</v>
      </c>
      <c r="F1795" s="6">
        <f>IF(P1795&gt;0,RANK(P1795,(N1795:P1795,Q1795:AE1795)),0)</f>
        <v>3</v>
      </c>
      <c r="G1795" s="1">
        <f>IF(C1795&gt;0,MAX(N1795:P1795)-LARGE(N1795:P1795,2),0)</f>
        <v>288</v>
      </c>
      <c r="H1795" s="2">
        <f>IF(C1795&gt;0,G1795/C1795,0)</f>
        <v>0.1875</v>
      </c>
      <c r="I1795" s="2"/>
      <c r="J1795" s="2">
        <f>IF($C1795=0,"-",N1795/$C1795)</f>
        <v>0.537109375</v>
      </c>
      <c r="K1795" s="2">
        <f>IF($C1795=0,"-",O1795/$C1795)</f>
        <v>0.349609375</v>
      </c>
      <c r="L1795" s="2">
        <f>IF($C1795=0,"-",P1795/$C1795)</f>
        <v>0.11328125</v>
      </c>
      <c r="M1795" s="2">
        <f>IF(C1795=0,"-",(1-J1795-K1795-L1795))</f>
        <v>0</v>
      </c>
      <c r="N1795" s="56">
        <v>825</v>
      </c>
      <c r="O1795" s="56">
        <v>537</v>
      </c>
      <c r="P1795" s="56">
        <v>174</v>
      </c>
      <c r="Q1795" s="56"/>
      <c r="R1795" s="56"/>
      <c r="S1795" s="56"/>
      <c r="T1795" s="56"/>
      <c r="U1795" s="56"/>
      <c r="V1795" s="56"/>
      <c r="W1795" s="56"/>
      <c r="X1795" s="56">
        <v>0</v>
      </c>
      <c r="Y1795" s="56">
        <v>0</v>
      </c>
      <c r="Z1795" s="56"/>
      <c r="AA1795" s="56"/>
      <c r="AB1795" s="56"/>
      <c r="AC1795" s="56"/>
      <c r="AD1795" s="56"/>
      <c r="AE1795" s="56"/>
      <c r="AG1795" s="6">
        <f>IF(Q1795&gt;0,RANK(Q1795,(N1795:P1795,Q1795:AE1795)),0)</f>
        <v>0</v>
      </c>
      <c r="AH1795" s="6">
        <f>IF(R1795&gt;0,RANK(R1795,(N1795:P1795,Q1795:AE1795)),0)</f>
        <v>0</v>
      </c>
      <c r="AI1795" s="6">
        <f>IF(T1795&gt;0,RANK(T1795,(N1795:P1795,Q1795:AE1795)),0)</f>
        <v>0</v>
      </c>
      <c r="AJ1795" s="6">
        <f>IF(S1795&gt;0,RANK(S1795,(N1795:P1795,Q1795:AE1795)),0)</f>
        <v>0</v>
      </c>
      <c r="AK1795" s="2">
        <f>IF($C1795=0,"-",Q1795/$C1795)</f>
        <v>0</v>
      </c>
      <c r="AL1795" s="2">
        <f>IF($C1795=0,"-",R1795/$C1795)</f>
        <v>0</v>
      </c>
      <c r="AM1795" s="2">
        <f>IF($C1795=0,"-",T1795/$C1795)</f>
        <v>0</v>
      </c>
      <c r="AN1795" s="2">
        <f>IF($C1795=0,"-",S1795/$C1795)</f>
        <v>0</v>
      </c>
      <c r="AP1795" t="s">
        <v>2568</v>
      </c>
      <c r="AQ1795" t="s">
        <v>2125</v>
      </c>
      <c r="AT1795" s="92">
        <v>51</v>
      </c>
      <c r="AU1795" s="94">
        <v>560</v>
      </c>
      <c r="AV1795" s="98">
        <f t="shared" si="615"/>
        <v>51560</v>
      </c>
      <c r="AX1795" s="6" t="s">
        <v>2485</v>
      </c>
    </row>
    <row r="1796" spans="1:50" hidden="1" outlineLevel="1">
      <c r="A1796" t="s">
        <v>395</v>
      </c>
      <c r="B1796" t="s">
        <v>2125</v>
      </c>
      <c r="C1796" s="1">
        <f t="shared" si="627"/>
        <v>6923</v>
      </c>
      <c r="D1796" s="6">
        <f>IF(N1796&gt;0, RANK(N1796,(N1796:P1796,Q1796:AE1796)),0)</f>
        <v>2</v>
      </c>
      <c r="E1796" s="6">
        <f>IF(O1796&gt;0,RANK(O1796,(N1796:P1796,Q1796:AE1796)),0)</f>
        <v>1</v>
      </c>
      <c r="F1796" s="6">
        <f>IF(P1796&gt;0,RANK(P1796,(N1796:P1796,Q1796:AE1796)),0)</f>
        <v>3</v>
      </c>
      <c r="G1796" s="1">
        <f t="shared" si="625"/>
        <v>2891</v>
      </c>
      <c r="H1796" s="2">
        <f t="shared" si="626"/>
        <v>0.41759352881698686</v>
      </c>
      <c r="I1796" s="2"/>
      <c r="J1796" s="2">
        <f t="shared" si="628"/>
        <v>0.23328036978188646</v>
      </c>
      <c r="K1796" s="2">
        <f t="shared" si="629"/>
        <v>0.65087389859887335</v>
      </c>
      <c r="L1796" s="2">
        <f t="shared" si="630"/>
        <v>0.11541239347103857</v>
      </c>
      <c r="M1796" s="2">
        <f t="shared" si="631"/>
        <v>4.3333814820159522E-4</v>
      </c>
      <c r="N1796" s="56">
        <v>1615</v>
      </c>
      <c r="O1796" s="56">
        <v>4506</v>
      </c>
      <c r="P1796" s="56">
        <v>799</v>
      </c>
      <c r="Q1796" s="56"/>
      <c r="R1796" s="56"/>
      <c r="S1796" s="56"/>
      <c r="T1796" s="56"/>
      <c r="U1796" s="56"/>
      <c r="V1796" s="56"/>
      <c r="W1796" s="56"/>
      <c r="X1796" s="56">
        <v>3</v>
      </c>
      <c r="Y1796" s="56">
        <v>0</v>
      </c>
      <c r="Z1796" s="56"/>
      <c r="AA1796" s="56"/>
      <c r="AB1796" s="56"/>
      <c r="AC1796" s="56"/>
      <c r="AD1796" s="56"/>
      <c r="AE1796" s="56"/>
      <c r="AG1796" s="6">
        <f>IF(Q1796&gt;0,RANK(Q1796,(N1796:P1796,Q1796:AE1796)),0)</f>
        <v>0</v>
      </c>
      <c r="AH1796" s="6">
        <f>IF(R1796&gt;0,RANK(R1796,(N1796:P1796,Q1796:AE1796)),0)</f>
        <v>0</v>
      </c>
      <c r="AI1796" s="6">
        <f>IF(T1796&gt;0,RANK(T1796,(N1796:P1796,Q1796:AE1796)),0)</f>
        <v>0</v>
      </c>
      <c r="AJ1796" s="6">
        <f>IF(S1796&gt;0,RANK(S1796,(N1796:P1796,Q1796:AE1796)),0)</f>
        <v>0</v>
      </c>
      <c r="AK1796" s="2">
        <f t="shared" si="632"/>
        <v>0</v>
      </c>
      <c r="AL1796" s="2">
        <f t="shared" si="633"/>
        <v>0</v>
      </c>
      <c r="AM1796" s="2">
        <f t="shared" si="634"/>
        <v>0</v>
      </c>
      <c r="AN1796" s="2">
        <f t="shared" si="635"/>
        <v>0</v>
      </c>
      <c r="AP1796" t="s">
        <v>395</v>
      </c>
      <c r="AQ1796" t="s">
        <v>2125</v>
      </c>
      <c r="AT1796" s="92">
        <v>51</v>
      </c>
      <c r="AU1796" s="94">
        <v>570</v>
      </c>
      <c r="AV1796" s="98">
        <f t="shared" si="615"/>
        <v>51570</v>
      </c>
      <c r="AX1796" s="6" t="s">
        <v>2485</v>
      </c>
    </row>
    <row r="1797" spans="1:50" hidden="1" outlineLevel="1">
      <c r="A1797" t="s">
        <v>1665</v>
      </c>
      <c r="B1797" t="s">
        <v>2125</v>
      </c>
      <c r="C1797" s="1">
        <f t="shared" si="627"/>
        <v>2289</v>
      </c>
      <c r="D1797" s="6">
        <f>IF(N1797&gt;0, RANK(N1797,(N1797:P1797,Q1797:AE1797)),0)</f>
        <v>1</v>
      </c>
      <c r="E1797" s="6">
        <f>IF(O1797&gt;0,RANK(O1797,(N1797:P1797,Q1797:AE1797)),0)</f>
        <v>2</v>
      </c>
      <c r="F1797" s="6">
        <f>IF(P1797&gt;0,RANK(P1797,(N1797:P1797,Q1797:AE1797)),0)</f>
        <v>3</v>
      </c>
      <c r="G1797" s="1">
        <f t="shared" si="625"/>
        <v>386</v>
      </c>
      <c r="H1797" s="2">
        <f t="shared" si="626"/>
        <v>0.16863259065093927</v>
      </c>
      <c r="I1797" s="2"/>
      <c r="J1797" s="2">
        <f t="shared" si="628"/>
        <v>0.52075141983398865</v>
      </c>
      <c r="K1797" s="2">
        <f t="shared" si="629"/>
        <v>0.35211882918304938</v>
      </c>
      <c r="L1797" s="2">
        <f t="shared" si="630"/>
        <v>0.127129750982962</v>
      </c>
      <c r="M1797" s="2">
        <f t="shared" si="631"/>
        <v>-2.7755575615628914E-17</v>
      </c>
      <c r="N1797" s="56">
        <v>1192</v>
      </c>
      <c r="O1797" s="56">
        <v>806</v>
      </c>
      <c r="P1797" s="56">
        <v>291</v>
      </c>
      <c r="Q1797" s="56"/>
      <c r="R1797" s="56"/>
      <c r="S1797" s="56"/>
      <c r="T1797" s="56"/>
      <c r="U1797" s="56"/>
      <c r="V1797" s="56"/>
      <c r="W1797" s="56"/>
      <c r="X1797" s="56">
        <v>0</v>
      </c>
      <c r="Y1797" s="56">
        <v>0</v>
      </c>
      <c r="Z1797" s="56"/>
      <c r="AA1797" s="56"/>
      <c r="AB1797" s="56"/>
      <c r="AC1797" s="56"/>
      <c r="AD1797" s="56"/>
      <c r="AE1797" s="56"/>
      <c r="AG1797" s="6">
        <f>IF(Q1797&gt;0,RANK(Q1797,(N1797:P1797,Q1797:AE1797)),0)</f>
        <v>0</v>
      </c>
      <c r="AH1797" s="6">
        <f>IF(R1797&gt;0,RANK(R1797,(N1797:P1797,Q1797:AE1797)),0)</f>
        <v>0</v>
      </c>
      <c r="AI1797" s="6">
        <f>IF(T1797&gt;0,RANK(T1797,(N1797:P1797,Q1797:AE1797)),0)</f>
        <v>0</v>
      </c>
      <c r="AJ1797" s="6">
        <f>IF(S1797&gt;0,RANK(S1797,(N1797:P1797,Q1797:AE1797)),0)</f>
        <v>0</v>
      </c>
      <c r="AK1797" s="2">
        <f t="shared" si="632"/>
        <v>0</v>
      </c>
      <c r="AL1797" s="2">
        <f t="shared" si="633"/>
        <v>0</v>
      </c>
      <c r="AM1797" s="2">
        <f t="shared" si="634"/>
        <v>0</v>
      </c>
      <c r="AN1797" s="2">
        <f t="shared" si="635"/>
        <v>0</v>
      </c>
      <c r="AP1797" t="s">
        <v>1665</v>
      </c>
      <c r="AQ1797" t="s">
        <v>2125</v>
      </c>
      <c r="AT1797" s="92">
        <v>51</v>
      </c>
      <c r="AU1797" s="94">
        <v>580</v>
      </c>
      <c r="AV1797" s="98">
        <f t="shared" si="615"/>
        <v>51580</v>
      </c>
      <c r="AX1797" s="6" t="s">
        <v>2485</v>
      </c>
    </row>
    <row r="1798" spans="1:50" hidden="1" outlineLevel="1">
      <c r="A1798" t="s">
        <v>984</v>
      </c>
      <c r="B1798" t="s">
        <v>2125</v>
      </c>
      <c r="C1798" s="1">
        <f t="shared" si="627"/>
        <v>15657</v>
      </c>
      <c r="D1798" s="6">
        <f>IF(N1798&gt;0, RANK(N1798,(N1798:P1798,Q1798:AE1798)),0)</f>
        <v>2</v>
      </c>
      <c r="E1798" s="6">
        <f>IF(O1798&gt;0,RANK(O1798,(N1798:P1798,Q1798:AE1798)),0)</f>
        <v>1</v>
      </c>
      <c r="F1798" s="6">
        <f>IF(P1798&gt;0,RANK(P1798,(N1798:P1798,Q1798:AE1798)),0)</f>
        <v>3</v>
      </c>
      <c r="G1798" s="1">
        <f t="shared" si="625"/>
        <v>1947</v>
      </c>
      <c r="H1798" s="2">
        <f t="shared" si="626"/>
        <v>0.12435332439164591</v>
      </c>
      <c r="I1798" s="2"/>
      <c r="J1798" s="2">
        <f t="shared" si="628"/>
        <v>0.39752187519959126</v>
      </c>
      <c r="K1798" s="2">
        <f t="shared" si="629"/>
        <v>0.52187519959123718</v>
      </c>
      <c r="L1798" s="2">
        <f t="shared" si="630"/>
        <v>8.0411317621511144E-2</v>
      </c>
      <c r="M1798" s="2">
        <f t="shared" si="631"/>
        <v>1.9160758766041674E-4</v>
      </c>
      <c r="N1798" s="56">
        <v>6224</v>
      </c>
      <c r="O1798" s="56">
        <v>8171</v>
      </c>
      <c r="P1798" s="56">
        <v>1259</v>
      </c>
      <c r="Q1798" s="56"/>
      <c r="R1798" s="56"/>
      <c r="S1798" s="56"/>
      <c r="T1798" s="56"/>
      <c r="U1798" s="56"/>
      <c r="V1798" s="56"/>
      <c r="W1798" s="56"/>
      <c r="X1798" s="56">
        <v>2</v>
      </c>
      <c r="Y1798" s="56">
        <v>1</v>
      </c>
      <c r="Z1798" s="56"/>
      <c r="AA1798" s="56"/>
      <c r="AB1798" s="56"/>
      <c r="AC1798" s="56"/>
      <c r="AD1798" s="56"/>
      <c r="AE1798" s="56"/>
      <c r="AG1798" s="6">
        <f>IF(Q1798&gt;0,RANK(Q1798,(N1798:P1798,Q1798:AE1798)),0)</f>
        <v>0</v>
      </c>
      <c r="AH1798" s="6">
        <f>IF(R1798&gt;0,RANK(R1798,(N1798:P1798,Q1798:AE1798)),0)</f>
        <v>0</v>
      </c>
      <c r="AI1798" s="6">
        <f>IF(T1798&gt;0,RANK(T1798,(N1798:P1798,Q1798:AE1798)),0)</f>
        <v>0</v>
      </c>
      <c r="AJ1798" s="6">
        <f>IF(S1798&gt;0,RANK(S1798,(N1798:P1798,Q1798:AE1798)),0)</f>
        <v>0</v>
      </c>
      <c r="AK1798" s="2">
        <f t="shared" si="632"/>
        <v>0</v>
      </c>
      <c r="AL1798" s="2">
        <f t="shared" si="633"/>
        <v>0</v>
      </c>
      <c r="AM1798" s="2">
        <f t="shared" si="634"/>
        <v>0</v>
      </c>
      <c r="AN1798" s="2">
        <f t="shared" si="635"/>
        <v>0</v>
      </c>
      <c r="AP1798" t="s">
        <v>984</v>
      </c>
      <c r="AQ1798" t="s">
        <v>2125</v>
      </c>
      <c r="AT1798" s="92">
        <v>51</v>
      </c>
      <c r="AU1798" s="94">
        <v>590</v>
      </c>
      <c r="AV1798" s="98">
        <f t="shared" si="615"/>
        <v>51590</v>
      </c>
      <c r="AX1798" s="6" t="s">
        <v>2485</v>
      </c>
    </row>
    <row r="1799" spans="1:50" hidden="1" outlineLevel="1">
      <c r="A1799" t="s">
        <v>2742</v>
      </c>
      <c r="B1799" t="s">
        <v>2125</v>
      </c>
      <c r="C1799" s="1">
        <f t="shared" si="627"/>
        <v>1829</v>
      </c>
      <c r="D1799" s="6">
        <f>IF(N1799&gt;0, RANK(N1799,(N1799:P1799,Q1799:AE1799)),0)</f>
        <v>1</v>
      </c>
      <c r="E1799" s="6">
        <f>IF(O1799&gt;0,RANK(O1799,(N1799:P1799,Q1799:AE1799)),0)</f>
        <v>2</v>
      </c>
      <c r="F1799" s="6">
        <f>IF(P1799&gt;0,RANK(P1799,(N1799:P1799,Q1799:AE1799)),0)</f>
        <v>3</v>
      </c>
      <c r="G1799" s="1">
        <f t="shared" si="625"/>
        <v>26</v>
      </c>
      <c r="H1799" s="2">
        <f t="shared" si="626"/>
        <v>1.4215418261344996E-2</v>
      </c>
      <c r="I1799" s="2"/>
      <c r="J1799" s="2">
        <f t="shared" si="628"/>
        <v>0.4641880809185347</v>
      </c>
      <c r="K1799" s="2">
        <f t="shared" si="629"/>
        <v>0.44997266265718971</v>
      </c>
      <c r="L1799" s="2">
        <f t="shared" si="630"/>
        <v>8.5839256424275562E-2</v>
      </c>
      <c r="M1799" s="2">
        <f t="shared" si="631"/>
        <v>2.7755575615628914E-17</v>
      </c>
      <c r="N1799" s="56">
        <v>849</v>
      </c>
      <c r="O1799" s="56">
        <v>823</v>
      </c>
      <c r="P1799" s="56">
        <v>157</v>
      </c>
      <c r="Q1799" s="56"/>
      <c r="R1799" s="56"/>
      <c r="S1799" s="56"/>
      <c r="T1799" s="56"/>
      <c r="U1799" s="56"/>
      <c r="V1799" s="56"/>
      <c r="W1799" s="56"/>
      <c r="X1799" s="56">
        <v>0</v>
      </c>
      <c r="Y1799" s="56">
        <v>0</v>
      </c>
      <c r="Z1799" s="56"/>
      <c r="AA1799" s="56"/>
      <c r="AB1799" s="56"/>
      <c r="AC1799" s="56"/>
      <c r="AD1799" s="56"/>
      <c r="AE1799" s="56"/>
      <c r="AG1799" s="6">
        <f>IF(Q1799&gt;0,RANK(Q1799,(N1799:P1799,Q1799:AE1799)),0)</f>
        <v>0</v>
      </c>
      <c r="AH1799" s="6">
        <f>IF(R1799&gt;0,RANK(R1799,(N1799:P1799,Q1799:AE1799)),0)</f>
        <v>0</v>
      </c>
      <c r="AI1799" s="6">
        <f>IF(T1799&gt;0,RANK(T1799,(N1799:P1799,Q1799:AE1799)),0)</f>
        <v>0</v>
      </c>
      <c r="AJ1799" s="6">
        <f>IF(S1799&gt;0,RANK(S1799,(N1799:P1799,Q1799:AE1799)),0)</f>
        <v>0</v>
      </c>
      <c r="AK1799" s="2">
        <f t="shared" si="632"/>
        <v>0</v>
      </c>
      <c r="AL1799" s="2">
        <f t="shared" si="633"/>
        <v>0</v>
      </c>
      <c r="AM1799" s="2">
        <f t="shared" si="634"/>
        <v>0</v>
      </c>
      <c r="AN1799" s="2">
        <f t="shared" si="635"/>
        <v>0</v>
      </c>
      <c r="AP1799" t="s">
        <v>2742</v>
      </c>
      <c r="AQ1799" t="s">
        <v>2125</v>
      </c>
      <c r="AT1799" s="92">
        <v>51</v>
      </c>
      <c r="AU1799" s="94">
        <v>595</v>
      </c>
      <c r="AV1799" s="98">
        <f t="shared" si="615"/>
        <v>51595</v>
      </c>
      <c r="AX1799" s="6" t="s">
        <v>2485</v>
      </c>
    </row>
    <row r="1800" spans="1:50" hidden="1" outlineLevel="1">
      <c r="A1800" t="s">
        <v>1433</v>
      </c>
      <c r="B1800" t="s">
        <v>2125</v>
      </c>
      <c r="C1800" s="1">
        <f t="shared" si="627"/>
        <v>7600</v>
      </c>
      <c r="D1800" s="6">
        <f>IF(N1800&gt;0, RANK(N1800,(N1800:P1800,Q1800:AE1800)),0)</f>
        <v>1</v>
      </c>
      <c r="E1800" s="6">
        <f>IF(O1800&gt;0,RANK(O1800,(N1800:P1800,Q1800:AE1800)),0)</f>
        <v>2</v>
      </c>
      <c r="F1800" s="6">
        <f>IF(P1800&gt;0,RANK(P1800,(N1800:P1800,Q1800:AE1800)),0)</f>
        <v>3</v>
      </c>
      <c r="G1800" s="1">
        <f t="shared" si="625"/>
        <v>764</v>
      </c>
      <c r="H1800" s="2">
        <f t="shared" si="626"/>
        <v>0.10052631578947369</v>
      </c>
      <c r="I1800" s="2"/>
      <c r="J1800" s="2">
        <f t="shared" si="628"/>
        <v>0.48578947368421055</v>
      </c>
      <c r="K1800" s="2">
        <f t="shared" si="629"/>
        <v>0.38526315789473686</v>
      </c>
      <c r="L1800" s="2">
        <f t="shared" si="630"/>
        <v>0.12684210526315789</v>
      </c>
      <c r="M1800" s="2">
        <f t="shared" si="631"/>
        <v>2.1052631578946934E-3</v>
      </c>
      <c r="N1800" s="56">
        <v>3692</v>
      </c>
      <c r="O1800" s="56">
        <v>2928</v>
      </c>
      <c r="P1800" s="56">
        <v>964</v>
      </c>
      <c r="Q1800" s="56"/>
      <c r="R1800" s="56"/>
      <c r="S1800" s="56"/>
      <c r="T1800" s="56"/>
      <c r="U1800" s="56"/>
      <c r="V1800" s="56"/>
      <c r="W1800" s="56"/>
      <c r="X1800" s="56">
        <v>14</v>
      </c>
      <c r="Y1800" s="56">
        <v>2</v>
      </c>
      <c r="Z1800" s="56"/>
      <c r="AA1800" s="56"/>
      <c r="AB1800" s="56"/>
      <c r="AC1800" s="56"/>
      <c r="AD1800" s="56"/>
      <c r="AE1800" s="56"/>
      <c r="AG1800" s="6">
        <f>IF(Q1800&gt;0,RANK(Q1800,(N1800:P1800,Q1800:AE1800)),0)</f>
        <v>0</v>
      </c>
      <c r="AH1800" s="6">
        <f>IF(R1800&gt;0,RANK(R1800,(N1800:P1800,Q1800:AE1800)),0)</f>
        <v>0</v>
      </c>
      <c r="AI1800" s="6">
        <f>IF(T1800&gt;0,RANK(T1800,(N1800:P1800,Q1800:AE1800)),0)</f>
        <v>0</v>
      </c>
      <c r="AJ1800" s="6">
        <f>IF(S1800&gt;0,RANK(S1800,(N1800:P1800,Q1800:AE1800)),0)</f>
        <v>0</v>
      </c>
      <c r="AK1800" s="2">
        <f t="shared" si="632"/>
        <v>0</v>
      </c>
      <c r="AL1800" s="2">
        <f t="shared" si="633"/>
        <v>0</v>
      </c>
      <c r="AM1800" s="2">
        <f t="shared" si="634"/>
        <v>0</v>
      </c>
      <c r="AN1800" s="2">
        <f t="shared" si="635"/>
        <v>0</v>
      </c>
      <c r="AP1800" t="s">
        <v>1433</v>
      </c>
      <c r="AQ1800" t="s">
        <v>2125</v>
      </c>
      <c r="AT1800" s="92">
        <v>51</v>
      </c>
      <c r="AU1800" s="94">
        <v>600</v>
      </c>
      <c r="AV1800" s="98">
        <f t="shared" si="615"/>
        <v>51600</v>
      </c>
      <c r="AX1800" s="6" t="s">
        <v>2485</v>
      </c>
    </row>
    <row r="1801" spans="1:50" hidden="1" outlineLevel="1">
      <c r="A1801" t="s">
        <v>744</v>
      </c>
      <c r="B1801" t="s">
        <v>2125</v>
      </c>
      <c r="C1801" s="1">
        <f t="shared" si="627"/>
        <v>4637</v>
      </c>
      <c r="D1801" s="6">
        <f>IF(N1801&gt;0, RANK(N1801,(N1801:P1801,Q1801:AE1801)),0)</f>
        <v>1</v>
      </c>
      <c r="E1801" s="6">
        <f>IF(O1801&gt;0,RANK(O1801,(N1801:P1801,Q1801:AE1801)),0)</f>
        <v>2</v>
      </c>
      <c r="F1801" s="6">
        <f>IF(P1801&gt;0,RANK(P1801,(N1801:P1801,Q1801:AE1801)),0)</f>
        <v>3</v>
      </c>
      <c r="G1801" s="1">
        <f t="shared" si="625"/>
        <v>1774</v>
      </c>
      <c r="H1801" s="2">
        <f t="shared" si="626"/>
        <v>0.3825749406944145</v>
      </c>
      <c r="I1801" s="2"/>
      <c r="J1801" s="2">
        <f t="shared" si="628"/>
        <v>0.638128100064697</v>
      </c>
      <c r="K1801" s="2">
        <f t="shared" si="629"/>
        <v>0.2555531593702825</v>
      </c>
      <c r="L1801" s="2">
        <f t="shared" si="630"/>
        <v>0.10567177054129825</v>
      </c>
      <c r="M1801" s="2">
        <f t="shared" si="631"/>
        <v>6.469700237222431E-4</v>
      </c>
      <c r="N1801" s="56">
        <v>2959</v>
      </c>
      <c r="O1801" s="56">
        <v>1185</v>
      </c>
      <c r="P1801" s="56">
        <v>490</v>
      </c>
      <c r="Q1801" s="56"/>
      <c r="R1801" s="56"/>
      <c r="S1801" s="56"/>
      <c r="T1801" s="56"/>
      <c r="U1801" s="56"/>
      <c r="V1801" s="56"/>
      <c r="W1801" s="56"/>
      <c r="X1801" s="56">
        <v>1</v>
      </c>
      <c r="Y1801" s="56">
        <v>2</v>
      </c>
      <c r="Z1801" s="56"/>
      <c r="AA1801" s="56"/>
      <c r="AB1801" s="56"/>
      <c r="AC1801" s="56"/>
      <c r="AD1801" s="56"/>
      <c r="AE1801" s="56"/>
      <c r="AG1801" s="6">
        <f>IF(Q1801&gt;0,RANK(Q1801,(N1801:P1801,Q1801:AE1801)),0)</f>
        <v>0</v>
      </c>
      <c r="AH1801" s="6">
        <f>IF(R1801&gt;0,RANK(R1801,(N1801:P1801,Q1801:AE1801)),0)</f>
        <v>0</v>
      </c>
      <c r="AI1801" s="6">
        <f>IF(T1801&gt;0,RANK(T1801,(N1801:P1801,Q1801:AE1801)),0)</f>
        <v>0</v>
      </c>
      <c r="AJ1801" s="6">
        <f>IF(S1801&gt;0,RANK(S1801,(N1801:P1801,Q1801:AE1801)),0)</f>
        <v>0</v>
      </c>
      <c r="AK1801" s="2">
        <f t="shared" si="632"/>
        <v>0</v>
      </c>
      <c r="AL1801" s="2">
        <f t="shared" si="633"/>
        <v>0</v>
      </c>
      <c r="AM1801" s="2">
        <f t="shared" si="634"/>
        <v>0</v>
      </c>
      <c r="AN1801" s="2">
        <f t="shared" si="635"/>
        <v>0</v>
      </c>
      <c r="AP1801" t="s">
        <v>744</v>
      </c>
      <c r="AQ1801" t="s">
        <v>2125</v>
      </c>
      <c r="AT1801" s="92">
        <v>51</v>
      </c>
      <c r="AU1801" s="94">
        <v>610</v>
      </c>
      <c r="AV1801" s="98">
        <f t="shared" si="615"/>
        <v>51610</v>
      </c>
      <c r="AX1801" s="6" t="s">
        <v>2485</v>
      </c>
    </row>
    <row r="1802" spans="1:50" hidden="1" outlineLevel="1">
      <c r="A1802" t="s">
        <v>2924</v>
      </c>
      <c r="B1802" t="s">
        <v>2125</v>
      </c>
      <c r="C1802" s="1">
        <f t="shared" si="627"/>
        <v>2771</v>
      </c>
      <c r="D1802" s="6">
        <f>IF(N1802&gt;0, RANK(N1802,(N1802:P1802,Q1802:AE1802)),0)</f>
        <v>1</v>
      </c>
      <c r="E1802" s="6">
        <f>IF(O1802&gt;0,RANK(O1802,(N1802:P1802,Q1802:AE1802)),0)</f>
        <v>2</v>
      </c>
      <c r="F1802" s="6">
        <f>IF(P1802&gt;0,RANK(P1802,(N1802:P1802,Q1802:AE1802)),0)</f>
        <v>3</v>
      </c>
      <c r="G1802" s="1">
        <f t="shared" si="625"/>
        <v>688</v>
      </c>
      <c r="H1802" s="2">
        <f t="shared" si="626"/>
        <v>0.24828581739444244</v>
      </c>
      <c r="I1802" s="2"/>
      <c r="J1802" s="2">
        <f t="shared" si="628"/>
        <v>0.56658246120534106</v>
      </c>
      <c r="K1802" s="2">
        <f t="shared" si="629"/>
        <v>0.31829664381089862</v>
      </c>
      <c r="L1802" s="2">
        <f t="shared" si="630"/>
        <v>0.11403825333814507</v>
      </c>
      <c r="M1802" s="2">
        <f t="shared" si="631"/>
        <v>1.082641645615251E-3</v>
      </c>
      <c r="N1802" s="56">
        <v>1570</v>
      </c>
      <c r="O1802" s="56">
        <v>882</v>
      </c>
      <c r="P1802" s="56">
        <v>316</v>
      </c>
      <c r="Q1802" s="56"/>
      <c r="R1802" s="56"/>
      <c r="S1802" s="56"/>
      <c r="T1802" s="56"/>
      <c r="U1802" s="56"/>
      <c r="V1802" s="56"/>
      <c r="W1802" s="56"/>
      <c r="X1802" s="56">
        <v>0</v>
      </c>
      <c r="Y1802" s="56">
        <v>3</v>
      </c>
      <c r="Z1802" s="56"/>
      <c r="AA1802" s="56"/>
      <c r="AB1802" s="56"/>
      <c r="AC1802" s="56"/>
      <c r="AD1802" s="56"/>
      <c r="AE1802" s="56"/>
      <c r="AG1802" s="6">
        <f>IF(Q1802&gt;0,RANK(Q1802,(N1802:P1802,Q1802:AE1802)),0)</f>
        <v>0</v>
      </c>
      <c r="AH1802" s="6">
        <f>IF(R1802&gt;0,RANK(R1802,(N1802:P1802,Q1802:AE1802)),0)</f>
        <v>0</v>
      </c>
      <c r="AI1802" s="6">
        <f>IF(T1802&gt;0,RANK(T1802,(N1802:P1802,Q1802:AE1802)),0)</f>
        <v>0</v>
      </c>
      <c r="AJ1802" s="6">
        <f>IF(S1802&gt;0,RANK(S1802,(N1802:P1802,Q1802:AE1802)),0)</f>
        <v>0</v>
      </c>
      <c r="AK1802" s="2">
        <f t="shared" si="632"/>
        <v>0</v>
      </c>
      <c r="AL1802" s="2">
        <f t="shared" si="633"/>
        <v>0</v>
      </c>
      <c r="AM1802" s="2">
        <f t="shared" si="634"/>
        <v>0</v>
      </c>
      <c r="AN1802" s="2">
        <f t="shared" si="635"/>
        <v>0</v>
      </c>
      <c r="AP1802" t="s">
        <v>2924</v>
      </c>
      <c r="AQ1802" t="s">
        <v>2125</v>
      </c>
      <c r="AT1802" s="92">
        <v>51</v>
      </c>
      <c r="AU1802" s="94">
        <v>620</v>
      </c>
      <c r="AV1802" s="98">
        <f t="shared" si="615"/>
        <v>51620</v>
      </c>
      <c r="AX1802" s="6" t="s">
        <v>2485</v>
      </c>
    </row>
    <row r="1803" spans="1:50" hidden="1" outlineLevel="1">
      <c r="A1803" t="s">
        <v>2234</v>
      </c>
      <c r="B1803" t="s">
        <v>2125</v>
      </c>
      <c r="C1803" s="1">
        <f t="shared" si="627"/>
        <v>5346</v>
      </c>
      <c r="D1803" s="6">
        <f>IF(N1803&gt;0, RANK(N1803,(N1803:P1803,Q1803:AE1803)),0)</f>
        <v>1</v>
      </c>
      <c r="E1803" s="6">
        <f>IF(O1803&gt;0,RANK(O1803,(N1803:P1803,Q1803:AE1803)),0)</f>
        <v>2</v>
      </c>
      <c r="F1803" s="6">
        <f>IF(P1803&gt;0,RANK(P1803,(N1803:P1803,Q1803:AE1803)),0)</f>
        <v>3</v>
      </c>
      <c r="G1803" s="1">
        <f t="shared" si="625"/>
        <v>872</v>
      </c>
      <c r="H1803" s="2">
        <f t="shared" si="626"/>
        <v>0.16311260755705201</v>
      </c>
      <c r="I1803" s="2"/>
      <c r="J1803" s="2">
        <f t="shared" si="628"/>
        <v>0.51084923307145524</v>
      </c>
      <c r="K1803" s="2">
        <f t="shared" si="629"/>
        <v>0.34773662551440332</v>
      </c>
      <c r="L1803" s="2">
        <f t="shared" si="630"/>
        <v>0.14104002992891881</v>
      </c>
      <c r="M1803" s="2">
        <f t="shared" si="631"/>
        <v>3.7411148522262239E-4</v>
      </c>
      <c r="N1803" s="56">
        <v>2731</v>
      </c>
      <c r="O1803" s="56">
        <v>1859</v>
      </c>
      <c r="P1803" s="56">
        <v>754</v>
      </c>
      <c r="Q1803" s="56"/>
      <c r="R1803" s="56"/>
      <c r="S1803" s="56"/>
      <c r="T1803" s="56"/>
      <c r="U1803" s="56"/>
      <c r="V1803" s="56"/>
      <c r="W1803" s="56"/>
      <c r="X1803" s="56">
        <v>2</v>
      </c>
      <c r="Y1803" s="56">
        <v>0</v>
      </c>
      <c r="Z1803" s="56"/>
      <c r="AA1803" s="56"/>
      <c r="AB1803" s="56"/>
      <c r="AC1803" s="56"/>
      <c r="AD1803" s="56"/>
      <c r="AE1803" s="56"/>
      <c r="AG1803" s="6">
        <f>IF(Q1803&gt;0,RANK(Q1803,(N1803:P1803,Q1803:AE1803)),0)</f>
        <v>0</v>
      </c>
      <c r="AH1803" s="6">
        <f>IF(R1803&gt;0,RANK(R1803,(N1803:P1803,Q1803:AE1803)),0)</f>
        <v>0</v>
      </c>
      <c r="AI1803" s="6">
        <f>IF(T1803&gt;0,RANK(T1803,(N1803:P1803,Q1803:AE1803)),0)</f>
        <v>0</v>
      </c>
      <c r="AJ1803" s="6">
        <f>IF(S1803&gt;0,RANK(S1803,(N1803:P1803,Q1803:AE1803)),0)</f>
        <v>0</v>
      </c>
      <c r="AK1803" s="2">
        <f t="shared" si="632"/>
        <v>0</v>
      </c>
      <c r="AL1803" s="2">
        <f t="shared" si="633"/>
        <v>0</v>
      </c>
      <c r="AM1803" s="2">
        <f t="shared" si="634"/>
        <v>0</v>
      </c>
      <c r="AN1803" s="2">
        <f t="shared" si="635"/>
        <v>0</v>
      </c>
      <c r="AP1803" t="s">
        <v>2234</v>
      </c>
      <c r="AQ1803" t="s">
        <v>2125</v>
      </c>
      <c r="AT1803" s="92">
        <v>51</v>
      </c>
      <c r="AU1803" s="94">
        <v>630</v>
      </c>
      <c r="AV1803" s="98">
        <f t="shared" si="615"/>
        <v>51630</v>
      </c>
      <c r="AX1803" s="6" t="s">
        <v>2485</v>
      </c>
    </row>
    <row r="1804" spans="1:50" hidden="1" outlineLevel="1">
      <c r="A1804" t="s">
        <v>2235</v>
      </c>
      <c r="B1804" t="s">
        <v>2125</v>
      </c>
      <c r="C1804" s="1">
        <f t="shared" si="627"/>
        <v>1911</v>
      </c>
      <c r="D1804" s="6">
        <f>IF(N1804&gt;0, RANK(N1804,(N1804:P1804,Q1804:AE1804)),0)</f>
        <v>2</v>
      </c>
      <c r="E1804" s="6">
        <f>IF(O1804&gt;0,RANK(O1804,(N1804:P1804,Q1804:AE1804)),0)</f>
        <v>1</v>
      </c>
      <c r="F1804" s="6">
        <f>IF(P1804&gt;0,RANK(P1804,(N1804:P1804,Q1804:AE1804)),0)</f>
        <v>3</v>
      </c>
      <c r="G1804" s="1">
        <f t="shared" si="625"/>
        <v>78</v>
      </c>
      <c r="H1804" s="2">
        <f t="shared" si="626"/>
        <v>4.0816326530612242E-2</v>
      </c>
      <c r="I1804" s="2"/>
      <c r="J1804" s="2">
        <f t="shared" si="628"/>
        <v>0.42072213500784927</v>
      </c>
      <c r="K1804" s="2">
        <f t="shared" si="629"/>
        <v>0.46153846153846156</v>
      </c>
      <c r="L1804" s="2">
        <f t="shared" si="630"/>
        <v>0.11773940345368916</v>
      </c>
      <c r="M1804" s="2">
        <f t="shared" si="631"/>
        <v>0</v>
      </c>
      <c r="N1804" s="56">
        <v>804</v>
      </c>
      <c r="O1804" s="56">
        <v>882</v>
      </c>
      <c r="P1804" s="56">
        <v>225</v>
      </c>
      <c r="Q1804" s="56"/>
      <c r="R1804" s="56"/>
      <c r="S1804" s="56"/>
      <c r="T1804" s="56"/>
      <c r="U1804" s="56"/>
      <c r="V1804" s="56"/>
      <c r="W1804" s="56"/>
      <c r="X1804" s="56">
        <v>0</v>
      </c>
      <c r="Y1804" s="56">
        <v>0</v>
      </c>
      <c r="Z1804" s="56"/>
      <c r="AA1804" s="56"/>
      <c r="AB1804" s="56"/>
      <c r="AC1804" s="56"/>
      <c r="AD1804" s="56"/>
      <c r="AE1804" s="56"/>
      <c r="AG1804" s="6">
        <f>IF(Q1804&gt;0,RANK(Q1804,(N1804:P1804,Q1804:AE1804)),0)</f>
        <v>0</v>
      </c>
      <c r="AH1804" s="6">
        <f>IF(R1804&gt;0,RANK(R1804,(N1804:P1804,Q1804:AE1804)),0)</f>
        <v>0</v>
      </c>
      <c r="AI1804" s="6">
        <f>IF(T1804&gt;0,RANK(T1804,(N1804:P1804,Q1804:AE1804)),0)</f>
        <v>0</v>
      </c>
      <c r="AJ1804" s="6">
        <f>IF(S1804&gt;0,RANK(S1804,(N1804:P1804,Q1804:AE1804)),0)</f>
        <v>0</v>
      </c>
      <c r="AK1804" s="2">
        <f t="shared" si="632"/>
        <v>0</v>
      </c>
      <c r="AL1804" s="2">
        <f t="shared" si="633"/>
        <v>0</v>
      </c>
      <c r="AM1804" s="2">
        <f t="shared" si="634"/>
        <v>0</v>
      </c>
      <c r="AN1804" s="2">
        <f t="shared" si="635"/>
        <v>0</v>
      </c>
      <c r="AP1804" t="s">
        <v>2235</v>
      </c>
      <c r="AQ1804" t="s">
        <v>2125</v>
      </c>
      <c r="AT1804" s="92">
        <v>51</v>
      </c>
      <c r="AU1804" s="94">
        <v>640</v>
      </c>
      <c r="AV1804" s="98">
        <f t="shared" si="615"/>
        <v>51640</v>
      </c>
      <c r="AX1804" s="6" t="s">
        <v>2485</v>
      </c>
    </row>
    <row r="1805" spans="1:50" hidden="1" outlineLevel="1">
      <c r="A1805" t="s">
        <v>2131</v>
      </c>
      <c r="B1805" t="s">
        <v>2125</v>
      </c>
      <c r="C1805" s="1">
        <f t="shared" si="627"/>
        <v>39858</v>
      </c>
      <c r="D1805" s="6">
        <f>IF(N1805&gt;0, RANK(N1805,(N1805:P1805,Q1805:AE1805)),0)</f>
        <v>1</v>
      </c>
      <c r="E1805" s="6">
        <f>IF(O1805&gt;0,RANK(O1805,(N1805:P1805,Q1805:AE1805)),0)</f>
        <v>2</v>
      </c>
      <c r="F1805" s="6">
        <f>IF(P1805&gt;0,RANK(P1805,(N1805:P1805,Q1805:AE1805)),0)</f>
        <v>3</v>
      </c>
      <c r="G1805" s="1">
        <f t="shared" si="625"/>
        <v>9798</v>
      </c>
      <c r="H1805" s="2">
        <f t="shared" si="626"/>
        <v>0.24582267048020473</v>
      </c>
      <c r="I1805" s="2"/>
      <c r="J1805" s="2">
        <f t="shared" si="628"/>
        <v>0.56959706959706957</v>
      </c>
      <c r="K1805" s="2">
        <f t="shared" si="629"/>
        <v>0.3237743991168649</v>
      </c>
      <c r="L1805" s="2">
        <f t="shared" si="630"/>
        <v>0.10620201716092127</v>
      </c>
      <c r="M1805" s="2">
        <f t="shared" si="631"/>
        <v>4.265141251442589E-4</v>
      </c>
      <c r="N1805" s="56">
        <v>22703</v>
      </c>
      <c r="O1805" s="56">
        <v>12905</v>
      </c>
      <c r="P1805" s="56">
        <v>4233</v>
      </c>
      <c r="Q1805" s="56"/>
      <c r="R1805" s="56"/>
      <c r="S1805" s="56"/>
      <c r="T1805" s="56"/>
      <c r="U1805" s="56"/>
      <c r="V1805" s="56"/>
      <c r="W1805" s="56"/>
      <c r="X1805" s="56">
        <v>10</v>
      </c>
      <c r="Y1805" s="56">
        <v>7</v>
      </c>
      <c r="Z1805" s="56"/>
      <c r="AA1805" s="56"/>
      <c r="AB1805" s="56"/>
      <c r="AC1805" s="56"/>
      <c r="AD1805" s="56"/>
      <c r="AE1805" s="56"/>
      <c r="AG1805" s="6">
        <f>IF(Q1805&gt;0,RANK(Q1805,(N1805:P1805,Q1805:AE1805)),0)</f>
        <v>0</v>
      </c>
      <c r="AH1805" s="6">
        <f>IF(R1805&gt;0,RANK(R1805,(N1805:P1805,Q1805:AE1805)),0)</f>
        <v>0</v>
      </c>
      <c r="AI1805" s="6">
        <f>IF(T1805&gt;0,RANK(T1805,(N1805:P1805,Q1805:AE1805)),0)</f>
        <v>0</v>
      </c>
      <c r="AJ1805" s="6">
        <f>IF(S1805&gt;0,RANK(S1805,(N1805:P1805,Q1805:AE1805)),0)</f>
        <v>0</v>
      </c>
      <c r="AK1805" s="2">
        <f t="shared" si="632"/>
        <v>0</v>
      </c>
      <c r="AL1805" s="2">
        <f t="shared" si="633"/>
        <v>0</v>
      </c>
      <c r="AM1805" s="2">
        <f t="shared" si="634"/>
        <v>0</v>
      </c>
      <c r="AN1805" s="2">
        <f t="shared" si="635"/>
        <v>0</v>
      </c>
      <c r="AP1805" t="s">
        <v>2131</v>
      </c>
      <c r="AQ1805" t="s">
        <v>2125</v>
      </c>
      <c r="AT1805" s="92">
        <v>51</v>
      </c>
      <c r="AU1805" s="94">
        <v>650</v>
      </c>
      <c r="AV1805" s="98">
        <f t="shared" si="615"/>
        <v>51650</v>
      </c>
      <c r="AX1805" s="6" t="s">
        <v>2485</v>
      </c>
    </row>
    <row r="1806" spans="1:50" hidden="1" outlineLevel="1">
      <c r="A1806" t="s">
        <v>1321</v>
      </c>
      <c r="B1806" t="s">
        <v>2125</v>
      </c>
      <c r="C1806" s="1">
        <f t="shared" si="627"/>
        <v>7722</v>
      </c>
      <c r="D1806" s="6">
        <f>IF(N1806&gt;0, RANK(N1806,(N1806:P1806,Q1806:AE1806)),0)</f>
        <v>2</v>
      </c>
      <c r="E1806" s="6">
        <f>IF(O1806&gt;0,RANK(O1806,(N1806:P1806,Q1806:AE1806)),0)</f>
        <v>1</v>
      </c>
      <c r="F1806" s="6">
        <f>IF(P1806&gt;0,RANK(P1806,(N1806:P1806,Q1806:AE1806)),0)</f>
        <v>3</v>
      </c>
      <c r="G1806" s="1">
        <f t="shared" si="625"/>
        <v>1194</v>
      </c>
      <c r="H1806" s="2">
        <f t="shared" si="626"/>
        <v>0.15462315462315462</v>
      </c>
      <c r="I1806" s="2"/>
      <c r="J1806" s="2">
        <f t="shared" si="628"/>
        <v>0.37516187516187516</v>
      </c>
      <c r="K1806" s="2">
        <f t="shared" si="629"/>
        <v>0.52978502978502984</v>
      </c>
      <c r="L1806" s="2">
        <f t="shared" si="630"/>
        <v>9.4535094535094538E-2</v>
      </c>
      <c r="M1806" s="2">
        <f t="shared" si="631"/>
        <v>5.1800051800046654E-4</v>
      </c>
      <c r="N1806" s="56">
        <v>2897</v>
      </c>
      <c r="O1806" s="56">
        <v>4091</v>
      </c>
      <c r="P1806" s="56">
        <v>730</v>
      </c>
      <c r="Q1806" s="56"/>
      <c r="R1806" s="56"/>
      <c r="S1806" s="56"/>
      <c r="T1806" s="56"/>
      <c r="U1806" s="56"/>
      <c r="V1806" s="56"/>
      <c r="W1806" s="56"/>
      <c r="X1806" s="56">
        <v>4</v>
      </c>
      <c r="Y1806" s="56">
        <v>0</v>
      </c>
      <c r="Z1806" s="56"/>
      <c r="AA1806" s="56"/>
      <c r="AB1806" s="56"/>
      <c r="AC1806" s="56"/>
      <c r="AD1806" s="56"/>
      <c r="AE1806" s="56"/>
      <c r="AG1806" s="6">
        <f>IF(Q1806&gt;0,RANK(Q1806,(N1806:P1806,Q1806:AE1806)),0)</f>
        <v>0</v>
      </c>
      <c r="AH1806" s="6">
        <f>IF(R1806&gt;0,RANK(R1806,(N1806:P1806,Q1806:AE1806)),0)</f>
        <v>0</v>
      </c>
      <c r="AI1806" s="6">
        <f>IF(T1806&gt;0,RANK(T1806,(N1806:P1806,Q1806:AE1806)),0)</f>
        <v>0</v>
      </c>
      <c r="AJ1806" s="6">
        <f>IF(S1806&gt;0,RANK(S1806,(N1806:P1806,Q1806:AE1806)),0)</f>
        <v>0</v>
      </c>
      <c r="AK1806" s="2">
        <f t="shared" si="632"/>
        <v>0</v>
      </c>
      <c r="AL1806" s="2">
        <f t="shared" si="633"/>
        <v>0</v>
      </c>
      <c r="AM1806" s="2">
        <f t="shared" si="634"/>
        <v>0</v>
      </c>
      <c r="AN1806" s="2">
        <f t="shared" si="635"/>
        <v>0</v>
      </c>
      <c r="AP1806" t="s">
        <v>1321</v>
      </c>
      <c r="AQ1806" t="s">
        <v>2125</v>
      </c>
      <c r="AT1806" s="92">
        <v>51</v>
      </c>
      <c r="AU1806" s="94">
        <v>660</v>
      </c>
      <c r="AV1806" s="98">
        <f t="shared" si="615"/>
        <v>51660</v>
      </c>
      <c r="AX1806" s="6" t="s">
        <v>2485</v>
      </c>
    </row>
    <row r="1807" spans="1:50" hidden="1" outlineLevel="1">
      <c r="A1807" t="s">
        <v>2698</v>
      </c>
      <c r="B1807" t="s">
        <v>2125</v>
      </c>
      <c r="C1807" s="1">
        <f t="shared" si="627"/>
        <v>6281</v>
      </c>
      <c r="D1807" s="6">
        <f>IF(N1807&gt;0, RANK(N1807,(N1807:P1807,Q1807:AE1807)),0)</f>
        <v>2</v>
      </c>
      <c r="E1807" s="6">
        <f>IF(O1807&gt;0,RANK(O1807,(N1807:P1807,Q1807:AE1807)),0)</f>
        <v>1</v>
      </c>
      <c r="F1807" s="6">
        <f>IF(P1807&gt;0,RANK(P1807,(N1807:P1807,Q1807:AE1807)),0)</f>
        <v>3</v>
      </c>
      <c r="G1807" s="1">
        <f t="shared" si="625"/>
        <v>947</v>
      </c>
      <c r="H1807" s="2">
        <f t="shared" si="626"/>
        <v>0.15077217003661839</v>
      </c>
      <c r="I1807" s="2"/>
      <c r="J1807" s="2">
        <f t="shared" si="628"/>
        <v>0.37350740327973253</v>
      </c>
      <c r="K1807" s="2">
        <f t="shared" si="629"/>
        <v>0.52427957331635089</v>
      </c>
      <c r="L1807" s="2">
        <f t="shared" si="630"/>
        <v>0.10189460277025951</v>
      </c>
      <c r="M1807" s="2">
        <f t="shared" si="631"/>
        <v>3.1842063365707107E-4</v>
      </c>
      <c r="N1807" s="56">
        <v>2346</v>
      </c>
      <c r="O1807" s="56">
        <v>3293</v>
      </c>
      <c r="P1807" s="56">
        <v>640</v>
      </c>
      <c r="Q1807" s="56"/>
      <c r="R1807" s="56"/>
      <c r="S1807" s="56"/>
      <c r="T1807" s="56"/>
      <c r="U1807" s="56"/>
      <c r="V1807" s="56"/>
      <c r="W1807" s="56"/>
      <c r="X1807" s="56">
        <v>2</v>
      </c>
      <c r="Y1807" s="56">
        <v>0</v>
      </c>
      <c r="Z1807" s="56"/>
      <c r="AA1807" s="56"/>
      <c r="AB1807" s="56"/>
      <c r="AC1807" s="56"/>
      <c r="AD1807" s="56"/>
      <c r="AE1807" s="56"/>
      <c r="AG1807" s="6">
        <f>IF(Q1807&gt;0,RANK(Q1807,(N1807:P1807,Q1807:AE1807)),0)</f>
        <v>0</v>
      </c>
      <c r="AH1807" s="6">
        <f>IF(R1807&gt;0,RANK(R1807,(N1807:P1807,Q1807:AE1807)),0)</f>
        <v>0</v>
      </c>
      <c r="AI1807" s="6">
        <f>IF(T1807&gt;0,RANK(T1807,(N1807:P1807,Q1807:AE1807)),0)</f>
        <v>0</v>
      </c>
      <c r="AJ1807" s="6">
        <f>IF(S1807&gt;0,RANK(S1807,(N1807:P1807,Q1807:AE1807)),0)</f>
        <v>0</v>
      </c>
      <c r="AK1807" s="2">
        <f t="shared" si="632"/>
        <v>0</v>
      </c>
      <c r="AL1807" s="2">
        <f t="shared" si="633"/>
        <v>0</v>
      </c>
      <c r="AM1807" s="2">
        <f t="shared" si="634"/>
        <v>0</v>
      </c>
      <c r="AN1807" s="2">
        <f t="shared" si="635"/>
        <v>0</v>
      </c>
      <c r="AP1807" t="s">
        <v>2698</v>
      </c>
      <c r="AQ1807" t="s">
        <v>2125</v>
      </c>
      <c r="AT1807" s="92">
        <v>51</v>
      </c>
      <c r="AU1807" s="94">
        <v>670</v>
      </c>
      <c r="AV1807" s="98">
        <f t="shared" si="615"/>
        <v>51670</v>
      </c>
      <c r="AX1807" s="6" t="s">
        <v>2485</v>
      </c>
    </row>
    <row r="1808" spans="1:50" hidden="1" outlineLevel="1">
      <c r="A1808" t="s">
        <v>2055</v>
      </c>
      <c r="B1808" t="s">
        <v>2125</v>
      </c>
      <c r="C1808" s="1">
        <f t="shared" si="627"/>
        <v>1838</v>
      </c>
      <c r="D1808" s="6">
        <f>IF(N1808&gt;0, RANK(N1808,(N1808:P1808,Q1808:AE1808)),0)</f>
        <v>1</v>
      </c>
      <c r="E1808" s="6">
        <f>IF(O1808&gt;0,RANK(O1808,(N1808:P1808,Q1808:AE1808)),0)</f>
        <v>2</v>
      </c>
      <c r="F1808" s="6">
        <f>IF(P1808&gt;0,RANK(P1808,(N1808:P1808,Q1808:AE1808)),0)</f>
        <v>3</v>
      </c>
      <c r="G1808" s="1">
        <f t="shared" si="625"/>
        <v>478</v>
      </c>
      <c r="H1808" s="2">
        <f t="shared" si="626"/>
        <v>0.26006528835690967</v>
      </c>
      <c r="I1808" s="2"/>
      <c r="J1808" s="2">
        <f t="shared" si="628"/>
        <v>0.56909684439608266</v>
      </c>
      <c r="K1808" s="2">
        <f t="shared" si="629"/>
        <v>0.30903155603917304</v>
      </c>
      <c r="L1808" s="2">
        <f t="shared" si="630"/>
        <v>0.12023939064200218</v>
      </c>
      <c r="M1808" s="2">
        <f t="shared" si="631"/>
        <v>1.6322089227421288E-3</v>
      </c>
      <c r="N1808" s="56">
        <v>1046</v>
      </c>
      <c r="O1808" s="56">
        <v>568</v>
      </c>
      <c r="P1808" s="56">
        <v>221</v>
      </c>
      <c r="Q1808" s="56"/>
      <c r="R1808" s="56"/>
      <c r="S1808" s="56"/>
      <c r="T1808" s="56"/>
      <c r="U1808" s="56"/>
      <c r="V1808" s="56"/>
      <c r="W1808" s="56"/>
      <c r="X1808" s="56">
        <v>3</v>
      </c>
      <c r="Y1808" s="56">
        <v>0</v>
      </c>
      <c r="Z1808" s="56"/>
      <c r="AA1808" s="56"/>
      <c r="AB1808" s="56"/>
      <c r="AC1808" s="56"/>
      <c r="AD1808" s="56"/>
      <c r="AE1808" s="56"/>
      <c r="AG1808" s="6">
        <f>IF(Q1808&gt;0,RANK(Q1808,(N1808:P1808,Q1808:AE1808)),0)</f>
        <v>0</v>
      </c>
      <c r="AH1808" s="6">
        <f>IF(R1808&gt;0,RANK(R1808,(N1808:P1808,Q1808:AE1808)),0)</f>
        <v>0</v>
      </c>
      <c r="AI1808" s="6">
        <f>IF(T1808&gt;0,RANK(T1808,(N1808:P1808,Q1808:AE1808)),0)</f>
        <v>0</v>
      </c>
      <c r="AJ1808" s="6">
        <f>IF(S1808&gt;0,RANK(S1808,(N1808:P1808,Q1808:AE1808)),0)</f>
        <v>0</v>
      </c>
      <c r="AK1808" s="2">
        <f t="shared" si="632"/>
        <v>0</v>
      </c>
      <c r="AL1808" s="2">
        <f t="shared" si="633"/>
        <v>0</v>
      </c>
      <c r="AM1808" s="2">
        <f t="shared" si="634"/>
        <v>0</v>
      </c>
      <c r="AN1808" s="2">
        <f t="shared" si="635"/>
        <v>0</v>
      </c>
      <c r="AP1808" t="s">
        <v>2055</v>
      </c>
      <c r="AQ1808" t="s">
        <v>2125</v>
      </c>
      <c r="AT1808" s="92">
        <v>51</v>
      </c>
      <c r="AU1808" s="94">
        <v>678</v>
      </c>
      <c r="AV1808" s="98">
        <f t="shared" si="615"/>
        <v>51678</v>
      </c>
      <c r="AX1808" s="6" t="s">
        <v>2485</v>
      </c>
    </row>
    <row r="1809" spans="1:50" hidden="1" outlineLevel="1">
      <c r="A1809" t="s">
        <v>1948</v>
      </c>
      <c r="B1809" t="s">
        <v>2125</v>
      </c>
      <c r="C1809" s="1">
        <f t="shared" si="627"/>
        <v>20784</v>
      </c>
      <c r="D1809" s="6">
        <f>IF(N1809&gt;0, RANK(N1809,(N1809:P1809,Q1809:AE1809)),0)</f>
        <v>1</v>
      </c>
      <c r="E1809" s="6">
        <f>IF(O1809&gt;0,RANK(O1809,(N1809:P1809,Q1809:AE1809)),0)</f>
        <v>2</v>
      </c>
      <c r="F1809" s="6">
        <f>IF(P1809&gt;0,RANK(P1809,(N1809:P1809,Q1809:AE1809)),0)</f>
        <v>3</v>
      </c>
      <c r="G1809" s="1">
        <f t="shared" si="625"/>
        <v>1520</v>
      </c>
      <c r="H1809" s="2">
        <f t="shared" si="626"/>
        <v>7.3133179368745194E-2</v>
      </c>
      <c r="I1809" s="2"/>
      <c r="J1809" s="2">
        <f t="shared" si="628"/>
        <v>0.47714588144726711</v>
      </c>
      <c r="K1809" s="2">
        <f t="shared" si="629"/>
        <v>0.40401270207852191</v>
      </c>
      <c r="L1809" s="2">
        <f t="shared" si="630"/>
        <v>0.11874518860662048</v>
      </c>
      <c r="M1809" s="2">
        <f t="shared" si="631"/>
        <v>9.6227867590503724E-5</v>
      </c>
      <c r="N1809" s="56">
        <v>9917</v>
      </c>
      <c r="O1809" s="56">
        <v>8397</v>
      </c>
      <c r="P1809" s="56">
        <v>2468</v>
      </c>
      <c r="Q1809" s="56"/>
      <c r="R1809" s="56"/>
      <c r="S1809" s="56"/>
      <c r="T1809" s="56"/>
      <c r="U1809" s="56"/>
      <c r="V1809" s="56"/>
      <c r="W1809" s="56"/>
      <c r="X1809" s="56">
        <v>2</v>
      </c>
      <c r="Y1809" s="56">
        <v>0</v>
      </c>
      <c r="Z1809" s="56"/>
      <c r="AA1809" s="56"/>
      <c r="AB1809" s="56"/>
      <c r="AC1809" s="56"/>
      <c r="AD1809" s="56"/>
      <c r="AE1809" s="56"/>
      <c r="AG1809" s="6">
        <f>IF(Q1809&gt;0,RANK(Q1809,(N1809:P1809,Q1809:AE1809)),0)</f>
        <v>0</v>
      </c>
      <c r="AH1809" s="6">
        <f>IF(R1809&gt;0,RANK(R1809,(N1809:P1809,Q1809:AE1809)),0)</f>
        <v>0</v>
      </c>
      <c r="AI1809" s="6">
        <f>IF(T1809&gt;0,RANK(T1809,(N1809:P1809,Q1809:AE1809)),0)</f>
        <v>0</v>
      </c>
      <c r="AJ1809" s="6">
        <f>IF(S1809&gt;0,RANK(S1809,(N1809:P1809,Q1809:AE1809)),0)</f>
        <v>0</v>
      </c>
      <c r="AK1809" s="2">
        <f t="shared" si="632"/>
        <v>0</v>
      </c>
      <c r="AL1809" s="2">
        <f t="shared" si="633"/>
        <v>0</v>
      </c>
      <c r="AM1809" s="2">
        <f t="shared" si="634"/>
        <v>0</v>
      </c>
      <c r="AN1809" s="2">
        <f t="shared" si="635"/>
        <v>0</v>
      </c>
      <c r="AP1809" t="s">
        <v>1948</v>
      </c>
      <c r="AQ1809" t="s">
        <v>2125</v>
      </c>
      <c r="AT1809" s="92">
        <v>51</v>
      </c>
      <c r="AU1809" s="94">
        <v>680</v>
      </c>
      <c r="AV1809" s="98">
        <f t="shared" si="615"/>
        <v>51680</v>
      </c>
      <c r="AX1809" s="6" t="s">
        <v>2485</v>
      </c>
    </row>
    <row r="1810" spans="1:50" hidden="1" outlineLevel="1">
      <c r="A1810" t="s">
        <v>997</v>
      </c>
      <c r="B1810" t="s">
        <v>2125</v>
      </c>
      <c r="C1810" s="1">
        <f t="shared" si="627"/>
        <v>8244</v>
      </c>
      <c r="D1810" s="6">
        <f>IF(N1810&gt;0, RANK(N1810,(N1810:P1810,Q1810:AE1810)),0)</f>
        <v>2</v>
      </c>
      <c r="E1810" s="6">
        <f>IF(O1810&gt;0,RANK(O1810,(N1810:P1810,Q1810:AE1810)),0)</f>
        <v>1</v>
      </c>
      <c r="F1810" s="6">
        <f>IF(P1810&gt;0,RANK(P1810,(N1810:P1810,Q1810:AE1810)),0)</f>
        <v>3</v>
      </c>
      <c r="G1810" s="1">
        <f t="shared" si="625"/>
        <v>886</v>
      </c>
      <c r="H1810" s="2">
        <f t="shared" si="626"/>
        <v>0.10747210092188259</v>
      </c>
      <c r="I1810" s="2"/>
      <c r="J1810" s="2">
        <f t="shared" si="628"/>
        <v>0.38221737020863661</v>
      </c>
      <c r="K1810" s="2">
        <f t="shared" si="629"/>
        <v>0.48968947113051914</v>
      </c>
      <c r="L1810" s="2">
        <f t="shared" si="630"/>
        <v>0.12797185832120331</v>
      </c>
      <c r="M1810" s="2">
        <f t="shared" si="631"/>
        <v>1.213003396408896E-4</v>
      </c>
      <c r="N1810" s="56">
        <v>3151</v>
      </c>
      <c r="O1810" s="56">
        <v>4037</v>
      </c>
      <c r="P1810" s="56">
        <v>1055</v>
      </c>
      <c r="Q1810" s="56"/>
      <c r="R1810" s="56"/>
      <c r="S1810" s="56"/>
      <c r="T1810" s="56"/>
      <c r="U1810" s="56"/>
      <c r="V1810" s="56"/>
      <c r="W1810" s="56"/>
      <c r="X1810" s="56">
        <v>1</v>
      </c>
      <c r="Y1810" s="56">
        <v>0</v>
      </c>
      <c r="Z1810" s="56"/>
      <c r="AA1810" s="56"/>
      <c r="AB1810" s="56"/>
      <c r="AC1810" s="56"/>
      <c r="AD1810" s="56"/>
      <c r="AE1810" s="56"/>
      <c r="AG1810" s="6">
        <f>IF(Q1810&gt;0,RANK(Q1810,(N1810:P1810,Q1810:AE1810)),0)</f>
        <v>0</v>
      </c>
      <c r="AH1810" s="6">
        <f>IF(R1810&gt;0,RANK(R1810,(N1810:P1810,Q1810:AE1810)),0)</f>
        <v>0</v>
      </c>
      <c r="AI1810" s="6">
        <f>IF(T1810&gt;0,RANK(T1810,(N1810:P1810,Q1810:AE1810)),0)</f>
        <v>0</v>
      </c>
      <c r="AJ1810" s="6">
        <f>IF(S1810&gt;0,RANK(S1810,(N1810:P1810,Q1810:AE1810)),0)</f>
        <v>0</v>
      </c>
      <c r="AK1810" s="2">
        <f t="shared" si="632"/>
        <v>0</v>
      </c>
      <c r="AL1810" s="2">
        <f t="shared" si="633"/>
        <v>0</v>
      </c>
      <c r="AM1810" s="2">
        <f t="shared" si="634"/>
        <v>0</v>
      </c>
      <c r="AN1810" s="2">
        <f t="shared" si="635"/>
        <v>0</v>
      </c>
      <c r="AP1810" t="s">
        <v>997</v>
      </c>
      <c r="AQ1810" t="s">
        <v>2125</v>
      </c>
      <c r="AT1810" s="92">
        <v>51</v>
      </c>
      <c r="AU1810" s="94">
        <v>683</v>
      </c>
      <c r="AV1810" s="98">
        <f t="shared" si="615"/>
        <v>51683</v>
      </c>
      <c r="AX1810" s="6" t="s">
        <v>2485</v>
      </c>
    </row>
    <row r="1811" spans="1:50" hidden="1" outlineLevel="1">
      <c r="A1811" t="s">
        <v>1478</v>
      </c>
      <c r="B1811" t="s">
        <v>2125</v>
      </c>
      <c r="C1811" s="1">
        <f t="shared" si="627"/>
        <v>1154</v>
      </c>
      <c r="D1811" s="6">
        <f>IF(N1811&gt;0, RANK(N1811,(N1811:P1811,Q1811:AE1811)),0)</f>
        <v>2</v>
      </c>
      <c r="E1811" s="6">
        <f>IF(O1811&gt;0,RANK(O1811,(N1811:P1811,Q1811:AE1811)),0)</f>
        <v>1</v>
      </c>
      <c r="F1811" s="6">
        <f>IF(P1811&gt;0,RANK(P1811,(N1811:P1811,Q1811:AE1811)),0)</f>
        <v>3</v>
      </c>
      <c r="G1811" s="1">
        <f t="shared" si="625"/>
        <v>262</v>
      </c>
      <c r="H1811" s="2">
        <f t="shared" si="626"/>
        <v>0.22703639514731369</v>
      </c>
      <c r="I1811" s="2"/>
      <c r="J1811" s="2">
        <f t="shared" si="628"/>
        <v>0.31975736568457541</v>
      </c>
      <c r="K1811" s="2">
        <f t="shared" si="629"/>
        <v>0.54679376083188913</v>
      </c>
      <c r="L1811" s="2">
        <f t="shared" si="630"/>
        <v>0.1291161178509532</v>
      </c>
      <c r="M1811" s="2">
        <f t="shared" si="631"/>
        <v>4.3327556325823136E-3</v>
      </c>
      <c r="N1811" s="56">
        <v>369</v>
      </c>
      <c r="O1811" s="56">
        <v>631</v>
      </c>
      <c r="P1811" s="56">
        <v>149</v>
      </c>
      <c r="Q1811" s="56"/>
      <c r="R1811" s="56"/>
      <c r="S1811" s="56"/>
      <c r="T1811" s="56"/>
      <c r="U1811" s="56"/>
      <c r="V1811" s="56"/>
      <c r="W1811" s="56"/>
      <c r="X1811" s="56">
        <v>5</v>
      </c>
      <c r="Y1811" s="56">
        <v>0</v>
      </c>
      <c r="Z1811" s="56"/>
      <c r="AA1811" s="56"/>
      <c r="AB1811" s="56"/>
      <c r="AC1811" s="56"/>
      <c r="AD1811" s="56"/>
      <c r="AE1811" s="56"/>
      <c r="AG1811" s="6">
        <f>IF(Q1811&gt;0,RANK(Q1811,(N1811:P1811,Q1811:AE1811)),0)</f>
        <v>0</v>
      </c>
      <c r="AH1811" s="6">
        <f>IF(R1811&gt;0,RANK(R1811,(N1811:P1811,Q1811:AE1811)),0)</f>
        <v>0</v>
      </c>
      <c r="AI1811" s="6">
        <f>IF(T1811&gt;0,RANK(T1811,(N1811:P1811,Q1811:AE1811)),0)</f>
        <v>0</v>
      </c>
      <c r="AJ1811" s="6">
        <f>IF(S1811&gt;0,RANK(S1811,(N1811:P1811,Q1811:AE1811)),0)</f>
        <v>0</v>
      </c>
      <c r="AK1811" s="2">
        <f t="shared" si="632"/>
        <v>0</v>
      </c>
      <c r="AL1811" s="2">
        <f t="shared" si="633"/>
        <v>0</v>
      </c>
      <c r="AM1811" s="2">
        <f t="shared" si="634"/>
        <v>0</v>
      </c>
      <c r="AN1811" s="2">
        <f t="shared" si="635"/>
        <v>0</v>
      </c>
      <c r="AP1811" t="s">
        <v>1478</v>
      </c>
      <c r="AQ1811" t="s">
        <v>2125</v>
      </c>
      <c r="AT1811" s="92">
        <v>51</v>
      </c>
      <c r="AU1811" s="94">
        <v>685</v>
      </c>
      <c r="AV1811" s="98">
        <f t="shared" si="615"/>
        <v>51685</v>
      </c>
      <c r="AX1811" s="6" t="s">
        <v>2485</v>
      </c>
    </row>
    <row r="1812" spans="1:50" hidden="1" outlineLevel="1">
      <c r="A1812" t="s">
        <v>2062</v>
      </c>
      <c r="B1812" t="s">
        <v>2125</v>
      </c>
      <c r="C1812" s="1">
        <f t="shared" si="627"/>
        <v>5208</v>
      </c>
      <c r="D1812" s="6">
        <f>IF(N1812&gt;0, RANK(N1812,(N1812:P1812,Q1812:AE1812)),0)</f>
        <v>1</v>
      </c>
      <c r="E1812" s="6">
        <f>IF(O1812&gt;0,RANK(O1812,(N1812:P1812,Q1812:AE1812)),0)</f>
        <v>2</v>
      </c>
      <c r="F1812" s="6">
        <f>IF(P1812&gt;0,RANK(P1812,(N1812:P1812,Q1812:AE1812)),0)</f>
        <v>3</v>
      </c>
      <c r="G1812" s="1">
        <f t="shared" si="625"/>
        <v>616</v>
      </c>
      <c r="H1812" s="2">
        <f t="shared" si="626"/>
        <v>0.11827956989247312</v>
      </c>
      <c r="I1812" s="2"/>
      <c r="J1812" s="2">
        <f t="shared" si="628"/>
        <v>0.50403225806451613</v>
      </c>
      <c r="K1812" s="2">
        <f t="shared" si="629"/>
        <v>0.385752688172043</v>
      </c>
      <c r="L1812" s="2">
        <f t="shared" si="630"/>
        <v>0.108678955453149</v>
      </c>
      <c r="M1812" s="2">
        <f t="shared" si="631"/>
        <v>1.5360983102918752E-3</v>
      </c>
      <c r="N1812" s="56">
        <v>2625</v>
      </c>
      <c r="O1812" s="56">
        <v>2009</v>
      </c>
      <c r="P1812" s="56">
        <v>566</v>
      </c>
      <c r="Q1812" s="56"/>
      <c r="R1812" s="56"/>
      <c r="S1812" s="56"/>
      <c r="T1812" s="56"/>
      <c r="U1812" s="56"/>
      <c r="V1812" s="56"/>
      <c r="W1812" s="56"/>
      <c r="X1812" s="56">
        <v>8</v>
      </c>
      <c r="Y1812" s="56">
        <v>0</v>
      </c>
      <c r="Z1812" s="56"/>
      <c r="AA1812" s="56"/>
      <c r="AB1812" s="56"/>
      <c r="AC1812" s="56"/>
      <c r="AD1812" s="56"/>
      <c r="AE1812" s="56"/>
      <c r="AG1812" s="6">
        <f>IF(Q1812&gt;0,RANK(Q1812,(N1812:P1812,Q1812:AE1812)),0)</f>
        <v>0</v>
      </c>
      <c r="AH1812" s="6">
        <f>IF(R1812&gt;0,RANK(R1812,(N1812:P1812,Q1812:AE1812)),0)</f>
        <v>0</v>
      </c>
      <c r="AI1812" s="6">
        <f>IF(T1812&gt;0,RANK(T1812,(N1812:P1812,Q1812:AE1812)),0)</f>
        <v>0</v>
      </c>
      <c r="AJ1812" s="6">
        <f>IF(S1812&gt;0,RANK(S1812,(N1812:P1812,Q1812:AE1812)),0)</f>
        <v>0</v>
      </c>
      <c r="AK1812" s="2">
        <f t="shared" si="632"/>
        <v>0</v>
      </c>
      <c r="AL1812" s="2">
        <f t="shared" si="633"/>
        <v>0</v>
      </c>
      <c r="AM1812" s="2">
        <f t="shared" si="634"/>
        <v>0</v>
      </c>
      <c r="AN1812" s="2">
        <f t="shared" si="635"/>
        <v>0</v>
      </c>
      <c r="AP1812" t="s">
        <v>2062</v>
      </c>
      <c r="AQ1812" t="s">
        <v>2125</v>
      </c>
      <c r="AT1812" s="92">
        <v>51</v>
      </c>
      <c r="AU1812" s="94">
        <v>690</v>
      </c>
      <c r="AV1812" s="98">
        <f t="shared" si="615"/>
        <v>51690</v>
      </c>
      <c r="AX1812" s="6" t="s">
        <v>2485</v>
      </c>
    </row>
    <row r="1813" spans="1:50" hidden="1" outlineLevel="1">
      <c r="A1813" t="s">
        <v>2477</v>
      </c>
      <c r="B1813" t="s">
        <v>2125</v>
      </c>
      <c r="C1813" s="1">
        <f t="shared" si="627"/>
        <v>46948</v>
      </c>
      <c r="D1813" s="6">
        <f>IF(N1813&gt;0, RANK(N1813,(N1813:P1813,Q1813:AE1813)),0)</f>
        <v>1</v>
      </c>
      <c r="E1813" s="6">
        <f>IF(O1813&gt;0,RANK(O1813,(N1813:P1813,Q1813:AE1813)),0)</f>
        <v>2</v>
      </c>
      <c r="F1813" s="6">
        <f>IF(P1813&gt;0,RANK(P1813,(N1813:P1813,Q1813:AE1813)),0)</f>
        <v>3</v>
      </c>
      <c r="G1813" s="1">
        <f t="shared" si="625"/>
        <v>7206</v>
      </c>
      <c r="H1813" s="2">
        <f t="shared" si="626"/>
        <v>0.15348896651614552</v>
      </c>
      <c r="I1813" s="2"/>
      <c r="J1813" s="2">
        <f t="shared" si="628"/>
        <v>0.52270597256539153</v>
      </c>
      <c r="K1813" s="2">
        <f t="shared" si="629"/>
        <v>0.36921700604924595</v>
      </c>
      <c r="L1813" s="2">
        <f t="shared" si="630"/>
        <v>0.10767231830961915</v>
      </c>
      <c r="M1813" s="2">
        <f t="shared" si="631"/>
        <v>4.0470307574336228E-4</v>
      </c>
      <c r="N1813" s="56">
        <v>24540</v>
      </c>
      <c r="O1813" s="56">
        <v>17334</v>
      </c>
      <c r="P1813" s="56">
        <v>5055</v>
      </c>
      <c r="Q1813" s="56"/>
      <c r="R1813" s="56"/>
      <c r="S1813" s="56"/>
      <c r="T1813" s="56"/>
      <c r="U1813" s="56"/>
      <c r="V1813" s="56"/>
      <c r="W1813" s="56"/>
      <c r="X1813" s="56">
        <v>19</v>
      </c>
      <c r="Y1813" s="56">
        <v>0</v>
      </c>
      <c r="Z1813" s="56"/>
      <c r="AA1813" s="56"/>
      <c r="AB1813" s="56"/>
      <c r="AC1813" s="56"/>
      <c r="AD1813" s="56"/>
      <c r="AE1813" s="56"/>
      <c r="AG1813" s="6">
        <f>IF(Q1813&gt;0,RANK(Q1813,(N1813:P1813,Q1813:AE1813)),0)</f>
        <v>0</v>
      </c>
      <c r="AH1813" s="6">
        <f>IF(R1813&gt;0,RANK(R1813,(N1813:P1813,Q1813:AE1813)),0)</f>
        <v>0</v>
      </c>
      <c r="AI1813" s="6">
        <f>IF(T1813&gt;0,RANK(T1813,(N1813:P1813,Q1813:AE1813)),0)</f>
        <v>0</v>
      </c>
      <c r="AJ1813" s="6">
        <f>IF(S1813&gt;0,RANK(S1813,(N1813:P1813,Q1813:AE1813)),0)</f>
        <v>0</v>
      </c>
      <c r="AK1813" s="2">
        <f t="shared" si="632"/>
        <v>0</v>
      </c>
      <c r="AL1813" s="2">
        <f t="shared" si="633"/>
        <v>0</v>
      </c>
      <c r="AM1813" s="2">
        <f t="shared" si="634"/>
        <v>0</v>
      </c>
      <c r="AN1813" s="2">
        <f t="shared" si="635"/>
        <v>0</v>
      </c>
      <c r="AP1813" t="s">
        <v>2477</v>
      </c>
      <c r="AQ1813" t="s">
        <v>2125</v>
      </c>
      <c r="AT1813" s="92">
        <v>51</v>
      </c>
      <c r="AU1813" s="94">
        <v>700</v>
      </c>
      <c r="AV1813" s="98">
        <f t="shared" si="615"/>
        <v>51700</v>
      </c>
      <c r="AX1813" s="6" t="s">
        <v>2485</v>
      </c>
    </row>
    <row r="1814" spans="1:50" hidden="1" outlineLevel="1">
      <c r="A1814" t="s">
        <v>2729</v>
      </c>
      <c r="B1814" t="s">
        <v>2125</v>
      </c>
      <c r="C1814" s="1">
        <f t="shared" si="627"/>
        <v>53553</v>
      </c>
      <c r="D1814" s="6">
        <f>IF(N1814&gt;0, RANK(N1814,(N1814:P1814,Q1814:AE1814)),0)</f>
        <v>1</v>
      </c>
      <c r="E1814" s="6">
        <f>IF(O1814&gt;0,RANK(O1814,(N1814:P1814,Q1814:AE1814)),0)</f>
        <v>2</v>
      </c>
      <c r="F1814" s="6">
        <f>IF(P1814&gt;0,RANK(P1814,(N1814:P1814,Q1814:AE1814)),0)</f>
        <v>3</v>
      </c>
      <c r="G1814" s="1">
        <f t="shared" si="625"/>
        <v>19406</v>
      </c>
      <c r="H1814" s="2">
        <f t="shared" si="626"/>
        <v>0.36236998860941499</v>
      </c>
      <c r="I1814" s="2"/>
      <c r="J1814" s="2">
        <f t="shared" si="628"/>
        <v>0.63458629768640418</v>
      </c>
      <c r="K1814" s="2">
        <f t="shared" si="629"/>
        <v>0.27221630907698913</v>
      </c>
      <c r="L1814" s="2">
        <f t="shared" si="630"/>
        <v>9.2207719455492693E-2</v>
      </c>
      <c r="M1814" s="2">
        <f t="shared" si="631"/>
        <v>9.8967378111400328E-4</v>
      </c>
      <c r="N1814" s="56">
        <v>33984</v>
      </c>
      <c r="O1814" s="56">
        <v>14578</v>
      </c>
      <c r="P1814" s="56">
        <v>4938</v>
      </c>
      <c r="Q1814" s="56"/>
      <c r="R1814" s="56"/>
      <c r="S1814" s="56"/>
      <c r="T1814" s="56"/>
      <c r="U1814" s="56"/>
      <c r="V1814" s="56"/>
      <c r="W1814" s="56"/>
      <c r="X1814" s="56">
        <v>53</v>
      </c>
      <c r="Y1814" s="56">
        <v>0</v>
      </c>
      <c r="Z1814" s="56"/>
      <c r="AA1814" s="56"/>
      <c r="AB1814" s="56"/>
      <c r="AC1814" s="56"/>
      <c r="AD1814" s="56"/>
      <c r="AE1814" s="56"/>
      <c r="AG1814" s="6">
        <f>IF(Q1814&gt;0,RANK(Q1814,(N1814:P1814,Q1814:AE1814)),0)</f>
        <v>0</v>
      </c>
      <c r="AH1814" s="6">
        <f>IF(R1814&gt;0,RANK(R1814,(N1814:P1814,Q1814:AE1814)),0)</f>
        <v>0</v>
      </c>
      <c r="AI1814" s="6">
        <f>IF(T1814&gt;0,RANK(T1814,(N1814:P1814,Q1814:AE1814)),0)</f>
        <v>0</v>
      </c>
      <c r="AJ1814" s="6">
        <f>IF(S1814&gt;0,RANK(S1814,(N1814:P1814,Q1814:AE1814)),0)</f>
        <v>0</v>
      </c>
      <c r="AK1814" s="2">
        <f t="shared" si="632"/>
        <v>0</v>
      </c>
      <c r="AL1814" s="2">
        <f t="shared" si="633"/>
        <v>0</v>
      </c>
      <c r="AM1814" s="2">
        <f t="shared" si="634"/>
        <v>0</v>
      </c>
      <c r="AN1814" s="2">
        <f t="shared" si="635"/>
        <v>0</v>
      </c>
      <c r="AP1814" t="s">
        <v>2729</v>
      </c>
      <c r="AQ1814" t="s">
        <v>2125</v>
      </c>
      <c r="AT1814" s="92">
        <v>51</v>
      </c>
      <c r="AU1814" s="94">
        <v>710</v>
      </c>
      <c r="AV1814" s="98">
        <f t="shared" si="615"/>
        <v>51710</v>
      </c>
      <c r="AX1814" s="6" t="s">
        <v>2485</v>
      </c>
    </row>
    <row r="1815" spans="1:50" hidden="1" outlineLevel="1">
      <c r="A1815" t="s">
        <v>542</v>
      </c>
      <c r="B1815" t="s">
        <v>2125</v>
      </c>
      <c r="C1815" s="1">
        <f t="shared" si="627"/>
        <v>1268</v>
      </c>
      <c r="D1815" s="6">
        <f>IF(N1815&gt;0, RANK(N1815,(N1815:P1815,Q1815:AE1815)),0)</f>
        <v>1</v>
      </c>
      <c r="E1815" s="6">
        <f>IF(O1815&gt;0,RANK(O1815,(N1815:P1815,Q1815:AE1815)),0)</f>
        <v>2</v>
      </c>
      <c r="F1815" s="6">
        <f>IF(P1815&gt;0,RANK(P1815,(N1815:P1815,Q1815:AE1815)),0)</f>
        <v>3</v>
      </c>
      <c r="G1815" s="1">
        <f t="shared" si="625"/>
        <v>210</v>
      </c>
      <c r="H1815" s="2">
        <f t="shared" si="626"/>
        <v>0.16561514195583596</v>
      </c>
      <c r="I1815" s="2"/>
      <c r="J1815" s="2">
        <f t="shared" si="628"/>
        <v>0.53075709779179814</v>
      </c>
      <c r="K1815" s="2">
        <f t="shared" si="629"/>
        <v>0.36514195583596215</v>
      </c>
      <c r="L1815" s="2">
        <f t="shared" si="630"/>
        <v>0.10410094637223975</v>
      </c>
      <c r="M1815" s="2">
        <f t="shared" si="631"/>
        <v>-4.163336342344337E-17</v>
      </c>
      <c r="N1815" s="56">
        <v>673</v>
      </c>
      <c r="O1815" s="56">
        <v>463</v>
      </c>
      <c r="P1815" s="56">
        <v>132</v>
      </c>
      <c r="Q1815" s="56"/>
      <c r="R1815" s="56"/>
      <c r="S1815" s="56"/>
      <c r="T1815" s="56"/>
      <c r="U1815" s="56"/>
      <c r="V1815" s="56"/>
      <c r="W1815" s="56"/>
      <c r="X1815" s="56">
        <v>0</v>
      </c>
      <c r="Y1815" s="56">
        <v>0</v>
      </c>
      <c r="Z1815" s="56"/>
      <c r="AA1815" s="56"/>
      <c r="AB1815" s="56"/>
      <c r="AC1815" s="56"/>
      <c r="AD1815" s="56"/>
      <c r="AE1815" s="56"/>
      <c r="AG1815" s="6">
        <f>IF(Q1815&gt;0,RANK(Q1815,(N1815:P1815,Q1815:AE1815)),0)</f>
        <v>0</v>
      </c>
      <c r="AH1815" s="6">
        <f>IF(R1815&gt;0,RANK(R1815,(N1815:P1815,Q1815:AE1815)),0)</f>
        <v>0</v>
      </c>
      <c r="AI1815" s="6">
        <f>IF(T1815&gt;0,RANK(T1815,(N1815:P1815,Q1815:AE1815)),0)</f>
        <v>0</v>
      </c>
      <c r="AJ1815" s="6">
        <f>IF(S1815&gt;0,RANK(S1815,(N1815:P1815,Q1815:AE1815)),0)</f>
        <v>0</v>
      </c>
      <c r="AK1815" s="2">
        <f t="shared" si="632"/>
        <v>0</v>
      </c>
      <c r="AL1815" s="2">
        <f t="shared" si="633"/>
        <v>0</v>
      </c>
      <c r="AM1815" s="2">
        <f t="shared" si="634"/>
        <v>0</v>
      </c>
      <c r="AN1815" s="2">
        <f t="shared" si="635"/>
        <v>0</v>
      </c>
      <c r="AP1815" t="s">
        <v>542</v>
      </c>
      <c r="AQ1815" t="s">
        <v>2125</v>
      </c>
      <c r="AT1815" s="92">
        <v>51</v>
      </c>
      <c r="AU1815" s="94">
        <v>720</v>
      </c>
      <c r="AV1815" s="98">
        <f t="shared" si="615"/>
        <v>51720</v>
      </c>
      <c r="AX1815" s="6" t="s">
        <v>2485</v>
      </c>
    </row>
    <row r="1816" spans="1:50" hidden="1" outlineLevel="1">
      <c r="A1816" t="s">
        <v>2452</v>
      </c>
      <c r="B1816" t="s">
        <v>2125</v>
      </c>
      <c r="C1816" s="1">
        <f t="shared" si="627"/>
        <v>9982</v>
      </c>
      <c r="D1816" s="6">
        <f>IF(N1816&gt;0, RANK(N1816,(N1816:P1816,Q1816:AE1816)),0)</f>
        <v>1</v>
      </c>
      <c r="E1816" s="6">
        <f>IF(O1816&gt;0,RANK(O1816,(N1816:P1816,Q1816:AE1816)),0)</f>
        <v>2</v>
      </c>
      <c r="F1816" s="6">
        <f>IF(P1816&gt;0,RANK(P1816,(N1816:P1816,Q1816:AE1816)),0)</f>
        <v>3</v>
      </c>
      <c r="G1816" s="1">
        <f t="shared" si="625"/>
        <v>5082</v>
      </c>
      <c r="H1816" s="2">
        <f t="shared" si="626"/>
        <v>0.50911640953716686</v>
      </c>
      <c r="I1816" s="2"/>
      <c r="J1816" s="2">
        <f t="shared" si="628"/>
        <v>0.72420356641955519</v>
      </c>
      <c r="K1816" s="2">
        <f t="shared" si="629"/>
        <v>0.2150871568823883</v>
      </c>
      <c r="L1816" s="2">
        <f t="shared" si="630"/>
        <v>6.0208375075135247E-2</v>
      </c>
      <c r="M1816" s="2">
        <f t="shared" si="631"/>
        <v>5.0090162292126122E-4</v>
      </c>
      <c r="N1816" s="56">
        <v>7229</v>
      </c>
      <c r="O1816" s="56">
        <v>2147</v>
      </c>
      <c r="P1816" s="56">
        <v>601</v>
      </c>
      <c r="Q1816" s="56"/>
      <c r="R1816" s="56"/>
      <c r="S1816" s="56"/>
      <c r="T1816" s="56"/>
      <c r="U1816" s="56"/>
      <c r="V1816" s="56"/>
      <c r="W1816" s="56"/>
      <c r="X1816" s="56">
        <v>1</v>
      </c>
      <c r="Y1816" s="56">
        <v>4</v>
      </c>
      <c r="Z1816" s="56"/>
      <c r="AA1816" s="56"/>
      <c r="AB1816" s="56"/>
      <c r="AC1816" s="56"/>
      <c r="AD1816" s="56"/>
      <c r="AE1816" s="56"/>
      <c r="AG1816" s="6">
        <f>IF(Q1816&gt;0,RANK(Q1816,(N1816:P1816,Q1816:AE1816)),0)</f>
        <v>0</v>
      </c>
      <c r="AH1816" s="6">
        <f>IF(R1816&gt;0,RANK(R1816,(N1816:P1816,Q1816:AE1816)),0)</f>
        <v>0</v>
      </c>
      <c r="AI1816" s="6">
        <f>IF(T1816&gt;0,RANK(T1816,(N1816:P1816,Q1816:AE1816)),0)</f>
        <v>0</v>
      </c>
      <c r="AJ1816" s="6">
        <f>IF(S1816&gt;0,RANK(S1816,(N1816:P1816,Q1816:AE1816)),0)</f>
        <v>0</v>
      </c>
      <c r="AK1816" s="2">
        <f t="shared" si="632"/>
        <v>0</v>
      </c>
      <c r="AL1816" s="2">
        <f t="shared" si="633"/>
        <v>0</v>
      </c>
      <c r="AM1816" s="2">
        <f t="shared" si="634"/>
        <v>0</v>
      </c>
      <c r="AN1816" s="2">
        <f t="shared" si="635"/>
        <v>0</v>
      </c>
      <c r="AP1816" t="s">
        <v>2452</v>
      </c>
      <c r="AQ1816" t="s">
        <v>2125</v>
      </c>
      <c r="AT1816" s="92">
        <v>51</v>
      </c>
      <c r="AU1816" s="94">
        <v>730</v>
      </c>
      <c r="AV1816" s="98">
        <f t="shared" si="615"/>
        <v>51730</v>
      </c>
      <c r="AX1816" s="6" t="s">
        <v>2485</v>
      </c>
    </row>
    <row r="1817" spans="1:50" hidden="1" outlineLevel="1">
      <c r="A1817" t="s">
        <v>637</v>
      </c>
      <c r="B1817" t="s">
        <v>2125</v>
      </c>
      <c r="C1817" s="1">
        <f t="shared" si="627"/>
        <v>4743</v>
      </c>
      <c r="D1817" s="6">
        <f>IF(N1817&gt;0, RANK(N1817,(N1817:P1817,Q1817:AE1817)),0)</f>
        <v>2</v>
      </c>
      <c r="E1817" s="6">
        <f>IF(O1817&gt;0,RANK(O1817,(N1817:P1817,Q1817:AE1817)),0)</f>
        <v>1</v>
      </c>
      <c r="F1817" s="6">
        <f>IF(P1817&gt;0,RANK(P1817,(N1817:P1817,Q1817:AE1817)),0)</f>
        <v>3</v>
      </c>
      <c r="G1817" s="1">
        <f t="shared" si="625"/>
        <v>1143</v>
      </c>
      <c r="H1817" s="2">
        <f t="shared" si="626"/>
        <v>0.24098671726755219</v>
      </c>
      <c r="I1817" s="2"/>
      <c r="J1817" s="2">
        <f t="shared" si="628"/>
        <v>0.30444866118490405</v>
      </c>
      <c r="K1817" s="2">
        <f t="shared" si="629"/>
        <v>0.54543537845245627</v>
      </c>
      <c r="L1817" s="2">
        <f t="shared" si="630"/>
        <v>0.14948344929369597</v>
      </c>
      <c r="M1817" s="2">
        <f t="shared" si="631"/>
        <v>6.3251106894376963E-4</v>
      </c>
      <c r="N1817" s="56">
        <v>1444</v>
      </c>
      <c r="O1817" s="56">
        <v>2587</v>
      </c>
      <c r="P1817" s="56">
        <v>709</v>
      </c>
      <c r="Q1817" s="56"/>
      <c r="R1817" s="56"/>
      <c r="S1817" s="56"/>
      <c r="T1817" s="56"/>
      <c r="U1817" s="56"/>
      <c r="V1817" s="56"/>
      <c r="W1817" s="56"/>
      <c r="X1817" s="56">
        <v>3</v>
      </c>
      <c r="Y1817" s="56">
        <v>0</v>
      </c>
      <c r="Z1817" s="56"/>
      <c r="AA1817" s="56"/>
      <c r="AB1817" s="56"/>
      <c r="AC1817" s="56"/>
      <c r="AD1817" s="56"/>
      <c r="AE1817" s="56"/>
      <c r="AG1817" s="6">
        <f>IF(Q1817&gt;0,RANK(Q1817,(N1817:P1817,Q1817:AE1817)),0)</f>
        <v>0</v>
      </c>
      <c r="AH1817" s="6">
        <f>IF(R1817&gt;0,RANK(R1817,(N1817:P1817,Q1817:AE1817)),0)</f>
        <v>0</v>
      </c>
      <c r="AI1817" s="6">
        <f>IF(T1817&gt;0,RANK(T1817,(N1817:P1817,Q1817:AE1817)),0)</f>
        <v>0</v>
      </c>
      <c r="AJ1817" s="6">
        <f>IF(S1817&gt;0,RANK(S1817,(N1817:P1817,Q1817:AE1817)),0)</f>
        <v>0</v>
      </c>
      <c r="AK1817" s="2">
        <f t="shared" si="632"/>
        <v>0</v>
      </c>
      <c r="AL1817" s="2">
        <f t="shared" si="633"/>
        <v>0</v>
      </c>
      <c r="AM1817" s="2">
        <f t="shared" si="634"/>
        <v>0</v>
      </c>
      <c r="AN1817" s="2">
        <f t="shared" si="635"/>
        <v>0</v>
      </c>
      <c r="AP1817" t="s">
        <v>637</v>
      </c>
      <c r="AQ1817" t="s">
        <v>2125</v>
      </c>
      <c r="AT1817" s="92">
        <v>51</v>
      </c>
      <c r="AU1817" s="94">
        <v>735</v>
      </c>
      <c r="AV1817" s="98">
        <f t="shared" ref="AV1817:AV1881" si="636">1000*AT1817+AU1817</f>
        <v>51735</v>
      </c>
      <c r="AX1817" s="6" t="s">
        <v>2485</v>
      </c>
    </row>
    <row r="1818" spans="1:50" hidden="1" outlineLevel="1">
      <c r="A1818" t="s">
        <v>1467</v>
      </c>
      <c r="B1818" t="s">
        <v>2125</v>
      </c>
      <c r="C1818" s="1">
        <f t="shared" si="627"/>
        <v>31063</v>
      </c>
      <c r="D1818" s="6">
        <f>IF(N1818&gt;0, RANK(N1818,(N1818:P1818,Q1818:AE1818)),0)</f>
        <v>1</v>
      </c>
      <c r="E1818" s="6">
        <f>IF(O1818&gt;0,RANK(O1818,(N1818:P1818,Q1818:AE1818)),0)</f>
        <v>2</v>
      </c>
      <c r="F1818" s="6">
        <f>IF(P1818&gt;0,RANK(P1818,(N1818:P1818,Q1818:AE1818)),0)</f>
        <v>3</v>
      </c>
      <c r="G1818" s="1">
        <f t="shared" si="625"/>
        <v>10604</v>
      </c>
      <c r="H1818" s="2">
        <f t="shared" si="626"/>
        <v>0.34137076264365968</v>
      </c>
      <c r="I1818" s="2"/>
      <c r="J1818" s="2">
        <f t="shared" si="628"/>
        <v>0.63020313556321028</v>
      </c>
      <c r="K1818" s="2">
        <f t="shared" si="629"/>
        <v>0.28883237291955061</v>
      </c>
      <c r="L1818" s="2">
        <f t="shared" si="630"/>
        <v>8.0932298876476835E-2</v>
      </c>
      <c r="M1818" s="2">
        <f t="shared" si="631"/>
        <v>3.2192640762276903E-5</v>
      </c>
      <c r="N1818" s="56">
        <v>19576</v>
      </c>
      <c r="O1818" s="56">
        <v>8972</v>
      </c>
      <c r="P1818" s="56">
        <v>2514</v>
      </c>
      <c r="Q1818" s="56"/>
      <c r="R1818" s="56"/>
      <c r="S1818" s="56"/>
      <c r="T1818" s="56"/>
      <c r="U1818" s="56"/>
      <c r="V1818" s="56"/>
      <c r="W1818" s="56"/>
      <c r="X1818" s="56">
        <v>1</v>
      </c>
      <c r="Y1818" s="56">
        <v>0</v>
      </c>
      <c r="Z1818" s="56"/>
      <c r="AA1818" s="56"/>
      <c r="AB1818" s="56"/>
      <c r="AC1818" s="56"/>
      <c r="AD1818" s="56"/>
      <c r="AE1818" s="56"/>
      <c r="AG1818" s="6">
        <f>IF(Q1818&gt;0,RANK(Q1818,(N1818:P1818,Q1818:AE1818)),0)</f>
        <v>0</v>
      </c>
      <c r="AH1818" s="6">
        <f>IF(R1818&gt;0,RANK(R1818,(N1818:P1818,Q1818:AE1818)),0)</f>
        <v>0</v>
      </c>
      <c r="AI1818" s="6">
        <f>IF(T1818&gt;0,RANK(T1818,(N1818:P1818,Q1818:AE1818)),0)</f>
        <v>0</v>
      </c>
      <c r="AJ1818" s="6">
        <f>IF(S1818&gt;0,RANK(S1818,(N1818:P1818,Q1818:AE1818)),0)</f>
        <v>0</v>
      </c>
      <c r="AK1818" s="2">
        <f t="shared" si="632"/>
        <v>0</v>
      </c>
      <c r="AL1818" s="2">
        <f t="shared" si="633"/>
        <v>0</v>
      </c>
      <c r="AM1818" s="2">
        <f t="shared" si="634"/>
        <v>0</v>
      </c>
      <c r="AN1818" s="2">
        <f t="shared" si="635"/>
        <v>0</v>
      </c>
      <c r="AP1818" t="s">
        <v>1467</v>
      </c>
      <c r="AQ1818" t="s">
        <v>2125</v>
      </c>
      <c r="AT1818" s="92">
        <v>51</v>
      </c>
      <c r="AU1818" s="94">
        <v>740</v>
      </c>
      <c r="AV1818" s="98">
        <f t="shared" si="636"/>
        <v>51740</v>
      </c>
      <c r="AX1818" s="6" t="s">
        <v>2485</v>
      </c>
    </row>
    <row r="1819" spans="1:50" hidden="1" outlineLevel="1">
      <c r="A1819" t="s">
        <v>2346</v>
      </c>
      <c r="B1819" t="s">
        <v>2125</v>
      </c>
      <c r="C1819" s="1">
        <f t="shared" si="627"/>
        <v>3851</v>
      </c>
      <c r="D1819" s="6">
        <f>IF(N1819&gt;0, RANK(N1819,(N1819:P1819,Q1819:AE1819)),0)</f>
        <v>1</v>
      </c>
      <c r="E1819" s="6">
        <f>IF(O1819&gt;0,RANK(O1819,(N1819:P1819,Q1819:AE1819)),0)</f>
        <v>2</v>
      </c>
      <c r="F1819" s="6">
        <f>IF(P1819&gt;0,RANK(P1819,(N1819:P1819,Q1819:AE1819)),0)</f>
        <v>3</v>
      </c>
      <c r="G1819" s="1">
        <f t="shared" si="625"/>
        <v>377</v>
      </c>
      <c r="H1819" s="2">
        <f t="shared" si="626"/>
        <v>9.7896650220721887E-2</v>
      </c>
      <c r="I1819" s="2"/>
      <c r="J1819" s="2">
        <f t="shared" si="628"/>
        <v>0.48299143079719553</v>
      </c>
      <c r="K1819" s="2">
        <f t="shared" si="629"/>
        <v>0.38509478057647362</v>
      </c>
      <c r="L1819" s="2">
        <f t="shared" si="630"/>
        <v>0.13165411581407427</v>
      </c>
      <c r="M1819" s="2">
        <f t="shared" si="631"/>
        <v>2.596728122565839E-4</v>
      </c>
      <c r="N1819" s="56">
        <v>1860</v>
      </c>
      <c r="O1819" s="56">
        <v>1483</v>
      </c>
      <c r="P1819" s="56">
        <v>507</v>
      </c>
      <c r="Q1819" s="56"/>
      <c r="R1819" s="56"/>
      <c r="S1819" s="56"/>
      <c r="T1819" s="56"/>
      <c r="U1819" s="56"/>
      <c r="V1819" s="56"/>
      <c r="W1819" s="56"/>
      <c r="X1819" s="56">
        <v>1</v>
      </c>
      <c r="Y1819" s="56">
        <v>0</v>
      </c>
      <c r="Z1819" s="56"/>
      <c r="AA1819" s="56"/>
      <c r="AB1819" s="56"/>
      <c r="AC1819" s="56"/>
      <c r="AD1819" s="56"/>
      <c r="AE1819" s="56"/>
      <c r="AG1819" s="6">
        <f>IF(Q1819&gt;0,RANK(Q1819,(N1819:P1819,Q1819:AE1819)),0)</f>
        <v>0</v>
      </c>
      <c r="AH1819" s="6">
        <f>IF(R1819&gt;0,RANK(R1819,(N1819:P1819,Q1819:AE1819)),0)</f>
        <v>0</v>
      </c>
      <c r="AI1819" s="6">
        <f>IF(T1819&gt;0,RANK(T1819,(N1819:P1819,Q1819:AE1819)),0)</f>
        <v>0</v>
      </c>
      <c r="AJ1819" s="6">
        <f>IF(S1819&gt;0,RANK(S1819,(N1819:P1819,Q1819:AE1819)),0)</f>
        <v>0</v>
      </c>
      <c r="AK1819" s="2">
        <f t="shared" si="632"/>
        <v>0</v>
      </c>
      <c r="AL1819" s="2">
        <f t="shared" si="633"/>
        <v>0</v>
      </c>
      <c r="AM1819" s="2">
        <f t="shared" si="634"/>
        <v>0</v>
      </c>
      <c r="AN1819" s="2">
        <f t="shared" si="635"/>
        <v>0</v>
      </c>
      <c r="AP1819" t="s">
        <v>2346</v>
      </c>
      <c r="AQ1819" t="s">
        <v>2125</v>
      </c>
      <c r="AT1819" s="92">
        <v>51</v>
      </c>
      <c r="AU1819" s="94">
        <v>750</v>
      </c>
      <c r="AV1819" s="98">
        <f t="shared" si="636"/>
        <v>51750</v>
      </c>
      <c r="AX1819" s="6" t="s">
        <v>2485</v>
      </c>
    </row>
    <row r="1820" spans="1:50" hidden="1" outlineLevel="1">
      <c r="A1820" t="s">
        <v>123</v>
      </c>
      <c r="B1820" t="s">
        <v>2125</v>
      </c>
      <c r="C1820" s="1">
        <f t="shared" si="627"/>
        <v>61500</v>
      </c>
      <c r="D1820" s="6">
        <f>IF(N1820&gt;0, RANK(N1820,(N1820:P1820,Q1820:AE1820)),0)</f>
        <v>1</v>
      </c>
      <c r="E1820" s="6">
        <f>IF(O1820&gt;0,RANK(O1820,(N1820:P1820,Q1820:AE1820)),0)</f>
        <v>2</v>
      </c>
      <c r="F1820" s="6">
        <f>IF(P1820&gt;0,RANK(P1820,(N1820:P1820,Q1820:AE1820)),0)</f>
        <v>3</v>
      </c>
      <c r="G1820" s="1">
        <f t="shared" si="625"/>
        <v>23759</v>
      </c>
      <c r="H1820" s="2">
        <f t="shared" si="626"/>
        <v>0.38632520325203251</v>
      </c>
      <c r="I1820" s="2"/>
      <c r="J1820" s="2">
        <f t="shared" si="628"/>
        <v>0.6558211382113821</v>
      </c>
      <c r="K1820" s="2">
        <f t="shared" si="629"/>
        <v>0.26949593495934959</v>
      </c>
      <c r="L1820" s="2">
        <f t="shared" si="630"/>
        <v>7.4146341463414631E-2</v>
      </c>
      <c r="M1820" s="2">
        <f t="shared" si="631"/>
        <v>5.3658536585367289E-4</v>
      </c>
      <c r="N1820" s="56">
        <v>40333</v>
      </c>
      <c r="O1820" s="56">
        <v>16574</v>
      </c>
      <c r="P1820" s="56">
        <v>4560</v>
      </c>
      <c r="Q1820" s="56"/>
      <c r="R1820" s="56"/>
      <c r="S1820" s="56"/>
      <c r="T1820" s="56"/>
      <c r="U1820" s="56"/>
      <c r="V1820" s="56"/>
      <c r="W1820" s="56"/>
      <c r="X1820" s="56">
        <v>33</v>
      </c>
      <c r="Y1820" s="56">
        <v>0</v>
      </c>
      <c r="Z1820" s="56"/>
      <c r="AA1820" s="56"/>
      <c r="AB1820" s="56"/>
      <c r="AC1820" s="56"/>
      <c r="AD1820" s="56"/>
      <c r="AE1820" s="56"/>
      <c r="AG1820" s="6">
        <f>IF(Q1820&gt;0,RANK(Q1820,(N1820:P1820,Q1820:AE1820)),0)</f>
        <v>0</v>
      </c>
      <c r="AH1820" s="6">
        <f>IF(R1820&gt;0,RANK(R1820,(N1820:P1820,Q1820:AE1820)),0)</f>
        <v>0</v>
      </c>
      <c r="AI1820" s="6">
        <f>IF(T1820&gt;0,RANK(T1820,(N1820:P1820,Q1820:AE1820)),0)</f>
        <v>0</v>
      </c>
      <c r="AJ1820" s="6">
        <f>IF(S1820&gt;0,RANK(S1820,(N1820:P1820,Q1820:AE1820)),0)</f>
        <v>0</v>
      </c>
      <c r="AK1820" s="2">
        <f t="shared" si="632"/>
        <v>0</v>
      </c>
      <c r="AL1820" s="2">
        <f t="shared" si="633"/>
        <v>0</v>
      </c>
      <c r="AM1820" s="2">
        <f t="shared" si="634"/>
        <v>0</v>
      </c>
      <c r="AN1820" s="2">
        <f t="shared" si="635"/>
        <v>0</v>
      </c>
      <c r="AP1820" t="s">
        <v>123</v>
      </c>
      <c r="AQ1820" t="s">
        <v>2125</v>
      </c>
      <c r="AT1820" s="92">
        <v>51</v>
      </c>
      <c r="AU1820" s="94">
        <v>760</v>
      </c>
      <c r="AV1820" s="98">
        <f t="shared" si="636"/>
        <v>51760</v>
      </c>
      <c r="AX1820" s="6" t="s">
        <v>2485</v>
      </c>
    </row>
    <row r="1821" spans="1:50" hidden="1" outlineLevel="1">
      <c r="A1821" t="s">
        <v>1837</v>
      </c>
      <c r="B1821" t="s">
        <v>2125</v>
      </c>
      <c r="C1821" s="1">
        <f t="shared" si="627"/>
        <v>28441</v>
      </c>
      <c r="D1821" s="6">
        <f>IF(N1821&gt;0, RANK(N1821,(N1821:P1821,Q1821:AE1821)),0)</f>
        <v>1</v>
      </c>
      <c r="E1821" s="6">
        <f>IF(O1821&gt;0,RANK(O1821,(N1821:P1821,Q1821:AE1821)),0)</f>
        <v>2</v>
      </c>
      <c r="F1821" s="6">
        <f>IF(P1821&gt;0,RANK(P1821,(N1821:P1821,Q1821:AE1821)),0)</f>
        <v>3</v>
      </c>
      <c r="G1821" s="1">
        <f t="shared" si="625"/>
        <v>5819</v>
      </c>
      <c r="H1821" s="2">
        <f t="shared" si="626"/>
        <v>0.20459899440947926</v>
      </c>
      <c r="I1821" s="2"/>
      <c r="J1821" s="2">
        <f t="shared" si="628"/>
        <v>0.54206954748426572</v>
      </c>
      <c r="K1821" s="2">
        <f t="shared" si="629"/>
        <v>0.33747055307478641</v>
      </c>
      <c r="L1821" s="2">
        <f t="shared" si="630"/>
        <v>0.11996765233289969</v>
      </c>
      <c r="M1821" s="2">
        <f t="shared" si="631"/>
        <v>4.9224710804818272E-4</v>
      </c>
      <c r="N1821" s="56">
        <v>15417</v>
      </c>
      <c r="O1821" s="56">
        <v>9598</v>
      </c>
      <c r="P1821" s="56">
        <v>3412</v>
      </c>
      <c r="Q1821" s="56"/>
      <c r="R1821" s="56"/>
      <c r="S1821" s="56"/>
      <c r="T1821" s="56"/>
      <c r="U1821" s="56"/>
      <c r="V1821" s="56"/>
      <c r="W1821" s="56"/>
      <c r="X1821" s="56">
        <v>12</v>
      </c>
      <c r="Y1821" s="56">
        <v>2</v>
      </c>
      <c r="Z1821" s="56"/>
      <c r="AA1821" s="56"/>
      <c r="AB1821" s="56"/>
      <c r="AC1821" s="56"/>
      <c r="AD1821" s="56"/>
      <c r="AE1821" s="56"/>
      <c r="AG1821" s="6">
        <f>IF(Q1821&gt;0,RANK(Q1821,(N1821:P1821,Q1821:AE1821)),0)</f>
        <v>0</v>
      </c>
      <c r="AH1821" s="6">
        <f>IF(R1821&gt;0,RANK(R1821,(N1821:P1821,Q1821:AE1821)),0)</f>
        <v>0</v>
      </c>
      <c r="AI1821" s="6">
        <f>IF(T1821&gt;0,RANK(T1821,(N1821:P1821,Q1821:AE1821)),0)</f>
        <v>0</v>
      </c>
      <c r="AJ1821" s="6">
        <f>IF(S1821&gt;0,RANK(S1821,(N1821:P1821,Q1821:AE1821)),0)</f>
        <v>0</v>
      </c>
      <c r="AK1821" s="2">
        <f t="shared" si="632"/>
        <v>0</v>
      </c>
      <c r="AL1821" s="2">
        <f t="shared" si="633"/>
        <v>0</v>
      </c>
      <c r="AM1821" s="2">
        <f t="shared" si="634"/>
        <v>0</v>
      </c>
      <c r="AN1821" s="2">
        <f t="shared" si="635"/>
        <v>0</v>
      </c>
      <c r="AP1821" t="s">
        <v>1837</v>
      </c>
      <c r="AQ1821" t="s">
        <v>2125</v>
      </c>
      <c r="AT1821" s="92">
        <v>51</v>
      </c>
      <c r="AU1821" s="94">
        <v>770</v>
      </c>
      <c r="AV1821" s="98">
        <f t="shared" si="636"/>
        <v>51770</v>
      </c>
      <c r="AX1821" s="6" t="s">
        <v>2485</v>
      </c>
    </row>
    <row r="1822" spans="1:50" hidden="1" outlineLevel="1">
      <c r="A1822" t="s">
        <v>614</v>
      </c>
      <c r="B1822" t="s">
        <v>2125</v>
      </c>
      <c r="C1822" s="1">
        <f t="shared" ref="C1822:C1830" si="637">SUM(N1822:AE1822)</f>
        <v>9007</v>
      </c>
      <c r="D1822" s="6">
        <f>IF(N1822&gt;0, RANK(N1822,(N1822:P1822,Q1822:AE1822)),0)</f>
        <v>2</v>
      </c>
      <c r="E1822" s="6">
        <f>IF(O1822&gt;0,RANK(O1822,(N1822:P1822,Q1822:AE1822)),0)</f>
        <v>1</v>
      </c>
      <c r="F1822" s="6">
        <f>IF(P1822&gt;0,RANK(P1822,(N1822:P1822,Q1822:AE1822)),0)</f>
        <v>3</v>
      </c>
      <c r="G1822" s="1">
        <f t="shared" si="625"/>
        <v>273</v>
      </c>
      <c r="H1822" s="2">
        <f t="shared" si="626"/>
        <v>3.030975907627401E-2</v>
      </c>
      <c r="I1822" s="2"/>
      <c r="J1822" s="2">
        <f t="shared" ref="J1822:J1830" si="638">IF($C1822=0,"-",N1822/$C1822)</f>
        <v>0.40646164094593096</v>
      </c>
      <c r="K1822" s="2">
        <f t="shared" ref="K1822:K1830" si="639">IF($C1822=0,"-",O1822/$C1822)</f>
        <v>0.43677140002220494</v>
      </c>
      <c r="L1822" s="2">
        <f t="shared" ref="L1822:L1830" si="640">IF($C1822=0,"-",P1822/$C1822)</f>
        <v>0.15554568668813146</v>
      </c>
      <c r="M1822" s="2">
        <f t="shared" ref="M1822:M1830" si="641">IF(C1822=0,"-",(1-J1822-K1822-L1822))</f>
        <v>1.2212723437326489E-3</v>
      </c>
      <c r="N1822" s="56">
        <v>3661</v>
      </c>
      <c r="O1822" s="56">
        <v>3934</v>
      </c>
      <c r="P1822" s="56">
        <v>1401</v>
      </c>
      <c r="Q1822" s="56"/>
      <c r="R1822" s="56"/>
      <c r="S1822" s="56"/>
      <c r="T1822" s="56"/>
      <c r="U1822" s="56"/>
      <c r="V1822" s="56"/>
      <c r="W1822" s="56"/>
      <c r="X1822" s="56">
        <v>7</v>
      </c>
      <c r="Y1822" s="56">
        <v>4</v>
      </c>
      <c r="Z1822" s="56"/>
      <c r="AA1822" s="56"/>
      <c r="AB1822" s="56"/>
      <c r="AC1822" s="56"/>
      <c r="AD1822" s="56"/>
      <c r="AE1822" s="56"/>
      <c r="AG1822" s="6">
        <f>IF(Q1822&gt;0,RANK(Q1822,(N1822:P1822,Q1822:AE1822)),0)</f>
        <v>0</v>
      </c>
      <c r="AH1822" s="6">
        <f>IF(R1822&gt;0,RANK(R1822,(N1822:P1822,Q1822:AE1822)),0)</f>
        <v>0</v>
      </c>
      <c r="AI1822" s="6">
        <f>IF(T1822&gt;0,RANK(T1822,(N1822:P1822,Q1822:AE1822)),0)</f>
        <v>0</v>
      </c>
      <c r="AJ1822" s="6">
        <f>IF(S1822&gt;0,RANK(S1822,(N1822:P1822,Q1822:AE1822)),0)</f>
        <v>0</v>
      </c>
      <c r="AK1822" s="2">
        <f t="shared" ref="AK1822:AK1830" si="642">IF($C1822=0,"-",Q1822/$C1822)</f>
        <v>0</v>
      </c>
      <c r="AL1822" s="2">
        <f t="shared" ref="AL1822:AL1830" si="643">IF($C1822=0,"-",R1822/$C1822)</f>
        <v>0</v>
      </c>
      <c r="AM1822" s="2">
        <f t="shared" ref="AM1822:AM1830" si="644">IF($C1822=0,"-",T1822/$C1822)</f>
        <v>0</v>
      </c>
      <c r="AN1822" s="2">
        <f t="shared" ref="AN1822:AN1830" si="645">IF($C1822=0,"-",S1822/$C1822)</f>
        <v>0</v>
      </c>
      <c r="AP1822" t="s">
        <v>614</v>
      </c>
      <c r="AQ1822" t="s">
        <v>2125</v>
      </c>
      <c r="AT1822" s="92">
        <v>51</v>
      </c>
      <c r="AU1822" s="94">
        <v>775</v>
      </c>
      <c r="AV1822" s="98">
        <f t="shared" si="636"/>
        <v>51775</v>
      </c>
      <c r="AX1822" s="6" t="s">
        <v>2485</v>
      </c>
    </row>
    <row r="1823" spans="1:50" hidden="1" outlineLevel="1">
      <c r="A1823" t="s">
        <v>75</v>
      </c>
      <c r="B1823" t="s">
        <v>2125</v>
      </c>
      <c r="C1823" s="1">
        <f>SUM(N1823:AE1823)</f>
        <v>2159</v>
      </c>
      <c r="D1823" s="6">
        <f>IF(N1823&gt;0, RANK(N1823,(N1823:P1823,Q1823:AE1823)),0)</f>
        <v>2</v>
      </c>
      <c r="E1823" s="6">
        <f>IF(O1823&gt;0,RANK(O1823,(N1823:P1823,Q1823:AE1823)),0)</f>
        <v>1</v>
      </c>
      <c r="F1823" s="6">
        <f>IF(P1823&gt;0,RANK(P1823,(N1823:P1823,Q1823:AE1823)),0)</f>
        <v>3</v>
      </c>
      <c r="G1823" s="1">
        <f>IF(C1823&gt;0,MAX(N1823:P1823)-LARGE(N1823:P1823,2),0)</f>
        <v>335</v>
      </c>
      <c r="H1823" s="2">
        <f>IF(C1823&gt;0,G1823/C1823,0)</f>
        <v>0.15516442797591479</v>
      </c>
      <c r="I1823" s="2"/>
      <c r="J1823" s="2">
        <f>IF($C1823=0,"-",N1823/$C1823)</f>
        <v>0.37610004631773969</v>
      </c>
      <c r="K1823" s="2">
        <f>IF($C1823=0,"-",O1823/$C1823)</f>
        <v>0.53126447429365442</v>
      </c>
      <c r="L1823" s="2">
        <f>IF($C1823=0,"-",P1823/$C1823)</f>
        <v>9.2635479388605835E-2</v>
      </c>
      <c r="M1823" s="2">
        <f>IF(C1823=0,"-",(1-J1823-K1823-L1823))</f>
        <v>0</v>
      </c>
      <c r="N1823" s="56">
        <v>812</v>
      </c>
      <c r="O1823" s="56">
        <v>1147</v>
      </c>
      <c r="P1823" s="56">
        <v>200</v>
      </c>
      <c r="Q1823" s="56"/>
      <c r="R1823" s="56"/>
      <c r="S1823" s="56"/>
      <c r="T1823" s="56"/>
      <c r="U1823" s="56"/>
      <c r="V1823" s="56"/>
      <c r="W1823" s="56"/>
      <c r="X1823" s="56">
        <v>0</v>
      </c>
      <c r="Y1823" s="56">
        <v>0</v>
      </c>
      <c r="Z1823" s="56"/>
      <c r="AA1823" s="56"/>
      <c r="AB1823" s="56"/>
      <c r="AC1823" s="56"/>
      <c r="AD1823" s="56"/>
      <c r="AE1823" s="56"/>
      <c r="AG1823" s="6">
        <f>IF(Q1823&gt;0,RANK(Q1823,(N1823:P1823,Q1823:AE1823)),0)</f>
        <v>0</v>
      </c>
      <c r="AH1823" s="6">
        <f>IF(R1823&gt;0,RANK(R1823,(N1823:P1823,Q1823:AE1823)),0)</f>
        <v>0</v>
      </c>
      <c r="AI1823" s="6">
        <f>IF(T1823&gt;0,RANK(T1823,(N1823:P1823,Q1823:AE1823)),0)</f>
        <v>0</v>
      </c>
      <c r="AJ1823" s="6">
        <f>IF(S1823&gt;0,RANK(S1823,(N1823:P1823,Q1823:AE1823)),0)</f>
        <v>0</v>
      </c>
      <c r="AK1823" s="2">
        <f>IF($C1823=0,"-",Q1823/$C1823)</f>
        <v>0</v>
      </c>
      <c r="AL1823" s="2">
        <f>IF($C1823=0,"-",R1823/$C1823)</f>
        <v>0</v>
      </c>
      <c r="AM1823" s="2">
        <f>IF($C1823=0,"-",T1823/$C1823)</f>
        <v>0</v>
      </c>
      <c r="AN1823" s="2">
        <f>IF($C1823=0,"-",S1823/$C1823)</f>
        <v>0</v>
      </c>
      <c r="AP1823" t="s">
        <v>75</v>
      </c>
      <c r="AQ1823" t="s">
        <v>2125</v>
      </c>
      <c r="AT1823" s="92">
        <v>51</v>
      </c>
      <c r="AU1823" s="94">
        <v>780</v>
      </c>
      <c r="AV1823" s="98">
        <f t="shared" si="636"/>
        <v>51780</v>
      </c>
      <c r="AX1823" s="6" t="s">
        <v>2485</v>
      </c>
    </row>
    <row r="1824" spans="1:50" hidden="1" outlineLevel="1">
      <c r="A1824" t="s">
        <v>1873</v>
      </c>
      <c r="B1824" t="s">
        <v>2125</v>
      </c>
      <c r="C1824" s="1">
        <f t="shared" si="637"/>
        <v>7734</v>
      </c>
      <c r="D1824" s="6">
        <f>IF(N1824&gt;0, RANK(N1824,(N1824:P1824,Q1824:AE1824)),0)</f>
        <v>2</v>
      </c>
      <c r="E1824" s="6">
        <f>IF(O1824&gt;0,RANK(O1824,(N1824:P1824,Q1824:AE1824)),0)</f>
        <v>1</v>
      </c>
      <c r="F1824" s="6">
        <f>IF(P1824&gt;0,RANK(P1824,(N1824:P1824,Q1824:AE1824)),0)</f>
        <v>3</v>
      </c>
      <c r="G1824" s="1">
        <f t="shared" si="625"/>
        <v>1361</v>
      </c>
      <c r="H1824" s="2">
        <f t="shared" si="626"/>
        <v>0.17597620894750451</v>
      </c>
      <c r="I1824" s="2"/>
      <c r="J1824" s="2">
        <f t="shared" si="638"/>
        <v>0.36927851047323507</v>
      </c>
      <c r="K1824" s="2">
        <f t="shared" si="639"/>
        <v>0.54525471942073955</v>
      </c>
      <c r="L1824" s="2">
        <f t="shared" si="640"/>
        <v>8.5208171709335395E-2</v>
      </c>
      <c r="M1824" s="2">
        <f t="shared" si="641"/>
        <v>2.585983966900407E-4</v>
      </c>
      <c r="N1824" s="56">
        <v>2856</v>
      </c>
      <c r="O1824" s="56">
        <v>4217</v>
      </c>
      <c r="P1824" s="56">
        <v>659</v>
      </c>
      <c r="Q1824" s="56"/>
      <c r="R1824" s="56"/>
      <c r="S1824" s="56"/>
      <c r="T1824" s="56"/>
      <c r="U1824" s="56"/>
      <c r="V1824" s="56"/>
      <c r="W1824" s="56"/>
      <c r="X1824" s="56">
        <v>2</v>
      </c>
      <c r="Y1824" s="56">
        <v>0</v>
      </c>
      <c r="Z1824" s="56"/>
      <c r="AA1824" s="56"/>
      <c r="AB1824" s="56"/>
      <c r="AC1824" s="56"/>
      <c r="AD1824" s="56"/>
      <c r="AE1824" s="56"/>
      <c r="AG1824" s="6">
        <f>IF(Q1824&gt;0,RANK(Q1824,(N1824:P1824,Q1824:AE1824)),0)</f>
        <v>0</v>
      </c>
      <c r="AH1824" s="6">
        <f>IF(R1824&gt;0,RANK(R1824,(N1824:P1824,Q1824:AE1824)),0)</f>
        <v>0</v>
      </c>
      <c r="AI1824" s="6">
        <f>IF(T1824&gt;0,RANK(T1824,(N1824:P1824,Q1824:AE1824)),0)</f>
        <v>0</v>
      </c>
      <c r="AJ1824" s="6">
        <f>IF(S1824&gt;0,RANK(S1824,(N1824:P1824,Q1824:AE1824)),0)</f>
        <v>0</v>
      </c>
      <c r="AK1824" s="2">
        <f t="shared" si="642"/>
        <v>0</v>
      </c>
      <c r="AL1824" s="2">
        <f t="shared" si="643"/>
        <v>0</v>
      </c>
      <c r="AM1824" s="2">
        <f t="shared" si="644"/>
        <v>0</v>
      </c>
      <c r="AN1824" s="2">
        <f t="shared" si="645"/>
        <v>0</v>
      </c>
      <c r="AP1824" t="s">
        <v>1873</v>
      </c>
      <c r="AQ1824" t="s">
        <v>2125</v>
      </c>
      <c r="AT1824" s="92">
        <v>51</v>
      </c>
      <c r="AU1824" s="94">
        <v>790</v>
      </c>
      <c r="AV1824" s="98">
        <f t="shared" si="636"/>
        <v>51790</v>
      </c>
      <c r="AX1824" s="6" t="s">
        <v>2485</v>
      </c>
    </row>
    <row r="1825" spans="1:50" hidden="1" outlineLevel="1">
      <c r="A1825" t="s">
        <v>1587</v>
      </c>
      <c r="B1825" t="s">
        <v>2125</v>
      </c>
      <c r="C1825" s="1">
        <f t="shared" si="637"/>
        <v>16940</v>
      </c>
      <c r="D1825" s="6">
        <f>IF(N1825&gt;0, RANK(N1825,(N1825:P1825,Q1825:AE1825)),0)</f>
        <v>1</v>
      </c>
      <c r="E1825" s="6">
        <f>IF(O1825&gt;0,RANK(O1825,(N1825:P1825,Q1825:AE1825)),0)</f>
        <v>2</v>
      </c>
      <c r="F1825" s="6">
        <f>IF(P1825&gt;0,RANK(P1825,(N1825:P1825,Q1825:AE1825)),0)</f>
        <v>3</v>
      </c>
      <c r="G1825" s="1">
        <f t="shared" si="625"/>
        <v>2274</v>
      </c>
      <c r="H1825" s="2">
        <f t="shared" si="626"/>
        <v>0.13423848878394332</v>
      </c>
      <c r="I1825" s="2"/>
      <c r="J1825" s="2">
        <f t="shared" si="638"/>
        <v>0.52054309327036596</v>
      </c>
      <c r="K1825" s="2">
        <f t="shared" si="639"/>
        <v>0.38630460448642268</v>
      </c>
      <c r="L1825" s="2">
        <f t="shared" si="640"/>
        <v>9.2680047225501772E-2</v>
      </c>
      <c r="M1825" s="2">
        <f t="shared" si="641"/>
        <v>4.7225501770958855E-4</v>
      </c>
      <c r="N1825" s="56">
        <v>8818</v>
      </c>
      <c r="O1825" s="56">
        <v>6544</v>
      </c>
      <c r="P1825" s="56">
        <v>1570</v>
      </c>
      <c r="Q1825" s="56"/>
      <c r="R1825" s="56"/>
      <c r="S1825" s="56"/>
      <c r="T1825" s="56"/>
      <c r="U1825" s="56"/>
      <c r="V1825" s="56"/>
      <c r="W1825" s="56"/>
      <c r="X1825" s="56">
        <v>8</v>
      </c>
      <c r="Y1825" s="56">
        <v>0</v>
      </c>
      <c r="Z1825" s="56"/>
      <c r="AA1825" s="56"/>
      <c r="AB1825" s="56"/>
      <c r="AC1825" s="56"/>
      <c r="AD1825" s="56"/>
      <c r="AE1825" s="56"/>
      <c r="AG1825" s="6">
        <f>IF(Q1825&gt;0,RANK(Q1825,(N1825:P1825,Q1825:AE1825)),0)</f>
        <v>0</v>
      </c>
      <c r="AH1825" s="6">
        <f>IF(R1825&gt;0,RANK(R1825,(N1825:P1825,Q1825:AE1825)),0)</f>
        <v>0</v>
      </c>
      <c r="AI1825" s="6">
        <f>IF(T1825&gt;0,RANK(T1825,(N1825:P1825,Q1825:AE1825)),0)</f>
        <v>0</v>
      </c>
      <c r="AJ1825" s="6">
        <f>IF(S1825&gt;0,RANK(S1825,(N1825:P1825,Q1825:AE1825)),0)</f>
        <v>0</v>
      </c>
      <c r="AK1825" s="2">
        <f t="shared" si="642"/>
        <v>0</v>
      </c>
      <c r="AL1825" s="2">
        <f t="shared" si="643"/>
        <v>0</v>
      </c>
      <c r="AM1825" s="2">
        <f t="shared" si="644"/>
        <v>0</v>
      </c>
      <c r="AN1825" s="2">
        <f t="shared" si="645"/>
        <v>0</v>
      </c>
      <c r="AP1825" t="s">
        <v>1587</v>
      </c>
      <c r="AQ1825" t="s">
        <v>2125</v>
      </c>
      <c r="AT1825" s="92">
        <v>51</v>
      </c>
      <c r="AU1825" s="94">
        <v>800</v>
      </c>
      <c r="AV1825" s="98">
        <f t="shared" si="636"/>
        <v>51800</v>
      </c>
      <c r="AX1825" s="6" t="s">
        <v>2485</v>
      </c>
    </row>
    <row r="1826" spans="1:50" hidden="1" outlineLevel="1">
      <c r="A1826" t="s">
        <v>1172</v>
      </c>
      <c r="B1826" t="s">
        <v>2125</v>
      </c>
      <c r="C1826" s="1">
        <f t="shared" si="637"/>
        <v>105038</v>
      </c>
      <c r="D1826" s="6">
        <f>IF(N1826&gt;0, RANK(N1826,(N1826:P1826,Q1826:AE1826)),0)</f>
        <v>2</v>
      </c>
      <c r="E1826" s="6">
        <f>IF(O1826&gt;0,RANK(O1826,(N1826:P1826,Q1826:AE1826)),0)</f>
        <v>1</v>
      </c>
      <c r="F1826" s="6">
        <f>IF(P1826&gt;0,RANK(P1826,(N1826:P1826,Q1826:AE1826)),0)</f>
        <v>3</v>
      </c>
      <c r="G1826" s="1">
        <f t="shared" si="625"/>
        <v>1630</v>
      </c>
      <c r="H1826" s="2">
        <f t="shared" si="626"/>
        <v>1.5518193415716216E-2</v>
      </c>
      <c r="I1826" s="2"/>
      <c r="J1826" s="2">
        <f t="shared" si="638"/>
        <v>0.4260172508996744</v>
      </c>
      <c r="K1826" s="2">
        <f t="shared" si="639"/>
        <v>0.4415354443153906</v>
      </c>
      <c r="L1826" s="2">
        <f t="shared" si="640"/>
        <v>0.13138102401035814</v>
      </c>
      <c r="M1826" s="2">
        <f t="shared" si="641"/>
        <v>1.0662807745767944E-3</v>
      </c>
      <c r="N1826" s="56">
        <v>44748</v>
      </c>
      <c r="O1826" s="56">
        <v>46378</v>
      </c>
      <c r="P1826" s="56">
        <v>13800</v>
      </c>
      <c r="Q1826" s="56"/>
      <c r="R1826" s="56"/>
      <c r="S1826" s="56"/>
      <c r="T1826" s="56"/>
      <c r="U1826" s="56"/>
      <c r="V1826" s="56"/>
      <c r="W1826" s="56"/>
      <c r="X1826" s="56">
        <v>112</v>
      </c>
      <c r="Y1826" s="56">
        <v>0</v>
      </c>
      <c r="Z1826" s="56"/>
      <c r="AA1826" s="56"/>
      <c r="AB1826" s="56"/>
      <c r="AC1826" s="56"/>
      <c r="AD1826" s="56"/>
      <c r="AE1826" s="56"/>
      <c r="AG1826" s="6">
        <f>IF(Q1826&gt;0,RANK(Q1826,(N1826:P1826,Q1826:AE1826)),0)</f>
        <v>0</v>
      </c>
      <c r="AH1826" s="6">
        <f>IF(R1826&gt;0,RANK(R1826,(N1826:P1826,Q1826:AE1826)),0)</f>
        <v>0</v>
      </c>
      <c r="AI1826" s="6">
        <f>IF(T1826&gt;0,RANK(T1826,(N1826:P1826,Q1826:AE1826)),0)</f>
        <v>0</v>
      </c>
      <c r="AJ1826" s="6">
        <f>IF(S1826&gt;0,RANK(S1826,(N1826:P1826,Q1826:AE1826)),0)</f>
        <v>0</v>
      </c>
      <c r="AK1826" s="2">
        <f t="shared" si="642"/>
        <v>0</v>
      </c>
      <c r="AL1826" s="2">
        <f t="shared" si="643"/>
        <v>0</v>
      </c>
      <c r="AM1826" s="2">
        <f t="shared" si="644"/>
        <v>0</v>
      </c>
      <c r="AN1826" s="2">
        <f t="shared" si="645"/>
        <v>0</v>
      </c>
      <c r="AP1826" t="s">
        <v>1172</v>
      </c>
      <c r="AQ1826" t="s">
        <v>2125</v>
      </c>
      <c r="AT1826" s="92">
        <v>51</v>
      </c>
      <c r="AU1826" s="94">
        <v>810</v>
      </c>
      <c r="AV1826" s="98">
        <f t="shared" si="636"/>
        <v>51810</v>
      </c>
      <c r="AX1826" s="6" t="s">
        <v>2485</v>
      </c>
    </row>
    <row r="1827" spans="1:50" hidden="1" outlineLevel="1">
      <c r="A1827" t="s">
        <v>732</v>
      </c>
      <c r="B1827" t="s">
        <v>2125</v>
      </c>
      <c r="C1827" s="1">
        <f t="shared" si="637"/>
        <v>5746</v>
      </c>
      <c r="D1827" s="6">
        <f>IF(N1827&gt;0, RANK(N1827,(N1827:P1827,Q1827:AE1827)),0)</f>
        <v>2</v>
      </c>
      <c r="E1827" s="6">
        <f>IF(O1827&gt;0,RANK(O1827,(N1827:P1827,Q1827:AE1827)),0)</f>
        <v>1</v>
      </c>
      <c r="F1827" s="6">
        <f>IF(P1827&gt;0,RANK(P1827,(N1827:P1827,Q1827:AE1827)),0)</f>
        <v>3</v>
      </c>
      <c r="G1827" s="1">
        <f t="shared" si="625"/>
        <v>1002</v>
      </c>
      <c r="H1827" s="2">
        <f t="shared" si="626"/>
        <v>0.17438217890706578</v>
      </c>
      <c r="I1827" s="2"/>
      <c r="J1827" s="2">
        <f t="shared" si="638"/>
        <v>0.33675600417681867</v>
      </c>
      <c r="K1827" s="2">
        <f t="shared" si="639"/>
        <v>0.51113818308388448</v>
      </c>
      <c r="L1827" s="2">
        <f t="shared" si="640"/>
        <v>0.15210581273929691</v>
      </c>
      <c r="M1827" s="2">
        <f t="shared" si="641"/>
        <v>-1.1102230246251565E-16</v>
      </c>
      <c r="N1827" s="56">
        <v>1935</v>
      </c>
      <c r="O1827" s="56">
        <v>2937</v>
      </c>
      <c r="P1827" s="56">
        <v>874</v>
      </c>
      <c r="Q1827" s="56"/>
      <c r="R1827" s="56"/>
      <c r="S1827" s="56"/>
      <c r="T1827" s="56"/>
      <c r="U1827" s="56"/>
      <c r="V1827" s="56"/>
      <c r="W1827" s="56"/>
      <c r="X1827" s="56">
        <v>0</v>
      </c>
      <c r="Y1827" s="56">
        <v>0</v>
      </c>
      <c r="Z1827" s="56"/>
      <c r="AA1827" s="56"/>
      <c r="AB1827" s="56"/>
      <c r="AC1827" s="56"/>
      <c r="AD1827" s="56"/>
      <c r="AE1827" s="56"/>
      <c r="AG1827" s="6">
        <f>IF(Q1827&gt;0,RANK(Q1827,(N1827:P1827,Q1827:AE1827)),0)</f>
        <v>0</v>
      </c>
      <c r="AH1827" s="6">
        <f>IF(R1827&gt;0,RANK(R1827,(N1827:P1827,Q1827:AE1827)),0)</f>
        <v>0</v>
      </c>
      <c r="AI1827" s="6">
        <f>IF(T1827&gt;0,RANK(T1827,(N1827:P1827,Q1827:AE1827)),0)</f>
        <v>0</v>
      </c>
      <c r="AJ1827" s="6">
        <f>IF(S1827&gt;0,RANK(S1827,(N1827:P1827,Q1827:AE1827)),0)</f>
        <v>0</v>
      </c>
      <c r="AK1827" s="2">
        <f t="shared" si="642"/>
        <v>0</v>
      </c>
      <c r="AL1827" s="2">
        <f t="shared" si="643"/>
        <v>0</v>
      </c>
      <c r="AM1827" s="2">
        <f t="shared" si="644"/>
        <v>0</v>
      </c>
      <c r="AN1827" s="2">
        <f t="shared" si="645"/>
        <v>0</v>
      </c>
      <c r="AP1827" t="s">
        <v>732</v>
      </c>
      <c r="AQ1827" t="s">
        <v>2125</v>
      </c>
      <c r="AT1827" s="92">
        <v>51</v>
      </c>
      <c r="AU1827" s="94">
        <v>820</v>
      </c>
      <c r="AV1827" s="98">
        <f t="shared" si="636"/>
        <v>51820</v>
      </c>
      <c r="AX1827" s="6" t="s">
        <v>2485</v>
      </c>
    </row>
    <row r="1828" spans="1:50" hidden="1" outlineLevel="1">
      <c r="A1828" t="s">
        <v>2439</v>
      </c>
      <c r="B1828" t="s">
        <v>2125</v>
      </c>
      <c r="C1828" s="1">
        <f t="shared" si="637"/>
        <v>3052</v>
      </c>
      <c r="D1828" s="6">
        <f>IF(N1828&gt;0, RANK(N1828,(N1828:P1828,Q1828:AE1828)),0)</f>
        <v>1</v>
      </c>
      <c r="E1828" s="6">
        <f>IF(O1828&gt;0,RANK(O1828,(N1828:P1828,Q1828:AE1828)),0)</f>
        <v>2</v>
      </c>
      <c r="F1828" s="6">
        <f>IF(P1828&gt;0,RANK(P1828,(N1828:P1828,Q1828:AE1828)),0)</f>
        <v>3</v>
      </c>
      <c r="G1828" s="1">
        <f t="shared" si="625"/>
        <v>947</v>
      </c>
      <c r="H1828" s="2">
        <f t="shared" si="626"/>
        <v>0.3102883355176933</v>
      </c>
      <c r="I1828" s="2"/>
      <c r="J1828" s="2">
        <f t="shared" si="638"/>
        <v>0.59993446920052429</v>
      </c>
      <c r="K1828" s="2">
        <f t="shared" si="639"/>
        <v>0.28964613368283093</v>
      </c>
      <c r="L1828" s="2">
        <f t="shared" si="640"/>
        <v>0.10910878112712975</v>
      </c>
      <c r="M1828" s="2">
        <f t="shared" si="641"/>
        <v>1.3106159895150266E-3</v>
      </c>
      <c r="N1828" s="56">
        <v>1831</v>
      </c>
      <c r="O1828" s="56">
        <v>884</v>
      </c>
      <c r="P1828" s="56">
        <v>333</v>
      </c>
      <c r="Q1828" s="56"/>
      <c r="R1828" s="56"/>
      <c r="S1828" s="56"/>
      <c r="T1828" s="56"/>
      <c r="U1828" s="56"/>
      <c r="V1828" s="56"/>
      <c r="W1828" s="56"/>
      <c r="X1828" s="56">
        <v>4</v>
      </c>
      <c r="Y1828" s="56">
        <v>0</v>
      </c>
      <c r="Z1828" s="56"/>
      <c r="AA1828" s="56"/>
      <c r="AB1828" s="56"/>
      <c r="AC1828" s="56"/>
      <c r="AD1828" s="56"/>
      <c r="AE1828" s="56"/>
      <c r="AG1828" s="6">
        <f>IF(Q1828&gt;0,RANK(Q1828,(N1828:P1828,Q1828:AE1828)),0)</f>
        <v>0</v>
      </c>
      <c r="AH1828" s="6">
        <f>IF(R1828&gt;0,RANK(R1828,(N1828:P1828,Q1828:AE1828)),0)</f>
        <v>0</v>
      </c>
      <c r="AI1828" s="6">
        <f>IF(T1828&gt;0,RANK(T1828,(N1828:P1828,Q1828:AE1828)),0)</f>
        <v>0</v>
      </c>
      <c r="AJ1828" s="6">
        <f>IF(S1828&gt;0,RANK(S1828,(N1828:P1828,Q1828:AE1828)),0)</f>
        <v>0</v>
      </c>
      <c r="AK1828" s="2">
        <f t="shared" si="642"/>
        <v>0</v>
      </c>
      <c r="AL1828" s="2">
        <f t="shared" si="643"/>
        <v>0</v>
      </c>
      <c r="AM1828" s="2">
        <f t="shared" si="644"/>
        <v>0</v>
      </c>
      <c r="AN1828" s="2">
        <f t="shared" si="645"/>
        <v>0</v>
      </c>
      <c r="AP1828" t="s">
        <v>2439</v>
      </c>
      <c r="AQ1828" t="s">
        <v>2125</v>
      </c>
      <c r="AT1828" s="92">
        <v>51</v>
      </c>
      <c r="AU1828" s="94">
        <v>830</v>
      </c>
      <c r="AV1828" s="98">
        <f t="shared" si="636"/>
        <v>51830</v>
      </c>
      <c r="AX1828" s="6" t="s">
        <v>2485</v>
      </c>
    </row>
    <row r="1829" spans="1:50" hidden="1" outlineLevel="1">
      <c r="A1829" t="s">
        <v>1387</v>
      </c>
      <c r="B1829" t="s">
        <v>2125</v>
      </c>
      <c r="C1829" s="1">
        <f t="shared" si="637"/>
        <v>6173</v>
      </c>
      <c r="D1829" s="6">
        <f>IF(N1829&gt;0, RANK(N1829,(N1829:P1829,Q1829:AE1829)),0)</f>
        <v>2</v>
      </c>
      <c r="E1829" s="6">
        <f>IF(O1829&gt;0,RANK(O1829,(N1829:P1829,Q1829:AE1829)),0)</f>
        <v>1</v>
      </c>
      <c r="F1829" s="6">
        <f>IF(P1829&gt;0,RANK(P1829,(N1829:P1829,Q1829:AE1829)),0)</f>
        <v>3</v>
      </c>
      <c r="G1829" s="1">
        <f t="shared" si="625"/>
        <v>255</v>
      </c>
      <c r="H1829" s="2">
        <f t="shared" si="626"/>
        <v>4.1308925967924834E-2</v>
      </c>
      <c r="I1829" s="2"/>
      <c r="J1829" s="2">
        <f t="shared" si="638"/>
        <v>0.42556293536368056</v>
      </c>
      <c r="K1829" s="2">
        <f t="shared" si="639"/>
        <v>0.46687186133160535</v>
      </c>
      <c r="L1829" s="2">
        <f t="shared" si="640"/>
        <v>0.10740320751660457</v>
      </c>
      <c r="M1829" s="2">
        <f t="shared" si="641"/>
        <v>1.6199578810957571E-4</v>
      </c>
      <c r="N1829" s="56">
        <v>2627</v>
      </c>
      <c r="O1829" s="56">
        <v>2882</v>
      </c>
      <c r="P1829" s="56">
        <v>663</v>
      </c>
      <c r="Q1829" s="56"/>
      <c r="R1829" s="56"/>
      <c r="S1829" s="56"/>
      <c r="T1829" s="56"/>
      <c r="U1829" s="56"/>
      <c r="V1829" s="56"/>
      <c r="W1829" s="56"/>
      <c r="X1829" s="56">
        <v>1</v>
      </c>
      <c r="Y1829" s="56">
        <v>0</v>
      </c>
      <c r="Z1829" s="56"/>
      <c r="AA1829" s="56"/>
      <c r="AB1829" s="56"/>
      <c r="AC1829" s="56"/>
      <c r="AD1829" s="56"/>
      <c r="AE1829" s="56"/>
      <c r="AG1829" s="6">
        <f>IF(Q1829&gt;0,RANK(Q1829,(N1829:P1829,Q1829:AE1829)),0)</f>
        <v>0</v>
      </c>
      <c r="AH1829" s="6">
        <f>IF(R1829&gt;0,RANK(R1829,(N1829:P1829,Q1829:AE1829)),0)</f>
        <v>0</v>
      </c>
      <c r="AI1829" s="6">
        <f>IF(T1829&gt;0,RANK(T1829,(N1829:P1829,Q1829:AE1829)),0)</f>
        <v>0</v>
      </c>
      <c r="AJ1829" s="6">
        <f>IF(S1829&gt;0,RANK(S1829,(N1829:P1829,Q1829:AE1829)),0)</f>
        <v>0</v>
      </c>
      <c r="AK1829" s="2">
        <f t="shared" si="642"/>
        <v>0</v>
      </c>
      <c r="AL1829" s="2">
        <f t="shared" si="643"/>
        <v>0</v>
      </c>
      <c r="AM1829" s="2">
        <f t="shared" si="644"/>
        <v>0</v>
      </c>
      <c r="AN1829" s="2">
        <f t="shared" si="645"/>
        <v>0</v>
      </c>
      <c r="AP1829" t="s">
        <v>1387</v>
      </c>
      <c r="AQ1829" t="s">
        <v>2125</v>
      </c>
      <c r="AT1829" s="92">
        <v>51</v>
      </c>
      <c r="AU1829" s="94">
        <v>840</v>
      </c>
      <c r="AV1829" s="98">
        <f t="shared" si="636"/>
        <v>51840</v>
      </c>
      <c r="AX1829" s="6" t="s">
        <v>2485</v>
      </c>
    </row>
    <row r="1830" spans="1:50" collapsed="1">
      <c r="A1830" t="s">
        <v>761</v>
      </c>
      <c r="B1830" t="s">
        <v>2672</v>
      </c>
      <c r="C1830" s="1">
        <f t="shared" si="637"/>
        <v>2057463</v>
      </c>
      <c r="D1830" s="6">
        <f>IF(N1830&gt;0, RANK(N1830,(N1830:P1830,Q1830:AE1830)),0)</f>
        <v>1</v>
      </c>
      <c r="E1830" s="6">
        <f>IF(O1830&gt;0,RANK(O1830,(N1830:P1830,Q1830:AE1830)),0)</f>
        <v>2</v>
      </c>
      <c r="F1830" s="6">
        <f>IF(P1830&gt;0,RANK(P1830,(N1830:P1830,Q1830:AE1830)),0)</f>
        <v>3</v>
      </c>
      <c r="G1830" s="1">
        <f t="shared" si="625"/>
        <v>56163</v>
      </c>
      <c r="H1830" s="2">
        <f t="shared" si="626"/>
        <v>2.7297210204995179E-2</v>
      </c>
      <c r="I1830" s="2"/>
      <c r="J1830" s="2">
        <f t="shared" si="638"/>
        <v>0.45608402192408809</v>
      </c>
      <c r="K1830" s="2">
        <f t="shared" si="639"/>
        <v>0.42878681171909289</v>
      </c>
      <c r="L1830" s="2">
        <f t="shared" si="640"/>
        <v>0.11437581137546581</v>
      </c>
      <c r="M1830" s="2">
        <f t="shared" si="641"/>
        <v>7.5335498135327417E-4</v>
      </c>
      <c r="N1830" s="56">
        <f>SUM(N1694:N1829)</f>
        <v>938376</v>
      </c>
      <c r="O1830" s="56">
        <f>SUM(O1694:O1829)</f>
        <v>882213</v>
      </c>
      <c r="P1830" s="56">
        <f>SUM(P1694:P1829)</f>
        <v>235324</v>
      </c>
      <c r="Q1830" s="56"/>
      <c r="R1830" s="56"/>
      <c r="S1830" s="56"/>
      <c r="T1830" s="56"/>
      <c r="U1830" s="56"/>
      <c r="V1830" s="56"/>
      <c r="W1830" s="56"/>
      <c r="X1830" s="56">
        <f>SUM(X1694:X1829)</f>
        <v>1437</v>
      </c>
      <c r="Y1830" s="56">
        <f>SUM(Y1694:Y1829)</f>
        <v>113</v>
      </c>
      <c r="Z1830" s="56"/>
      <c r="AA1830" s="56"/>
      <c r="AB1830" s="56"/>
      <c r="AC1830" s="56"/>
      <c r="AD1830" s="56"/>
      <c r="AE1830" s="56">
        <f>SUM(AE1694:AE1829)</f>
        <v>0</v>
      </c>
      <c r="AG1830" s="6">
        <f>IF(Q1830&gt;0,RANK(Q1830,(N1830:P1830,Q1830:AE1830)),0)</f>
        <v>0</v>
      </c>
      <c r="AH1830" s="6">
        <f>IF(R1830&gt;0,RANK(R1830,(N1830:P1830,Q1830:AE1830)),0)</f>
        <v>0</v>
      </c>
      <c r="AI1830" s="6">
        <f>IF(T1830&gt;0,RANK(T1830,(N1830:P1830,Q1830:AE1830)),0)</f>
        <v>0</v>
      </c>
      <c r="AJ1830" s="6">
        <f>IF(S1830&gt;0,RANK(S1830,(N1830:P1830,Q1830:AE1830)),0)</f>
        <v>0</v>
      </c>
      <c r="AK1830" s="2">
        <f t="shared" si="642"/>
        <v>0</v>
      </c>
      <c r="AL1830" s="2">
        <f t="shared" si="643"/>
        <v>0</v>
      </c>
      <c r="AM1830" s="2">
        <f t="shared" si="644"/>
        <v>0</v>
      </c>
      <c r="AN1830" s="2">
        <f t="shared" si="645"/>
        <v>0</v>
      </c>
      <c r="AP1830" t="s">
        <v>761</v>
      </c>
      <c r="AQ1830" t="s">
        <v>2672</v>
      </c>
      <c r="AT1830" s="92">
        <v>51</v>
      </c>
      <c r="AU1830" s="94"/>
      <c r="AV1830" s="92">
        <v>51</v>
      </c>
      <c r="AX1830" s="6" t="s">
        <v>2158</v>
      </c>
    </row>
    <row r="1831" spans="1:50">
      <c r="C1831" s="1"/>
      <c r="E1831" s="6"/>
      <c r="F1831" s="6"/>
      <c r="I1831" s="2"/>
      <c r="N1831" s="56"/>
      <c r="O1831" s="56"/>
      <c r="P1831" s="56"/>
      <c r="Q1831" s="56"/>
      <c r="R1831" s="56"/>
      <c r="S1831" s="56"/>
      <c r="T1831" s="56"/>
      <c r="U1831" s="56"/>
      <c r="V1831" s="56"/>
      <c r="W1831" s="56"/>
      <c r="X1831" s="56"/>
      <c r="Y1831" s="56"/>
      <c r="Z1831" s="56"/>
      <c r="AA1831" s="56"/>
      <c r="AB1831" s="56"/>
      <c r="AC1831" s="56"/>
      <c r="AD1831" s="56"/>
      <c r="AE1831" s="56"/>
      <c r="AG1831" s="6"/>
      <c r="AH1831" s="6"/>
      <c r="AI1831" s="6"/>
      <c r="AJ1831" s="6"/>
      <c r="AT1831" s="92"/>
      <c r="AU1831" s="94"/>
      <c r="AV1831" s="98"/>
    </row>
    <row r="1832" spans="1:50" hidden="1" outlineLevel="1">
      <c r="A1832" t="s">
        <v>136</v>
      </c>
      <c r="B1832" t="s">
        <v>1388</v>
      </c>
      <c r="C1832" s="1">
        <f t="shared" ref="C1832:C1871" si="646">SUM(N1832:AE1832)</f>
        <v>3929</v>
      </c>
      <c r="D1832" s="6">
        <f>IF(N1832&gt;0, RANK(N1832,(N1832:P1832,Q1832:AE1832)),0)</f>
        <v>2</v>
      </c>
      <c r="E1832" s="6">
        <f>IF(O1832&gt;0,RANK(O1832,(N1832:P1832,Q1832:AE1832)),0)</f>
        <v>1</v>
      </c>
      <c r="F1832" s="6">
        <f>IF(P1832&gt;0,RANK(P1832,(N1832:P1832,Q1832:AE1832)),0)</f>
        <v>0</v>
      </c>
      <c r="G1832" s="1">
        <f t="shared" si="625"/>
        <v>1933</v>
      </c>
      <c r="H1832" s="2">
        <f t="shared" si="626"/>
        <v>0.4919826927971494</v>
      </c>
      <c r="I1832" s="2"/>
      <c r="J1832" s="2">
        <f t="shared" ref="J1832:J1871" si="647">IF($C1832=0,"-",N1832/$C1832)</f>
        <v>0.25400865360142527</v>
      </c>
      <c r="K1832" s="2">
        <f t="shared" ref="K1832:K1871" si="648">IF($C1832=0,"-",O1832/$C1832)</f>
        <v>0.74599134639857467</v>
      </c>
      <c r="L1832" s="2">
        <f t="shared" ref="L1832:L1871" si="649">IF($C1832=0,"-",P1832/$C1832)</f>
        <v>0</v>
      </c>
      <c r="M1832" s="2">
        <f t="shared" ref="M1832:M1871" si="650">IF(C1832=0,"-",(1-J1832-K1832-L1832))</f>
        <v>1.1102230246251565E-16</v>
      </c>
      <c r="N1832" s="56">
        <v>998</v>
      </c>
      <c r="O1832" s="56">
        <v>2931</v>
      </c>
      <c r="P1832" s="56"/>
      <c r="Q1832" s="56"/>
      <c r="R1832" s="56"/>
      <c r="S1832" s="56"/>
      <c r="T1832" s="56"/>
      <c r="U1832" s="56"/>
      <c r="V1832" s="56"/>
      <c r="W1832" s="56"/>
      <c r="X1832" s="56"/>
      <c r="Y1832" s="56"/>
      <c r="Z1832" s="56"/>
      <c r="AA1832" s="56"/>
      <c r="AB1832" s="56"/>
      <c r="AC1832" s="56"/>
      <c r="AD1832" s="56"/>
      <c r="AE1832" s="56"/>
      <c r="AG1832" s="6">
        <f>IF(Q1832&gt;0,RANK(Q1832,(N1832:P1832,Q1832:AE1832)),0)</f>
        <v>0</v>
      </c>
      <c r="AH1832" s="6">
        <f>IF(R1832&gt;0,RANK(R1832,(N1832:P1832,Q1832:AE1832)),0)</f>
        <v>0</v>
      </c>
      <c r="AI1832" s="6">
        <f>IF(T1832&gt;0,RANK(T1832,(N1832:P1832,Q1832:AE1832)),0)</f>
        <v>0</v>
      </c>
      <c r="AJ1832" s="6">
        <f>IF(S1832&gt;0,RANK(S1832,(N1832:P1832,Q1832:AE1832)),0)</f>
        <v>0</v>
      </c>
      <c r="AK1832" s="2">
        <f t="shared" ref="AK1832:AK1871" si="651">IF($C1832=0,"-",Q1832/$C1832)</f>
        <v>0</v>
      </c>
      <c r="AL1832" s="2">
        <f t="shared" ref="AL1832:AL1871" si="652">IF($C1832=0,"-",R1832/$C1832)</f>
        <v>0</v>
      </c>
      <c r="AM1832" s="2">
        <f t="shared" ref="AM1832:AM1871" si="653">IF($C1832=0,"-",T1832/$C1832)</f>
        <v>0</v>
      </c>
      <c r="AN1832" s="2">
        <f t="shared" ref="AN1832:AN1871" si="654">IF($C1832=0,"-",S1832/$C1832)</f>
        <v>0</v>
      </c>
      <c r="AP1832" t="s">
        <v>136</v>
      </c>
      <c r="AQ1832" t="s">
        <v>1388</v>
      </c>
      <c r="AT1832" s="92">
        <v>53</v>
      </c>
      <c r="AU1832" s="94">
        <v>1</v>
      </c>
      <c r="AV1832" s="98">
        <f t="shared" si="636"/>
        <v>53001</v>
      </c>
      <c r="AX1832" s="6" t="s">
        <v>1535</v>
      </c>
    </row>
    <row r="1833" spans="1:50" hidden="1" outlineLevel="1">
      <c r="A1833" t="s">
        <v>230</v>
      </c>
      <c r="B1833" t="s">
        <v>1388</v>
      </c>
      <c r="C1833" s="1">
        <f t="shared" si="646"/>
        <v>6140</v>
      </c>
      <c r="D1833" s="6">
        <f>IF(N1833&gt;0, RANK(N1833,(N1833:P1833,Q1833:AE1833)),0)</f>
        <v>2</v>
      </c>
      <c r="E1833" s="6">
        <f>IF(O1833&gt;0,RANK(O1833,(N1833:P1833,Q1833:AE1833)),0)</f>
        <v>1</v>
      </c>
      <c r="F1833" s="6">
        <f>IF(P1833&gt;0,RANK(P1833,(N1833:P1833,Q1833:AE1833)),0)</f>
        <v>0</v>
      </c>
      <c r="G1833" s="1">
        <f t="shared" si="625"/>
        <v>1112</v>
      </c>
      <c r="H1833" s="2">
        <f t="shared" si="626"/>
        <v>0.18110749185667752</v>
      </c>
      <c r="I1833" s="2"/>
      <c r="J1833" s="2">
        <f t="shared" si="647"/>
        <v>0.40944625407166124</v>
      </c>
      <c r="K1833" s="2">
        <f t="shared" si="648"/>
        <v>0.59055374592833876</v>
      </c>
      <c r="L1833" s="2">
        <f t="shared" si="649"/>
        <v>0</v>
      </c>
      <c r="M1833" s="2">
        <f t="shared" si="650"/>
        <v>0</v>
      </c>
      <c r="N1833" s="56">
        <v>2514</v>
      </c>
      <c r="O1833" s="56">
        <v>3626</v>
      </c>
      <c r="P1833" s="56"/>
      <c r="Q1833" s="56"/>
      <c r="R1833" s="56"/>
      <c r="S1833" s="56"/>
      <c r="T1833" s="56"/>
      <c r="U1833" s="56"/>
      <c r="V1833" s="56"/>
      <c r="W1833" s="56"/>
      <c r="X1833" s="56"/>
      <c r="Y1833" s="56"/>
      <c r="Z1833" s="56"/>
      <c r="AA1833" s="56"/>
      <c r="AB1833" s="56"/>
      <c r="AC1833" s="56"/>
      <c r="AD1833" s="56"/>
      <c r="AE1833" s="56"/>
      <c r="AG1833" s="6">
        <f>IF(Q1833&gt;0,RANK(Q1833,(N1833:P1833,Q1833:AE1833)),0)</f>
        <v>0</v>
      </c>
      <c r="AH1833" s="6">
        <f>IF(R1833&gt;0,RANK(R1833,(N1833:P1833,Q1833:AE1833)),0)</f>
        <v>0</v>
      </c>
      <c r="AI1833" s="6">
        <f>IF(T1833&gt;0,RANK(T1833,(N1833:P1833,Q1833:AE1833)),0)</f>
        <v>0</v>
      </c>
      <c r="AJ1833" s="6">
        <f>IF(S1833&gt;0,RANK(S1833,(N1833:P1833,Q1833:AE1833)),0)</f>
        <v>0</v>
      </c>
      <c r="AK1833" s="2">
        <f t="shared" si="651"/>
        <v>0</v>
      </c>
      <c r="AL1833" s="2">
        <f t="shared" si="652"/>
        <v>0</v>
      </c>
      <c r="AM1833" s="2">
        <f t="shared" si="653"/>
        <v>0</v>
      </c>
      <c r="AN1833" s="2">
        <f t="shared" si="654"/>
        <v>0</v>
      </c>
      <c r="AP1833" t="s">
        <v>230</v>
      </c>
      <c r="AQ1833" t="s">
        <v>1388</v>
      </c>
      <c r="AT1833" s="92">
        <v>53</v>
      </c>
      <c r="AU1833" s="94">
        <v>3</v>
      </c>
      <c r="AV1833" s="98">
        <f t="shared" si="636"/>
        <v>53003</v>
      </c>
      <c r="AX1833" s="6" t="s">
        <v>1535</v>
      </c>
    </row>
    <row r="1834" spans="1:50" hidden="1" outlineLevel="1">
      <c r="A1834" t="s">
        <v>945</v>
      </c>
      <c r="B1834" t="s">
        <v>1388</v>
      </c>
      <c r="C1834" s="1">
        <f t="shared" si="646"/>
        <v>43154</v>
      </c>
      <c r="D1834" s="6">
        <f>IF(N1834&gt;0, RANK(N1834,(N1834:P1834,Q1834:AE1834)),0)</f>
        <v>2</v>
      </c>
      <c r="E1834" s="6">
        <f>IF(O1834&gt;0,RANK(O1834,(N1834:P1834,Q1834:AE1834)),0)</f>
        <v>1</v>
      </c>
      <c r="F1834" s="6">
        <f>IF(P1834&gt;0,RANK(P1834,(N1834:P1834,Q1834:AE1834)),0)</f>
        <v>0</v>
      </c>
      <c r="G1834" s="1">
        <f t="shared" si="625"/>
        <v>21706</v>
      </c>
      <c r="H1834" s="2">
        <f t="shared" si="626"/>
        <v>0.50298929415581406</v>
      </c>
      <c r="I1834" s="2"/>
      <c r="J1834" s="2">
        <f t="shared" si="647"/>
        <v>0.24850535292209297</v>
      </c>
      <c r="K1834" s="2">
        <f t="shared" si="648"/>
        <v>0.75149464707790703</v>
      </c>
      <c r="L1834" s="2">
        <f t="shared" si="649"/>
        <v>0</v>
      </c>
      <c r="M1834" s="2">
        <f t="shared" si="650"/>
        <v>0</v>
      </c>
      <c r="N1834" s="56">
        <v>10724</v>
      </c>
      <c r="O1834" s="56">
        <v>32430</v>
      </c>
      <c r="P1834" s="56"/>
      <c r="Q1834" s="56"/>
      <c r="R1834" s="56"/>
      <c r="S1834" s="56"/>
      <c r="T1834" s="56"/>
      <c r="U1834" s="56"/>
      <c r="V1834" s="56"/>
      <c r="W1834" s="56"/>
      <c r="X1834" s="56"/>
      <c r="Y1834" s="56"/>
      <c r="Z1834" s="56"/>
      <c r="AA1834" s="56"/>
      <c r="AB1834" s="56"/>
      <c r="AC1834" s="56"/>
      <c r="AD1834" s="56"/>
      <c r="AE1834" s="56"/>
      <c r="AG1834" s="6">
        <f>IF(Q1834&gt;0,RANK(Q1834,(N1834:P1834,Q1834:AE1834)),0)</f>
        <v>0</v>
      </c>
      <c r="AH1834" s="6">
        <f>IF(R1834&gt;0,RANK(R1834,(N1834:P1834,Q1834:AE1834)),0)</f>
        <v>0</v>
      </c>
      <c r="AI1834" s="6">
        <f>IF(T1834&gt;0,RANK(T1834,(N1834:P1834,Q1834:AE1834)),0)</f>
        <v>0</v>
      </c>
      <c r="AJ1834" s="6">
        <f>IF(S1834&gt;0,RANK(S1834,(N1834:P1834,Q1834:AE1834)),0)</f>
        <v>0</v>
      </c>
      <c r="AK1834" s="2">
        <f t="shared" si="651"/>
        <v>0</v>
      </c>
      <c r="AL1834" s="2">
        <f t="shared" si="652"/>
        <v>0</v>
      </c>
      <c r="AM1834" s="2">
        <f t="shared" si="653"/>
        <v>0</v>
      </c>
      <c r="AN1834" s="2">
        <f t="shared" si="654"/>
        <v>0</v>
      </c>
      <c r="AP1834" t="s">
        <v>945</v>
      </c>
      <c r="AQ1834" t="s">
        <v>1388</v>
      </c>
      <c r="AT1834" s="92">
        <v>53</v>
      </c>
      <c r="AU1834" s="94">
        <v>5</v>
      </c>
      <c r="AV1834" s="98">
        <f t="shared" si="636"/>
        <v>53005</v>
      </c>
      <c r="AX1834" s="6" t="s">
        <v>1535</v>
      </c>
    </row>
    <row r="1835" spans="1:50" hidden="1" outlineLevel="1">
      <c r="A1835" t="s">
        <v>2585</v>
      </c>
      <c r="B1835" t="s">
        <v>1388</v>
      </c>
      <c r="C1835" s="1">
        <f t="shared" si="646"/>
        <v>19041</v>
      </c>
      <c r="D1835" s="6">
        <f>IF(N1835&gt;0, RANK(N1835,(N1835:P1835,Q1835:AE1835)),0)</f>
        <v>2</v>
      </c>
      <c r="E1835" s="6">
        <f>IF(O1835&gt;0,RANK(O1835,(N1835:P1835,Q1835:AE1835)),0)</f>
        <v>1</v>
      </c>
      <c r="F1835" s="6">
        <f>IF(P1835&gt;0,RANK(P1835,(N1835:P1835,Q1835:AE1835)),0)</f>
        <v>0</v>
      </c>
      <c r="G1835" s="1">
        <f t="shared" si="625"/>
        <v>7531</v>
      </c>
      <c r="H1835" s="2">
        <f t="shared" si="626"/>
        <v>0.39551494144215116</v>
      </c>
      <c r="I1835" s="2"/>
      <c r="J1835" s="2">
        <f t="shared" si="647"/>
        <v>0.30224252927892442</v>
      </c>
      <c r="K1835" s="2">
        <f t="shared" si="648"/>
        <v>0.69775747072107552</v>
      </c>
      <c r="L1835" s="2">
        <f t="shared" si="649"/>
        <v>0</v>
      </c>
      <c r="M1835" s="2">
        <f t="shared" si="650"/>
        <v>1.1102230246251565E-16</v>
      </c>
      <c r="N1835" s="56">
        <v>5755</v>
      </c>
      <c r="O1835" s="56">
        <v>13286</v>
      </c>
      <c r="P1835" s="56"/>
      <c r="Q1835" s="56"/>
      <c r="R1835" s="56"/>
      <c r="S1835" s="56"/>
      <c r="T1835" s="56"/>
      <c r="U1835" s="56"/>
      <c r="V1835" s="56"/>
      <c r="W1835" s="56"/>
      <c r="X1835" s="56"/>
      <c r="Y1835" s="56"/>
      <c r="Z1835" s="56"/>
      <c r="AA1835" s="56"/>
      <c r="AB1835" s="56"/>
      <c r="AC1835" s="56"/>
      <c r="AD1835" s="56"/>
      <c r="AE1835" s="56"/>
      <c r="AG1835" s="6">
        <f>IF(Q1835&gt;0,RANK(Q1835,(N1835:P1835,Q1835:AE1835)),0)</f>
        <v>0</v>
      </c>
      <c r="AH1835" s="6">
        <f>IF(R1835&gt;0,RANK(R1835,(N1835:P1835,Q1835:AE1835)),0)</f>
        <v>0</v>
      </c>
      <c r="AI1835" s="6">
        <f>IF(T1835&gt;0,RANK(T1835,(N1835:P1835,Q1835:AE1835)),0)</f>
        <v>0</v>
      </c>
      <c r="AJ1835" s="6">
        <f>IF(S1835&gt;0,RANK(S1835,(N1835:P1835,Q1835:AE1835)),0)</f>
        <v>0</v>
      </c>
      <c r="AK1835" s="2">
        <f t="shared" si="651"/>
        <v>0</v>
      </c>
      <c r="AL1835" s="2">
        <f t="shared" si="652"/>
        <v>0</v>
      </c>
      <c r="AM1835" s="2">
        <f t="shared" si="653"/>
        <v>0</v>
      </c>
      <c r="AN1835" s="2">
        <f t="shared" si="654"/>
        <v>0</v>
      </c>
      <c r="AP1835" t="s">
        <v>2585</v>
      </c>
      <c r="AQ1835" t="s">
        <v>1388</v>
      </c>
      <c r="AT1835" s="92">
        <v>53</v>
      </c>
      <c r="AU1835" s="94">
        <v>7</v>
      </c>
      <c r="AV1835" s="98">
        <f t="shared" si="636"/>
        <v>53007</v>
      </c>
      <c r="AX1835" s="6" t="s">
        <v>1535</v>
      </c>
    </row>
    <row r="1836" spans="1:50" hidden="1" outlineLevel="1">
      <c r="A1836" t="s">
        <v>2586</v>
      </c>
      <c r="B1836" t="s">
        <v>1388</v>
      </c>
      <c r="C1836" s="1">
        <f t="shared" si="646"/>
        <v>24126</v>
      </c>
      <c r="D1836" s="6">
        <f>IF(N1836&gt;0, RANK(N1836,(N1836:P1836,Q1836:AE1836)),0)</f>
        <v>2</v>
      </c>
      <c r="E1836" s="6">
        <f>IF(O1836&gt;0,RANK(O1836,(N1836:P1836,Q1836:AE1836)),0)</f>
        <v>1</v>
      </c>
      <c r="F1836" s="6">
        <f>IF(P1836&gt;0,RANK(P1836,(N1836:P1836,Q1836:AE1836)),0)</f>
        <v>0</v>
      </c>
      <c r="G1836" s="1">
        <f t="shared" si="625"/>
        <v>3632</v>
      </c>
      <c r="H1836" s="2">
        <f t="shared" si="626"/>
        <v>0.15054298267429328</v>
      </c>
      <c r="I1836" s="2"/>
      <c r="J1836" s="2">
        <f t="shared" si="647"/>
        <v>0.42472850866285333</v>
      </c>
      <c r="K1836" s="2">
        <f t="shared" si="648"/>
        <v>0.57527149133714661</v>
      </c>
      <c r="L1836" s="2">
        <f t="shared" si="649"/>
        <v>0</v>
      </c>
      <c r="M1836" s="2">
        <f t="shared" si="650"/>
        <v>0</v>
      </c>
      <c r="N1836" s="56">
        <v>10247</v>
      </c>
      <c r="O1836" s="56">
        <v>13879</v>
      </c>
      <c r="P1836" s="56"/>
      <c r="Q1836" s="56"/>
      <c r="R1836" s="56"/>
      <c r="S1836" s="56"/>
      <c r="T1836" s="56"/>
      <c r="U1836" s="56"/>
      <c r="V1836" s="56"/>
      <c r="W1836" s="56"/>
      <c r="X1836" s="56"/>
      <c r="Y1836" s="56"/>
      <c r="Z1836" s="56"/>
      <c r="AA1836" s="56"/>
      <c r="AB1836" s="56"/>
      <c r="AC1836" s="56"/>
      <c r="AD1836" s="56"/>
      <c r="AE1836" s="56"/>
      <c r="AG1836" s="6">
        <f>IF(Q1836&gt;0,RANK(Q1836,(N1836:P1836,Q1836:AE1836)),0)</f>
        <v>0</v>
      </c>
      <c r="AH1836" s="6">
        <f>IF(R1836&gt;0,RANK(R1836,(N1836:P1836,Q1836:AE1836)),0)</f>
        <v>0</v>
      </c>
      <c r="AI1836" s="6">
        <f>IF(T1836&gt;0,RANK(T1836,(N1836:P1836,Q1836:AE1836)),0)</f>
        <v>0</v>
      </c>
      <c r="AJ1836" s="6">
        <f>IF(S1836&gt;0,RANK(S1836,(N1836:P1836,Q1836:AE1836)),0)</f>
        <v>0</v>
      </c>
      <c r="AK1836" s="2">
        <f t="shared" si="651"/>
        <v>0</v>
      </c>
      <c r="AL1836" s="2">
        <f t="shared" si="652"/>
        <v>0</v>
      </c>
      <c r="AM1836" s="2">
        <f t="shared" si="653"/>
        <v>0</v>
      </c>
      <c r="AN1836" s="2">
        <f t="shared" si="654"/>
        <v>0</v>
      </c>
      <c r="AP1836" t="s">
        <v>2586</v>
      </c>
      <c r="AQ1836" t="s">
        <v>1388</v>
      </c>
      <c r="AT1836" s="92">
        <v>53</v>
      </c>
      <c r="AU1836" s="94">
        <v>9</v>
      </c>
      <c r="AV1836" s="98">
        <f t="shared" si="636"/>
        <v>53009</v>
      </c>
      <c r="AX1836" s="6" t="s">
        <v>1535</v>
      </c>
    </row>
    <row r="1837" spans="1:50" hidden="1" outlineLevel="1">
      <c r="A1837" t="s">
        <v>816</v>
      </c>
      <c r="B1837" t="s">
        <v>1388</v>
      </c>
      <c r="C1837" s="1">
        <f t="shared" si="646"/>
        <v>77324</v>
      </c>
      <c r="D1837" s="6">
        <f>IF(N1837&gt;0, RANK(N1837,(N1837:P1837,Q1837:AE1837)),0)</f>
        <v>2</v>
      </c>
      <c r="E1837" s="6">
        <f>IF(O1837&gt;0,RANK(O1837,(N1837:P1837,Q1837:AE1837)),0)</f>
        <v>1</v>
      </c>
      <c r="F1837" s="6">
        <f>IF(P1837&gt;0,RANK(P1837,(N1837:P1837,Q1837:AE1837)),0)</f>
        <v>0</v>
      </c>
      <c r="G1837" s="1">
        <f t="shared" si="625"/>
        <v>17850</v>
      </c>
      <c r="H1837" s="2">
        <f t="shared" si="626"/>
        <v>0.23084682634111015</v>
      </c>
      <c r="I1837" s="2"/>
      <c r="J1837" s="2">
        <f t="shared" si="647"/>
        <v>0.38457658682944496</v>
      </c>
      <c r="K1837" s="2">
        <f t="shared" si="648"/>
        <v>0.61542341317055504</v>
      </c>
      <c r="L1837" s="2">
        <f t="shared" si="649"/>
        <v>0</v>
      </c>
      <c r="M1837" s="2">
        <f t="shared" si="650"/>
        <v>0</v>
      </c>
      <c r="N1837" s="56">
        <v>29737</v>
      </c>
      <c r="O1837" s="56">
        <v>47587</v>
      </c>
      <c r="P1837" s="56"/>
      <c r="Q1837" s="56"/>
      <c r="R1837" s="56"/>
      <c r="S1837" s="56"/>
      <c r="T1837" s="56"/>
      <c r="U1837" s="56"/>
      <c r="V1837" s="56"/>
      <c r="W1837" s="56"/>
      <c r="X1837" s="56"/>
      <c r="Y1837" s="56"/>
      <c r="Z1837" s="56"/>
      <c r="AA1837" s="56"/>
      <c r="AB1837" s="56"/>
      <c r="AC1837" s="56"/>
      <c r="AD1837" s="56"/>
      <c r="AE1837" s="56"/>
      <c r="AG1837" s="6">
        <f>IF(Q1837&gt;0,RANK(Q1837,(N1837:P1837,Q1837:AE1837)),0)</f>
        <v>0</v>
      </c>
      <c r="AH1837" s="6">
        <f>IF(R1837&gt;0,RANK(R1837,(N1837:P1837,Q1837:AE1837)),0)</f>
        <v>0</v>
      </c>
      <c r="AI1837" s="6">
        <f>IF(T1837&gt;0,RANK(T1837,(N1837:P1837,Q1837:AE1837)),0)</f>
        <v>0</v>
      </c>
      <c r="AJ1837" s="6">
        <f>IF(S1837&gt;0,RANK(S1837,(N1837:P1837,Q1837:AE1837)),0)</f>
        <v>0</v>
      </c>
      <c r="AK1837" s="2">
        <f t="shared" si="651"/>
        <v>0</v>
      </c>
      <c r="AL1837" s="2">
        <f t="shared" si="652"/>
        <v>0</v>
      </c>
      <c r="AM1837" s="2">
        <f t="shared" si="653"/>
        <v>0</v>
      </c>
      <c r="AN1837" s="2">
        <f t="shared" si="654"/>
        <v>0</v>
      </c>
      <c r="AP1837" t="s">
        <v>816</v>
      </c>
      <c r="AQ1837" t="s">
        <v>1388</v>
      </c>
      <c r="AT1837" s="92">
        <v>53</v>
      </c>
      <c r="AU1837" s="94">
        <v>11</v>
      </c>
      <c r="AV1837" s="98">
        <f t="shared" si="636"/>
        <v>53011</v>
      </c>
      <c r="AX1837" s="6" t="s">
        <v>1535</v>
      </c>
    </row>
    <row r="1838" spans="1:50" hidden="1" outlineLevel="1">
      <c r="A1838" t="s">
        <v>978</v>
      </c>
      <c r="B1838" t="s">
        <v>1388</v>
      </c>
      <c r="C1838" s="1">
        <f t="shared" si="646"/>
        <v>1836</v>
      </c>
      <c r="D1838" s="6">
        <f>IF(N1838&gt;0, RANK(N1838,(N1838:P1838,Q1838:AE1838)),0)</f>
        <v>2</v>
      </c>
      <c r="E1838" s="6">
        <f>IF(O1838&gt;0,RANK(O1838,(N1838:P1838,Q1838:AE1838)),0)</f>
        <v>1</v>
      </c>
      <c r="F1838" s="6">
        <f>IF(P1838&gt;0,RANK(P1838,(N1838:P1838,Q1838:AE1838)),0)</f>
        <v>0</v>
      </c>
      <c r="G1838" s="1">
        <f t="shared" si="625"/>
        <v>830</v>
      </c>
      <c r="H1838" s="2">
        <f t="shared" si="626"/>
        <v>0.45206971677559915</v>
      </c>
      <c r="I1838" s="2"/>
      <c r="J1838" s="2">
        <f t="shared" si="647"/>
        <v>0.27396514161220042</v>
      </c>
      <c r="K1838" s="2">
        <f t="shared" si="648"/>
        <v>0.72603485838779958</v>
      </c>
      <c r="L1838" s="2">
        <f t="shared" si="649"/>
        <v>0</v>
      </c>
      <c r="M1838" s="2">
        <f t="shared" si="650"/>
        <v>0</v>
      </c>
      <c r="N1838" s="56">
        <v>503</v>
      </c>
      <c r="O1838" s="56">
        <v>1333</v>
      </c>
      <c r="P1838" s="56"/>
      <c r="Q1838" s="56"/>
      <c r="R1838" s="56"/>
      <c r="S1838" s="56"/>
      <c r="T1838" s="56"/>
      <c r="U1838" s="56"/>
      <c r="V1838" s="56"/>
      <c r="W1838" s="56"/>
      <c r="X1838" s="56"/>
      <c r="Y1838" s="56"/>
      <c r="Z1838" s="56"/>
      <c r="AA1838" s="56"/>
      <c r="AB1838" s="56"/>
      <c r="AC1838" s="56"/>
      <c r="AD1838" s="56"/>
      <c r="AE1838" s="56"/>
      <c r="AG1838" s="6">
        <f>IF(Q1838&gt;0,RANK(Q1838,(N1838:P1838,Q1838:AE1838)),0)</f>
        <v>0</v>
      </c>
      <c r="AH1838" s="6">
        <f>IF(R1838&gt;0,RANK(R1838,(N1838:P1838,Q1838:AE1838)),0)</f>
        <v>0</v>
      </c>
      <c r="AI1838" s="6">
        <f>IF(T1838&gt;0,RANK(T1838,(N1838:P1838,Q1838:AE1838)),0)</f>
        <v>0</v>
      </c>
      <c r="AJ1838" s="6">
        <f>IF(S1838&gt;0,RANK(S1838,(N1838:P1838,Q1838:AE1838)),0)</f>
        <v>0</v>
      </c>
      <c r="AK1838" s="2">
        <f t="shared" si="651"/>
        <v>0</v>
      </c>
      <c r="AL1838" s="2">
        <f t="shared" si="652"/>
        <v>0</v>
      </c>
      <c r="AM1838" s="2">
        <f t="shared" si="653"/>
        <v>0</v>
      </c>
      <c r="AN1838" s="2">
        <f t="shared" si="654"/>
        <v>0</v>
      </c>
      <c r="AP1838" t="s">
        <v>978</v>
      </c>
      <c r="AQ1838" t="s">
        <v>1388</v>
      </c>
      <c r="AT1838" s="92">
        <v>53</v>
      </c>
      <c r="AU1838" s="94">
        <v>13</v>
      </c>
      <c r="AV1838" s="98">
        <f t="shared" si="636"/>
        <v>53013</v>
      </c>
      <c r="AX1838" s="6" t="s">
        <v>1535</v>
      </c>
    </row>
    <row r="1839" spans="1:50" hidden="1" outlineLevel="1">
      <c r="A1839" t="s">
        <v>2459</v>
      </c>
      <c r="B1839" t="s">
        <v>1388</v>
      </c>
      <c r="C1839" s="1">
        <f t="shared" si="646"/>
        <v>25830</v>
      </c>
      <c r="D1839" s="6">
        <f>IF(N1839&gt;0, RANK(N1839,(N1839:P1839,Q1839:AE1839)),0)</f>
        <v>2</v>
      </c>
      <c r="E1839" s="6">
        <f>IF(O1839&gt;0,RANK(O1839,(N1839:P1839,Q1839:AE1839)),0)</f>
        <v>1</v>
      </c>
      <c r="F1839" s="6">
        <f>IF(P1839&gt;0,RANK(P1839,(N1839:P1839,Q1839:AE1839)),0)</f>
        <v>0</v>
      </c>
      <c r="G1839" s="1">
        <f t="shared" si="625"/>
        <v>4458</v>
      </c>
      <c r="H1839" s="2">
        <f t="shared" si="626"/>
        <v>0.17259001161440185</v>
      </c>
      <c r="I1839" s="2"/>
      <c r="J1839" s="2">
        <f t="shared" si="647"/>
        <v>0.41370499419279905</v>
      </c>
      <c r="K1839" s="2">
        <f t="shared" si="648"/>
        <v>0.58629500580720095</v>
      </c>
      <c r="L1839" s="2">
        <f t="shared" si="649"/>
        <v>0</v>
      </c>
      <c r="M1839" s="2">
        <f t="shared" si="650"/>
        <v>0</v>
      </c>
      <c r="N1839" s="56">
        <v>10686</v>
      </c>
      <c r="O1839" s="56">
        <v>15144</v>
      </c>
      <c r="P1839" s="56"/>
      <c r="Q1839" s="56"/>
      <c r="R1839" s="56"/>
      <c r="S1839" s="56"/>
      <c r="T1839" s="56"/>
      <c r="U1839" s="56"/>
      <c r="V1839" s="56"/>
      <c r="W1839" s="56"/>
      <c r="X1839" s="56"/>
      <c r="Y1839" s="56"/>
      <c r="Z1839" s="56"/>
      <c r="AA1839" s="56"/>
      <c r="AB1839" s="56"/>
      <c r="AC1839" s="56"/>
      <c r="AD1839" s="56"/>
      <c r="AE1839" s="56"/>
      <c r="AG1839" s="6">
        <f>IF(Q1839&gt;0,RANK(Q1839,(N1839:P1839,Q1839:AE1839)),0)</f>
        <v>0</v>
      </c>
      <c r="AH1839" s="6">
        <f>IF(R1839&gt;0,RANK(R1839,(N1839:P1839,Q1839:AE1839)),0)</f>
        <v>0</v>
      </c>
      <c r="AI1839" s="6">
        <f>IF(T1839&gt;0,RANK(T1839,(N1839:P1839,Q1839:AE1839)),0)</f>
        <v>0</v>
      </c>
      <c r="AJ1839" s="6">
        <f>IF(S1839&gt;0,RANK(S1839,(N1839:P1839,Q1839:AE1839)),0)</f>
        <v>0</v>
      </c>
      <c r="AK1839" s="2">
        <f t="shared" si="651"/>
        <v>0</v>
      </c>
      <c r="AL1839" s="2">
        <f t="shared" si="652"/>
        <v>0</v>
      </c>
      <c r="AM1839" s="2">
        <f t="shared" si="653"/>
        <v>0</v>
      </c>
      <c r="AN1839" s="2">
        <f t="shared" si="654"/>
        <v>0</v>
      </c>
      <c r="AP1839" t="s">
        <v>2459</v>
      </c>
      <c r="AQ1839" t="s">
        <v>1388</v>
      </c>
      <c r="AT1839" s="92">
        <v>53</v>
      </c>
      <c r="AU1839" s="94">
        <v>15</v>
      </c>
      <c r="AV1839" s="98">
        <f t="shared" si="636"/>
        <v>53015</v>
      </c>
      <c r="AX1839" s="6" t="s">
        <v>1535</v>
      </c>
    </row>
    <row r="1840" spans="1:50" hidden="1" outlineLevel="1">
      <c r="A1840" t="s">
        <v>229</v>
      </c>
      <c r="B1840" t="s">
        <v>1388</v>
      </c>
      <c r="C1840" s="1">
        <f t="shared" si="646"/>
        <v>9032</v>
      </c>
      <c r="D1840" s="6">
        <f>IF(N1840&gt;0, RANK(N1840,(N1840:P1840,Q1840:AE1840)),0)</f>
        <v>2</v>
      </c>
      <c r="E1840" s="6">
        <f>IF(O1840&gt;0,RANK(O1840,(N1840:P1840,Q1840:AE1840)),0)</f>
        <v>1</v>
      </c>
      <c r="F1840" s="6">
        <f>IF(P1840&gt;0,RANK(P1840,(N1840:P1840,Q1840:AE1840)),0)</f>
        <v>0</v>
      </c>
      <c r="G1840" s="1">
        <f t="shared" si="625"/>
        <v>3760</v>
      </c>
      <c r="H1840" s="2">
        <f t="shared" si="626"/>
        <v>0.4162976085031001</v>
      </c>
      <c r="I1840" s="2"/>
      <c r="J1840" s="2">
        <f t="shared" si="647"/>
        <v>0.29185119574844998</v>
      </c>
      <c r="K1840" s="2">
        <f t="shared" si="648"/>
        <v>0.70814880425155002</v>
      </c>
      <c r="L1840" s="2">
        <f t="shared" si="649"/>
        <v>0</v>
      </c>
      <c r="M1840" s="2">
        <f t="shared" si="650"/>
        <v>0</v>
      </c>
      <c r="N1840" s="56">
        <v>2636</v>
      </c>
      <c r="O1840" s="56">
        <v>6396</v>
      </c>
      <c r="P1840" s="56"/>
      <c r="Q1840" s="56"/>
      <c r="R1840" s="56"/>
      <c r="S1840" s="56"/>
      <c r="T1840" s="56"/>
      <c r="U1840" s="56"/>
      <c r="V1840" s="56"/>
      <c r="W1840" s="56"/>
      <c r="X1840" s="56"/>
      <c r="Y1840" s="56"/>
      <c r="Z1840" s="56"/>
      <c r="AA1840" s="56"/>
      <c r="AB1840" s="56"/>
      <c r="AC1840" s="56"/>
      <c r="AD1840" s="56"/>
      <c r="AE1840" s="56"/>
      <c r="AG1840" s="6">
        <f>IF(Q1840&gt;0,RANK(Q1840,(N1840:P1840,Q1840:AE1840)),0)</f>
        <v>0</v>
      </c>
      <c r="AH1840" s="6">
        <f>IF(R1840&gt;0,RANK(R1840,(N1840:P1840,Q1840:AE1840)),0)</f>
        <v>0</v>
      </c>
      <c r="AI1840" s="6">
        <f>IF(T1840&gt;0,RANK(T1840,(N1840:P1840,Q1840:AE1840)),0)</f>
        <v>0</v>
      </c>
      <c r="AJ1840" s="6">
        <f>IF(S1840&gt;0,RANK(S1840,(N1840:P1840,Q1840:AE1840)),0)</f>
        <v>0</v>
      </c>
      <c r="AK1840" s="2">
        <f t="shared" si="651"/>
        <v>0</v>
      </c>
      <c r="AL1840" s="2">
        <f t="shared" si="652"/>
        <v>0</v>
      </c>
      <c r="AM1840" s="2">
        <f t="shared" si="653"/>
        <v>0</v>
      </c>
      <c r="AN1840" s="2">
        <f t="shared" si="654"/>
        <v>0</v>
      </c>
      <c r="AP1840" t="s">
        <v>229</v>
      </c>
      <c r="AQ1840" t="s">
        <v>1388</v>
      </c>
      <c r="AT1840" s="92">
        <v>53</v>
      </c>
      <c r="AU1840" s="94">
        <v>17</v>
      </c>
      <c r="AV1840" s="98">
        <f t="shared" si="636"/>
        <v>53017</v>
      </c>
      <c r="AX1840" s="6" t="s">
        <v>1535</v>
      </c>
    </row>
    <row r="1841" spans="1:50" hidden="1" outlineLevel="1">
      <c r="A1841" t="s">
        <v>1488</v>
      </c>
      <c r="B1841" t="s">
        <v>1388</v>
      </c>
      <c r="C1841" s="1">
        <f t="shared" si="646"/>
        <v>2635</v>
      </c>
      <c r="D1841" s="6">
        <f>IF(N1841&gt;0, RANK(N1841,(N1841:P1841,Q1841:AE1841)),0)</f>
        <v>2</v>
      </c>
      <c r="E1841" s="6">
        <f>IF(O1841&gt;0,RANK(O1841,(N1841:P1841,Q1841:AE1841)),0)</f>
        <v>1</v>
      </c>
      <c r="F1841" s="6">
        <f>IF(P1841&gt;0,RANK(P1841,(N1841:P1841,Q1841:AE1841)),0)</f>
        <v>0</v>
      </c>
      <c r="G1841" s="1">
        <f t="shared" si="625"/>
        <v>709</v>
      </c>
      <c r="H1841" s="2">
        <f t="shared" si="626"/>
        <v>0.26907020872865273</v>
      </c>
      <c r="I1841" s="2"/>
      <c r="J1841" s="2">
        <f t="shared" si="647"/>
        <v>0.36546489563567364</v>
      </c>
      <c r="K1841" s="2">
        <f t="shared" si="648"/>
        <v>0.63453510436432636</v>
      </c>
      <c r="L1841" s="2">
        <f t="shared" si="649"/>
        <v>0</v>
      </c>
      <c r="M1841" s="2">
        <f t="shared" si="650"/>
        <v>0</v>
      </c>
      <c r="N1841" s="56">
        <v>963</v>
      </c>
      <c r="O1841" s="56">
        <v>1672</v>
      </c>
      <c r="P1841" s="56"/>
      <c r="Q1841" s="56"/>
      <c r="R1841" s="56"/>
      <c r="S1841" s="56"/>
      <c r="T1841" s="56"/>
      <c r="U1841" s="56"/>
      <c r="V1841" s="56"/>
      <c r="W1841" s="56"/>
      <c r="X1841" s="56"/>
      <c r="Y1841" s="56"/>
      <c r="Z1841" s="56"/>
      <c r="AA1841" s="56"/>
      <c r="AB1841" s="56"/>
      <c r="AC1841" s="56"/>
      <c r="AD1841" s="56"/>
      <c r="AE1841" s="56"/>
      <c r="AG1841" s="6">
        <f>IF(Q1841&gt;0,RANK(Q1841,(N1841:P1841,Q1841:AE1841)),0)</f>
        <v>0</v>
      </c>
      <c r="AH1841" s="6">
        <f>IF(R1841&gt;0,RANK(R1841,(N1841:P1841,Q1841:AE1841)),0)</f>
        <v>0</v>
      </c>
      <c r="AI1841" s="6">
        <f>IF(T1841&gt;0,RANK(T1841,(N1841:P1841,Q1841:AE1841)),0)</f>
        <v>0</v>
      </c>
      <c r="AJ1841" s="6">
        <f>IF(S1841&gt;0,RANK(S1841,(N1841:P1841,Q1841:AE1841)),0)</f>
        <v>0</v>
      </c>
      <c r="AK1841" s="2">
        <f t="shared" si="651"/>
        <v>0</v>
      </c>
      <c r="AL1841" s="2">
        <f t="shared" si="652"/>
        <v>0</v>
      </c>
      <c r="AM1841" s="2">
        <f t="shared" si="653"/>
        <v>0</v>
      </c>
      <c r="AN1841" s="2">
        <f t="shared" si="654"/>
        <v>0</v>
      </c>
      <c r="AP1841" t="s">
        <v>1488</v>
      </c>
      <c r="AQ1841" t="s">
        <v>1388</v>
      </c>
      <c r="AT1841" s="92">
        <v>53</v>
      </c>
      <c r="AU1841" s="94">
        <v>19</v>
      </c>
      <c r="AV1841" s="98">
        <f t="shared" si="636"/>
        <v>53019</v>
      </c>
      <c r="AX1841" s="6" t="s">
        <v>1535</v>
      </c>
    </row>
    <row r="1842" spans="1:50" hidden="1" outlineLevel="1">
      <c r="A1842" t="s">
        <v>2924</v>
      </c>
      <c r="B1842" t="s">
        <v>1388</v>
      </c>
      <c r="C1842" s="1">
        <f t="shared" si="646"/>
        <v>10254</v>
      </c>
      <c r="D1842" s="6">
        <f>IF(N1842&gt;0, RANK(N1842,(N1842:P1842,Q1842:AE1842)),0)</f>
        <v>2</v>
      </c>
      <c r="E1842" s="6">
        <f>IF(O1842&gt;0,RANK(O1842,(N1842:P1842,Q1842:AE1842)),0)</f>
        <v>1</v>
      </c>
      <c r="F1842" s="6">
        <f>IF(P1842&gt;0,RANK(P1842,(N1842:P1842,Q1842:AE1842)),0)</f>
        <v>0</v>
      </c>
      <c r="G1842" s="1">
        <f t="shared" si="625"/>
        <v>4578</v>
      </c>
      <c r="H1842" s="2">
        <f t="shared" si="626"/>
        <v>0.44645991808074897</v>
      </c>
      <c r="I1842" s="2"/>
      <c r="J1842" s="2">
        <f t="shared" si="647"/>
        <v>0.27677004095962549</v>
      </c>
      <c r="K1842" s="2">
        <f t="shared" si="648"/>
        <v>0.72322995904037446</v>
      </c>
      <c r="L1842" s="2">
        <f t="shared" si="649"/>
        <v>0</v>
      </c>
      <c r="M1842" s="2">
        <f t="shared" si="650"/>
        <v>1.1102230246251565E-16</v>
      </c>
      <c r="N1842" s="56">
        <v>2838</v>
      </c>
      <c r="O1842" s="56">
        <v>7416</v>
      </c>
      <c r="P1842" s="56"/>
      <c r="Q1842" s="56"/>
      <c r="R1842" s="56"/>
      <c r="S1842" s="56"/>
      <c r="T1842" s="56"/>
      <c r="U1842" s="56"/>
      <c r="V1842" s="56"/>
      <c r="W1842" s="56"/>
      <c r="X1842" s="56"/>
      <c r="Y1842" s="56"/>
      <c r="Z1842" s="56"/>
      <c r="AA1842" s="56"/>
      <c r="AB1842" s="56"/>
      <c r="AC1842" s="56"/>
      <c r="AD1842" s="56"/>
      <c r="AE1842" s="56"/>
      <c r="AG1842" s="6">
        <f>IF(Q1842&gt;0,RANK(Q1842,(N1842:P1842,Q1842:AE1842)),0)</f>
        <v>0</v>
      </c>
      <c r="AH1842" s="6">
        <f>IF(R1842&gt;0,RANK(R1842,(N1842:P1842,Q1842:AE1842)),0)</f>
        <v>0</v>
      </c>
      <c r="AI1842" s="6">
        <f>IF(T1842&gt;0,RANK(T1842,(N1842:P1842,Q1842:AE1842)),0)</f>
        <v>0</v>
      </c>
      <c r="AJ1842" s="6">
        <f>IF(S1842&gt;0,RANK(S1842,(N1842:P1842,Q1842:AE1842)),0)</f>
        <v>0</v>
      </c>
      <c r="AK1842" s="2">
        <f t="shared" si="651"/>
        <v>0</v>
      </c>
      <c r="AL1842" s="2">
        <f t="shared" si="652"/>
        <v>0</v>
      </c>
      <c r="AM1842" s="2">
        <f t="shared" si="653"/>
        <v>0</v>
      </c>
      <c r="AN1842" s="2">
        <f t="shared" si="654"/>
        <v>0</v>
      </c>
      <c r="AP1842" t="s">
        <v>2924</v>
      </c>
      <c r="AQ1842" t="s">
        <v>1388</v>
      </c>
      <c r="AT1842" s="92">
        <v>53</v>
      </c>
      <c r="AU1842" s="94">
        <v>21</v>
      </c>
      <c r="AV1842" s="98">
        <f t="shared" si="636"/>
        <v>53021</v>
      </c>
      <c r="AX1842" s="6" t="s">
        <v>1535</v>
      </c>
    </row>
    <row r="1843" spans="1:50" hidden="1" outlineLevel="1">
      <c r="A1843" t="s">
        <v>2088</v>
      </c>
      <c r="B1843" t="s">
        <v>1388</v>
      </c>
      <c r="C1843" s="1">
        <f t="shared" si="646"/>
        <v>1205</v>
      </c>
      <c r="D1843" s="6">
        <f>IF(N1843&gt;0, RANK(N1843,(N1843:P1843,Q1843:AE1843)),0)</f>
        <v>2</v>
      </c>
      <c r="E1843" s="6">
        <f>IF(O1843&gt;0,RANK(O1843,(N1843:P1843,Q1843:AE1843)),0)</f>
        <v>1</v>
      </c>
      <c r="F1843" s="6">
        <f>IF(P1843&gt;0,RANK(P1843,(N1843:P1843,Q1843:AE1843)),0)</f>
        <v>0</v>
      </c>
      <c r="G1843" s="1">
        <f t="shared" si="625"/>
        <v>471</v>
      </c>
      <c r="H1843" s="2">
        <f t="shared" si="626"/>
        <v>0.39087136929460581</v>
      </c>
      <c r="I1843" s="2"/>
      <c r="J1843" s="2">
        <f t="shared" si="647"/>
        <v>0.30456431535269707</v>
      </c>
      <c r="K1843" s="2">
        <f t="shared" si="648"/>
        <v>0.69543568464730288</v>
      </c>
      <c r="L1843" s="2">
        <f t="shared" si="649"/>
        <v>0</v>
      </c>
      <c r="M1843" s="2">
        <f t="shared" si="650"/>
        <v>0</v>
      </c>
      <c r="N1843" s="56">
        <v>367</v>
      </c>
      <c r="O1843" s="56">
        <v>838</v>
      </c>
      <c r="P1843" s="56"/>
      <c r="Q1843" s="56"/>
      <c r="R1843" s="56"/>
      <c r="S1843" s="56"/>
      <c r="T1843" s="56"/>
      <c r="U1843" s="56"/>
      <c r="V1843" s="56"/>
      <c r="W1843" s="56"/>
      <c r="X1843" s="56"/>
      <c r="Y1843" s="56"/>
      <c r="Z1843" s="56"/>
      <c r="AA1843" s="56"/>
      <c r="AB1843" s="56"/>
      <c r="AC1843" s="56"/>
      <c r="AD1843" s="56"/>
      <c r="AE1843" s="56"/>
      <c r="AG1843" s="6">
        <f>IF(Q1843&gt;0,RANK(Q1843,(N1843:P1843,Q1843:AE1843)),0)</f>
        <v>0</v>
      </c>
      <c r="AH1843" s="6">
        <f>IF(R1843&gt;0,RANK(R1843,(N1843:P1843,Q1843:AE1843)),0)</f>
        <v>0</v>
      </c>
      <c r="AI1843" s="6">
        <f>IF(T1843&gt;0,RANK(T1843,(N1843:P1843,Q1843:AE1843)),0)</f>
        <v>0</v>
      </c>
      <c r="AJ1843" s="6">
        <f>IF(S1843&gt;0,RANK(S1843,(N1843:P1843,Q1843:AE1843)),0)</f>
        <v>0</v>
      </c>
      <c r="AK1843" s="2">
        <f t="shared" si="651"/>
        <v>0</v>
      </c>
      <c r="AL1843" s="2">
        <f t="shared" si="652"/>
        <v>0</v>
      </c>
      <c r="AM1843" s="2">
        <f t="shared" si="653"/>
        <v>0</v>
      </c>
      <c r="AN1843" s="2">
        <f t="shared" si="654"/>
        <v>0</v>
      </c>
      <c r="AP1843" t="s">
        <v>2088</v>
      </c>
      <c r="AQ1843" t="s">
        <v>1388</v>
      </c>
      <c r="AT1843" s="92">
        <v>53</v>
      </c>
      <c r="AU1843" s="94">
        <v>23</v>
      </c>
      <c r="AV1843" s="98">
        <f t="shared" si="636"/>
        <v>53023</v>
      </c>
      <c r="AX1843" s="6" t="s">
        <v>1535</v>
      </c>
    </row>
    <row r="1844" spans="1:50" hidden="1" outlineLevel="1">
      <c r="A1844" t="s">
        <v>1360</v>
      </c>
      <c r="B1844" t="s">
        <v>1388</v>
      </c>
      <c r="C1844" s="1">
        <f t="shared" si="646"/>
        <v>18026</v>
      </c>
      <c r="D1844" s="6">
        <f>IF(N1844&gt;0, RANK(N1844,(N1844:P1844,Q1844:AE1844)),0)</f>
        <v>2</v>
      </c>
      <c r="E1844" s="6">
        <f>IF(O1844&gt;0,RANK(O1844,(N1844:P1844,Q1844:AE1844)),0)</f>
        <v>1</v>
      </c>
      <c r="F1844" s="6">
        <f>IF(P1844&gt;0,RANK(P1844,(N1844:P1844,Q1844:AE1844)),0)</f>
        <v>0</v>
      </c>
      <c r="G1844" s="1">
        <f t="shared" si="625"/>
        <v>7418</v>
      </c>
      <c r="H1844" s="2">
        <f t="shared" si="626"/>
        <v>0.4115166981027405</v>
      </c>
      <c r="I1844" s="2"/>
      <c r="J1844" s="2">
        <f t="shared" si="647"/>
        <v>0.29424165094862975</v>
      </c>
      <c r="K1844" s="2">
        <f t="shared" si="648"/>
        <v>0.70575834905137025</v>
      </c>
      <c r="L1844" s="2">
        <f t="shared" si="649"/>
        <v>0</v>
      </c>
      <c r="M1844" s="2">
        <f t="shared" si="650"/>
        <v>0</v>
      </c>
      <c r="N1844" s="56">
        <v>5304</v>
      </c>
      <c r="O1844" s="56">
        <v>12722</v>
      </c>
      <c r="P1844" s="56"/>
      <c r="Q1844" s="56"/>
      <c r="R1844" s="56"/>
      <c r="S1844" s="56"/>
      <c r="T1844" s="56"/>
      <c r="U1844" s="56"/>
      <c r="V1844" s="56"/>
      <c r="W1844" s="56"/>
      <c r="X1844" s="56"/>
      <c r="Y1844" s="56"/>
      <c r="Z1844" s="56"/>
      <c r="AA1844" s="56"/>
      <c r="AB1844" s="56"/>
      <c r="AC1844" s="56"/>
      <c r="AD1844" s="56"/>
      <c r="AE1844" s="56"/>
      <c r="AG1844" s="6">
        <f>IF(Q1844&gt;0,RANK(Q1844,(N1844:P1844,Q1844:AE1844)),0)</f>
        <v>0</v>
      </c>
      <c r="AH1844" s="6">
        <f>IF(R1844&gt;0,RANK(R1844,(N1844:P1844,Q1844:AE1844)),0)</f>
        <v>0</v>
      </c>
      <c r="AI1844" s="6">
        <f>IF(T1844&gt;0,RANK(T1844,(N1844:P1844,Q1844:AE1844)),0)</f>
        <v>0</v>
      </c>
      <c r="AJ1844" s="6">
        <f>IF(S1844&gt;0,RANK(S1844,(N1844:P1844,Q1844:AE1844)),0)</f>
        <v>0</v>
      </c>
      <c r="AK1844" s="2">
        <f t="shared" si="651"/>
        <v>0</v>
      </c>
      <c r="AL1844" s="2">
        <f t="shared" si="652"/>
        <v>0</v>
      </c>
      <c r="AM1844" s="2">
        <f t="shared" si="653"/>
        <v>0</v>
      </c>
      <c r="AN1844" s="2">
        <f t="shared" si="654"/>
        <v>0</v>
      </c>
      <c r="AP1844" t="s">
        <v>1360</v>
      </c>
      <c r="AQ1844" t="s">
        <v>1388</v>
      </c>
      <c r="AT1844" s="92">
        <v>53</v>
      </c>
      <c r="AU1844" s="94">
        <v>25</v>
      </c>
      <c r="AV1844" s="98">
        <f t="shared" si="636"/>
        <v>53025</v>
      </c>
      <c r="AX1844" s="6" t="s">
        <v>1535</v>
      </c>
    </row>
    <row r="1845" spans="1:50" hidden="1" outlineLevel="1">
      <c r="A1845" t="s">
        <v>2150</v>
      </c>
      <c r="B1845" t="s">
        <v>1388</v>
      </c>
      <c r="C1845" s="1">
        <f t="shared" si="646"/>
        <v>20749</v>
      </c>
      <c r="D1845" s="6">
        <f>IF(N1845&gt;0, RANK(N1845,(N1845:P1845,Q1845:AE1845)),0)</f>
        <v>2</v>
      </c>
      <c r="E1845" s="6">
        <f>IF(O1845&gt;0,RANK(O1845,(N1845:P1845,Q1845:AE1845)),0)</f>
        <v>1</v>
      </c>
      <c r="F1845" s="6">
        <f>IF(P1845&gt;0,RANK(P1845,(N1845:P1845,Q1845:AE1845)),0)</f>
        <v>0</v>
      </c>
      <c r="G1845" s="1">
        <f t="shared" si="625"/>
        <v>589</v>
      </c>
      <c r="H1845" s="2">
        <f t="shared" si="626"/>
        <v>2.8386910212540365E-2</v>
      </c>
      <c r="I1845" s="2"/>
      <c r="J1845" s="2">
        <f t="shared" si="647"/>
        <v>0.48580654489372982</v>
      </c>
      <c r="K1845" s="2">
        <f t="shared" si="648"/>
        <v>0.51419345510627024</v>
      </c>
      <c r="L1845" s="2">
        <f t="shared" si="649"/>
        <v>0</v>
      </c>
      <c r="M1845" s="2">
        <f t="shared" si="650"/>
        <v>-1.1102230246251565E-16</v>
      </c>
      <c r="N1845" s="56">
        <v>10080</v>
      </c>
      <c r="O1845" s="56">
        <v>10669</v>
      </c>
      <c r="P1845" s="56"/>
      <c r="Q1845" s="56"/>
      <c r="R1845" s="56"/>
      <c r="S1845" s="56"/>
      <c r="T1845" s="56"/>
      <c r="U1845" s="56"/>
      <c r="V1845" s="56"/>
      <c r="W1845" s="56"/>
      <c r="X1845" s="56"/>
      <c r="Y1845" s="56"/>
      <c r="Z1845" s="56"/>
      <c r="AA1845" s="56"/>
      <c r="AB1845" s="56"/>
      <c r="AC1845" s="56"/>
      <c r="AD1845" s="56"/>
      <c r="AE1845" s="56"/>
      <c r="AG1845" s="6">
        <f>IF(Q1845&gt;0,RANK(Q1845,(N1845:P1845,Q1845:AE1845)),0)</f>
        <v>0</v>
      </c>
      <c r="AH1845" s="6">
        <f>IF(R1845&gt;0,RANK(R1845,(N1845:P1845,Q1845:AE1845)),0)</f>
        <v>0</v>
      </c>
      <c r="AI1845" s="6">
        <f>IF(T1845&gt;0,RANK(T1845,(N1845:P1845,Q1845:AE1845)),0)</f>
        <v>0</v>
      </c>
      <c r="AJ1845" s="6">
        <f>IF(S1845&gt;0,RANK(S1845,(N1845:P1845,Q1845:AE1845)),0)</f>
        <v>0</v>
      </c>
      <c r="AK1845" s="2">
        <f t="shared" si="651"/>
        <v>0</v>
      </c>
      <c r="AL1845" s="2">
        <f t="shared" si="652"/>
        <v>0</v>
      </c>
      <c r="AM1845" s="2">
        <f t="shared" si="653"/>
        <v>0</v>
      </c>
      <c r="AN1845" s="2">
        <f t="shared" si="654"/>
        <v>0</v>
      </c>
      <c r="AP1845" t="s">
        <v>2150</v>
      </c>
      <c r="AQ1845" t="s">
        <v>1388</v>
      </c>
      <c r="AT1845" s="92">
        <v>53</v>
      </c>
      <c r="AU1845" s="94">
        <v>27</v>
      </c>
      <c r="AV1845" s="98">
        <f t="shared" si="636"/>
        <v>53027</v>
      </c>
      <c r="AX1845" s="6" t="s">
        <v>1535</v>
      </c>
    </row>
    <row r="1846" spans="1:50" hidden="1" outlineLevel="1">
      <c r="A1846" t="s">
        <v>583</v>
      </c>
      <c r="B1846" t="s">
        <v>1388</v>
      </c>
      <c r="C1846" s="1">
        <f t="shared" si="646"/>
        <v>23515</v>
      </c>
      <c r="D1846" s="6">
        <f>IF(N1846&gt;0, RANK(N1846,(N1846:P1846,Q1846:AE1846)),0)</f>
        <v>2</v>
      </c>
      <c r="E1846" s="6">
        <f>IF(O1846&gt;0,RANK(O1846,(N1846:P1846,Q1846:AE1846)),0)</f>
        <v>1</v>
      </c>
      <c r="F1846" s="6">
        <f>IF(P1846&gt;0,RANK(P1846,(N1846:P1846,Q1846:AE1846)),0)</f>
        <v>0</v>
      </c>
      <c r="G1846" s="1">
        <f t="shared" si="625"/>
        <v>4505</v>
      </c>
      <c r="H1846" s="2">
        <f t="shared" si="626"/>
        <v>0.19157984265362535</v>
      </c>
      <c r="I1846" s="2"/>
      <c r="J1846" s="2">
        <f t="shared" si="647"/>
        <v>0.40421007867318731</v>
      </c>
      <c r="K1846" s="2">
        <f t="shared" si="648"/>
        <v>0.59578992132681263</v>
      </c>
      <c r="L1846" s="2">
        <f t="shared" si="649"/>
        <v>0</v>
      </c>
      <c r="M1846" s="2">
        <f t="shared" si="650"/>
        <v>1.1102230246251565E-16</v>
      </c>
      <c r="N1846" s="56">
        <v>9505</v>
      </c>
      <c r="O1846" s="56">
        <v>14010</v>
      </c>
      <c r="P1846" s="56"/>
      <c r="Q1846" s="56"/>
      <c r="R1846" s="56"/>
      <c r="S1846" s="56"/>
      <c r="T1846" s="56"/>
      <c r="U1846" s="56"/>
      <c r="V1846" s="56"/>
      <c r="W1846" s="56"/>
      <c r="X1846" s="56"/>
      <c r="Y1846" s="56"/>
      <c r="Z1846" s="56"/>
      <c r="AA1846" s="56"/>
      <c r="AB1846" s="56"/>
      <c r="AC1846" s="56"/>
      <c r="AD1846" s="56"/>
      <c r="AE1846" s="56"/>
      <c r="AG1846" s="6">
        <f>IF(Q1846&gt;0,RANK(Q1846,(N1846:P1846,Q1846:AE1846)),0)</f>
        <v>0</v>
      </c>
      <c r="AH1846" s="6">
        <f>IF(R1846&gt;0,RANK(R1846,(N1846:P1846,Q1846:AE1846)),0)</f>
        <v>0</v>
      </c>
      <c r="AI1846" s="6">
        <f>IF(T1846&gt;0,RANK(T1846,(N1846:P1846,Q1846:AE1846)),0)</f>
        <v>0</v>
      </c>
      <c r="AJ1846" s="6">
        <f>IF(S1846&gt;0,RANK(S1846,(N1846:P1846,Q1846:AE1846)),0)</f>
        <v>0</v>
      </c>
      <c r="AK1846" s="2">
        <f t="shared" si="651"/>
        <v>0</v>
      </c>
      <c r="AL1846" s="2">
        <f t="shared" si="652"/>
        <v>0</v>
      </c>
      <c r="AM1846" s="2">
        <f t="shared" si="653"/>
        <v>0</v>
      </c>
      <c r="AN1846" s="2">
        <f t="shared" si="654"/>
        <v>0</v>
      </c>
      <c r="AP1846" t="s">
        <v>583</v>
      </c>
      <c r="AQ1846" t="s">
        <v>1388</v>
      </c>
      <c r="AT1846" s="92">
        <v>53</v>
      </c>
      <c r="AU1846" s="94">
        <v>29</v>
      </c>
      <c r="AV1846" s="98">
        <f t="shared" si="636"/>
        <v>53029</v>
      </c>
      <c r="AX1846" s="6" t="s">
        <v>1535</v>
      </c>
    </row>
    <row r="1847" spans="1:50" hidden="1" outlineLevel="1">
      <c r="A1847" t="s">
        <v>1156</v>
      </c>
      <c r="B1847" t="s">
        <v>1388</v>
      </c>
      <c r="C1847" s="1">
        <f t="shared" si="646"/>
        <v>11119</v>
      </c>
      <c r="D1847" s="6">
        <f>IF(N1847&gt;0, RANK(N1847,(N1847:P1847,Q1847:AE1847)),0)</f>
        <v>1</v>
      </c>
      <c r="E1847" s="6">
        <f>IF(O1847&gt;0,RANK(O1847,(N1847:P1847,Q1847:AE1847)),0)</f>
        <v>2</v>
      </c>
      <c r="F1847" s="6">
        <f>IF(P1847&gt;0,RANK(P1847,(N1847:P1847,Q1847:AE1847)),0)</f>
        <v>0</v>
      </c>
      <c r="G1847" s="1">
        <f t="shared" si="625"/>
        <v>503</v>
      </c>
      <c r="H1847" s="2">
        <f t="shared" si="626"/>
        <v>4.5237881104415865E-2</v>
      </c>
      <c r="I1847" s="2"/>
      <c r="J1847" s="2">
        <f t="shared" si="647"/>
        <v>0.52261894055220792</v>
      </c>
      <c r="K1847" s="2">
        <f t="shared" si="648"/>
        <v>0.47738105944779208</v>
      </c>
      <c r="L1847" s="2">
        <f t="shared" si="649"/>
        <v>0</v>
      </c>
      <c r="M1847" s="2">
        <f t="shared" si="650"/>
        <v>0</v>
      </c>
      <c r="N1847" s="56">
        <v>5811</v>
      </c>
      <c r="O1847" s="56">
        <v>5308</v>
      </c>
      <c r="P1847" s="56"/>
      <c r="Q1847" s="56"/>
      <c r="R1847" s="56"/>
      <c r="S1847" s="56"/>
      <c r="T1847" s="56"/>
      <c r="U1847" s="56"/>
      <c r="V1847" s="56"/>
      <c r="W1847" s="56"/>
      <c r="X1847" s="56"/>
      <c r="Y1847" s="56"/>
      <c r="Z1847" s="56"/>
      <c r="AA1847" s="56"/>
      <c r="AB1847" s="56"/>
      <c r="AC1847" s="56"/>
      <c r="AD1847" s="56"/>
      <c r="AE1847" s="56"/>
      <c r="AG1847" s="6">
        <f>IF(Q1847&gt;0,RANK(Q1847,(N1847:P1847,Q1847:AE1847)),0)</f>
        <v>0</v>
      </c>
      <c r="AH1847" s="6">
        <f>IF(R1847&gt;0,RANK(R1847,(N1847:P1847,Q1847:AE1847)),0)</f>
        <v>0</v>
      </c>
      <c r="AI1847" s="6">
        <f>IF(T1847&gt;0,RANK(T1847,(N1847:P1847,Q1847:AE1847)),0)</f>
        <v>0</v>
      </c>
      <c r="AJ1847" s="6">
        <f>IF(S1847&gt;0,RANK(S1847,(N1847:P1847,Q1847:AE1847)),0)</f>
        <v>0</v>
      </c>
      <c r="AK1847" s="2">
        <f t="shared" si="651"/>
        <v>0</v>
      </c>
      <c r="AL1847" s="2">
        <f t="shared" si="652"/>
        <v>0</v>
      </c>
      <c r="AM1847" s="2">
        <f t="shared" si="653"/>
        <v>0</v>
      </c>
      <c r="AN1847" s="2">
        <f t="shared" si="654"/>
        <v>0</v>
      </c>
      <c r="AP1847" t="s">
        <v>1156</v>
      </c>
      <c r="AQ1847" t="s">
        <v>1388</v>
      </c>
      <c r="AT1847" s="92">
        <v>53</v>
      </c>
      <c r="AU1847" s="94">
        <v>31</v>
      </c>
      <c r="AV1847" s="98">
        <f t="shared" si="636"/>
        <v>53031</v>
      </c>
      <c r="AX1847" s="6" t="s">
        <v>1535</v>
      </c>
    </row>
    <row r="1848" spans="1:50" hidden="1" outlineLevel="1">
      <c r="A1848" t="s">
        <v>2473</v>
      </c>
      <c r="B1848" t="s">
        <v>1388</v>
      </c>
      <c r="C1848" s="1">
        <f t="shared" si="646"/>
        <v>530759</v>
      </c>
      <c r="D1848" s="6">
        <f>IF(N1848&gt;0, RANK(N1848,(N1848:P1848,Q1848:AE1848)),0)</f>
        <v>1</v>
      </c>
      <c r="E1848" s="6">
        <f>IF(O1848&gt;0,RANK(O1848,(N1848:P1848,Q1848:AE1848)),0)</f>
        <v>2</v>
      </c>
      <c r="F1848" s="6">
        <f>IF(P1848&gt;0,RANK(P1848,(N1848:P1848,Q1848:AE1848)),0)</f>
        <v>0</v>
      </c>
      <c r="G1848" s="1">
        <f t="shared" si="625"/>
        <v>22661</v>
      </c>
      <c r="H1848" s="2">
        <f t="shared" si="626"/>
        <v>4.2695460651632849E-2</v>
      </c>
      <c r="I1848" s="2"/>
      <c r="J1848" s="2">
        <f t="shared" si="647"/>
        <v>0.52134773032581638</v>
      </c>
      <c r="K1848" s="2">
        <f t="shared" si="648"/>
        <v>0.47865226967418356</v>
      </c>
      <c r="L1848" s="2">
        <f t="shared" si="649"/>
        <v>0</v>
      </c>
      <c r="M1848" s="2">
        <f t="shared" si="650"/>
        <v>5.5511151231257827E-17</v>
      </c>
      <c r="N1848" s="56">
        <v>276710</v>
      </c>
      <c r="O1848" s="56">
        <v>254049</v>
      </c>
      <c r="P1848" s="56"/>
      <c r="Q1848" s="56"/>
      <c r="R1848" s="56"/>
      <c r="S1848" s="56"/>
      <c r="T1848" s="56"/>
      <c r="U1848" s="56"/>
      <c r="V1848" s="56"/>
      <c r="W1848" s="56"/>
      <c r="X1848" s="56"/>
      <c r="Y1848" s="56"/>
      <c r="Z1848" s="56"/>
      <c r="AA1848" s="56"/>
      <c r="AB1848" s="56"/>
      <c r="AC1848" s="56"/>
      <c r="AD1848" s="56"/>
      <c r="AE1848" s="56"/>
      <c r="AG1848" s="6">
        <f>IF(Q1848&gt;0,RANK(Q1848,(N1848:P1848,Q1848:AE1848)),0)</f>
        <v>0</v>
      </c>
      <c r="AH1848" s="6">
        <f>IF(R1848&gt;0,RANK(R1848,(N1848:P1848,Q1848:AE1848)),0)</f>
        <v>0</v>
      </c>
      <c r="AI1848" s="6">
        <f>IF(T1848&gt;0,RANK(T1848,(N1848:P1848,Q1848:AE1848)),0)</f>
        <v>0</v>
      </c>
      <c r="AJ1848" s="6">
        <f>IF(S1848&gt;0,RANK(S1848,(N1848:P1848,Q1848:AE1848)),0)</f>
        <v>0</v>
      </c>
      <c r="AK1848" s="2">
        <f t="shared" si="651"/>
        <v>0</v>
      </c>
      <c r="AL1848" s="2">
        <f t="shared" si="652"/>
        <v>0</v>
      </c>
      <c r="AM1848" s="2">
        <f t="shared" si="653"/>
        <v>0</v>
      </c>
      <c r="AN1848" s="2">
        <f t="shared" si="654"/>
        <v>0</v>
      </c>
      <c r="AP1848" t="s">
        <v>2473</v>
      </c>
      <c r="AQ1848" t="s">
        <v>1388</v>
      </c>
      <c r="AT1848" s="92">
        <v>53</v>
      </c>
      <c r="AU1848" s="94">
        <v>33</v>
      </c>
      <c r="AV1848" s="98">
        <f t="shared" si="636"/>
        <v>53033</v>
      </c>
      <c r="AX1848" s="6" t="s">
        <v>1535</v>
      </c>
    </row>
    <row r="1849" spans="1:50" hidden="1" outlineLevel="1">
      <c r="A1849" t="s">
        <v>2054</v>
      </c>
      <c r="B1849" t="s">
        <v>1388</v>
      </c>
      <c r="C1849" s="1">
        <f t="shared" si="646"/>
        <v>66807</v>
      </c>
      <c r="D1849" s="6">
        <f>IF(N1849&gt;0, RANK(N1849,(N1849:P1849,Q1849:AE1849)),0)</f>
        <v>2</v>
      </c>
      <c r="E1849" s="6">
        <f>IF(O1849&gt;0,RANK(O1849,(N1849:P1849,Q1849:AE1849)),0)</f>
        <v>1</v>
      </c>
      <c r="F1849" s="6">
        <f>IF(P1849&gt;0,RANK(P1849,(N1849:P1849,Q1849:AE1849)),0)</f>
        <v>0</v>
      </c>
      <c r="G1849" s="1">
        <f t="shared" ref="G1849:G1912" si="655">IF(C1849&gt;0,MAX(N1849:P1849)-LARGE(N1849:P1849,2),0)</f>
        <v>9207</v>
      </c>
      <c r="H1849" s="2">
        <f t="shared" ref="H1849:H1912" si="656">IF(C1849&gt;0,G1849/C1849,0)</f>
        <v>0.13781489963626567</v>
      </c>
      <c r="I1849" s="2"/>
      <c r="J1849" s="2">
        <f t="shared" si="647"/>
        <v>0.43109255018186715</v>
      </c>
      <c r="K1849" s="2">
        <f t="shared" si="648"/>
        <v>0.56890744981813279</v>
      </c>
      <c r="L1849" s="2">
        <f t="shared" si="649"/>
        <v>0</v>
      </c>
      <c r="M1849" s="2">
        <f t="shared" si="650"/>
        <v>0</v>
      </c>
      <c r="N1849" s="56">
        <v>28800</v>
      </c>
      <c r="O1849" s="56">
        <v>38007</v>
      </c>
      <c r="P1849" s="56"/>
      <c r="Q1849" s="56"/>
      <c r="R1849" s="56"/>
      <c r="S1849" s="56"/>
      <c r="T1849" s="56"/>
      <c r="U1849" s="56"/>
      <c r="V1849" s="56"/>
      <c r="W1849" s="56"/>
      <c r="X1849" s="56"/>
      <c r="Y1849" s="56"/>
      <c r="Z1849" s="56"/>
      <c r="AA1849" s="56"/>
      <c r="AB1849" s="56"/>
      <c r="AC1849" s="56"/>
      <c r="AD1849" s="56"/>
      <c r="AE1849" s="56"/>
      <c r="AG1849" s="6">
        <f>IF(Q1849&gt;0,RANK(Q1849,(N1849:P1849,Q1849:AE1849)),0)</f>
        <v>0</v>
      </c>
      <c r="AH1849" s="6">
        <f>IF(R1849&gt;0,RANK(R1849,(N1849:P1849,Q1849:AE1849)),0)</f>
        <v>0</v>
      </c>
      <c r="AI1849" s="6">
        <f>IF(T1849&gt;0,RANK(T1849,(N1849:P1849,Q1849:AE1849)),0)</f>
        <v>0</v>
      </c>
      <c r="AJ1849" s="6">
        <f>IF(S1849&gt;0,RANK(S1849,(N1849:P1849,Q1849:AE1849)),0)</f>
        <v>0</v>
      </c>
      <c r="AK1849" s="2">
        <f t="shared" si="651"/>
        <v>0</v>
      </c>
      <c r="AL1849" s="2">
        <f t="shared" si="652"/>
        <v>0</v>
      </c>
      <c r="AM1849" s="2">
        <f t="shared" si="653"/>
        <v>0</v>
      </c>
      <c r="AN1849" s="2">
        <f t="shared" si="654"/>
        <v>0</v>
      </c>
      <c r="AP1849" t="s">
        <v>2054</v>
      </c>
      <c r="AQ1849" t="s">
        <v>1388</v>
      </c>
      <c r="AT1849" s="92">
        <v>53</v>
      </c>
      <c r="AU1849" s="94">
        <v>35</v>
      </c>
      <c r="AV1849" s="98">
        <f t="shared" si="636"/>
        <v>53035</v>
      </c>
      <c r="AX1849" s="6" t="s">
        <v>1535</v>
      </c>
    </row>
    <row r="1850" spans="1:50" hidden="1" outlineLevel="1">
      <c r="A1850" t="s">
        <v>1916</v>
      </c>
      <c r="B1850" t="s">
        <v>1388</v>
      </c>
      <c r="C1850" s="1">
        <f t="shared" si="646"/>
        <v>9976</v>
      </c>
      <c r="D1850" s="6">
        <f>IF(N1850&gt;0, RANK(N1850,(N1850:P1850,Q1850:AE1850)),0)</f>
        <v>2</v>
      </c>
      <c r="E1850" s="6">
        <f>IF(O1850&gt;0,RANK(O1850,(N1850:P1850,Q1850:AE1850)),0)</f>
        <v>1</v>
      </c>
      <c r="F1850" s="6">
        <f>IF(P1850&gt;0,RANK(P1850,(N1850:P1850,Q1850:AE1850)),0)</f>
        <v>0</v>
      </c>
      <c r="G1850" s="1">
        <f t="shared" si="655"/>
        <v>2142</v>
      </c>
      <c r="H1850" s="2">
        <f t="shared" si="656"/>
        <v>0.21471531676022454</v>
      </c>
      <c r="I1850" s="2"/>
      <c r="J1850" s="2">
        <f t="shared" si="647"/>
        <v>0.39264234161988776</v>
      </c>
      <c r="K1850" s="2">
        <f t="shared" si="648"/>
        <v>0.60735765838011224</v>
      </c>
      <c r="L1850" s="2">
        <f t="shared" si="649"/>
        <v>0</v>
      </c>
      <c r="M1850" s="2">
        <f t="shared" si="650"/>
        <v>0</v>
      </c>
      <c r="N1850" s="56">
        <v>3917</v>
      </c>
      <c r="O1850" s="56">
        <v>6059</v>
      </c>
      <c r="P1850" s="56"/>
      <c r="Q1850" s="56"/>
      <c r="R1850" s="56"/>
      <c r="S1850" s="56"/>
      <c r="T1850" s="56"/>
      <c r="U1850" s="56"/>
      <c r="V1850" s="56"/>
      <c r="W1850" s="56"/>
      <c r="X1850" s="56"/>
      <c r="Y1850" s="56"/>
      <c r="Z1850" s="56"/>
      <c r="AA1850" s="56"/>
      <c r="AB1850" s="56"/>
      <c r="AC1850" s="56"/>
      <c r="AD1850" s="56"/>
      <c r="AE1850" s="56"/>
      <c r="AG1850" s="6">
        <f>IF(Q1850&gt;0,RANK(Q1850,(N1850:P1850,Q1850:AE1850)),0)</f>
        <v>0</v>
      </c>
      <c r="AH1850" s="6">
        <f>IF(R1850&gt;0,RANK(R1850,(N1850:P1850,Q1850:AE1850)),0)</f>
        <v>0</v>
      </c>
      <c r="AI1850" s="6">
        <f>IF(T1850&gt;0,RANK(T1850,(N1850:P1850,Q1850:AE1850)),0)</f>
        <v>0</v>
      </c>
      <c r="AJ1850" s="6">
        <f>IF(S1850&gt;0,RANK(S1850,(N1850:P1850,Q1850:AE1850)),0)</f>
        <v>0</v>
      </c>
      <c r="AK1850" s="2">
        <f t="shared" si="651"/>
        <v>0</v>
      </c>
      <c r="AL1850" s="2">
        <f t="shared" si="652"/>
        <v>0</v>
      </c>
      <c r="AM1850" s="2">
        <f t="shared" si="653"/>
        <v>0</v>
      </c>
      <c r="AN1850" s="2">
        <f t="shared" si="654"/>
        <v>0</v>
      </c>
      <c r="AP1850" t="s">
        <v>1916</v>
      </c>
      <c r="AQ1850" t="s">
        <v>1388</v>
      </c>
      <c r="AT1850" s="92">
        <v>53</v>
      </c>
      <c r="AU1850" s="94">
        <v>37</v>
      </c>
      <c r="AV1850" s="98">
        <f t="shared" si="636"/>
        <v>53037</v>
      </c>
      <c r="AX1850" s="6" t="s">
        <v>1535</v>
      </c>
    </row>
    <row r="1851" spans="1:50" hidden="1" outlineLevel="1">
      <c r="A1851" t="s">
        <v>944</v>
      </c>
      <c r="B1851" t="s">
        <v>1388</v>
      </c>
      <c r="C1851" s="1">
        <f t="shared" si="646"/>
        <v>5745</v>
      </c>
      <c r="D1851" s="6">
        <f>IF(N1851&gt;0, RANK(N1851,(N1851:P1851,Q1851:AE1851)),0)</f>
        <v>2</v>
      </c>
      <c r="E1851" s="6">
        <f>IF(O1851&gt;0,RANK(O1851,(N1851:P1851,Q1851:AE1851)),0)</f>
        <v>1</v>
      </c>
      <c r="F1851" s="6">
        <f>IF(P1851&gt;0,RANK(P1851,(N1851:P1851,Q1851:AE1851)),0)</f>
        <v>0</v>
      </c>
      <c r="G1851" s="1">
        <f t="shared" si="655"/>
        <v>1451</v>
      </c>
      <c r="H1851" s="2">
        <f t="shared" si="656"/>
        <v>0.25256744995648389</v>
      </c>
      <c r="I1851" s="2"/>
      <c r="J1851" s="2">
        <f t="shared" si="647"/>
        <v>0.37371627502175803</v>
      </c>
      <c r="K1851" s="2">
        <f t="shared" si="648"/>
        <v>0.62628372497824192</v>
      </c>
      <c r="L1851" s="2">
        <f t="shared" si="649"/>
        <v>0</v>
      </c>
      <c r="M1851" s="2">
        <f t="shared" si="650"/>
        <v>1.1102230246251565E-16</v>
      </c>
      <c r="N1851" s="56">
        <v>2147</v>
      </c>
      <c r="O1851" s="56">
        <v>3598</v>
      </c>
      <c r="P1851" s="56"/>
      <c r="Q1851" s="56"/>
      <c r="R1851" s="56"/>
      <c r="S1851" s="56"/>
      <c r="T1851" s="56"/>
      <c r="U1851" s="56"/>
      <c r="V1851" s="56"/>
      <c r="W1851" s="56"/>
      <c r="X1851" s="56"/>
      <c r="Y1851" s="56"/>
      <c r="Z1851" s="56"/>
      <c r="AA1851" s="56"/>
      <c r="AB1851" s="56"/>
      <c r="AC1851" s="56"/>
      <c r="AD1851" s="56"/>
      <c r="AE1851" s="56"/>
      <c r="AG1851" s="6">
        <f>IF(Q1851&gt;0,RANK(Q1851,(N1851:P1851,Q1851:AE1851)),0)</f>
        <v>0</v>
      </c>
      <c r="AH1851" s="6">
        <f>IF(R1851&gt;0,RANK(R1851,(N1851:P1851,Q1851:AE1851)),0)</f>
        <v>0</v>
      </c>
      <c r="AI1851" s="6">
        <f>IF(T1851&gt;0,RANK(T1851,(N1851:P1851,Q1851:AE1851)),0)</f>
        <v>0</v>
      </c>
      <c r="AJ1851" s="6">
        <f>IF(S1851&gt;0,RANK(S1851,(N1851:P1851,Q1851:AE1851)),0)</f>
        <v>0</v>
      </c>
      <c r="AK1851" s="2">
        <f t="shared" si="651"/>
        <v>0</v>
      </c>
      <c r="AL1851" s="2">
        <f t="shared" si="652"/>
        <v>0</v>
      </c>
      <c r="AM1851" s="2">
        <f t="shared" si="653"/>
        <v>0</v>
      </c>
      <c r="AN1851" s="2">
        <f t="shared" si="654"/>
        <v>0</v>
      </c>
      <c r="AP1851" t="s">
        <v>944</v>
      </c>
      <c r="AQ1851" t="s">
        <v>1388</v>
      </c>
      <c r="AT1851" s="92">
        <v>53</v>
      </c>
      <c r="AU1851" s="94">
        <v>39</v>
      </c>
      <c r="AV1851" s="98">
        <f t="shared" si="636"/>
        <v>53039</v>
      </c>
      <c r="AX1851" s="6" t="s">
        <v>1535</v>
      </c>
    </row>
    <row r="1852" spans="1:50" hidden="1" outlineLevel="1">
      <c r="A1852" t="s">
        <v>109</v>
      </c>
      <c r="B1852" t="s">
        <v>1388</v>
      </c>
      <c r="C1852" s="1">
        <f t="shared" si="646"/>
        <v>22871</v>
      </c>
      <c r="D1852" s="6">
        <f>IF(N1852&gt;0, RANK(N1852,(N1852:P1852,Q1852:AE1852)),0)</f>
        <v>2</v>
      </c>
      <c r="E1852" s="6">
        <f>IF(O1852&gt;0,RANK(O1852,(N1852:P1852,Q1852:AE1852)),0)</f>
        <v>1</v>
      </c>
      <c r="F1852" s="6">
        <f>IF(P1852&gt;0,RANK(P1852,(N1852:P1852,Q1852:AE1852)),0)</f>
        <v>0</v>
      </c>
      <c r="G1852" s="1">
        <f t="shared" si="655"/>
        <v>8397</v>
      </c>
      <c r="H1852" s="2">
        <f t="shared" si="656"/>
        <v>0.36714616763587077</v>
      </c>
      <c r="I1852" s="2"/>
      <c r="J1852" s="2">
        <f t="shared" si="647"/>
        <v>0.31642691618206464</v>
      </c>
      <c r="K1852" s="2">
        <f t="shared" si="648"/>
        <v>0.68357308381793536</v>
      </c>
      <c r="L1852" s="2">
        <f t="shared" si="649"/>
        <v>0</v>
      </c>
      <c r="M1852" s="2">
        <f t="shared" si="650"/>
        <v>0</v>
      </c>
      <c r="N1852" s="56">
        <v>7237</v>
      </c>
      <c r="O1852" s="56">
        <v>15634</v>
      </c>
      <c r="P1852" s="56"/>
      <c r="Q1852" s="56"/>
      <c r="R1852" s="56"/>
      <c r="S1852" s="56"/>
      <c r="T1852" s="56"/>
      <c r="U1852" s="56"/>
      <c r="V1852" s="56"/>
      <c r="W1852" s="56"/>
      <c r="X1852" s="56"/>
      <c r="Y1852" s="56"/>
      <c r="Z1852" s="56"/>
      <c r="AA1852" s="56"/>
      <c r="AB1852" s="56"/>
      <c r="AC1852" s="56"/>
      <c r="AD1852" s="56"/>
      <c r="AE1852" s="56"/>
      <c r="AG1852" s="6">
        <f>IF(Q1852&gt;0,RANK(Q1852,(N1852:P1852,Q1852:AE1852)),0)</f>
        <v>0</v>
      </c>
      <c r="AH1852" s="6">
        <f>IF(R1852&gt;0,RANK(R1852,(N1852:P1852,Q1852:AE1852)),0)</f>
        <v>0</v>
      </c>
      <c r="AI1852" s="6">
        <f>IF(T1852&gt;0,RANK(T1852,(N1852:P1852,Q1852:AE1852)),0)</f>
        <v>0</v>
      </c>
      <c r="AJ1852" s="6">
        <f>IF(S1852&gt;0,RANK(S1852,(N1852:P1852,Q1852:AE1852)),0)</f>
        <v>0</v>
      </c>
      <c r="AK1852" s="2">
        <f t="shared" si="651"/>
        <v>0</v>
      </c>
      <c r="AL1852" s="2">
        <f t="shared" si="652"/>
        <v>0</v>
      </c>
      <c r="AM1852" s="2">
        <f t="shared" si="653"/>
        <v>0</v>
      </c>
      <c r="AN1852" s="2">
        <f t="shared" si="654"/>
        <v>0</v>
      </c>
      <c r="AP1852" t="s">
        <v>109</v>
      </c>
      <c r="AQ1852" t="s">
        <v>1388</v>
      </c>
      <c r="AT1852" s="92">
        <v>53</v>
      </c>
      <c r="AU1852" s="94">
        <v>41</v>
      </c>
      <c r="AV1852" s="98">
        <f t="shared" si="636"/>
        <v>53041</v>
      </c>
      <c r="AX1852" s="6" t="s">
        <v>1535</v>
      </c>
    </row>
    <row r="1853" spans="1:50" hidden="1" outlineLevel="1">
      <c r="A1853" t="s">
        <v>1001</v>
      </c>
      <c r="B1853" t="s">
        <v>1388</v>
      </c>
      <c r="C1853" s="1">
        <f t="shared" si="646"/>
        <v>4643</v>
      </c>
      <c r="D1853" s="6">
        <f>IF(N1853&gt;0, RANK(N1853,(N1853:P1853,Q1853:AE1853)),0)</f>
        <v>2</v>
      </c>
      <c r="E1853" s="6">
        <f>IF(O1853&gt;0,RANK(O1853,(N1853:P1853,Q1853:AE1853)),0)</f>
        <v>1</v>
      </c>
      <c r="F1853" s="6">
        <f>IF(P1853&gt;0,RANK(P1853,(N1853:P1853,Q1853:AE1853)),0)</f>
        <v>0</v>
      </c>
      <c r="G1853" s="1">
        <f t="shared" si="655"/>
        <v>1941</v>
      </c>
      <c r="H1853" s="2">
        <f t="shared" si="656"/>
        <v>0.41804867542537155</v>
      </c>
      <c r="I1853" s="2"/>
      <c r="J1853" s="2">
        <f t="shared" si="647"/>
        <v>0.29097566228731425</v>
      </c>
      <c r="K1853" s="2">
        <f t="shared" si="648"/>
        <v>0.7090243377126858</v>
      </c>
      <c r="L1853" s="2">
        <f t="shared" si="649"/>
        <v>0</v>
      </c>
      <c r="M1853" s="2">
        <f t="shared" si="650"/>
        <v>-1.1102230246251565E-16</v>
      </c>
      <c r="N1853" s="56">
        <v>1351</v>
      </c>
      <c r="O1853" s="56">
        <v>3292</v>
      </c>
      <c r="P1853" s="56"/>
      <c r="Q1853" s="56"/>
      <c r="R1853" s="56"/>
      <c r="S1853" s="56"/>
      <c r="T1853" s="56"/>
      <c r="U1853" s="56"/>
      <c r="V1853" s="56"/>
      <c r="W1853" s="56"/>
      <c r="X1853" s="56"/>
      <c r="Y1853" s="56"/>
      <c r="Z1853" s="56"/>
      <c r="AA1853" s="56"/>
      <c r="AB1853" s="56"/>
      <c r="AC1853" s="56"/>
      <c r="AD1853" s="56"/>
      <c r="AE1853" s="56"/>
      <c r="AG1853" s="6">
        <f>IF(Q1853&gt;0,RANK(Q1853,(N1853:P1853,Q1853:AE1853)),0)</f>
        <v>0</v>
      </c>
      <c r="AH1853" s="6">
        <f>IF(R1853&gt;0,RANK(R1853,(N1853:P1853,Q1853:AE1853)),0)</f>
        <v>0</v>
      </c>
      <c r="AI1853" s="6">
        <f>IF(T1853&gt;0,RANK(T1853,(N1853:P1853,Q1853:AE1853)),0)</f>
        <v>0</v>
      </c>
      <c r="AJ1853" s="6">
        <f>IF(S1853&gt;0,RANK(S1853,(N1853:P1853,Q1853:AE1853)),0)</f>
        <v>0</v>
      </c>
      <c r="AK1853" s="2">
        <f t="shared" si="651"/>
        <v>0</v>
      </c>
      <c r="AL1853" s="2">
        <f t="shared" si="652"/>
        <v>0</v>
      </c>
      <c r="AM1853" s="2">
        <f t="shared" si="653"/>
        <v>0</v>
      </c>
      <c r="AN1853" s="2">
        <f t="shared" si="654"/>
        <v>0</v>
      </c>
      <c r="AP1853" t="s">
        <v>1001</v>
      </c>
      <c r="AQ1853" t="s">
        <v>1388</v>
      </c>
      <c r="AT1853" s="92">
        <v>53</v>
      </c>
      <c r="AU1853" s="94">
        <v>43</v>
      </c>
      <c r="AV1853" s="98">
        <f t="shared" si="636"/>
        <v>53043</v>
      </c>
      <c r="AX1853" s="6" t="s">
        <v>1535</v>
      </c>
    </row>
    <row r="1854" spans="1:50" hidden="1" outlineLevel="1">
      <c r="A1854" t="s">
        <v>186</v>
      </c>
      <c r="B1854" t="s">
        <v>1388</v>
      </c>
      <c r="C1854" s="1">
        <f t="shared" si="646"/>
        <v>15909</v>
      </c>
      <c r="D1854" s="6">
        <f>IF(N1854&gt;0, RANK(N1854,(N1854:P1854,Q1854:AE1854)),0)</f>
        <v>2</v>
      </c>
      <c r="E1854" s="6">
        <f>IF(O1854&gt;0,RANK(O1854,(N1854:P1854,Q1854:AE1854)),0)</f>
        <v>1</v>
      </c>
      <c r="F1854" s="6">
        <f>IF(P1854&gt;0,RANK(P1854,(N1854:P1854,Q1854:AE1854)),0)</f>
        <v>0</v>
      </c>
      <c r="G1854" s="1">
        <f t="shared" si="655"/>
        <v>547</v>
      </c>
      <c r="H1854" s="2">
        <f t="shared" si="656"/>
        <v>3.4383053617449241E-2</v>
      </c>
      <c r="I1854" s="2"/>
      <c r="J1854" s="2">
        <f t="shared" si="647"/>
        <v>0.4828084731912754</v>
      </c>
      <c r="K1854" s="2">
        <f t="shared" si="648"/>
        <v>0.5171915268087246</v>
      </c>
      <c r="L1854" s="2">
        <f t="shared" si="649"/>
        <v>0</v>
      </c>
      <c r="M1854" s="2">
        <f t="shared" si="650"/>
        <v>0</v>
      </c>
      <c r="N1854" s="56">
        <v>7681</v>
      </c>
      <c r="O1854" s="56">
        <v>8228</v>
      </c>
      <c r="P1854" s="56"/>
      <c r="Q1854" s="56"/>
      <c r="R1854" s="56"/>
      <c r="S1854" s="56"/>
      <c r="T1854" s="56"/>
      <c r="U1854" s="56"/>
      <c r="V1854" s="56"/>
      <c r="W1854" s="56"/>
      <c r="X1854" s="56"/>
      <c r="Y1854" s="56"/>
      <c r="Z1854" s="56"/>
      <c r="AA1854" s="56"/>
      <c r="AB1854" s="56"/>
      <c r="AC1854" s="56"/>
      <c r="AD1854" s="56"/>
      <c r="AE1854" s="56"/>
      <c r="AG1854" s="6">
        <f>IF(Q1854&gt;0,RANK(Q1854,(N1854:P1854,Q1854:AE1854)),0)</f>
        <v>0</v>
      </c>
      <c r="AH1854" s="6">
        <f>IF(R1854&gt;0,RANK(R1854,(N1854:P1854,Q1854:AE1854)),0)</f>
        <v>0</v>
      </c>
      <c r="AI1854" s="6">
        <f>IF(T1854&gt;0,RANK(T1854,(N1854:P1854,Q1854:AE1854)),0)</f>
        <v>0</v>
      </c>
      <c r="AJ1854" s="6">
        <f>IF(S1854&gt;0,RANK(S1854,(N1854:P1854,Q1854:AE1854)),0)</f>
        <v>0</v>
      </c>
      <c r="AK1854" s="2">
        <f t="shared" si="651"/>
        <v>0</v>
      </c>
      <c r="AL1854" s="2">
        <f t="shared" si="652"/>
        <v>0</v>
      </c>
      <c r="AM1854" s="2">
        <f t="shared" si="653"/>
        <v>0</v>
      </c>
      <c r="AN1854" s="2">
        <f t="shared" si="654"/>
        <v>0</v>
      </c>
      <c r="AP1854" t="s">
        <v>186</v>
      </c>
      <c r="AQ1854" t="s">
        <v>1388</v>
      </c>
      <c r="AT1854" s="92">
        <v>53</v>
      </c>
      <c r="AU1854" s="94">
        <v>45</v>
      </c>
      <c r="AV1854" s="98">
        <f t="shared" si="636"/>
        <v>53045</v>
      </c>
      <c r="AX1854" s="6" t="s">
        <v>1535</v>
      </c>
    </row>
    <row r="1855" spans="1:50" hidden="1" outlineLevel="1">
      <c r="A1855" t="s">
        <v>2092</v>
      </c>
      <c r="B1855" t="s">
        <v>1388</v>
      </c>
      <c r="C1855" s="1">
        <f t="shared" si="646"/>
        <v>10874</v>
      </c>
      <c r="D1855" s="6">
        <f>IF(N1855&gt;0, RANK(N1855,(N1855:P1855,Q1855:AE1855)),0)</f>
        <v>2</v>
      </c>
      <c r="E1855" s="6">
        <f>IF(O1855&gt;0,RANK(O1855,(N1855:P1855,Q1855:AE1855)),0)</f>
        <v>1</v>
      </c>
      <c r="F1855" s="6">
        <f>IF(P1855&gt;0,RANK(P1855,(N1855:P1855,Q1855:AE1855)),0)</f>
        <v>0</v>
      </c>
      <c r="G1855" s="1">
        <f t="shared" si="655"/>
        <v>3480</v>
      </c>
      <c r="H1855" s="2">
        <f t="shared" si="656"/>
        <v>0.32002942799337869</v>
      </c>
      <c r="I1855" s="2"/>
      <c r="J1855" s="2">
        <f t="shared" si="647"/>
        <v>0.33998528600331063</v>
      </c>
      <c r="K1855" s="2">
        <f t="shared" si="648"/>
        <v>0.66001471399668932</v>
      </c>
      <c r="L1855" s="2">
        <f t="shared" si="649"/>
        <v>0</v>
      </c>
      <c r="M1855" s="2">
        <f t="shared" si="650"/>
        <v>1.1102230246251565E-16</v>
      </c>
      <c r="N1855" s="56">
        <v>3697</v>
      </c>
      <c r="O1855" s="56">
        <v>7177</v>
      </c>
      <c r="P1855" s="56"/>
      <c r="Q1855" s="56"/>
      <c r="R1855" s="56"/>
      <c r="S1855" s="56"/>
      <c r="T1855" s="56"/>
      <c r="U1855" s="56"/>
      <c r="V1855" s="56"/>
      <c r="W1855" s="56"/>
      <c r="X1855" s="56"/>
      <c r="Y1855" s="56"/>
      <c r="Z1855" s="56"/>
      <c r="AA1855" s="56"/>
      <c r="AB1855" s="56"/>
      <c r="AC1855" s="56"/>
      <c r="AD1855" s="56"/>
      <c r="AE1855" s="56"/>
      <c r="AG1855" s="6">
        <f>IF(Q1855&gt;0,RANK(Q1855,(N1855:P1855,Q1855:AE1855)),0)</f>
        <v>0</v>
      </c>
      <c r="AH1855" s="6">
        <f>IF(R1855&gt;0,RANK(R1855,(N1855:P1855,Q1855:AE1855)),0)</f>
        <v>0</v>
      </c>
      <c r="AI1855" s="6">
        <f>IF(T1855&gt;0,RANK(T1855,(N1855:P1855,Q1855:AE1855)),0)</f>
        <v>0</v>
      </c>
      <c r="AJ1855" s="6">
        <f>IF(S1855&gt;0,RANK(S1855,(N1855:P1855,Q1855:AE1855)),0)</f>
        <v>0</v>
      </c>
      <c r="AK1855" s="2">
        <f t="shared" si="651"/>
        <v>0</v>
      </c>
      <c r="AL1855" s="2">
        <f t="shared" si="652"/>
        <v>0</v>
      </c>
      <c r="AM1855" s="2">
        <f t="shared" si="653"/>
        <v>0</v>
      </c>
      <c r="AN1855" s="2">
        <f t="shared" si="654"/>
        <v>0</v>
      </c>
      <c r="AP1855" t="s">
        <v>2092</v>
      </c>
      <c r="AQ1855" t="s">
        <v>1388</v>
      </c>
      <c r="AT1855" s="92">
        <v>53</v>
      </c>
      <c r="AU1855" s="94">
        <v>47</v>
      </c>
      <c r="AV1855" s="98">
        <f t="shared" si="636"/>
        <v>53047</v>
      </c>
      <c r="AX1855" s="6" t="s">
        <v>1535</v>
      </c>
    </row>
    <row r="1856" spans="1:50" hidden="1" outlineLevel="1">
      <c r="A1856" t="s">
        <v>1590</v>
      </c>
      <c r="B1856" t="s">
        <v>1388</v>
      </c>
      <c r="C1856" s="1">
        <f t="shared" si="646"/>
        <v>7294</v>
      </c>
      <c r="D1856" s="6">
        <f>IF(N1856&gt;0, RANK(N1856,(N1856:P1856,Q1856:AE1856)),0)</f>
        <v>1</v>
      </c>
      <c r="E1856" s="6">
        <f>IF(O1856&gt;0,RANK(O1856,(N1856:P1856,Q1856:AE1856)),0)</f>
        <v>2</v>
      </c>
      <c r="F1856" s="6">
        <f>IF(P1856&gt;0,RANK(P1856,(N1856:P1856,Q1856:AE1856)),0)</f>
        <v>0</v>
      </c>
      <c r="G1856" s="1">
        <f t="shared" si="655"/>
        <v>110</v>
      </c>
      <c r="H1856" s="2">
        <f t="shared" si="656"/>
        <v>1.5080888401425829E-2</v>
      </c>
      <c r="I1856" s="2"/>
      <c r="J1856" s="2">
        <f t="shared" si="647"/>
        <v>0.50754044420071287</v>
      </c>
      <c r="K1856" s="2">
        <f t="shared" si="648"/>
        <v>0.49245955579928707</v>
      </c>
      <c r="L1856" s="2">
        <f t="shared" si="649"/>
        <v>0</v>
      </c>
      <c r="M1856" s="2">
        <f t="shared" si="650"/>
        <v>5.5511151231257827E-17</v>
      </c>
      <c r="N1856" s="56">
        <v>3702</v>
      </c>
      <c r="O1856" s="56">
        <v>3592</v>
      </c>
      <c r="P1856" s="56"/>
      <c r="Q1856" s="56"/>
      <c r="R1856" s="56"/>
      <c r="S1856" s="56"/>
      <c r="T1856" s="56"/>
      <c r="U1856" s="56"/>
      <c r="V1856" s="56"/>
      <c r="W1856" s="56"/>
      <c r="X1856" s="56"/>
      <c r="Y1856" s="56"/>
      <c r="Z1856" s="56"/>
      <c r="AA1856" s="56"/>
      <c r="AB1856" s="56"/>
      <c r="AC1856" s="56"/>
      <c r="AD1856" s="56"/>
      <c r="AE1856" s="56"/>
      <c r="AG1856" s="6">
        <f>IF(Q1856&gt;0,RANK(Q1856,(N1856:P1856,Q1856:AE1856)),0)</f>
        <v>0</v>
      </c>
      <c r="AH1856" s="6">
        <f>IF(R1856&gt;0,RANK(R1856,(N1856:P1856,Q1856:AE1856)),0)</f>
        <v>0</v>
      </c>
      <c r="AI1856" s="6">
        <f>IF(T1856&gt;0,RANK(T1856,(N1856:P1856,Q1856:AE1856)),0)</f>
        <v>0</v>
      </c>
      <c r="AJ1856" s="6">
        <f>IF(S1856&gt;0,RANK(S1856,(N1856:P1856,Q1856:AE1856)),0)</f>
        <v>0</v>
      </c>
      <c r="AK1856" s="2">
        <f t="shared" si="651"/>
        <v>0</v>
      </c>
      <c r="AL1856" s="2">
        <f t="shared" si="652"/>
        <v>0</v>
      </c>
      <c r="AM1856" s="2">
        <f t="shared" si="653"/>
        <v>0</v>
      </c>
      <c r="AN1856" s="2">
        <f t="shared" si="654"/>
        <v>0</v>
      </c>
      <c r="AP1856" t="s">
        <v>1590</v>
      </c>
      <c r="AQ1856" t="s">
        <v>1388</v>
      </c>
      <c r="AT1856" s="92">
        <v>53</v>
      </c>
      <c r="AU1856" s="94">
        <v>49</v>
      </c>
      <c r="AV1856" s="98">
        <f t="shared" si="636"/>
        <v>53049</v>
      </c>
      <c r="AX1856" s="6" t="s">
        <v>1535</v>
      </c>
    </row>
    <row r="1857" spans="1:50" hidden="1" outlineLevel="1">
      <c r="A1857" t="s">
        <v>2903</v>
      </c>
      <c r="B1857" t="s">
        <v>1388</v>
      </c>
      <c r="C1857" s="1">
        <f t="shared" si="646"/>
        <v>4300</v>
      </c>
      <c r="D1857" s="6">
        <f>IF(N1857&gt;0, RANK(N1857,(N1857:P1857,Q1857:AE1857)),0)</f>
        <v>2</v>
      </c>
      <c r="E1857" s="6">
        <f>IF(O1857&gt;0,RANK(O1857,(N1857:P1857,Q1857:AE1857)),0)</f>
        <v>1</v>
      </c>
      <c r="F1857" s="6">
        <f>IF(P1857&gt;0,RANK(P1857,(N1857:P1857,Q1857:AE1857)),0)</f>
        <v>0</v>
      </c>
      <c r="G1857" s="1">
        <f t="shared" si="655"/>
        <v>1076</v>
      </c>
      <c r="H1857" s="2">
        <f t="shared" si="656"/>
        <v>0.25023255813953488</v>
      </c>
      <c r="I1857" s="2"/>
      <c r="J1857" s="2">
        <f t="shared" si="647"/>
        <v>0.37488372093023253</v>
      </c>
      <c r="K1857" s="2">
        <f t="shared" si="648"/>
        <v>0.62511627906976741</v>
      </c>
      <c r="L1857" s="2">
        <f t="shared" si="649"/>
        <v>0</v>
      </c>
      <c r="M1857" s="2">
        <f t="shared" si="650"/>
        <v>1.1102230246251565E-16</v>
      </c>
      <c r="N1857" s="56">
        <v>1612</v>
      </c>
      <c r="O1857" s="56">
        <v>2688</v>
      </c>
      <c r="P1857" s="56"/>
      <c r="Q1857" s="56"/>
      <c r="R1857" s="56"/>
      <c r="S1857" s="56"/>
      <c r="T1857" s="56"/>
      <c r="U1857" s="56"/>
      <c r="V1857" s="56"/>
      <c r="W1857" s="56"/>
      <c r="X1857" s="56"/>
      <c r="Y1857" s="56"/>
      <c r="Z1857" s="56"/>
      <c r="AA1857" s="56"/>
      <c r="AB1857" s="56"/>
      <c r="AC1857" s="56"/>
      <c r="AD1857" s="56"/>
      <c r="AE1857" s="56"/>
      <c r="AG1857" s="6">
        <f>IF(Q1857&gt;0,RANK(Q1857,(N1857:P1857,Q1857:AE1857)),0)</f>
        <v>0</v>
      </c>
      <c r="AH1857" s="6">
        <f>IF(R1857&gt;0,RANK(R1857,(N1857:P1857,Q1857:AE1857)),0)</f>
        <v>0</v>
      </c>
      <c r="AI1857" s="6">
        <f>IF(T1857&gt;0,RANK(T1857,(N1857:P1857,Q1857:AE1857)),0)</f>
        <v>0</v>
      </c>
      <c r="AJ1857" s="6">
        <f>IF(S1857&gt;0,RANK(S1857,(N1857:P1857,Q1857:AE1857)),0)</f>
        <v>0</v>
      </c>
      <c r="AK1857" s="2">
        <f t="shared" si="651"/>
        <v>0</v>
      </c>
      <c r="AL1857" s="2">
        <f t="shared" si="652"/>
        <v>0</v>
      </c>
      <c r="AM1857" s="2">
        <f t="shared" si="653"/>
        <v>0</v>
      </c>
      <c r="AN1857" s="2">
        <f t="shared" si="654"/>
        <v>0</v>
      </c>
      <c r="AP1857" t="s">
        <v>2903</v>
      </c>
      <c r="AQ1857" t="s">
        <v>1388</v>
      </c>
      <c r="AT1857" s="92">
        <v>53</v>
      </c>
      <c r="AU1857" s="94">
        <v>51</v>
      </c>
      <c r="AV1857" s="98">
        <f t="shared" si="636"/>
        <v>53051</v>
      </c>
      <c r="AX1857" s="6" t="s">
        <v>1535</v>
      </c>
    </row>
    <row r="1858" spans="1:50" hidden="1" outlineLevel="1">
      <c r="A1858" t="s">
        <v>2733</v>
      </c>
      <c r="B1858" t="s">
        <v>1388</v>
      </c>
      <c r="C1858" s="1">
        <f t="shared" si="646"/>
        <v>168324</v>
      </c>
      <c r="D1858" s="6">
        <f>IF(N1858&gt;0, RANK(N1858,(N1858:P1858,Q1858:AE1858)),0)</f>
        <v>2</v>
      </c>
      <c r="E1858" s="6">
        <f>IF(O1858&gt;0,RANK(O1858,(N1858:P1858,Q1858:AE1858)),0)</f>
        <v>1</v>
      </c>
      <c r="F1858" s="6">
        <f>IF(P1858&gt;0,RANK(P1858,(N1858:P1858,Q1858:AE1858)),0)</f>
        <v>0</v>
      </c>
      <c r="G1858" s="1">
        <f t="shared" si="655"/>
        <v>18474</v>
      </c>
      <c r="H1858" s="2">
        <f t="shared" si="656"/>
        <v>0.1097526199472446</v>
      </c>
      <c r="I1858" s="2"/>
      <c r="J1858" s="2">
        <f t="shared" si="647"/>
        <v>0.44512369002637769</v>
      </c>
      <c r="K1858" s="2">
        <f t="shared" si="648"/>
        <v>0.55487630997362225</v>
      </c>
      <c r="L1858" s="2">
        <f t="shared" si="649"/>
        <v>0</v>
      </c>
      <c r="M1858" s="2">
        <f t="shared" si="650"/>
        <v>0</v>
      </c>
      <c r="N1858" s="56">
        <v>74925</v>
      </c>
      <c r="O1858" s="56">
        <v>93399</v>
      </c>
      <c r="P1858" s="56"/>
      <c r="Q1858" s="56"/>
      <c r="R1858" s="56"/>
      <c r="S1858" s="56"/>
      <c r="T1858" s="56"/>
      <c r="U1858" s="56"/>
      <c r="V1858" s="56"/>
      <c r="W1858" s="56"/>
      <c r="X1858" s="56"/>
      <c r="Y1858" s="56"/>
      <c r="Z1858" s="56"/>
      <c r="AA1858" s="56"/>
      <c r="AB1858" s="56"/>
      <c r="AC1858" s="56"/>
      <c r="AD1858" s="56"/>
      <c r="AE1858" s="56"/>
      <c r="AG1858" s="6">
        <f>IF(Q1858&gt;0,RANK(Q1858,(N1858:P1858,Q1858:AE1858)),0)</f>
        <v>0</v>
      </c>
      <c r="AH1858" s="6">
        <f>IF(R1858&gt;0,RANK(R1858,(N1858:P1858,Q1858:AE1858)),0)</f>
        <v>0</v>
      </c>
      <c r="AI1858" s="6">
        <f>IF(T1858&gt;0,RANK(T1858,(N1858:P1858,Q1858:AE1858)),0)</f>
        <v>0</v>
      </c>
      <c r="AJ1858" s="6">
        <f>IF(S1858&gt;0,RANK(S1858,(N1858:P1858,Q1858:AE1858)),0)</f>
        <v>0</v>
      </c>
      <c r="AK1858" s="2">
        <f t="shared" si="651"/>
        <v>0</v>
      </c>
      <c r="AL1858" s="2">
        <f t="shared" si="652"/>
        <v>0</v>
      </c>
      <c r="AM1858" s="2">
        <f t="shared" si="653"/>
        <v>0</v>
      </c>
      <c r="AN1858" s="2">
        <f t="shared" si="654"/>
        <v>0</v>
      </c>
      <c r="AP1858" t="s">
        <v>2733</v>
      </c>
      <c r="AQ1858" t="s">
        <v>1388</v>
      </c>
      <c r="AT1858" s="92">
        <v>53</v>
      </c>
      <c r="AU1858" s="94">
        <v>53</v>
      </c>
      <c r="AV1858" s="98">
        <f t="shared" si="636"/>
        <v>53053</v>
      </c>
      <c r="AX1858" s="6" t="s">
        <v>1535</v>
      </c>
    </row>
    <row r="1859" spans="1:50" hidden="1" outlineLevel="1">
      <c r="A1859" t="s">
        <v>1521</v>
      </c>
      <c r="B1859" t="s">
        <v>1388</v>
      </c>
      <c r="C1859" s="1">
        <f t="shared" si="646"/>
        <v>6298</v>
      </c>
      <c r="D1859" s="6">
        <f>IF(N1859&gt;0, RANK(N1859,(N1859:P1859,Q1859:AE1859)),0)</f>
        <v>1</v>
      </c>
      <c r="E1859" s="6">
        <f>IF(O1859&gt;0,RANK(O1859,(N1859:P1859,Q1859:AE1859)),0)</f>
        <v>2</v>
      </c>
      <c r="F1859" s="6">
        <f>IF(P1859&gt;0,RANK(P1859,(N1859:P1859,Q1859:AE1859)),0)</f>
        <v>0</v>
      </c>
      <c r="G1859" s="1">
        <f t="shared" si="655"/>
        <v>462</v>
      </c>
      <c r="H1859" s="2">
        <f t="shared" si="656"/>
        <v>7.3356621149571297E-2</v>
      </c>
      <c r="I1859" s="2"/>
      <c r="J1859" s="2">
        <f t="shared" si="647"/>
        <v>0.53667831057478566</v>
      </c>
      <c r="K1859" s="2">
        <f t="shared" si="648"/>
        <v>0.46332168942521434</v>
      </c>
      <c r="L1859" s="2">
        <f t="shared" si="649"/>
        <v>0</v>
      </c>
      <c r="M1859" s="2">
        <f t="shared" si="650"/>
        <v>0</v>
      </c>
      <c r="N1859" s="56">
        <v>3380</v>
      </c>
      <c r="O1859" s="56">
        <v>2918</v>
      </c>
      <c r="P1859" s="56"/>
      <c r="Q1859" s="56"/>
      <c r="R1859" s="56"/>
      <c r="S1859" s="56"/>
      <c r="T1859" s="56"/>
      <c r="U1859" s="56"/>
      <c r="V1859" s="56"/>
      <c r="W1859" s="56"/>
      <c r="X1859" s="56"/>
      <c r="Y1859" s="56"/>
      <c r="Z1859" s="56"/>
      <c r="AA1859" s="56"/>
      <c r="AB1859" s="56"/>
      <c r="AC1859" s="56"/>
      <c r="AD1859" s="56"/>
      <c r="AE1859" s="56"/>
      <c r="AG1859" s="6">
        <f>IF(Q1859&gt;0,RANK(Q1859,(N1859:P1859,Q1859:AE1859)),0)</f>
        <v>0</v>
      </c>
      <c r="AH1859" s="6">
        <f>IF(R1859&gt;0,RANK(R1859,(N1859:P1859,Q1859:AE1859)),0)</f>
        <v>0</v>
      </c>
      <c r="AI1859" s="6">
        <f>IF(T1859&gt;0,RANK(T1859,(N1859:P1859,Q1859:AE1859)),0)</f>
        <v>0</v>
      </c>
      <c r="AJ1859" s="6">
        <f>IF(S1859&gt;0,RANK(S1859,(N1859:P1859,Q1859:AE1859)),0)</f>
        <v>0</v>
      </c>
      <c r="AK1859" s="2">
        <f t="shared" si="651"/>
        <v>0</v>
      </c>
      <c r="AL1859" s="2">
        <f t="shared" si="652"/>
        <v>0</v>
      </c>
      <c r="AM1859" s="2">
        <f t="shared" si="653"/>
        <v>0</v>
      </c>
      <c r="AN1859" s="2">
        <f t="shared" si="654"/>
        <v>0</v>
      </c>
      <c r="AP1859" t="s">
        <v>1521</v>
      </c>
      <c r="AQ1859" t="s">
        <v>1388</v>
      </c>
      <c r="AT1859" s="92">
        <v>53</v>
      </c>
      <c r="AU1859" s="94">
        <v>55</v>
      </c>
      <c r="AV1859" s="98">
        <f t="shared" si="636"/>
        <v>53055</v>
      </c>
      <c r="AX1859" s="6" t="s">
        <v>1535</v>
      </c>
    </row>
    <row r="1860" spans="1:50" hidden="1" outlineLevel="1">
      <c r="A1860" t="s">
        <v>2925</v>
      </c>
      <c r="B1860" t="s">
        <v>1388</v>
      </c>
      <c r="C1860" s="1">
        <f t="shared" si="646"/>
        <v>33754</v>
      </c>
      <c r="D1860" s="6">
        <f>IF(N1860&gt;0, RANK(N1860,(N1860:P1860,Q1860:AE1860)),0)</f>
        <v>2</v>
      </c>
      <c r="E1860" s="6">
        <f>IF(O1860&gt;0,RANK(O1860,(N1860:P1860,Q1860:AE1860)),0)</f>
        <v>1</v>
      </c>
      <c r="F1860" s="6">
        <f>IF(P1860&gt;0,RANK(P1860,(N1860:P1860,Q1860:AE1860)),0)</f>
        <v>0</v>
      </c>
      <c r="G1860" s="1">
        <f t="shared" si="655"/>
        <v>4252</v>
      </c>
      <c r="H1860" s="2">
        <f t="shared" si="656"/>
        <v>0.12597025537714049</v>
      </c>
      <c r="I1860" s="2"/>
      <c r="J1860" s="2">
        <f t="shared" si="647"/>
        <v>0.43701487231142977</v>
      </c>
      <c r="K1860" s="2">
        <f t="shared" si="648"/>
        <v>0.56298512768857023</v>
      </c>
      <c r="L1860" s="2">
        <f t="shared" si="649"/>
        <v>0</v>
      </c>
      <c r="M1860" s="2">
        <f t="shared" si="650"/>
        <v>0</v>
      </c>
      <c r="N1860" s="56">
        <v>14751</v>
      </c>
      <c r="O1860" s="56">
        <v>19003</v>
      </c>
      <c r="P1860" s="56"/>
      <c r="Q1860" s="56"/>
      <c r="R1860" s="56"/>
      <c r="S1860" s="56"/>
      <c r="T1860" s="56"/>
      <c r="U1860" s="56"/>
      <c r="V1860" s="56"/>
      <c r="W1860" s="56"/>
      <c r="X1860" s="56"/>
      <c r="Y1860" s="56"/>
      <c r="Z1860" s="56"/>
      <c r="AA1860" s="56"/>
      <c r="AB1860" s="56"/>
      <c r="AC1860" s="56"/>
      <c r="AD1860" s="56"/>
      <c r="AE1860" s="56"/>
      <c r="AG1860" s="6">
        <f>IF(Q1860&gt;0,RANK(Q1860,(N1860:P1860,Q1860:AE1860)),0)</f>
        <v>0</v>
      </c>
      <c r="AH1860" s="6">
        <f>IF(R1860&gt;0,RANK(R1860,(N1860:P1860,Q1860:AE1860)),0)</f>
        <v>0</v>
      </c>
      <c r="AI1860" s="6">
        <f>IF(T1860&gt;0,RANK(T1860,(N1860:P1860,Q1860:AE1860)),0)</f>
        <v>0</v>
      </c>
      <c r="AJ1860" s="6">
        <f>IF(S1860&gt;0,RANK(S1860,(N1860:P1860,Q1860:AE1860)),0)</f>
        <v>0</v>
      </c>
      <c r="AK1860" s="2">
        <f t="shared" si="651"/>
        <v>0</v>
      </c>
      <c r="AL1860" s="2">
        <f t="shared" si="652"/>
        <v>0</v>
      </c>
      <c r="AM1860" s="2">
        <f t="shared" si="653"/>
        <v>0</v>
      </c>
      <c r="AN1860" s="2">
        <f t="shared" si="654"/>
        <v>0</v>
      </c>
      <c r="AP1860" t="s">
        <v>2925</v>
      </c>
      <c r="AQ1860" t="s">
        <v>1388</v>
      </c>
      <c r="AT1860" s="92">
        <v>53</v>
      </c>
      <c r="AU1860" s="94">
        <v>57</v>
      </c>
      <c r="AV1860" s="98">
        <f t="shared" si="636"/>
        <v>53057</v>
      </c>
      <c r="AX1860" s="6" t="s">
        <v>1535</v>
      </c>
    </row>
    <row r="1861" spans="1:50" hidden="1" outlineLevel="1">
      <c r="A1861" t="s">
        <v>1125</v>
      </c>
      <c r="B1861" t="s">
        <v>1388</v>
      </c>
      <c r="C1861" s="1">
        <f t="shared" si="646"/>
        <v>3099</v>
      </c>
      <c r="D1861" s="6">
        <f>IF(N1861&gt;0, RANK(N1861,(N1861:P1861,Q1861:AE1861)),0)</f>
        <v>2</v>
      </c>
      <c r="E1861" s="6">
        <f>IF(O1861&gt;0,RANK(O1861,(N1861:P1861,Q1861:AE1861)),0)</f>
        <v>1</v>
      </c>
      <c r="F1861" s="6">
        <f>IF(P1861&gt;0,RANK(P1861,(N1861:P1861,Q1861:AE1861)),0)</f>
        <v>0</v>
      </c>
      <c r="G1861" s="1">
        <f t="shared" si="655"/>
        <v>463</v>
      </c>
      <c r="H1861" s="2">
        <f t="shared" si="656"/>
        <v>0.1494030332365279</v>
      </c>
      <c r="I1861" s="2"/>
      <c r="J1861" s="2">
        <f t="shared" si="647"/>
        <v>0.42529848338173604</v>
      </c>
      <c r="K1861" s="2">
        <f t="shared" si="648"/>
        <v>0.57470151661826396</v>
      </c>
      <c r="L1861" s="2">
        <f t="shared" si="649"/>
        <v>0</v>
      </c>
      <c r="M1861" s="2">
        <f t="shared" si="650"/>
        <v>0</v>
      </c>
      <c r="N1861" s="56">
        <v>1318</v>
      </c>
      <c r="O1861" s="56">
        <v>1781</v>
      </c>
      <c r="P1861" s="56"/>
      <c r="Q1861" s="56"/>
      <c r="R1861" s="56"/>
      <c r="S1861" s="56"/>
      <c r="T1861" s="56"/>
      <c r="U1861" s="56"/>
      <c r="V1861" s="56"/>
      <c r="W1861" s="56"/>
      <c r="X1861" s="56"/>
      <c r="Y1861" s="56"/>
      <c r="Z1861" s="56"/>
      <c r="AA1861" s="56"/>
      <c r="AB1861" s="56"/>
      <c r="AC1861" s="56"/>
      <c r="AD1861" s="56"/>
      <c r="AE1861" s="56"/>
      <c r="AG1861" s="6">
        <f>IF(Q1861&gt;0,RANK(Q1861,(N1861:P1861,Q1861:AE1861)),0)</f>
        <v>0</v>
      </c>
      <c r="AH1861" s="6">
        <f>IF(R1861&gt;0,RANK(R1861,(N1861:P1861,Q1861:AE1861)),0)</f>
        <v>0</v>
      </c>
      <c r="AI1861" s="6">
        <f>IF(T1861&gt;0,RANK(T1861,(N1861:P1861,Q1861:AE1861)),0)</f>
        <v>0</v>
      </c>
      <c r="AJ1861" s="6">
        <f>IF(S1861&gt;0,RANK(S1861,(N1861:P1861,Q1861:AE1861)),0)</f>
        <v>0</v>
      </c>
      <c r="AK1861" s="2">
        <f t="shared" si="651"/>
        <v>0</v>
      </c>
      <c r="AL1861" s="2">
        <f t="shared" si="652"/>
        <v>0</v>
      </c>
      <c r="AM1861" s="2">
        <f t="shared" si="653"/>
        <v>0</v>
      </c>
      <c r="AN1861" s="2">
        <f t="shared" si="654"/>
        <v>0</v>
      </c>
      <c r="AP1861" t="s">
        <v>1125</v>
      </c>
      <c r="AQ1861" t="s">
        <v>1388</v>
      </c>
      <c r="AT1861" s="92">
        <v>53</v>
      </c>
      <c r="AU1861" s="94">
        <v>59</v>
      </c>
      <c r="AV1861" s="98">
        <f t="shared" si="636"/>
        <v>53059</v>
      </c>
      <c r="AX1861" s="6" t="s">
        <v>1535</v>
      </c>
    </row>
    <row r="1862" spans="1:50" hidden="1" outlineLevel="1">
      <c r="A1862" t="s">
        <v>1126</v>
      </c>
      <c r="B1862" t="s">
        <v>1388</v>
      </c>
      <c r="C1862" s="1">
        <f t="shared" si="646"/>
        <v>155390</v>
      </c>
      <c r="D1862" s="6">
        <f>IF(N1862&gt;0, RANK(N1862,(N1862:P1862,Q1862:AE1862)),0)</f>
        <v>2</v>
      </c>
      <c r="E1862" s="6">
        <f>IF(O1862&gt;0,RANK(O1862,(N1862:P1862,Q1862:AE1862)),0)</f>
        <v>1</v>
      </c>
      <c r="F1862" s="6">
        <f>IF(P1862&gt;0,RANK(P1862,(N1862:P1862,Q1862:AE1862)),0)</f>
        <v>0</v>
      </c>
      <c r="G1862" s="1">
        <f t="shared" si="655"/>
        <v>17328</v>
      </c>
      <c r="H1862" s="2">
        <f t="shared" si="656"/>
        <v>0.11151296737241778</v>
      </c>
      <c r="I1862" s="2"/>
      <c r="J1862" s="2">
        <f t="shared" si="647"/>
        <v>0.44424351631379111</v>
      </c>
      <c r="K1862" s="2">
        <f t="shared" si="648"/>
        <v>0.55575648368620889</v>
      </c>
      <c r="L1862" s="2">
        <f t="shared" si="649"/>
        <v>0</v>
      </c>
      <c r="M1862" s="2">
        <f t="shared" si="650"/>
        <v>0</v>
      </c>
      <c r="N1862" s="56">
        <v>69031</v>
      </c>
      <c r="O1862" s="56">
        <v>86359</v>
      </c>
      <c r="P1862" s="56"/>
      <c r="Q1862" s="56"/>
      <c r="R1862" s="56"/>
      <c r="S1862" s="56"/>
      <c r="T1862" s="56"/>
      <c r="U1862" s="56"/>
      <c r="V1862" s="56"/>
      <c r="W1862" s="56"/>
      <c r="X1862" s="56"/>
      <c r="Y1862" s="56"/>
      <c r="Z1862" s="56"/>
      <c r="AA1862" s="56"/>
      <c r="AB1862" s="56"/>
      <c r="AC1862" s="56"/>
      <c r="AD1862" s="56"/>
      <c r="AE1862" s="56"/>
      <c r="AG1862" s="6">
        <f>IF(Q1862&gt;0,RANK(Q1862,(N1862:P1862,Q1862:AE1862)),0)</f>
        <v>0</v>
      </c>
      <c r="AH1862" s="6">
        <f>IF(R1862&gt;0,RANK(R1862,(N1862:P1862,Q1862:AE1862)),0)</f>
        <v>0</v>
      </c>
      <c r="AI1862" s="6">
        <f>IF(T1862&gt;0,RANK(T1862,(N1862:P1862,Q1862:AE1862)),0)</f>
        <v>0</v>
      </c>
      <c r="AJ1862" s="6">
        <f>IF(S1862&gt;0,RANK(S1862,(N1862:P1862,Q1862:AE1862)),0)</f>
        <v>0</v>
      </c>
      <c r="AK1862" s="2">
        <f t="shared" si="651"/>
        <v>0</v>
      </c>
      <c r="AL1862" s="2">
        <f t="shared" si="652"/>
        <v>0</v>
      </c>
      <c r="AM1862" s="2">
        <f t="shared" si="653"/>
        <v>0</v>
      </c>
      <c r="AN1862" s="2">
        <f t="shared" si="654"/>
        <v>0</v>
      </c>
      <c r="AP1862" t="s">
        <v>1126</v>
      </c>
      <c r="AQ1862" t="s">
        <v>1388</v>
      </c>
      <c r="AT1862" s="92">
        <v>53</v>
      </c>
      <c r="AU1862" s="94">
        <v>61</v>
      </c>
      <c r="AV1862" s="98">
        <f t="shared" si="636"/>
        <v>53061</v>
      </c>
      <c r="AX1862" s="6" t="s">
        <v>1535</v>
      </c>
    </row>
    <row r="1863" spans="1:50" hidden="1" outlineLevel="1">
      <c r="A1863" t="s">
        <v>301</v>
      </c>
      <c r="B1863" t="s">
        <v>1388</v>
      </c>
      <c r="C1863" s="1">
        <f t="shared" si="646"/>
        <v>145221</v>
      </c>
      <c r="D1863" s="6">
        <f>IF(N1863&gt;0, RANK(N1863,(N1863:P1863,Q1863:AE1863)),0)</f>
        <v>2</v>
      </c>
      <c r="E1863" s="6">
        <f>IF(O1863&gt;0,RANK(O1863,(N1863:P1863,Q1863:AE1863)),0)</f>
        <v>1</v>
      </c>
      <c r="F1863" s="6">
        <f>IF(P1863&gt;0,RANK(P1863,(N1863:P1863,Q1863:AE1863)),0)</f>
        <v>0</v>
      </c>
      <c r="G1863" s="1">
        <f t="shared" si="655"/>
        <v>28553</v>
      </c>
      <c r="H1863" s="2">
        <f t="shared" si="656"/>
        <v>0.19661756908436107</v>
      </c>
      <c r="I1863" s="2"/>
      <c r="J1863" s="2">
        <f t="shared" si="647"/>
        <v>0.40169121545781944</v>
      </c>
      <c r="K1863" s="2">
        <f t="shared" si="648"/>
        <v>0.59830878454218051</v>
      </c>
      <c r="L1863" s="2">
        <f t="shared" si="649"/>
        <v>0</v>
      </c>
      <c r="M1863" s="2">
        <f t="shared" si="650"/>
        <v>1.1102230246251565E-16</v>
      </c>
      <c r="N1863" s="56">
        <v>58334</v>
      </c>
      <c r="O1863" s="56">
        <v>86887</v>
      </c>
      <c r="P1863" s="56"/>
      <c r="Q1863" s="56"/>
      <c r="R1863" s="56"/>
      <c r="S1863" s="56"/>
      <c r="T1863" s="56"/>
      <c r="U1863" s="56"/>
      <c r="V1863" s="56"/>
      <c r="W1863" s="56"/>
      <c r="X1863" s="56"/>
      <c r="Y1863" s="56"/>
      <c r="Z1863" s="56"/>
      <c r="AA1863" s="56"/>
      <c r="AB1863" s="56"/>
      <c r="AC1863" s="56"/>
      <c r="AD1863" s="56"/>
      <c r="AE1863" s="56"/>
      <c r="AG1863" s="6">
        <f>IF(Q1863&gt;0,RANK(Q1863,(N1863:P1863,Q1863:AE1863)),0)</f>
        <v>0</v>
      </c>
      <c r="AH1863" s="6">
        <f>IF(R1863&gt;0,RANK(R1863,(N1863:P1863,Q1863:AE1863)),0)</f>
        <v>0</v>
      </c>
      <c r="AI1863" s="6">
        <f>IF(T1863&gt;0,RANK(T1863,(N1863:P1863,Q1863:AE1863)),0)</f>
        <v>0</v>
      </c>
      <c r="AJ1863" s="6">
        <f>IF(S1863&gt;0,RANK(S1863,(N1863:P1863,Q1863:AE1863)),0)</f>
        <v>0</v>
      </c>
      <c r="AK1863" s="2">
        <f t="shared" si="651"/>
        <v>0</v>
      </c>
      <c r="AL1863" s="2">
        <f t="shared" si="652"/>
        <v>0</v>
      </c>
      <c r="AM1863" s="2">
        <f t="shared" si="653"/>
        <v>0</v>
      </c>
      <c r="AN1863" s="2">
        <f t="shared" si="654"/>
        <v>0</v>
      </c>
      <c r="AP1863" t="s">
        <v>301</v>
      </c>
      <c r="AQ1863" t="s">
        <v>1388</v>
      </c>
      <c r="AT1863" s="92">
        <v>53</v>
      </c>
      <c r="AU1863" s="94">
        <v>63</v>
      </c>
      <c r="AV1863" s="98">
        <f t="shared" si="636"/>
        <v>53063</v>
      </c>
      <c r="AX1863" s="6" t="s">
        <v>1535</v>
      </c>
    </row>
    <row r="1864" spans="1:50" hidden="1" outlineLevel="1">
      <c r="A1864" t="s">
        <v>1940</v>
      </c>
      <c r="B1864" t="s">
        <v>1388</v>
      </c>
      <c r="C1864" s="1">
        <f t="shared" si="646"/>
        <v>14044</v>
      </c>
      <c r="D1864" s="6">
        <f>IF(N1864&gt;0, RANK(N1864,(N1864:P1864,Q1864:AE1864)),0)</f>
        <v>2</v>
      </c>
      <c r="E1864" s="6">
        <f>IF(O1864&gt;0,RANK(O1864,(N1864:P1864,Q1864:AE1864)),0)</f>
        <v>1</v>
      </c>
      <c r="F1864" s="6">
        <f>IF(P1864&gt;0,RANK(P1864,(N1864:P1864,Q1864:AE1864)),0)</f>
        <v>0</v>
      </c>
      <c r="G1864" s="1">
        <f t="shared" si="655"/>
        <v>5100</v>
      </c>
      <c r="H1864" s="2">
        <f t="shared" si="656"/>
        <v>0.36314440330390202</v>
      </c>
      <c r="I1864" s="2"/>
      <c r="J1864" s="2">
        <f t="shared" si="647"/>
        <v>0.31842779834804896</v>
      </c>
      <c r="K1864" s="2">
        <f t="shared" si="648"/>
        <v>0.68157220165195098</v>
      </c>
      <c r="L1864" s="2">
        <f t="shared" si="649"/>
        <v>0</v>
      </c>
      <c r="M1864" s="2">
        <f t="shared" si="650"/>
        <v>0</v>
      </c>
      <c r="N1864" s="56">
        <v>4472</v>
      </c>
      <c r="O1864" s="56">
        <v>9572</v>
      </c>
      <c r="P1864" s="56"/>
      <c r="Q1864" s="56"/>
      <c r="R1864" s="56"/>
      <c r="S1864" s="56"/>
      <c r="T1864" s="56"/>
      <c r="U1864" s="56"/>
      <c r="V1864" s="56"/>
      <c r="W1864" s="56"/>
      <c r="X1864" s="56"/>
      <c r="Y1864" s="56"/>
      <c r="Z1864" s="56"/>
      <c r="AA1864" s="56"/>
      <c r="AB1864" s="56"/>
      <c r="AC1864" s="56"/>
      <c r="AD1864" s="56"/>
      <c r="AE1864" s="56"/>
      <c r="AG1864" s="6">
        <f>IF(Q1864&gt;0,RANK(Q1864,(N1864:P1864,Q1864:AE1864)),0)</f>
        <v>0</v>
      </c>
      <c r="AH1864" s="6">
        <f>IF(R1864&gt;0,RANK(R1864,(N1864:P1864,Q1864:AE1864)),0)</f>
        <v>0</v>
      </c>
      <c r="AI1864" s="6">
        <f>IF(T1864&gt;0,RANK(T1864,(N1864:P1864,Q1864:AE1864)),0)</f>
        <v>0</v>
      </c>
      <c r="AJ1864" s="6">
        <f>IF(S1864&gt;0,RANK(S1864,(N1864:P1864,Q1864:AE1864)),0)</f>
        <v>0</v>
      </c>
      <c r="AK1864" s="2">
        <f t="shared" si="651"/>
        <v>0</v>
      </c>
      <c r="AL1864" s="2">
        <f t="shared" si="652"/>
        <v>0</v>
      </c>
      <c r="AM1864" s="2">
        <f t="shared" si="653"/>
        <v>0</v>
      </c>
      <c r="AN1864" s="2">
        <f t="shared" si="654"/>
        <v>0</v>
      </c>
      <c r="AP1864" t="s">
        <v>1940</v>
      </c>
      <c r="AQ1864" t="s">
        <v>1388</v>
      </c>
      <c r="AT1864" s="92">
        <v>53</v>
      </c>
      <c r="AU1864" s="94">
        <v>65</v>
      </c>
      <c r="AV1864" s="98">
        <f t="shared" si="636"/>
        <v>53065</v>
      </c>
      <c r="AX1864" s="6" t="s">
        <v>1535</v>
      </c>
    </row>
    <row r="1865" spans="1:50" hidden="1" outlineLevel="1">
      <c r="A1865" t="s">
        <v>2480</v>
      </c>
      <c r="B1865" t="s">
        <v>1388</v>
      </c>
      <c r="C1865" s="1">
        <f t="shared" si="646"/>
        <v>66054</v>
      </c>
      <c r="D1865" s="6">
        <f>IF(N1865&gt;0, RANK(N1865,(N1865:P1865,Q1865:AE1865)),0)</f>
        <v>2</v>
      </c>
      <c r="E1865" s="6">
        <f>IF(O1865&gt;0,RANK(O1865,(N1865:P1865,Q1865:AE1865)),0)</f>
        <v>1</v>
      </c>
      <c r="F1865" s="6">
        <f>IF(P1865&gt;0,RANK(P1865,(N1865:P1865,Q1865:AE1865)),0)</f>
        <v>0</v>
      </c>
      <c r="G1865" s="1">
        <f t="shared" si="655"/>
        <v>2058</v>
      </c>
      <c r="H1865" s="2">
        <f t="shared" si="656"/>
        <v>3.1156326641838497E-2</v>
      </c>
      <c r="I1865" s="2"/>
      <c r="J1865" s="2">
        <f t="shared" si="647"/>
        <v>0.48442183667908073</v>
      </c>
      <c r="K1865" s="2">
        <f t="shared" si="648"/>
        <v>0.51557816332091921</v>
      </c>
      <c r="L1865" s="2">
        <f t="shared" si="649"/>
        <v>0</v>
      </c>
      <c r="M1865" s="2">
        <f t="shared" si="650"/>
        <v>1.1102230246251565E-16</v>
      </c>
      <c r="N1865" s="56">
        <v>31998</v>
      </c>
      <c r="O1865" s="56">
        <v>34056</v>
      </c>
      <c r="P1865" s="56"/>
      <c r="Q1865" s="56"/>
      <c r="R1865" s="56"/>
      <c r="S1865" s="56"/>
      <c r="T1865" s="56"/>
      <c r="U1865" s="56"/>
      <c r="V1865" s="56"/>
      <c r="W1865" s="56"/>
      <c r="X1865" s="56"/>
      <c r="Y1865" s="56"/>
      <c r="Z1865" s="56"/>
      <c r="AA1865" s="56"/>
      <c r="AB1865" s="56"/>
      <c r="AC1865" s="56"/>
      <c r="AD1865" s="56"/>
      <c r="AE1865" s="56"/>
      <c r="AG1865" s="6">
        <f>IF(Q1865&gt;0,RANK(Q1865,(N1865:P1865,Q1865:AE1865)),0)</f>
        <v>0</v>
      </c>
      <c r="AH1865" s="6">
        <f>IF(R1865&gt;0,RANK(R1865,(N1865:P1865,Q1865:AE1865)),0)</f>
        <v>0</v>
      </c>
      <c r="AI1865" s="6">
        <f>IF(T1865&gt;0,RANK(T1865,(N1865:P1865,Q1865:AE1865)),0)</f>
        <v>0</v>
      </c>
      <c r="AJ1865" s="6">
        <f>IF(S1865&gt;0,RANK(S1865,(N1865:P1865,Q1865:AE1865)),0)</f>
        <v>0</v>
      </c>
      <c r="AK1865" s="2">
        <f t="shared" si="651"/>
        <v>0</v>
      </c>
      <c r="AL1865" s="2">
        <f t="shared" si="652"/>
        <v>0</v>
      </c>
      <c r="AM1865" s="2">
        <f t="shared" si="653"/>
        <v>0</v>
      </c>
      <c r="AN1865" s="2">
        <f t="shared" si="654"/>
        <v>0</v>
      </c>
      <c r="AP1865" t="s">
        <v>2480</v>
      </c>
      <c r="AQ1865" t="s">
        <v>1388</v>
      </c>
      <c r="AT1865" s="92">
        <v>53</v>
      </c>
      <c r="AU1865" s="94">
        <v>67</v>
      </c>
      <c r="AV1865" s="98">
        <f t="shared" si="636"/>
        <v>53067</v>
      </c>
      <c r="AX1865" s="6" t="s">
        <v>1535</v>
      </c>
    </row>
    <row r="1866" spans="1:50" hidden="1" outlineLevel="1">
      <c r="A1866" t="s">
        <v>2754</v>
      </c>
      <c r="B1866" t="s">
        <v>1388</v>
      </c>
      <c r="C1866" s="1">
        <f t="shared" si="646"/>
        <v>1674</v>
      </c>
      <c r="D1866" s="6">
        <f>IF(N1866&gt;0, RANK(N1866,(N1866:P1866,Q1866:AE1866)),0)</f>
        <v>2</v>
      </c>
      <c r="E1866" s="6">
        <f>IF(O1866&gt;0,RANK(O1866,(N1866:P1866,Q1866:AE1866)),0)</f>
        <v>1</v>
      </c>
      <c r="F1866" s="6">
        <f>IF(P1866&gt;0,RANK(P1866,(N1866:P1866,Q1866:AE1866)),0)</f>
        <v>0</v>
      </c>
      <c r="G1866" s="1">
        <f t="shared" si="655"/>
        <v>242</v>
      </c>
      <c r="H1866" s="2">
        <f t="shared" si="656"/>
        <v>0.14456391875746716</v>
      </c>
      <c r="I1866" s="2"/>
      <c r="J1866" s="2">
        <f t="shared" si="647"/>
        <v>0.42771804062126645</v>
      </c>
      <c r="K1866" s="2">
        <f t="shared" si="648"/>
        <v>0.57228195937873361</v>
      </c>
      <c r="L1866" s="2">
        <f t="shared" si="649"/>
        <v>0</v>
      </c>
      <c r="M1866" s="2">
        <f t="shared" si="650"/>
        <v>0</v>
      </c>
      <c r="N1866" s="56">
        <v>716</v>
      </c>
      <c r="O1866" s="56">
        <v>958</v>
      </c>
      <c r="P1866" s="56"/>
      <c r="Q1866" s="56"/>
      <c r="R1866" s="56"/>
      <c r="S1866" s="56"/>
      <c r="T1866" s="56"/>
      <c r="U1866" s="56"/>
      <c r="V1866" s="56"/>
      <c r="W1866" s="56"/>
      <c r="X1866" s="56"/>
      <c r="Y1866" s="56"/>
      <c r="Z1866" s="56"/>
      <c r="AA1866" s="56"/>
      <c r="AB1866" s="56"/>
      <c r="AC1866" s="56"/>
      <c r="AD1866" s="56"/>
      <c r="AE1866" s="56"/>
      <c r="AG1866" s="6">
        <f>IF(Q1866&gt;0,RANK(Q1866,(N1866:P1866,Q1866:AE1866)),0)</f>
        <v>0</v>
      </c>
      <c r="AH1866" s="6">
        <f>IF(R1866&gt;0,RANK(R1866,(N1866:P1866,Q1866:AE1866)),0)</f>
        <v>0</v>
      </c>
      <c r="AI1866" s="6">
        <f>IF(T1866&gt;0,RANK(T1866,(N1866:P1866,Q1866:AE1866)),0)</f>
        <v>0</v>
      </c>
      <c r="AJ1866" s="6">
        <f>IF(S1866&gt;0,RANK(S1866,(N1866:P1866,Q1866:AE1866)),0)</f>
        <v>0</v>
      </c>
      <c r="AK1866" s="2">
        <f t="shared" si="651"/>
        <v>0</v>
      </c>
      <c r="AL1866" s="2">
        <f t="shared" si="652"/>
        <v>0</v>
      </c>
      <c r="AM1866" s="2">
        <f t="shared" si="653"/>
        <v>0</v>
      </c>
      <c r="AN1866" s="2">
        <f t="shared" si="654"/>
        <v>0</v>
      </c>
      <c r="AP1866" t="s">
        <v>2754</v>
      </c>
      <c r="AQ1866" t="s">
        <v>1388</v>
      </c>
      <c r="AT1866" s="92">
        <v>53</v>
      </c>
      <c r="AU1866" s="94">
        <v>69</v>
      </c>
      <c r="AV1866" s="98">
        <f t="shared" si="636"/>
        <v>53069</v>
      </c>
      <c r="AX1866" s="6" t="s">
        <v>1535</v>
      </c>
    </row>
    <row r="1867" spans="1:50" hidden="1" outlineLevel="1">
      <c r="A1867" t="s">
        <v>888</v>
      </c>
      <c r="B1867" t="s">
        <v>1388</v>
      </c>
      <c r="C1867" s="1">
        <f t="shared" si="646"/>
        <v>16983</v>
      </c>
      <c r="D1867" s="6">
        <f>IF(N1867&gt;0, RANK(N1867,(N1867:P1867,Q1867:AE1867)),0)</f>
        <v>2</v>
      </c>
      <c r="E1867" s="6">
        <f>IF(O1867&gt;0,RANK(O1867,(N1867:P1867,Q1867:AE1867)),0)</f>
        <v>1</v>
      </c>
      <c r="F1867" s="6">
        <f>IF(P1867&gt;0,RANK(P1867,(N1867:P1867,Q1867:AE1867)),0)</f>
        <v>0</v>
      </c>
      <c r="G1867" s="1">
        <f t="shared" si="655"/>
        <v>5453</v>
      </c>
      <c r="H1867" s="2">
        <f t="shared" si="656"/>
        <v>0.32108579167402695</v>
      </c>
      <c r="I1867" s="2"/>
      <c r="J1867" s="2">
        <f t="shared" si="647"/>
        <v>0.33945710416298652</v>
      </c>
      <c r="K1867" s="2">
        <f t="shared" si="648"/>
        <v>0.66054289583701353</v>
      </c>
      <c r="L1867" s="2">
        <f t="shared" si="649"/>
        <v>0</v>
      </c>
      <c r="M1867" s="2">
        <f t="shared" si="650"/>
        <v>-1.1102230246251565E-16</v>
      </c>
      <c r="N1867" s="56">
        <v>5765</v>
      </c>
      <c r="O1867" s="56">
        <v>11218</v>
      </c>
      <c r="P1867" s="56"/>
      <c r="Q1867" s="56"/>
      <c r="R1867" s="56"/>
      <c r="S1867" s="56"/>
      <c r="T1867" s="56"/>
      <c r="U1867" s="56"/>
      <c r="V1867" s="56"/>
      <c r="W1867" s="56"/>
      <c r="X1867" s="56"/>
      <c r="Y1867" s="56"/>
      <c r="Z1867" s="56"/>
      <c r="AA1867" s="56"/>
      <c r="AB1867" s="56"/>
      <c r="AC1867" s="56"/>
      <c r="AD1867" s="56"/>
      <c r="AE1867" s="56"/>
      <c r="AG1867" s="6">
        <f>IF(Q1867&gt;0,RANK(Q1867,(N1867:P1867,Q1867:AE1867)),0)</f>
        <v>0</v>
      </c>
      <c r="AH1867" s="6">
        <f>IF(R1867&gt;0,RANK(R1867,(N1867:P1867,Q1867:AE1867)),0)</f>
        <v>0</v>
      </c>
      <c r="AI1867" s="6">
        <f>IF(T1867&gt;0,RANK(T1867,(N1867:P1867,Q1867:AE1867)),0)</f>
        <v>0</v>
      </c>
      <c r="AJ1867" s="6">
        <f>IF(S1867&gt;0,RANK(S1867,(N1867:P1867,Q1867:AE1867)),0)</f>
        <v>0</v>
      </c>
      <c r="AK1867" s="2">
        <f t="shared" si="651"/>
        <v>0</v>
      </c>
      <c r="AL1867" s="2">
        <f t="shared" si="652"/>
        <v>0</v>
      </c>
      <c r="AM1867" s="2">
        <f t="shared" si="653"/>
        <v>0</v>
      </c>
      <c r="AN1867" s="2">
        <f t="shared" si="654"/>
        <v>0</v>
      </c>
      <c r="AP1867" t="s">
        <v>888</v>
      </c>
      <c r="AQ1867" t="s">
        <v>1388</v>
      </c>
      <c r="AT1867" s="92">
        <v>53</v>
      </c>
      <c r="AU1867" s="94">
        <v>71</v>
      </c>
      <c r="AV1867" s="98">
        <f t="shared" si="636"/>
        <v>53071</v>
      </c>
      <c r="AX1867" s="6" t="s">
        <v>1535</v>
      </c>
    </row>
    <row r="1868" spans="1:50" hidden="1" outlineLevel="1">
      <c r="A1868" t="s">
        <v>889</v>
      </c>
      <c r="B1868" t="s">
        <v>1388</v>
      </c>
      <c r="C1868" s="1">
        <f t="shared" si="646"/>
        <v>47778</v>
      </c>
      <c r="D1868" s="6">
        <f>IF(N1868&gt;0, RANK(N1868,(N1868:P1868,Q1868:AE1868)),0)</f>
        <v>2</v>
      </c>
      <c r="E1868" s="6">
        <f>IF(O1868&gt;0,RANK(O1868,(N1868:P1868,Q1868:AE1868)),0)</f>
        <v>1</v>
      </c>
      <c r="F1868" s="6">
        <f>IF(P1868&gt;0,RANK(P1868,(N1868:P1868,Q1868:AE1868)),0)</f>
        <v>0</v>
      </c>
      <c r="G1868" s="1">
        <f t="shared" si="655"/>
        <v>6074</v>
      </c>
      <c r="H1868" s="2">
        <f t="shared" si="656"/>
        <v>0.12712964125748252</v>
      </c>
      <c r="I1868" s="2"/>
      <c r="J1868" s="2">
        <f t="shared" si="647"/>
        <v>0.43643517937125875</v>
      </c>
      <c r="K1868" s="2">
        <f t="shared" si="648"/>
        <v>0.56356482062874125</v>
      </c>
      <c r="L1868" s="2">
        <f t="shared" si="649"/>
        <v>0</v>
      </c>
      <c r="M1868" s="2">
        <f t="shared" si="650"/>
        <v>0</v>
      </c>
      <c r="N1868" s="56">
        <v>20852</v>
      </c>
      <c r="O1868" s="56">
        <v>26926</v>
      </c>
      <c r="P1868" s="56"/>
      <c r="Q1868" s="56"/>
      <c r="R1868" s="56"/>
      <c r="S1868" s="56"/>
      <c r="T1868" s="56"/>
      <c r="U1868" s="56"/>
      <c r="V1868" s="56"/>
      <c r="W1868" s="56"/>
      <c r="X1868" s="56"/>
      <c r="Y1868" s="56"/>
      <c r="Z1868" s="56"/>
      <c r="AA1868" s="56"/>
      <c r="AB1868" s="56"/>
      <c r="AC1868" s="56"/>
      <c r="AD1868" s="56"/>
      <c r="AE1868" s="56"/>
      <c r="AG1868" s="6">
        <f>IF(Q1868&gt;0,RANK(Q1868,(N1868:P1868,Q1868:AE1868)),0)</f>
        <v>0</v>
      </c>
      <c r="AH1868" s="6">
        <f>IF(R1868&gt;0,RANK(R1868,(N1868:P1868,Q1868:AE1868)),0)</f>
        <v>0</v>
      </c>
      <c r="AI1868" s="6">
        <f>IF(T1868&gt;0,RANK(T1868,(N1868:P1868,Q1868:AE1868)),0)</f>
        <v>0</v>
      </c>
      <c r="AJ1868" s="6">
        <f>IF(S1868&gt;0,RANK(S1868,(N1868:P1868,Q1868:AE1868)),0)</f>
        <v>0</v>
      </c>
      <c r="AK1868" s="2">
        <f t="shared" si="651"/>
        <v>0</v>
      </c>
      <c r="AL1868" s="2">
        <f t="shared" si="652"/>
        <v>0</v>
      </c>
      <c r="AM1868" s="2">
        <f t="shared" si="653"/>
        <v>0</v>
      </c>
      <c r="AN1868" s="2">
        <f t="shared" si="654"/>
        <v>0</v>
      </c>
      <c r="AP1868" t="s">
        <v>889</v>
      </c>
      <c r="AQ1868" t="s">
        <v>1388</v>
      </c>
      <c r="AT1868" s="92">
        <v>53</v>
      </c>
      <c r="AU1868" s="94">
        <v>73</v>
      </c>
      <c r="AV1868" s="98">
        <f t="shared" si="636"/>
        <v>53073</v>
      </c>
      <c r="AX1868" s="6" t="s">
        <v>1535</v>
      </c>
    </row>
    <row r="1869" spans="1:50" hidden="1" outlineLevel="1">
      <c r="A1869" t="s">
        <v>185</v>
      </c>
      <c r="B1869" t="s">
        <v>1388</v>
      </c>
      <c r="C1869" s="1">
        <f t="shared" si="646"/>
        <v>13724</v>
      </c>
      <c r="D1869" s="6">
        <f>IF(N1869&gt;0, RANK(N1869,(N1869:P1869,Q1869:AE1869)),0)</f>
        <v>2</v>
      </c>
      <c r="E1869" s="6">
        <f>IF(O1869&gt;0,RANK(O1869,(N1869:P1869,Q1869:AE1869)),0)</f>
        <v>1</v>
      </c>
      <c r="F1869" s="6">
        <f>IF(P1869&gt;0,RANK(P1869,(N1869:P1869,Q1869:AE1869)),0)</f>
        <v>0</v>
      </c>
      <c r="G1869" s="1">
        <f t="shared" si="655"/>
        <v>2590</v>
      </c>
      <c r="H1869" s="2">
        <f t="shared" si="656"/>
        <v>0.18872048965316235</v>
      </c>
      <c r="I1869" s="2"/>
      <c r="J1869" s="2">
        <f t="shared" si="647"/>
        <v>0.40563975517341883</v>
      </c>
      <c r="K1869" s="2">
        <f t="shared" si="648"/>
        <v>0.59436024482658112</v>
      </c>
      <c r="L1869" s="2">
        <f t="shared" si="649"/>
        <v>0</v>
      </c>
      <c r="M1869" s="2">
        <f t="shared" si="650"/>
        <v>1.1102230246251565E-16</v>
      </c>
      <c r="N1869" s="56">
        <v>5567</v>
      </c>
      <c r="O1869" s="56">
        <v>8157</v>
      </c>
      <c r="P1869" s="56"/>
      <c r="Q1869" s="56"/>
      <c r="R1869" s="56"/>
      <c r="S1869" s="56"/>
      <c r="T1869" s="56"/>
      <c r="U1869" s="56"/>
      <c r="V1869" s="56"/>
      <c r="W1869" s="56"/>
      <c r="X1869" s="56"/>
      <c r="Y1869" s="56"/>
      <c r="Z1869" s="56"/>
      <c r="AA1869" s="56"/>
      <c r="AB1869" s="56"/>
      <c r="AC1869" s="56"/>
      <c r="AD1869" s="56"/>
      <c r="AE1869" s="56"/>
      <c r="AG1869" s="6">
        <f>IF(Q1869&gt;0,RANK(Q1869,(N1869:P1869,Q1869:AE1869)),0)</f>
        <v>0</v>
      </c>
      <c r="AH1869" s="6">
        <f>IF(R1869&gt;0,RANK(R1869,(N1869:P1869,Q1869:AE1869)),0)</f>
        <v>0</v>
      </c>
      <c r="AI1869" s="6">
        <f>IF(T1869&gt;0,RANK(T1869,(N1869:P1869,Q1869:AE1869)),0)</f>
        <v>0</v>
      </c>
      <c r="AJ1869" s="6">
        <f>IF(S1869&gt;0,RANK(S1869,(N1869:P1869,Q1869:AE1869)),0)</f>
        <v>0</v>
      </c>
      <c r="AK1869" s="2">
        <f t="shared" si="651"/>
        <v>0</v>
      </c>
      <c r="AL1869" s="2">
        <f t="shared" si="652"/>
        <v>0</v>
      </c>
      <c r="AM1869" s="2">
        <f t="shared" si="653"/>
        <v>0</v>
      </c>
      <c r="AN1869" s="2">
        <f t="shared" si="654"/>
        <v>0</v>
      </c>
      <c r="AP1869" t="s">
        <v>185</v>
      </c>
      <c r="AQ1869" t="s">
        <v>1388</v>
      </c>
      <c r="AT1869" s="92">
        <v>53</v>
      </c>
      <c r="AU1869" s="94">
        <v>75</v>
      </c>
      <c r="AV1869" s="98">
        <f t="shared" si="636"/>
        <v>53075</v>
      </c>
      <c r="AX1869" s="6" t="s">
        <v>1535</v>
      </c>
    </row>
    <row r="1870" spans="1:50" hidden="1" outlineLevel="1">
      <c r="A1870" t="s">
        <v>890</v>
      </c>
      <c r="B1870" t="s">
        <v>1388</v>
      </c>
      <c r="C1870" s="1">
        <f t="shared" si="646"/>
        <v>50737</v>
      </c>
      <c r="D1870" s="6">
        <f>IF(N1870&gt;0, RANK(N1870,(N1870:P1870,Q1870:AE1870)),0)</f>
        <v>2</v>
      </c>
      <c r="E1870" s="6">
        <f>IF(O1870&gt;0,RANK(O1870,(N1870:P1870,Q1870:AE1870)),0)</f>
        <v>1</v>
      </c>
      <c r="F1870" s="6">
        <f>IF(P1870&gt;0,RANK(P1870,(N1870:P1870,Q1870:AE1870)),0)</f>
        <v>0</v>
      </c>
      <c r="G1870" s="1">
        <f t="shared" si="655"/>
        <v>19295</v>
      </c>
      <c r="H1870" s="2">
        <f t="shared" si="656"/>
        <v>0.38029445966454462</v>
      </c>
      <c r="I1870" s="2"/>
      <c r="J1870" s="2">
        <f t="shared" si="647"/>
        <v>0.30985277016772772</v>
      </c>
      <c r="K1870" s="2">
        <f t="shared" si="648"/>
        <v>0.69014722983227228</v>
      </c>
      <c r="L1870" s="2">
        <f t="shared" si="649"/>
        <v>0</v>
      </c>
      <c r="M1870" s="2">
        <f t="shared" si="650"/>
        <v>0</v>
      </c>
      <c r="N1870" s="56">
        <v>15721</v>
      </c>
      <c r="O1870" s="56">
        <v>35016</v>
      </c>
      <c r="P1870" s="56"/>
      <c r="Q1870" s="56"/>
      <c r="R1870" s="56"/>
      <c r="S1870" s="56"/>
      <c r="T1870" s="56"/>
      <c r="U1870" s="56"/>
      <c r="V1870" s="56"/>
      <c r="W1870" s="56"/>
      <c r="X1870" s="56"/>
      <c r="Y1870" s="56"/>
      <c r="Z1870" s="56"/>
      <c r="AA1870" s="56"/>
      <c r="AB1870" s="56"/>
      <c r="AC1870" s="56"/>
      <c r="AD1870" s="56"/>
      <c r="AE1870" s="56"/>
      <c r="AG1870" s="6">
        <f>IF(Q1870&gt;0,RANK(Q1870,(N1870:P1870,Q1870:AE1870)),0)</f>
        <v>0</v>
      </c>
      <c r="AH1870" s="6">
        <f>IF(R1870&gt;0,RANK(R1870,(N1870:P1870,Q1870:AE1870)),0)</f>
        <v>0</v>
      </c>
      <c r="AI1870" s="6">
        <f>IF(T1870&gt;0,RANK(T1870,(N1870:P1870,Q1870:AE1870)),0)</f>
        <v>0</v>
      </c>
      <c r="AJ1870" s="6">
        <f>IF(S1870&gt;0,RANK(S1870,(N1870:P1870,Q1870:AE1870)),0)</f>
        <v>0</v>
      </c>
      <c r="AK1870" s="2">
        <f t="shared" si="651"/>
        <v>0</v>
      </c>
      <c r="AL1870" s="2">
        <f t="shared" si="652"/>
        <v>0</v>
      </c>
      <c r="AM1870" s="2">
        <f t="shared" si="653"/>
        <v>0</v>
      </c>
      <c r="AN1870" s="2">
        <f t="shared" si="654"/>
        <v>0</v>
      </c>
      <c r="AP1870" t="s">
        <v>890</v>
      </c>
      <c r="AQ1870" t="s">
        <v>1388</v>
      </c>
      <c r="AT1870" s="92">
        <v>53</v>
      </c>
      <c r="AU1870" s="94">
        <v>77</v>
      </c>
      <c r="AV1870" s="98">
        <f t="shared" si="636"/>
        <v>53077</v>
      </c>
      <c r="AX1870" s="6" t="s">
        <v>1535</v>
      </c>
    </row>
    <row r="1871" spans="1:50" collapsed="1">
      <c r="A1871" t="s">
        <v>2757</v>
      </c>
      <c r="B1871" t="s">
        <v>2672</v>
      </c>
      <c r="C1871" s="1">
        <f t="shared" si="646"/>
        <v>1700173</v>
      </c>
      <c r="D1871" s="6">
        <f>IF(N1871&gt;0, RANK(N1871,(N1871:P1871,Q1871:AE1871)),0)</f>
        <v>2</v>
      </c>
      <c r="E1871" s="6">
        <f>IF(O1871&gt;0,RANK(O1871,(N1871:P1871,Q1871:AE1871)),0)</f>
        <v>1</v>
      </c>
      <c r="F1871" s="6">
        <f>IF(P1871&gt;0,RANK(P1871,(N1871:P1871,Q1871:AE1871)),0)</f>
        <v>0</v>
      </c>
      <c r="G1871" s="1">
        <f t="shared" si="655"/>
        <v>195469</v>
      </c>
      <c r="H1871" s="2">
        <f t="shared" si="656"/>
        <v>0.11497006481105158</v>
      </c>
      <c r="I1871" s="2"/>
      <c r="J1871" s="2">
        <f t="shared" si="647"/>
        <v>0.44251496759447423</v>
      </c>
      <c r="K1871" s="2">
        <f t="shared" si="648"/>
        <v>0.55748503240552583</v>
      </c>
      <c r="L1871" s="2">
        <f t="shared" si="649"/>
        <v>0</v>
      </c>
      <c r="M1871" s="2">
        <f t="shared" si="650"/>
        <v>0</v>
      </c>
      <c r="N1871" s="56">
        <f>SUM(N1832:N1870)</f>
        <v>752352</v>
      </c>
      <c r="O1871" s="56">
        <f>SUM(O1832:O1870)</f>
        <v>947821</v>
      </c>
      <c r="P1871" s="56"/>
      <c r="Q1871" s="56"/>
      <c r="R1871" s="56"/>
      <c r="S1871" s="56"/>
      <c r="T1871" s="56"/>
      <c r="U1871" s="56"/>
      <c r="V1871" s="56"/>
      <c r="W1871" s="56"/>
      <c r="X1871" s="56"/>
      <c r="Y1871" s="56"/>
      <c r="Z1871" s="56"/>
      <c r="AA1871" s="56"/>
      <c r="AB1871" s="56"/>
      <c r="AC1871" s="56"/>
      <c r="AD1871" s="56"/>
      <c r="AE1871" s="56">
        <f>SUM(AE1832:AE1870)</f>
        <v>0</v>
      </c>
      <c r="AG1871" s="6">
        <f>IF(Q1871&gt;0,RANK(Q1871,(N1871:P1871,Q1871:AE1871)),0)</f>
        <v>0</v>
      </c>
      <c r="AH1871" s="6">
        <f>IF(R1871&gt;0,RANK(R1871,(N1871:P1871,Q1871:AE1871)),0)</f>
        <v>0</v>
      </c>
      <c r="AI1871" s="6">
        <f>IF(T1871&gt;0,RANK(T1871,(N1871:P1871,Q1871:AE1871)),0)</f>
        <v>0</v>
      </c>
      <c r="AJ1871" s="6">
        <f>IF(S1871&gt;0,RANK(S1871,(N1871:P1871,Q1871:AE1871)),0)</f>
        <v>0</v>
      </c>
      <c r="AK1871" s="2">
        <f t="shared" si="651"/>
        <v>0</v>
      </c>
      <c r="AL1871" s="2">
        <f t="shared" si="652"/>
        <v>0</v>
      </c>
      <c r="AM1871" s="2">
        <f t="shared" si="653"/>
        <v>0</v>
      </c>
      <c r="AN1871" s="2">
        <f t="shared" si="654"/>
        <v>0</v>
      </c>
      <c r="AP1871" t="s">
        <v>2757</v>
      </c>
      <c r="AQ1871" t="s">
        <v>2672</v>
      </c>
      <c r="AT1871" s="92">
        <v>53</v>
      </c>
      <c r="AU1871" s="94"/>
      <c r="AV1871" s="92">
        <v>53</v>
      </c>
      <c r="AX1871" s="6" t="s">
        <v>2158</v>
      </c>
    </row>
    <row r="1872" spans="1:50">
      <c r="C1872" s="1"/>
      <c r="E1872" s="6"/>
      <c r="F1872" s="6"/>
      <c r="I1872" s="2"/>
      <c r="N1872" s="56"/>
      <c r="O1872" s="56"/>
      <c r="P1872" s="56"/>
      <c r="Q1872" s="56"/>
      <c r="R1872" s="56"/>
      <c r="S1872" s="56"/>
      <c r="T1872" s="56"/>
      <c r="U1872" s="56"/>
      <c r="V1872" s="56"/>
      <c r="W1872" s="56"/>
      <c r="X1872" s="56"/>
      <c r="Y1872" s="56"/>
      <c r="Z1872" s="56"/>
      <c r="AA1872" s="56"/>
      <c r="AB1872" s="56"/>
      <c r="AC1872" s="56"/>
      <c r="AD1872" s="56"/>
      <c r="AE1872" s="56"/>
      <c r="AG1872" s="6"/>
      <c r="AH1872" s="6"/>
      <c r="AI1872" s="6"/>
      <c r="AJ1872" s="6"/>
      <c r="AT1872" s="92"/>
      <c r="AU1872" s="94"/>
      <c r="AV1872" s="98"/>
    </row>
    <row r="1873" spans="1:50" hidden="1" outlineLevel="1">
      <c r="A1873" t="s">
        <v>1924</v>
      </c>
      <c r="B1873" t="s">
        <v>644</v>
      </c>
      <c r="C1873" s="1">
        <f t="shared" ref="C1873:C1904" si="657">SUM(N1873:AE1873)</f>
        <v>4831</v>
      </c>
      <c r="D1873" s="6">
        <f>IF(N1873&gt;0, RANK(N1873,(N1873:P1873,Q1873:AE1873)),0)</f>
        <v>1</v>
      </c>
      <c r="E1873" s="6">
        <f>IF(O1873&gt;0,RANK(O1873,(N1873:P1873,Q1873:AE1873)),0)</f>
        <v>2</v>
      </c>
      <c r="F1873" s="6">
        <f>IF(P1873&gt;0,RANK(P1873,(N1873:P1873,Q1873:AE1873)),0)</f>
        <v>0</v>
      </c>
      <c r="G1873" s="1">
        <f t="shared" si="655"/>
        <v>2445</v>
      </c>
      <c r="H1873" s="2">
        <f t="shared" si="656"/>
        <v>0.50610639619126474</v>
      </c>
      <c r="I1873" s="2"/>
      <c r="J1873" s="2">
        <f t="shared" ref="J1873:J1904" si="658">IF($C1873=0,"-",N1873/$C1873)</f>
        <v>0.75305319809563243</v>
      </c>
      <c r="K1873" s="2">
        <f t="shared" ref="K1873:K1904" si="659">IF($C1873=0,"-",O1873/$C1873)</f>
        <v>0.24694680190436763</v>
      </c>
      <c r="L1873" s="2">
        <f t="shared" ref="L1873:L1904" si="660">IF($C1873=0,"-",P1873/$C1873)</f>
        <v>0</v>
      </c>
      <c r="M1873" s="2">
        <f t="shared" ref="M1873:M1904" si="661">IF(C1873=0,"-",(1-J1873-K1873-L1873))</f>
        <v>-5.5511151231257827E-17</v>
      </c>
      <c r="N1873" s="56">
        <v>3638</v>
      </c>
      <c r="O1873" s="56">
        <v>1193</v>
      </c>
      <c r="P1873" s="56"/>
      <c r="Q1873" s="56"/>
      <c r="R1873" s="56"/>
      <c r="S1873" s="56"/>
      <c r="T1873" s="56"/>
      <c r="U1873" s="56"/>
      <c r="V1873" s="56"/>
      <c r="W1873" s="56"/>
      <c r="X1873" s="56"/>
      <c r="Y1873" s="56"/>
      <c r="Z1873" s="56"/>
      <c r="AA1873" s="56"/>
      <c r="AB1873" s="56"/>
      <c r="AC1873" s="56"/>
      <c r="AD1873" s="56"/>
      <c r="AE1873" s="56"/>
      <c r="AG1873" s="6">
        <f>IF(Q1873&gt;0,RANK(Q1873,(N1873:P1873,Q1873:AE1873)),0)</f>
        <v>0</v>
      </c>
      <c r="AH1873" s="6">
        <f>IF(R1873&gt;0,RANK(R1873,(N1873:P1873,Q1873:AE1873)),0)</f>
        <v>0</v>
      </c>
      <c r="AI1873" s="6">
        <f>IF(T1873&gt;0,RANK(T1873,(N1873:P1873,Q1873:AE1873)),0)</f>
        <v>0</v>
      </c>
      <c r="AJ1873" s="6">
        <f>IF(S1873&gt;0,RANK(S1873,(N1873:P1873,Q1873:AE1873)),0)</f>
        <v>0</v>
      </c>
      <c r="AK1873" s="2">
        <f t="shared" ref="AK1873:AK1904" si="662">IF($C1873=0,"-",Q1873/$C1873)</f>
        <v>0</v>
      </c>
      <c r="AL1873" s="2">
        <f t="shared" ref="AL1873:AL1904" si="663">IF($C1873=0,"-",R1873/$C1873)</f>
        <v>0</v>
      </c>
      <c r="AM1873" s="2">
        <f t="shared" ref="AM1873:AM1904" si="664">IF($C1873=0,"-",T1873/$C1873)</f>
        <v>0</v>
      </c>
      <c r="AN1873" s="2">
        <f t="shared" ref="AN1873:AN1904" si="665">IF($C1873=0,"-",S1873/$C1873)</f>
        <v>0</v>
      </c>
      <c r="AP1873" t="s">
        <v>1924</v>
      </c>
      <c r="AQ1873" t="s">
        <v>644</v>
      </c>
      <c r="AT1873" s="92">
        <v>54</v>
      </c>
      <c r="AU1873" s="94">
        <v>1</v>
      </c>
      <c r="AV1873" s="98">
        <f t="shared" si="636"/>
        <v>54001</v>
      </c>
      <c r="AX1873" s="6" t="s">
        <v>1535</v>
      </c>
    </row>
    <row r="1874" spans="1:50" hidden="1" outlineLevel="1">
      <c r="A1874" t="s">
        <v>689</v>
      </c>
      <c r="B1874" t="s">
        <v>644</v>
      </c>
      <c r="C1874" s="1">
        <f t="shared" si="657"/>
        <v>12805</v>
      </c>
      <c r="D1874" s="6">
        <f>IF(N1874&gt;0, RANK(N1874,(N1874:P1874,Q1874:AE1874)),0)</f>
        <v>1</v>
      </c>
      <c r="E1874" s="6">
        <f>IF(O1874&gt;0,RANK(O1874,(N1874:P1874,Q1874:AE1874)),0)</f>
        <v>2</v>
      </c>
      <c r="F1874" s="6">
        <f>IF(P1874&gt;0,RANK(P1874,(N1874:P1874,Q1874:AE1874)),0)</f>
        <v>0</v>
      </c>
      <c r="G1874" s="1">
        <f t="shared" si="655"/>
        <v>2467</v>
      </c>
      <c r="H1874" s="2">
        <f t="shared" si="656"/>
        <v>0.19265911753221399</v>
      </c>
      <c r="I1874" s="2"/>
      <c r="J1874" s="2">
        <f t="shared" si="658"/>
        <v>0.59632955876610694</v>
      </c>
      <c r="K1874" s="2">
        <f t="shared" si="659"/>
        <v>0.40367044123389301</v>
      </c>
      <c r="L1874" s="2">
        <f t="shared" si="660"/>
        <v>0</v>
      </c>
      <c r="M1874" s="2">
        <f t="shared" si="661"/>
        <v>5.5511151231257827E-17</v>
      </c>
      <c r="N1874" s="56">
        <v>7636</v>
      </c>
      <c r="O1874" s="56">
        <v>5169</v>
      </c>
      <c r="P1874" s="56"/>
      <c r="Q1874" s="56"/>
      <c r="R1874" s="56"/>
      <c r="S1874" s="56"/>
      <c r="T1874" s="56"/>
      <c r="U1874" s="56"/>
      <c r="V1874" s="56"/>
      <c r="W1874" s="56"/>
      <c r="X1874" s="56"/>
      <c r="Y1874" s="56"/>
      <c r="Z1874" s="56"/>
      <c r="AA1874" s="56"/>
      <c r="AB1874" s="56"/>
      <c r="AC1874" s="56"/>
      <c r="AD1874" s="56"/>
      <c r="AE1874" s="56"/>
      <c r="AG1874" s="6">
        <f>IF(Q1874&gt;0,RANK(Q1874,(N1874:P1874,Q1874:AE1874)),0)</f>
        <v>0</v>
      </c>
      <c r="AH1874" s="6">
        <f>IF(R1874&gt;0,RANK(R1874,(N1874:P1874,Q1874:AE1874)),0)</f>
        <v>0</v>
      </c>
      <c r="AI1874" s="6">
        <f>IF(T1874&gt;0,RANK(T1874,(N1874:P1874,Q1874:AE1874)),0)</f>
        <v>0</v>
      </c>
      <c r="AJ1874" s="6">
        <f>IF(S1874&gt;0,RANK(S1874,(N1874:P1874,Q1874:AE1874)),0)</f>
        <v>0</v>
      </c>
      <c r="AK1874" s="2">
        <f t="shared" si="662"/>
        <v>0</v>
      </c>
      <c r="AL1874" s="2">
        <f t="shared" si="663"/>
        <v>0</v>
      </c>
      <c r="AM1874" s="2">
        <f t="shared" si="664"/>
        <v>0</v>
      </c>
      <c r="AN1874" s="2">
        <f t="shared" si="665"/>
        <v>0</v>
      </c>
      <c r="AP1874" t="s">
        <v>689</v>
      </c>
      <c r="AQ1874" t="s">
        <v>644</v>
      </c>
      <c r="AT1874" s="92">
        <v>54</v>
      </c>
      <c r="AU1874" s="94">
        <v>3</v>
      </c>
      <c r="AV1874" s="98">
        <f t="shared" si="636"/>
        <v>54003</v>
      </c>
      <c r="AX1874" s="6" t="s">
        <v>1535</v>
      </c>
    </row>
    <row r="1875" spans="1:50" hidden="1" outlineLevel="1">
      <c r="A1875" t="s">
        <v>1875</v>
      </c>
      <c r="B1875" t="s">
        <v>644</v>
      </c>
      <c r="C1875" s="1">
        <f t="shared" si="657"/>
        <v>5310</v>
      </c>
      <c r="D1875" s="6">
        <f>IF(N1875&gt;0, RANK(N1875,(N1875:P1875,Q1875:AE1875)),0)</f>
        <v>1</v>
      </c>
      <c r="E1875" s="6">
        <f>IF(O1875&gt;0,RANK(O1875,(N1875:P1875,Q1875:AE1875)),0)</f>
        <v>2</v>
      </c>
      <c r="F1875" s="6">
        <f>IF(P1875&gt;0,RANK(P1875,(N1875:P1875,Q1875:AE1875)),0)</f>
        <v>0</v>
      </c>
      <c r="G1875" s="1">
        <f t="shared" si="655"/>
        <v>3162</v>
      </c>
      <c r="H1875" s="2">
        <f t="shared" si="656"/>
        <v>0.59548022598870054</v>
      </c>
      <c r="I1875" s="2"/>
      <c r="J1875" s="2">
        <f t="shared" si="658"/>
        <v>0.79774011299435033</v>
      </c>
      <c r="K1875" s="2">
        <f t="shared" si="659"/>
        <v>0.20225988700564973</v>
      </c>
      <c r="L1875" s="2">
        <f t="shared" si="660"/>
        <v>0</v>
      </c>
      <c r="M1875" s="2">
        <f t="shared" si="661"/>
        <v>-5.5511151231257827E-17</v>
      </c>
      <c r="N1875" s="56">
        <v>4236</v>
      </c>
      <c r="O1875" s="56">
        <v>1074</v>
      </c>
      <c r="P1875" s="56"/>
      <c r="Q1875" s="56"/>
      <c r="R1875" s="56"/>
      <c r="S1875" s="56"/>
      <c r="T1875" s="56"/>
      <c r="U1875" s="56"/>
      <c r="V1875" s="56"/>
      <c r="W1875" s="56"/>
      <c r="X1875" s="56"/>
      <c r="Y1875" s="56"/>
      <c r="Z1875" s="56"/>
      <c r="AA1875" s="56"/>
      <c r="AB1875" s="56"/>
      <c r="AC1875" s="56"/>
      <c r="AD1875" s="56"/>
      <c r="AE1875" s="56"/>
      <c r="AG1875" s="6">
        <f>IF(Q1875&gt;0,RANK(Q1875,(N1875:P1875,Q1875:AE1875)),0)</f>
        <v>0</v>
      </c>
      <c r="AH1875" s="6">
        <f>IF(R1875&gt;0,RANK(R1875,(N1875:P1875,Q1875:AE1875)),0)</f>
        <v>0</v>
      </c>
      <c r="AI1875" s="6">
        <f>IF(T1875&gt;0,RANK(T1875,(N1875:P1875,Q1875:AE1875)),0)</f>
        <v>0</v>
      </c>
      <c r="AJ1875" s="6">
        <f>IF(S1875&gt;0,RANK(S1875,(N1875:P1875,Q1875:AE1875)),0)</f>
        <v>0</v>
      </c>
      <c r="AK1875" s="2">
        <f t="shared" si="662"/>
        <v>0</v>
      </c>
      <c r="AL1875" s="2">
        <f t="shared" si="663"/>
        <v>0</v>
      </c>
      <c r="AM1875" s="2">
        <f t="shared" si="664"/>
        <v>0</v>
      </c>
      <c r="AN1875" s="2">
        <f t="shared" si="665"/>
        <v>0</v>
      </c>
      <c r="AP1875" t="s">
        <v>1875</v>
      </c>
      <c r="AQ1875" t="s">
        <v>644</v>
      </c>
      <c r="AT1875" s="92">
        <v>54</v>
      </c>
      <c r="AU1875" s="94">
        <v>5</v>
      </c>
      <c r="AV1875" s="98">
        <f t="shared" si="636"/>
        <v>54005</v>
      </c>
      <c r="AX1875" s="6" t="s">
        <v>1535</v>
      </c>
    </row>
    <row r="1876" spans="1:50" hidden="1" outlineLevel="1">
      <c r="A1876" t="s">
        <v>1459</v>
      </c>
      <c r="B1876" t="s">
        <v>644</v>
      </c>
      <c r="C1876" s="1">
        <f t="shared" si="657"/>
        <v>3784</v>
      </c>
      <c r="D1876" s="6">
        <f>IF(N1876&gt;0, RANK(N1876,(N1876:P1876,Q1876:AE1876)),0)</f>
        <v>1</v>
      </c>
      <c r="E1876" s="6">
        <f>IF(O1876&gt;0,RANK(O1876,(N1876:P1876,Q1876:AE1876)),0)</f>
        <v>2</v>
      </c>
      <c r="F1876" s="6">
        <f>IF(P1876&gt;0,RANK(P1876,(N1876:P1876,Q1876:AE1876)),0)</f>
        <v>0</v>
      </c>
      <c r="G1876" s="1">
        <f t="shared" si="655"/>
        <v>1412</v>
      </c>
      <c r="H1876" s="2">
        <f t="shared" si="656"/>
        <v>0.37315010570824525</v>
      </c>
      <c r="I1876" s="2"/>
      <c r="J1876" s="2">
        <f t="shared" si="658"/>
        <v>0.68657505285412257</v>
      </c>
      <c r="K1876" s="2">
        <f t="shared" si="659"/>
        <v>0.31342494714587738</v>
      </c>
      <c r="L1876" s="2">
        <f t="shared" si="660"/>
        <v>0</v>
      </c>
      <c r="M1876" s="2">
        <f t="shared" si="661"/>
        <v>5.5511151231257827E-17</v>
      </c>
      <c r="N1876" s="56">
        <v>2598</v>
      </c>
      <c r="O1876" s="56">
        <v>1186</v>
      </c>
      <c r="P1876" s="56"/>
      <c r="Q1876" s="56"/>
      <c r="R1876" s="56"/>
      <c r="S1876" s="56"/>
      <c r="T1876" s="56"/>
      <c r="U1876" s="56"/>
      <c r="V1876" s="56"/>
      <c r="W1876" s="56"/>
      <c r="X1876" s="56"/>
      <c r="Y1876" s="56"/>
      <c r="Z1876" s="56"/>
      <c r="AA1876" s="56"/>
      <c r="AB1876" s="56"/>
      <c r="AC1876" s="56"/>
      <c r="AD1876" s="56"/>
      <c r="AE1876" s="56"/>
      <c r="AG1876" s="6">
        <f>IF(Q1876&gt;0,RANK(Q1876,(N1876:P1876,Q1876:AE1876)),0)</f>
        <v>0</v>
      </c>
      <c r="AH1876" s="6">
        <f>IF(R1876&gt;0,RANK(R1876,(N1876:P1876,Q1876:AE1876)),0)</f>
        <v>0</v>
      </c>
      <c r="AI1876" s="6">
        <f>IF(T1876&gt;0,RANK(T1876,(N1876:P1876,Q1876:AE1876)),0)</f>
        <v>0</v>
      </c>
      <c r="AJ1876" s="6">
        <f>IF(S1876&gt;0,RANK(S1876,(N1876:P1876,Q1876:AE1876)),0)</f>
        <v>0</v>
      </c>
      <c r="AK1876" s="2">
        <f t="shared" si="662"/>
        <v>0</v>
      </c>
      <c r="AL1876" s="2">
        <f t="shared" si="663"/>
        <v>0</v>
      </c>
      <c r="AM1876" s="2">
        <f t="shared" si="664"/>
        <v>0</v>
      </c>
      <c r="AN1876" s="2">
        <f t="shared" si="665"/>
        <v>0</v>
      </c>
      <c r="AP1876" t="s">
        <v>1459</v>
      </c>
      <c r="AQ1876" t="s">
        <v>644</v>
      </c>
      <c r="AT1876" s="92">
        <v>54</v>
      </c>
      <c r="AU1876" s="94">
        <v>7</v>
      </c>
      <c r="AV1876" s="98">
        <f t="shared" si="636"/>
        <v>54007</v>
      </c>
      <c r="AX1876" s="6" t="s">
        <v>1535</v>
      </c>
    </row>
    <row r="1877" spans="1:50" hidden="1" outlineLevel="1">
      <c r="A1877" t="s">
        <v>1736</v>
      </c>
      <c r="B1877" t="s">
        <v>644</v>
      </c>
      <c r="C1877" s="1">
        <f t="shared" si="657"/>
        <v>6484</v>
      </c>
      <c r="D1877" s="6">
        <f>IF(N1877&gt;0, RANK(N1877,(N1877:P1877,Q1877:AE1877)),0)</f>
        <v>1</v>
      </c>
      <c r="E1877" s="6">
        <f>IF(O1877&gt;0,RANK(O1877,(N1877:P1877,Q1877:AE1877)),0)</f>
        <v>2</v>
      </c>
      <c r="F1877" s="6">
        <f>IF(P1877&gt;0,RANK(P1877,(N1877:P1877,Q1877:AE1877)),0)</f>
        <v>0</v>
      </c>
      <c r="G1877" s="1">
        <f t="shared" si="655"/>
        <v>3134</v>
      </c>
      <c r="H1877" s="2">
        <f t="shared" si="656"/>
        <v>0.48334361505243678</v>
      </c>
      <c r="I1877" s="2"/>
      <c r="J1877" s="2">
        <f t="shared" si="658"/>
        <v>0.74167180752621842</v>
      </c>
      <c r="K1877" s="2">
        <f t="shared" si="659"/>
        <v>0.25832819247378164</v>
      </c>
      <c r="L1877" s="2">
        <f t="shared" si="660"/>
        <v>0</v>
      </c>
      <c r="M1877" s="2">
        <f t="shared" si="661"/>
        <v>-5.5511151231257827E-17</v>
      </c>
      <c r="N1877" s="56">
        <v>4809</v>
      </c>
      <c r="O1877" s="56">
        <v>1675</v>
      </c>
      <c r="P1877" s="56"/>
      <c r="Q1877" s="56"/>
      <c r="R1877" s="56"/>
      <c r="S1877" s="56"/>
      <c r="T1877" s="56"/>
      <c r="U1877" s="56"/>
      <c r="V1877" s="56"/>
      <c r="W1877" s="56"/>
      <c r="X1877" s="56"/>
      <c r="Y1877" s="56"/>
      <c r="Z1877" s="56"/>
      <c r="AA1877" s="56"/>
      <c r="AB1877" s="56"/>
      <c r="AC1877" s="56"/>
      <c r="AD1877" s="56"/>
      <c r="AE1877" s="56"/>
      <c r="AG1877" s="6">
        <f>IF(Q1877&gt;0,RANK(Q1877,(N1877:P1877,Q1877:AE1877)),0)</f>
        <v>0</v>
      </c>
      <c r="AH1877" s="6">
        <f>IF(R1877&gt;0,RANK(R1877,(N1877:P1877,Q1877:AE1877)),0)</f>
        <v>0</v>
      </c>
      <c r="AI1877" s="6">
        <f>IF(T1877&gt;0,RANK(T1877,(N1877:P1877,Q1877:AE1877)),0)</f>
        <v>0</v>
      </c>
      <c r="AJ1877" s="6">
        <f>IF(S1877&gt;0,RANK(S1877,(N1877:P1877,Q1877:AE1877)),0)</f>
        <v>0</v>
      </c>
      <c r="AK1877" s="2">
        <f t="shared" si="662"/>
        <v>0</v>
      </c>
      <c r="AL1877" s="2">
        <f t="shared" si="663"/>
        <v>0</v>
      </c>
      <c r="AM1877" s="2">
        <f t="shared" si="664"/>
        <v>0</v>
      </c>
      <c r="AN1877" s="2">
        <f t="shared" si="665"/>
        <v>0</v>
      </c>
      <c r="AP1877" t="s">
        <v>1736</v>
      </c>
      <c r="AQ1877" t="s">
        <v>644</v>
      </c>
      <c r="AT1877" s="92">
        <v>54</v>
      </c>
      <c r="AU1877" s="94">
        <v>9</v>
      </c>
      <c r="AV1877" s="98">
        <f t="shared" si="636"/>
        <v>54009</v>
      </c>
      <c r="AX1877" s="6" t="s">
        <v>1535</v>
      </c>
    </row>
    <row r="1878" spans="1:50" hidden="1" outlineLevel="1">
      <c r="A1878" t="s">
        <v>2744</v>
      </c>
      <c r="B1878" t="s">
        <v>644</v>
      </c>
      <c r="C1878" s="1">
        <f t="shared" si="657"/>
        <v>22061</v>
      </c>
      <c r="D1878" s="6">
        <f>IF(N1878&gt;0, RANK(N1878,(N1878:P1878,Q1878:AE1878)),0)</f>
        <v>1</v>
      </c>
      <c r="E1878" s="6">
        <f>IF(O1878&gt;0,RANK(O1878,(N1878:P1878,Q1878:AE1878)),0)</f>
        <v>2</v>
      </c>
      <c r="F1878" s="6">
        <f>IF(P1878&gt;0,RANK(P1878,(N1878:P1878,Q1878:AE1878)),0)</f>
        <v>0</v>
      </c>
      <c r="G1878" s="1">
        <f t="shared" si="655"/>
        <v>8781</v>
      </c>
      <c r="H1878" s="2">
        <f t="shared" si="656"/>
        <v>0.39803272743755952</v>
      </c>
      <c r="I1878" s="2"/>
      <c r="J1878" s="2">
        <f t="shared" si="658"/>
        <v>0.69901636371877973</v>
      </c>
      <c r="K1878" s="2">
        <f t="shared" si="659"/>
        <v>0.30098363628122027</v>
      </c>
      <c r="L1878" s="2">
        <f t="shared" si="660"/>
        <v>0</v>
      </c>
      <c r="M1878" s="2">
        <f t="shared" si="661"/>
        <v>0</v>
      </c>
      <c r="N1878" s="56">
        <v>15421</v>
      </c>
      <c r="O1878" s="56">
        <v>6640</v>
      </c>
      <c r="P1878" s="56"/>
      <c r="Q1878" s="56"/>
      <c r="R1878" s="56"/>
      <c r="S1878" s="56"/>
      <c r="T1878" s="56"/>
      <c r="U1878" s="56"/>
      <c r="V1878" s="56"/>
      <c r="W1878" s="56"/>
      <c r="X1878" s="56"/>
      <c r="Y1878" s="56"/>
      <c r="Z1878" s="56"/>
      <c r="AA1878" s="56"/>
      <c r="AB1878" s="56"/>
      <c r="AC1878" s="56"/>
      <c r="AD1878" s="56"/>
      <c r="AE1878" s="56"/>
      <c r="AG1878" s="6">
        <f>IF(Q1878&gt;0,RANK(Q1878,(N1878:P1878,Q1878:AE1878)),0)</f>
        <v>0</v>
      </c>
      <c r="AH1878" s="6">
        <f>IF(R1878&gt;0,RANK(R1878,(N1878:P1878,Q1878:AE1878)),0)</f>
        <v>0</v>
      </c>
      <c r="AI1878" s="6">
        <f>IF(T1878&gt;0,RANK(T1878,(N1878:P1878,Q1878:AE1878)),0)</f>
        <v>0</v>
      </c>
      <c r="AJ1878" s="6">
        <f>IF(S1878&gt;0,RANK(S1878,(N1878:P1878,Q1878:AE1878)),0)</f>
        <v>0</v>
      </c>
      <c r="AK1878" s="2">
        <f t="shared" si="662"/>
        <v>0</v>
      </c>
      <c r="AL1878" s="2">
        <f t="shared" si="663"/>
        <v>0</v>
      </c>
      <c r="AM1878" s="2">
        <f t="shared" si="664"/>
        <v>0</v>
      </c>
      <c r="AN1878" s="2">
        <f t="shared" si="665"/>
        <v>0</v>
      </c>
      <c r="AP1878" t="s">
        <v>2744</v>
      </c>
      <c r="AQ1878" t="s">
        <v>644</v>
      </c>
      <c r="AT1878" s="92">
        <v>54</v>
      </c>
      <c r="AU1878" s="94">
        <v>11</v>
      </c>
      <c r="AV1878" s="98">
        <f t="shared" si="636"/>
        <v>54011</v>
      </c>
      <c r="AX1878" s="6" t="s">
        <v>1535</v>
      </c>
    </row>
    <row r="1879" spans="1:50" hidden="1" outlineLevel="1">
      <c r="A1879" t="s">
        <v>135</v>
      </c>
      <c r="B1879" t="s">
        <v>644</v>
      </c>
      <c r="C1879" s="1">
        <f t="shared" si="657"/>
        <v>1801</v>
      </c>
      <c r="D1879" s="6">
        <f>IF(N1879&gt;0, RANK(N1879,(N1879:P1879,Q1879:AE1879)),0)</f>
        <v>1</v>
      </c>
      <c r="E1879" s="6">
        <f>IF(O1879&gt;0,RANK(O1879,(N1879:P1879,Q1879:AE1879)),0)</f>
        <v>2</v>
      </c>
      <c r="F1879" s="6">
        <f>IF(P1879&gt;0,RANK(P1879,(N1879:P1879,Q1879:AE1879)),0)</f>
        <v>0</v>
      </c>
      <c r="G1879" s="1">
        <f t="shared" si="655"/>
        <v>639</v>
      </c>
      <c r="H1879" s="2">
        <f t="shared" si="656"/>
        <v>0.35480288728484177</v>
      </c>
      <c r="I1879" s="2"/>
      <c r="J1879" s="2">
        <f t="shared" si="658"/>
        <v>0.67740144364242083</v>
      </c>
      <c r="K1879" s="2">
        <f t="shared" si="659"/>
        <v>0.32259855635757911</v>
      </c>
      <c r="L1879" s="2">
        <f t="shared" si="660"/>
        <v>0</v>
      </c>
      <c r="M1879" s="2">
        <f t="shared" si="661"/>
        <v>5.5511151231257827E-17</v>
      </c>
      <c r="N1879" s="56">
        <v>1220</v>
      </c>
      <c r="O1879" s="56">
        <v>581</v>
      </c>
      <c r="P1879" s="56"/>
      <c r="Q1879" s="56"/>
      <c r="R1879" s="56"/>
      <c r="S1879" s="56"/>
      <c r="T1879" s="56"/>
      <c r="U1879" s="56"/>
      <c r="V1879" s="56"/>
      <c r="W1879" s="56"/>
      <c r="X1879" s="56"/>
      <c r="Y1879" s="56"/>
      <c r="Z1879" s="56"/>
      <c r="AA1879" s="56"/>
      <c r="AB1879" s="56"/>
      <c r="AC1879" s="56"/>
      <c r="AD1879" s="56"/>
      <c r="AE1879" s="56"/>
      <c r="AG1879" s="6">
        <f>IF(Q1879&gt;0,RANK(Q1879,(N1879:P1879,Q1879:AE1879)),0)</f>
        <v>0</v>
      </c>
      <c r="AH1879" s="6">
        <f>IF(R1879&gt;0,RANK(R1879,(N1879:P1879,Q1879:AE1879)),0)</f>
        <v>0</v>
      </c>
      <c r="AI1879" s="6">
        <f>IF(T1879&gt;0,RANK(T1879,(N1879:P1879,Q1879:AE1879)),0)</f>
        <v>0</v>
      </c>
      <c r="AJ1879" s="6">
        <f>IF(S1879&gt;0,RANK(S1879,(N1879:P1879,Q1879:AE1879)),0)</f>
        <v>0</v>
      </c>
      <c r="AK1879" s="2">
        <f t="shared" si="662"/>
        <v>0</v>
      </c>
      <c r="AL1879" s="2">
        <f t="shared" si="663"/>
        <v>0</v>
      </c>
      <c r="AM1879" s="2">
        <f t="shared" si="664"/>
        <v>0</v>
      </c>
      <c r="AN1879" s="2">
        <f t="shared" si="665"/>
        <v>0</v>
      </c>
      <c r="AP1879" t="s">
        <v>135</v>
      </c>
      <c r="AQ1879" t="s">
        <v>644</v>
      </c>
      <c r="AT1879" s="92">
        <v>54</v>
      </c>
      <c r="AU1879" s="94">
        <v>13</v>
      </c>
      <c r="AV1879" s="98">
        <f t="shared" si="636"/>
        <v>54013</v>
      </c>
      <c r="AX1879" s="6" t="s">
        <v>1535</v>
      </c>
    </row>
    <row r="1880" spans="1:50" hidden="1" outlineLevel="1">
      <c r="A1880" t="s">
        <v>1251</v>
      </c>
      <c r="B1880" t="s">
        <v>644</v>
      </c>
      <c r="C1880" s="1">
        <f t="shared" si="657"/>
        <v>2286</v>
      </c>
      <c r="D1880" s="6">
        <f>IF(N1880&gt;0, RANK(N1880,(N1880:P1880,Q1880:AE1880)),0)</f>
        <v>1</v>
      </c>
      <c r="E1880" s="6">
        <f>IF(O1880&gt;0,RANK(O1880,(N1880:P1880,Q1880:AE1880)),0)</f>
        <v>2</v>
      </c>
      <c r="F1880" s="6">
        <f>IF(P1880&gt;0,RANK(P1880,(N1880:P1880,Q1880:AE1880)),0)</f>
        <v>0</v>
      </c>
      <c r="G1880" s="1">
        <f t="shared" si="655"/>
        <v>926</v>
      </c>
      <c r="H1880" s="2">
        <f t="shared" si="656"/>
        <v>0.40507436570428695</v>
      </c>
      <c r="I1880" s="2"/>
      <c r="J1880" s="2">
        <f t="shared" si="658"/>
        <v>0.7025371828521435</v>
      </c>
      <c r="K1880" s="2">
        <f t="shared" si="659"/>
        <v>0.2974628171478565</v>
      </c>
      <c r="L1880" s="2">
        <f t="shared" si="660"/>
        <v>0</v>
      </c>
      <c r="M1880" s="2">
        <f t="shared" si="661"/>
        <v>0</v>
      </c>
      <c r="N1880" s="56">
        <v>1606</v>
      </c>
      <c r="O1880" s="56">
        <v>680</v>
      </c>
      <c r="P1880" s="56"/>
      <c r="Q1880" s="56"/>
      <c r="R1880" s="56"/>
      <c r="S1880" s="56"/>
      <c r="T1880" s="56"/>
      <c r="U1880" s="56"/>
      <c r="V1880" s="56"/>
      <c r="W1880" s="56"/>
      <c r="X1880" s="56"/>
      <c r="Y1880" s="56"/>
      <c r="Z1880" s="56"/>
      <c r="AA1880" s="56"/>
      <c r="AB1880" s="56"/>
      <c r="AC1880" s="56"/>
      <c r="AD1880" s="56"/>
      <c r="AE1880" s="56"/>
      <c r="AG1880" s="6">
        <f>IF(Q1880&gt;0,RANK(Q1880,(N1880:P1880,Q1880:AE1880)),0)</f>
        <v>0</v>
      </c>
      <c r="AH1880" s="6">
        <f>IF(R1880&gt;0,RANK(R1880,(N1880:P1880,Q1880:AE1880)),0)</f>
        <v>0</v>
      </c>
      <c r="AI1880" s="6">
        <f>IF(T1880&gt;0,RANK(T1880,(N1880:P1880,Q1880:AE1880)),0)</f>
        <v>0</v>
      </c>
      <c r="AJ1880" s="6">
        <f>IF(S1880&gt;0,RANK(S1880,(N1880:P1880,Q1880:AE1880)),0)</f>
        <v>0</v>
      </c>
      <c r="AK1880" s="2">
        <f t="shared" si="662"/>
        <v>0</v>
      </c>
      <c r="AL1880" s="2">
        <f t="shared" si="663"/>
        <v>0</v>
      </c>
      <c r="AM1880" s="2">
        <f t="shared" si="664"/>
        <v>0</v>
      </c>
      <c r="AN1880" s="2">
        <f t="shared" si="665"/>
        <v>0</v>
      </c>
      <c r="AP1880" t="s">
        <v>1251</v>
      </c>
      <c r="AQ1880" t="s">
        <v>644</v>
      </c>
      <c r="AT1880" s="92">
        <v>54</v>
      </c>
      <c r="AU1880" s="94">
        <v>15</v>
      </c>
      <c r="AV1880" s="98">
        <f t="shared" si="636"/>
        <v>54015</v>
      </c>
      <c r="AX1880" s="6" t="s">
        <v>1535</v>
      </c>
    </row>
    <row r="1881" spans="1:50" hidden="1" outlineLevel="1">
      <c r="A1881" t="s">
        <v>535</v>
      </c>
      <c r="B1881" t="s">
        <v>644</v>
      </c>
      <c r="C1881" s="1">
        <f t="shared" si="657"/>
        <v>1675</v>
      </c>
      <c r="D1881" s="6">
        <f>IF(N1881&gt;0, RANK(N1881,(N1881:P1881,Q1881:AE1881)),0)</f>
        <v>1</v>
      </c>
      <c r="E1881" s="6">
        <f>IF(O1881&gt;0,RANK(O1881,(N1881:P1881,Q1881:AE1881)),0)</f>
        <v>2</v>
      </c>
      <c r="F1881" s="6">
        <f>IF(P1881&gt;0,RANK(P1881,(N1881:P1881,Q1881:AE1881)),0)</f>
        <v>0</v>
      </c>
      <c r="G1881" s="1">
        <f t="shared" si="655"/>
        <v>129</v>
      </c>
      <c r="H1881" s="2">
        <f t="shared" si="656"/>
        <v>7.7014925373134327E-2</v>
      </c>
      <c r="I1881" s="2"/>
      <c r="J1881" s="2">
        <f t="shared" si="658"/>
        <v>0.53850746268656713</v>
      </c>
      <c r="K1881" s="2">
        <f t="shared" si="659"/>
        <v>0.46149253731343282</v>
      </c>
      <c r="L1881" s="2">
        <f t="shared" si="660"/>
        <v>0</v>
      </c>
      <c r="M1881" s="2">
        <f t="shared" si="661"/>
        <v>5.5511151231257827E-17</v>
      </c>
      <c r="N1881" s="56">
        <v>902</v>
      </c>
      <c r="O1881" s="56">
        <v>773</v>
      </c>
      <c r="P1881" s="56"/>
      <c r="Q1881" s="56"/>
      <c r="R1881" s="56"/>
      <c r="S1881" s="56"/>
      <c r="T1881" s="56"/>
      <c r="U1881" s="56"/>
      <c r="V1881" s="56"/>
      <c r="W1881" s="56"/>
      <c r="X1881" s="56"/>
      <c r="Y1881" s="56"/>
      <c r="Z1881" s="56"/>
      <c r="AA1881" s="56"/>
      <c r="AB1881" s="56"/>
      <c r="AC1881" s="56"/>
      <c r="AD1881" s="56"/>
      <c r="AE1881" s="56"/>
      <c r="AG1881" s="6">
        <f>IF(Q1881&gt;0,RANK(Q1881,(N1881:P1881,Q1881:AE1881)),0)</f>
        <v>0</v>
      </c>
      <c r="AH1881" s="6">
        <f>IF(R1881&gt;0,RANK(R1881,(N1881:P1881,Q1881:AE1881)),0)</f>
        <v>0</v>
      </c>
      <c r="AI1881" s="6">
        <f>IF(T1881&gt;0,RANK(T1881,(N1881:P1881,Q1881:AE1881)),0)</f>
        <v>0</v>
      </c>
      <c r="AJ1881" s="6">
        <f>IF(S1881&gt;0,RANK(S1881,(N1881:P1881,Q1881:AE1881)),0)</f>
        <v>0</v>
      </c>
      <c r="AK1881" s="2">
        <f t="shared" si="662"/>
        <v>0</v>
      </c>
      <c r="AL1881" s="2">
        <f t="shared" si="663"/>
        <v>0</v>
      </c>
      <c r="AM1881" s="2">
        <f t="shared" si="664"/>
        <v>0</v>
      </c>
      <c r="AN1881" s="2">
        <f t="shared" si="665"/>
        <v>0</v>
      </c>
      <c r="AP1881" t="s">
        <v>535</v>
      </c>
      <c r="AQ1881" t="s">
        <v>644</v>
      </c>
      <c r="AT1881" s="92">
        <v>54</v>
      </c>
      <c r="AU1881" s="94">
        <v>17</v>
      </c>
      <c r="AV1881" s="98">
        <f t="shared" si="636"/>
        <v>54017</v>
      </c>
      <c r="AX1881" s="6" t="s">
        <v>1535</v>
      </c>
    </row>
    <row r="1882" spans="1:50" hidden="1" outlineLevel="1">
      <c r="A1882" t="s">
        <v>2122</v>
      </c>
      <c r="B1882" t="s">
        <v>644</v>
      </c>
      <c r="C1882" s="1">
        <f t="shared" si="657"/>
        <v>9195</v>
      </c>
      <c r="D1882" s="6">
        <f>IF(N1882&gt;0, RANK(N1882,(N1882:P1882,Q1882:AE1882)),0)</f>
        <v>1</v>
      </c>
      <c r="E1882" s="6">
        <f>IF(O1882&gt;0,RANK(O1882,(N1882:P1882,Q1882:AE1882)),0)</f>
        <v>2</v>
      </c>
      <c r="F1882" s="6">
        <f>IF(P1882&gt;0,RANK(P1882,(N1882:P1882,Q1882:AE1882)),0)</f>
        <v>0</v>
      </c>
      <c r="G1882" s="1">
        <f t="shared" si="655"/>
        <v>5153</v>
      </c>
      <c r="H1882" s="2">
        <f t="shared" si="656"/>
        <v>0.56041326808047853</v>
      </c>
      <c r="I1882" s="2"/>
      <c r="J1882" s="2">
        <f t="shared" si="658"/>
        <v>0.78020663404023927</v>
      </c>
      <c r="K1882" s="2">
        <f t="shared" si="659"/>
        <v>0.21979336595976073</v>
      </c>
      <c r="L1882" s="2">
        <f t="shared" si="660"/>
        <v>0</v>
      </c>
      <c r="M1882" s="2">
        <f t="shared" si="661"/>
        <v>0</v>
      </c>
      <c r="N1882" s="56">
        <v>7174</v>
      </c>
      <c r="O1882" s="56">
        <v>2021</v>
      </c>
      <c r="P1882" s="56"/>
      <c r="Q1882" s="56"/>
      <c r="R1882" s="56"/>
      <c r="S1882" s="56"/>
      <c r="T1882" s="56"/>
      <c r="U1882" s="56"/>
      <c r="V1882" s="56"/>
      <c r="W1882" s="56"/>
      <c r="X1882" s="56"/>
      <c r="Y1882" s="56"/>
      <c r="Z1882" s="56"/>
      <c r="AA1882" s="56"/>
      <c r="AB1882" s="56"/>
      <c r="AC1882" s="56"/>
      <c r="AD1882" s="56"/>
      <c r="AE1882" s="56"/>
      <c r="AG1882" s="6">
        <f>IF(Q1882&gt;0,RANK(Q1882,(N1882:P1882,Q1882:AE1882)),0)</f>
        <v>0</v>
      </c>
      <c r="AH1882" s="6">
        <f>IF(R1882&gt;0,RANK(R1882,(N1882:P1882,Q1882:AE1882)),0)</f>
        <v>0</v>
      </c>
      <c r="AI1882" s="6">
        <f>IF(T1882&gt;0,RANK(T1882,(N1882:P1882,Q1882:AE1882)),0)</f>
        <v>0</v>
      </c>
      <c r="AJ1882" s="6">
        <f>IF(S1882&gt;0,RANK(S1882,(N1882:P1882,Q1882:AE1882)),0)</f>
        <v>0</v>
      </c>
      <c r="AK1882" s="2">
        <f t="shared" si="662"/>
        <v>0</v>
      </c>
      <c r="AL1882" s="2">
        <f t="shared" si="663"/>
        <v>0</v>
      </c>
      <c r="AM1882" s="2">
        <f t="shared" si="664"/>
        <v>0</v>
      </c>
      <c r="AN1882" s="2">
        <f t="shared" si="665"/>
        <v>0</v>
      </c>
      <c r="AP1882" t="s">
        <v>2122</v>
      </c>
      <c r="AQ1882" t="s">
        <v>644</v>
      </c>
      <c r="AT1882" s="92">
        <v>54</v>
      </c>
      <c r="AU1882" s="94">
        <v>19</v>
      </c>
      <c r="AV1882" s="98">
        <f t="shared" ref="AV1882:AV1945" si="666">1000*AT1882+AU1882</f>
        <v>54019</v>
      </c>
      <c r="AX1882" s="6" t="s">
        <v>1535</v>
      </c>
    </row>
    <row r="1883" spans="1:50" hidden="1" outlineLevel="1">
      <c r="A1883" t="s">
        <v>1373</v>
      </c>
      <c r="B1883" t="s">
        <v>644</v>
      </c>
      <c r="C1883" s="1">
        <f t="shared" si="657"/>
        <v>2113</v>
      </c>
      <c r="D1883" s="6">
        <f>IF(N1883&gt;0, RANK(N1883,(N1883:P1883,Q1883:AE1883)),0)</f>
        <v>1</v>
      </c>
      <c r="E1883" s="6">
        <f>IF(O1883&gt;0,RANK(O1883,(N1883:P1883,Q1883:AE1883)),0)</f>
        <v>2</v>
      </c>
      <c r="F1883" s="6">
        <f>IF(P1883&gt;0,RANK(P1883,(N1883:P1883,Q1883:AE1883)),0)</f>
        <v>0</v>
      </c>
      <c r="G1883" s="1">
        <f t="shared" si="655"/>
        <v>735</v>
      </c>
      <c r="H1883" s="2">
        <f t="shared" si="656"/>
        <v>0.34784666351159488</v>
      </c>
      <c r="I1883" s="2"/>
      <c r="J1883" s="2">
        <f t="shared" si="658"/>
        <v>0.67392333175579744</v>
      </c>
      <c r="K1883" s="2">
        <f t="shared" si="659"/>
        <v>0.32607666824420256</v>
      </c>
      <c r="L1883" s="2">
        <f t="shared" si="660"/>
        <v>0</v>
      </c>
      <c r="M1883" s="2">
        <f t="shared" si="661"/>
        <v>0</v>
      </c>
      <c r="N1883" s="56">
        <v>1424</v>
      </c>
      <c r="O1883" s="56">
        <v>689</v>
      </c>
      <c r="P1883" s="56"/>
      <c r="Q1883" s="56"/>
      <c r="R1883" s="56"/>
      <c r="S1883" s="56"/>
      <c r="T1883" s="56"/>
      <c r="U1883" s="56"/>
      <c r="V1883" s="56"/>
      <c r="W1883" s="56"/>
      <c r="X1883" s="56"/>
      <c r="Y1883" s="56"/>
      <c r="Z1883" s="56"/>
      <c r="AA1883" s="56"/>
      <c r="AB1883" s="56"/>
      <c r="AC1883" s="56"/>
      <c r="AD1883" s="56"/>
      <c r="AE1883" s="56"/>
      <c r="AG1883" s="6">
        <f>IF(Q1883&gt;0,RANK(Q1883,(N1883:P1883,Q1883:AE1883)),0)</f>
        <v>0</v>
      </c>
      <c r="AH1883" s="6">
        <f>IF(R1883&gt;0,RANK(R1883,(N1883:P1883,Q1883:AE1883)),0)</f>
        <v>0</v>
      </c>
      <c r="AI1883" s="6">
        <f>IF(T1883&gt;0,RANK(T1883,(N1883:P1883,Q1883:AE1883)),0)</f>
        <v>0</v>
      </c>
      <c r="AJ1883" s="6">
        <f>IF(S1883&gt;0,RANK(S1883,(N1883:P1883,Q1883:AE1883)),0)</f>
        <v>0</v>
      </c>
      <c r="AK1883" s="2">
        <f t="shared" si="662"/>
        <v>0</v>
      </c>
      <c r="AL1883" s="2">
        <f t="shared" si="663"/>
        <v>0</v>
      </c>
      <c r="AM1883" s="2">
        <f t="shared" si="664"/>
        <v>0</v>
      </c>
      <c r="AN1883" s="2">
        <f t="shared" si="665"/>
        <v>0</v>
      </c>
      <c r="AP1883" t="s">
        <v>1373</v>
      </c>
      <c r="AQ1883" t="s">
        <v>644</v>
      </c>
      <c r="AT1883" s="92">
        <v>54</v>
      </c>
      <c r="AU1883" s="94">
        <v>21</v>
      </c>
      <c r="AV1883" s="98">
        <f t="shared" si="666"/>
        <v>54021</v>
      </c>
      <c r="AX1883" s="6" t="s">
        <v>1535</v>
      </c>
    </row>
    <row r="1884" spans="1:50" hidden="1" outlineLevel="1">
      <c r="A1884" t="s">
        <v>1360</v>
      </c>
      <c r="B1884" t="s">
        <v>644</v>
      </c>
      <c r="C1884" s="1">
        <f t="shared" si="657"/>
        <v>3193</v>
      </c>
      <c r="D1884" s="6">
        <f>IF(N1884&gt;0, RANK(N1884,(N1884:P1884,Q1884:AE1884)),0)</f>
        <v>1</v>
      </c>
      <c r="E1884" s="6">
        <f>IF(O1884&gt;0,RANK(O1884,(N1884:P1884,Q1884:AE1884)),0)</f>
        <v>2</v>
      </c>
      <c r="F1884" s="6">
        <f>IF(P1884&gt;0,RANK(P1884,(N1884:P1884,Q1884:AE1884)),0)</f>
        <v>0</v>
      </c>
      <c r="G1884" s="1">
        <f t="shared" si="655"/>
        <v>625</v>
      </c>
      <c r="H1884" s="2">
        <f t="shared" si="656"/>
        <v>0.1957406827435014</v>
      </c>
      <c r="I1884" s="2"/>
      <c r="J1884" s="2">
        <f t="shared" si="658"/>
        <v>0.59787034137175066</v>
      </c>
      <c r="K1884" s="2">
        <f t="shared" si="659"/>
        <v>0.40212965862824929</v>
      </c>
      <c r="L1884" s="2">
        <f t="shared" si="660"/>
        <v>0</v>
      </c>
      <c r="M1884" s="2">
        <f t="shared" si="661"/>
        <v>5.5511151231257827E-17</v>
      </c>
      <c r="N1884" s="56">
        <v>1909</v>
      </c>
      <c r="O1884" s="56">
        <v>1284</v>
      </c>
      <c r="P1884" s="56"/>
      <c r="Q1884" s="56"/>
      <c r="R1884" s="56"/>
      <c r="S1884" s="56"/>
      <c r="T1884" s="56"/>
      <c r="U1884" s="56"/>
      <c r="V1884" s="56"/>
      <c r="W1884" s="56"/>
      <c r="X1884" s="56"/>
      <c r="Y1884" s="56"/>
      <c r="Z1884" s="56"/>
      <c r="AA1884" s="56"/>
      <c r="AB1884" s="56"/>
      <c r="AC1884" s="56"/>
      <c r="AD1884" s="56"/>
      <c r="AE1884" s="56"/>
      <c r="AG1884" s="6">
        <f>IF(Q1884&gt;0,RANK(Q1884,(N1884:P1884,Q1884:AE1884)),0)</f>
        <v>0</v>
      </c>
      <c r="AH1884" s="6">
        <f>IF(R1884&gt;0,RANK(R1884,(N1884:P1884,Q1884:AE1884)),0)</f>
        <v>0</v>
      </c>
      <c r="AI1884" s="6">
        <f>IF(T1884&gt;0,RANK(T1884,(N1884:P1884,Q1884:AE1884)),0)</f>
        <v>0</v>
      </c>
      <c r="AJ1884" s="6">
        <f>IF(S1884&gt;0,RANK(S1884,(N1884:P1884,Q1884:AE1884)),0)</f>
        <v>0</v>
      </c>
      <c r="AK1884" s="2">
        <f t="shared" si="662"/>
        <v>0</v>
      </c>
      <c r="AL1884" s="2">
        <f t="shared" si="663"/>
        <v>0</v>
      </c>
      <c r="AM1884" s="2">
        <f t="shared" si="664"/>
        <v>0</v>
      </c>
      <c r="AN1884" s="2">
        <f t="shared" si="665"/>
        <v>0</v>
      </c>
      <c r="AP1884" t="s">
        <v>1360</v>
      </c>
      <c r="AQ1884" t="s">
        <v>644</v>
      </c>
      <c r="AT1884" s="92">
        <v>54</v>
      </c>
      <c r="AU1884" s="94">
        <v>23</v>
      </c>
      <c r="AV1884" s="98">
        <f t="shared" si="666"/>
        <v>54023</v>
      </c>
      <c r="AX1884" s="6" t="s">
        <v>1535</v>
      </c>
    </row>
    <row r="1885" spans="1:50" hidden="1" outlineLevel="1">
      <c r="A1885" t="s">
        <v>2191</v>
      </c>
      <c r="B1885" t="s">
        <v>644</v>
      </c>
      <c r="C1885" s="1">
        <f t="shared" si="657"/>
        <v>7808</v>
      </c>
      <c r="D1885" s="6">
        <f>IF(N1885&gt;0, RANK(N1885,(N1885:P1885,Q1885:AE1885)),0)</f>
        <v>1</v>
      </c>
      <c r="E1885" s="6">
        <f>IF(O1885&gt;0,RANK(O1885,(N1885:P1885,Q1885:AE1885)),0)</f>
        <v>2</v>
      </c>
      <c r="F1885" s="6">
        <f>IF(P1885&gt;0,RANK(P1885,(N1885:P1885,Q1885:AE1885)),0)</f>
        <v>0</v>
      </c>
      <c r="G1885" s="1">
        <f t="shared" si="655"/>
        <v>2818</v>
      </c>
      <c r="H1885" s="2">
        <f t="shared" si="656"/>
        <v>0.36091188524590162</v>
      </c>
      <c r="I1885" s="2"/>
      <c r="J1885" s="2">
        <f t="shared" si="658"/>
        <v>0.68045594262295084</v>
      </c>
      <c r="K1885" s="2">
        <f t="shared" si="659"/>
        <v>0.31954405737704916</v>
      </c>
      <c r="L1885" s="2">
        <f t="shared" si="660"/>
        <v>0</v>
      </c>
      <c r="M1885" s="2">
        <f t="shared" si="661"/>
        <v>0</v>
      </c>
      <c r="N1885" s="56">
        <v>5313</v>
      </c>
      <c r="O1885" s="56">
        <v>2495</v>
      </c>
      <c r="P1885" s="56"/>
      <c r="Q1885" s="56"/>
      <c r="R1885" s="56"/>
      <c r="S1885" s="56"/>
      <c r="T1885" s="56"/>
      <c r="U1885" s="56"/>
      <c r="V1885" s="56"/>
      <c r="W1885" s="56"/>
      <c r="X1885" s="56"/>
      <c r="Y1885" s="56"/>
      <c r="Z1885" s="56"/>
      <c r="AA1885" s="56"/>
      <c r="AB1885" s="56"/>
      <c r="AC1885" s="56"/>
      <c r="AD1885" s="56"/>
      <c r="AE1885" s="56"/>
      <c r="AG1885" s="6">
        <f>IF(Q1885&gt;0,RANK(Q1885,(N1885:P1885,Q1885:AE1885)),0)</f>
        <v>0</v>
      </c>
      <c r="AH1885" s="6">
        <f>IF(R1885&gt;0,RANK(R1885,(N1885:P1885,Q1885:AE1885)),0)</f>
        <v>0</v>
      </c>
      <c r="AI1885" s="6">
        <f>IF(T1885&gt;0,RANK(T1885,(N1885:P1885,Q1885:AE1885)),0)</f>
        <v>0</v>
      </c>
      <c r="AJ1885" s="6">
        <f>IF(S1885&gt;0,RANK(S1885,(N1885:P1885,Q1885:AE1885)),0)</f>
        <v>0</v>
      </c>
      <c r="AK1885" s="2">
        <f t="shared" si="662"/>
        <v>0</v>
      </c>
      <c r="AL1885" s="2">
        <f t="shared" si="663"/>
        <v>0</v>
      </c>
      <c r="AM1885" s="2">
        <f t="shared" si="664"/>
        <v>0</v>
      </c>
      <c r="AN1885" s="2">
        <f t="shared" si="665"/>
        <v>0</v>
      </c>
      <c r="AP1885" t="s">
        <v>2191</v>
      </c>
      <c r="AQ1885" t="s">
        <v>644</v>
      </c>
      <c r="AT1885" s="92">
        <v>54</v>
      </c>
      <c r="AU1885" s="94">
        <v>25</v>
      </c>
      <c r="AV1885" s="98">
        <f t="shared" si="666"/>
        <v>54025</v>
      </c>
      <c r="AX1885" s="6" t="s">
        <v>1535</v>
      </c>
    </row>
    <row r="1886" spans="1:50" hidden="1" outlineLevel="1">
      <c r="A1886" t="s">
        <v>1068</v>
      </c>
      <c r="B1886" t="s">
        <v>644</v>
      </c>
      <c r="C1886" s="1">
        <f t="shared" si="657"/>
        <v>4201</v>
      </c>
      <c r="D1886" s="6">
        <f>IF(N1886&gt;0, RANK(N1886,(N1886:P1886,Q1886:AE1886)),0)</f>
        <v>1</v>
      </c>
      <c r="E1886" s="6">
        <f>IF(O1886&gt;0,RANK(O1886,(N1886:P1886,Q1886:AE1886)),0)</f>
        <v>2</v>
      </c>
      <c r="F1886" s="6">
        <f>IF(P1886&gt;0,RANK(P1886,(N1886:P1886,Q1886:AE1886)),0)</f>
        <v>0</v>
      </c>
      <c r="G1886" s="1">
        <f t="shared" si="655"/>
        <v>977</v>
      </c>
      <c r="H1886" s="2">
        <f t="shared" si="656"/>
        <v>0.23256367531540109</v>
      </c>
      <c r="I1886" s="2"/>
      <c r="J1886" s="2">
        <f t="shared" si="658"/>
        <v>0.6162818376577005</v>
      </c>
      <c r="K1886" s="2">
        <f t="shared" si="659"/>
        <v>0.38371816234229944</v>
      </c>
      <c r="L1886" s="2">
        <f t="shared" si="660"/>
        <v>0</v>
      </c>
      <c r="M1886" s="2">
        <f t="shared" si="661"/>
        <v>5.5511151231257827E-17</v>
      </c>
      <c r="N1886" s="56">
        <v>2589</v>
      </c>
      <c r="O1886" s="56">
        <v>1612</v>
      </c>
      <c r="P1886" s="56"/>
      <c r="Q1886" s="56"/>
      <c r="R1886" s="56"/>
      <c r="S1886" s="56"/>
      <c r="T1886" s="56"/>
      <c r="U1886" s="56"/>
      <c r="V1886" s="56"/>
      <c r="W1886" s="56"/>
      <c r="X1886" s="56"/>
      <c r="Y1886" s="56"/>
      <c r="Z1886" s="56"/>
      <c r="AA1886" s="56"/>
      <c r="AB1886" s="56"/>
      <c r="AC1886" s="56"/>
      <c r="AD1886" s="56"/>
      <c r="AE1886" s="56"/>
      <c r="AG1886" s="6">
        <f>IF(Q1886&gt;0,RANK(Q1886,(N1886:P1886,Q1886:AE1886)),0)</f>
        <v>0</v>
      </c>
      <c r="AH1886" s="6">
        <f>IF(R1886&gt;0,RANK(R1886,(N1886:P1886,Q1886:AE1886)),0)</f>
        <v>0</v>
      </c>
      <c r="AI1886" s="6">
        <f>IF(T1886&gt;0,RANK(T1886,(N1886:P1886,Q1886:AE1886)),0)</f>
        <v>0</v>
      </c>
      <c r="AJ1886" s="6">
        <f>IF(S1886&gt;0,RANK(S1886,(N1886:P1886,Q1886:AE1886)),0)</f>
        <v>0</v>
      </c>
      <c r="AK1886" s="2">
        <f t="shared" si="662"/>
        <v>0</v>
      </c>
      <c r="AL1886" s="2">
        <f t="shared" si="663"/>
        <v>0</v>
      </c>
      <c r="AM1886" s="2">
        <f t="shared" si="664"/>
        <v>0</v>
      </c>
      <c r="AN1886" s="2">
        <f t="shared" si="665"/>
        <v>0</v>
      </c>
      <c r="AP1886" t="s">
        <v>1068</v>
      </c>
      <c r="AQ1886" t="s">
        <v>644</v>
      </c>
      <c r="AT1886" s="92">
        <v>54</v>
      </c>
      <c r="AU1886" s="94">
        <v>27</v>
      </c>
      <c r="AV1886" s="98">
        <f t="shared" si="666"/>
        <v>54027</v>
      </c>
      <c r="AX1886" s="6" t="s">
        <v>1535</v>
      </c>
    </row>
    <row r="1887" spans="1:50" hidden="1" outlineLevel="1">
      <c r="A1887" t="s">
        <v>2792</v>
      </c>
      <c r="B1887" t="s">
        <v>644</v>
      </c>
      <c r="C1887" s="1">
        <f t="shared" si="657"/>
        <v>9549</v>
      </c>
      <c r="D1887" s="6">
        <f>IF(N1887&gt;0, RANK(N1887,(N1887:P1887,Q1887:AE1887)),0)</f>
        <v>1</v>
      </c>
      <c r="E1887" s="6">
        <f>IF(O1887&gt;0,RANK(O1887,(N1887:P1887,Q1887:AE1887)),0)</f>
        <v>2</v>
      </c>
      <c r="F1887" s="6">
        <f>IF(P1887&gt;0,RANK(P1887,(N1887:P1887,Q1887:AE1887)),0)</f>
        <v>0</v>
      </c>
      <c r="G1887" s="1">
        <f t="shared" si="655"/>
        <v>4845</v>
      </c>
      <c r="H1887" s="2">
        <f t="shared" si="656"/>
        <v>0.50738297203895699</v>
      </c>
      <c r="I1887" s="2"/>
      <c r="J1887" s="2">
        <f t="shared" si="658"/>
        <v>0.75369148601947844</v>
      </c>
      <c r="K1887" s="2">
        <f t="shared" si="659"/>
        <v>0.24630851398052153</v>
      </c>
      <c r="L1887" s="2">
        <f t="shared" si="660"/>
        <v>0</v>
      </c>
      <c r="M1887" s="2">
        <f t="shared" si="661"/>
        <v>2.7755575615628914E-17</v>
      </c>
      <c r="N1887" s="56">
        <v>7197</v>
      </c>
      <c r="O1887" s="56">
        <v>2352</v>
      </c>
      <c r="P1887" s="56"/>
      <c r="Q1887" s="56"/>
      <c r="R1887" s="56"/>
      <c r="S1887" s="56"/>
      <c r="T1887" s="56"/>
      <c r="U1887" s="56"/>
      <c r="V1887" s="56"/>
      <c r="W1887" s="56"/>
      <c r="X1887" s="56"/>
      <c r="Y1887" s="56"/>
      <c r="Z1887" s="56"/>
      <c r="AA1887" s="56"/>
      <c r="AB1887" s="56"/>
      <c r="AC1887" s="56"/>
      <c r="AD1887" s="56"/>
      <c r="AE1887" s="56"/>
      <c r="AG1887" s="6">
        <f>IF(Q1887&gt;0,RANK(Q1887,(N1887:P1887,Q1887:AE1887)),0)</f>
        <v>0</v>
      </c>
      <c r="AH1887" s="6">
        <f>IF(R1887&gt;0,RANK(R1887,(N1887:P1887,Q1887:AE1887)),0)</f>
        <v>0</v>
      </c>
      <c r="AI1887" s="6">
        <f>IF(T1887&gt;0,RANK(T1887,(N1887:P1887,Q1887:AE1887)),0)</f>
        <v>0</v>
      </c>
      <c r="AJ1887" s="6">
        <f>IF(S1887&gt;0,RANK(S1887,(N1887:P1887,Q1887:AE1887)),0)</f>
        <v>0</v>
      </c>
      <c r="AK1887" s="2">
        <f t="shared" si="662"/>
        <v>0</v>
      </c>
      <c r="AL1887" s="2">
        <f t="shared" si="663"/>
        <v>0</v>
      </c>
      <c r="AM1887" s="2">
        <f t="shared" si="664"/>
        <v>0</v>
      </c>
      <c r="AN1887" s="2">
        <f t="shared" si="665"/>
        <v>0</v>
      </c>
      <c r="AP1887" t="s">
        <v>2792</v>
      </c>
      <c r="AQ1887" t="s">
        <v>644</v>
      </c>
      <c r="AT1887" s="92">
        <v>54</v>
      </c>
      <c r="AU1887" s="94">
        <v>29</v>
      </c>
      <c r="AV1887" s="98">
        <f t="shared" si="666"/>
        <v>54029</v>
      </c>
      <c r="AX1887" s="6" t="s">
        <v>1535</v>
      </c>
    </row>
    <row r="1888" spans="1:50" hidden="1" outlineLevel="1">
      <c r="A1888" t="s">
        <v>1074</v>
      </c>
      <c r="B1888" t="s">
        <v>644</v>
      </c>
      <c r="C1888" s="1">
        <f t="shared" si="657"/>
        <v>3198</v>
      </c>
      <c r="D1888" s="6">
        <f>IF(N1888&gt;0, RANK(N1888,(N1888:P1888,Q1888:AE1888)),0)</f>
        <v>1</v>
      </c>
      <c r="E1888" s="6">
        <f>IF(O1888&gt;0,RANK(O1888,(N1888:P1888,Q1888:AE1888)),0)</f>
        <v>2</v>
      </c>
      <c r="F1888" s="6">
        <f>IF(P1888&gt;0,RANK(P1888,(N1888:P1888,Q1888:AE1888)),0)</f>
        <v>0</v>
      </c>
      <c r="G1888" s="1">
        <f t="shared" si="655"/>
        <v>1376</v>
      </c>
      <c r="H1888" s="2">
        <f t="shared" si="656"/>
        <v>0.43026891807379614</v>
      </c>
      <c r="I1888" s="2"/>
      <c r="J1888" s="2">
        <f t="shared" si="658"/>
        <v>0.7151344590368981</v>
      </c>
      <c r="K1888" s="2">
        <f t="shared" si="659"/>
        <v>0.28486554096310196</v>
      </c>
      <c r="L1888" s="2">
        <f t="shared" si="660"/>
        <v>0</v>
      </c>
      <c r="M1888" s="2">
        <f t="shared" si="661"/>
        <v>-5.5511151231257827E-17</v>
      </c>
      <c r="N1888" s="56">
        <v>2287</v>
      </c>
      <c r="O1888" s="56">
        <v>911</v>
      </c>
      <c r="P1888" s="56"/>
      <c r="Q1888" s="56"/>
      <c r="R1888" s="56"/>
      <c r="S1888" s="56"/>
      <c r="T1888" s="56"/>
      <c r="U1888" s="56"/>
      <c r="V1888" s="56"/>
      <c r="W1888" s="56"/>
      <c r="X1888" s="56"/>
      <c r="Y1888" s="56"/>
      <c r="Z1888" s="56"/>
      <c r="AA1888" s="56"/>
      <c r="AB1888" s="56"/>
      <c r="AC1888" s="56"/>
      <c r="AD1888" s="56"/>
      <c r="AE1888" s="56"/>
      <c r="AG1888" s="6">
        <f>IF(Q1888&gt;0,RANK(Q1888,(N1888:P1888,Q1888:AE1888)),0)</f>
        <v>0</v>
      </c>
      <c r="AH1888" s="6">
        <f>IF(R1888&gt;0,RANK(R1888,(N1888:P1888,Q1888:AE1888)),0)</f>
        <v>0</v>
      </c>
      <c r="AI1888" s="6">
        <f>IF(T1888&gt;0,RANK(T1888,(N1888:P1888,Q1888:AE1888)),0)</f>
        <v>0</v>
      </c>
      <c r="AJ1888" s="6">
        <f>IF(S1888&gt;0,RANK(S1888,(N1888:P1888,Q1888:AE1888)),0)</f>
        <v>0</v>
      </c>
      <c r="AK1888" s="2">
        <f t="shared" si="662"/>
        <v>0</v>
      </c>
      <c r="AL1888" s="2">
        <f t="shared" si="663"/>
        <v>0</v>
      </c>
      <c r="AM1888" s="2">
        <f t="shared" si="664"/>
        <v>0</v>
      </c>
      <c r="AN1888" s="2">
        <f t="shared" si="665"/>
        <v>0</v>
      </c>
      <c r="AP1888" t="s">
        <v>1074</v>
      </c>
      <c r="AQ1888" t="s">
        <v>644</v>
      </c>
      <c r="AT1888" s="92">
        <v>54</v>
      </c>
      <c r="AU1888" s="94">
        <v>31</v>
      </c>
      <c r="AV1888" s="98">
        <f t="shared" si="666"/>
        <v>54031</v>
      </c>
      <c r="AX1888" s="6" t="s">
        <v>1535</v>
      </c>
    </row>
    <row r="1889" spans="1:50" hidden="1" outlineLevel="1">
      <c r="A1889" t="s">
        <v>1361</v>
      </c>
      <c r="B1889" t="s">
        <v>644</v>
      </c>
      <c r="C1889" s="1">
        <f t="shared" si="657"/>
        <v>18317</v>
      </c>
      <c r="D1889" s="6">
        <f>IF(N1889&gt;0, RANK(N1889,(N1889:P1889,Q1889:AE1889)),0)</f>
        <v>1</v>
      </c>
      <c r="E1889" s="6">
        <f>IF(O1889&gt;0,RANK(O1889,(N1889:P1889,Q1889:AE1889)),0)</f>
        <v>2</v>
      </c>
      <c r="F1889" s="6">
        <f>IF(P1889&gt;0,RANK(P1889,(N1889:P1889,Q1889:AE1889)),0)</f>
        <v>0</v>
      </c>
      <c r="G1889" s="1">
        <f t="shared" si="655"/>
        <v>10207</v>
      </c>
      <c r="H1889" s="2">
        <f t="shared" si="656"/>
        <v>0.55724190642572469</v>
      </c>
      <c r="I1889" s="2"/>
      <c r="J1889" s="2">
        <f t="shared" si="658"/>
        <v>0.7786209532128624</v>
      </c>
      <c r="K1889" s="2">
        <f t="shared" si="659"/>
        <v>0.22137904678713763</v>
      </c>
      <c r="L1889" s="2">
        <f t="shared" si="660"/>
        <v>0</v>
      </c>
      <c r="M1889" s="2">
        <f t="shared" si="661"/>
        <v>-2.7755575615628914E-17</v>
      </c>
      <c r="N1889" s="56">
        <v>14262</v>
      </c>
      <c r="O1889" s="56">
        <v>4055</v>
      </c>
      <c r="P1889" s="56"/>
      <c r="Q1889" s="56"/>
      <c r="R1889" s="56"/>
      <c r="S1889" s="56"/>
      <c r="T1889" s="56"/>
      <c r="U1889" s="56"/>
      <c r="V1889" s="56"/>
      <c r="W1889" s="56"/>
      <c r="X1889" s="56"/>
      <c r="Y1889" s="56"/>
      <c r="Z1889" s="56"/>
      <c r="AA1889" s="56"/>
      <c r="AB1889" s="56"/>
      <c r="AC1889" s="56"/>
      <c r="AD1889" s="56"/>
      <c r="AE1889" s="56"/>
      <c r="AG1889" s="6">
        <f>IF(Q1889&gt;0,RANK(Q1889,(N1889:P1889,Q1889:AE1889)),0)</f>
        <v>0</v>
      </c>
      <c r="AH1889" s="6">
        <f>IF(R1889&gt;0,RANK(R1889,(N1889:P1889,Q1889:AE1889)),0)</f>
        <v>0</v>
      </c>
      <c r="AI1889" s="6">
        <f>IF(T1889&gt;0,RANK(T1889,(N1889:P1889,Q1889:AE1889)),0)</f>
        <v>0</v>
      </c>
      <c r="AJ1889" s="6">
        <f>IF(S1889&gt;0,RANK(S1889,(N1889:P1889,Q1889:AE1889)),0)</f>
        <v>0</v>
      </c>
      <c r="AK1889" s="2">
        <f t="shared" si="662"/>
        <v>0</v>
      </c>
      <c r="AL1889" s="2">
        <f t="shared" si="663"/>
        <v>0</v>
      </c>
      <c r="AM1889" s="2">
        <f t="shared" si="664"/>
        <v>0</v>
      </c>
      <c r="AN1889" s="2">
        <f t="shared" si="665"/>
        <v>0</v>
      </c>
      <c r="AP1889" t="s">
        <v>1361</v>
      </c>
      <c r="AQ1889" t="s">
        <v>644</v>
      </c>
      <c r="AT1889" s="92">
        <v>54</v>
      </c>
      <c r="AU1889" s="94">
        <v>33</v>
      </c>
      <c r="AV1889" s="98">
        <f t="shared" si="666"/>
        <v>54033</v>
      </c>
      <c r="AX1889" s="6" t="s">
        <v>1535</v>
      </c>
    </row>
    <row r="1890" spans="1:50" hidden="1" outlineLevel="1">
      <c r="A1890" t="s">
        <v>2097</v>
      </c>
      <c r="B1890" t="s">
        <v>644</v>
      </c>
      <c r="C1890" s="1">
        <f t="shared" si="657"/>
        <v>6961</v>
      </c>
      <c r="D1890" s="6">
        <f>IF(N1890&gt;0, RANK(N1890,(N1890:P1890,Q1890:AE1890)),0)</f>
        <v>1</v>
      </c>
      <c r="E1890" s="6">
        <f>IF(O1890&gt;0,RANK(O1890,(N1890:P1890,Q1890:AE1890)),0)</f>
        <v>2</v>
      </c>
      <c r="F1890" s="6">
        <f>IF(P1890&gt;0,RANK(P1890,(N1890:P1890,Q1890:AE1890)),0)</f>
        <v>0</v>
      </c>
      <c r="G1890" s="1">
        <f t="shared" si="655"/>
        <v>1409</v>
      </c>
      <c r="H1890" s="2">
        <f t="shared" si="656"/>
        <v>0.20241344634391611</v>
      </c>
      <c r="I1890" s="2"/>
      <c r="J1890" s="2">
        <f t="shared" si="658"/>
        <v>0.601206723171958</v>
      </c>
      <c r="K1890" s="2">
        <f t="shared" si="659"/>
        <v>0.39879327682804194</v>
      </c>
      <c r="L1890" s="2">
        <f t="shared" si="660"/>
        <v>0</v>
      </c>
      <c r="M1890" s="2">
        <f t="shared" si="661"/>
        <v>5.5511151231257827E-17</v>
      </c>
      <c r="N1890" s="56">
        <v>4185</v>
      </c>
      <c r="O1890" s="56">
        <v>2776</v>
      </c>
      <c r="P1890" s="56"/>
      <c r="Q1890" s="56"/>
      <c r="R1890" s="56"/>
      <c r="S1890" s="56"/>
      <c r="T1890" s="56"/>
      <c r="U1890" s="56"/>
      <c r="V1890" s="56"/>
      <c r="W1890" s="56"/>
      <c r="X1890" s="56"/>
      <c r="Y1890" s="56"/>
      <c r="Z1890" s="56"/>
      <c r="AA1890" s="56"/>
      <c r="AB1890" s="56"/>
      <c r="AC1890" s="56"/>
      <c r="AD1890" s="56"/>
      <c r="AE1890" s="56"/>
      <c r="AG1890" s="6">
        <f>IF(Q1890&gt;0,RANK(Q1890,(N1890:P1890,Q1890:AE1890)),0)</f>
        <v>0</v>
      </c>
      <c r="AH1890" s="6">
        <f>IF(R1890&gt;0,RANK(R1890,(N1890:P1890,Q1890:AE1890)),0)</f>
        <v>0</v>
      </c>
      <c r="AI1890" s="6">
        <f>IF(T1890&gt;0,RANK(T1890,(N1890:P1890,Q1890:AE1890)),0)</f>
        <v>0</v>
      </c>
      <c r="AJ1890" s="6">
        <f>IF(S1890&gt;0,RANK(S1890,(N1890:P1890,Q1890:AE1890)),0)</f>
        <v>0</v>
      </c>
      <c r="AK1890" s="2">
        <f t="shared" si="662"/>
        <v>0</v>
      </c>
      <c r="AL1890" s="2">
        <f t="shared" si="663"/>
        <v>0</v>
      </c>
      <c r="AM1890" s="2">
        <f t="shared" si="664"/>
        <v>0</v>
      </c>
      <c r="AN1890" s="2">
        <f t="shared" si="665"/>
        <v>0</v>
      </c>
      <c r="AP1890" t="s">
        <v>2097</v>
      </c>
      <c r="AQ1890" t="s">
        <v>644</v>
      </c>
      <c r="AT1890" s="92">
        <v>54</v>
      </c>
      <c r="AU1890" s="94">
        <v>35</v>
      </c>
      <c r="AV1890" s="98">
        <f t="shared" si="666"/>
        <v>54035</v>
      </c>
      <c r="AX1890" s="6" t="s">
        <v>1535</v>
      </c>
    </row>
    <row r="1891" spans="1:50" hidden="1" outlineLevel="1">
      <c r="A1891" t="s">
        <v>1156</v>
      </c>
      <c r="B1891" t="s">
        <v>644</v>
      </c>
      <c r="C1891" s="1">
        <f t="shared" si="657"/>
        <v>8405</v>
      </c>
      <c r="D1891" s="6">
        <f>IF(N1891&gt;0, RANK(N1891,(N1891:P1891,Q1891:AE1891)),0)</f>
        <v>1</v>
      </c>
      <c r="E1891" s="6">
        <f>IF(O1891&gt;0,RANK(O1891,(N1891:P1891,Q1891:AE1891)),0)</f>
        <v>2</v>
      </c>
      <c r="F1891" s="6">
        <f>IF(P1891&gt;0,RANK(P1891,(N1891:P1891,Q1891:AE1891)),0)</f>
        <v>0</v>
      </c>
      <c r="G1891" s="1">
        <f t="shared" si="655"/>
        <v>3043</v>
      </c>
      <c r="H1891" s="2">
        <f t="shared" si="656"/>
        <v>0.3620464009518144</v>
      </c>
      <c r="I1891" s="2"/>
      <c r="J1891" s="2">
        <f t="shared" si="658"/>
        <v>0.68102320047590725</v>
      </c>
      <c r="K1891" s="2">
        <f t="shared" si="659"/>
        <v>0.3189767995240928</v>
      </c>
      <c r="L1891" s="2">
        <f t="shared" si="660"/>
        <v>0</v>
      </c>
      <c r="M1891" s="2">
        <f t="shared" si="661"/>
        <v>-5.5511151231257827E-17</v>
      </c>
      <c r="N1891" s="56">
        <v>5724</v>
      </c>
      <c r="O1891" s="56">
        <v>2681</v>
      </c>
      <c r="P1891" s="56"/>
      <c r="Q1891" s="56"/>
      <c r="R1891" s="56"/>
      <c r="S1891" s="56"/>
      <c r="T1891" s="56"/>
      <c r="U1891" s="56"/>
      <c r="V1891" s="56"/>
      <c r="W1891" s="56"/>
      <c r="X1891" s="56"/>
      <c r="Y1891" s="56"/>
      <c r="Z1891" s="56"/>
      <c r="AA1891" s="56"/>
      <c r="AB1891" s="56"/>
      <c r="AC1891" s="56"/>
      <c r="AD1891" s="56"/>
      <c r="AE1891" s="56"/>
      <c r="AG1891" s="6">
        <f>IF(Q1891&gt;0,RANK(Q1891,(N1891:P1891,Q1891:AE1891)),0)</f>
        <v>0</v>
      </c>
      <c r="AH1891" s="6">
        <f>IF(R1891&gt;0,RANK(R1891,(N1891:P1891,Q1891:AE1891)),0)</f>
        <v>0</v>
      </c>
      <c r="AI1891" s="6">
        <f>IF(T1891&gt;0,RANK(T1891,(N1891:P1891,Q1891:AE1891)),0)</f>
        <v>0</v>
      </c>
      <c r="AJ1891" s="6">
        <f>IF(S1891&gt;0,RANK(S1891,(N1891:P1891,Q1891:AE1891)),0)</f>
        <v>0</v>
      </c>
      <c r="AK1891" s="2">
        <f t="shared" si="662"/>
        <v>0</v>
      </c>
      <c r="AL1891" s="2">
        <f t="shared" si="663"/>
        <v>0</v>
      </c>
      <c r="AM1891" s="2">
        <f t="shared" si="664"/>
        <v>0</v>
      </c>
      <c r="AN1891" s="2">
        <f t="shared" si="665"/>
        <v>0</v>
      </c>
      <c r="AP1891" t="s">
        <v>1156</v>
      </c>
      <c r="AQ1891" t="s">
        <v>644</v>
      </c>
      <c r="AT1891" s="92">
        <v>54</v>
      </c>
      <c r="AU1891" s="94">
        <v>37</v>
      </c>
      <c r="AV1891" s="98">
        <f t="shared" si="666"/>
        <v>54037</v>
      </c>
      <c r="AX1891" s="6" t="s">
        <v>1535</v>
      </c>
    </row>
    <row r="1892" spans="1:50" hidden="1" outlineLevel="1">
      <c r="A1892" t="s">
        <v>1024</v>
      </c>
      <c r="B1892" t="s">
        <v>644</v>
      </c>
      <c r="C1892" s="1">
        <f t="shared" si="657"/>
        <v>50156</v>
      </c>
      <c r="D1892" s="6">
        <f>IF(N1892&gt;0, RANK(N1892,(N1892:P1892,Q1892:AE1892)),0)</f>
        <v>1</v>
      </c>
      <c r="E1892" s="6">
        <f>IF(O1892&gt;0,RANK(O1892,(N1892:P1892,Q1892:AE1892)),0)</f>
        <v>2</v>
      </c>
      <c r="F1892" s="6">
        <f>IF(P1892&gt;0,RANK(P1892,(N1892:P1892,Q1892:AE1892)),0)</f>
        <v>0</v>
      </c>
      <c r="G1892" s="1">
        <f t="shared" si="655"/>
        <v>15608</v>
      </c>
      <c r="H1892" s="2">
        <f t="shared" si="656"/>
        <v>0.31118909003907808</v>
      </c>
      <c r="I1892" s="2"/>
      <c r="J1892" s="2">
        <f t="shared" si="658"/>
        <v>0.65559454501953907</v>
      </c>
      <c r="K1892" s="2">
        <f t="shared" si="659"/>
        <v>0.34440545498046093</v>
      </c>
      <c r="L1892" s="2">
        <f t="shared" si="660"/>
        <v>0</v>
      </c>
      <c r="M1892" s="2">
        <f t="shared" si="661"/>
        <v>0</v>
      </c>
      <c r="N1892" s="56">
        <v>32882</v>
      </c>
      <c r="O1892" s="56">
        <v>17274</v>
      </c>
      <c r="P1892" s="56"/>
      <c r="Q1892" s="56"/>
      <c r="R1892" s="56"/>
      <c r="S1892" s="56"/>
      <c r="T1892" s="56"/>
      <c r="U1892" s="56"/>
      <c r="V1892" s="56"/>
      <c r="W1892" s="56"/>
      <c r="X1892" s="56"/>
      <c r="Y1892" s="56"/>
      <c r="Z1892" s="56"/>
      <c r="AA1892" s="56"/>
      <c r="AB1892" s="56"/>
      <c r="AC1892" s="56"/>
      <c r="AD1892" s="56"/>
      <c r="AE1892" s="56"/>
      <c r="AG1892" s="6">
        <f>IF(Q1892&gt;0,RANK(Q1892,(N1892:P1892,Q1892:AE1892)),0)</f>
        <v>0</v>
      </c>
      <c r="AH1892" s="6">
        <f>IF(R1892&gt;0,RANK(R1892,(N1892:P1892,Q1892:AE1892)),0)</f>
        <v>0</v>
      </c>
      <c r="AI1892" s="6">
        <f>IF(T1892&gt;0,RANK(T1892,(N1892:P1892,Q1892:AE1892)),0)</f>
        <v>0</v>
      </c>
      <c r="AJ1892" s="6">
        <f>IF(S1892&gt;0,RANK(S1892,(N1892:P1892,Q1892:AE1892)),0)</f>
        <v>0</v>
      </c>
      <c r="AK1892" s="2">
        <f t="shared" si="662"/>
        <v>0</v>
      </c>
      <c r="AL1892" s="2">
        <f t="shared" si="663"/>
        <v>0</v>
      </c>
      <c r="AM1892" s="2">
        <f t="shared" si="664"/>
        <v>0</v>
      </c>
      <c r="AN1892" s="2">
        <f t="shared" si="665"/>
        <v>0</v>
      </c>
      <c r="AP1892" t="s">
        <v>1024</v>
      </c>
      <c r="AQ1892" t="s">
        <v>644</v>
      </c>
      <c r="AT1892" s="92">
        <v>54</v>
      </c>
      <c r="AU1892" s="94">
        <v>39</v>
      </c>
      <c r="AV1892" s="98">
        <f t="shared" si="666"/>
        <v>54039</v>
      </c>
      <c r="AX1892" s="6" t="s">
        <v>1535</v>
      </c>
    </row>
    <row r="1893" spans="1:50" hidden="1" outlineLevel="1">
      <c r="A1893" t="s">
        <v>109</v>
      </c>
      <c r="B1893" t="s">
        <v>644</v>
      </c>
      <c r="C1893" s="1">
        <f t="shared" si="657"/>
        <v>4624</v>
      </c>
      <c r="D1893" s="6">
        <f>IF(N1893&gt;0, RANK(N1893,(N1893:P1893,Q1893:AE1893)),0)</f>
        <v>1</v>
      </c>
      <c r="E1893" s="6">
        <f>IF(O1893&gt;0,RANK(O1893,(N1893:P1893,Q1893:AE1893)),0)</f>
        <v>2</v>
      </c>
      <c r="F1893" s="6">
        <f>IF(P1893&gt;0,RANK(P1893,(N1893:P1893,Q1893:AE1893)),0)</f>
        <v>0</v>
      </c>
      <c r="G1893" s="1">
        <f t="shared" si="655"/>
        <v>1652</v>
      </c>
      <c r="H1893" s="2">
        <f t="shared" si="656"/>
        <v>0.35726643598615915</v>
      </c>
      <c r="I1893" s="2"/>
      <c r="J1893" s="2">
        <f t="shared" si="658"/>
        <v>0.67863321799307963</v>
      </c>
      <c r="K1893" s="2">
        <f t="shared" si="659"/>
        <v>0.32136678200692043</v>
      </c>
      <c r="L1893" s="2">
        <f t="shared" si="660"/>
        <v>0</v>
      </c>
      <c r="M1893" s="2">
        <f t="shared" si="661"/>
        <v>-5.5511151231257827E-17</v>
      </c>
      <c r="N1893" s="56">
        <v>3138</v>
      </c>
      <c r="O1893" s="56">
        <v>1486</v>
      </c>
      <c r="P1893" s="56"/>
      <c r="Q1893" s="56"/>
      <c r="R1893" s="56"/>
      <c r="S1893" s="56"/>
      <c r="T1893" s="56"/>
      <c r="U1893" s="56"/>
      <c r="V1893" s="56"/>
      <c r="W1893" s="56"/>
      <c r="X1893" s="56"/>
      <c r="Y1893" s="56"/>
      <c r="Z1893" s="56"/>
      <c r="AA1893" s="56"/>
      <c r="AB1893" s="56"/>
      <c r="AC1893" s="56"/>
      <c r="AD1893" s="56"/>
      <c r="AE1893" s="56"/>
      <c r="AG1893" s="6">
        <f>IF(Q1893&gt;0,RANK(Q1893,(N1893:P1893,Q1893:AE1893)),0)</f>
        <v>0</v>
      </c>
      <c r="AH1893" s="6">
        <f>IF(R1893&gt;0,RANK(R1893,(N1893:P1893,Q1893:AE1893)),0)</f>
        <v>0</v>
      </c>
      <c r="AI1893" s="6">
        <f>IF(T1893&gt;0,RANK(T1893,(N1893:P1893,Q1893:AE1893)),0)</f>
        <v>0</v>
      </c>
      <c r="AJ1893" s="6">
        <f>IF(S1893&gt;0,RANK(S1893,(N1893:P1893,Q1893:AE1893)),0)</f>
        <v>0</v>
      </c>
      <c r="AK1893" s="2">
        <f t="shared" si="662"/>
        <v>0</v>
      </c>
      <c r="AL1893" s="2">
        <f t="shared" si="663"/>
        <v>0</v>
      </c>
      <c r="AM1893" s="2">
        <f t="shared" si="664"/>
        <v>0</v>
      </c>
      <c r="AN1893" s="2">
        <f t="shared" si="665"/>
        <v>0</v>
      </c>
      <c r="AP1893" t="s">
        <v>109</v>
      </c>
      <c r="AQ1893" t="s">
        <v>644</v>
      </c>
      <c r="AT1893" s="92">
        <v>54</v>
      </c>
      <c r="AU1893" s="94">
        <v>41</v>
      </c>
      <c r="AV1893" s="98">
        <f t="shared" si="666"/>
        <v>54041</v>
      </c>
      <c r="AX1893" s="6" t="s">
        <v>1535</v>
      </c>
    </row>
    <row r="1894" spans="1:50" hidden="1" outlineLevel="1">
      <c r="A1894" t="s">
        <v>1001</v>
      </c>
      <c r="B1894" t="s">
        <v>644</v>
      </c>
      <c r="C1894" s="1">
        <f t="shared" si="657"/>
        <v>5311</v>
      </c>
      <c r="D1894" s="6">
        <f>IF(N1894&gt;0, RANK(N1894,(N1894:P1894,Q1894:AE1894)),0)</f>
        <v>1</v>
      </c>
      <c r="E1894" s="6">
        <f>IF(O1894&gt;0,RANK(O1894,(N1894:P1894,Q1894:AE1894)),0)</f>
        <v>2</v>
      </c>
      <c r="F1894" s="6">
        <f>IF(P1894&gt;0,RANK(P1894,(N1894:P1894,Q1894:AE1894)),0)</f>
        <v>0</v>
      </c>
      <c r="G1894" s="1">
        <f t="shared" si="655"/>
        <v>2129</v>
      </c>
      <c r="H1894" s="2">
        <f t="shared" si="656"/>
        <v>0.40086612690642065</v>
      </c>
      <c r="I1894" s="2"/>
      <c r="J1894" s="2">
        <f t="shared" si="658"/>
        <v>0.70043306345321033</v>
      </c>
      <c r="K1894" s="2">
        <f t="shared" si="659"/>
        <v>0.29956693654678967</v>
      </c>
      <c r="L1894" s="2">
        <f t="shared" si="660"/>
        <v>0</v>
      </c>
      <c r="M1894" s="2">
        <f t="shared" si="661"/>
        <v>0</v>
      </c>
      <c r="N1894" s="56">
        <v>3720</v>
      </c>
      <c r="O1894" s="56">
        <v>1591</v>
      </c>
      <c r="P1894" s="56"/>
      <c r="Q1894" s="56"/>
      <c r="R1894" s="56"/>
      <c r="S1894" s="56"/>
      <c r="T1894" s="56"/>
      <c r="U1894" s="56"/>
      <c r="V1894" s="56"/>
      <c r="W1894" s="56"/>
      <c r="X1894" s="56"/>
      <c r="Y1894" s="56"/>
      <c r="Z1894" s="56"/>
      <c r="AA1894" s="56"/>
      <c r="AB1894" s="56"/>
      <c r="AC1894" s="56"/>
      <c r="AD1894" s="56"/>
      <c r="AE1894" s="56"/>
      <c r="AG1894" s="6">
        <f>IF(Q1894&gt;0,RANK(Q1894,(N1894:P1894,Q1894:AE1894)),0)</f>
        <v>0</v>
      </c>
      <c r="AH1894" s="6">
        <f>IF(R1894&gt;0,RANK(R1894,(N1894:P1894,Q1894:AE1894)),0)</f>
        <v>0</v>
      </c>
      <c r="AI1894" s="6">
        <f>IF(T1894&gt;0,RANK(T1894,(N1894:P1894,Q1894:AE1894)),0)</f>
        <v>0</v>
      </c>
      <c r="AJ1894" s="6">
        <f>IF(S1894&gt;0,RANK(S1894,(N1894:P1894,Q1894:AE1894)),0)</f>
        <v>0</v>
      </c>
      <c r="AK1894" s="2">
        <f t="shared" si="662"/>
        <v>0</v>
      </c>
      <c r="AL1894" s="2">
        <f t="shared" si="663"/>
        <v>0</v>
      </c>
      <c r="AM1894" s="2">
        <f t="shared" si="664"/>
        <v>0</v>
      </c>
      <c r="AN1894" s="2">
        <f t="shared" si="665"/>
        <v>0</v>
      </c>
      <c r="AP1894" t="s">
        <v>1001</v>
      </c>
      <c r="AQ1894" t="s">
        <v>644</v>
      </c>
      <c r="AT1894" s="92">
        <v>54</v>
      </c>
      <c r="AU1894" s="94">
        <v>43</v>
      </c>
      <c r="AV1894" s="98">
        <f t="shared" si="666"/>
        <v>54043</v>
      </c>
      <c r="AX1894" s="6" t="s">
        <v>1535</v>
      </c>
    </row>
    <row r="1895" spans="1:50" hidden="1" outlineLevel="1">
      <c r="A1895" t="s">
        <v>891</v>
      </c>
      <c r="B1895" t="s">
        <v>644</v>
      </c>
      <c r="C1895" s="1">
        <f t="shared" si="657"/>
        <v>7832</v>
      </c>
      <c r="D1895" s="6">
        <f>IF(N1895&gt;0, RANK(N1895,(N1895:P1895,Q1895:AE1895)),0)</f>
        <v>1</v>
      </c>
      <c r="E1895" s="6">
        <f>IF(O1895&gt;0,RANK(O1895,(N1895:P1895,Q1895:AE1895)),0)</f>
        <v>2</v>
      </c>
      <c r="F1895" s="6">
        <f>IF(P1895&gt;0,RANK(P1895,(N1895:P1895,Q1895:AE1895)),0)</f>
        <v>0</v>
      </c>
      <c r="G1895" s="1">
        <f t="shared" si="655"/>
        <v>5736</v>
      </c>
      <c r="H1895" s="2">
        <f t="shared" si="656"/>
        <v>0.73237997957099077</v>
      </c>
      <c r="I1895" s="2"/>
      <c r="J1895" s="2">
        <f t="shared" si="658"/>
        <v>0.86618998978549544</v>
      </c>
      <c r="K1895" s="2">
        <f t="shared" si="659"/>
        <v>0.13381001021450459</v>
      </c>
      <c r="L1895" s="2">
        <f t="shared" si="660"/>
        <v>0</v>
      </c>
      <c r="M1895" s="2">
        <f t="shared" si="661"/>
        <v>-2.7755575615628914E-17</v>
      </c>
      <c r="N1895" s="56">
        <v>6784</v>
      </c>
      <c r="O1895" s="56">
        <v>1048</v>
      </c>
      <c r="P1895" s="56"/>
      <c r="Q1895" s="56"/>
      <c r="R1895" s="56"/>
      <c r="S1895" s="56"/>
      <c r="T1895" s="56"/>
      <c r="U1895" s="56"/>
      <c r="V1895" s="56"/>
      <c r="W1895" s="56"/>
      <c r="X1895" s="56"/>
      <c r="Y1895" s="56"/>
      <c r="Z1895" s="56"/>
      <c r="AA1895" s="56"/>
      <c r="AB1895" s="56"/>
      <c r="AC1895" s="56"/>
      <c r="AD1895" s="56"/>
      <c r="AE1895" s="56"/>
      <c r="AG1895" s="6">
        <f>IF(Q1895&gt;0,RANK(Q1895,(N1895:P1895,Q1895:AE1895)),0)</f>
        <v>0</v>
      </c>
      <c r="AH1895" s="6">
        <f>IF(R1895&gt;0,RANK(R1895,(N1895:P1895,Q1895:AE1895)),0)</f>
        <v>0</v>
      </c>
      <c r="AI1895" s="6">
        <f>IF(T1895&gt;0,RANK(T1895,(N1895:P1895,Q1895:AE1895)),0)</f>
        <v>0</v>
      </c>
      <c r="AJ1895" s="6">
        <f>IF(S1895&gt;0,RANK(S1895,(N1895:P1895,Q1895:AE1895)),0)</f>
        <v>0</v>
      </c>
      <c r="AK1895" s="2">
        <f t="shared" si="662"/>
        <v>0</v>
      </c>
      <c r="AL1895" s="2">
        <f t="shared" si="663"/>
        <v>0</v>
      </c>
      <c r="AM1895" s="2">
        <f t="shared" si="664"/>
        <v>0</v>
      </c>
      <c r="AN1895" s="2">
        <f t="shared" si="665"/>
        <v>0</v>
      </c>
      <c r="AP1895" t="s">
        <v>891</v>
      </c>
      <c r="AQ1895" t="s">
        <v>644</v>
      </c>
      <c r="AT1895" s="92">
        <v>54</v>
      </c>
      <c r="AU1895" s="94">
        <v>45</v>
      </c>
      <c r="AV1895" s="98">
        <f t="shared" si="666"/>
        <v>54045</v>
      </c>
      <c r="AX1895" s="6" t="s">
        <v>1535</v>
      </c>
    </row>
    <row r="1896" spans="1:50" hidden="1" outlineLevel="1">
      <c r="A1896" t="s">
        <v>1920</v>
      </c>
      <c r="B1896" t="s">
        <v>644</v>
      </c>
      <c r="C1896" s="1">
        <f>SUM(N1896:AE1896)</f>
        <v>4845</v>
      </c>
      <c r="D1896" s="6">
        <f>IF(N1896&gt;0, RANK(N1896,(N1896:P1896,Q1896:AE1896)),0)</f>
        <v>1</v>
      </c>
      <c r="E1896" s="6">
        <f>IF(O1896&gt;0,RANK(O1896,(N1896:P1896,Q1896:AE1896)),0)</f>
        <v>2</v>
      </c>
      <c r="F1896" s="6">
        <f>IF(P1896&gt;0,RANK(P1896,(N1896:P1896,Q1896:AE1896)),0)</f>
        <v>0</v>
      </c>
      <c r="G1896" s="1">
        <f>IF(C1896&gt;0,MAX(N1896:P1896)-LARGE(N1896:P1896,2),0)</f>
        <v>3157</v>
      </c>
      <c r="H1896" s="2">
        <f>IF(C1896&gt;0,G1896/C1896,0)</f>
        <v>0.65159958720330236</v>
      </c>
      <c r="I1896" s="2"/>
      <c r="J1896" s="2">
        <f>IF($C1896=0,"-",N1896/$C1896)</f>
        <v>0.82579979360165123</v>
      </c>
      <c r="K1896" s="2">
        <f>IF($C1896=0,"-",O1896/$C1896)</f>
        <v>0.17420020639834882</v>
      </c>
      <c r="L1896" s="2">
        <f>IF($C1896=0,"-",P1896/$C1896)</f>
        <v>0</v>
      </c>
      <c r="M1896" s="2">
        <f>IF(C1896=0,"-",(1-J1896-K1896-L1896))</f>
        <v>-5.5511151231257827E-17</v>
      </c>
      <c r="N1896" s="56">
        <v>4001</v>
      </c>
      <c r="O1896" s="56">
        <v>844</v>
      </c>
      <c r="P1896" s="56"/>
      <c r="Q1896" s="56"/>
      <c r="R1896" s="56"/>
      <c r="S1896" s="56"/>
      <c r="T1896" s="56"/>
      <c r="U1896" s="56"/>
      <c r="V1896" s="56"/>
      <c r="W1896" s="56"/>
      <c r="X1896" s="56"/>
      <c r="Y1896" s="56"/>
      <c r="Z1896" s="56"/>
      <c r="AA1896" s="56"/>
      <c r="AB1896" s="56"/>
      <c r="AC1896" s="56"/>
      <c r="AD1896" s="56"/>
      <c r="AE1896" s="56"/>
      <c r="AG1896" s="6">
        <f>IF(Q1896&gt;0,RANK(Q1896,(N1896:P1896,Q1896:AE1896)),0)</f>
        <v>0</v>
      </c>
      <c r="AH1896" s="6">
        <f>IF(R1896&gt;0,RANK(R1896,(N1896:P1896,Q1896:AE1896)),0)</f>
        <v>0</v>
      </c>
      <c r="AI1896" s="6">
        <f>IF(T1896&gt;0,RANK(T1896,(N1896:P1896,Q1896:AE1896)),0)</f>
        <v>0</v>
      </c>
      <c r="AJ1896" s="6">
        <f>IF(S1896&gt;0,RANK(S1896,(N1896:P1896,Q1896:AE1896)),0)</f>
        <v>0</v>
      </c>
      <c r="AK1896" s="2">
        <f>IF($C1896=0,"-",Q1896/$C1896)</f>
        <v>0</v>
      </c>
      <c r="AL1896" s="2">
        <f>IF($C1896=0,"-",R1896/$C1896)</f>
        <v>0</v>
      </c>
      <c r="AM1896" s="2">
        <f>IF($C1896=0,"-",T1896/$C1896)</f>
        <v>0</v>
      </c>
      <c r="AN1896" s="2">
        <f>IF($C1896=0,"-",S1896/$C1896)</f>
        <v>0</v>
      </c>
      <c r="AP1896" t="s">
        <v>1920</v>
      </c>
      <c r="AQ1896" t="s">
        <v>644</v>
      </c>
      <c r="AT1896" s="92">
        <v>54</v>
      </c>
      <c r="AU1896" s="94">
        <v>47</v>
      </c>
      <c r="AV1896" s="98">
        <f>1000*AT1896+AU1896</f>
        <v>54047</v>
      </c>
      <c r="AX1896" s="6" t="s">
        <v>1535</v>
      </c>
    </row>
    <row r="1897" spans="1:50" hidden="1" outlineLevel="1">
      <c r="A1897" t="s">
        <v>1174</v>
      </c>
      <c r="B1897" t="s">
        <v>644</v>
      </c>
      <c r="C1897" s="1">
        <f t="shared" si="657"/>
        <v>14841</v>
      </c>
      <c r="D1897" s="6">
        <f>IF(N1897&gt;0, RANK(N1897,(N1897:P1897,Q1897:AE1897)),0)</f>
        <v>1</v>
      </c>
      <c r="E1897" s="6">
        <f>IF(O1897&gt;0,RANK(O1897,(N1897:P1897,Q1897:AE1897)),0)</f>
        <v>2</v>
      </c>
      <c r="F1897" s="6">
        <f>IF(P1897&gt;0,RANK(P1897,(N1897:P1897,Q1897:AE1897)),0)</f>
        <v>0</v>
      </c>
      <c r="G1897" s="1">
        <f t="shared" si="655"/>
        <v>8599</v>
      </c>
      <c r="H1897" s="2">
        <f t="shared" si="656"/>
        <v>0.57940839566066982</v>
      </c>
      <c r="I1897" s="2"/>
      <c r="J1897" s="2">
        <f t="shared" si="658"/>
        <v>0.78970419783033485</v>
      </c>
      <c r="K1897" s="2">
        <f t="shared" si="659"/>
        <v>0.21029580216966512</v>
      </c>
      <c r="L1897" s="2">
        <f t="shared" si="660"/>
        <v>0</v>
      </c>
      <c r="M1897" s="2">
        <f t="shared" si="661"/>
        <v>2.7755575615628914E-17</v>
      </c>
      <c r="N1897" s="56">
        <v>11720</v>
      </c>
      <c r="O1897" s="56">
        <v>3121</v>
      </c>
      <c r="P1897" s="56"/>
      <c r="Q1897" s="56"/>
      <c r="R1897" s="56"/>
      <c r="S1897" s="56"/>
      <c r="T1897" s="56"/>
      <c r="U1897" s="56"/>
      <c r="V1897" s="56"/>
      <c r="W1897" s="56"/>
      <c r="X1897" s="56"/>
      <c r="Y1897" s="56"/>
      <c r="Z1897" s="56"/>
      <c r="AA1897" s="56"/>
      <c r="AB1897" s="56"/>
      <c r="AC1897" s="56"/>
      <c r="AD1897" s="56"/>
      <c r="AE1897" s="56"/>
      <c r="AG1897" s="6">
        <f>IF(Q1897&gt;0,RANK(Q1897,(N1897:P1897,Q1897:AE1897)),0)</f>
        <v>0</v>
      </c>
      <c r="AH1897" s="6">
        <f>IF(R1897&gt;0,RANK(R1897,(N1897:P1897,Q1897:AE1897)),0)</f>
        <v>0</v>
      </c>
      <c r="AI1897" s="6">
        <f>IF(T1897&gt;0,RANK(T1897,(N1897:P1897,Q1897:AE1897)),0)</f>
        <v>0</v>
      </c>
      <c r="AJ1897" s="6">
        <f>IF(S1897&gt;0,RANK(S1897,(N1897:P1897,Q1897:AE1897)),0)</f>
        <v>0</v>
      </c>
      <c r="AK1897" s="2">
        <f t="shared" si="662"/>
        <v>0</v>
      </c>
      <c r="AL1897" s="2">
        <f t="shared" si="663"/>
        <v>0</v>
      </c>
      <c r="AM1897" s="2">
        <f t="shared" si="664"/>
        <v>0</v>
      </c>
      <c r="AN1897" s="2">
        <f t="shared" si="665"/>
        <v>0</v>
      </c>
      <c r="AP1897" t="s">
        <v>1174</v>
      </c>
      <c r="AQ1897" t="s">
        <v>644</v>
      </c>
      <c r="AT1897" s="92">
        <v>54</v>
      </c>
      <c r="AU1897" s="94">
        <v>49</v>
      </c>
      <c r="AV1897" s="98">
        <f t="shared" si="666"/>
        <v>54049</v>
      </c>
      <c r="AX1897" s="6" t="s">
        <v>1535</v>
      </c>
    </row>
    <row r="1898" spans="1:50" hidden="1" outlineLevel="1">
      <c r="A1898" t="s">
        <v>1595</v>
      </c>
      <c r="B1898" t="s">
        <v>644</v>
      </c>
      <c r="C1898" s="1">
        <f t="shared" si="657"/>
        <v>9631</v>
      </c>
      <c r="D1898" s="6">
        <f>IF(N1898&gt;0, RANK(N1898,(N1898:P1898,Q1898:AE1898)),0)</f>
        <v>1</v>
      </c>
      <c r="E1898" s="6">
        <f>IF(O1898&gt;0,RANK(O1898,(N1898:P1898,Q1898:AE1898)),0)</f>
        <v>2</v>
      </c>
      <c r="F1898" s="6">
        <f>IF(P1898&gt;0,RANK(P1898,(N1898:P1898,Q1898:AE1898)),0)</f>
        <v>0</v>
      </c>
      <c r="G1898" s="1">
        <f t="shared" si="655"/>
        <v>2839</v>
      </c>
      <c r="H1898" s="2">
        <f t="shared" si="656"/>
        <v>0.2947772816945281</v>
      </c>
      <c r="I1898" s="2"/>
      <c r="J1898" s="2">
        <f t="shared" si="658"/>
        <v>0.647388640847264</v>
      </c>
      <c r="K1898" s="2">
        <f t="shared" si="659"/>
        <v>0.35261135915273595</v>
      </c>
      <c r="L1898" s="2">
        <f t="shared" si="660"/>
        <v>0</v>
      </c>
      <c r="M1898" s="2">
        <f t="shared" si="661"/>
        <v>5.5511151231257827E-17</v>
      </c>
      <c r="N1898" s="56">
        <v>6235</v>
      </c>
      <c r="O1898" s="56">
        <v>3396</v>
      </c>
      <c r="P1898" s="56"/>
      <c r="Q1898" s="56"/>
      <c r="R1898" s="56"/>
      <c r="S1898" s="56"/>
      <c r="T1898" s="56"/>
      <c r="U1898" s="56"/>
      <c r="V1898" s="56"/>
      <c r="W1898" s="56"/>
      <c r="X1898" s="56"/>
      <c r="Y1898" s="56"/>
      <c r="Z1898" s="56"/>
      <c r="AA1898" s="56"/>
      <c r="AB1898" s="56"/>
      <c r="AC1898" s="56"/>
      <c r="AD1898" s="56"/>
      <c r="AE1898" s="56"/>
      <c r="AG1898" s="6">
        <f>IF(Q1898&gt;0,RANK(Q1898,(N1898:P1898,Q1898:AE1898)),0)</f>
        <v>0</v>
      </c>
      <c r="AH1898" s="6">
        <f>IF(R1898&gt;0,RANK(R1898,(N1898:P1898,Q1898:AE1898)),0)</f>
        <v>0</v>
      </c>
      <c r="AI1898" s="6">
        <f>IF(T1898&gt;0,RANK(T1898,(N1898:P1898,Q1898:AE1898)),0)</f>
        <v>0</v>
      </c>
      <c r="AJ1898" s="6">
        <f>IF(S1898&gt;0,RANK(S1898,(N1898:P1898,Q1898:AE1898)),0)</f>
        <v>0</v>
      </c>
      <c r="AK1898" s="2">
        <f t="shared" si="662"/>
        <v>0</v>
      </c>
      <c r="AL1898" s="2">
        <f t="shared" si="663"/>
        <v>0</v>
      </c>
      <c r="AM1898" s="2">
        <f t="shared" si="664"/>
        <v>0</v>
      </c>
      <c r="AN1898" s="2">
        <f t="shared" si="665"/>
        <v>0</v>
      </c>
      <c r="AP1898" t="s">
        <v>1595</v>
      </c>
      <c r="AQ1898" t="s">
        <v>644</v>
      </c>
      <c r="AT1898" s="92">
        <v>54</v>
      </c>
      <c r="AU1898" s="94">
        <v>51</v>
      </c>
      <c r="AV1898" s="98">
        <f t="shared" si="666"/>
        <v>54051</v>
      </c>
      <c r="AX1898" s="6" t="s">
        <v>1535</v>
      </c>
    </row>
    <row r="1899" spans="1:50" hidden="1" outlineLevel="1">
      <c r="A1899" t="s">
        <v>186</v>
      </c>
      <c r="B1899" t="s">
        <v>644</v>
      </c>
      <c r="C1899" s="1">
        <f t="shared" si="657"/>
        <v>6627</v>
      </c>
      <c r="D1899" s="6">
        <f>IF(N1899&gt;0, RANK(N1899,(N1899:P1899,Q1899:AE1899)),0)</f>
        <v>1</v>
      </c>
      <c r="E1899" s="6">
        <f>IF(O1899&gt;0,RANK(O1899,(N1899:P1899,Q1899:AE1899)),0)</f>
        <v>2</v>
      </c>
      <c r="F1899" s="6">
        <f>IF(P1899&gt;0,RANK(P1899,(N1899:P1899,Q1899:AE1899)),0)</f>
        <v>0</v>
      </c>
      <c r="G1899" s="1">
        <f t="shared" si="655"/>
        <v>1859</v>
      </c>
      <c r="H1899" s="2">
        <f t="shared" si="656"/>
        <v>0.28051908857703334</v>
      </c>
      <c r="I1899" s="2"/>
      <c r="J1899" s="2">
        <f t="shared" si="658"/>
        <v>0.64025954428851672</v>
      </c>
      <c r="K1899" s="2">
        <f t="shared" si="659"/>
        <v>0.35974045571148333</v>
      </c>
      <c r="L1899" s="2">
        <f t="shared" si="660"/>
        <v>0</v>
      </c>
      <c r="M1899" s="2">
        <f t="shared" si="661"/>
        <v>-5.5511151231257827E-17</v>
      </c>
      <c r="N1899" s="56">
        <v>4243</v>
      </c>
      <c r="O1899" s="56">
        <v>2384</v>
      </c>
      <c r="P1899" s="56"/>
      <c r="Q1899" s="56"/>
      <c r="R1899" s="56"/>
      <c r="S1899" s="56"/>
      <c r="T1899" s="56"/>
      <c r="U1899" s="56"/>
      <c r="V1899" s="56"/>
      <c r="W1899" s="56"/>
      <c r="X1899" s="56"/>
      <c r="Y1899" s="56"/>
      <c r="Z1899" s="56"/>
      <c r="AA1899" s="56"/>
      <c r="AB1899" s="56"/>
      <c r="AC1899" s="56"/>
      <c r="AD1899" s="56"/>
      <c r="AE1899" s="56"/>
      <c r="AG1899" s="6">
        <f>IF(Q1899&gt;0,RANK(Q1899,(N1899:P1899,Q1899:AE1899)),0)</f>
        <v>0</v>
      </c>
      <c r="AH1899" s="6">
        <f>IF(R1899&gt;0,RANK(R1899,(N1899:P1899,Q1899:AE1899)),0)</f>
        <v>0</v>
      </c>
      <c r="AI1899" s="6">
        <f>IF(T1899&gt;0,RANK(T1899,(N1899:P1899,Q1899:AE1899)),0)</f>
        <v>0</v>
      </c>
      <c r="AJ1899" s="6">
        <f>IF(S1899&gt;0,RANK(S1899,(N1899:P1899,Q1899:AE1899)),0)</f>
        <v>0</v>
      </c>
      <c r="AK1899" s="2">
        <f t="shared" si="662"/>
        <v>0</v>
      </c>
      <c r="AL1899" s="2">
        <f t="shared" si="663"/>
        <v>0</v>
      </c>
      <c r="AM1899" s="2">
        <f t="shared" si="664"/>
        <v>0</v>
      </c>
      <c r="AN1899" s="2">
        <f t="shared" si="665"/>
        <v>0</v>
      </c>
      <c r="AP1899" t="s">
        <v>186</v>
      </c>
      <c r="AQ1899" t="s">
        <v>644</v>
      </c>
      <c r="AT1899" s="92">
        <v>54</v>
      </c>
      <c r="AU1899" s="94">
        <v>53</v>
      </c>
      <c r="AV1899" s="98">
        <f t="shared" si="666"/>
        <v>54053</v>
      </c>
      <c r="AX1899" s="6" t="s">
        <v>1535</v>
      </c>
    </row>
    <row r="1900" spans="1:50" hidden="1" outlineLevel="1">
      <c r="A1900" t="s">
        <v>2337</v>
      </c>
      <c r="B1900" t="s">
        <v>644</v>
      </c>
      <c r="C1900" s="1">
        <f t="shared" si="657"/>
        <v>13105</v>
      </c>
      <c r="D1900" s="6">
        <f>IF(N1900&gt;0, RANK(N1900,(N1900:P1900,Q1900:AE1900)),0)</f>
        <v>1</v>
      </c>
      <c r="E1900" s="6">
        <f>IF(O1900&gt;0,RANK(O1900,(N1900:P1900,Q1900:AE1900)),0)</f>
        <v>2</v>
      </c>
      <c r="F1900" s="6">
        <f>IF(P1900&gt;0,RANK(P1900,(N1900:P1900,Q1900:AE1900)),0)</f>
        <v>0</v>
      </c>
      <c r="G1900" s="1">
        <f t="shared" si="655"/>
        <v>3169</v>
      </c>
      <c r="H1900" s="2">
        <f t="shared" si="656"/>
        <v>0.24181610072491416</v>
      </c>
      <c r="I1900" s="2"/>
      <c r="J1900" s="2">
        <f t="shared" si="658"/>
        <v>0.62090805036245711</v>
      </c>
      <c r="K1900" s="2">
        <f t="shared" si="659"/>
        <v>0.37909194963754295</v>
      </c>
      <c r="L1900" s="2">
        <f t="shared" si="660"/>
        <v>0</v>
      </c>
      <c r="M1900" s="2">
        <f t="shared" si="661"/>
        <v>-5.5511151231257827E-17</v>
      </c>
      <c r="N1900" s="56">
        <v>8137</v>
      </c>
      <c r="O1900" s="56">
        <v>4968</v>
      </c>
      <c r="P1900" s="56"/>
      <c r="Q1900" s="56"/>
      <c r="R1900" s="56"/>
      <c r="S1900" s="56"/>
      <c r="T1900" s="56"/>
      <c r="U1900" s="56"/>
      <c r="V1900" s="56"/>
      <c r="W1900" s="56"/>
      <c r="X1900" s="56"/>
      <c r="Y1900" s="56"/>
      <c r="Z1900" s="56"/>
      <c r="AA1900" s="56"/>
      <c r="AB1900" s="56"/>
      <c r="AC1900" s="56"/>
      <c r="AD1900" s="56"/>
      <c r="AE1900" s="56"/>
      <c r="AG1900" s="6">
        <f>IF(Q1900&gt;0,RANK(Q1900,(N1900:P1900,Q1900:AE1900)),0)</f>
        <v>0</v>
      </c>
      <c r="AH1900" s="6">
        <f>IF(R1900&gt;0,RANK(R1900,(N1900:P1900,Q1900:AE1900)),0)</f>
        <v>0</v>
      </c>
      <c r="AI1900" s="6">
        <f>IF(T1900&gt;0,RANK(T1900,(N1900:P1900,Q1900:AE1900)),0)</f>
        <v>0</v>
      </c>
      <c r="AJ1900" s="6">
        <f>IF(S1900&gt;0,RANK(S1900,(N1900:P1900,Q1900:AE1900)),0)</f>
        <v>0</v>
      </c>
      <c r="AK1900" s="2">
        <f t="shared" si="662"/>
        <v>0</v>
      </c>
      <c r="AL1900" s="2">
        <f t="shared" si="663"/>
        <v>0</v>
      </c>
      <c r="AM1900" s="2">
        <f t="shared" si="664"/>
        <v>0</v>
      </c>
      <c r="AN1900" s="2">
        <f t="shared" si="665"/>
        <v>0</v>
      </c>
      <c r="AP1900" t="s">
        <v>2337</v>
      </c>
      <c r="AQ1900" t="s">
        <v>644</v>
      </c>
      <c r="AT1900" s="92">
        <v>54</v>
      </c>
      <c r="AU1900" s="94">
        <v>55</v>
      </c>
      <c r="AV1900" s="98">
        <f t="shared" si="666"/>
        <v>54055</v>
      </c>
      <c r="AX1900" s="6" t="s">
        <v>1535</v>
      </c>
    </row>
    <row r="1901" spans="1:50" hidden="1" outlineLevel="1">
      <c r="A1901" t="s">
        <v>90</v>
      </c>
      <c r="B1901" t="s">
        <v>644</v>
      </c>
      <c r="C1901" s="1">
        <f t="shared" si="657"/>
        <v>6061</v>
      </c>
      <c r="D1901" s="6">
        <f>IF(N1901&gt;0, RANK(N1901,(N1901:P1901,Q1901:AE1901)),0)</f>
        <v>1</v>
      </c>
      <c r="E1901" s="6">
        <f>IF(O1901&gt;0,RANK(O1901,(N1901:P1901,Q1901:AE1901)),0)</f>
        <v>2</v>
      </c>
      <c r="F1901" s="6">
        <f>IF(P1901&gt;0,RANK(P1901,(N1901:P1901,Q1901:AE1901)),0)</f>
        <v>0</v>
      </c>
      <c r="G1901" s="1">
        <f t="shared" si="655"/>
        <v>1959</v>
      </c>
      <c r="H1901" s="2">
        <f t="shared" si="656"/>
        <v>0.32321399109057913</v>
      </c>
      <c r="I1901" s="2"/>
      <c r="J1901" s="2">
        <f t="shared" si="658"/>
        <v>0.66160699554528957</v>
      </c>
      <c r="K1901" s="2">
        <f t="shared" si="659"/>
        <v>0.33839300445471043</v>
      </c>
      <c r="L1901" s="2">
        <f t="shared" si="660"/>
        <v>0</v>
      </c>
      <c r="M1901" s="2">
        <f t="shared" si="661"/>
        <v>0</v>
      </c>
      <c r="N1901" s="56">
        <v>4010</v>
      </c>
      <c r="O1901" s="56">
        <v>2051</v>
      </c>
      <c r="P1901" s="56"/>
      <c r="Q1901" s="56"/>
      <c r="R1901" s="56"/>
      <c r="S1901" s="56"/>
      <c r="T1901" s="56"/>
      <c r="U1901" s="56"/>
      <c r="V1901" s="56"/>
      <c r="W1901" s="56"/>
      <c r="X1901" s="56"/>
      <c r="Y1901" s="56"/>
      <c r="Z1901" s="56"/>
      <c r="AA1901" s="56"/>
      <c r="AB1901" s="56"/>
      <c r="AC1901" s="56"/>
      <c r="AD1901" s="56"/>
      <c r="AE1901" s="56"/>
      <c r="AG1901" s="6">
        <f>IF(Q1901&gt;0,RANK(Q1901,(N1901:P1901,Q1901:AE1901)),0)</f>
        <v>0</v>
      </c>
      <c r="AH1901" s="6">
        <f>IF(R1901&gt;0,RANK(R1901,(N1901:P1901,Q1901:AE1901)),0)</f>
        <v>0</v>
      </c>
      <c r="AI1901" s="6">
        <f>IF(T1901&gt;0,RANK(T1901,(N1901:P1901,Q1901:AE1901)),0)</f>
        <v>0</v>
      </c>
      <c r="AJ1901" s="6">
        <f>IF(S1901&gt;0,RANK(S1901,(N1901:P1901,Q1901:AE1901)),0)</f>
        <v>0</v>
      </c>
      <c r="AK1901" s="2">
        <f t="shared" si="662"/>
        <v>0</v>
      </c>
      <c r="AL1901" s="2">
        <f t="shared" si="663"/>
        <v>0</v>
      </c>
      <c r="AM1901" s="2">
        <f t="shared" si="664"/>
        <v>0</v>
      </c>
      <c r="AN1901" s="2">
        <f t="shared" si="665"/>
        <v>0</v>
      </c>
      <c r="AP1901" t="s">
        <v>90</v>
      </c>
      <c r="AQ1901" t="s">
        <v>644</v>
      </c>
      <c r="AT1901" s="92">
        <v>54</v>
      </c>
      <c r="AU1901" s="94">
        <v>57</v>
      </c>
      <c r="AV1901" s="98">
        <f t="shared" si="666"/>
        <v>54057</v>
      </c>
      <c r="AX1901" s="6" t="s">
        <v>1535</v>
      </c>
    </row>
    <row r="1902" spans="1:50" hidden="1" outlineLevel="1">
      <c r="A1902" t="s">
        <v>2135</v>
      </c>
      <c r="B1902" t="s">
        <v>644</v>
      </c>
      <c r="C1902" s="1">
        <f t="shared" si="657"/>
        <v>4866</v>
      </c>
      <c r="D1902" s="6">
        <f>IF(N1902&gt;0, RANK(N1902,(N1902:P1902,Q1902:AE1902)),0)</f>
        <v>1</v>
      </c>
      <c r="E1902" s="6">
        <f>IF(O1902&gt;0,RANK(O1902,(N1902:P1902,Q1902:AE1902)),0)</f>
        <v>2</v>
      </c>
      <c r="F1902" s="6">
        <f>IF(P1902&gt;0,RANK(P1902,(N1902:P1902,Q1902:AE1902)),0)</f>
        <v>0</v>
      </c>
      <c r="G1902" s="1">
        <f t="shared" si="655"/>
        <v>3384</v>
      </c>
      <c r="H1902" s="2">
        <f t="shared" si="656"/>
        <v>0.69543773119605423</v>
      </c>
      <c r="I1902" s="2"/>
      <c r="J1902" s="2">
        <f t="shared" si="658"/>
        <v>0.84771886559802712</v>
      </c>
      <c r="K1902" s="2">
        <f t="shared" si="659"/>
        <v>0.15228113440197288</v>
      </c>
      <c r="L1902" s="2">
        <f t="shared" si="660"/>
        <v>0</v>
      </c>
      <c r="M1902" s="2">
        <f t="shared" si="661"/>
        <v>0</v>
      </c>
      <c r="N1902" s="56">
        <v>4125</v>
      </c>
      <c r="O1902" s="56">
        <v>741</v>
      </c>
      <c r="P1902" s="56"/>
      <c r="Q1902" s="56"/>
      <c r="R1902" s="56"/>
      <c r="S1902" s="56"/>
      <c r="T1902" s="56"/>
      <c r="U1902" s="56"/>
      <c r="V1902" s="56"/>
      <c r="W1902" s="56"/>
      <c r="X1902" s="56"/>
      <c r="Y1902" s="56"/>
      <c r="Z1902" s="56"/>
      <c r="AA1902" s="56"/>
      <c r="AB1902" s="56"/>
      <c r="AC1902" s="56"/>
      <c r="AD1902" s="56"/>
      <c r="AE1902" s="56"/>
      <c r="AG1902" s="6">
        <f>IF(Q1902&gt;0,RANK(Q1902,(N1902:P1902,Q1902:AE1902)),0)</f>
        <v>0</v>
      </c>
      <c r="AH1902" s="6">
        <f>IF(R1902&gt;0,RANK(R1902,(N1902:P1902,Q1902:AE1902)),0)</f>
        <v>0</v>
      </c>
      <c r="AI1902" s="6">
        <f>IF(T1902&gt;0,RANK(T1902,(N1902:P1902,Q1902:AE1902)),0)</f>
        <v>0</v>
      </c>
      <c r="AJ1902" s="6">
        <f>IF(S1902&gt;0,RANK(S1902,(N1902:P1902,Q1902:AE1902)),0)</f>
        <v>0</v>
      </c>
      <c r="AK1902" s="2">
        <f t="shared" si="662"/>
        <v>0</v>
      </c>
      <c r="AL1902" s="2">
        <f t="shared" si="663"/>
        <v>0</v>
      </c>
      <c r="AM1902" s="2">
        <f t="shared" si="664"/>
        <v>0</v>
      </c>
      <c r="AN1902" s="2">
        <f t="shared" si="665"/>
        <v>0</v>
      </c>
      <c r="AP1902" t="s">
        <v>2135</v>
      </c>
      <c r="AQ1902" t="s">
        <v>644</v>
      </c>
      <c r="AT1902" s="92">
        <v>54</v>
      </c>
      <c r="AU1902" s="94">
        <v>59</v>
      </c>
      <c r="AV1902" s="98">
        <f t="shared" si="666"/>
        <v>54059</v>
      </c>
      <c r="AX1902" s="6" t="s">
        <v>1535</v>
      </c>
    </row>
    <row r="1903" spans="1:50" hidden="1" outlineLevel="1">
      <c r="A1903" t="s">
        <v>1473</v>
      </c>
      <c r="B1903" t="s">
        <v>644</v>
      </c>
      <c r="C1903" s="1">
        <f t="shared" si="657"/>
        <v>16846</v>
      </c>
      <c r="D1903" s="6">
        <f>IF(N1903&gt;0, RANK(N1903,(N1903:P1903,Q1903:AE1903)),0)</f>
        <v>1</v>
      </c>
      <c r="E1903" s="6">
        <f>IF(O1903&gt;0,RANK(O1903,(N1903:P1903,Q1903:AE1903)),0)</f>
        <v>2</v>
      </c>
      <c r="F1903" s="6">
        <f>IF(P1903&gt;0,RANK(P1903,(N1903:P1903,Q1903:AE1903)),0)</f>
        <v>0</v>
      </c>
      <c r="G1903" s="1">
        <f t="shared" si="655"/>
        <v>7516</v>
      </c>
      <c r="H1903" s="2">
        <f t="shared" si="656"/>
        <v>0.44615932565594207</v>
      </c>
      <c r="I1903" s="2"/>
      <c r="J1903" s="2">
        <f t="shared" si="658"/>
        <v>0.72307966282797098</v>
      </c>
      <c r="K1903" s="2">
        <f t="shared" si="659"/>
        <v>0.27692033717202896</v>
      </c>
      <c r="L1903" s="2">
        <f t="shared" si="660"/>
        <v>0</v>
      </c>
      <c r="M1903" s="2">
        <f t="shared" si="661"/>
        <v>5.5511151231257827E-17</v>
      </c>
      <c r="N1903" s="56">
        <v>12181</v>
      </c>
      <c r="O1903" s="56">
        <v>4665</v>
      </c>
      <c r="P1903" s="56"/>
      <c r="Q1903" s="56"/>
      <c r="R1903" s="56"/>
      <c r="S1903" s="56"/>
      <c r="T1903" s="56"/>
      <c r="U1903" s="56"/>
      <c r="V1903" s="56"/>
      <c r="W1903" s="56"/>
      <c r="X1903" s="56"/>
      <c r="Y1903" s="56"/>
      <c r="Z1903" s="56"/>
      <c r="AA1903" s="56"/>
      <c r="AB1903" s="56"/>
      <c r="AC1903" s="56"/>
      <c r="AD1903" s="56"/>
      <c r="AE1903" s="56"/>
      <c r="AG1903" s="6">
        <f>IF(Q1903&gt;0,RANK(Q1903,(N1903:P1903,Q1903:AE1903)),0)</f>
        <v>0</v>
      </c>
      <c r="AH1903" s="6">
        <f>IF(R1903&gt;0,RANK(R1903,(N1903:P1903,Q1903:AE1903)),0)</f>
        <v>0</v>
      </c>
      <c r="AI1903" s="6">
        <f>IF(T1903&gt;0,RANK(T1903,(N1903:P1903,Q1903:AE1903)),0)</f>
        <v>0</v>
      </c>
      <c r="AJ1903" s="6">
        <f>IF(S1903&gt;0,RANK(S1903,(N1903:P1903,Q1903:AE1903)),0)</f>
        <v>0</v>
      </c>
      <c r="AK1903" s="2">
        <f t="shared" si="662"/>
        <v>0</v>
      </c>
      <c r="AL1903" s="2">
        <f t="shared" si="663"/>
        <v>0</v>
      </c>
      <c r="AM1903" s="2">
        <f t="shared" si="664"/>
        <v>0</v>
      </c>
      <c r="AN1903" s="2">
        <f t="shared" si="665"/>
        <v>0</v>
      </c>
      <c r="AP1903" t="s">
        <v>1473</v>
      </c>
      <c r="AQ1903" t="s">
        <v>644</v>
      </c>
      <c r="AT1903" s="92">
        <v>54</v>
      </c>
      <c r="AU1903" s="94">
        <v>61</v>
      </c>
      <c r="AV1903" s="98">
        <f t="shared" si="666"/>
        <v>54061</v>
      </c>
      <c r="AX1903" s="6" t="s">
        <v>1535</v>
      </c>
    </row>
    <row r="1904" spans="1:50" hidden="1" outlineLevel="1">
      <c r="A1904" t="s">
        <v>2192</v>
      </c>
      <c r="B1904" t="s">
        <v>644</v>
      </c>
      <c r="C1904" s="1">
        <f t="shared" si="657"/>
        <v>3546</v>
      </c>
      <c r="D1904" s="6">
        <f>IF(N1904&gt;0, RANK(N1904,(N1904:P1904,Q1904:AE1904)),0)</f>
        <v>1</v>
      </c>
      <c r="E1904" s="6">
        <f>IF(O1904&gt;0,RANK(O1904,(N1904:P1904,Q1904:AE1904)),0)</f>
        <v>2</v>
      </c>
      <c r="F1904" s="6">
        <f>IF(P1904&gt;0,RANK(P1904,(N1904:P1904,Q1904:AE1904)),0)</f>
        <v>0</v>
      </c>
      <c r="G1904" s="1">
        <f t="shared" si="655"/>
        <v>1066</v>
      </c>
      <c r="H1904" s="2">
        <f t="shared" si="656"/>
        <v>0.30062041737168643</v>
      </c>
      <c r="I1904" s="2"/>
      <c r="J1904" s="2">
        <f t="shared" si="658"/>
        <v>0.65031020868584322</v>
      </c>
      <c r="K1904" s="2">
        <f t="shared" si="659"/>
        <v>0.34968979131415678</v>
      </c>
      <c r="L1904" s="2">
        <f t="shared" si="660"/>
        <v>0</v>
      </c>
      <c r="M1904" s="2">
        <f t="shared" si="661"/>
        <v>0</v>
      </c>
      <c r="N1904" s="56">
        <v>2306</v>
      </c>
      <c r="O1904" s="56">
        <v>1240</v>
      </c>
      <c r="P1904" s="56"/>
      <c r="Q1904" s="56"/>
      <c r="R1904" s="56"/>
      <c r="S1904" s="56"/>
      <c r="T1904" s="56"/>
      <c r="U1904" s="56"/>
      <c r="V1904" s="56"/>
      <c r="W1904" s="56"/>
      <c r="X1904" s="56"/>
      <c r="Y1904" s="56"/>
      <c r="Z1904" s="56"/>
      <c r="AA1904" s="56"/>
      <c r="AB1904" s="56"/>
      <c r="AC1904" s="56"/>
      <c r="AD1904" s="56"/>
      <c r="AE1904" s="56"/>
      <c r="AG1904" s="6">
        <f>IF(Q1904&gt;0,RANK(Q1904,(N1904:P1904,Q1904:AE1904)),0)</f>
        <v>0</v>
      </c>
      <c r="AH1904" s="6">
        <f>IF(R1904&gt;0,RANK(R1904,(N1904:P1904,Q1904:AE1904)),0)</f>
        <v>0</v>
      </c>
      <c r="AI1904" s="6">
        <f>IF(T1904&gt;0,RANK(T1904,(N1904:P1904,Q1904:AE1904)),0)</f>
        <v>0</v>
      </c>
      <c r="AJ1904" s="6">
        <f>IF(S1904&gt;0,RANK(S1904,(N1904:P1904,Q1904:AE1904)),0)</f>
        <v>0</v>
      </c>
      <c r="AK1904" s="2">
        <f t="shared" si="662"/>
        <v>0</v>
      </c>
      <c r="AL1904" s="2">
        <f t="shared" si="663"/>
        <v>0</v>
      </c>
      <c r="AM1904" s="2">
        <f t="shared" si="664"/>
        <v>0</v>
      </c>
      <c r="AN1904" s="2">
        <f t="shared" si="665"/>
        <v>0</v>
      </c>
      <c r="AP1904" t="s">
        <v>2192</v>
      </c>
      <c r="AQ1904" t="s">
        <v>644</v>
      </c>
      <c r="AT1904" s="92">
        <v>54</v>
      </c>
      <c r="AU1904" s="94">
        <v>63</v>
      </c>
      <c r="AV1904" s="98">
        <f t="shared" si="666"/>
        <v>54063</v>
      </c>
      <c r="AX1904" s="6" t="s">
        <v>1535</v>
      </c>
    </row>
    <row r="1905" spans="1:50" hidden="1" outlineLevel="1">
      <c r="A1905" t="s">
        <v>1967</v>
      </c>
      <c r="B1905" t="s">
        <v>644</v>
      </c>
      <c r="C1905" s="1">
        <f t="shared" ref="C1905:C1928" si="667">SUM(N1905:AE1905)</f>
        <v>3172</v>
      </c>
      <c r="D1905" s="6">
        <f>IF(N1905&gt;0, RANK(N1905,(N1905:P1905,Q1905:AE1905)),0)</f>
        <v>1</v>
      </c>
      <c r="E1905" s="6">
        <f>IF(O1905&gt;0,RANK(O1905,(N1905:P1905,Q1905:AE1905)),0)</f>
        <v>2</v>
      </c>
      <c r="F1905" s="6">
        <f>IF(P1905&gt;0,RANK(P1905,(N1905:P1905,Q1905:AE1905)),0)</f>
        <v>0</v>
      </c>
      <c r="G1905" s="1">
        <f t="shared" si="655"/>
        <v>300</v>
      </c>
      <c r="H1905" s="2">
        <f t="shared" si="656"/>
        <v>9.4577553593947039E-2</v>
      </c>
      <c r="I1905" s="2"/>
      <c r="J1905" s="2">
        <f t="shared" ref="J1905:J1928" si="668">IF($C1905=0,"-",N1905/$C1905)</f>
        <v>0.54728877679697352</v>
      </c>
      <c r="K1905" s="2">
        <f t="shared" ref="K1905:K1928" si="669">IF($C1905=0,"-",O1905/$C1905)</f>
        <v>0.45271122320302648</v>
      </c>
      <c r="L1905" s="2">
        <f t="shared" ref="L1905:L1928" si="670">IF($C1905=0,"-",P1905/$C1905)</f>
        <v>0</v>
      </c>
      <c r="M1905" s="2">
        <f t="shared" ref="M1905:M1928" si="671">IF(C1905=0,"-",(1-J1905-K1905-L1905))</f>
        <v>0</v>
      </c>
      <c r="N1905" s="56">
        <v>1736</v>
      </c>
      <c r="O1905" s="56">
        <v>1436</v>
      </c>
      <c r="P1905" s="56"/>
      <c r="Q1905" s="56"/>
      <c r="R1905" s="56"/>
      <c r="S1905" s="56"/>
      <c r="T1905" s="56"/>
      <c r="U1905" s="56"/>
      <c r="V1905" s="56"/>
      <c r="W1905" s="56"/>
      <c r="X1905" s="56"/>
      <c r="Y1905" s="56"/>
      <c r="Z1905" s="56"/>
      <c r="AA1905" s="56"/>
      <c r="AB1905" s="56"/>
      <c r="AC1905" s="56"/>
      <c r="AD1905" s="56"/>
      <c r="AE1905" s="56"/>
      <c r="AG1905" s="6">
        <f>IF(Q1905&gt;0,RANK(Q1905,(N1905:P1905,Q1905:AE1905)),0)</f>
        <v>0</v>
      </c>
      <c r="AH1905" s="6">
        <f>IF(R1905&gt;0,RANK(R1905,(N1905:P1905,Q1905:AE1905)),0)</f>
        <v>0</v>
      </c>
      <c r="AI1905" s="6">
        <f>IF(T1905&gt;0,RANK(T1905,(N1905:P1905,Q1905:AE1905)),0)</f>
        <v>0</v>
      </c>
      <c r="AJ1905" s="6">
        <f>IF(S1905&gt;0,RANK(S1905,(N1905:P1905,Q1905:AE1905)),0)</f>
        <v>0</v>
      </c>
      <c r="AK1905" s="2">
        <f t="shared" ref="AK1905:AK1928" si="672">IF($C1905=0,"-",Q1905/$C1905)</f>
        <v>0</v>
      </c>
      <c r="AL1905" s="2">
        <f t="shared" ref="AL1905:AL1928" si="673">IF($C1905=0,"-",R1905/$C1905)</f>
        <v>0</v>
      </c>
      <c r="AM1905" s="2">
        <f t="shared" ref="AM1905:AM1928" si="674">IF($C1905=0,"-",T1905/$C1905)</f>
        <v>0</v>
      </c>
      <c r="AN1905" s="2">
        <f t="shared" ref="AN1905:AN1928" si="675">IF($C1905=0,"-",S1905/$C1905)</f>
        <v>0</v>
      </c>
      <c r="AP1905" t="s">
        <v>1967</v>
      </c>
      <c r="AQ1905" t="s">
        <v>644</v>
      </c>
      <c r="AT1905" s="92">
        <v>54</v>
      </c>
      <c r="AU1905" s="94">
        <v>65</v>
      </c>
      <c r="AV1905" s="98">
        <f t="shared" si="666"/>
        <v>54065</v>
      </c>
      <c r="AX1905" s="6" t="s">
        <v>1535</v>
      </c>
    </row>
    <row r="1906" spans="1:50" hidden="1" outlineLevel="1">
      <c r="A1906" t="s">
        <v>502</v>
      </c>
      <c r="B1906" t="s">
        <v>644</v>
      </c>
      <c r="C1906" s="1">
        <f t="shared" si="667"/>
        <v>5533</v>
      </c>
      <c r="D1906" s="6">
        <f>IF(N1906&gt;0, RANK(N1906,(N1906:P1906,Q1906:AE1906)),0)</f>
        <v>1</v>
      </c>
      <c r="E1906" s="6">
        <f>IF(O1906&gt;0,RANK(O1906,(N1906:P1906,Q1906:AE1906)),0)</f>
        <v>2</v>
      </c>
      <c r="F1906" s="6">
        <f>IF(P1906&gt;0,RANK(P1906,(N1906:P1906,Q1906:AE1906)),0)</f>
        <v>0</v>
      </c>
      <c r="G1906" s="1">
        <f t="shared" si="655"/>
        <v>2397</v>
      </c>
      <c r="H1906" s="2">
        <f t="shared" si="656"/>
        <v>0.43321886860654257</v>
      </c>
      <c r="I1906" s="2"/>
      <c r="J1906" s="2">
        <f t="shared" si="668"/>
        <v>0.71660943430327129</v>
      </c>
      <c r="K1906" s="2">
        <f t="shared" si="669"/>
        <v>0.28339056569672871</v>
      </c>
      <c r="L1906" s="2">
        <f t="shared" si="670"/>
        <v>0</v>
      </c>
      <c r="M1906" s="2">
        <f t="shared" si="671"/>
        <v>0</v>
      </c>
      <c r="N1906" s="56">
        <v>3965</v>
      </c>
      <c r="O1906" s="56">
        <v>1568</v>
      </c>
      <c r="P1906" s="56"/>
      <c r="Q1906" s="56"/>
      <c r="R1906" s="56"/>
      <c r="S1906" s="56"/>
      <c r="T1906" s="56"/>
      <c r="U1906" s="56"/>
      <c r="V1906" s="56"/>
      <c r="W1906" s="56"/>
      <c r="X1906" s="56"/>
      <c r="Y1906" s="56"/>
      <c r="Z1906" s="56"/>
      <c r="AA1906" s="56"/>
      <c r="AB1906" s="56"/>
      <c r="AC1906" s="56"/>
      <c r="AD1906" s="56"/>
      <c r="AE1906" s="56"/>
      <c r="AG1906" s="6">
        <f>IF(Q1906&gt;0,RANK(Q1906,(N1906:P1906,Q1906:AE1906)),0)</f>
        <v>0</v>
      </c>
      <c r="AH1906" s="6">
        <f>IF(R1906&gt;0,RANK(R1906,(N1906:P1906,Q1906:AE1906)),0)</f>
        <v>0</v>
      </c>
      <c r="AI1906" s="6">
        <f>IF(T1906&gt;0,RANK(T1906,(N1906:P1906,Q1906:AE1906)),0)</f>
        <v>0</v>
      </c>
      <c r="AJ1906" s="6">
        <f>IF(S1906&gt;0,RANK(S1906,(N1906:P1906,Q1906:AE1906)),0)</f>
        <v>0</v>
      </c>
      <c r="AK1906" s="2">
        <f t="shared" si="672"/>
        <v>0</v>
      </c>
      <c r="AL1906" s="2">
        <f t="shared" si="673"/>
        <v>0</v>
      </c>
      <c r="AM1906" s="2">
        <f t="shared" si="674"/>
        <v>0</v>
      </c>
      <c r="AN1906" s="2">
        <f t="shared" si="675"/>
        <v>0</v>
      </c>
      <c r="AP1906" t="s">
        <v>502</v>
      </c>
      <c r="AQ1906" t="s">
        <v>644</v>
      </c>
      <c r="AT1906" s="92">
        <v>54</v>
      </c>
      <c r="AU1906" s="94">
        <v>67</v>
      </c>
      <c r="AV1906" s="98">
        <f t="shared" si="666"/>
        <v>54067</v>
      </c>
      <c r="AX1906" s="6" t="s">
        <v>1535</v>
      </c>
    </row>
    <row r="1907" spans="1:50" hidden="1" outlineLevel="1">
      <c r="A1907" t="s">
        <v>1864</v>
      </c>
      <c r="B1907" t="s">
        <v>644</v>
      </c>
      <c r="C1907" s="1">
        <f t="shared" si="667"/>
        <v>13029</v>
      </c>
      <c r="D1907" s="6">
        <f>IF(N1907&gt;0, RANK(N1907,(N1907:P1907,Q1907:AE1907)),0)</f>
        <v>1</v>
      </c>
      <c r="E1907" s="6">
        <f>IF(O1907&gt;0,RANK(O1907,(N1907:P1907,Q1907:AE1907)),0)</f>
        <v>2</v>
      </c>
      <c r="F1907" s="6">
        <f>IF(P1907&gt;0,RANK(P1907,(N1907:P1907,Q1907:AE1907)),0)</f>
        <v>0</v>
      </c>
      <c r="G1907" s="1">
        <f t="shared" si="655"/>
        <v>3251</v>
      </c>
      <c r="H1907" s="2">
        <f t="shared" si="656"/>
        <v>0.24952030086729604</v>
      </c>
      <c r="I1907" s="2"/>
      <c r="J1907" s="2">
        <f t="shared" si="668"/>
        <v>0.62476015043364796</v>
      </c>
      <c r="K1907" s="2">
        <f t="shared" si="669"/>
        <v>0.37523984956635198</v>
      </c>
      <c r="L1907" s="2">
        <f t="shared" si="670"/>
        <v>0</v>
      </c>
      <c r="M1907" s="2">
        <f t="shared" si="671"/>
        <v>5.5511151231257827E-17</v>
      </c>
      <c r="N1907" s="56">
        <v>8140</v>
      </c>
      <c r="O1907" s="56">
        <v>4889</v>
      </c>
      <c r="P1907" s="56"/>
      <c r="Q1907" s="56"/>
      <c r="R1907" s="56"/>
      <c r="S1907" s="56"/>
      <c r="T1907" s="56"/>
      <c r="U1907" s="56"/>
      <c r="V1907" s="56"/>
      <c r="W1907" s="56"/>
      <c r="X1907" s="56"/>
      <c r="Y1907" s="56"/>
      <c r="Z1907" s="56"/>
      <c r="AA1907" s="56"/>
      <c r="AB1907" s="56"/>
      <c r="AC1907" s="56"/>
      <c r="AD1907" s="56"/>
      <c r="AE1907" s="56"/>
      <c r="AG1907" s="6">
        <f>IF(Q1907&gt;0,RANK(Q1907,(N1907:P1907,Q1907:AE1907)),0)</f>
        <v>0</v>
      </c>
      <c r="AH1907" s="6">
        <f>IF(R1907&gt;0,RANK(R1907,(N1907:P1907,Q1907:AE1907)),0)</f>
        <v>0</v>
      </c>
      <c r="AI1907" s="6">
        <f>IF(T1907&gt;0,RANK(T1907,(N1907:P1907,Q1907:AE1907)),0)</f>
        <v>0</v>
      </c>
      <c r="AJ1907" s="6">
        <f>IF(S1907&gt;0,RANK(S1907,(N1907:P1907,Q1907:AE1907)),0)</f>
        <v>0</v>
      </c>
      <c r="AK1907" s="2">
        <f t="shared" si="672"/>
        <v>0</v>
      </c>
      <c r="AL1907" s="2">
        <f t="shared" si="673"/>
        <v>0</v>
      </c>
      <c r="AM1907" s="2">
        <f t="shared" si="674"/>
        <v>0</v>
      </c>
      <c r="AN1907" s="2">
        <f t="shared" si="675"/>
        <v>0</v>
      </c>
      <c r="AP1907" t="s">
        <v>1864</v>
      </c>
      <c r="AQ1907" t="s">
        <v>644</v>
      </c>
      <c r="AT1907" s="92">
        <v>54</v>
      </c>
      <c r="AU1907" s="94">
        <v>69</v>
      </c>
      <c r="AV1907" s="98">
        <f t="shared" si="666"/>
        <v>54069</v>
      </c>
      <c r="AX1907" s="6" t="s">
        <v>1535</v>
      </c>
    </row>
    <row r="1908" spans="1:50" hidden="1" outlineLevel="1">
      <c r="A1908" t="s">
        <v>438</v>
      </c>
      <c r="B1908" t="s">
        <v>644</v>
      </c>
      <c r="C1908" s="1">
        <f t="shared" si="667"/>
        <v>1819</v>
      </c>
      <c r="D1908" s="6">
        <f>IF(N1908&gt;0, RANK(N1908,(N1908:P1908,Q1908:AE1908)),0)</f>
        <v>1</v>
      </c>
      <c r="E1908" s="6">
        <f>IF(O1908&gt;0,RANK(O1908,(N1908:P1908,Q1908:AE1908)),0)</f>
        <v>2</v>
      </c>
      <c r="F1908" s="6">
        <f>IF(P1908&gt;0,RANK(P1908,(N1908:P1908,Q1908:AE1908)),0)</f>
        <v>0</v>
      </c>
      <c r="G1908" s="1">
        <f t="shared" si="655"/>
        <v>689</v>
      </c>
      <c r="H1908" s="2">
        <f t="shared" si="656"/>
        <v>0.37877954920285872</v>
      </c>
      <c r="I1908" s="2"/>
      <c r="J1908" s="2">
        <f t="shared" si="668"/>
        <v>0.68938977460142936</v>
      </c>
      <c r="K1908" s="2">
        <f t="shared" si="669"/>
        <v>0.31061022539857064</v>
      </c>
      <c r="L1908" s="2">
        <f t="shared" si="670"/>
        <v>0</v>
      </c>
      <c r="M1908" s="2">
        <f t="shared" si="671"/>
        <v>0</v>
      </c>
      <c r="N1908" s="56">
        <v>1254</v>
      </c>
      <c r="O1908" s="56">
        <v>565</v>
      </c>
      <c r="P1908" s="56"/>
      <c r="Q1908" s="56"/>
      <c r="R1908" s="56"/>
      <c r="S1908" s="56"/>
      <c r="T1908" s="56"/>
      <c r="U1908" s="56"/>
      <c r="V1908" s="56"/>
      <c r="W1908" s="56"/>
      <c r="X1908" s="56"/>
      <c r="Y1908" s="56"/>
      <c r="Z1908" s="56"/>
      <c r="AA1908" s="56"/>
      <c r="AB1908" s="56"/>
      <c r="AC1908" s="56"/>
      <c r="AD1908" s="56"/>
      <c r="AE1908" s="56"/>
      <c r="AG1908" s="6">
        <f>IF(Q1908&gt;0,RANK(Q1908,(N1908:P1908,Q1908:AE1908)),0)</f>
        <v>0</v>
      </c>
      <c r="AH1908" s="6">
        <f>IF(R1908&gt;0,RANK(R1908,(N1908:P1908,Q1908:AE1908)),0)</f>
        <v>0</v>
      </c>
      <c r="AI1908" s="6">
        <f>IF(T1908&gt;0,RANK(T1908,(N1908:P1908,Q1908:AE1908)),0)</f>
        <v>0</v>
      </c>
      <c r="AJ1908" s="6">
        <f>IF(S1908&gt;0,RANK(S1908,(N1908:P1908,Q1908:AE1908)),0)</f>
        <v>0</v>
      </c>
      <c r="AK1908" s="2">
        <f t="shared" si="672"/>
        <v>0</v>
      </c>
      <c r="AL1908" s="2">
        <f t="shared" si="673"/>
        <v>0</v>
      </c>
      <c r="AM1908" s="2">
        <f t="shared" si="674"/>
        <v>0</v>
      </c>
      <c r="AN1908" s="2">
        <f t="shared" si="675"/>
        <v>0</v>
      </c>
      <c r="AP1908" t="s">
        <v>438</v>
      </c>
      <c r="AQ1908" t="s">
        <v>644</v>
      </c>
      <c r="AT1908" s="92">
        <v>54</v>
      </c>
      <c r="AU1908" s="94">
        <v>71</v>
      </c>
      <c r="AV1908" s="98">
        <f t="shared" si="666"/>
        <v>54071</v>
      </c>
      <c r="AX1908" s="6" t="s">
        <v>1535</v>
      </c>
    </row>
    <row r="1909" spans="1:50" hidden="1" outlineLevel="1">
      <c r="A1909" t="s">
        <v>662</v>
      </c>
      <c r="B1909" t="s">
        <v>644</v>
      </c>
      <c r="C1909" s="1">
        <f t="shared" si="667"/>
        <v>2266</v>
      </c>
      <c r="D1909" s="6">
        <f>IF(N1909&gt;0, RANK(N1909,(N1909:P1909,Q1909:AE1909)),0)</f>
        <v>1</v>
      </c>
      <c r="E1909" s="6">
        <f>IF(O1909&gt;0,RANK(O1909,(N1909:P1909,Q1909:AE1909)),0)</f>
        <v>2</v>
      </c>
      <c r="F1909" s="6">
        <f>IF(P1909&gt;0,RANK(P1909,(N1909:P1909,Q1909:AE1909)),0)</f>
        <v>0</v>
      </c>
      <c r="G1909" s="1">
        <f t="shared" si="655"/>
        <v>398</v>
      </c>
      <c r="H1909" s="2">
        <f t="shared" si="656"/>
        <v>0.17563989408649602</v>
      </c>
      <c r="I1909" s="2"/>
      <c r="J1909" s="2">
        <f t="shared" si="668"/>
        <v>0.58781994704324803</v>
      </c>
      <c r="K1909" s="2">
        <f t="shared" si="669"/>
        <v>0.41218005295675197</v>
      </c>
      <c r="L1909" s="2">
        <f t="shared" si="670"/>
        <v>0</v>
      </c>
      <c r="M1909" s="2">
        <f t="shared" si="671"/>
        <v>0</v>
      </c>
      <c r="N1909" s="56">
        <v>1332</v>
      </c>
      <c r="O1909" s="56">
        <v>934</v>
      </c>
      <c r="P1909" s="56"/>
      <c r="Q1909" s="56"/>
      <c r="R1909" s="56"/>
      <c r="S1909" s="56"/>
      <c r="T1909" s="56"/>
      <c r="U1909" s="56"/>
      <c r="V1909" s="56"/>
      <c r="W1909" s="56"/>
      <c r="X1909" s="56"/>
      <c r="Y1909" s="56"/>
      <c r="Z1909" s="56"/>
      <c r="AA1909" s="56"/>
      <c r="AB1909" s="56"/>
      <c r="AC1909" s="56"/>
      <c r="AD1909" s="56"/>
      <c r="AE1909" s="56"/>
      <c r="AG1909" s="6">
        <f>IF(Q1909&gt;0,RANK(Q1909,(N1909:P1909,Q1909:AE1909)),0)</f>
        <v>0</v>
      </c>
      <c r="AH1909" s="6">
        <f>IF(R1909&gt;0,RANK(R1909,(N1909:P1909,Q1909:AE1909)),0)</f>
        <v>0</v>
      </c>
      <c r="AI1909" s="6">
        <f>IF(T1909&gt;0,RANK(T1909,(N1909:P1909,Q1909:AE1909)),0)</f>
        <v>0</v>
      </c>
      <c r="AJ1909" s="6">
        <f>IF(S1909&gt;0,RANK(S1909,(N1909:P1909,Q1909:AE1909)),0)</f>
        <v>0</v>
      </c>
      <c r="AK1909" s="2">
        <f t="shared" si="672"/>
        <v>0</v>
      </c>
      <c r="AL1909" s="2">
        <f t="shared" si="673"/>
        <v>0</v>
      </c>
      <c r="AM1909" s="2">
        <f t="shared" si="674"/>
        <v>0</v>
      </c>
      <c r="AN1909" s="2">
        <f t="shared" si="675"/>
        <v>0</v>
      </c>
      <c r="AP1909" t="s">
        <v>662</v>
      </c>
      <c r="AQ1909" t="s">
        <v>644</v>
      </c>
      <c r="AT1909" s="92">
        <v>54</v>
      </c>
      <c r="AU1909" s="94">
        <v>73</v>
      </c>
      <c r="AV1909" s="98">
        <f t="shared" si="666"/>
        <v>54073</v>
      </c>
      <c r="AX1909" s="6" t="s">
        <v>1535</v>
      </c>
    </row>
    <row r="1910" spans="1:50" hidden="1" outlineLevel="1">
      <c r="A1910" t="s">
        <v>514</v>
      </c>
      <c r="B1910" t="s">
        <v>644</v>
      </c>
      <c r="C1910" s="1">
        <f t="shared" si="667"/>
        <v>3020</v>
      </c>
      <c r="D1910" s="6">
        <f>IF(N1910&gt;0, RANK(N1910,(N1910:P1910,Q1910:AE1910)),0)</f>
        <v>1</v>
      </c>
      <c r="E1910" s="6">
        <f>IF(O1910&gt;0,RANK(O1910,(N1910:P1910,Q1910:AE1910)),0)</f>
        <v>2</v>
      </c>
      <c r="F1910" s="6">
        <f>IF(P1910&gt;0,RANK(P1910,(N1910:P1910,Q1910:AE1910)),0)</f>
        <v>0</v>
      </c>
      <c r="G1910" s="1">
        <f t="shared" si="655"/>
        <v>1506</v>
      </c>
      <c r="H1910" s="2">
        <f t="shared" si="656"/>
        <v>0.49867549668874173</v>
      </c>
      <c r="I1910" s="2"/>
      <c r="J1910" s="2">
        <f t="shared" si="668"/>
        <v>0.74933774834437084</v>
      </c>
      <c r="K1910" s="2">
        <f t="shared" si="669"/>
        <v>0.25066225165562916</v>
      </c>
      <c r="L1910" s="2">
        <f t="shared" si="670"/>
        <v>0</v>
      </c>
      <c r="M1910" s="2">
        <f t="shared" si="671"/>
        <v>0</v>
      </c>
      <c r="N1910" s="56">
        <v>2263</v>
      </c>
      <c r="O1910" s="56">
        <v>757</v>
      </c>
      <c r="P1910" s="56"/>
      <c r="Q1910" s="56"/>
      <c r="R1910" s="56"/>
      <c r="S1910" s="56"/>
      <c r="T1910" s="56"/>
      <c r="U1910" s="56"/>
      <c r="V1910" s="56"/>
      <c r="W1910" s="56"/>
      <c r="X1910" s="56"/>
      <c r="Y1910" s="56"/>
      <c r="Z1910" s="56"/>
      <c r="AA1910" s="56"/>
      <c r="AB1910" s="56"/>
      <c r="AC1910" s="56"/>
      <c r="AD1910" s="56"/>
      <c r="AE1910" s="56"/>
      <c r="AG1910" s="6">
        <f>IF(Q1910&gt;0,RANK(Q1910,(N1910:P1910,Q1910:AE1910)),0)</f>
        <v>0</v>
      </c>
      <c r="AH1910" s="6">
        <f>IF(R1910&gt;0,RANK(R1910,(N1910:P1910,Q1910:AE1910)),0)</f>
        <v>0</v>
      </c>
      <c r="AI1910" s="6">
        <f>IF(T1910&gt;0,RANK(T1910,(N1910:P1910,Q1910:AE1910)),0)</f>
        <v>0</v>
      </c>
      <c r="AJ1910" s="6">
        <f>IF(S1910&gt;0,RANK(S1910,(N1910:P1910,Q1910:AE1910)),0)</f>
        <v>0</v>
      </c>
      <c r="AK1910" s="2">
        <f t="shared" si="672"/>
        <v>0</v>
      </c>
      <c r="AL1910" s="2">
        <f t="shared" si="673"/>
        <v>0</v>
      </c>
      <c r="AM1910" s="2">
        <f t="shared" si="674"/>
        <v>0</v>
      </c>
      <c r="AN1910" s="2">
        <f t="shared" si="675"/>
        <v>0</v>
      </c>
      <c r="AP1910" t="s">
        <v>514</v>
      </c>
      <c r="AQ1910" t="s">
        <v>644</v>
      </c>
      <c r="AT1910" s="92">
        <v>54</v>
      </c>
      <c r="AU1910" s="94">
        <v>75</v>
      </c>
      <c r="AV1910" s="98">
        <f t="shared" si="666"/>
        <v>54075</v>
      </c>
      <c r="AX1910" s="6" t="s">
        <v>1535</v>
      </c>
    </row>
    <row r="1911" spans="1:50" hidden="1" outlineLevel="1">
      <c r="A1911" t="s">
        <v>1059</v>
      </c>
      <c r="B1911" t="s">
        <v>644</v>
      </c>
      <c r="C1911" s="1">
        <f t="shared" si="667"/>
        <v>7338</v>
      </c>
      <c r="D1911" s="6">
        <f>IF(N1911&gt;0, RANK(N1911,(N1911:P1911,Q1911:AE1911)),0)</f>
        <v>1</v>
      </c>
      <c r="E1911" s="6">
        <f>IF(O1911&gt;0,RANK(O1911,(N1911:P1911,Q1911:AE1911)),0)</f>
        <v>2</v>
      </c>
      <c r="F1911" s="6">
        <f>IF(P1911&gt;0,RANK(P1911,(N1911:P1911,Q1911:AE1911)),0)</f>
        <v>0</v>
      </c>
      <c r="G1911" s="1">
        <f t="shared" si="655"/>
        <v>2682</v>
      </c>
      <c r="H1911" s="2">
        <f t="shared" si="656"/>
        <v>0.36549468520032707</v>
      </c>
      <c r="I1911" s="2"/>
      <c r="J1911" s="2">
        <f t="shared" si="668"/>
        <v>0.68274734260016356</v>
      </c>
      <c r="K1911" s="2">
        <f t="shared" si="669"/>
        <v>0.31725265739983649</v>
      </c>
      <c r="L1911" s="2">
        <f t="shared" si="670"/>
        <v>0</v>
      </c>
      <c r="M1911" s="2">
        <f t="shared" si="671"/>
        <v>-5.5511151231257827E-17</v>
      </c>
      <c r="N1911" s="56">
        <v>5010</v>
      </c>
      <c r="O1911" s="56">
        <v>2328</v>
      </c>
      <c r="P1911" s="56"/>
      <c r="Q1911" s="56"/>
      <c r="R1911" s="56"/>
      <c r="S1911" s="56"/>
      <c r="T1911" s="56"/>
      <c r="U1911" s="56"/>
      <c r="V1911" s="56"/>
      <c r="W1911" s="56"/>
      <c r="X1911" s="56"/>
      <c r="Y1911" s="56"/>
      <c r="Z1911" s="56"/>
      <c r="AA1911" s="56"/>
      <c r="AB1911" s="56"/>
      <c r="AC1911" s="56"/>
      <c r="AD1911" s="56"/>
      <c r="AE1911" s="56"/>
      <c r="AG1911" s="6">
        <f>IF(Q1911&gt;0,RANK(Q1911,(N1911:P1911,Q1911:AE1911)),0)</f>
        <v>0</v>
      </c>
      <c r="AH1911" s="6">
        <f>IF(R1911&gt;0,RANK(R1911,(N1911:P1911,Q1911:AE1911)),0)</f>
        <v>0</v>
      </c>
      <c r="AI1911" s="6">
        <f>IF(T1911&gt;0,RANK(T1911,(N1911:P1911,Q1911:AE1911)),0)</f>
        <v>0</v>
      </c>
      <c r="AJ1911" s="6">
        <f>IF(S1911&gt;0,RANK(S1911,(N1911:P1911,Q1911:AE1911)),0)</f>
        <v>0</v>
      </c>
      <c r="AK1911" s="2">
        <f t="shared" si="672"/>
        <v>0</v>
      </c>
      <c r="AL1911" s="2">
        <f t="shared" si="673"/>
        <v>0</v>
      </c>
      <c r="AM1911" s="2">
        <f t="shared" si="674"/>
        <v>0</v>
      </c>
      <c r="AN1911" s="2">
        <f t="shared" si="675"/>
        <v>0</v>
      </c>
      <c r="AP1911" t="s">
        <v>1059</v>
      </c>
      <c r="AQ1911" t="s">
        <v>644</v>
      </c>
      <c r="AT1911" s="92">
        <v>54</v>
      </c>
      <c r="AU1911" s="94">
        <v>77</v>
      </c>
      <c r="AV1911" s="98">
        <f t="shared" si="666"/>
        <v>54077</v>
      </c>
      <c r="AX1911" s="6" t="s">
        <v>1535</v>
      </c>
    </row>
    <row r="1912" spans="1:50" hidden="1" outlineLevel="1">
      <c r="A1912" t="s">
        <v>2073</v>
      </c>
      <c r="B1912" t="s">
        <v>644</v>
      </c>
      <c r="C1912" s="1">
        <f t="shared" si="667"/>
        <v>11109</v>
      </c>
      <c r="D1912" s="6">
        <f>IF(N1912&gt;0, RANK(N1912,(N1912:P1912,Q1912:AE1912)),0)</f>
        <v>1</v>
      </c>
      <c r="E1912" s="6">
        <f>IF(O1912&gt;0,RANK(O1912,(N1912:P1912,Q1912:AE1912)),0)</f>
        <v>2</v>
      </c>
      <c r="F1912" s="6">
        <f>IF(P1912&gt;0,RANK(P1912,(N1912:P1912,Q1912:AE1912)),0)</f>
        <v>0</v>
      </c>
      <c r="G1912" s="1">
        <f t="shared" si="655"/>
        <v>1625</v>
      </c>
      <c r="H1912" s="2">
        <f t="shared" si="656"/>
        <v>0.14627779278062833</v>
      </c>
      <c r="I1912" s="2"/>
      <c r="J1912" s="2">
        <f t="shared" si="668"/>
        <v>0.57313889639031412</v>
      </c>
      <c r="K1912" s="2">
        <f t="shared" si="669"/>
        <v>0.42686110360968582</v>
      </c>
      <c r="L1912" s="2">
        <f t="shared" si="670"/>
        <v>0</v>
      </c>
      <c r="M1912" s="2">
        <f t="shared" si="671"/>
        <v>5.5511151231257827E-17</v>
      </c>
      <c r="N1912" s="56">
        <v>6367</v>
      </c>
      <c r="O1912" s="56">
        <v>4742</v>
      </c>
      <c r="P1912" s="56"/>
      <c r="Q1912" s="56"/>
      <c r="R1912" s="56"/>
      <c r="S1912" s="56"/>
      <c r="T1912" s="56"/>
      <c r="U1912" s="56"/>
      <c r="V1912" s="56"/>
      <c r="W1912" s="56"/>
      <c r="X1912" s="56"/>
      <c r="Y1912" s="56"/>
      <c r="Z1912" s="56"/>
      <c r="AA1912" s="56"/>
      <c r="AB1912" s="56"/>
      <c r="AC1912" s="56"/>
      <c r="AD1912" s="56"/>
      <c r="AE1912" s="56"/>
      <c r="AG1912" s="6">
        <f>IF(Q1912&gt;0,RANK(Q1912,(N1912:P1912,Q1912:AE1912)),0)</f>
        <v>0</v>
      </c>
      <c r="AH1912" s="6">
        <f>IF(R1912&gt;0,RANK(R1912,(N1912:P1912,Q1912:AE1912)),0)</f>
        <v>0</v>
      </c>
      <c r="AI1912" s="6">
        <f>IF(T1912&gt;0,RANK(T1912,(N1912:P1912,Q1912:AE1912)),0)</f>
        <v>0</v>
      </c>
      <c r="AJ1912" s="6">
        <f>IF(S1912&gt;0,RANK(S1912,(N1912:P1912,Q1912:AE1912)),0)</f>
        <v>0</v>
      </c>
      <c r="AK1912" s="2">
        <f t="shared" si="672"/>
        <v>0</v>
      </c>
      <c r="AL1912" s="2">
        <f t="shared" si="673"/>
        <v>0</v>
      </c>
      <c r="AM1912" s="2">
        <f t="shared" si="674"/>
        <v>0</v>
      </c>
      <c r="AN1912" s="2">
        <f t="shared" si="675"/>
        <v>0</v>
      </c>
      <c r="AP1912" t="s">
        <v>2073</v>
      </c>
      <c r="AQ1912" t="s">
        <v>644</v>
      </c>
      <c r="AT1912" s="92">
        <v>54</v>
      </c>
      <c r="AU1912" s="94">
        <v>79</v>
      </c>
      <c r="AV1912" s="98">
        <f t="shared" si="666"/>
        <v>54079</v>
      </c>
      <c r="AX1912" s="6" t="s">
        <v>1535</v>
      </c>
    </row>
    <row r="1913" spans="1:50" hidden="1" outlineLevel="1">
      <c r="A1913" t="s">
        <v>1454</v>
      </c>
      <c r="B1913" t="s">
        <v>644</v>
      </c>
      <c r="C1913" s="1">
        <f t="shared" si="667"/>
        <v>15329</v>
      </c>
      <c r="D1913" s="6">
        <f>IF(N1913&gt;0, RANK(N1913,(N1913:P1913,Q1913:AE1913)),0)</f>
        <v>1</v>
      </c>
      <c r="E1913" s="6">
        <f>IF(O1913&gt;0,RANK(O1913,(N1913:P1913,Q1913:AE1913)),0)</f>
        <v>2</v>
      </c>
      <c r="F1913" s="6">
        <f>IF(P1913&gt;0,RANK(P1913,(N1913:P1913,Q1913:AE1913)),0)</f>
        <v>0</v>
      </c>
      <c r="G1913" s="1">
        <f t="shared" ref="G1913:G1976" si="676">IF(C1913&gt;0,MAX(N1913:P1913)-LARGE(N1913:P1913,2),0)</f>
        <v>7311</v>
      </c>
      <c r="H1913" s="2">
        <f t="shared" ref="H1913:H1976" si="677">IF(C1913&gt;0,G1913/C1913,0)</f>
        <v>0.47693913497292711</v>
      </c>
      <c r="I1913" s="2"/>
      <c r="J1913" s="2">
        <f t="shared" si="668"/>
        <v>0.73846956748646353</v>
      </c>
      <c r="K1913" s="2">
        <f t="shared" si="669"/>
        <v>0.26153043251353641</v>
      </c>
      <c r="L1913" s="2">
        <f t="shared" si="670"/>
        <v>0</v>
      </c>
      <c r="M1913" s="2">
        <f t="shared" si="671"/>
        <v>5.5511151231257827E-17</v>
      </c>
      <c r="N1913" s="56">
        <v>11320</v>
      </c>
      <c r="O1913" s="56">
        <v>4009</v>
      </c>
      <c r="P1913" s="56"/>
      <c r="Q1913" s="56"/>
      <c r="R1913" s="56"/>
      <c r="S1913" s="56"/>
      <c r="T1913" s="56"/>
      <c r="U1913" s="56"/>
      <c r="V1913" s="56"/>
      <c r="W1913" s="56"/>
      <c r="X1913" s="56"/>
      <c r="Y1913" s="56"/>
      <c r="Z1913" s="56"/>
      <c r="AA1913" s="56"/>
      <c r="AB1913" s="56"/>
      <c r="AC1913" s="56"/>
      <c r="AD1913" s="56"/>
      <c r="AE1913" s="56"/>
      <c r="AG1913" s="6">
        <f>IF(Q1913&gt;0,RANK(Q1913,(N1913:P1913,Q1913:AE1913)),0)</f>
        <v>0</v>
      </c>
      <c r="AH1913" s="6">
        <f>IF(R1913&gt;0,RANK(R1913,(N1913:P1913,Q1913:AE1913)),0)</f>
        <v>0</v>
      </c>
      <c r="AI1913" s="6">
        <f>IF(T1913&gt;0,RANK(T1913,(N1913:P1913,Q1913:AE1913)),0)</f>
        <v>0</v>
      </c>
      <c r="AJ1913" s="6">
        <f>IF(S1913&gt;0,RANK(S1913,(N1913:P1913,Q1913:AE1913)),0)</f>
        <v>0</v>
      </c>
      <c r="AK1913" s="2">
        <f t="shared" si="672"/>
        <v>0</v>
      </c>
      <c r="AL1913" s="2">
        <f t="shared" si="673"/>
        <v>0</v>
      </c>
      <c r="AM1913" s="2">
        <f t="shared" si="674"/>
        <v>0</v>
      </c>
      <c r="AN1913" s="2">
        <f t="shared" si="675"/>
        <v>0</v>
      </c>
      <c r="AP1913" t="s">
        <v>1454</v>
      </c>
      <c r="AQ1913" t="s">
        <v>644</v>
      </c>
      <c r="AT1913" s="92">
        <v>54</v>
      </c>
      <c r="AU1913" s="94">
        <v>81</v>
      </c>
      <c r="AV1913" s="98">
        <f t="shared" si="666"/>
        <v>54081</v>
      </c>
      <c r="AX1913" s="6" t="s">
        <v>1535</v>
      </c>
    </row>
    <row r="1914" spans="1:50" hidden="1" outlineLevel="1">
      <c r="A1914" t="s">
        <v>880</v>
      </c>
      <c r="B1914" t="s">
        <v>644</v>
      </c>
      <c r="C1914" s="1">
        <f t="shared" si="667"/>
        <v>7635</v>
      </c>
      <c r="D1914" s="6">
        <f>IF(N1914&gt;0, RANK(N1914,(N1914:P1914,Q1914:AE1914)),0)</f>
        <v>1</v>
      </c>
      <c r="E1914" s="6">
        <f>IF(O1914&gt;0,RANK(O1914,(N1914:P1914,Q1914:AE1914)),0)</f>
        <v>2</v>
      </c>
      <c r="F1914" s="6">
        <f>IF(P1914&gt;0,RANK(P1914,(N1914:P1914,Q1914:AE1914)),0)</f>
        <v>0</v>
      </c>
      <c r="G1914" s="1">
        <f t="shared" si="676"/>
        <v>4211</v>
      </c>
      <c r="H1914" s="2">
        <f t="shared" si="677"/>
        <v>0.5515389652914211</v>
      </c>
      <c r="I1914" s="2"/>
      <c r="J1914" s="2">
        <f t="shared" si="668"/>
        <v>0.77576948264571055</v>
      </c>
      <c r="K1914" s="2">
        <f t="shared" si="669"/>
        <v>0.22423051735428945</v>
      </c>
      <c r="L1914" s="2">
        <f t="shared" si="670"/>
        <v>0</v>
      </c>
      <c r="M1914" s="2">
        <f t="shared" si="671"/>
        <v>0</v>
      </c>
      <c r="N1914" s="56">
        <v>5923</v>
      </c>
      <c r="O1914" s="56">
        <v>1712</v>
      </c>
      <c r="P1914" s="56"/>
      <c r="Q1914" s="56"/>
      <c r="R1914" s="56"/>
      <c r="S1914" s="56"/>
      <c r="T1914" s="56"/>
      <c r="U1914" s="56"/>
      <c r="V1914" s="56"/>
      <c r="W1914" s="56"/>
      <c r="X1914" s="56"/>
      <c r="Y1914" s="56"/>
      <c r="Z1914" s="56"/>
      <c r="AA1914" s="56"/>
      <c r="AB1914" s="56"/>
      <c r="AC1914" s="56"/>
      <c r="AD1914" s="56"/>
      <c r="AE1914" s="56"/>
      <c r="AG1914" s="6">
        <f>IF(Q1914&gt;0,RANK(Q1914,(N1914:P1914,Q1914:AE1914)),0)</f>
        <v>0</v>
      </c>
      <c r="AH1914" s="6">
        <f>IF(R1914&gt;0,RANK(R1914,(N1914:P1914,Q1914:AE1914)),0)</f>
        <v>0</v>
      </c>
      <c r="AI1914" s="6">
        <f>IF(T1914&gt;0,RANK(T1914,(N1914:P1914,Q1914:AE1914)),0)</f>
        <v>0</v>
      </c>
      <c r="AJ1914" s="6">
        <f>IF(S1914&gt;0,RANK(S1914,(N1914:P1914,Q1914:AE1914)),0)</f>
        <v>0</v>
      </c>
      <c r="AK1914" s="2">
        <f t="shared" si="672"/>
        <v>0</v>
      </c>
      <c r="AL1914" s="2">
        <f t="shared" si="673"/>
        <v>0</v>
      </c>
      <c r="AM1914" s="2">
        <f t="shared" si="674"/>
        <v>0</v>
      </c>
      <c r="AN1914" s="2">
        <f t="shared" si="675"/>
        <v>0</v>
      </c>
      <c r="AP1914" t="s">
        <v>880</v>
      </c>
      <c r="AQ1914" t="s">
        <v>644</v>
      </c>
      <c r="AT1914" s="92">
        <v>54</v>
      </c>
      <c r="AU1914" s="94">
        <v>83</v>
      </c>
      <c r="AV1914" s="98">
        <f t="shared" si="666"/>
        <v>54083</v>
      </c>
      <c r="AX1914" s="6" t="s">
        <v>1535</v>
      </c>
    </row>
    <row r="1915" spans="1:50" hidden="1" outlineLevel="1">
      <c r="A1915" t="s">
        <v>397</v>
      </c>
      <c r="B1915" t="s">
        <v>644</v>
      </c>
      <c r="C1915" s="1">
        <f t="shared" si="667"/>
        <v>2674</v>
      </c>
      <c r="D1915" s="6">
        <f>IF(N1915&gt;0, RANK(N1915,(N1915:P1915,Q1915:AE1915)),0)</f>
        <v>1</v>
      </c>
      <c r="E1915" s="6">
        <f>IF(O1915&gt;0,RANK(O1915,(N1915:P1915,Q1915:AE1915)),0)</f>
        <v>2</v>
      </c>
      <c r="F1915" s="6">
        <f>IF(P1915&gt;0,RANK(P1915,(N1915:P1915,Q1915:AE1915)),0)</f>
        <v>0</v>
      </c>
      <c r="G1915" s="1">
        <f t="shared" si="676"/>
        <v>236</v>
      </c>
      <c r="H1915" s="2">
        <f t="shared" si="677"/>
        <v>8.8257292445774127E-2</v>
      </c>
      <c r="I1915" s="2"/>
      <c r="J1915" s="2">
        <f t="shared" si="668"/>
        <v>0.54412864622288704</v>
      </c>
      <c r="K1915" s="2">
        <f t="shared" si="669"/>
        <v>0.45587135377711296</v>
      </c>
      <c r="L1915" s="2">
        <f t="shared" si="670"/>
        <v>0</v>
      </c>
      <c r="M1915" s="2">
        <f t="shared" si="671"/>
        <v>0</v>
      </c>
      <c r="N1915" s="56">
        <v>1455</v>
      </c>
      <c r="O1915" s="56">
        <v>1219</v>
      </c>
      <c r="P1915" s="56"/>
      <c r="Q1915" s="56"/>
      <c r="R1915" s="56"/>
      <c r="S1915" s="56"/>
      <c r="T1915" s="56"/>
      <c r="U1915" s="56"/>
      <c r="V1915" s="56"/>
      <c r="W1915" s="56"/>
      <c r="X1915" s="56"/>
      <c r="Y1915" s="56"/>
      <c r="Z1915" s="56"/>
      <c r="AA1915" s="56"/>
      <c r="AB1915" s="56"/>
      <c r="AC1915" s="56"/>
      <c r="AD1915" s="56"/>
      <c r="AE1915" s="56"/>
      <c r="AG1915" s="6">
        <f>IF(Q1915&gt;0,RANK(Q1915,(N1915:P1915,Q1915:AE1915)),0)</f>
        <v>0</v>
      </c>
      <c r="AH1915" s="6">
        <f>IF(R1915&gt;0,RANK(R1915,(N1915:P1915,Q1915:AE1915)),0)</f>
        <v>0</v>
      </c>
      <c r="AI1915" s="6">
        <f>IF(T1915&gt;0,RANK(T1915,(N1915:P1915,Q1915:AE1915)),0)</f>
        <v>0</v>
      </c>
      <c r="AJ1915" s="6">
        <f>IF(S1915&gt;0,RANK(S1915,(N1915:P1915,Q1915:AE1915)),0)</f>
        <v>0</v>
      </c>
      <c r="AK1915" s="2">
        <f t="shared" si="672"/>
        <v>0</v>
      </c>
      <c r="AL1915" s="2">
        <f t="shared" si="673"/>
        <v>0</v>
      </c>
      <c r="AM1915" s="2">
        <f t="shared" si="674"/>
        <v>0</v>
      </c>
      <c r="AN1915" s="2">
        <f t="shared" si="675"/>
        <v>0</v>
      </c>
      <c r="AP1915" t="s">
        <v>397</v>
      </c>
      <c r="AQ1915" t="s">
        <v>644</v>
      </c>
      <c r="AT1915" s="92">
        <v>54</v>
      </c>
      <c r="AU1915" s="94">
        <v>85</v>
      </c>
      <c r="AV1915" s="98">
        <f t="shared" si="666"/>
        <v>54085</v>
      </c>
      <c r="AX1915" s="6" t="s">
        <v>1535</v>
      </c>
    </row>
    <row r="1916" spans="1:50" hidden="1" outlineLevel="1">
      <c r="A1916" t="s">
        <v>1479</v>
      </c>
      <c r="B1916" t="s">
        <v>644</v>
      </c>
      <c r="C1916" s="1">
        <f t="shared" si="667"/>
        <v>3469</v>
      </c>
      <c r="D1916" s="6">
        <f>IF(N1916&gt;0, RANK(N1916,(N1916:P1916,Q1916:AE1916)),0)</f>
        <v>1</v>
      </c>
      <c r="E1916" s="6">
        <f>IF(O1916&gt;0,RANK(O1916,(N1916:P1916,Q1916:AE1916)),0)</f>
        <v>2</v>
      </c>
      <c r="F1916" s="6">
        <f>IF(P1916&gt;0,RANK(P1916,(N1916:P1916,Q1916:AE1916)),0)</f>
        <v>0</v>
      </c>
      <c r="G1916" s="1">
        <f t="shared" si="676"/>
        <v>697</v>
      </c>
      <c r="H1916" s="2">
        <f t="shared" si="677"/>
        <v>0.20092245603920439</v>
      </c>
      <c r="I1916" s="2"/>
      <c r="J1916" s="2">
        <f t="shared" si="668"/>
        <v>0.60046122801960222</v>
      </c>
      <c r="K1916" s="2">
        <f t="shared" si="669"/>
        <v>0.39953877198039783</v>
      </c>
      <c r="L1916" s="2">
        <f t="shared" si="670"/>
        <v>0</v>
      </c>
      <c r="M1916" s="2">
        <f t="shared" si="671"/>
        <v>-5.5511151231257827E-17</v>
      </c>
      <c r="N1916" s="56">
        <v>2083</v>
      </c>
      <c r="O1916" s="56">
        <v>1386</v>
      </c>
      <c r="P1916" s="56"/>
      <c r="Q1916" s="56"/>
      <c r="R1916" s="56"/>
      <c r="S1916" s="56"/>
      <c r="T1916" s="56"/>
      <c r="U1916" s="56"/>
      <c r="V1916" s="56"/>
      <c r="W1916" s="56"/>
      <c r="X1916" s="56"/>
      <c r="Y1916" s="56"/>
      <c r="Z1916" s="56"/>
      <c r="AA1916" s="56"/>
      <c r="AB1916" s="56"/>
      <c r="AC1916" s="56"/>
      <c r="AD1916" s="56"/>
      <c r="AE1916" s="56"/>
      <c r="AG1916" s="6">
        <f>IF(Q1916&gt;0,RANK(Q1916,(N1916:P1916,Q1916:AE1916)),0)</f>
        <v>0</v>
      </c>
      <c r="AH1916" s="6">
        <f>IF(R1916&gt;0,RANK(R1916,(N1916:P1916,Q1916:AE1916)),0)</f>
        <v>0</v>
      </c>
      <c r="AI1916" s="6">
        <f>IF(T1916&gt;0,RANK(T1916,(N1916:P1916,Q1916:AE1916)),0)</f>
        <v>0</v>
      </c>
      <c r="AJ1916" s="6">
        <f>IF(S1916&gt;0,RANK(S1916,(N1916:P1916,Q1916:AE1916)),0)</f>
        <v>0</v>
      </c>
      <c r="AK1916" s="2">
        <f t="shared" si="672"/>
        <v>0</v>
      </c>
      <c r="AL1916" s="2">
        <f t="shared" si="673"/>
        <v>0</v>
      </c>
      <c r="AM1916" s="2">
        <f t="shared" si="674"/>
        <v>0</v>
      </c>
      <c r="AN1916" s="2">
        <f t="shared" si="675"/>
        <v>0</v>
      </c>
      <c r="AP1916" t="s">
        <v>1479</v>
      </c>
      <c r="AQ1916" t="s">
        <v>644</v>
      </c>
      <c r="AT1916" s="92">
        <v>54</v>
      </c>
      <c r="AU1916" s="94">
        <v>87</v>
      </c>
      <c r="AV1916" s="98">
        <f t="shared" si="666"/>
        <v>54087</v>
      </c>
      <c r="AX1916" s="6" t="s">
        <v>1535</v>
      </c>
    </row>
    <row r="1917" spans="1:50" hidden="1" outlineLevel="1">
      <c r="A1917" t="s">
        <v>1881</v>
      </c>
      <c r="B1917" t="s">
        <v>644</v>
      </c>
      <c r="C1917" s="1">
        <f t="shared" si="667"/>
        <v>2676</v>
      </c>
      <c r="D1917" s="6">
        <f>IF(N1917&gt;0, RANK(N1917,(N1917:P1917,Q1917:AE1917)),0)</f>
        <v>1</v>
      </c>
      <c r="E1917" s="6">
        <f>IF(O1917&gt;0,RANK(O1917,(N1917:P1917,Q1917:AE1917)),0)</f>
        <v>2</v>
      </c>
      <c r="F1917" s="6">
        <f>IF(P1917&gt;0,RANK(P1917,(N1917:P1917,Q1917:AE1917)),0)</f>
        <v>0</v>
      </c>
      <c r="G1917" s="1">
        <f t="shared" si="676"/>
        <v>1156</v>
      </c>
      <c r="H1917" s="2">
        <f t="shared" si="677"/>
        <v>0.43198804185351269</v>
      </c>
      <c r="I1917" s="2"/>
      <c r="J1917" s="2">
        <f t="shared" si="668"/>
        <v>0.71599402092675635</v>
      </c>
      <c r="K1917" s="2">
        <f t="shared" si="669"/>
        <v>0.28400597907324365</v>
      </c>
      <c r="L1917" s="2">
        <f t="shared" si="670"/>
        <v>0</v>
      </c>
      <c r="M1917" s="2">
        <f t="shared" si="671"/>
        <v>0</v>
      </c>
      <c r="N1917" s="56">
        <v>1916</v>
      </c>
      <c r="O1917" s="56">
        <v>760</v>
      </c>
      <c r="P1917" s="56"/>
      <c r="Q1917" s="56"/>
      <c r="R1917" s="56"/>
      <c r="S1917" s="56"/>
      <c r="T1917" s="56"/>
      <c r="U1917" s="56"/>
      <c r="V1917" s="56"/>
      <c r="W1917" s="56"/>
      <c r="X1917" s="56"/>
      <c r="Y1917" s="56"/>
      <c r="Z1917" s="56"/>
      <c r="AA1917" s="56"/>
      <c r="AB1917" s="56"/>
      <c r="AC1917" s="56"/>
      <c r="AD1917" s="56"/>
      <c r="AE1917" s="56"/>
      <c r="AG1917" s="6">
        <f>IF(Q1917&gt;0,RANK(Q1917,(N1917:P1917,Q1917:AE1917)),0)</f>
        <v>0</v>
      </c>
      <c r="AH1917" s="6">
        <f>IF(R1917&gt;0,RANK(R1917,(N1917:P1917,Q1917:AE1917)),0)</f>
        <v>0</v>
      </c>
      <c r="AI1917" s="6">
        <f>IF(T1917&gt;0,RANK(T1917,(N1917:P1917,Q1917:AE1917)),0)</f>
        <v>0</v>
      </c>
      <c r="AJ1917" s="6">
        <f>IF(S1917&gt;0,RANK(S1917,(N1917:P1917,Q1917:AE1917)),0)</f>
        <v>0</v>
      </c>
      <c r="AK1917" s="2">
        <f t="shared" si="672"/>
        <v>0</v>
      </c>
      <c r="AL1917" s="2">
        <f t="shared" si="673"/>
        <v>0</v>
      </c>
      <c r="AM1917" s="2">
        <f t="shared" si="674"/>
        <v>0</v>
      </c>
      <c r="AN1917" s="2">
        <f t="shared" si="675"/>
        <v>0</v>
      </c>
      <c r="AP1917" t="s">
        <v>1881</v>
      </c>
      <c r="AQ1917" t="s">
        <v>644</v>
      </c>
      <c r="AT1917" s="92">
        <v>54</v>
      </c>
      <c r="AU1917" s="94">
        <v>89</v>
      </c>
      <c r="AV1917" s="98">
        <f t="shared" si="666"/>
        <v>54089</v>
      </c>
      <c r="AX1917" s="6" t="s">
        <v>1535</v>
      </c>
    </row>
    <row r="1918" spans="1:50" hidden="1" outlineLevel="1">
      <c r="A1918" t="s">
        <v>1205</v>
      </c>
      <c r="B1918" t="s">
        <v>644</v>
      </c>
      <c r="C1918" s="1">
        <f t="shared" si="667"/>
        <v>4150</v>
      </c>
      <c r="D1918" s="6">
        <f>IF(N1918&gt;0, RANK(N1918,(N1918:P1918,Q1918:AE1918)),0)</f>
        <v>1</v>
      </c>
      <c r="E1918" s="6">
        <f>IF(O1918&gt;0,RANK(O1918,(N1918:P1918,Q1918:AE1918)),0)</f>
        <v>2</v>
      </c>
      <c r="F1918" s="6">
        <f>IF(P1918&gt;0,RANK(P1918,(N1918:P1918,Q1918:AE1918)),0)</f>
        <v>0</v>
      </c>
      <c r="G1918" s="1">
        <f t="shared" si="676"/>
        <v>2110</v>
      </c>
      <c r="H1918" s="2">
        <f t="shared" si="677"/>
        <v>0.50843373493975907</v>
      </c>
      <c r="I1918" s="2"/>
      <c r="J1918" s="2">
        <f t="shared" si="668"/>
        <v>0.75421686746987948</v>
      </c>
      <c r="K1918" s="2">
        <f t="shared" si="669"/>
        <v>0.24578313253012049</v>
      </c>
      <c r="L1918" s="2">
        <f t="shared" si="670"/>
        <v>0</v>
      </c>
      <c r="M1918" s="2">
        <f t="shared" si="671"/>
        <v>2.7755575615628914E-17</v>
      </c>
      <c r="N1918" s="56">
        <v>3130</v>
      </c>
      <c r="O1918" s="56">
        <v>1020</v>
      </c>
      <c r="P1918" s="56"/>
      <c r="Q1918" s="56"/>
      <c r="R1918" s="56"/>
      <c r="S1918" s="56"/>
      <c r="T1918" s="56"/>
      <c r="U1918" s="56"/>
      <c r="V1918" s="56"/>
      <c r="W1918" s="56"/>
      <c r="X1918" s="56"/>
      <c r="Y1918" s="56"/>
      <c r="Z1918" s="56"/>
      <c r="AA1918" s="56"/>
      <c r="AB1918" s="56"/>
      <c r="AC1918" s="56"/>
      <c r="AD1918" s="56"/>
      <c r="AE1918" s="56"/>
      <c r="AG1918" s="6">
        <f>IF(Q1918&gt;0,RANK(Q1918,(N1918:P1918,Q1918:AE1918)),0)</f>
        <v>0</v>
      </c>
      <c r="AH1918" s="6">
        <f>IF(R1918&gt;0,RANK(R1918,(N1918:P1918,Q1918:AE1918)),0)</f>
        <v>0</v>
      </c>
      <c r="AI1918" s="6">
        <f>IF(T1918&gt;0,RANK(T1918,(N1918:P1918,Q1918:AE1918)),0)</f>
        <v>0</v>
      </c>
      <c r="AJ1918" s="6">
        <f>IF(S1918&gt;0,RANK(S1918,(N1918:P1918,Q1918:AE1918)),0)</f>
        <v>0</v>
      </c>
      <c r="AK1918" s="2">
        <f t="shared" si="672"/>
        <v>0</v>
      </c>
      <c r="AL1918" s="2">
        <f t="shared" si="673"/>
        <v>0</v>
      </c>
      <c r="AM1918" s="2">
        <f t="shared" si="674"/>
        <v>0</v>
      </c>
      <c r="AN1918" s="2">
        <f t="shared" si="675"/>
        <v>0</v>
      </c>
      <c r="AP1918" t="s">
        <v>1205</v>
      </c>
      <c r="AQ1918" t="s">
        <v>644</v>
      </c>
      <c r="AT1918" s="92">
        <v>54</v>
      </c>
      <c r="AU1918" s="94">
        <v>91</v>
      </c>
      <c r="AV1918" s="98">
        <f t="shared" si="666"/>
        <v>54091</v>
      </c>
      <c r="AX1918" s="6" t="s">
        <v>1535</v>
      </c>
    </row>
    <row r="1919" spans="1:50" hidden="1" outlineLevel="1">
      <c r="A1919" t="s">
        <v>243</v>
      </c>
      <c r="B1919" t="s">
        <v>644</v>
      </c>
      <c r="C1919" s="1">
        <f t="shared" si="667"/>
        <v>2820</v>
      </c>
      <c r="D1919" s="6">
        <f>IF(N1919&gt;0, RANK(N1919,(N1919:P1919,Q1919:AE1919)),0)</f>
        <v>1</v>
      </c>
      <c r="E1919" s="6">
        <f>IF(O1919&gt;0,RANK(O1919,(N1919:P1919,Q1919:AE1919)),0)</f>
        <v>2</v>
      </c>
      <c r="F1919" s="6">
        <f>IF(P1919&gt;0,RANK(P1919,(N1919:P1919,Q1919:AE1919)),0)</f>
        <v>0</v>
      </c>
      <c r="G1919" s="1">
        <f t="shared" si="676"/>
        <v>1520</v>
      </c>
      <c r="H1919" s="2">
        <f t="shared" si="677"/>
        <v>0.53900709219858156</v>
      </c>
      <c r="I1919" s="2"/>
      <c r="J1919" s="2">
        <f t="shared" si="668"/>
        <v>0.76950354609929073</v>
      </c>
      <c r="K1919" s="2">
        <f t="shared" si="669"/>
        <v>0.23049645390070922</v>
      </c>
      <c r="L1919" s="2">
        <f t="shared" si="670"/>
        <v>0</v>
      </c>
      <c r="M1919" s="2">
        <f t="shared" si="671"/>
        <v>5.5511151231257827E-17</v>
      </c>
      <c r="N1919" s="56">
        <v>2170</v>
      </c>
      <c r="O1919" s="56">
        <v>650</v>
      </c>
      <c r="P1919" s="56"/>
      <c r="Q1919" s="56"/>
      <c r="R1919" s="56"/>
      <c r="S1919" s="56"/>
      <c r="T1919" s="56"/>
      <c r="U1919" s="56"/>
      <c r="V1919" s="56"/>
      <c r="W1919" s="56"/>
      <c r="X1919" s="56"/>
      <c r="Y1919" s="56"/>
      <c r="Z1919" s="56"/>
      <c r="AA1919" s="56"/>
      <c r="AB1919" s="56"/>
      <c r="AC1919" s="56"/>
      <c r="AD1919" s="56"/>
      <c r="AE1919" s="56"/>
      <c r="AG1919" s="6">
        <f>IF(Q1919&gt;0,RANK(Q1919,(N1919:P1919,Q1919:AE1919)),0)</f>
        <v>0</v>
      </c>
      <c r="AH1919" s="6">
        <f>IF(R1919&gt;0,RANK(R1919,(N1919:P1919,Q1919:AE1919)),0)</f>
        <v>0</v>
      </c>
      <c r="AI1919" s="6">
        <f>IF(T1919&gt;0,RANK(T1919,(N1919:P1919,Q1919:AE1919)),0)</f>
        <v>0</v>
      </c>
      <c r="AJ1919" s="6">
        <f>IF(S1919&gt;0,RANK(S1919,(N1919:P1919,Q1919:AE1919)),0)</f>
        <v>0</v>
      </c>
      <c r="AK1919" s="2">
        <f t="shared" si="672"/>
        <v>0</v>
      </c>
      <c r="AL1919" s="2">
        <f t="shared" si="673"/>
        <v>0</v>
      </c>
      <c r="AM1919" s="2">
        <f t="shared" si="674"/>
        <v>0</v>
      </c>
      <c r="AN1919" s="2">
        <f t="shared" si="675"/>
        <v>0</v>
      </c>
      <c r="AP1919" t="s">
        <v>243</v>
      </c>
      <c r="AQ1919" t="s">
        <v>644</v>
      </c>
      <c r="AT1919" s="92">
        <v>54</v>
      </c>
      <c r="AU1919" s="94">
        <v>93</v>
      </c>
      <c r="AV1919" s="98">
        <f t="shared" si="666"/>
        <v>54093</v>
      </c>
      <c r="AX1919" s="6" t="s">
        <v>1535</v>
      </c>
    </row>
    <row r="1920" spans="1:50" hidden="1" outlineLevel="1">
      <c r="A1920" t="s">
        <v>244</v>
      </c>
      <c r="B1920" t="s">
        <v>644</v>
      </c>
      <c r="C1920" s="1">
        <f t="shared" si="667"/>
        <v>2552</v>
      </c>
      <c r="D1920" s="6">
        <f>IF(N1920&gt;0, RANK(N1920,(N1920:P1920,Q1920:AE1920)),0)</f>
        <v>1</v>
      </c>
      <c r="E1920" s="6">
        <f>IF(O1920&gt;0,RANK(O1920,(N1920:P1920,Q1920:AE1920)),0)</f>
        <v>2</v>
      </c>
      <c r="F1920" s="6">
        <f>IF(P1920&gt;0,RANK(P1920,(N1920:P1920,Q1920:AE1920)),0)</f>
        <v>0</v>
      </c>
      <c r="G1920" s="1">
        <f t="shared" si="676"/>
        <v>412</v>
      </c>
      <c r="H1920" s="2">
        <f t="shared" si="677"/>
        <v>0.16144200626959249</v>
      </c>
      <c r="I1920" s="2"/>
      <c r="J1920" s="2">
        <f t="shared" si="668"/>
        <v>0.58072100313479624</v>
      </c>
      <c r="K1920" s="2">
        <f t="shared" si="669"/>
        <v>0.41927899686520376</v>
      </c>
      <c r="L1920" s="2">
        <f t="shared" si="670"/>
        <v>0</v>
      </c>
      <c r="M1920" s="2">
        <f t="shared" si="671"/>
        <v>0</v>
      </c>
      <c r="N1920" s="56">
        <v>1482</v>
      </c>
      <c r="O1920" s="56">
        <v>1070</v>
      </c>
      <c r="P1920" s="56"/>
      <c r="Q1920" s="56"/>
      <c r="R1920" s="56"/>
      <c r="S1920" s="56"/>
      <c r="T1920" s="56"/>
      <c r="U1920" s="56"/>
      <c r="V1920" s="56"/>
      <c r="W1920" s="56"/>
      <c r="X1920" s="56"/>
      <c r="Y1920" s="56"/>
      <c r="Z1920" s="56"/>
      <c r="AA1920" s="56"/>
      <c r="AB1920" s="56"/>
      <c r="AC1920" s="56"/>
      <c r="AD1920" s="56"/>
      <c r="AE1920" s="56"/>
      <c r="AG1920" s="6">
        <f>IF(Q1920&gt;0,RANK(Q1920,(N1920:P1920,Q1920:AE1920)),0)</f>
        <v>0</v>
      </c>
      <c r="AH1920" s="6">
        <f>IF(R1920&gt;0,RANK(R1920,(N1920:P1920,Q1920:AE1920)),0)</f>
        <v>0</v>
      </c>
      <c r="AI1920" s="6">
        <f>IF(T1920&gt;0,RANK(T1920,(N1920:P1920,Q1920:AE1920)),0)</f>
        <v>0</v>
      </c>
      <c r="AJ1920" s="6">
        <f>IF(S1920&gt;0,RANK(S1920,(N1920:P1920,Q1920:AE1920)),0)</f>
        <v>0</v>
      </c>
      <c r="AK1920" s="2">
        <f t="shared" si="672"/>
        <v>0</v>
      </c>
      <c r="AL1920" s="2">
        <f t="shared" si="673"/>
        <v>0</v>
      </c>
      <c r="AM1920" s="2">
        <f t="shared" si="674"/>
        <v>0</v>
      </c>
      <c r="AN1920" s="2">
        <f t="shared" si="675"/>
        <v>0</v>
      </c>
      <c r="AP1920" t="s">
        <v>244</v>
      </c>
      <c r="AQ1920" t="s">
        <v>644</v>
      </c>
      <c r="AT1920" s="92">
        <v>54</v>
      </c>
      <c r="AU1920" s="94">
        <v>95</v>
      </c>
      <c r="AV1920" s="98">
        <f t="shared" si="666"/>
        <v>54095</v>
      </c>
      <c r="AX1920" s="6" t="s">
        <v>1535</v>
      </c>
    </row>
    <row r="1921" spans="1:50" hidden="1" outlineLevel="1">
      <c r="A1921" t="s">
        <v>510</v>
      </c>
      <c r="B1921" t="s">
        <v>644</v>
      </c>
      <c r="C1921" s="1">
        <f t="shared" si="667"/>
        <v>5951</v>
      </c>
      <c r="D1921" s="6">
        <f>IF(N1921&gt;0, RANK(N1921,(N1921:P1921,Q1921:AE1921)),0)</f>
        <v>1</v>
      </c>
      <c r="E1921" s="6">
        <f>IF(O1921&gt;0,RANK(O1921,(N1921:P1921,Q1921:AE1921)),0)</f>
        <v>2</v>
      </c>
      <c r="F1921" s="6">
        <f>IF(P1921&gt;0,RANK(P1921,(N1921:P1921,Q1921:AE1921)),0)</f>
        <v>0</v>
      </c>
      <c r="G1921" s="1">
        <f t="shared" si="676"/>
        <v>2505</v>
      </c>
      <c r="H1921" s="2">
        <f t="shared" si="677"/>
        <v>0.42093765753654849</v>
      </c>
      <c r="I1921" s="2"/>
      <c r="J1921" s="2">
        <f t="shared" si="668"/>
        <v>0.71046882876827422</v>
      </c>
      <c r="K1921" s="2">
        <f t="shared" si="669"/>
        <v>0.28953117123172578</v>
      </c>
      <c r="L1921" s="2">
        <f t="shared" si="670"/>
        <v>0</v>
      </c>
      <c r="M1921" s="2">
        <f t="shared" si="671"/>
        <v>0</v>
      </c>
      <c r="N1921" s="56">
        <v>4228</v>
      </c>
      <c r="O1921" s="56">
        <v>1723</v>
      </c>
      <c r="P1921" s="56"/>
      <c r="Q1921" s="56"/>
      <c r="R1921" s="56"/>
      <c r="S1921" s="56"/>
      <c r="T1921" s="56"/>
      <c r="U1921" s="56"/>
      <c r="V1921" s="56"/>
      <c r="W1921" s="56"/>
      <c r="X1921" s="56"/>
      <c r="Y1921" s="56"/>
      <c r="Z1921" s="56"/>
      <c r="AA1921" s="56"/>
      <c r="AB1921" s="56"/>
      <c r="AC1921" s="56"/>
      <c r="AD1921" s="56"/>
      <c r="AE1921" s="56"/>
      <c r="AG1921" s="6">
        <f>IF(Q1921&gt;0,RANK(Q1921,(N1921:P1921,Q1921:AE1921)),0)</f>
        <v>0</v>
      </c>
      <c r="AH1921" s="6">
        <f>IF(R1921&gt;0,RANK(R1921,(N1921:P1921,Q1921:AE1921)),0)</f>
        <v>0</v>
      </c>
      <c r="AI1921" s="6">
        <f>IF(T1921&gt;0,RANK(T1921,(N1921:P1921,Q1921:AE1921)),0)</f>
        <v>0</v>
      </c>
      <c r="AJ1921" s="6">
        <f>IF(S1921&gt;0,RANK(S1921,(N1921:P1921,Q1921:AE1921)),0)</f>
        <v>0</v>
      </c>
      <c r="AK1921" s="2">
        <f t="shared" si="672"/>
        <v>0</v>
      </c>
      <c r="AL1921" s="2">
        <f t="shared" si="673"/>
        <v>0</v>
      </c>
      <c r="AM1921" s="2">
        <f t="shared" si="674"/>
        <v>0</v>
      </c>
      <c r="AN1921" s="2">
        <f t="shared" si="675"/>
        <v>0</v>
      </c>
      <c r="AP1921" t="s">
        <v>510</v>
      </c>
      <c r="AQ1921" t="s">
        <v>644</v>
      </c>
      <c r="AT1921" s="92">
        <v>54</v>
      </c>
      <c r="AU1921" s="94">
        <v>97</v>
      </c>
      <c r="AV1921" s="98">
        <f t="shared" si="666"/>
        <v>54097</v>
      </c>
      <c r="AX1921" s="6" t="s">
        <v>1535</v>
      </c>
    </row>
    <row r="1922" spans="1:50" hidden="1" outlineLevel="1">
      <c r="A1922" t="s">
        <v>2584</v>
      </c>
      <c r="B1922" t="s">
        <v>644</v>
      </c>
      <c r="C1922" s="1">
        <f t="shared" si="667"/>
        <v>8540</v>
      </c>
      <c r="D1922" s="6">
        <f>IF(N1922&gt;0, RANK(N1922,(N1922:P1922,Q1922:AE1922)),0)</f>
        <v>1</v>
      </c>
      <c r="E1922" s="6">
        <f>IF(O1922&gt;0,RANK(O1922,(N1922:P1922,Q1922:AE1922)),0)</f>
        <v>2</v>
      </c>
      <c r="F1922" s="6">
        <f>IF(P1922&gt;0,RANK(P1922,(N1922:P1922,Q1922:AE1922)),0)</f>
        <v>0</v>
      </c>
      <c r="G1922" s="1">
        <f t="shared" si="676"/>
        <v>3376</v>
      </c>
      <c r="H1922" s="2">
        <f t="shared" si="677"/>
        <v>0.3953161592505855</v>
      </c>
      <c r="I1922" s="2"/>
      <c r="J1922" s="2">
        <f t="shared" si="668"/>
        <v>0.69765807962529269</v>
      </c>
      <c r="K1922" s="2">
        <f t="shared" si="669"/>
        <v>0.30234192037470725</v>
      </c>
      <c r="L1922" s="2">
        <f t="shared" si="670"/>
        <v>0</v>
      </c>
      <c r="M1922" s="2">
        <f t="shared" si="671"/>
        <v>5.5511151231257827E-17</v>
      </c>
      <c r="N1922" s="56">
        <v>5958</v>
      </c>
      <c r="O1922" s="56">
        <v>2582</v>
      </c>
      <c r="P1922" s="56"/>
      <c r="Q1922" s="56"/>
      <c r="R1922" s="56"/>
      <c r="S1922" s="56"/>
      <c r="T1922" s="56"/>
      <c r="U1922" s="56"/>
      <c r="V1922" s="56"/>
      <c r="W1922" s="56"/>
      <c r="X1922" s="56"/>
      <c r="Y1922" s="56"/>
      <c r="Z1922" s="56"/>
      <c r="AA1922" s="56"/>
      <c r="AB1922" s="56"/>
      <c r="AC1922" s="56"/>
      <c r="AD1922" s="56"/>
      <c r="AE1922" s="56"/>
      <c r="AG1922" s="6">
        <f>IF(Q1922&gt;0,RANK(Q1922,(N1922:P1922,Q1922:AE1922)),0)</f>
        <v>0</v>
      </c>
      <c r="AH1922" s="6">
        <f>IF(R1922&gt;0,RANK(R1922,(N1922:P1922,Q1922:AE1922)),0)</f>
        <v>0</v>
      </c>
      <c r="AI1922" s="6">
        <f>IF(T1922&gt;0,RANK(T1922,(N1922:P1922,Q1922:AE1922)),0)</f>
        <v>0</v>
      </c>
      <c r="AJ1922" s="6">
        <f>IF(S1922&gt;0,RANK(S1922,(N1922:P1922,Q1922:AE1922)),0)</f>
        <v>0</v>
      </c>
      <c r="AK1922" s="2">
        <f t="shared" si="672"/>
        <v>0</v>
      </c>
      <c r="AL1922" s="2">
        <f t="shared" si="673"/>
        <v>0</v>
      </c>
      <c r="AM1922" s="2">
        <f t="shared" si="674"/>
        <v>0</v>
      </c>
      <c r="AN1922" s="2">
        <f t="shared" si="675"/>
        <v>0</v>
      </c>
      <c r="AP1922" t="s">
        <v>2584</v>
      </c>
      <c r="AQ1922" t="s">
        <v>644</v>
      </c>
      <c r="AT1922" s="92">
        <v>54</v>
      </c>
      <c r="AU1922" s="94">
        <v>99</v>
      </c>
      <c r="AV1922" s="98">
        <f t="shared" si="666"/>
        <v>54099</v>
      </c>
      <c r="AX1922" s="6" t="s">
        <v>1535</v>
      </c>
    </row>
    <row r="1923" spans="1:50" hidden="1" outlineLevel="1">
      <c r="A1923" t="s">
        <v>1888</v>
      </c>
      <c r="B1923" t="s">
        <v>644</v>
      </c>
      <c r="C1923" s="1">
        <f t="shared" si="667"/>
        <v>2152</v>
      </c>
      <c r="D1923" s="6">
        <f>IF(N1923&gt;0, RANK(N1923,(N1923:P1923,Q1923:AE1923)),0)</f>
        <v>1</v>
      </c>
      <c r="E1923" s="6">
        <f>IF(O1923&gt;0,RANK(O1923,(N1923:P1923,Q1923:AE1923)),0)</f>
        <v>2</v>
      </c>
      <c r="F1923" s="6">
        <f>IF(P1923&gt;0,RANK(P1923,(N1923:P1923,Q1923:AE1923)),0)</f>
        <v>0</v>
      </c>
      <c r="G1923" s="1">
        <f t="shared" si="676"/>
        <v>1106</v>
      </c>
      <c r="H1923" s="2">
        <f t="shared" si="677"/>
        <v>0.51394052044609662</v>
      </c>
      <c r="I1923" s="2"/>
      <c r="J1923" s="2">
        <f t="shared" si="668"/>
        <v>0.75697026022304836</v>
      </c>
      <c r="K1923" s="2">
        <f t="shared" si="669"/>
        <v>0.24302973977695166</v>
      </c>
      <c r="L1923" s="2">
        <f t="shared" si="670"/>
        <v>0</v>
      </c>
      <c r="M1923" s="2">
        <f t="shared" si="671"/>
        <v>-2.7755575615628914E-17</v>
      </c>
      <c r="N1923" s="56">
        <v>1629</v>
      </c>
      <c r="O1923" s="56">
        <v>523</v>
      </c>
      <c r="P1923" s="56"/>
      <c r="Q1923" s="56"/>
      <c r="R1923" s="56"/>
      <c r="S1923" s="56"/>
      <c r="T1923" s="56"/>
      <c r="U1923" s="56"/>
      <c r="V1923" s="56"/>
      <c r="W1923" s="56"/>
      <c r="X1923" s="56"/>
      <c r="Y1923" s="56"/>
      <c r="Z1923" s="56"/>
      <c r="AA1923" s="56"/>
      <c r="AB1923" s="56"/>
      <c r="AC1923" s="56"/>
      <c r="AD1923" s="56"/>
      <c r="AE1923" s="56"/>
      <c r="AG1923" s="6">
        <f>IF(Q1923&gt;0,RANK(Q1923,(N1923:P1923,Q1923:AE1923)),0)</f>
        <v>0</v>
      </c>
      <c r="AH1923" s="6">
        <f>IF(R1923&gt;0,RANK(R1923,(N1923:P1923,Q1923:AE1923)),0)</f>
        <v>0</v>
      </c>
      <c r="AI1923" s="6">
        <f>IF(T1923&gt;0,RANK(T1923,(N1923:P1923,Q1923:AE1923)),0)</f>
        <v>0</v>
      </c>
      <c r="AJ1923" s="6">
        <f>IF(S1923&gt;0,RANK(S1923,(N1923:P1923,Q1923:AE1923)),0)</f>
        <v>0</v>
      </c>
      <c r="AK1923" s="2">
        <f t="shared" si="672"/>
        <v>0</v>
      </c>
      <c r="AL1923" s="2">
        <f t="shared" si="673"/>
        <v>0</v>
      </c>
      <c r="AM1923" s="2">
        <f t="shared" si="674"/>
        <v>0</v>
      </c>
      <c r="AN1923" s="2">
        <f t="shared" si="675"/>
        <v>0</v>
      </c>
      <c r="AP1923" t="s">
        <v>1888</v>
      </c>
      <c r="AQ1923" t="s">
        <v>644</v>
      </c>
      <c r="AT1923" s="92">
        <v>54</v>
      </c>
      <c r="AU1923" s="94">
        <v>101</v>
      </c>
      <c r="AV1923" s="98">
        <f t="shared" si="666"/>
        <v>54101</v>
      </c>
      <c r="AX1923" s="6" t="s">
        <v>1535</v>
      </c>
    </row>
    <row r="1924" spans="1:50" hidden="1" outlineLevel="1">
      <c r="A1924" t="s">
        <v>904</v>
      </c>
      <c r="B1924" t="s">
        <v>644</v>
      </c>
      <c r="C1924" s="1">
        <f t="shared" si="667"/>
        <v>5005</v>
      </c>
      <c r="D1924" s="6">
        <f>IF(N1924&gt;0, RANK(N1924,(N1924:P1924,Q1924:AE1924)),0)</f>
        <v>1</v>
      </c>
      <c r="E1924" s="6">
        <f>IF(O1924&gt;0,RANK(O1924,(N1924:P1924,Q1924:AE1924)),0)</f>
        <v>2</v>
      </c>
      <c r="F1924" s="6">
        <f>IF(P1924&gt;0,RANK(P1924,(N1924:P1924,Q1924:AE1924)),0)</f>
        <v>0</v>
      </c>
      <c r="G1924" s="1">
        <f t="shared" si="676"/>
        <v>1923</v>
      </c>
      <c r="H1924" s="2">
        <f t="shared" si="677"/>
        <v>0.38421578421578423</v>
      </c>
      <c r="I1924" s="2"/>
      <c r="J1924" s="2">
        <f t="shared" si="668"/>
        <v>0.69210789210789214</v>
      </c>
      <c r="K1924" s="2">
        <f t="shared" si="669"/>
        <v>0.30789210789210791</v>
      </c>
      <c r="L1924" s="2">
        <f t="shared" si="670"/>
        <v>0</v>
      </c>
      <c r="M1924" s="2">
        <f t="shared" si="671"/>
        <v>-5.5511151231257827E-17</v>
      </c>
      <c r="N1924" s="56">
        <v>3464</v>
      </c>
      <c r="O1924" s="56">
        <v>1541</v>
      </c>
      <c r="P1924" s="56"/>
      <c r="Q1924" s="56"/>
      <c r="R1924" s="56"/>
      <c r="S1924" s="56"/>
      <c r="T1924" s="56"/>
      <c r="U1924" s="56"/>
      <c r="V1924" s="56"/>
      <c r="W1924" s="56"/>
      <c r="X1924" s="56"/>
      <c r="Y1924" s="56"/>
      <c r="Z1924" s="56"/>
      <c r="AA1924" s="56"/>
      <c r="AB1924" s="56"/>
      <c r="AC1924" s="56"/>
      <c r="AD1924" s="56"/>
      <c r="AE1924" s="56"/>
      <c r="AG1924" s="6">
        <f>IF(Q1924&gt;0,RANK(Q1924,(N1924:P1924,Q1924:AE1924)),0)</f>
        <v>0</v>
      </c>
      <c r="AH1924" s="6">
        <f>IF(R1924&gt;0,RANK(R1924,(N1924:P1924,Q1924:AE1924)),0)</f>
        <v>0</v>
      </c>
      <c r="AI1924" s="6">
        <f>IF(T1924&gt;0,RANK(T1924,(N1924:P1924,Q1924:AE1924)),0)</f>
        <v>0</v>
      </c>
      <c r="AJ1924" s="6">
        <f>IF(S1924&gt;0,RANK(S1924,(N1924:P1924,Q1924:AE1924)),0)</f>
        <v>0</v>
      </c>
      <c r="AK1924" s="2">
        <f t="shared" si="672"/>
        <v>0</v>
      </c>
      <c r="AL1924" s="2">
        <f t="shared" si="673"/>
        <v>0</v>
      </c>
      <c r="AM1924" s="2">
        <f t="shared" si="674"/>
        <v>0</v>
      </c>
      <c r="AN1924" s="2">
        <f t="shared" si="675"/>
        <v>0</v>
      </c>
      <c r="AP1924" t="s">
        <v>904</v>
      </c>
      <c r="AQ1924" t="s">
        <v>644</v>
      </c>
      <c r="AT1924" s="92">
        <v>54</v>
      </c>
      <c r="AU1924" s="94">
        <v>103</v>
      </c>
      <c r="AV1924" s="98">
        <f t="shared" si="666"/>
        <v>54103</v>
      </c>
      <c r="AX1924" s="6" t="s">
        <v>1535</v>
      </c>
    </row>
    <row r="1925" spans="1:50" hidden="1" outlineLevel="1">
      <c r="A1925" t="s">
        <v>749</v>
      </c>
      <c r="B1925" t="s">
        <v>644</v>
      </c>
      <c r="C1925" s="1">
        <f t="shared" si="667"/>
        <v>1378</v>
      </c>
      <c r="D1925" s="6">
        <f>IF(N1925&gt;0, RANK(N1925,(N1925:P1925,Q1925:AE1925)),0)</f>
        <v>1</v>
      </c>
      <c r="E1925" s="6">
        <f>IF(O1925&gt;0,RANK(O1925,(N1925:P1925,Q1925:AE1925)),0)</f>
        <v>2</v>
      </c>
      <c r="F1925" s="6">
        <f>IF(P1925&gt;0,RANK(P1925,(N1925:P1925,Q1925:AE1925)),0)</f>
        <v>0</v>
      </c>
      <c r="G1925" s="1">
        <f t="shared" si="676"/>
        <v>388</v>
      </c>
      <c r="H1925" s="2">
        <f t="shared" si="677"/>
        <v>0.28156748911465895</v>
      </c>
      <c r="I1925" s="2"/>
      <c r="J1925" s="2">
        <f t="shared" si="668"/>
        <v>0.64078374455732945</v>
      </c>
      <c r="K1925" s="2">
        <f t="shared" si="669"/>
        <v>0.35921625544267055</v>
      </c>
      <c r="L1925" s="2">
        <f t="shared" si="670"/>
        <v>0</v>
      </c>
      <c r="M1925" s="2">
        <f t="shared" si="671"/>
        <v>0</v>
      </c>
      <c r="N1925" s="56">
        <v>883</v>
      </c>
      <c r="O1925" s="56">
        <v>495</v>
      </c>
      <c r="P1925" s="56"/>
      <c r="Q1925" s="56"/>
      <c r="R1925" s="56"/>
      <c r="S1925" s="56"/>
      <c r="T1925" s="56"/>
      <c r="U1925" s="56"/>
      <c r="V1925" s="56"/>
      <c r="W1925" s="56"/>
      <c r="X1925" s="56"/>
      <c r="Y1925" s="56"/>
      <c r="Z1925" s="56"/>
      <c r="AA1925" s="56"/>
      <c r="AB1925" s="56"/>
      <c r="AC1925" s="56"/>
      <c r="AD1925" s="56"/>
      <c r="AE1925" s="56"/>
      <c r="AG1925" s="6">
        <f>IF(Q1925&gt;0,RANK(Q1925,(N1925:P1925,Q1925:AE1925)),0)</f>
        <v>0</v>
      </c>
      <c r="AH1925" s="6">
        <f>IF(R1925&gt;0,RANK(R1925,(N1925:P1925,Q1925:AE1925)),0)</f>
        <v>0</v>
      </c>
      <c r="AI1925" s="6">
        <f>IF(T1925&gt;0,RANK(T1925,(N1925:P1925,Q1925:AE1925)),0)</f>
        <v>0</v>
      </c>
      <c r="AJ1925" s="6">
        <f>IF(S1925&gt;0,RANK(S1925,(N1925:P1925,Q1925:AE1925)),0)</f>
        <v>0</v>
      </c>
      <c r="AK1925" s="2">
        <f t="shared" si="672"/>
        <v>0</v>
      </c>
      <c r="AL1925" s="2">
        <f t="shared" si="673"/>
        <v>0</v>
      </c>
      <c r="AM1925" s="2">
        <f t="shared" si="674"/>
        <v>0</v>
      </c>
      <c r="AN1925" s="2">
        <f t="shared" si="675"/>
        <v>0</v>
      </c>
      <c r="AP1925" t="s">
        <v>749</v>
      </c>
      <c r="AQ1925" t="s">
        <v>644</v>
      </c>
      <c r="AT1925" s="92">
        <v>54</v>
      </c>
      <c r="AU1925" s="94">
        <v>105</v>
      </c>
      <c r="AV1925" s="98">
        <f t="shared" si="666"/>
        <v>54105</v>
      </c>
      <c r="AX1925" s="6" t="s">
        <v>1535</v>
      </c>
    </row>
    <row r="1926" spans="1:50" hidden="1" outlineLevel="1">
      <c r="A1926" t="s">
        <v>212</v>
      </c>
      <c r="B1926" t="s">
        <v>644</v>
      </c>
      <c r="C1926" s="1">
        <f t="shared" si="667"/>
        <v>22276</v>
      </c>
      <c r="D1926" s="6">
        <f>IF(N1926&gt;0, RANK(N1926,(N1926:P1926,Q1926:AE1926)),0)</f>
        <v>1</v>
      </c>
      <c r="E1926" s="6">
        <f>IF(O1926&gt;0,RANK(O1926,(N1926:P1926,Q1926:AE1926)),0)</f>
        <v>2</v>
      </c>
      <c r="F1926" s="6">
        <f>IF(P1926&gt;0,RANK(P1926,(N1926:P1926,Q1926:AE1926)),0)</f>
        <v>0</v>
      </c>
      <c r="G1926" s="1">
        <f t="shared" si="676"/>
        <v>4646</v>
      </c>
      <c r="H1926" s="2">
        <f t="shared" si="677"/>
        <v>0.20856527204165917</v>
      </c>
      <c r="I1926" s="2"/>
      <c r="J1926" s="2">
        <f t="shared" si="668"/>
        <v>0.60428263602082954</v>
      </c>
      <c r="K1926" s="2">
        <f t="shared" si="669"/>
        <v>0.3957173639791704</v>
      </c>
      <c r="L1926" s="2">
        <f t="shared" si="670"/>
        <v>0</v>
      </c>
      <c r="M1926" s="2">
        <f t="shared" si="671"/>
        <v>5.5511151231257827E-17</v>
      </c>
      <c r="N1926" s="56">
        <v>13461</v>
      </c>
      <c r="O1926" s="56">
        <v>8815</v>
      </c>
      <c r="P1926" s="56"/>
      <c r="Q1926" s="56"/>
      <c r="R1926" s="56"/>
      <c r="S1926" s="56"/>
      <c r="T1926" s="56"/>
      <c r="U1926" s="56"/>
      <c r="V1926" s="56"/>
      <c r="W1926" s="56"/>
      <c r="X1926" s="56"/>
      <c r="Y1926" s="56"/>
      <c r="Z1926" s="56"/>
      <c r="AA1926" s="56"/>
      <c r="AB1926" s="56"/>
      <c r="AC1926" s="56"/>
      <c r="AD1926" s="56"/>
      <c r="AE1926" s="56"/>
      <c r="AG1926" s="6">
        <f>IF(Q1926&gt;0,RANK(Q1926,(N1926:P1926,Q1926:AE1926)),0)</f>
        <v>0</v>
      </c>
      <c r="AH1926" s="6">
        <f>IF(R1926&gt;0,RANK(R1926,(N1926:P1926,Q1926:AE1926)),0)</f>
        <v>0</v>
      </c>
      <c r="AI1926" s="6">
        <f>IF(T1926&gt;0,RANK(T1926,(N1926:P1926,Q1926:AE1926)),0)</f>
        <v>0</v>
      </c>
      <c r="AJ1926" s="6">
        <f>IF(S1926&gt;0,RANK(S1926,(N1926:P1926,Q1926:AE1926)),0)</f>
        <v>0</v>
      </c>
      <c r="AK1926" s="2">
        <f t="shared" si="672"/>
        <v>0</v>
      </c>
      <c r="AL1926" s="2">
        <f t="shared" si="673"/>
        <v>0</v>
      </c>
      <c r="AM1926" s="2">
        <f t="shared" si="674"/>
        <v>0</v>
      </c>
      <c r="AN1926" s="2">
        <f t="shared" si="675"/>
        <v>0</v>
      </c>
      <c r="AP1926" t="s">
        <v>212</v>
      </c>
      <c r="AQ1926" t="s">
        <v>644</v>
      </c>
      <c r="AT1926" s="92">
        <v>54</v>
      </c>
      <c r="AU1926" s="94">
        <v>107</v>
      </c>
      <c r="AV1926" s="98">
        <f t="shared" si="666"/>
        <v>54107</v>
      </c>
      <c r="AX1926" s="6" t="s">
        <v>1535</v>
      </c>
    </row>
    <row r="1927" spans="1:50" hidden="1" outlineLevel="1">
      <c r="A1927" t="s">
        <v>2855</v>
      </c>
      <c r="B1927" t="s">
        <v>644</v>
      </c>
      <c r="C1927" s="1">
        <f t="shared" si="667"/>
        <v>4775</v>
      </c>
      <c r="D1927" s="6">
        <f>IF(N1927&gt;0, RANK(N1927,(N1927:P1927,Q1927:AE1927)),0)</f>
        <v>1</v>
      </c>
      <c r="E1927" s="6">
        <f>IF(O1927&gt;0,RANK(O1927,(N1927:P1927,Q1927:AE1927)),0)</f>
        <v>2</v>
      </c>
      <c r="F1927" s="6">
        <f>IF(P1927&gt;0,RANK(P1927,(N1927:P1927,Q1927:AE1927)),0)</f>
        <v>0</v>
      </c>
      <c r="G1927" s="1">
        <f t="shared" si="676"/>
        <v>2653</v>
      </c>
      <c r="H1927" s="2">
        <f t="shared" si="677"/>
        <v>0.55560209424083773</v>
      </c>
      <c r="I1927" s="2"/>
      <c r="J1927" s="2">
        <f t="shared" si="668"/>
        <v>0.77780104712041886</v>
      </c>
      <c r="K1927" s="2">
        <f t="shared" si="669"/>
        <v>0.22219895287958116</v>
      </c>
      <c r="L1927" s="2">
        <f t="shared" si="670"/>
        <v>0</v>
      </c>
      <c r="M1927" s="2">
        <f t="shared" si="671"/>
        <v>-2.7755575615628914E-17</v>
      </c>
      <c r="N1927" s="56">
        <v>3714</v>
      </c>
      <c r="O1927" s="56">
        <v>1061</v>
      </c>
      <c r="P1927" s="56"/>
      <c r="Q1927" s="56"/>
      <c r="R1927" s="56"/>
      <c r="S1927" s="56"/>
      <c r="T1927" s="56"/>
      <c r="U1927" s="56"/>
      <c r="V1927" s="56"/>
      <c r="W1927" s="56"/>
      <c r="X1927" s="56"/>
      <c r="Y1927" s="56"/>
      <c r="Z1927" s="56"/>
      <c r="AA1927" s="56"/>
      <c r="AB1927" s="56"/>
      <c r="AC1927" s="56"/>
      <c r="AD1927" s="56"/>
      <c r="AE1927" s="56"/>
      <c r="AG1927" s="6">
        <f>IF(Q1927&gt;0,RANK(Q1927,(N1927:P1927,Q1927:AE1927)),0)</f>
        <v>0</v>
      </c>
      <c r="AH1927" s="6">
        <f>IF(R1927&gt;0,RANK(R1927,(N1927:P1927,Q1927:AE1927)),0)</f>
        <v>0</v>
      </c>
      <c r="AI1927" s="6">
        <f>IF(T1927&gt;0,RANK(T1927,(N1927:P1927,Q1927:AE1927)),0)</f>
        <v>0</v>
      </c>
      <c r="AJ1927" s="6">
        <f>IF(S1927&gt;0,RANK(S1927,(N1927:P1927,Q1927:AE1927)),0)</f>
        <v>0</v>
      </c>
      <c r="AK1927" s="2">
        <f t="shared" si="672"/>
        <v>0</v>
      </c>
      <c r="AL1927" s="2">
        <f t="shared" si="673"/>
        <v>0</v>
      </c>
      <c r="AM1927" s="2">
        <f t="shared" si="674"/>
        <v>0</v>
      </c>
      <c r="AN1927" s="2">
        <f t="shared" si="675"/>
        <v>0</v>
      </c>
      <c r="AP1927" t="s">
        <v>2855</v>
      </c>
      <c r="AQ1927" t="s">
        <v>644</v>
      </c>
      <c r="AT1927" s="92">
        <v>54</v>
      </c>
      <c r="AU1927" s="94">
        <v>109</v>
      </c>
      <c r="AV1927" s="98">
        <f t="shared" si="666"/>
        <v>54109</v>
      </c>
      <c r="AX1927" s="6" t="s">
        <v>1535</v>
      </c>
    </row>
    <row r="1928" spans="1:50" collapsed="1">
      <c r="A1928" t="s">
        <v>714</v>
      </c>
      <c r="B1928" t="s">
        <v>2672</v>
      </c>
      <c r="C1928" s="1">
        <f t="shared" si="667"/>
        <v>420936</v>
      </c>
      <c r="D1928" s="6">
        <f>IF(N1928&gt;0, RANK(N1928,(N1928:P1928,Q1928:AE1928)),0)</f>
        <v>1</v>
      </c>
      <c r="E1928" s="6">
        <f>IF(O1928&gt;0,RANK(O1928,(N1928:P1928,Q1928:AE1928)),0)</f>
        <v>2</v>
      </c>
      <c r="F1928" s="6">
        <f>IF(P1928&gt;0,RANK(P1928,(N1928:P1928,Q1928:AE1928)),0)</f>
        <v>0</v>
      </c>
      <c r="G1928" s="1">
        <f t="shared" si="676"/>
        <v>160054</v>
      </c>
      <c r="H1928" s="2">
        <f t="shared" si="677"/>
        <v>0.38023357470019198</v>
      </c>
      <c r="I1928" s="2"/>
      <c r="J1928" s="2">
        <f t="shared" si="668"/>
        <v>0.69011678735009596</v>
      </c>
      <c r="K1928" s="2">
        <f t="shared" si="669"/>
        <v>0.30988321264990404</v>
      </c>
      <c r="L1928" s="2">
        <f t="shared" si="670"/>
        <v>0</v>
      </c>
      <c r="M1928" s="2">
        <f t="shared" si="671"/>
        <v>0</v>
      </c>
      <c r="N1928" s="56">
        <f>SUM(N1873:N1927)</f>
        <v>290495</v>
      </c>
      <c r="O1928" s="56">
        <f>SUM(O1873:O1927)</f>
        <v>130441</v>
      </c>
      <c r="P1928" s="56"/>
      <c r="Q1928" s="56"/>
      <c r="R1928" s="56"/>
      <c r="S1928" s="56"/>
      <c r="T1928" s="56"/>
      <c r="U1928" s="56"/>
      <c r="V1928" s="56"/>
      <c r="W1928" s="56"/>
      <c r="X1928" s="56"/>
      <c r="Y1928" s="56"/>
      <c r="Z1928" s="56"/>
      <c r="AA1928" s="56"/>
      <c r="AB1928" s="56"/>
      <c r="AC1928" s="56"/>
      <c r="AD1928" s="56"/>
      <c r="AE1928" s="56">
        <f>SUM(AE1873:AE1927)</f>
        <v>0</v>
      </c>
      <c r="AG1928" s="6">
        <f>IF(Q1928&gt;0,RANK(Q1928,(N1928:P1928,Q1928:AE1928)),0)</f>
        <v>0</v>
      </c>
      <c r="AH1928" s="6">
        <f>IF(R1928&gt;0,RANK(R1928,(N1928:P1928,Q1928:AE1928)),0)</f>
        <v>0</v>
      </c>
      <c r="AI1928" s="6">
        <f>IF(T1928&gt;0,RANK(T1928,(N1928:P1928,Q1928:AE1928)),0)</f>
        <v>0</v>
      </c>
      <c r="AJ1928" s="6">
        <f>IF(S1928&gt;0,RANK(S1928,(N1928:P1928,Q1928:AE1928)),0)</f>
        <v>0</v>
      </c>
      <c r="AK1928" s="2">
        <f t="shared" si="672"/>
        <v>0</v>
      </c>
      <c r="AL1928" s="2">
        <f t="shared" si="673"/>
        <v>0</v>
      </c>
      <c r="AM1928" s="2">
        <f t="shared" si="674"/>
        <v>0</v>
      </c>
      <c r="AN1928" s="2">
        <f t="shared" si="675"/>
        <v>0</v>
      </c>
      <c r="AP1928" t="s">
        <v>714</v>
      </c>
      <c r="AQ1928" t="s">
        <v>2672</v>
      </c>
      <c r="AT1928" s="92">
        <v>54</v>
      </c>
      <c r="AU1928" s="94"/>
      <c r="AV1928" s="92">
        <v>54</v>
      </c>
      <c r="AX1928" s="6" t="s">
        <v>2158</v>
      </c>
    </row>
    <row r="1929" spans="1:50">
      <c r="C1929" s="1"/>
      <c r="E1929" s="6"/>
      <c r="F1929" s="6"/>
      <c r="I1929" s="2"/>
      <c r="N1929" s="56"/>
      <c r="O1929" s="56"/>
      <c r="P1929" s="56"/>
      <c r="Q1929" s="56"/>
      <c r="R1929" s="56"/>
      <c r="S1929" s="56"/>
      <c r="T1929" s="56"/>
      <c r="U1929" s="56"/>
      <c r="V1929" s="56"/>
      <c r="W1929" s="56"/>
      <c r="X1929" s="56"/>
      <c r="Y1929" s="56"/>
      <c r="Z1929" s="56"/>
      <c r="AA1929" s="56"/>
      <c r="AB1929" s="56"/>
      <c r="AC1929" s="56"/>
      <c r="AD1929" s="56"/>
      <c r="AE1929" s="56"/>
      <c r="AG1929" s="6"/>
      <c r="AH1929" s="6"/>
      <c r="AI1929" s="6"/>
      <c r="AJ1929" s="6"/>
      <c r="AT1929" s="92"/>
      <c r="AU1929" s="94"/>
      <c r="AV1929" s="98"/>
    </row>
    <row r="1930" spans="1:50" hidden="1" outlineLevel="1">
      <c r="A1930" t="s">
        <v>136</v>
      </c>
      <c r="B1930" t="s">
        <v>2184</v>
      </c>
      <c r="C1930" s="1">
        <f t="shared" ref="C1930:C1961" si="678">SUM(N1930:AE1930)</f>
        <v>4973</v>
      </c>
      <c r="D1930" s="6">
        <f>IF(N1930&gt;0, RANK(N1930,(N1930:P1930,Q1930:AE1930)),0)</f>
        <v>1</v>
      </c>
      <c r="E1930" s="6">
        <f>IF(O1930&gt;0,RANK(O1930,(N1930:P1930,Q1930:AE1930)),0)</f>
        <v>2</v>
      </c>
      <c r="F1930" s="6">
        <f>IF(P1930&gt;0,RANK(P1930,(N1930:P1930,Q1930:AE1930)),0)</f>
        <v>0</v>
      </c>
      <c r="G1930" s="1">
        <f t="shared" si="676"/>
        <v>899</v>
      </c>
      <c r="H1930" s="2">
        <f t="shared" si="677"/>
        <v>0.18077619143374221</v>
      </c>
      <c r="I1930" s="2"/>
      <c r="J1930" s="2">
        <f t="shared" ref="J1930:J1961" si="679">IF($C1930=0,"-",N1930/$C1930)</f>
        <v>0.58435551980695755</v>
      </c>
      <c r="K1930" s="2">
        <f t="shared" ref="K1930:K1961" si="680">IF($C1930=0,"-",O1930/$C1930)</f>
        <v>0.40357932837321536</v>
      </c>
      <c r="L1930" s="2">
        <f t="shared" ref="L1930:L1961" si="681">IF($C1930=0,"-",P1930/$C1930)</f>
        <v>0</v>
      </c>
      <c r="M1930" s="2">
        <f t="shared" ref="M1930:M1961" si="682">IF(C1930=0,"-",(1-J1930-K1930-L1930))</f>
        <v>1.2065151819827091E-2</v>
      </c>
      <c r="N1930" s="56">
        <v>2906</v>
      </c>
      <c r="O1930" s="56">
        <v>2007</v>
      </c>
      <c r="P1930" s="56"/>
      <c r="Q1930" s="56">
        <v>60</v>
      </c>
      <c r="R1930" s="56"/>
      <c r="S1930" s="56"/>
      <c r="T1930" s="56"/>
      <c r="U1930" s="56"/>
      <c r="V1930" s="56"/>
      <c r="W1930" s="56"/>
      <c r="X1930" s="56"/>
      <c r="Y1930" s="56"/>
      <c r="Z1930" s="56"/>
      <c r="AA1930" s="56"/>
      <c r="AB1930" s="56"/>
      <c r="AC1930" s="56"/>
      <c r="AD1930" s="56"/>
      <c r="AE1930" s="56"/>
      <c r="AG1930" s="6">
        <f>IF(Q1930&gt;0,RANK(Q1930,(N1930:P1930,Q1930:AE1930)),0)</f>
        <v>3</v>
      </c>
      <c r="AH1930" s="6">
        <f>IF(R1930&gt;0,RANK(R1930,(N1930:P1930,Q1930:AE1930)),0)</f>
        <v>0</v>
      </c>
      <c r="AI1930" s="6">
        <f>IF(T1930&gt;0,RANK(T1930,(N1930:P1930,Q1930:AE1930)),0)</f>
        <v>0</v>
      </c>
      <c r="AJ1930" s="6">
        <f>IF(S1930&gt;0,RANK(S1930,(N1930:P1930,Q1930:AE1930)),0)</f>
        <v>0</v>
      </c>
      <c r="AK1930" s="2">
        <f t="shared" ref="AK1930:AK1961" si="683">IF($C1930=0,"-",Q1930/$C1930)</f>
        <v>1.2065151819827067E-2</v>
      </c>
      <c r="AL1930" s="2">
        <f t="shared" ref="AL1930:AL1961" si="684">IF($C1930=0,"-",R1930/$C1930)</f>
        <v>0</v>
      </c>
      <c r="AM1930" s="2">
        <f t="shared" ref="AM1930:AM1961" si="685">IF($C1930=0,"-",T1930/$C1930)</f>
        <v>0</v>
      </c>
      <c r="AN1930" s="2">
        <f t="shared" ref="AN1930:AN1961" si="686">IF($C1930=0,"-",S1930/$C1930)</f>
        <v>0</v>
      </c>
      <c r="AP1930" t="s">
        <v>136</v>
      </c>
      <c r="AQ1930" t="s">
        <v>2184</v>
      </c>
      <c r="AR1930" s="53"/>
      <c r="AT1930" s="92">
        <v>55</v>
      </c>
      <c r="AU1930" s="94">
        <v>1</v>
      </c>
      <c r="AV1930" s="98">
        <f t="shared" si="666"/>
        <v>55001</v>
      </c>
      <c r="AX1930" s="6" t="s">
        <v>1535</v>
      </c>
    </row>
    <row r="1931" spans="1:50" hidden="1" outlineLevel="1">
      <c r="A1931" t="s">
        <v>2287</v>
      </c>
      <c r="B1931" t="s">
        <v>2184</v>
      </c>
      <c r="C1931" s="1">
        <f t="shared" si="678"/>
        <v>5322</v>
      </c>
      <c r="D1931" s="6">
        <f>IF(N1931&gt;0, RANK(N1931,(N1931:P1931,Q1931:AE1931)),0)</f>
        <v>1</v>
      </c>
      <c r="E1931" s="6">
        <f>IF(O1931&gt;0,RANK(O1931,(N1931:P1931,Q1931:AE1931)),0)</f>
        <v>2</v>
      </c>
      <c r="F1931" s="6">
        <f>IF(P1931&gt;0,RANK(P1931,(N1931:P1931,Q1931:AE1931)),0)</f>
        <v>0</v>
      </c>
      <c r="G1931" s="1">
        <f t="shared" si="676"/>
        <v>2349</v>
      </c>
      <c r="H1931" s="2">
        <f t="shared" si="677"/>
        <v>0.44137542277339348</v>
      </c>
      <c r="I1931" s="2"/>
      <c r="J1931" s="2">
        <f t="shared" si="679"/>
        <v>0.70950770387072526</v>
      </c>
      <c r="K1931" s="2">
        <f t="shared" si="680"/>
        <v>0.26813228109733184</v>
      </c>
      <c r="L1931" s="2">
        <f t="shared" si="681"/>
        <v>0</v>
      </c>
      <c r="M1931" s="2">
        <f t="shared" si="682"/>
        <v>2.2360015031942904E-2</v>
      </c>
      <c r="N1931" s="56">
        <v>3776</v>
      </c>
      <c r="O1931" s="56">
        <v>1427</v>
      </c>
      <c r="P1931" s="56"/>
      <c r="Q1931" s="56">
        <v>119</v>
      </c>
      <c r="R1931" s="56"/>
      <c r="S1931" s="56"/>
      <c r="T1931" s="56"/>
      <c r="U1931" s="56"/>
      <c r="V1931" s="56"/>
      <c r="W1931" s="56"/>
      <c r="X1931" s="56"/>
      <c r="Y1931" s="56"/>
      <c r="Z1931" s="56"/>
      <c r="AA1931" s="56"/>
      <c r="AB1931" s="56"/>
      <c r="AC1931" s="56"/>
      <c r="AD1931" s="56"/>
      <c r="AE1931" s="56"/>
      <c r="AG1931" s="6">
        <f>IF(Q1931&gt;0,RANK(Q1931,(N1931:P1931,Q1931:AE1931)),0)</f>
        <v>3</v>
      </c>
      <c r="AH1931" s="6">
        <f>IF(R1931&gt;0,RANK(R1931,(N1931:P1931,Q1931:AE1931)),0)</f>
        <v>0</v>
      </c>
      <c r="AI1931" s="6">
        <f>IF(T1931&gt;0,RANK(T1931,(N1931:P1931,Q1931:AE1931)),0)</f>
        <v>0</v>
      </c>
      <c r="AJ1931" s="6">
        <f>IF(S1931&gt;0,RANK(S1931,(N1931:P1931,Q1931:AE1931)),0)</f>
        <v>0</v>
      </c>
      <c r="AK1931" s="2">
        <f t="shared" si="683"/>
        <v>2.2360015031942879E-2</v>
      </c>
      <c r="AL1931" s="2">
        <f t="shared" si="684"/>
        <v>0</v>
      </c>
      <c r="AM1931" s="2">
        <f t="shared" si="685"/>
        <v>0</v>
      </c>
      <c r="AN1931" s="2">
        <f t="shared" si="686"/>
        <v>0</v>
      </c>
      <c r="AP1931" t="s">
        <v>2287</v>
      </c>
      <c r="AQ1931" t="s">
        <v>2184</v>
      </c>
      <c r="AR1931" s="53"/>
      <c r="AT1931" s="92">
        <v>55</v>
      </c>
      <c r="AU1931" s="94">
        <v>3</v>
      </c>
      <c r="AV1931" s="98">
        <f t="shared" si="666"/>
        <v>55003</v>
      </c>
      <c r="AX1931" s="6" t="s">
        <v>1535</v>
      </c>
    </row>
    <row r="1932" spans="1:50" hidden="1" outlineLevel="1">
      <c r="A1932" t="s">
        <v>1058</v>
      </c>
      <c r="B1932" t="s">
        <v>2184</v>
      </c>
      <c r="C1932" s="1">
        <f t="shared" si="678"/>
        <v>10704</v>
      </c>
      <c r="D1932" s="6">
        <f>IF(N1932&gt;0, RANK(N1932,(N1932:P1932,Q1932:AE1932)),0)</f>
        <v>1</v>
      </c>
      <c r="E1932" s="6">
        <f>IF(O1932&gt;0,RANK(O1932,(N1932:P1932,Q1932:AE1932)),0)</f>
        <v>2</v>
      </c>
      <c r="F1932" s="6">
        <f>IF(P1932&gt;0,RANK(P1932,(N1932:P1932,Q1932:AE1932)),0)</f>
        <v>0</v>
      </c>
      <c r="G1932" s="1">
        <f t="shared" si="676"/>
        <v>1089</v>
      </c>
      <c r="H1932" s="2">
        <f t="shared" si="677"/>
        <v>0.10173766816143498</v>
      </c>
      <c r="I1932" s="2"/>
      <c r="J1932" s="2">
        <f t="shared" si="679"/>
        <v>0.54801943198804182</v>
      </c>
      <c r="K1932" s="2">
        <f t="shared" si="680"/>
        <v>0.44628176382660689</v>
      </c>
      <c r="L1932" s="2">
        <f t="shared" si="681"/>
        <v>0</v>
      </c>
      <c r="M1932" s="2">
        <f t="shared" si="682"/>
        <v>5.6988041853512916E-3</v>
      </c>
      <c r="N1932" s="56">
        <v>5866</v>
      </c>
      <c r="O1932" s="56">
        <v>4777</v>
      </c>
      <c r="P1932" s="56"/>
      <c r="Q1932" s="56">
        <v>61</v>
      </c>
      <c r="R1932" s="56"/>
      <c r="S1932" s="56"/>
      <c r="T1932" s="56"/>
      <c r="U1932" s="56"/>
      <c r="V1932" s="56"/>
      <c r="W1932" s="56"/>
      <c r="X1932" s="56"/>
      <c r="Y1932" s="56"/>
      <c r="Z1932" s="56"/>
      <c r="AA1932" s="56"/>
      <c r="AB1932" s="56"/>
      <c r="AC1932" s="56"/>
      <c r="AD1932" s="56"/>
      <c r="AE1932" s="56"/>
      <c r="AG1932" s="6">
        <f>IF(Q1932&gt;0,RANK(Q1932,(N1932:P1932,Q1932:AE1932)),0)</f>
        <v>3</v>
      </c>
      <c r="AH1932" s="6">
        <f>IF(R1932&gt;0,RANK(R1932,(N1932:P1932,Q1932:AE1932)),0)</f>
        <v>0</v>
      </c>
      <c r="AI1932" s="6">
        <f>IF(T1932&gt;0,RANK(T1932,(N1932:P1932,Q1932:AE1932)),0)</f>
        <v>0</v>
      </c>
      <c r="AJ1932" s="6">
        <f>IF(S1932&gt;0,RANK(S1932,(N1932:P1932,Q1932:AE1932)),0)</f>
        <v>0</v>
      </c>
      <c r="AK1932" s="2">
        <f t="shared" si="683"/>
        <v>5.6988041853512708E-3</v>
      </c>
      <c r="AL1932" s="2">
        <f t="shared" si="684"/>
        <v>0</v>
      </c>
      <c r="AM1932" s="2">
        <f t="shared" si="685"/>
        <v>0</v>
      </c>
      <c r="AN1932" s="2">
        <f t="shared" si="686"/>
        <v>0</v>
      </c>
      <c r="AP1932" t="s">
        <v>1058</v>
      </c>
      <c r="AQ1932" t="s">
        <v>2184</v>
      </c>
      <c r="AR1932" s="53"/>
      <c r="AT1932" s="92">
        <v>55</v>
      </c>
      <c r="AU1932" s="94">
        <v>5</v>
      </c>
      <c r="AV1932" s="98">
        <f t="shared" si="666"/>
        <v>55005</v>
      </c>
      <c r="AX1932" s="6" t="s">
        <v>1535</v>
      </c>
    </row>
    <row r="1933" spans="1:50" hidden="1" outlineLevel="1">
      <c r="A1933" t="s">
        <v>993</v>
      </c>
      <c r="B1933" t="s">
        <v>2184</v>
      </c>
      <c r="C1933" s="1">
        <f t="shared" si="678"/>
        <v>5300</v>
      </c>
      <c r="D1933" s="6">
        <f>IF(N1933&gt;0, RANK(N1933,(N1933:P1933,Q1933:AE1933)),0)</f>
        <v>1</v>
      </c>
      <c r="E1933" s="6">
        <f>IF(O1933&gt;0,RANK(O1933,(N1933:P1933,Q1933:AE1933)),0)</f>
        <v>2</v>
      </c>
      <c r="F1933" s="6">
        <f>IF(P1933&gt;0,RANK(P1933,(N1933:P1933,Q1933:AE1933)),0)</f>
        <v>0</v>
      </c>
      <c r="G1933" s="1">
        <f t="shared" si="676"/>
        <v>2156</v>
      </c>
      <c r="H1933" s="2">
        <f t="shared" si="677"/>
        <v>0.40679245283018867</v>
      </c>
      <c r="I1933" s="2"/>
      <c r="J1933" s="2">
        <f t="shared" si="679"/>
        <v>0.69849056603773585</v>
      </c>
      <c r="K1933" s="2">
        <f t="shared" si="680"/>
        <v>0.29169811320754718</v>
      </c>
      <c r="L1933" s="2">
        <f t="shared" si="681"/>
        <v>0</v>
      </c>
      <c r="M1933" s="2">
        <f t="shared" si="682"/>
        <v>9.8113207547169679E-3</v>
      </c>
      <c r="N1933" s="56">
        <v>3702</v>
      </c>
      <c r="O1933" s="56">
        <v>1546</v>
      </c>
      <c r="P1933" s="56"/>
      <c r="Q1933" s="56">
        <v>52</v>
      </c>
      <c r="R1933" s="56"/>
      <c r="S1933" s="56"/>
      <c r="T1933" s="56"/>
      <c r="U1933" s="56"/>
      <c r="V1933" s="56"/>
      <c r="W1933" s="56"/>
      <c r="X1933" s="56"/>
      <c r="Y1933" s="56"/>
      <c r="Z1933" s="56"/>
      <c r="AA1933" s="56"/>
      <c r="AB1933" s="56"/>
      <c r="AC1933" s="56"/>
      <c r="AD1933" s="56"/>
      <c r="AE1933" s="56"/>
      <c r="AG1933" s="6">
        <f>IF(Q1933&gt;0,RANK(Q1933,(N1933:P1933,Q1933:AE1933)),0)</f>
        <v>3</v>
      </c>
      <c r="AH1933" s="6">
        <f>IF(R1933&gt;0,RANK(R1933,(N1933:P1933,Q1933:AE1933)),0)</f>
        <v>0</v>
      </c>
      <c r="AI1933" s="6">
        <f>IF(T1933&gt;0,RANK(T1933,(N1933:P1933,Q1933:AE1933)),0)</f>
        <v>0</v>
      </c>
      <c r="AJ1933" s="6">
        <f>IF(S1933&gt;0,RANK(S1933,(N1933:P1933,Q1933:AE1933)),0)</f>
        <v>0</v>
      </c>
      <c r="AK1933" s="2">
        <f t="shared" si="683"/>
        <v>9.8113207547169817E-3</v>
      </c>
      <c r="AL1933" s="2">
        <f t="shared" si="684"/>
        <v>0</v>
      </c>
      <c r="AM1933" s="2">
        <f t="shared" si="685"/>
        <v>0</v>
      </c>
      <c r="AN1933" s="2">
        <f t="shared" si="686"/>
        <v>0</v>
      </c>
      <c r="AP1933" t="s">
        <v>993</v>
      </c>
      <c r="AQ1933" t="s">
        <v>2184</v>
      </c>
      <c r="AR1933" s="53"/>
      <c r="AT1933" s="92">
        <v>55</v>
      </c>
      <c r="AU1933" s="94">
        <v>7</v>
      </c>
      <c r="AV1933" s="98">
        <f t="shared" si="666"/>
        <v>55007</v>
      </c>
      <c r="AX1933" s="6" t="s">
        <v>1535</v>
      </c>
    </row>
    <row r="1934" spans="1:50" hidden="1" outlineLevel="1">
      <c r="A1934" t="s">
        <v>838</v>
      </c>
      <c r="B1934" t="s">
        <v>2184</v>
      </c>
      <c r="C1934" s="1">
        <f t="shared" si="678"/>
        <v>64355</v>
      </c>
      <c r="D1934" s="6">
        <f>IF(N1934&gt;0, RANK(N1934,(N1934:P1934,Q1934:AE1934)),0)</f>
        <v>1</v>
      </c>
      <c r="E1934" s="6">
        <f>IF(O1934&gt;0,RANK(O1934,(N1934:P1934,Q1934:AE1934)),0)</f>
        <v>2</v>
      </c>
      <c r="F1934" s="6">
        <f>IF(P1934&gt;0,RANK(P1934,(N1934:P1934,Q1934:AE1934)),0)</f>
        <v>0</v>
      </c>
      <c r="G1934" s="1">
        <f t="shared" si="676"/>
        <v>7282</v>
      </c>
      <c r="H1934" s="2">
        <f t="shared" si="677"/>
        <v>0.11315360111879419</v>
      </c>
      <c r="I1934" s="2"/>
      <c r="J1934" s="2">
        <f t="shared" si="679"/>
        <v>0.55151891849895118</v>
      </c>
      <c r="K1934" s="2">
        <f t="shared" si="680"/>
        <v>0.43836531738015694</v>
      </c>
      <c r="L1934" s="2">
        <f t="shared" si="681"/>
        <v>0</v>
      </c>
      <c r="M1934" s="2">
        <f t="shared" si="682"/>
        <v>1.0115764120891879E-2</v>
      </c>
      <c r="N1934" s="56">
        <v>35493</v>
      </c>
      <c r="O1934" s="56">
        <v>28211</v>
      </c>
      <c r="P1934" s="56"/>
      <c r="Q1934" s="56">
        <v>651</v>
      </c>
      <c r="R1934" s="56"/>
      <c r="S1934" s="56"/>
      <c r="T1934" s="56"/>
      <c r="U1934" s="56"/>
      <c r="V1934" s="56"/>
      <c r="W1934" s="56"/>
      <c r="X1934" s="56"/>
      <c r="Y1934" s="56"/>
      <c r="Z1934" s="56"/>
      <c r="AA1934" s="56"/>
      <c r="AB1934" s="56"/>
      <c r="AC1934" s="56"/>
      <c r="AD1934" s="56"/>
      <c r="AE1934" s="56"/>
      <c r="AG1934" s="6">
        <f>IF(Q1934&gt;0,RANK(Q1934,(N1934:P1934,Q1934:AE1934)),0)</f>
        <v>3</v>
      </c>
      <c r="AH1934" s="6">
        <f>IF(R1934&gt;0,RANK(R1934,(N1934:P1934,Q1934:AE1934)),0)</f>
        <v>0</v>
      </c>
      <c r="AI1934" s="6">
        <f>IF(T1934&gt;0,RANK(T1934,(N1934:P1934,Q1934:AE1934)),0)</f>
        <v>0</v>
      </c>
      <c r="AJ1934" s="6">
        <f>IF(S1934&gt;0,RANK(S1934,(N1934:P1934,Q1934:AE1934)),0)</f>
        <v>0</v>
      </c>
      <c r="AK1934" s="2">
        <f t="shared" si="683"/>
        <v>1.0115764120891928E-2</v>
      </c>
      <c r="AL1934" s="2">
        <f t="shared" si="684"/>
        <v>0</v>
      </c>
      <c r="AM1934" s="2">
        <f t="shared" si="685"/>
        <v>0</v>
      </c>
      <c r="AN1934" s="2">
        <f t="shared" si="686"/>
        <v>0</v>
      </c>
      <c r="AP1934" t="s">
        <v>838</v>
      </c>
      <c r="AQ1934" t="s">
        <v>2184</v>
      </c>
      <c r="AR1934" s="53"/>
      <c r="AT1934" s="92">
        <v>55</v>
      </c>
      <c r="AU1934" s="94">
        <v>9</v>
      </c>
      <c r="AV1934" s="98">
        <f t="shared" si="666"/>
        <v>55009</v>
      </c>
      <c r="AX1934" s="6" t="s">
        <v>1535</v>
      </c>
    </row>
    <row r="1935" spans="1:50" hidden="1" outlineLevel="1">
      <c r="A1935" t="s">
        <v>1301</v>
      </c>
      <c r="B1935" t="s">
        <v>2184</v>
      </c>
      <c r="C1935" s="1">
        <f t="shared" si="678"/>
        <v>3803</v>
      </c>
      <c r="D1935" s="6">
        <f>IF(N1935&gt;0, RANK(N1935,(N1935:P1935,Q1935:AE1935)),0)</f>
        <v>1</v>
      </c>
      <c r="E1935" s="6">
        <f>IF(O1935&gt;0,RANK(O1935,(N1935:P1935,Q1935:AE1935)),0)</f>
        <v>2</v>
      </c>
      <c r="F1935" s="6">
        <f>IF(P1935&gt;0,RANK(P1935,(N1935:P1935,Q1935:AE1935)),0)</f>
        <v>0</v>
      </c>
      <c r="G1935" s="1">
        <f t="shared" si="676"/>
        <v>879</v>
      </c>
      <c r="H1935" s="2">
        <f t="shared" si="677"/>
        <v>0.23113331580331317</v>
      </c>
      <c r="I1935" s="2"/>
      <c r="J1935" s="2">
        <f t="shared" si="679"/>
        <v>0.61109650276097816</v>
      </c>
      <c r="K1935" s="2">
        <f t="shared" si="680"/>
        <v>0.37996318695766501</v>
      </c>
      <c r="L1935" s="2">
        <f t="shared" si="681"/>
        <v>0</v>
      </c>
      <c r="M1935" s="2">
        <f t="shared" si="682"/>
        <v>8.9403102813568336E-3</v>
      </c>
      <c r="N1935" s="56">
        <v>2324</v>
      </c>
      <c r="O1935" s="56">
        <v>1445</v>
      </c>
      <c r="P1935" s="56"/>
      <c r="Q1935" s="56">
        <v>34</v>
      </c>
      <c r="R1935" s="56"/>
      <c r="S1935" s="56"/>
      <c r="T1935" s="56"/>
      <c r="U1935" s="56"/>
      <c r="V1935" s="56"/>
      <c r="W1935" s="56"/>
      <c r="X1935" s="56"/>
      <c r="Y1935" s="56"/>
      <c r="Z1935" s="56"/>
      <c r="AA1935" s="56"/>
      <c r="AB1935" s="56"/>
      <c r="AC1935" s="56"/>
      <c r="AD1935" s="56"/>
      <c r="AE1935" s="56"/>
      <c r="AG1935" s="6">
        <f>IF(Q1935&gt;0,RANK(Q1935,(N1935:P1935,Q1935:AE1935)),0)</f>
        <v>3</v>
      </c>
      <c r="AH1935" s="6">
        <f>IF(R1935&gt;0,RANK(R1935,(N1935:P1935,Q1935:AE1935)),0)</f>
        <v>0</v>
      </c>
      <c r="AI1935" s="6">
        <f>IF(T1935&gt;0,RANK(T1935,(N1935:P1935,Q1935:AE1935)),0)</f>
        <v>0</v>
      </c>
      <c r="AJ1935" s="6">
        <f>IF(S1935&gt;0,RANK(S1935,(N1935:P1935,Q1935:AE1935)),0)</f>
        <v>0</v>
      </c>
      <c r="AK1935" s="2">
        <f t="shared" si="683"/>
        <v>8.9403102813568232E-3</v>
      </c>
      <c r="AL1935" s="2">
        <f t="shared" si="684"/>
        <v>0</v>
      </c>
      <c r="AM1935" s="2">
        <f t="shared" si="685"/>
        <v>0</v>
      </c>
      <c r="AN1935" s="2">
        <f t="shared" si="686"/>
        <v>0</v>
      </c>
      <c r="AP1935" t="s">
        <v>1301</v>
      </c>
      <c r="AQ1935" t="s">
        <v>2184</v>
      </c>
      <c r="AR1935" s="53"/>
      <c r="AT1935" s="92">
        <v>55</v>
      </c>
      <c r="AU1935" s="94">
        <v>11</v>
      </c>
      <c r="AV1935" s="98">
        <f t="shared" si="666"/>
        <v>55011</v>
      </c>
      <c r="AX1935" s="6" t="s">
        <v>1535</v>
      </c>
    </row>
    <row r="1936" spans="1:50" hidden="1" outlineLevel="1">
      <c r="A1936" t="s">
        <v>1078</v>
      </c>
      <c r="B1936" t="s">
        <v>2184</v>
      </c>
      <c r="C1936" s="1">
        <f t="shared" si="678"/>
        <v>5223</v>
      </c>
      <c r="D1936" s="6">
        <f>IF(N1936&gt;0, RANK(N1936,(N1936:P1936,Q1936:AE1936)),0)</f>
        <v>1</v>
      </c>
      <c r="E1936" s="6">
        <f>IF(O1936&gt;0,RANK(O1936,(N1936:P1936,Q1936:AE1936)),0)</f>
        <v>2</v>
      </c>
      <c r="F1936" s="6">
        <f>IF(P1936&gt;0,RANK(P1936,(N1936:P1936,Q1936:AE1936)),0)</f>
        <v>0</v>
      </c>
      <c r="G1936" s="1">
        <f t="shared" si="676"/>
        <v>440</v>
      </c>
      <c r="H1936" s="2">
        <f t="shared" si="677"/>
        <v>8.4242772353053802E-2</v>
      </c>
      <c r="I1936" s="2"/>
      <c r="J1936" s="2">
        <f t="shared" si="679"/>
        <v>0.53513306528814852</v>
      </c>
      <c r="K1936" s="2">
        <f t="shared" si="680"/>
        <v>0.45089029293509475</v>
      </c>
      <c r="L1936" s="2">
        <f t="shared" si="681"/>
        <v>0</v>
      </c>
      <c r="M1936" s="2">
        <f t="shared" si="682"/>
        <v>1.3976641776756726E-2</v>
      </c>
      <c r="N1936" s="56">
        <v>2795</v>
      </c>
      <c r="O1936" s="56">
        <v>2355</v>
      </c>
      <c r="P1936" s="56"/>
      <c r="Q1936" s="56">
        <v>73</v>
      </c>
      <c r="R1936" s="56"/>
      <c r="S1936" s="56"/>
      <c r="T1936" s="56"/>
      <c r="U1936" s="56"/>
      <c r="V1936" s="56"/>
      <c r="W1936" s="56"/>
      <c r="X1936" s="56"/>
      <c r="Y1936" s="56"/>
      <c r="Z1936" s="56"/>
      <c r="AA1936" s="56"/>
      <c r="AB1936" s="56"/>
      <c r="AC1936" s="56"/>
      <c r="AD1936" s="56"/>
      <c r="AE1936" s="56"/>
      <c r="AG1936" s="6">
        <f>IF(Q1936&gt;0,RANK(Q1936,(N1936:P1936,Q1936:AE1936)),0)</f>
        <v>3</v>
      </c>
      <c r="AH1936" s="6">
        <f>IF(R1936&gt;0,RANK(R1936,(N1936:P1936,Q1936:AE1936)),0)</f>
        <v>0</v>
      </c>
      <c r="AI1936" s="6">
        <f>IF(T1936&gt;0,RANK(T1936,(N1936:P1936,Q1936:AE1936)),0)</f>
        <v>0</v>
      </c>
      <c r="AJ1936" s="6">
        <f>IF(S1936&gt;0,RANK(S1936,(N1936:P1936,Q1936:AE1936)),0)</f>
        <v>0</v>
      </c>
      <c r="AK1936" s="2">
        <f t="shared" si="683"/>
        <v>1.3976641776756654E-2</v>
      </c>
      <c r="AL1936" s="2">
        <f t="shared" si="684"/>
        <v>0</v>
      </c>
      <c r="AM1936" s="2">
        <f t="shared" si="685"/>
        <v>0</v>
      </c>
      <c r="AN1936" s="2">
        <f t="shared" si="686"/>
        <v>0</v>
      </c>
      <c r="AP1936" t="s">
        <v>1078</v>
      </c>
      <c r="AQ1936" t="s">
        <v>2184</v>
      </c>
      <c r="AR1936" s="53"/>
      <c r="AT1936" s="92">
        <v>55</v>
      </c>
      <c r="AU1936" s="94">
        <v>13</v>
      </c>
      <c r="AV1936" s="98">
        <f t="shared" si="666"/>
        <v>55013</v>
      </c>
      <c r="AX1936" s="6" t="s">
        <v>1535</v>
      </c>
    </row>
    <row r="1937" spans="1:50" hidden="1" outlineLevel="1">
      <c r="A1937" t="s">
        <v>2093</v>
      </c>
      <c r="B1937" t="s">
        <v>2184</v>
      </c>
      <c r="C1937" s="1">
        <f t="shared" si="678"/>
        <v>10572</v>
      </c>
      <c r="D1937" s="6">
        <f>IF(N1937&gt;0, RANK(N1937,(N1937:P1937,Q1937:AE1937)),0)</f>
        <v>1</v>
      </c>
      <c r="E1937" s="6">
        <f>IF(O1937&gt;0,RANK(O1937,(N1937:P1937,Q1937:AE1937)),0)</f>
        <v>2</v>
      </c>
      <c r="F1937" s="6">
        <f>IF(P1937&gt;0,RANK(P1937,(N1937:P1937,Q1937:AE1937)),0)</f>
        <v>0</v>
      </c>
      <c r="G1937" s="1">
        <f t="shared" si="676"/>
        <v>504</v>
      </c>
      <c r="H1937" s="2">
        <f t="shared" si="677"/>
        <v>4.7673098751418841E-2</v>
      </c>
      <c r="I1937" s="2"/>
      <c r="J1937" s="2">
        <f t="shared" si="679"/>
        <v>0.51986379114642456</v>
      </c>
      <c r="K1937" s="2">
        <f t="shared" si="680"/>
        <v>0.47219069239500566</v>
      </c>
      <c r="L1937" s="2">
        <f t="shared" si="681"/>
        <v>0</v>
      </c>
      <c r="M1937" s="2">
        <f t="shared" si="682"/>
        <v>7.9455164585697791E-3</v>
      </c>
      <c r="N1937" s="56">
        <v>5496</v>
      </c>
      <c r="O1937" s="56">
        <v>4992</v>
      </c>
      <c r="P1937" s="56"/>
      <c r="Q1937" s="56">
        <v>84</v>
      </c>
      <c r="R1937" s="56"/>
      <c r="S1937" s="56"/>
      <c r="T1937" s="56"/>
      <c r="U1937" s="56"/>
      <c r="V1937" s="56"/>
      <c r="W1937" s="56"/>
      <c r="X1937" s="56"/>
      <c r="Y1937" s="56"/>
      <c r="Z1937" s="56"/>
      <c r="AA1937" s="56"/>
      <c r="AB1937" s="56"/>
      <c r="AC1937" s="56"/>
      <c r="AD1937" s="56"/>
      <c r="AE1937" s="56"/>
      <c r="AG1937" s="6">
        <f>IF(Q1937&gt;0,RANK(Q1937,(N1937:P1937,Q1937:AE1937)),0)</f>
        <v>3</v>
      </c>
      <c r="AH1937" s="6">
        <f>IF(R1937&gt;0,RANK(R1937,(N1937:P1937,Q1937:AE1937)),0)</f>
        <v>0</v>
      </c>
      <c r="AI1937" s="6">
        <f>IF(T1937&gt;0,RANK(T1937,(N1937:P1937,Q1937:AE1937)),0)</f>
        <v>0</v>
      </c>
      <c r="AJ1937" s="6">
        <f>IF(S1937&gt;0,RANK(S1937,(N1937:P1937,Q1937:AE1937)),0)</f>
        <v>0</v>
      </c>
      <c r="AK1937" s="2">
        <f t="shared" si="683"/>
        <v>7.9455164585698068E-3</v>
      </c>
      <c r="AL1937" s="2">
        <f t="shared" si="684"/>
        <v>0</v>
      </c>
      <c r="AM1937" s="2">
        <f t="shared" si="685"/>
        <v>0</v>
      </c>
      <c r="AN1937" s="2">
        <f t="shared" si="686"/>
        <v>0</v>
      </c>
      <c r="AP1937" t="s">
        <v>2093</v>
      </c>
      <c r="AQ1937" t="s">
        <v>2184</v>
      </c>
      <c r="AR1937" s="53"/>
      <c r="AT1937" s="92">
        <v>55</v>
      </c>
      <c r="AU1937" s="94">
        <v>15</v>
      </c>
      <c r="AV1937" s="98">
        <f t="shared" si="666"/>
        <v>55015</v>
      </c>
      <c r="AX1937" s="6" t="s">
        <v>1535</v>
      </c>
    </row>
    <row r="1938" spans="1:50" hidden="1" outlineLevel="1">
      <c r="A1938" t="s">
        <v>2216</v>
      </c>
      <c r="B1938" t="s">
        <v>2184</v>
      </c>
      <c r="C1938" s="1">
        <f t="shared" si="678"/>
        <v>16396</v>
      </c>
      <c r="D1938" s="6">
        <f>IF(N1938&gt;0, RANK(N1938,(N1938:P1938,Q1938:AE1938)),0)</f>
        <v>1</v>
      </c>
      <c r="E1938" s="6">
        <f>IF(O1938&gt;0,RANK(O1938,(N1938:P1938,Q1938:AE1938)),0)</f>
        <v>2</v>
      </c>
      <c r="F1938" s="6">
        <f>IF(P1938&gt;0,RANK(P1938,(N1938:P1938,Q1938:AE1938)),0)</f>
        <v>0</v>
      </c>
      <c r="G1938" s="1">
        <f t="shared" si="676"/>
        <v>5155</v>
      </c>
      <c r="H1938" s="2">
        <f t="shared" si="677"/>
        <v>0.31440595267138327</v>
      </c>
      <c r="I1938" s="2"/>
      <c r="J1938" s="2">
        <f t="shared" si="679"/>
        <v>0.65180531837033417</v>
      </c>
      <c r="K1938" s="2">
        <f t="shared" si="680"/>
        <v>0.33739936569895096</v>
      </c>
      <c r="L1938" s="2">
        <f t="shared" si="681"/>
        <v>0</v>
      </c>
      <c r="M1938" s="2">
        <f t="shared" si="682"/>
        <v>1.0795315930714866E-2</v>
      </c>
      <c r="N1938" s="56">
        <v>10687</v>
      </c>
      <c r="O1938" s="56">
        <v>5532</v>
      </c>
      <c r="P1938" s="56"/>
      <c r="Q1938" s="56">
        <v>177</v>
      </c>
      <c r="R1938" s="56"/>
      <c r="S1938" s="56"/>
      <c r="T1938" s="56"/>
      <c r="U1938" s="56"/>
      <c r="V1938" s="56"/>
      <c r="W1938" s="56"/>
      <c r="X1938" s="56"/>
      <c r="Y1938" s="56"/>
      <c r="Z1938" s="56"/>
      <c r="AA1938" s="56"/>
      <c r="AB1938" s="56"/>
      <c r="AC1938" s="56"/>
      <c r="AD1938" s="56"/>
      <c r="AE1938" s="56"/>
      <c r="AG1938" s="6">
        <f>IF(Q1938&gt;0,RANK(Q1938,(N1938:P1938,Q1938:AE1938)),0)</f>
        <v>3</v>
      </c>
      <c r="AH1938" s="6">
        <f>IF(R1938&gt;0,RANK(R1938,(N1938:P1938,Q1938:AE1938)),0)</f>
        <v>0</v>
      </c>
      <c r="AI1938" s="6">
        <f>IF(T1938&gt;0,RANK(T1938,(N1938:P1938,Q1938:AE1938)),0)</f>
        <v>0</v>
      </c>
      <c r="AJ1938" s="6">
        <f>IF(S1938&gt;0,RANK(S1938,(N1938:P1938,Q1938:AE1938)),0)</f>
        <v>0</v>
      </c>
      <c r="AK1938" s="2">
        <f t="shared" si="683"/>
        <v>1.0795315930714809E-2</v>
      </c>
      <c r="AL1938" s="2">
        <f t="shared" si="684"/>
        <v>0</v>
      </c>
      <c r="AM1938" s="2">
        <f t="shared" si="685"/>
        <v>0</v>
      </c>
      <c r="AN1938" s="2">
        <f t="shared" si="686"/>
        <v>0</v>
      </c>
      <c r="AP1938" t="s">
        <v>2216</v>
      </c>
      <c r="AQ1938" t="s">
        <v>2184</v>
      </c>
      <c r="AR1938" s="53"/>
      <c r="AT1938" s="92">
        <v>55</v>
      </c>
      <c r="AU1938" s="94">
        <v>17</v>
      </c>
      <c r="AV1938" s="98">
        <f t="shared" si="666"/>
        <v>55017</v>
      </c>
      <c r="AX1938" s="6" t="s">
        <v>1535</v>
      </c>
    </row>
    <row r="1939" spans="1:50" hidden="1" outlineLevel="1">
      <c r="A1939" t="s">
        <v>816</v>
      </c>
      <c r="B1939" t="s">
        <v>2184</v>
      </c>
      <c r="C1939" s="1">
        <f t="shared" si="678"/>
        <v>9391</v>
      </c>
      <c r="D1939" s="6">
        <f>IF(N1939&gt;0, RANK(N1939,(N1939:P1939,Q1939:AE1939)),0)</f>
        <v>1</v>
      </c>
      <c r="E1939" s="6">
        <f>IF(O1939&gt;0,RANK(O1939,(N1939:P1939,Q1939:AE1939)),0)</f>
        <v>2</v>
      </c>
      <c r="F1939" s="6">
        <f>IF(P1939&gt;0,RANK(P1939,(N1939:P1939,Q1939:AE1939)),0)</f>
        <v>0</v>
      </c>
      <c r="G1939" s="1">
        <f t="shared" si="676"/>
        <v>1804</v>
      </c>
      <c r="H1939" s="2">
        <f t="shared" si="677"/>
        <v>0.19209881801725057</v>
      </c>
      <c r="I1939" s="2"/>
      <c r="J1939" s="2">
        <f t="shared" si="679"/>
        <v>0.59280161857097224</v>
      </c>
      <c r="K1939" s="2">
        <f t="shared" si="680"/>
        <v>0.40070280055372165</v>
      </c>
      <c r="L1939" s="2">
        <f t="shared" si="681"/>
        <v>0</v>
      </c>
      <c r="M1939" s="2">
        <f t="shared" si="682"/>
        <v>6.4955808753061062E-3</v>
      </c>
      <c r="N1939" s="56">
        <v>5567</v>
      </c>
      <c r="O1939" s="56">
        <v>3763</v>
      </c>
      <c r="P1939" s="56"/>
      <c r="Q1939" s="56">
        <v>61</v>
      </c>
      <c r="R1939" s="56"/>
      <c r="S1939" s="56"/>
      <c r="T1939" s="56"/>
      <c r="U1939" s="56"/>
      <c r="V1939" s="56"/>
      <c r="W1939" s="56"/>
      <c r="X1939" s="56"/>
      <c r="Y1939" s="56"/>
      <c r="Z1939" s="56"/>
      <c r="AA1939" s="56"/>
      <c r="AB1939" s="56"/>
      <c r="AC1939" s="56"/>
      <c r="AD1939" s="56"/>
      <c r="AE1939" s="56"/>
      <c r="AG1939" s="6">
        <f>IF(Q1939&gt;0,RANK(Q1939,(N1939:P1939,Q1939:AE1939)),0)</f>
        <v>3</v>
      </c>
      <c r="AH1939" s="6">
        <f>IF(R1939&gt;0,RANK(R1939,(N1939:P1939,Q1939:AE1939)),0)</f>
        <v>0</v>
      </c>
      <c r="AI1939" s="6">
        <f>IF(T1939&gt;0,RANK(T1939,(N1939:P1939,Q1939:AE1939)),0)</f>
        <v>0</v>
      </c>
      <c r="AJ1939" s="6">
        <f>IF(S1939&gt;0,RANK(S1939,(N1939:P1939,Q1939:AE1939)),0)</f>
        <v>0</v>
      </c>
      <c r="AK1939" s="2">
        <f t="shared" si="683"/>
        <v>6.4955808753061443E-3</v>
      </c>
      <c r="AL1939" s="2">
        <f t="shared" si="684"/>
        <v>0</v>
      </c>
      <c r="AM1939" s="2">
        <f t="shared" si="685"/>
        <v>0</v>
      </c>
      <c r="AN1939" s="2">
        <f t="shared" si="686"/>
        <v>0</v>
      </c>
      <c r="AP1939" t="s">
        <v>816</v>
      </c>
      <c r="AQ1939" t="s">
        <v>2184</v>
      </c>
      <c r="AR1939" s="53"/>
      <c r="AT1939" s="92">
        <v>55</v>
      </c>
      <c r="AU1939" s="94">
        <v>19</v>
      </c>
      <c r="AV1939" s="98">
        <f t="shared" si="666"/>
        <v>55019</v>
      </c>
      <c r="AX1939" s="6" t="s">
        <v>1535</v>
      </c>
    </row>
    <row r="1940" spans="1:50" hidden="1" outlineLevel="1">
      <c r="A1940" t="s">
        <v>978</v>
      </c>
      <c r="B1940" t="s">
        <v>2184</v>
      </c>
      <c r="C1940" s="1">
        <f t="shared" si="678"/>
        <v>15441</v>
      </c>
      <c r="D1940" s="6">
        <f>IF(N1940&gt;0, RANK(N1940,(N1940:P1940,Q1940:AE1940)),0)</f>
        <v>1</v>
      </c>
      <c r="E1940" s="6">
        <f>IF(O1940&gt;0,RANK(O1940,(N1940:P1940,Q1940:AE1940)),0)</f>
        <v>2</v>
      </c>
      <c r="F1940" s="6">
        <f>IF(P1940&gt;0,RANK(P1940,(N1940:P1940,Q1940:AE1940)),0)</f>
        <v>0</v>
      </c>
      <c r="G1940" s="1">
        <f t="shared" si="676"/>
        <v>3365</v>
      </c>
      <c r="H1940" s="2">
        <f t="shared" si="677"/>
        <v>0.2179263001100965</v>
      </c>
      <c r="I1940" s="2"/>
      <c r="J1940" s="2">
        <f t="shared" si="679"/>
        <v>0.60313451201347068</v>
      </c>
      <c r="K1940" s="2">
        <f t="shared" si="680"/>
        <v>0.38520821190337412</v>
      </c>
      <c r="L1940" s="2">
        <f t="shared" si="681"/>
        <v>0</v>
      </c>
      <c r="M1940" s="2">
        <f t="shared" si="682"/>
        <v>1.1657276083155199E-2</v>
      </c>
      <c r="N1940" s="56">
        <v>9313</v>
      </c>
      <c r="O1940" s="56">
        <v>5948</v>
      </c>
      <c r="P1940" s="56"/>
      <c r="Q1940" s="56">
        <v>180</v>
      </c>
      <c r="R1940" s="56"/>
      <c r="S1940" s="56"/>
      <c r="T1940" s="56"/>
      <c r="U1940" s="56"/>
      <c r="V1940" s="56"/>
      <c r="W1940" s="56"/>
      <c r="X1940" s="56"/>
      <c r="Y1940" s="56"/>
      <c r="Z1940" s="56"/>
      <c r="AA1940" s="56"/>
      <c r="AB1940" s="56"/>
      <c r="AC1940" s="56"/>
      <c r="AD1940" s="56"/>
      <c r="AE1940" s="56"/>
      <c r="AG1940" s="6">
        <f>IF(Q1940&gt;0,RANK(Q1940,(N1940:P1940,Q1940:AE1940)),0)</f>
        <v>3</v>
      </c>
      <c r="AH1940" s="6">
        <f>IF(R1940&gt;0,RANK(R1940,(N1940:P1940,Q1940:AE1940)),0)</f>
        <v>0</v>
      </c>
      <c r="AI1940" s="6">
        <f>IF(T1940&gt;0,RANK(T1940,(N1940:P1940,Q1940:AE1940)),0)</f>
        <v>0</v>
      </c>
      <c r="AJ1940" s="6">
        <f>IF(S1940&gt;0,RANK(S1940,(N1940:P1940,Q1940:AE1940)),0)</f>
        <v>0</v>
      </c>
      <c r="AK1940" s="2">
        <f t="shared" si="683"/>
        <v>1.1657276083155236E-2</v>
      </c>
      <c r="AL1940" s="2">
        <f t="shared" si="684"/>
        <v>0</v>
      </c>
      <c r="AM1940" s="2">
        <f t="shared" si="685"/>
        <v>0</v>
      </c>
      <c r="AN1940" s="2">
        <f t="shared" si="686"/>
        <v>0</v>
      </c>
      <c r="AP1940" t="s">
        <v>978</v>
      </c>
      <c r="AQ1940" t="s">
        <v>2184</v>
      </c>
      <c r="AR1940" s="53"/>
      <c r="AT1940" s="92">
        <v>55</v>
      </c>
      <c r="AU1940" s="94">
        <v>21</v>
      </c>
      <c r="AV1940" s="98">
        <f t="shared" si="666"/>
        <v>55021</v>
      </c>
      <c r="AX1940" s="6" t="s">
        <v>1535</v>
      </c>
    </row>
    <row r="1941" spans="1:50" hidden="1" outlineLevel="1">
      <c r="A1941" t="s">
        <v>902</v>
      </c>
      <c r="B1941" t="s">
        <v>2184</v>
      </c>
      <c r="C1941" s="1">
        <f t="shared" si="678"/>
        <v>4253</v>
      </c>
      <c r="D1941" s="6">
        <f>IF(N1941&gt;0, RANK(N1941,(N1941:P1941,Q1941:AE1941)),0)</f>
        <v>1</v>
      </c>
      <c r="E1941" s="6">
        <f>IF(O1941&gt;0,RANK(O1941,(N1941:P1941,Q1941:AE1941)),0)</f>
        <v>2</v>
      </c>
      <c r="F1941" s="6">
        <f>IF(P1941&gt;0,RANK(P1941,(N1941:P1941,Q1941:AE1941)),0)</f>
        <v>0</v>
      </c>
      <c r="G1941" s="1">
        <f t="shared" si="676"/>
        <v>896</v>
      </c>
      <c r="H1941" s="2">
        <f t="shared" si="677"/>
        <v>0.21067481777568775</v>
      </c>
      <c r="I1941" s="2"/>
      <c r="J1941" s="2">
        <f t="shared" si="679"/>
        <v>0.59981189748412889</v>
      </c>
      <c r="K1941" s="2">
        <f t="shared" si="680"/>
        <v>0.38913707970844108</v>
      </c>
      <c r="L1941" s="2">
        <f t="shared" si="681"/>
        <v>0</v>
      </c>
      <c r="M1941" s="2">
        <f t="shared" si="682"/>
        <v>1.1051022807430033E-2</v>
      </c>
      <c r="N1941" s="56">
        <v>2551</v>
      </c>
      <c r="O1941" s="56">
        <v>1655</v>
      </c>
      <c r="P1941" s="56"/>
      <c r="Q1941" s="56">
        <v>47</v>
      </c>
      <c r="R1941" s="56"/>
      <c r="S1941" s="56"/>
      <c r="T1941" s="56"/>
      <c r="U1941" s="56"/>
      <c r="V1941" s="56"/>
      <c r="W1941" s="56"/>
      <c r="X1941" s="56"/>
      <c r="Y1941" s="56"/>
      <c r="Z1941" s="56"/>
      <c r="AA1941" s="56"/>
      <c r="AB1941" s="56"/>
      <c r="AC1941" s="56"/>
      <c r="AD1941" s="56"/>
      <c r="AE1941" s="56"/>
      <c r="AG1941" s="6">
        <f>IF(Q1941&gt;0,RANK(Q1941,(N1941:P1941,Q1941:AE1941)),0)</f>
        <v>3</v>
      </c>
      <c r="AH1941" s="6">
        <f>IF(R1941&gt;0,RANK(R1941,(N1941:P1941,Q1941:AE1941)),0)</f>
        <v>0</v>
      </c>
      <c r="AI1941" s="6">
        <f>IF(T1941&gt;0,RANK(T1941,(N1941:P1941,Q1941:AE1941)),0)</f>
        <v>0</v>
      </c>
      <c r="AJ1941" s="6">
        <f>IF(S1941&gt;0,RANK(S1941,(N1941:P1941,Q1941:AE1941)),0)</f>
        <v>0</v>
      </c>
      <c r="AK1941" s="2">
        <f t="shared" si="683"/>
        <v>1.1051022807430049E-2</v>
      </c>
      <c r="AL1941" s="2">
        <f t="shared" si="684"/>
        <v>0</v>
      </c>
      <c r="AM1941" s="2">
        <f t="shared" si="685"/>
        <v>0</v>
      </c>
      <c r="AN1941" s="2">
        <f t="shared" si="686"/>
        <v>0</v>
      </c>
      <c r="AP1941" t="s">
        <v>902</v>
      </c>
      <c r="AQ1941" t="s">
        <v>2184</v>
      </c>
      <c r="AR1941" s="53"/>
      <c r="AT1941" s="92">
        <v>55</v>
      </c>
      <c r="AU1941" s="94">
        <v>23</v>
      </c>
      <c r="AV1941" s="98">
        <f t="shared" si="666"/>
        <v>55023</v>
      </c>
      <c r="AX1941" s="6" t="s">
        <v>1535</v>
      </c>
    </row>
    <row r="1942" spans="1:50" hidden="1" outlineLevel="1">
      <c r="A1942" t="s">
        <v>2094</v>
      </c>
      <c r="B1942" t="s">
        <v>2184</v>
      </c>
      <c r="C1942" s="1">
        <f t="shared" si="678"/>
        <v>137962</v>
      </c>
      <c r="D1942" s="6">
        <f>IF(N1942&gt;0, RANK(N1942,(N1942:P1942,Q1942:AE1942)),0)</f>
        <v>1</v>
      </c>
      <c r="E1942" s="6">
        <f>IF(O1942&gt;0,RANK(O1942,(N1942:P1942,Q1942:AE1942)),0)</f>
        <v>2</v>
      </c>
      <c r="F1942" s="6">
        <f>IF(P1942&gt;0,RANK(P1942,(N1942:P1942,Q1942:AE1942)),0)</f>
        <v>0</v>
      </c>
      <c r="G1942" s="1">
        <f t="shared" si="676"/>
        <v>65519</v>
      </c>
      <c r="H1942" s="2">
        <f t="shared" si="677"/>
        <v>0.47490613357301287</v>
      </c>
      <c r="I1942" s="2"/>
      <c r="J1942" s="2">
        <f t="shared" si="679"/>
        <v>0.7305489917513518</v>
      </c>
      <c r="K1942" s="2">
        <f t="shared" si="680"/>
        <v>0.25564285817833898</v>
      </c>
      <c r="L1942" s="2">
        <f t="shared" si="681"/>
        <v>0</v>
      </c>
      <c r="M1942" s="2">
        <f t="shared" si="682"/>
        <v>1.3808150070309222E-2</v>
      </c>
      <c r="N1942" s="56">
        <v>100788</v>
      </c>
      <c r="O1942" s="56">
        <v>35269</v>
      </c>
      <c r="P1942" s="56"/>
      <c r="Q1942" s="56">
        <v>1905</v>
      </c>
      <c r="R1942" s="56"/>
      <c r="S1942" s="56"/>
      <c r="T1942" s="56"/>
      <c r="U1942" s="56"/>
      <c r="V1942" s="56"/>
      <c r="W1942" s="56"/>
      <c r="X1942" s="56"/>
      <c r="Y1942" s="56"/>
      <c r="Z1942" s="56"/>
      <c r="AA1942" s="56"/>
      <c r="AB1942" s="56"/>
      <c r="AC1942" s="56"/>
      <c r="AD1942" s="56"/>
      <c r="AE1942" s="56"/>
      <c r="AG1942" s="6">
        <f>IF(Q1942&gt;0,RANK(Q1942,(N1942:P1942,Q1942:AE1942)),0)</f>
        <v>3</v>
      </c>
      <c r="AH1942" s="6">
        <f>IF(R1942&gt;0,RANK(R1942,(N1942:P1942,Q1942:AE1942)),0)</f>
        <v>0</v>
      </c>
      <c r="AI1942" s="6">
        <f>IF(T1942&gt;0,RANK(T1942,(N1942:P1942,Q1942:AE1942)),0)</f>
        <v>0</v>
      </c>
      <c r="AJ1942" s="6">
        <f>IF(S1942&gt;0,RANK(S1942,(N1942:P1942,Q1942:AE1942)),0)</f>
        <v>0</v>
      </c>
      <c r="AK1942" s="2">
        <f t="shared" si="683"/>
        <v>1.3808150070309215E-2</v>
      </c>
      <c r="AL1942" s="2">
        <f t="shared" si="684"/>
        <v>0</v>
      </c>
      <c r="AM1942" s="2">
        <f t="shared" si="685"/>
        <v>0</v>
      </c>
      <c r="AN1942" s="2">
        <f t="shared" si="686"/>
        <v>0</v>
      </c>
      <c r="AP1942" t="s">
        <v>2094</v>
      </c>
      <c r="AQ1942" t="s">
        <v>2184</v>
      </c>
      <c r="AR1942" s="53"/>
      <c r="AT1942" s="92">
        <v>55</v>
      </c>
      <c r="AU1942" s="94">
        <v>25</v>
      </c>
      <c r="AV1942" s="98">
        <f t="shared" si="666"/>
        <v>55025</v>
      </c>
      <c r="AX1942" s="6" t="s">
        <v>1535</v>
      </c>
    </row>
    <row r="1943" spans="1:50" hidden="1" outlineLevel="1">
      <c r="A1943" t="s">
        <v>896</v>
      </c>
      <c r="B1943" t="s">
        <v>2184</v>
      </c>
      <c r="C1943" s="1">
        <f t="shared" si="678"/>
        <v>21099</v>
      </c>
      <c r="D1943" s="6">
        <f>IF(N1943&gt;0, RANK(N1943,(N1943:P1943,Q1943:AE1943)),0)</f>
        <v>1</v>
      </c>
      <c r="E1943" s="6">
        <f>IF(O1943&gt;0,RANK(O1943,(N1943:P1943,Q1943:AE1943)),0)</f>
        <v>2</v>
      </c>
      <c r="F1943" s="6">
        <f>IF(P1943&gt;0,RANK(P1943,(N1943:P1943,Q1943:AE1943)),0)</f>
        <v>0</v>
      </c>
      <c r="G1943" s="1">
        <f t="shared" si="676"/>
        <v>841</v>
      </c>
      <c r="H1943" s="2">
        <f t="shared" si="677"/>
        <v>3.9859708990947436E-2</v>
      </c>
      <c r="I1943" s="2"/>
      <c r="J1943" s="2">
        <f t="shared" si="679"/>
        <v>0.51561685387933076</v>
      </c>
      <c r="K1943" s="2">
        <f t="shared" si="680"/>
        <v>0.47575714488838333</v>
      </c>
      <c r="L1943" s="2">
        <f t="shared" si="681"/>
        <v>0</v>
      </c>
      <c r="M1943" s="2">
        <f t="shared" si="682"/>
        <v>8.626001232285907E-3</v>
      </c>
      <c r="N1943" s="56">
        <v>10879</v>
      </c>
      <c r="O1943" s="56">
        <v>10038</v>
      </c>
      <c r="P1943" s="56"/>
      <c r="Q1943" s="56">
        <v>182</v>
      </c>
      <c r="R1943" s="56"/>
      <c r="S1943" s="56"/>
      <c r="T1943" s="56"/>
      <c r="U1943" s="56"/>
      <c r="V1943" s="56"/>
      <c r="W1943" s="56"/>
      <c r="X1943" s="56"/>
      <c r="Y1943" s="56"/>
      <c r="Z1943" s="56"/>
      <c r="AA1943" s="56"/>
      <c r="AB1943" s="56"/>
      <c r="AC1943" s="56"/>
      <c r="AD1943" s="56"/>
      <c r="AE1943" s="56"/>
      <c r="AG1943" s="6">
        <f>IF(Q1943&gt;0,RANK(Q1943,(N1943:P1943,Q1943:AE1943)),0)</f>
        <v>3</v>
      </c>
      <c r="AH1943" s="6">
        <f>IF(R1943&gt;0,RANK(R1943,(N1943:P1943,Q1943:AE1943)),0)</f>
        <v>0</v>
      </c>
      <c r="AI1943" s="6">
        <f>IF(T1943&gt;0,RANK(T1943,(N1943:P1943,Q1943:AE1943)),0)</f>
        <v>0</v>
      </c>
      <c r="AJ1943" s="6">
        <f>IF(S1943&gt;0,RANK(S1943,(N1943:P1943,Q1943:AE1943)),0)</f>
        <v>0</v>
      </c>
      <c r="AK1943" s="2">
        <f t="shared" si="683"/>
        <v>8.6260012322858896E-3</v>
      </c>
      <c r="AL1943" s="2">
        <f t="shared" si="684"/>
        <v>0</v>
      </c>
      <c r="AM1943" s="2">
        <f t="shared" si="685"/>
        <v>0</v>
      </c>
      <c r="AN1943" s="2">
        <f t="shared" si="686"/>
        <v>0</v>
      </c>
      <c r="AP1943" t="s">
        <v>896</v>
      </c>
      <c r="AQ1943" t="s">
        <v>2184</v>
      </c>
      <c r="AR1943" s="53"/>
      <c r="AT1943" s="92">
        <v>55</v>
      </c>
      <c r="AU1943" s="94">
        <v>27</v>
      </c>
      <c r="AV1943" s="98">
        <f t="shared" si="666"/>
        <v>55027</v>
      </c>
      <c r="AX1943" s="6" t="s">
        <v>1535</v>
      </c>
    </row>
    <row r="1944" spans="1:50" hidden="1" outlineLevel="1">
      <c r="A1944" t="s">
        <v>28</v>
      </c>
      <c r="B1944" t="s">
        <v>2184</v>
      </c>
      <c r="C1944" s="1">
        <f t="shared" si="678"/>
        <v>9128</v>
      </c>
      <c r="D1944" s="6">
        <f>IF(N1944&gt;0, RANK(N1944,(N1944:P1944,Q1944:AE1944)),0)</f>
        <v>1</v>
      </c>
      <c r="E1944" s="6">
        <f>IF(O1944&gt;0,RANK(O1944,(N1944:P1944,Q1944:AE1944)),0)</f>
        <v>2</v>
      </c>
      <c r="F1944" s="6">
        <f>IF(P1944&gt;0,RANK(P1944,(N1944:P1944,Q1944:AE1944)),0)</f>
        <v>0</v>
      </c>
      <c r="G1944" s="1">
        <f t="shared" si="676"/>
        <v>1244</v>
      </c>
      <c r="H1944" s="2">
        <f t="shared" si="677"/>
        <v>0.13628396143733568</v>
      </c>
      <c r="I1944" s="2"/>
      <c r="J1944" s="2">
        <f t="shared" si="679"/>
        <v>0.56233567046450483</v>
      </c>
      <c r="K1944" s="2">
        <f t="shared" si="680"/>
        <v>0.42605170902716916</v>
      </c>
      <c r="L1944" s="2">
        <f t="shared" si="681"/>
        <v>0</v>
      </c>
      <c r="M1944" s="2">
        <f t="shared" si="682"/>
        <v>1.161262050832601E-2</v>
      </c>
      <c r="N1944" s="56">
        <v>5133</v>
      </c>
      <c r="O1944" s="56">
        <v>3889</v>
      </c>
      <c r="P1944" s="56"/>
      <c r="Q1944" s="56">
        <v>106</v>
      </c>
      <c r="R1944" s="56"/>
      <c r="S1944" s="56"/>
      <c r="T1944" s="56"/>
      <c r="U1944" s="56"/>
      <c r="V1944" s="56"/>
      <c r="W1944" s="56"/>
      <c r="X1944" s="56"/>
      <c r="Y1944" s="56"/>
      <c r="Z1944" s="56"/>
      <c r="AA1944" s="56"/>
      <c r="AB1944" s="56"/>
      <c r="AC1944" s="56"/>
      <c r="AD1944" s="56"/>
      <c r="AE1944" s="56"/>
      <c r="AG1944" s="6">
        <f>IF(Q1944&gt;0,RANK(Q1944,(N1944:P1944,Q1944:AE1944)),0)</f>
        <v>3</v>
      </c>
      <c r="AH1944" s="6">
        <f>IF(R1944&gt;0,RANK(R1944,(N1944:P1944,Q1944:AE1944)),0)</f>
        <v>0</v>
      </c>
      <c r="AI1944" s="6">
        <f>IF(T1944&gt;0,RANK(T1944,(N1944:P1944,Q1944:AE1944)),0)</f>
        <v>0</v>
      </c>
      <c r="AJ1944" s="6">
        <f>IF(S1944&gt;0,RANK(S1944,(N1944:P1944,Q1944:AE1944)),0)</f>
        <v>0</v>
      </c>
      <c r="AK1944" s="2">
        <f t="shared" si="683"/>
        <v>1.1612620508326029E-2</v>
      </c>
      <c r="AL1944" s="2">
        <f t="shared" si="684"/>
        <v>0</v>
      </c>
      <c r="AM1944" s="2">
        <f t="shared" si="685"/>
        <v>0</v>
      </c>
      <c r="AN1944" s="2">
        <f t="shared" si="686"/>
        <v>0</v>
      </c>
      <c r="AP1944" t="s">
        <v>28</v>
      </c>
      <c r="AQ1944" t="s">
        <v>2184</v>
      </c>
      <c r="AR1944" s="53"/>
      <c r="AT1944" s="92">
        <v>55</v>
      </c>
      <c r="AU1944" s="94">
        <v>29</v>
      </c>
      <c r="AV1944" s="98">
        <f t="shared" si="666"/>
        <v>55029</v>
      </c>
      <c r="AX1944" s="6" t="s">
        <v>1535</v>
      </c>
    </row>
    <row r="1945" spans="1:50" hidden="1" outlineLevel="1">
      <c r="A1945" t="s">
        <v>229</v>
      </c>
      <c r="B1945" t="s">
        <v>2184</v>
      </c>
      <c r="C1945" s="1">
        <f t="shared" si="678"/>
        <v>12796</v>
      </c>
      <c r="D1945" s="6">
        <f>IF(N1945&gt;0, RANK(N1945,(N1945:P1945,Q1945:AE1945)),0)</f>
        <v>1</v>
      </c>
      <c r="E1945" s="6">
        <f>IF(O1945&gt;0,RANK(O1945,(N1945:P1945,Q1945:AE1945)),0)</f>
        <v>2</v>
      </c>
      <c r="F1945" s="6">
        <f>IF(P1945&gt;0,RANK(P1945,(N1945:P1945,Q1945:AE1945)),0)</f>
        <v>0</v>
      </c>
      <c r="G1945" s="1">
        <f t="shared" si="676"/>
        <v>6125</v>
      </c>
      <c r="H1945" s="2">
        <f t="shared" si="677"/>
        <v>0.4786652078774617</v>
      </c>
      <c r="I1945" s="2"/>
      <c r="J1945" s="2">
        <f t="shared" si="679"/>
        <v>0.73437011566114407</v>
      </c>
      <c r="K1945" s="2">
        <f t="shared" si="680"/>
        <v>0.25570490778368238</v>
      </c>
      <c r="L1945" s="2">
        <f t="shared" si="681"/>
        <v>0</v>
      </c>
      <c r="M1945" s="2">
        <f t="shared" si="682"/>
        <v>9.924976555173548E-3</v>
      </c>
      <c r="N1945" s="56">
        <v>9397</v>
      </c>
      <c r="O1945" s="56">
        <v>3272</v>
      </c>
      <c r="P1945" s="56"/>
      <c r="Q1945" s="56">
        <v>127</v>
      </c>
      <c r="R1945" s="56"/>
      <c r="S1945" s="56"/>
      <c r="T1945" s="56"/>
      <c r="U1945" s="56"/>
      <c r="V1945" s="56"/>
      <c r="W1945" s="56"/>
      <c r="X1945" s="56"/>
      <c r="Y1945" s="56"/>
      <c r="Z1945" s="56"/>
      <c r="AA1945" s="56"/>
      <c r="AB1945" s="56"/>
      <c r="AC1945" s="56"/>
      <c r="AD1945" s="56"/>
      <c r="AE1945" s="56"/>
      <c r="AG1945" s="6">
        <f>IF(Q1945&gt;0,RANK(Q1945,(N1945:P1945,Q1945:AE1945)),0)</f>
        <v>3</v>
      </c>
      <c r="AH1945" s="6">
        <f>IF(R1945&gt;0,RANK(R1945,(N1945:P1945,Q1945:AE1945)),0)</f>
        <v>0</v>
      </c>
      <c r="AI1945" s="6">
        <f>IF(T1945&gt;0,RANK(T1945,(N1945:P1945,Q1945:AE1945)),0)</f>
        <v>0</v>
      </c>
      <c r="AJ1945" s="6">
        <f>IF(S1945&gt;0,RANK(S1945,(N1945:P1945,Q1945:AE1945)),0)</f>
        <v>0</v>
      </c>
      <c r="AK1945" s="2">
        <f t="shared" si="683"/>
        <v>9.9249765551734925E-3</v>
      </c>
      <c r="AL1945" s="2">
        <f t="shared" si="684"/>
        <v>0</v>
      </c>
      <c r="AM1945" s="2">
        <f t="shared" si="685"/>
        <v>0</v>
      </c>
      <c r="AN1945" s="2">
        <f t="shared" si="686"/>
        <v>0</v>
      </c>
      <c r="AP1945" t="s">
        <v>229</v>
      </c>
      <c r="AQ1945" t="s">
        <v>2184</v>
      </c>
      <c r="AR1945" s="53"/>
      <c r="AT1945" s="92">
        <v>55</v>
      </c>
      <c r="AU1945" s="94">
        <v>31</v>
      </c>
      <c r="AV1945" s="98">
        <f t="shared" si="666"/>
        <v>55031</v>
      </c>
      <c r="AX1945" s="6" t="s">
        <v>1535</v>
      </c>
    </row>
    <row r="1946" spans="1:50" hidden="1" outlineLevel="1">
      <c r="A1946" t="s">
        <v>849</v>
      </c>
      <c r="B1946" t="s">
        <v>2184</v>
      </c>
      <c r="C1946" s="1">
        <f t="shared" si="678"/>
        <v>9180</v>
      </c>
      <c r="D1946" s="6">
        <f>IF(N1946&gt;0, RANK(N1946,(N1946:P1946,Q1946:AE1946)),0)</f>
        <v>1</v>
      </c>
      <c r="E1946" s="6">
        <f>IF(O1946&gt;0,RANK(O1946,(N1946:P1946,Q1946:AE1946)),0)</f>
        <v>2</v>
      </c>
      <c r="F1946" s="6">
        <f>IF(P1946&gt;0,RANK(P1946,(N1946:P1946,Q1946:AE1946)),0)</f>
        <v>0</v>
      </c>
      <c r="G1946" s="1">
        <f t="shared" si="676"/>
        <v>2192</v>
      </c>
      <c r="H1946" s="2">
        <f t="shared" si="677"/>
        <v>0.23877995642701524</v>
      </c>
      <c r="I1946" s="2"/>
      <c r="J1946" s="2">
        <f t="shared" si="679"/>
        <v>0.61383442265795207</v>
      </c>
      <c r="K1946" s="2">
        <f t="shared" si="680"/>
        <v>0.3750544662309368</v>
      </c>
      <c r="L1946" s="2">
        <f t="shared" si="681"/>
        <v>0</v>
      </c>
      <c r="M1946" s="2">
        <f t="shared" si="682"/>
        <v>1.1111111111111127E-2</v>
      </c>
      <c r="N1946" s="56">
        <v>5635</v>
      </c>
      <c r="O1946" s="56">
        <v>3443</v>
      </c>
      <c r="P1946" s="56"/>
      <c r="Q1946" s="56">
        <v>102</v>
      </c>
      <c r="R1946" s="56"/>
      <c r="S1946" s="56"/>
      <c r="T1946" s="56"/>
      <c r="U1946" s="56"/>
      <c r="V1946" s="56"/>
      <c r="W1946" s="56"/>
      <c r="X1946" s="56"/>
      <c r="Y1946" s="56"/>
      <c r="Z1946" s="56"/>
      <c r="AA1946" s="56"/>
      <c r="AB1946" s="56"/>
      <c r="AC1946" s="56"/>
      <c r="AD1946" s="56"/>
      <c r="AE1946" s="56"/>
      <c r="AG1946" s="6">
        <f>IF(Q1946&gt;0,RANK(Q1946,(N1946:P1946,Q1946:AE1946)),0)</f>
        <v>3</v>
      </c>
      <c r="AH1946" s="6">
        <f>IF(R1946&gt;0,RANK(R1946,(N1946:P1946,Q1946:AE1946)),0)</f>
        <v>0</v>
      </c>
      <c r="AI1946" s="6">
        <f>IF(T1946&gt;0,RANK(T1946,(N1946:P1946,Q1946:AE1946)),0)</f>
        <v>0</v>
      </c>
      <c r="AJ1946" s="6">
        <f>IF(S1946&gt;0,RANK(S1946,(N1946:P1946,Q1946:AE1946)),0)</f>
        <v>0</v>
      </c>
      <c r="AK1946" s="2">
        <f t="shared" si="683"/>
        <v>1.1111111111111112E-2</v>
      </c>
      <c r="AL1946" s="2">
        <f t="shared" si="684"/>
        <v>0</v>
      </c>
      <c r="AM1946" s="2">
        <f t="shared" si="685"/>
        <v>0</v>
      </c>
      <c r="AN1946" s="2">
        <f t="shared" si="686"/>
        <v>0</v>
      </c>
      <c r="AP1946" t="s">
        <v>849</v>
      </c>
      <c r="AQ1946" t="s">
        <v>2184</v>
      </c>
      <c r="AR1946" s="53"/>
      <c r="AT1946" s="92">
        <v>55</v>
      </c>
      <c r="AU1946" s="94">
        <v>33</v>
      </c>
      <c r="AV1946" s="98">
        <f t="shared" ref="AV1946:AV2009" si="687">1000*AT1946+AU1946</f>
        <v>55033</v>
      </c>
      <c r="AX1946" s="6" t="s">
        <v>1535</v>
      </c>
    </row>
    <row r="1947" spans="1:50" hidden="1" outlineLevel="1">
      <c r="A1947" t="s">
        <v>1696</v>
      </c>
      <c r="B1947" t="s">
        <v>2184</v>
      </c>
      <c r="C1947" s="1">
        <f t="shared" si="678"/>
        <v>27217</v>
      </c>
      <c r="D1947" s="6">
        <f>IF(N1947&gt;0, RANK(N1947,(N1947:P1947,Q1947:AE1947)),0)</f>
        <v>1</v>
      </c>
      <c r="E1947" s="6">
        <f>IF(O1947&gt;0,RANK(O1947,(N1947:P1947,Q1947:AE1947)),0)</f>
        <v>2</v>
      </c>
      <c r="F1947" s="6">
        <f>IF(P1947&gt;0,RANK(P1947,(N1947:P1947,Q1947:AE1947)),0)</f>
        <v>0</v>
      </c>
      <c r="G1947" s="1">
        <f t="shared" si="676"/>
        <v>9128</v>
      </c>
      <c r="H1947" s="2">
        <f t="shared" si="677"/>
        <v>0.33537862365433369</v>
      </c>
      <c r="I1947" s="2"/>
      <c r="J1947" s="2">
        <f t="shared" si="679"/>
        <v>0.66212293786971377</v>
      </c>
      <c r="K1947" s="2">
        <f t="shared" si="680"/>
        <v>0.32674431421538008</v>
      </c>
      <c r="L1947" s="2">
        <f t="shared" si="681"/>
        <v>0</v>
      </c>
      <c r="M1947" s="2">
        <f t="shared" si="682"/>
        <v>1.1132747914906149E-2</v>
      </c>
      <c r="N1947" s="56">
        <v>18021</v>
      </c>
      <c r="O1947" s="56">
        <v>8893</v>
      </c>
      <c r="P1947" s="56"/>
      <c r="Q1947" s="56">
        <v>303</v>
      </c>
      <c r="R1947" s="56"/>
      <c r="S1947" s="56"/>
      <c r="T1947" s="56"/>
      <c r="U1947" s="56"/>
      <c r="V1947" s="56"/>
      <c r="W1947" s="56"/>
      <c r="X1947" s="56"/>
      <c r="Y1947" s="56"/>
      <c r="Z1947" s="56"/>
      <c r="AA1947" s="56"/>
      <c r="AB1947" s="56"/>
      <c r="AC1947" s="56"/>
      <c r="AD1947" s="56"/>
      <c r="AE1947" s="56"/>
      <c r="AG1947" s="6">
        <f>IF(Q1947&gt;0,RANK(Q1947,(N1947:P1947,Q1947:AE1947)),0)</f>
        <v>3</v>
      </c>
      <c r="AH1947" s="6">
        <f>IF(R1947&gt;0,RANK(R1947,(N1947:P1947,Q1947:AE1947)),0)</f>
        <v>0</v>
      </c>
      <c r="AI1947" s="6">
        <f>IF(T1947&gt;0,RANK(T1947,(N1947:P1947,Q1947:AE1947)),0)</f>
        <v>0</v>
      </c>
      <c r="AJ1947" s="6">
        <f>IF(S1947&gt;0,RANK(S1947,(N1947:P1947,Q1947:AE1947)),0)</f>
        <v>0</v>
      </c>
      <c r="AK1947" s="2">
        <f t="shared" si="683"/>
        <v>1.1132747914906125E-2</v>
      </c>
      <c r="AL1947" s="2">
        <f t="shared" si="684"/>
        <v>0</v>
      </c>
      <c r="AM1947" s="2">
        <f t="shared" si="685"/>
        <v>0</v>
      </c>
      <c r="AN1947" s="2">
        <f t="shared" si="686"/>
        <v>0</v>
      </c>
      <c r="AP1947" t="s">
        <v>1696</v>
      </c>
      <c r="AQ1947" t="s">
        <v>2184</v>
      </c>
      <c r="AR1947" s="53"/>
      <c r="AT1947" s="92">
        <v>55</v>
      </c>
      <c r="AU1947" s="94">
        <v>35</v>
      </c>
      <c r="AV1947" s="98">
        <f t="shared" si="687"/>
        <v>55035</v>
      </c>
      <c r="AX1947" s="6" t="s">
        <v>1535</v>
      </c>
    </row>
    <row r="1948" spans="1:50" hidden="1" outlineLevel="1">
      <c r="A1948" t="s">
        <v>432</v>
      </c>
      <c r="B1948" t="s">
        <v>2184</v>
      </c>
      <c r="C1948" s="1">
        <f t="shared" si="678"/>
        <v>1796</v>
      </c>
      <c r="D1948" s="6">
        <f>IF(N1948&gt;0, RANK(N1948,(N1948:P1948,Q1948:AE1948)),0)</f>
        <v>1</v>
      </c>
      <c r="E1948" s="6">
        <f>IF(O1948&gt;0,RANK(O1948,(N1948:P1948,Q1948:AE1948)),0)</f>
        <v>2</v>
      </c>
      <c r="F1948" s="6">
        <f>IF(P1948&gt;0,RANK(P1948,(N1948:P1948,Q1948:AE1948)),0)</f>
        <v>0</v>
      </c>
      <c r="G1948" s="1">
        <f t="shared" si="676"/>
        <v>181</v>
      </c>
      <c r="H1948" s="2">
        <f t="shared" si="677"/>
        <v>0.10077951002227171</v>
      </c>
      <c r="I1948" s="2"/>
      <c r="J1948" s="2">
        <f t="shared" si="679"/>
        <v>0.55011135857461024</v>
      </c>
      <c r="K1948" s="2">
        <f t="shared" si="680"/>
        <v>0.44933184855233854</v>
      </c>
      <c r="L1948" s="2">
        <f t="shared" si="681"/>
        <v>0</v>
      </c>
      <c r="M1948" s="2">
        <f t="shared" si="682"/>
        <v>5.5679287305121505E-4</v>
      </c>
      <c r="N1948" s="56">
        <v>988</v>
      </c>
      <c r="O1948" s="56">
        <v>807</v>
      </c>
      <c r="P1948" s="56"/>
      <c r="Q1948" s="56">
        <v>1</v>
      </c>
      <c r="R1948" s="56"/>
      <c r="S1948" s="56"/>
      <c r="T1948" s="56"/>
      <c r="U1948" s="56"/>
      <c r="V1948" s="56"/>
      <c r="W1948" s="56"/>
      <c r="X1948" s="56"/>
      <c r="Y1948" s="56"/>
      <c r="Z1948" s="56"/>
      <c r="AA1948" s="56"/>
      <c r="AB1948" s="56"/>
      <c r="AC1948" s="56"/>
      <c r="AD1948" s="56"/>
      <c r="AE1948" s="56"/>
      <c r="AG1948" s="6">
        <f>IF(Q1948&gt;0,RANK(Q1948,(N1948:P1948,Q1948:AE1948)),0)</f>
        <v>3</v>
      </c>
      <c r="AH1948" s="6">
        <f>IF(R1948&gt;0,RANK(R1948,(N1948:P1948,Q1948:AE1948)),0)</f>
        <v>0</v>
      </c>
      <c r="AI1948" s="6">
        <f>IF(T1948&gt;0,RANK(T1948,(N1948:P1948,Q1948:AE1948)),0)</f>
        <v>0</v>
      </c>
      <c r="AJ1948" s="6">
        <f>IF(S1948&gt;0,RANK(S1948,(N1948:P1948,Q1948:AE1948)),0)</f>
        <v>0</v>
      </c>
      <c r="AK1948" s="2">
        <f t="shared" si="683"/>
        <v>5.5679287305122492E-4</v>
      </c>
      <c r="AL1948" s="2">
        <f t="shared" si="684"/>
        <v>0</v>
      </c>
      <c r="AM1948" s="2">
        <f t="shared" si="685"/>
        <v>0</v>
      </c>
      <c r="AN1948" s="2">
        <f t="shared" si="686"/>
        <v>0</v>
      </c>
      <c r="AP1948" t="s">
        <v>432</v>
      </c>
      <c r="AQ1948" t="s">
        <v>2184</v>
      </c>
      <c r="AR1948" s="53"/>
      <c r="AT1948" s="92">
        <v>55</v>
      </c>
      <c r="AU1948" s="94">
        <v>37</v>
      </c>
      <c r="AV1948" s="98">
        <f t="shared" si="687"/>
        <v>55037</v>
      </c>
      <c r="AX1948" s="6" t="s">
        <v>1535</v>
      </c>
    </row>
    <row r="1949" spans="1:50" hidden="1" outlineLevel="1">
      <c r="A1949" t="s">
        <v>2175</v>
      </c>
      <c r="B1949" t="s">
        <v>2184</v>
      </c>
      <c r="C1949" s="1">
        <f t="shared" si="678"/>
        <v>26435</v>
      </c>
      <c r="D1949" s="6">
        <f>IF(N1949&gt;0, RANK(N1949,(N1949:P1949,Q1949:AE1949)),0)</f>
        <v>2</v>
      </c>
      <c r="E1949" s="6">
        <f>IF(O1949&gt;0,RANK(O1949,(N1949:P1949,Q1949:AE1949)),0)</f>
        <v>1</v>
      </c>
      <c r="F1949" s="6">
        <f>IF(P1949&gt;0,RANK(P1949,(N1949:P1949,Q1949:AE1949)),0)</f>
        <v>0</v>
      </c>
      <c r="G1949" s="1">
        <f t="shared" si="676"/>
        <v>1042</v>
      </c>
      <c r="H1949" s="2">
        <f t="shared" si="677"/>
        <v>3.9417439001324002E-2</v>
      </c>
      <c r="I1949" s="2"/>
      <c r="J1949" s="2">
        <f t="shared" si="679"/>
        <v>0.47433327028560618</v>
      </c>
      <c r="K1949" s="2">
        <f t="shared" si="680"/>
        <v>0.51375070928693023</v>
      </c>
      <c r="L1949" s="2">
        <f t="shared" si="681"/>
        <v>0</v>
      </c>
      <c r="M1949" s="2">
        <f t="shared" si="682"/>
        <v>1.1916020427463536E-2</v>
      </c>
      <c r="N1949" s="56">
        <v>12539</v>
      </c>
      <c r="O1949" s="56">
        <v>13581</v>
      </c>
      <c r="P1949" s="56"/>
      <c r="Q1949" s="56">
        <v>315</v>
      </c>
      <c r="R1949" s="56"/>
      <c r="S1949" s="56"/>
      <c r="T1949" s="56"/>
      <c r="U1949" s="56"/>
      <c r="V1949" s="56"/>
      <c r="W1949" s="56"/>
      <c r="X1949" s="56"/>
      <c r="Y1949" s="56"/>
      <c r="Z1949" s="56"/>
      <c r="AA1949" s="56"/>
      <c r="AB1949" s="56"/>
      <c r="AC1949" s="56"/>
      <c r="AD1949" s="56"/>
      <c r="AE1949" s="56"/>
      <c r="AG1949" s="6">
        <f>IF(Q1949&gt;0,RANK(Q1949,(N1949:P1949,Q1949:AE1949)),0)</f>
        <v>3</v>
      </c>
      <c r="AH1949" s="6">
        <f>IF(R1949&gt;0,RANK(R1949,(N1949:P1949,Q1949:AE1949)),0)</f>
        <v>0</v>
      </c>
      <c r="AI1949" s="6">
        <f>IF(T1949&gt;0,RANK(T1949,(N1949:P1949,Q1949:AE1949)),0)</f>
        <v>0</v>
      </c>
      <c r="AJ1949" s="6">
        <f>IF(S1949&gt;0,RANK(S1949,(N1949:P1949,Q1949:AE1949)),0)</f>
        <v>0</v>
      </c>
      <c r="AK1949" s="2">
        <f t="shared" si="683"/>
        <v>1.191602042746359E-2</v>
      </c>
      <c r="AL1949" s="2">
        <f t="shared" si="684"/>
        <v>0</v>
      </c>
      <c r="AM1949" s="2">
        <f t="shared" si="685"/>
        <v>0</v>
      </c>
      <c r="AN1949" s="2">
        <f t="shared" si="686"/>
        <v>0</v>
      </c>
      <c r="AP1949" t="s">
        <v>2175</v>
      </c>
      <c r="AQ1949" t="s">
        <v>2184</v>
      </c>
      <c r="AR1949" s="53"/>
      <c r="AT1949" s="92">
        <v>55</v>
      </c>
      <c r="AU1949" s="94">
        <v>39</v>
      </c>
      <c r="AV1949" s="98">
        <f t="shared" si="687"/>
        <v>55039</v>
      </c>
      <c r="AX1949" s="6" t="s">
        <v>1535</v>
      </c>
    </row>
    <row r="1950" spans="1:50" hidden="1" outlineLevel="1">
      <c r="A1950" t="s">
        <v>924</v>
      </c>
      <c r="B1950" t="s">
        <v>2184</v>
      </c>
      <c r="C1950" s="1">
        <f t="shared" si="678"/>
        <v>2998</v>
      </c>
      <c r="D1950" s="6">
        <f>IF(N1950&gt;0, RANK(N1950,(N1950:P1950,Q1950:AE1950)),0)</f>
        <v>1</v>
      </c>
      <c r="E1950" s="6">
        <f>IF(O1950&gt;0,RANK(O1950,(N1950:P1950,Q1950:AE1950)),0)</f>
        <v>2</v>
      </c>
      <c r="F1950" s="6">
        <f>IF(P1950&gt;0,RANK(P1950,(N1950:P1950,Q1950:AE1950)),0)</f>
        <v>0</v>
      </c>
      <c r="G1950" s="1">
        <f t="shared" si="676"/>
        <v>880</v>
      </c>
      <c r="H1950" s="2">
        <f t="shared" si="677"/>
        <v>0.29352901934623082</v>
      </c>
      <c r="I1950" s="2"/>
      <c r="J1950" s="2">
        <f t="shared" si="679"/>
        <v>0.64442961974649771</v>
      </c>
      <c r="K1950" s="2">
        <f t="shared" si="680"/>
        <v>0.35090060040026683</v>
      </c>
      <c r="L1950" s="2">
        <f t="shared" si="681"/>
        <v>0</v>
      </c>
      <c r="M1950" s="2">
        <f t="shared" si="682"/>
        <v>4.6697798532354673E-3</v>
      </c>
      <c r="N1950" s="56">
        <v>1932</v>
      </c>
      <c r="O1950" s="56">
        <v>1052</v>
      </c>
      <c r="P1950" s="56"/>
      <c r="Q1950" s="56">
        <v>14</v>
      </c>
      <c r="R1950" s="56"/>
      <c r="S1950" s="56"/>
      <c r="T1950" s="56"/>
      <c r="U1950" s="56"/>
      <c r="V1950" s="56"/>
      <c r="W1950" s="56"/>
      <c r="X1950" s="56"/>
      <c r="Y1950" s="56"/>
      <c r="Z1950" s="56"/>
      <c r="AA1950" s="56"/>
      <c r="AB1950" s="56"/>
      <c r="AC1950" s="56"/>
      <c r="AD1950" s="56"/>
      <c r="AE1950" s="56"/>
      <c r="AG1950" s="6">
        <f>IF(Q1950&gt;0,RANK(Q1950,(N1950:P1950,Q1950:AE1950)),0)</f>
        <v>3</v>
      </c>
      <c r="AH1950" s="6">
        <f>IF(R1950&gt;0,RANK(R1950,(N1950:P1950,Q1950:AE1950)),0)</f>
        <v>0</v>
      </c>
      <c r="AI1950" s="6">
        <f>IF(T1950&gt;0,RANK(T1950,(N1950:P1950,Q1950:AE1950)),0)</f>
        <v>0</v>
      </c>
      <c r="AJ1950" s="6">
        <f>IF(S1950&gt;0,RANK(S1950,(N1950:P1950,Q1950:AE1950)),0)</f>
        <v>0</v>
      </c>
      <c r="AK1950" s="2">
        <f t="shared" si="683"/>
        <v>4.6697798532354907E-3</v>
      </c>
      <c r="AL1950" s="2">
        <f t="shared" si="684"/>
        <v>0</v>
      </c>
      <c r="AM1950" s="2">
        <f t="shared" si="685"/>
        <v>0</v>
      </c>
      <c r="AN1950" s="2">
        <f t="shared" si="686"/>
        <v>0</v>
      </c>
      <c r="AP1950" t="s">
        <v>924</v>
      </c>
      <c r="AQ1950" t="s">
        <v>2184</v>
      </c>
      <c r="AR1950" s="53"/>
      <c r="AT1950" s="92">
        <v>55</v>
      </c>
      <c r="AU1950" s="94">
        <v>41</v>
      </c>
      <c r="AV1950" s="98">
        <f t="shared" si="687"/>
        <v>55041</v>
      </c>
      <c r="AX1950" s="6" t="s">
        <v>1535</v>
      </c>
    </row>
    <row r="1951" spans="1:50" hidden="1" outlineLevel="1">
      <c r="A1951" t="s">
        <v>1360</v>
      </c>
      <c r="B1951" t="s">
        <v>2184</v>
      </c>
      <c r="C1951" s="1">
        <f t="shared" si="678"/>
        <v>13354</v>
      </c>
      <c r="D1951" s="6">
        <f>IF(N1951&gt;0, RANK(N1951,(N1951:P1951,Q1951:AE1951)),0)</f>
        <v>1</v>
      </c>
      <c r="E1951" s="6">
        <f>IF(O1951&gt;0,RANK(O1951,(N1951:P1951,Q1951:AE1951)),0)</f>
        <v>2</v>
      </c>
      <c r="F1951" s="6">
        <f>IF(P1951&gt;0,RANK(P1951,(N1951:P1951,Q1951:AE1951)),0)</f>
        <v>0</v>
      </c>
      <c r="G1951" s="1">
        <f t="shared" si="676"/>
        <v>1056</v>
      </c>
      <c r="H1951" s="2">
        <f t="shared" si="677"/>
        <v>7.907742998352553E-2</v>
      </c>
      <c r="I1951" s="2"/>
      <c r="J1951" s="2">
        <f t="shared" si="679"/>
        <v>0.53482102740751836</v>
      </c>
      <c r="K1951" s="2">
        <f t="shared" si="680"/>
        <v>0.45574359742399279</v>
      </c>
      <c r="L1951" s="2">
        <f t="shared" si="681"/>
        <v>0</v>
      </c>
      <c r="M1951" s="2">
        <f t="shared" si="682"/>
        <v>9.4353751684888576E-3</v>
      </c>
      <c r="N1951" s="56">
        <v>7142</v>
      </c>
      <c r="O1951" s="56">
        <v>6086</v>
      </c>
      <c r="P1951" s="56"/>
      <c r="Q1951" s="56">
        <v>126</v>
      </c>
      <c r="R1951" s="56"/>
      <c r="S1951" s="56"/>
      <c r="T1951" s="56"/>
      <c r="U1951" s="56"/>
      <c r="V1951" s="56"/>
      <c r="W1951" s="56"/>
      <c r="X1951" s="56"/>
      <c r="Y1951" s="56"/>
      <c r="Z1951" s="56"/>
      <c r="AA1951" s="56"/>
      <c r="AB1951" s="56"/>
      <c r="AC1951" s="56"/>
      <c r="AD1951" s="56"/>
      <c r="AE1951" s="56"/>
      <c r="AG1951" s="6">
        <f>IF(Q1951&gt;0,RANK(Q1951,(N1951:P1951,Q1951:AE1951)),0)</f>
        <v>3</v>
      </c>
      <c r="AH1951" s="6">
        <f>IF(R1951&gt;0,RANK(R1951,(N1951:P1951,Q1951:AE1951)),0)</f>
        <v>0</v>
      </c>
      <c r="AI1951" s="6">
        <f>IF(T1951&gt;0,RANK(T1951,(N1951:P1951,Q1951:AE1951)),0)</f>
        <v>0</v>
      </c>
      <c r="AJ1951" s="6">
        <f>IF(S1951&gt;0,RANK(S1951,(N1951:P1951,Q1951:AE1951)),0)</f>
        <v>0</v>
      </c>
      <c r="AK1951" s="2">
        <f t="shared" si="683"/>
        <v>9.435375168488842E-3</v>
      </c>
      <c r="AL1951" s="2">
        <f t="shared" si="684"/>
        <v>0</v>
      </c>
      <c r="AM1951" s="2">
        <f t="shared" si="685"/>
        <v>0</v>
      </c>
      <c r="AN1951" s="2">
        <f t="shared" si="686"/>
        <v>0</v>
      </c>
      <c r="AP1951" t="s">
        <v>1360</v>
      </c>
      <c r="AQ1951" t="s">
        <v>2184</v>
      </c>
      <c r="AR1951" s="53"/>
      <c r="AT1951" s="92">
        <v>55</v>
      </c>
      <c r="AU1951" s="94">
        <v>43</v>
      </c>
      <c r="AV1951" s="98">
        <f t="shared" si="687"/>
        <v>55043</v>
      </c>
      <c r="AX1951" s="6" t="s">
        <v>1535</v>
      </c>
    </row>
    <row r="1952" spans="1:50" hidden="1" outlineLevel="1">
      <c r="A1952" t="s">
        <v>2637</v>
      </c>
      <c r="B1952" t="s">
        <v>2184</v>
      </c>
      <c r="C1952" s="1">
        <f t="shared" si="678"/>
        <v>10315</v>
      </c>
      <c r="D1952" s="6">
        <f>IF(N1952&gt;0, RANK(N1952,(N1952:P1952,Q1952:AE1952)),0)</f>
        <v>1</v>
      </c>
      <c r="E1952" s="6">
        <f>IF(O1952&gt;0,RANK(O1952,(N1952:P1952,Q1952:AE1952)),0)</f>
        <v>2</v>
      </c>
      <c r="F1952" s="6">
        <f>IF(P1952&gt;0,RANK(P1952,(N1952:P1952,Q1952:AE1952)),0)</f>
        <v>0</v>
      </c>
      <c r="G1952" s="1">
        <f t="shared" si="676"/>
        <v>3952</v>
      </c>
      <c r="H1952" s="2">
        <f t="shared" si="677"/>
        <v>0.38313136209403781</v>
      </c>
      <c r="I1952" s="2"/>
      <c r="J1952" s="2">
        <f t="shared" si="679"/>
        <v>0.68647600581677171</v>
      </c>
      <c r="K1952" s="2">
        <f t="shared" si="680"/>
        <v>0.3033446437227339</v>
      </c>
      <c r="L1952" s="2">
        <f t="shared" si="681"/>
        <v>0</v>
      </c>
      <c r="M1952" s="2">
        <f t="shared" si="682"/>
        <v>1.0179350460494396E-2</v>
      </c>
      <c r="N1952" s="56">
        <v>7081</v>
      </c>
      <c r="O1952" s="56">
        <v>3129</v>
      </c>
      <c r="P1952" s="56"/>
      <c r="Q1952" s="56">
        <v>105</v>
      </c>
      <c r="R1952" s="56"/>
      <c r="S1952" s="56"/>
      <c r="T1952" s="56"/>
      <c r="U1952" s="56"/>
      <c r="V1952" s="56"/>
      <c r="W1952" s="56"/>
      <c r="X1952" s="56"/>
      <c r="Y1952" s="56"/>
      <c r="Z1952" s="56"/>
      <c r="AA1952" s="56"/>
      <c r="AB1952" s="56"/>
      <c r="AC1952" s="56"/>
      <c r="AD1952" s="56"/>
      <c r="AE1952" s="56"/>
      <c r="AG1952" s="6">
        <f>IF(Q1952&gt;0,RANK(Q1952,(N1952:P1952,Q1952:AE1952)),0)</f>
        <v>3</v>
      </c>
      <c r="AH1952" s="6">
        <f>IF(R1952&gt;0,RANK(R1952,(N1952:P1952,Q1952:AE1952)),0)</f>
        <v>0</v>
      </c>
      <c r="AI1952" s="6">
        <f>IF(T1952&gt;0,RANK(T1952,(N1952:P1952,Q1952:AE1952)),0)</f>
        <v>0</v>
      </c>
      <c r="AJ1952" s="6">
        <f>IF(S1952&gt;0,RANK(S1952,(N1952:P1952,Q1952:AE1952)),0)</f>
        <v>0</v>
      </c>
      <c r="AK1952" s="2">
        <f t="shared" si="683"/>
        <v>1.0179350460494426E-2</v>
      </c>
      <c r="AL1952" s="2">
        <f t="shared" si="684"/>
        <v>0</v>
      </c>
      <c r="AM1952" s="2">
        <f t="shared" si="685"/>
        <v>0</v>
      </c>
      <c r="AN1952" s="2">
        <f t="shared" si="686"/>
        <v>0</v>
      </c>
      <c r="AP1952" t="s">
        <v>2637</v>
      </c>
      <c r="AQ1952" t="s">
        <v>2184</v>
      </c>
      <c r="AR1952" s="53"/>
      <c r="AT1952" s="92">
        <v>55</v>
      </c>
      <c r="AU1952" s="94">
        <v>45</v>
      </c>
      <c r="AV1952" s="98">
        <f t="shared" si="687"/>
        <v>55045</v>
      </c>
      <c r="AX1952" s="6" t="s">
        <v>1535</v>
      </c>
    </row>
    <row r="1953" spans="1:50" hidden="1" outlineLevel="1">
      <c r="A1953" t="s">
        <v>2475</v>
      </c>
      <c r="B1953" t="s">
        <v>2184</v>
      </c>
      <c r="C1953" s="1">
        <f t="shared" si="678"/>
        <v>5553</v>
      </c>
      <c r="D1953" s="6">
        <f>IF(N1953&gt;0, RANK(N1953,(N1953:P1953,Q1953:AE1953)),0)</f>
        <v>2</v>
      </c>
      <c r="E1953" s="6">
        <f>IF(O1953&gt;0,RANK(O1953,(N1953:P1953,Q1953:AE1953)),0)</f>
        <v>1</v>
      </c>
      <c r="F1953" s="6">
        <f>IF(P1953&gt;0,RANK(P1953,(N1953:P1953,Q1953:AE1953)),0)</f>
        <v>0</v>
      </c>
      <c r="G1953" s="1">
        <f t="shared" si="676"/>
        <v>1383</v>
      </c>
      <c r="H1953" s="2">
        <f t="shared" si="677"/>
        <v>0.24905456509994597</v>
      </c>
      <c r="I1953" s="2"/>
      <c r="J1953" s="2">
        <f t="shared" si="679"/>
        <v>0.37007023230686115</v>
      </c>
      <c r="K1953" s="2">
        <f t="shared" si="680"/>
        <v>0.61912479740680715</v>
      </c>
      <c r="L1953" s="2">
        <f t="shared" si="681"/>
        <v>0</v>
      </c>
      <c r="M1953" s="2">
        <f t="shared" si="682"/>
        <v>1.080497028633165E-2</v>
      </c>
      <c r="N1953" s="56">
        <v>2055</v>
      </c>
      <c r="O1953" s="56">
        <v>3438</v>
      </c>
      <c r="P1953" s="56"/>
      <c r="Q1953" s="56">
        <v>60</v>
      </c>
      <c r="R1953" s="56"/>
      <c r="S1953" s="56"/>
      <c r="T1953" s="56"/>
      <c r="U1953" s="56"/>
      <c r="V1953" s="56"/>
      <c r="W1953" s="56"/>
      <c r="X1953" s="56"/>
      <c r="Y1953" s="56"/>
      <c r="Z1953" s="56"/>
      <c r="AA1953" s="56"/>
      <c r="AB1953" s="56"/>
      <c r="AC1953" s="56"/>
      <c r="AD1953" s="56"/>
      <c r="AE1953" s="56"/>
      <c r="AG1953" s="6">
        <f>IF(Q1953&gt;0,RANK(Q1953,(N1953:P1953,Q1953:AE1953)),0)</f>
        <v>3</v>
      </c>
      <c r="AH1953" s="6">
        <f>IF(R1953&gt;0,RANK(R1953,(N1953:P1953,Q1953:AE1953)),0)</f>
        <v>0</v>
      </c>
      <c r="AI1953" s="6">
        <f>IF(T1953&gt;0,RANK(T1953,(N1953:P1953,Q1953:AE1953)),0)</f>
        <v>0</v>
      </c>
      <c r="AJ1953" s="6">
        <f>IF(S1953&gt;0,RANK(S1953,(N1953:P1953,Q1953:AE1953)),0)</f>
        <v>0</v>
      </c>
      <c r="AK1953" s="2">
        <f t="shared" si="683"/>
        <v>1.0804970286331712E-2</v>
      </c>
      <c r="AL1953" s="2">
        <f t="shared" si="684"/>
        <v>0</v>
      </c>
      <c r="AM1953" s="2">
        <f t="shared" si="685"/>
        <v>0</v>
      </c>
      <c r="AN1953" s="2">
        <f t="shared" si="686"/>
        <v>0</v>
      </c>
      <c r="AP1953" t="s">
        <v>2475</v>
      </c>
      <c r="AQ1953" t="s">
        <v>2184</v>
      </c>
      <c r="AR1953" s="53"/>
      <c r="AT1953" s="92">
        <v>55</v>
      </c>
      <c r="AU1953" s="94">
        <v>47</v>
      </c>
      <c r="AV1953" s="98">
        <f t="shared" si="687"/>
        <v>55047</v>
      </c>
      <c r="AX1953" s="6" t="s">
        <v>1535</v>
      </c>
    </row>
    <row r="1954" spans="1:50" hidden="1" outlineLevel="1">
      <c r="A1954" t="s">
        <v>2098</v>
      </c>
      <c r="B1954" t="s">
        <v>2184</v>
      </c>
      <c r="C1954" s="1">
        <f t="shared" si="678"/>
        <v>6173</v>
      </c>
      <c r="D1954" s="6">
        <f>IF(N1954&gt;0, RANK(N1954,(N1954:P1954,Q1954:AE1954)),0)</f>
        <v>1</v>
      </c>
      <c r="E1954" s="6">
        <f>IF(O1954&gt;0,RANK(O1954,(N1954:P1954,Q1954:AE1954)),0)</f>
        <v>2</v>
      </c>
      <c r="F1954" s="6">
        <f>IF(P1954&gt;0,RANK(P1954,(N1954:P1954,Q1954:AE1954)),0)</f>
        <v>0</v>
      </c>
      <c r="G1954" s="1">
        <f t="shared" si="676"/>
        <v>1903</v>
      </c>
      <c r="H1954" s="2">
        <f t="shared" si="677"/>
        <v>0.30827798477239593</v>
      </c>
      <c r="I1954" s="2"/>
      <c r="J1954" s="2">
        <f t="shared" si="679"/>
        <v>0.64976510610724125</v>
      </c>
      <c r="K1954" s="2">
        <f t="shared" si="680"/>
        <v>0.34148712133484527</v>
      </c>
      <c r="L1954" s="2">
        <f t="shared" si="681"/>
        <v>0</v>
      </c>
      <c r="M1954" s="2">
        <f t="shared" si="682"/>
        <v>8.7477725579134802E-3</v>
      </c>
      <c r="N1954" s="56">
        <v>4011</v>
      </c>
      <c r="O1954" s="56">
        <v>2108</v>
      </c>
      <c r="P1954" s="56"/>
      <c r="Q1954" s="56">
        <v>54</v>
      </c>
      <c r="R1954" s="56"/>
      <c r="S1954" s="56"/>
      <c r="T1954" s="56"/>
      <c r="U1954" s="56"/>
      <c r="V1954" s="56"/>
      <c r="W1954" s="56"/>
      <c r="X1954" s="56"/>
      <c r="Y1954" s="56"/>
      <c r="Z1954" s="56"/>
      <c r="AA1954" s="56"/>
      <c r="AB1954" s="56"/>
      <c r="AC1954" s="56"/>
      <c r="AD1954" s="56"/>
      <c r="AE1954" s="56"/>
      <c r="AG1954" s="6">
        <f>IF(Q1954&gt;0,RANK(Q1954,(N1954:P1954,Q1954:AE1954)),0)</f>
        <v>3</v>
      </c>
      <c r="AH1954" s="6">
        <f>IF(R1954&gt;0,RANK(R1954,(N1954:P1954,Q1954:AE1954)),0)</f>
        <v>0</v>
      </c>
      <c r="AI1954" s="6">
        <f>IF(T1954&gt;0,RANK(T1954,(N1954:P1954,Q1954:AE1954)),0)</f>
        <v>0</v>
      </c>
      <c r="AJ1954" s="6">
        <f>IF(S1954&gt;0,RANK(S1954,(N1954:P1954,Q1954:AE1954)),0)</f>
        <v>0</v>
      </c>
      <c r="AK1954" s="2">
        <f t="shared" si="683"/>
        <v>8.7477725579134941E-3</v>
      </c>
      <c r="AL1954" s="2">
        <f t="shared" si="684"/>
        <v>0</v>
      </c>
      <c r="AM1954" s="2">
        <f t="shared" si="685"/>
        <v>0</v>
      </c>
      <c r="AN1954" s="2">
        <f t="shared" si="686"/>
        <v>0</v>
      </c>
      <c r="AP1954" t="s">
        <v>2098</v>
      </c>
      <c r="AQ1954" t="s">
        <v>2184</v>
      </c>
      <c r="AR1954" s="53"/>
      <c r="AT1954" s="92">
        <v>55</v>
      </c>
      <c r="AU1954" s="94">
        <v>49</v>
      </c>
      <c r="AV1954" s="98">
        <f t="shared" si="687"/>
        <v>55049</v>
      </c>
      <c r="AX1954" s="6" t="s">
        <v>1535</v>
      </c>
    </row>
    <row r="1955" spans="1:50" hidden="1" outlineLevel="1">
      <c r="A1955" t="s">
        <v>748</v>
      </c>
      <c r="B1955" t="s">
        <v>2184</v>
      </c>
      <c r="C1955" s="1">
        <f t="shared" si="678"/>
        <v>3015</v>
      </c>
      <c r="D1955" s="6">
        <f>IF(N1955&gt;0, RANK(N1955,(N1955:P1955,Q1955:AE1955)),0)</f>
        <v>1</v>
      </c>
      <c r="E1955" s="6">
        <f>IF(O1955&gt;0,RANK(O1955,(N1955:P1955,Q1955:AE1955)),0)</f>
        <v>2</v>
      </c>
      <c r="F1955" s="6">
        <f>IF(P1955&gt;0,RANK(P1955,(N1955:P1955,Q1955:AE1955)),0)</f>
        <v>0</v>
      </c>
      <c r="G1955" s="1">
        <f t="shared" si="676"/>
        <v>1045</v>
      </c>
      <c r="H1955" s="2">
        <f t="shared" si="677"/>
        <v>0.34660033167495852</v>
      </c>
      <c r="I1955" s="2"/>
      <c r="J1955" s="2">
        <f t="shared" si="679"/>
        <v>0.66865671641791047</v>
      </c>
      <c r="K1955" s="2">
        <f t="shared" si="680"/>
        <v>0.3220563847429519</v>
      </c>
      <c r="L1955" s="2">
        <f t="shared" si="681"/>
        <v>0</v>
      </c>
      <c r="M1955" s="2">
        <f t="shared" si="682"/>
        <v>9.2868988391376361E-3</v>
      </c>
      <c r="N1955" s="56">
        <v>2016</v>
      </c>
      <c r="O1955" s="56">
        <v>971</v>
      </c>
      <c r="P1955" s="56"/>
      <c r="Q1955" s="56">
        <v>28</v>
      </c>
      <c r="R1955" s="56"/>
      <c r="S1955" s="56"/>
      <c r="T1955" s="56"/>
      <c r="U1955" s="56"/>
      <c r="V1955" s="56"/>
      <c r="W1955" s="56"/>
      <c r="X1955" s="56"/>
      <c r="Y1955" s="56"/>
      <c r="Z1955" s="56"/>
      <c r="AA1955" s="56"/>
      <c r="AB1955" s="56"/>
      <c r="AC1955" s="56"/>
      <c r="AD1955" s="56"/>
      <c r="AE1955" s="56"/>
      <c r="AG1955" s="6">
        <f>IF(Q1955&gt;0,RANK(Q1955,(N1955:P1955,Q1955:AE1955)),0)</f>
        <v>3</v>
      </c>
      <c r="AH1955" s="6">
        <f>IF(R1955&gt;0,RANK(R1955,(N1955:P1955,Q1955:AE1955)),0)</f>
        <v>0</v>
      </c>
      <c r="AI1955" s="6">
        <f>IF(T1955&gt;0,RANK(T1955,(N1955:P1955,Q1955:AE1955)),0)</f>
        <v>0</v>
      </c>
      <c r="AJ1955" s="6">
        <f>IF(S1955&gt;0,RANK(S1955,(N1955:P1955,Q1955:AE1955)),0)</f>
        <v>0</v>
      </c>
      <c r="AK1955" s="2">
        <f t="shared" si="683"/>
        <v>9.2868988391376448E-3</v>
      </c>
      <c r="AL1955" s="2">
        <f t="shared" si="684"/>
        <v>0</v>
      </c>
      <c r="AM1955" s="2">
        <f t="shared" si="685"/>
        <v>0</v>
      </c>
      <c r="AN1955" s="2">
        <f t="shared" si="686"/>
        <v>0</v>
      </c>
      <c r="AP1955" t="s">
        <v>748</v>
      </c>
      <c r="AQ1955" t="s">
        <v>2184</v>
      </c>
      <c r="AR1955" s="53"/>
      <c r="AT1955" s="92">
        <v>55</v>
      </c>
      <c r="AU1955" s="94">
        <v>51</v>
      </c>
      <c r="AV1955" s="98">
        <f t="shared" si="687"/>
        <v>55051</v>
      </c>
      <c r="AX1955" s="6" t="s">
        <v>1535</v>
      </c>
    </row>
    <row r="1956" spans="1:50" hidden="1" outlineLevel="1">
      <c r="A1956" t="s">
        <v>2097</v>
      </c>
      <c r="B1956" t="s">
        <v>2184</v>
      </c>
      <c r="C1956" s="1">
        <f t="shared" si="678"/>
        <v>5673</v>
      </c>
      <c r="D1956" s="6">
        <f>IF(N1956&gt;0, RANK(N1956,(N1956:P1956,Q1956:AE1956)),0)</f>
        <v>1</v>
      </c>
      <c r="E1956" s="6">
        <f>IF(O1956&gt;0,RANK(O1956,(N1956:P1956,Q1956:AE1956)),0)</f>
        <v>2</v>
      </c>
      <c r="F1956" s="6">
        <f>IF(P1956&gt;0,RANK(P1956,(N1956:P1956,Q1956:AE1956)),0)</f>
        <v>0</v>
      </c>
      <c r="G1956" s="1">
        <f t="shared" si="676"/>
        <v>1994</v>
      </c>
      <c r="H1956" s="2">
        <f t="shared" si="677"/>
        <v>0.35148951172219284</v>
      </c>
      <c r="I1956" s="2"/>
      <c r="J1956" s="2">
        <f t="shared" si="679"/>
        <v>0.67265996827075625</v>
      </c>
      <c r="K1956" s="2">
        <f t="shared" si="680"/>
        <v>0.32117045654856335</v>
      </c>
      <c r="L1956" s="2">
        <f t="shared" si="681"/>
        <v>0</v>
      </c>
      <c r="M1956" s="2">
        <f t="shared" si="682"/>
        <v>6.1695751806803978E-3</v>
      </c>
      <c r="N1956" s="56">
        <v>3816</v>
      </c>
      <c r="O1956" s="56">
        <v>1822</v>
      </c>
      <c r="P1956" s="56"/>
      <c r="Q1956" s="56">
        <v>35</v>
      </c>
      <c r="R1956" s="56"/>
      <c r="S1956" s="56"/>
      <c r="T1956" s="56"/>
      <c r="U1956" s="56"/>
      <c r="V1956" s="56"/>
      <c r="W1956" s="56"/>
      <c r="X1956" s="56"/>
      <c r="Y1956" s="56"/>
      <c r="Z1956" s="56"/>
      <c r="AA1956" s="56"/>
      <c r="AB1956" s="56"/>
      <c r="AC1956" s="56"/>
      <c r="AD1956" s="56"/>
      <c r="AE1956" s="56"/>
      <c r="AG1956" s="6">
        <f>IF(Q1956&gt;0,RANK(Q1956,(N1956:P1956,Q1956:AE1956)),0)</f>
        <v>3</v>
      </c>
      <c r="AH1956" s="6">
        <f>IF(R1956&gt;0,RANK(R1956,(N1956:P1956,Q1956:AE1956)),0)</f>
        <v>0</v>
      </c>
      <c r="AI1956" s="6">
        <f>IF(T1956&gt;0,RANK(T1956,(N1956:P1956,Q1956:AE1956)),0)</f>
        <v>0</v>
      </c>
      <c r="AJ1956" s="6">
        <f>IF(S1956&gt;0,RANK(S1956,(N1956:P1956,Q1956:AE1956)),0)</f>
        <v>0</v>
      </c>
      <c r="AK1956" s="2">
        <f t="shared" si="683"/>
        <v>6.169575180680416E-3</v>
      </c>
      <c r="AL1956" s="2">
        <f t="shared" si="684"/>
        <v>0</v>
      </c>
      <c r="AM1956" s="2">
        <f t="shared" si="685"/>
        <v>0</v>
      </c>
      <c r="AN1956" s="2">
        <f t="shared" si="686"/>
        <v>0</v>
      </c>
      <c r="AP1956" t="s">
        <v>2097</v>
      </c>
      <c r="AQ1956" t="s">
        <v>2184</v>
      </c>
      <c r="AR1956" s="53"/>
      <c r="AT1956" s="92">
        <v>55</v>
      </c>
      <c r="AU1956" s="94">
        <v>53</v>
      </c>
      <c r="AV1956" s="98">
        <f t="shared" si="687"/>
        <v>55053</v>
      </c>
      <c r="AX1956" s="6" t="s">
        <v>1535</v>
      </c>
    </row>
    <row r="1957" spans="1:50" hidden="1" outlineLevel="1">
      <c r="A1957" t="s">
        <v>1156</v>
      </c>
      <c r="B1957" t="s">
        <v>2184</v>
      </c>
      <c r="C1957" s="1">
        <f t="shared" si="678"/>
        <v>19680</v>
      </c>
      <c r="D1957" s="6">
        <f>IF(N1957&gt;0, RANK(N1957,(N1957:P1957,Q1957:AE1957)),0)</f>
        <v>1</v>
      </c>
      <c r="E1957" s="6">
        <f>IF(O1957&gt;0,RANK(O1957,(N1957:P1957,Q1957:AE1957)),0)</f>
        <v>2</v>
      </c>
      <c r="F1957" s="6">
        <f>IF(P1957&gt;0,RANK(P1957,(N1957:P1957,Q1957:AE1957)),0)</f>
        <v>0</v>
      </c>
      <c r="G1957" s="1">
        <f t="shared" si="676"/>
        <v>1679</v>
      </c>
      <c r="H1957" s="2">
        <f t="shared" si="677"/>
        <v>8.5315040650406501E-2</v>
      </c>
      <c r="I1957" s="2"/>
      <c r="J1957" s="2">
        <f t="shared" si="679"/>
        <v>0.53744918699186994</v>
      </c>
      <c r="K1957" s="2">
        <f t="shared" si="680"/>
        <v>0.45213414634146343</v>
      </c>
      <c r="L1957" s="2">
        <f t="shared" si="681"/>
        <v>0</v>
      </c>
      <c r="M1957" s="2">
        <f t="shared" si="682"/>
        <v>1.041666666666663E-2</v>
      </c>
      <c r="N1957" s="56">
        <v>10577</v>
      </c>
      <c r="O1957" s="56">
        <v>8898</v>
      </c>
      <c r="P1957" s="56"/>
      <c r="Q1957" s="56">
        <v>205</v>
      </c>
      <c r="R1957" s="56"/>
      <c r="S1957" s="56"/>
      <c r="T1957" s="56"/>
      <c r="U1957" s="56"/>
      <c r="V1957" s="56"/>
      <c r="W1957" s="56"/>
      <c r="X1957" s="56"/>
      <c r="Y1957" s="56"/>
      <c r="Z1957" s="56"/>
      <c r="AA1957" s="56"/>
      <c r="AB1957" s="56"/>
      <c r="AC1957" s="56"/>
      <c r="AD1957" s="56"/>
      <c r="AE1957" s="56"/>
      <c r="AG1957" s="6">
        <f>IF(Q1957&gt;0,RANK(Q1957,(N1957:P1957,Q1957:AE1957)),0)</f>
        <v>3</v>
      </c>
      <c r="AH1957" s="6">
        <f>IF(R1957&gt;0,RANK(R1957,(N1957:P1957,Q1957:AE1957)),0)</f>
        <v>0</v>
      </c>
      <c r="AI1957" s="6">
        <f>IF(T1957&gt;0,RANK(T1957,(N1957:P1957,Q1957:AE1957)),0)</f>
        <v>0</v>
      </c>
      <c r="AJ1957" s="6">
        <f>IF(S1957&gt;0,RANK(S1957,(N1957:P1957,Q1957:AE1957)),0)</f>
        <v>0</v>
      </c>
      <c r="AK1957" s="2">
        <f t="shared" si="683"/>
        <v>1.0416666666666666E-2</v>
      </c>
      <c r="AL1957" s="2">
        <f t="shared" si="684"/>
        <v>0</v>
      </c>
      <c r="AM1957" s="2">
        <f t="shared" si="685"/>
        <v>0</v>
      </c>
      <c r="AN1957" s="2">
        <f t="shared" si="686"/>
        <v>0</v>
      </c>
      <c r="AP1957" t="s">
        <v>1156</v>
      </c>
      <c r="AQ1957" t="s">
        <v>2184</v>
      </c>
      <c r="AR1957" s="53"/>
      <c r="AT1957" s="92">
        <v>55</v>
      </c>
      <c r="AU1957" s="94">
        <v>55</v>
      </c>
      <c r="AV1957" s="98">
        <f t="shared" si="687"/>
        <v>55055</v>
      </c>
      <c r="AX1957" s="6" t="s">
        <v>1535</v>
      </c>
    </row>
    <row r="1958" spans="1:50" hidden="1" outlineLevel="1">
      <c r="A1958" t="s">
        <v>1626</v>
      </c>
      <c r="B1958" t="s">
        <v>2184</v>
      </c>
      <c r="C1958" s="1">
        <f t="shared" si="678"/>
        <v>6261</v>
      </c>
      <c r="D1958" s="6">
        <f>IF(N1958&gt;0, RANK(N1958,(N1958:P1958,Q1958:AE1958)),0)</f>
        <v>2</v>
      </c>
      <c r="E1958" s="6">
        <f>IF(O1958&gt;0,RANK(O1958,(N1958:P1958,Q1958:AE1958)),0)</f>
        <v>1</v>
      </c>
      <c r="F1958" s="6">
        <f>IF(P1958&gt;0,RANK(P1958,(N1958:P1958,Q1958:AE1958)),0)</f>
        <v>0</v>
      </c>
      <c r="G1958" s="1">
        <f t="shared" si="676"/>
        <v>78</v>
      </c>
      <c r="H1958" s="2">
        <f t="shared" si="677"/>
        <v>1.2458073790129372E-2</v>
      </c>
      <c r="I1958" s="2"/>
      <c r="J1958" s="2">
        <f t="shared" si="679"/>
        <v>0.49129532023638395</v>
      </c>
      <c r="K1958" s="2">
        <f t="shared" si="680"/>
        <v>0.50375339402651331</v>
      </c>
      <c r="L1958" s="2">
        <f t="shared" si="681"/>
        <v>0</v>
      </c>
      <c r="M1958" s="2">
        <f t="shared" si="682"/>
        <v>4.9512857371027952E-3</v>
      </c>
      <c r="N1958" s="56">
        <v>3076</v>
      </c>
      <c r="O1958" s="56">
        <v>3154</v>
      </c>
      <c r="P1958" s="56"/>
      <c r="Q1958" s="56">
        <v>31</v>
      </c>
      <c r="R1958" s="56"/>
      <c r="S1958" s="56"/>
      <c r="T1958" s="56"/>
      <c r="U1958" s="56"/>
      <c r="V1958" s="56"/>
      <c r="W1958" s="56"/>
      <c r="X1958" s="56"/>
      <c r="Y1958" s="56"/>
      <c r="Z1958" s="56"/>
      <c r="AA1958" s="56"/>
      <c r="AB1958" s="56"/>
      <c r="AC1958" s="56"/>
      <c r="AD1958" s="56"/>
      <c r="AE1958" s="56"/>
      <c r="AG1958" s="6">
        <f>IF(Q1958&gt;0,RANK(Q1958,(N1958:P1958,Q1958:AE1958)),0)</f>
        <v>3</v>
      </c>
      <c r="AH1958" s="6">
        <f>IF(R1958&gt;0,RANK(R1958,(N1958:P1958,Q1958:AE1958)),0)</f>
        <v>0</v>
      </c>
      <c r="AI1958" s="6">
        <f>IF(T1958&gt;0,RANK(T1958,(N1958:P1958,Q1958:AE1958)),0)</f>
        <v>0</v>
      </c>
      <c r="AJ1958" s="6">
        <f>IF(S1958&gt;0,RANK(S1958,(N1958:P1958,Q1958:AE1958)),0)</f>
        <v>0</v>
      </c>
      <c r="AK1958" s="2">
        <f t="shared" si="683"/>
        <v>4.9512857371026989E-3</v>
      </c>
      <c r="AL1958" s="2">
        <f t="shared" si="684"/>
        <v>0</v>
      </c>
      <c r="AM1958" s="2">
        <f t="shared" si="685"/>
        <v>0</v>
      </c>
      <c r="AN1958" s="2">
        <f t="shared" si="686"/>
        <v>0</v>
      </c>
      <c r="AP1958" t="s">
        <v>1626</v>
      </c>
      <c r="AQ1958" t="s">
        <v>2184</v>
      </c>
      <c r="AR1958" s="53"/>
      <c r="AT1958" s="92">
        <v>55</v>
      </c>
      <c r="AU1958" s="94">
        <v>57</v>
      </c>
      <c r="AV1958" s="98">
        <f t="shared" si="687"/>
        <v>55057</v>
      </c>
      <c r="AX1958" s="6" t="s">
        <v>1535</v>
      </c>
    </row>
    <row r="1959" spans="1:50" hidden="1" outlineLevel="1">
      <c r="A1959" t="s">
        <v>1571</v>
      </c>
      <c r="B1959" t="s">
        <v>2184</v>
      </c>
      <c r="C1959" s="1">
        <f t="shared" si="678"/>
        <v>39772</v>
      </c>
      <c r="D1959" s="6">
        <f>IF(N1959&gt;0, RANK(N1959,(N1959:P1959,Q1959:AE1959)),0)</f>
        <v>1</v>
      </c>
      <c r="E1959" s="6">
        <f>IF(O1959&gt;0,RANK(O1959,(N1959:P1959,Q1959:AE1959)),0)</f>
        <v>2</v>
      </c>
      <c r="F1959" s="6">
        <f>IF(P1959&gt;0,RANK(P1959,(N1959:P1959,Q1959:AE1959)),0)</f>
        <v>0</v>
      </c>
      <c r="G1959" s="1">
        <f t="shared" si="676"/>
        <v>10581</v>
      </c>
      <c r="H1959" s="2">
        <f t="shared" si="677"/>
        <v>0.26604143618626169</v>
      </c>
      <c r="I1959" s="2"/>
      <c r="J1959" s="2">
        <f t="shared" si="679"/>
        <v>0.62777833651815351</v>
      </c>
      <c r="K1959" s="2">
        <f t="shared" si="680"/>
        <v>0.36173690033189176</v>
      </c>
      <c r="L1959" s="2">
        <f t="shared" si="681"/>
        <v>0</v>
      </c>
      <c r="M1959" s="2">
        <f t="shared" si="682"/>
        <v>1.0484763149954723E-2</v>
      </c>
      <c r="N1959" s="56">
        <v>24968</v>
      </c>
      <c r="O1959" s="56">
        <v>14387</v>
      </c>
      <c r="P1959" s="56"/>
      <c r="Q1959" s="56">
        <v>417</v>
      </c>
      <c r="R1959" s="56"/>
      <c r="S1959" s="56"/>
      <c r="T1959" s="56"/>
      <c r="U1959" s="56"/>
      <c r="V1959" s="56"/>
      <c r="W1959" s="56"/>
      <c r="X1959" s="56"/>
      <c r="Y1959" s="56"/>
      <c r="Z1959" s="56"/>
      <c r="AA1959" s="56"/>
      <c r="AB1959" s="56"/>
      <c r="AC1959" s="56"/>
      <c r="AD1959" s="56"/>
      <c r="AE1959" s="56"/>
      <c r="AG1959" s="6">
        <f>IF(Q1959&gt;0,RANK(Q1959,(N1959:P1959,Q1959:AE1959)),0)</f>
        <v>3</v>
      </c>
      <c r="AH1959" s="6">
        <f>IF(R1959&gt;0,RANK(R1959,(N1959:P1959,Q1959:AE1959)),0)</f>
        <v>0</v>
      </c>
      <c r="AI1959" s="6">
        <f>IF(T1959&gt;0,RANK(T1959,(N1959:P1959,Q1959:AE1959)),0)</f>
        <v>0</v>
      </c>
      <c r="AJ1959" s="6">
        <f>IF(S1959&gt;0,RANK(S1959,(N1959:P1959,Q1959:AE1959)),0)</f>
        <v>0</v>
      </c>
      <c r="AK1959" s="2">
        <f t="shared" si="683"/>
        <v>1.0484763149954742E-2</v>
      </c>
      <c r="AL1959" s="2">
        <f t="shared" si="684"/>
        <v>0</v>
      </c>
      <c r="AM1959" s="2">
        <f t="shared" si="685"/>
        <v>0</v>
      </c>
      <c r="AN1959" s="2">
        <f t="shared" si="686"/>
        <v>0</v>
      </c>
      <c r="AP1959" t="s">
        <v>1571</v>
      </c>
      <c r="AQ1959" t="s">
        <v>2184</v>
      </c>
      <c r="AR1959" s="53"/>
      <c r="AT1959" s="92">
        <v>55</v>
      </c>
      <c r="AU1959" s="94">
        <v>59</v>
      </c>
      <c r="AV1959" s="98">
        <f t="shared" si="687"/>
        <v>55059</v>
      </c>
      <c r="AX1959" s="6" t="s">
        <v>1535</v>
      </c>
    </row>
    <row r="1960" spans="1:50" hidden="1" outlineLevel="1">
      <c r="A1960" t="s">
        <v>2248</v>
      </c>
      <c r="B1960" t="s">
        <v>2184</v>
      </c>
      <c r="C1960" s="1">
        <f t="shared" si="678"/>
        <v>7101</v>
      </c>
      <c r="D1960" s="6">
        <f>IF(N1960&gt;0, RANK(N1960,(N1960:P1960,Q1960:AE1960)),0)</f>
        <v>1</v>
      </c>
      <c r="E1960" s="6">
        <f>IF(O1960&gt;0,RANK(O1960,(N1960:P1960,Q1960:AE1960)),0)</f>
        <v>2</v>
      </c>
      <c r="F1960" s="6">
        <f>IF(P1960&gt;0,RANK(P1960,(N1960:P1960,Q1960:AE1960)),0)</f>
        <v>0</v>
      </c>
      <c r="G1960" s="1">
        <f t="shared" si="676"/>
        <v>801</v>
      </c>
      <c r="H1960" s="2">
        <f t="shared" si="677"/>
        <v>0.11280101394169835</v>
      </c>
      <c r="I1960" s="2"/>
      <c r="J1960" s="2">
        <f t="shared" si="679"/>
        <v>0.55147162371496972</v>
      </c>
      <c r="K1960" s="2">
        <f t="shared" si="680"/>
        <v>0.43867060977327138</v>
      </c>
      <c r="L1960" s="2">
        <f t="shared" si="681"/>
        <v>0</v>
      </c>
      <c r="M1960" s="2">
        <f t="shared" si="682"/>
        <v>9.8577665117589031E-3</v>
      </c>
      <c r="N1960" s="56">
        <v>3916</v>
      </c>
      <c r="O1960" s="56">
        <v>3115</v>
      </c>
      <c r="P1960" s="56"/>
      <c r="Q1960" s="56">
        <v>70</v>
      </c>
      <c r="R1960" s="56"/>
      <c r="S1960" s="56"/>
      <c r="T1960" s="56"/>
      <c r="U1960" s="56"/>
      <c r="V1960" s="56"/>
      <c r="W1960" s="56"/>
      <c r="X1960" s="56"/>
      <c r="Y1960" s="56"/>
      <c r="Z1960" s="56"/>
      <c r="AA1960" s="56"/>
      <c r="AB1960" s="56"/>
      <c r="AC1960" s="56"/>
      <c r="AD1960" s="56"/>
      <c r="AE1960" s="56"/>
      <c r="AG1960" s="6">
        <f>IF(Q1960&gt;0,RANK(Q1960,(N1960:P1960,Q1960:AE1960)),0)</f>
        <v>3</v>
      </c>
      <c r="AH1960" s="6">
        <f>IF(R1960&gt;0,RANK(R1960,(N1960:P1960,Q1960:AE1960)),0)</f>
        <v>0</v>
      </c>
      <c r="AI1960" s="6">
        <f>IF(T1960&gt;0,RANK(T1960,(N1960:P1960,Q1960:AE1960)),0)</f>
        <v>0</v>
      </c>
      <c r="AJ1960" s="6">
        <f>IF(S1960&gt;0,RANK(S1960,(N1960:P1960,Q1960:AE1960)),0)</f>
        <v>0</v>
      </c>
      <c r="AK1960" s="2">
        <f t="shared" si="683"/>
        <v>9.8577665117589065E-3</v>
      </c>
      <c r="AL1960" s="2">
        <f t="shared" si="684"/>
        <v>0</v>
      </c>
      <c r="AM1960" s="2">
        <f t="shared" si="685"/>
        <v>0</v>
      </c>
      <c r="AN1960" s="2">
        <f t="shared" si="686"/>
        <v>0</v>
      </c>
      <c r="AP1960" t="s">
        <v>2248</v>
      </c>
      <c r="AQ1960" t="s">
        <v>2184</v>
      </c>
      <c r="AR1960" s="53"/>
      <c r="AT1960" s="92">
        <v>55</v>
      </c>
      <c r="AU1960" s="94">
        <v>61</v>
      </c>
      <c r="AV1960" s="98">
        <f t="shared" si="687"/>
        <v>55061</v>
      </c>
      <c r="AX1960" s="6" t="s">
        <v>1535</v>
      </c>
    </row>
    <row r="1961" spans="1:50" hidden="1" outlineLevel="1">
      <c r="A1961" t="s">
        <v>79</v>
      </c>
      <c r="B1961" t="s">
        <v>2184</v>
      </c>
      <c r="C1961" s="1">
        <f t="shared" si="678"/>
        <v>31048</v>
      </c>
      <c r="D1961" s="6">
        <f>IF(N1961&gt;0, RANK(N1961,(N1961:P1961,Q1961:AE1961)),0)</f>
        <v>1</v>
      </c>
      <c r="E1961" s="6">
        <f>IF(O1961&gt;0,RANK(O1961,(N1961:P1961,Q1961:AE1961)),0)</f>
        <v>2</v>
      </c>
      <c r="F1961" s="6">
        <f>IF(P1961&gt;0,RANK(P1961,(N1961:P1961,Q1961:AE1961)),0)</f>
        <v>0</v>
      </c>
      <c r="G1961" s="1">
        <f t="shared" si="676"/>
        <v>9921</v>
      </c>
      <c r="H1961" s="2">
        <f t="shared" si="677"/>
        <v>0.31953749033754186</v>
      </c>
      <c r="I1961" s="2"/>
      <c r="J1961" s="2">
        <f t="shared" si="679"/>
        <v>0.65556557588250453</v>
      </c>
      <c r="K1961" s="2">
        <f t="shared" si="680"/>
        <v>0.33602808554496266</v>
      </c>
      <c r="L1961" s="2">
        <f t="shared" si="681"/>
        <v>0</v>
      </c>
      <c r="M1961" s="2">
        <f t="shared" si="682"/>
        <v>8.4063385725328121E-3</v>
      </c>
      <c r="N1961" s="56">
        <v>20354</v>
      </c>
      <c r="O1961" s="56">
        <v>10433</v>
      </c>
      <c r="P1961" s="56"/>
      <c r="Q1961" s="56">
        <v>261</v>
      </c>
      <c r="R1961" s="56"/>
      <c r="S1961" s="56"/>
      <c r="T1961" s="56"/>
      <c r="U1961" s="56"/>
      <c r="V1961" s="56"/>
      <c r="W1961" s="56"/>
      <c r="X1961" s="56"/>
      <c r="Y1961" s="56"/>
      <c r="Z1961" s="56"/>
      <c r="AA1961" s="56"/>
      <c r="AB1961" s="56"/>
      <c r="AC1961" s="56"/>
      <c r="AD1961" s="56"/>
      <c r="AE1961" s="56"/>
      <c r="AG1961" s="6">
        <f>IF(Q1961&gt;0,RANK(Q1961,(N1961:P1961,Q1961:AE1961)),0)</f>
        <v>3</v>
      </c>
      <c r="AH1961" s="6">
        <f>IF(R1961&gt;0,RANK(R1961,(N1961:P1961,Q1961:AE1961)),0)</f>
        <v>0</v>
      </c>
      <c r="AI1961" s="6">
        <f>IF(T1961&gt;0,RANK(T1961,(N1961:P1961,Q1961:AE1961)),0)</f>
        <v>0</v>
      </c>
      <c r="AJ1961" s="6">
        <f>IF(S1961&gt;0,RANK(S1961,(N1961:P1961,Q1961:AE1961)),0)</f>
        <v>0</v>
      </c>
      <c r="AK1961" s="2">
        <f t="shared" si="683"/>
        <v>8.406338572532852E-3</v>
      </c>
      <c r="AL1961" s="2">
        <f t="shared" si="684"/>
        <v>0</v>
      </c>
      <c r="AM1961" s="2">
        <f t="shared" si="685"/>
        <v>0</v>
      </c>
      <c r="AN1961" s="2">
        <f t="shared" si="686"/>
        <v>0</v>
      </c>
      <c r="AP1961" t="s">
        <v>79</v>
      </c>
      <c r="AQ1961" t="s">
        <v>2184</v>
      </c>
      <c r="AR1961" s="53"/>
      <c r="AT1961" s="92">
        <v>55</v>
      </c>
      <c r="AU1961" s="94">
        <v>63</v>
      </c>
      <c r="AV1961" s="98">
        <f t="shared" si="687"/>
        <v>55063</v>
      </c>
      <c r="AX1961" s="6" t="s">
        <v>1535</v>
      </c>
    </row>
    <row r="1962" spans="1:50" hidden="1" outlineLevel="1">
      <c r="A1962" t="s">
        <v>1398</v>
      </c>
      <c r="B1962" t="s">
        <v>2184</v>
      </c>
      <c r="C1962" s="1">
        <f t="shared" ref="C1962:C1993" si="688">SUM(N1962:AE1962)</f>
        <v>4918</v>
      </c>
      <c r="D1962" s="6">
        <f>IF(N1962&gt;0, RANK(N1962,(N1962:P1962,Q1962:AE1962)),0)</f>
        <v>1</v>
      </c>
      <c r="E1962" s="6">
        <f>IF(O1962&gt;0,RANK(O1962,(N1962:P1962,Q1962:AE1962)),0)</f>
        <v>2</v>
      </c>
      <c r="F1962" s="6">
        <f>IF(P1962&gt;0,RANK(P1962,(N1962:P1962,Q1962:AE1962)),0)</f>
        <v>0</v>
      </c>
      <c r="G1962" s="1">
        <f t="shared" si="676"/>
        <v>1406</v>
      </c>
      <c r="H1962" s="2">
        <f t="shared" si="677"/>
        <v>0.28588857259048395</v>
      </c>
      <c r="I1962" s="2"/>
      <c r="J1962" s="2">
        <f t="shared" ref="J1962:J1993" si="689">IF($C1962=0,"-",N1962/$C1962)</f>
        <v>0.63948759658397725</v>
      </c>
      <c r="K1962" s="2">
        <f t="shared" ref="K1962:K1993" si="690">IF($C1962=0,"-",O1962/$C1962)</f>
        <v>0.3535990239934933</v>
      </c>
      <c r="L1962" s="2">
        <f t="shared" ref="L1962:L1993" si="691">IF($C1962=0,"-",P1962/$C1962)</f>
        <v>0</v>
      </c>
      <c r="M1962" s="2">
        <f t="shared" ref="M1962:M1993" si="692">IF(C1962=0,"-",(1-J1962-K1962-L1962))</f>
        <v>6.9133794225294531E-3</v>
      </c>
      <c r="N1962" s="56">
        <v>3145</v>
      </c>
      <c r="O1962" s="56">
        <v>1739</v>
      </c>
      <c r="P1962" s="56"/>
      <c r="Q1962" s="56">
        <v>34</v>
      </c>
      <c r="R1962" s="56"/>
      <c r="S1962" s="56"/>
      <c r="T1962" s="56"/>
      <c r="U1962" s="56"/>
      <c r="V1962" s="56"/>
      <c r="W1962" s="56"/>
      <c r="X1962" s="56"/>
      <c r="Y1962" s="56"/>
      <c r="Z1962" s="56"/>
      <c r="AA1962" s="56"/>
      <c r="AB1962" s="56"/>
      <c r="AC1962" s="56"/>
      <c r="AD1962" s="56"/>
      <c r="AE1962" s="56"/>
      <c r="AG1962" s="6">
        <f>IF(Q1962&gt;0,RANK(Q1962,(N1962:P1962,Q1962:AE1962)),0)</f>
        <v>3</v>
      </c>
      <c r="AH1962" s="6">
        <f>IF(R1962&gt;0,RANK(R1962,(N1962:P1962,Q1962:AE1962)),0)</f>
        <v>0</v>
      </c>
      <c r="AI1962" s="6">
        <f>IF(T1962&gt;0,RANK(T1962,(N1962:P1962,Q1962:AE1962)),0)</f>
        <v>0</v>
      </c>
      <c r="AJ1962" s="6">
        <f>IF(S1962&gt;0,RANK(S1962,(N1962:P1962,Q1962:AE1962)),0)</f>
        <v>0</v>
      </c>
      <c r="AK1962" s="2">
        <f t="shared" ref="AK1962:AK1993" si="693">IF($C1962=0,"-",Q1962/$C1962)</f>
        <v>6.9133794225294835E-3</v>
      </c>
      <c r="AL1962" s="2">
        <f t="shared" ref="AL1962:AL1993" si="694">IF($C1962=0,"-",R1962/$C1962)</f>
        <v>0</v>
      </c>
      <c r="AM1962" s="2">
        <f t="shared" ref="AM1962:AM1993" si="695">IF($C1962=0,"-",T1962/$C1962)</f>
        <v>0</v>
      </c>
      <c r="AN1962" s="2">
        <f t="shared" ref="AN1962:AN1993" si="696">IF($C1962=0,"-",S1962/$C1962)</f>
        <v>0</v>
      </c>
      <c r="AP1962" t="s">
        <v>1398</v>
      </c>
      <c r="AQ1962" t="s">
        <v>2184</v>
      </c>
      <c r="AR1962" s="53"/>
      <c r="AT1962" s="92">
        <v>55</v>
      </c>
      <c r="AU1962" s="94">
        <v>65</v>
      </c>
      <c r="AV1962" s="98">
        <f t="shared" si="687"/>
        <v>55065</v>
      </c>
      <c r="AX1962" s="6" t="s">
        <v>1535</v>
      </c>
    </row>
    <row r="1963" spans="1:50" hidden="1" outlineLevel="1">
      <c r="A1963" t="s">
        <v>1171</v>
      </c>
      <c r="B1963" t="s">
        <v>2184</v>
      </c>
      <c r="C1963" s="1">
        <f t="shared" si="688"/>
        <v>6430</v>
      </c>
      <c r="D1963" s="6">
        <f>IF(N1963&gt;0, RANK(N1963,(N1963:P1963,Q1963:AE1963)),0)</f>
        <v>1</v>
      </c>
      <c r="E1963" s="6">
        <f>IF(O1963&gt;0,RANK(O1963,(N1963:P1963,Q1963:AE1963)),0)</f>
        <v>2</v>
      </c>
      <c r="F1963" s="6">
        <f>IF(P1963&gt;0,RANK(P1963,(N1963:P1963,Q1963:AE1963)),0)</f>
        <v>0</v>
      </c>
      <c r="G1963" s="1">
        <f t="shared" si="676"/>
        <v>1494</v>
      </c>
      <c r="H1963" s="2">
        <f t="shared" si="677"/>
        <v>0.232348367029549</v>
      </c>
      <c r="I1963" s="2"/>
      <c r="J1963" s="2">
        <f t="shared" si="689"/>
        <v>0.61290824261275267</v>
      </c>
      <c r="K1963" s="2">
        <f t="shared" si="690"/>
        <v>0.38055987558320375</v>
      </c>
      <c r="L1963" s="2">
        <f t="shared" si="691"/>
        <v>0</v>
      </c>
      <c r="M1963" s="2">
        <f t="shared" si="692"/>
        <v>6.5318818040435711E-3</v>
      </c>
      <c r="N1963" s="56">
        <v>3941</v>
      </c>
      <c r="O1963" s="56">
        <v>2447</v>
      </c>
      <c r="P1963" s="56"/>
      <c r="Q1963" s="56">
        <v>42</v>
      </c>
      <c r="R1963" s="56"/>
      <c r="S1963" s="56"/>
      <c r="T1963" s="56"/>
      <c r="U1963" s="56"/>
      <c r="V1963" s="56"/>
      <c r="W1963" s="56"/>
      <c r="X1963" s="56"/>
      <c r="Y1963" s="56"/>
      <c r="Z1963" s="56"/>
      <c r="AA1963" s="56"/>
      <c r="AB1963" s="56"/>
      <c r="AC1963" s="56"/>
      <c r="AD1963" s="56"/>
      <c r="AE1963" s="56"/>
      <c r="AG1963" s="6">
        <f>IF(Q1963&gt;0,RANK(Q1963,(N1963:P1963,Q1963:AE1963)),0)</f>
        <v>3</v>
      </c>
      <c r="AH1963" s="6">
        <f>IF(R1963&gt;0,RANK(R1963,(N1963:P1963,Q1963:AE1963)),0)</f>
        <v>0</v>
      </c>
      <c r="AI1963" s="6">
        <f>IF(T1963&gt;0,RANK(T1963,(N1963:P1963,Q1963:AE1963)),0)</f>
        <v>0</v>
      </c>
      <c r="AJ1963" s="6">
        <f>IF(S1963&gt;0,RANK(S1963,(N1963:P1963,Q1963:AE1963)),0)</f>
        <v>0</v>
      </c>
      <c r="AK1963" s="2">
        <f t="shared" si="693"/>
        <v>6.531881804043546E-3</v>
      </c>
      <c r="AL1963" s="2">
        <f t="shared" si="694"/>
        <v>0</v>
      </c>
      <c r="AM1963" s="2">
        <f t="shared" si="695"/>
        <v>0</v>
      </c>
      <c r="AN1963" s="2">
        <f t="shared" si="696"/>
        <v>0</v>
      </c>
      <c r="AP1963" t="s">
        <v>1171</v>
      </c>
      <c r="AQ1963" t="s">
        <v>2184</v>
      </c>
      <c r="AR1963" s="53"/>
      <c r="AT1963" s="92">
        <v>55</v>
      </c>
      <c r="AU1963" s="94">
        <v>67</v>
      </c>
      <c r="AV1963" s="98">
        <f t="shared" si="687"/>
        <v>55067</v>
      </c>
      <c r="AX1963" s="6" t="s">
        <v>1535</v>
      </c>
    </row>
    <row r="1964" spans="1:50" hidden="1" outlineLevel="1">
      <c r="A1964" t="s">
        <v>1001</v>
      </c>
      <c r="B1964" t="s">
        <v>2184</v>
      </c>
      <c r="C1964" s="1">
        <f t="shared" si="688"/>
        <v>9379</v>
      </c>
      <c r="D1964" s="6">
        <f>IF(N1964&gt;0, RANK(N1964,(N1964:P1964,Q1964:AE1964)),0)</f>
        <v>1</v>
      </c>
      <c r="E1964" s="6">
        <f>IF(O1964&gt;0,RANK(O1964,(N1964:P1964,Q1964:AE1964)),0)</f>
        <v>2</v>
      </c>
      <c r="F1964" s="6">
        <f>IF(P1964&gt;0,RANK(P1964,(N1964:P1964,Q1964:AE1964)),0)</f>
        <v>0</v>
      </c>
      <c r="G1964" s="1">
        <f t="shared" si="676"/>
        <v>2091</v>
      </c>
      <c r="H1964" s="2">
        <f t="shared" si="677"/>
        <v>0.22294487685254291</v>
      </c>
      <c r="I1964" s="2"/>
      <c r="J1964" s="2">
        <f t="shared" si="689"/>
        <v>0.6040089561786971</v>
      </c>
      <c r="K1964" s="2">
        <f t="shared" si="690"/>
        <v>0.38106407932615416</v>
      </c>
      <c r="L1964" s="2">
        <f t="shared" si="691"/>
        <v>0</v>
      </c>
      <c r="M1964" s="2">
        <f t="shared" si="692"/>
        <v>1.4926964495148742E-2</v>
      </c>
      <c r="N1964" s="56">
        <v>5665</v>
      </c>
      <c r="O1964" s="56">
        <v>3574</v>
      </c>
      <c r="P1964" s="56"/>
      <c r="Q1964" s="56">
        <v>140</v>
      </c>
      <c r="R1964" s="56"/>
      <c r="S1964" s="56"/>
      <c r="T1964" s="56"/>
      <c r="U1964" s="56"/>
      <c r="V1964" s="56"/>
      <c r="W1964" s="56"/>
      <c r="X1964" s="56"/>
      <c r="Y1964" s="56"/>
      <c r="Z1964" s="56"/>
      <c r="AA1964" s="56"/>
      <c r="AB1964" s="56"/>
      <c r="AC1964" s="56"/>
      <c r="AD1964" s="56"/>
      <c r="AE1964" s="56"/>
      <c r="AG1964" s="6">
        <f>IF(Q1964&gt;0,RANK(Q1964,(N1964:P1964,Q1964:AE1964)),0)</f>
        <v>3</v>
      </c>
      <c r="AH1964" s="6">
        <f>IF(R1964&gt;0,RANK(R1964,(N1964:P1964,Q1964:AE1964)),0)</f>
        <v>0</v>
      </c>
      <c r="AI1964" s="6">
        <f>IF(T1964&gt;0,RANK(T1964,(N1964:P1964,Q1964:AE1964)),0)</f>
        <v>0</v>
      </c>
      <c r="AJ1964" s="6">
        <f>IF(S1964&gt;0,RANK(S1964,(N1964:P1964,Q1964:AE1964)),0)</f>
        <v>0</v>
      </c>
      <c r="AK1964" s="2">
        <f t="shared" si="693"/>
        <v>1.4926964495148737E-2</v>
      </c>
      <c r="AL1964" s="2">
        <f t="shared" si="694"/>
        <v>0</v>
      </c>
      <c r="AM1964" s="2">
        <f t="shared" si="695"/>
        <v>0</v>
      </c>
      <c r="AN1964" s="2">
        <f t="shared" si="696"/>
        <v>0</v>
      </c>
      <c r="AP1964" t="s">
        <v>1001</v>
      </c>
      <c r="AQ1964" t="s">
        <v>2184</v>
      </c>
      <c r="AR1964" s="53"/>
      <c r="AT1964" s="92">
        <v>55</v>
      </c>
      <c r="AU1964" s="94">
        <v>69</v>
      </c>
      <c r="AV1964" s="98">
        <f t="shared" si="687"/>
        <v>55069</v>
      </c>
      <c r="AX1964" s="6" t="s">
        <v>1535</v>
      </c>
    </row>
    <row r="1965" spans="1:50" hidden="1" outlineLevel="1">
      <c r="A1965" t="s">
        <v>1623</v>
      </c>
      <c r="B1965" t="s">
        <v>2184</v>
      </c>
      <c r="C1965" s="1">
        <f t="shared" si="688"/>
        <v>26012</v>
      </c>
      <c r="D1965" s="6">
        <f>IF(N1965&gt;0, RANK(N1965,(N1965:P1965,Q1965:AE1965)),0)</f>
        <v>1</v>
      </c>
      <c r="E1965" s="6">
        <f>IF(O1965&gt;0,RANK(O1965,(N1965:P1965,Q1965:AE1965)),0)</f>
        <v>2</v>
      </c>
      <c r="F1965" s="6">
        <f>IF(P1965&gt;0,RANK(P1965,(N1965:P1965,Q1965:AE1965)),0)</f>
        <v>0</v>
      </c>
      <c r="G1965" s="1">
        <f t="shared" si="676"/>
        <v>2155</v>
      </c>
      <c r="H1965" s="2">
        <f t="shared" si="677"/>
        <v>8.2846378594494854E-2</v>
      </c>
      <c r="I1965" s="2"/>
      <c r="J1965" s="2">
        <f t="shared" si="689"/>
        <v>0.53640627402737195</v>
      </c>
      <c r="K1965" s="2">
        <f t="shared" si="690"/>
        <v>0.45355989543287711</v>
      </c>
      <c r="L1965" s="2">
        <f t="shared" si="691"/>
        <v>0</v>
      </c>
      <c r="M1965" s="2">
        <f t="shared" si="692"/>
        <v>1.0033830539750932E-2</v>
      </c>
      <c r="N1965" s="56">
        <v>13953</v>
      </c>
      <c r="O1965" s="56">
        <v>11798</v>
      </c>
      <c r="P1965" s="56"/>
      <c r="Q1965" s="56">
        <v>261</v>
      </c>
      <c r="R1965" s="56"/>
      <c r="S1965" s="56"/>
      <c r="T1965" s="56"/>
      <c r="U1965" s="56"/>
      <c r="V1965" s="56"/>
      <c r="W1965" s="56"/>
      <c r="X1965" s="56"/>
      <c r="Y1965" s="56"/>
      <c r="Z1965" s="56"/>
      <c r="AA1965" s="56"/>
      <c r="AB1965" s="56"/>
      <c r="AC1965" s="56"/>
      <c r="AD1965" s="56"/>
      <c r="AE1965" s="56"/>
      <c r="AG1965" s="6">
        <f>IF(Q1965&gt;0,RANK(Q1965,(N1965:P1965,Q1965:AE1965)),0)</f>
        <v>3</v>
      </c>
      <c r="AH1965" s="6">
        <f>IF(R1965&gt;0,RANK(R1965,(N1965:P1965,Q1965:AE1965)),0)</f>
        <v>0</v>
      </c>
      <c r="AI1965" s="6">
        <f>IF(T1965&gt;0,RANK(T1965,(N1965:P1965,Q1965:AE1965)),0)</f>
        <v>0</v>
      </c>
      <c r="AJ1965" s="6">
        <f>IF(S1965&gt;0,RANK(S1965,(N1965:P1965,Q1965:AE1965)),0)</f>
        <v>0</v>
      </c>
      <c r="AK1965" s="2">
        <f t="shared" si="693"/>
        <v>1.0033830539750883E-2</v>
      </c>
      <c r="AL1965" s="2">
        <f t="shared" si="694"/>
        <v>0</v>
      </c>
      <c r="AM1965" s="2">
        <f t="shared" si="695"/>
        <v>0</v>
      </c>
      <c r="AN1965" s="2">
        <f t="shared" si="696"/>
        <v>0</v>
      </c>
      <c r="AP1965" t="s">
        <v>1623</v>
      </c>
      <c r="AQ1965" t="s">
        <v>2184</v>
      </c>
      <c r="AR1965" s="53"/>
      <c r="AT1965" s="92">
        <v>55</v>
      </c>
      <c r="AU1965" s="94">
        <v>71</v>
      </c>
      <c r="AV1965" s="98">
        <f t="shared" si="687"/>
        <v>55071</v>
      </c>
      <c r="AX1965" s="6" t="s">
        <v>1535</v>
      </c>
    </row>
    <row r="1966" spans="1:50" hidden="1" outlineLevel="1">
      <c r="A1966" t="s">
        <v>1624</v>
      </c>
      <c r="B1966" t="s">
        <v>2184</v>
      </c>
      <c r="C1966" s="1">
        <f t="shared" si="688"/>
        <v>38786</v>
      </c>
      <c r="D1966" s="6">
        <f>IF(N1966&gt;0, RANK(N1966,(N1966:P1966,Q1966:AE1966)),0)</f>
        <v>1</v>
      </c>
      <c r="E1966" s="6">
        <f>IF(O1966&gt;0,RANK(O1966,(N1966:P1966,Q1966:AE1966)),0)</f>
        <v>2</v>
      </c>
      <c r="F1966" s="6">
        <f>IF(P1966&gt;0,RANK(P1966,(N1966:P1966,Q1966:AE1966)),0)</f>
        <v>0</v>
      </c>
      <c r="G1966" s="1">
        <f t="shared" si="676"/>
        <v>8315</v>
      </c>
      <c r="H1966" s="2">
        <f t="shared" si="677"/>
        <v>0.21438147785283349</v>
      </c>
      <c r="I1966" s="2"/>
      <c r="J1966" s="2">
        <f t="shared" si="689"/>
        <v>0.6024596503893157</v>
      </c>
      <c r="K1966" s="2">
        <f t="shared" si="690"/>
        <v>0.38807817253648225</v>
      </c>
      <c r="L1966" s="2">
        <f t="shared" si="691"/>
        <v>0</v>
      </c>
      <c r="M1966" s="2">
        <f t="shared" si="692"/>
        <v>9.4621770742020495E-3</v>
      </c>
      <c r="N1966" s="56">
        <v>23367</v>
      </c>
      <c r="O1966" s="56">
        <v>15052</v>
      </c>
      <c r="P1966" s="56"/>
      <c r="Q1966" s="56">
        <v>367</v>
      </c>
      <c r="R1966" s="56"/>
      <c r="S1966" s="56"/>
      <c r="T1966" s="56"/>
      <c r="U1966" s="56"/>
      <c r="V1966" s="56"/>
      <c r="W1966" s="56"/>
      <c r="X1966" s="56"/>
      <c r="Y1966" s="56"/>
      <c r="Z1966" s="56"/>
      <c r="AA1966" s="56"/>
      <c r="AB1966" s="56"/>
      <c r="AC1966" s="56"/>
      <c r="AD1966" s="56"/>
      <c r="AE1966" s="56"/>
      <c r="AG1966" s="6">
        <f>IF(Q1966&gt;0,RANK(Q1966,(N1966:P1966,Q1966:AE1966)),0)</f>
        <v>3</v>
      </c>
      <c r="AH1966" s="6">
        <f>IF(R1966&gt;0,RANK(R1966,(N1966:P1966,Q1966:AE1966)),0)</f>
        <v>0</v>
      </c>
      <c r="AI1966" s="6">
        <f>IF(T1966&gt;0,RANK(T1966,(N1966:P1966,Q1966:AE1966)),0)</f>
        <v>0</v>
      </c>
      <c r="AJ1966" s="6">
        <f>IF(S1966&gt;0,RANK(S1966,(N1966:P1966,Q1966:AE1966)),0)</f>
        <v>0</v>
      </c>
      <c r="AK1966" s="2">
        <f t="shared" si="693"/>
        <v>9.4621770742020321E-3</v>
      </c>
      <c r="AL1966" s="2">
        <f t="shared" si="694"/>
        <v>0</v>
      </c>
      <c r="AM1966" s="2">
        <f t="shared" si="695"/>
        <v>0</v>
      </c>
      <c r="AN1966" s="2">
        <f t="shared" si="696"/>
        <v>0</v>
      </c>
      <c r="AP1966" t="s">
        <v>1624</v>
      </c>
      <c r="AQ1966" t="s">
        <v>2184</v>
      </c>
      <c r="AR1966" s="53"/>
      <c r="AT1966" s="92">
        <v>55</v>
      </c>
      <c r="AU1966" s="94">
        <v>73</v>
      </c>
      <c r="AV1966" s="98">
        <f t="shared" si="687"/>
        <v>55073</v>
      </c>
      <c r="AX1966" s="6" t="s">
        <v>1535</v>
      </c>
    </row>
    <row r="1967" spans="1:50" hidden="1" outlineLevel="1">
      <c r="A1967" t="s">
        <v>725</v>
      </c>
      <c r="B1967" t="s">
        <v>2184</v>
      </c>
      <c r="C1967" s="1">
        <f t="shared" si="688"/>
        <v>13394</v>
      </c>
      <c r="D1967" s="6">
        <f>IF(N1967&gt;0, RANK(N1967,(N1967:P1967,Q1967:AE1967)),0)</f>
        <v>1</v>
      </c>
      <c r="E1967" s="6">
        <f>IF(O1967&gt;0,RANK(O1967,(N1967:P1967,Q1967:AE1967)),0)</f>
        <v>2</v>
      </c>
      <c r="F1967" s="6">
        <f>IF(P1967&gt;0,RANK(P1967,(N1967:P1967,Q1967:AE1967)),0)</f>
        <v>0</v>
      </c>
      <c r="G1967" s="1">
        <f t="shared" si="676"/>
        <v>855</v>
      </c>
      <c r="H1967" s="2">
        <f t="shared" si="677"/>
        <v>6.3834552784829024E-2</v>
      </c>
      <c r="I1967" s="2"/>
      <c r="J1967" s="2">
        <f t="shared" si="689"/>
        <v>0.52904285500970583</v>
      </c>
      <c r="K1967" s="2">
        <f t="shared" si="690"/>
        <v>0.4652083022248768</v>
      </c>
      <c r="L1967" s="2">
        <f t="shared" si="691"/>
        <v>0</v>
      </c>
      <c r="M1967" s="2">
        <f t="shared" si="692"/>
        <v>5.7488427654173724E-3</v>
      </c>
      <c r="N1967" s="56">
        <v>7086</v>
      </c>
      <c r="O1967" s="56">
        <v>6231</v>
      </c>
      <c r="P1967" s="56"/>
      <c r="Q1967" s="56">
        <v>77</v>
      </c>
      <c r="R1967" s="56"/>
      <c r="S1967" s="56"/>
      <c r="T1967" s="56"/>
      <c r="U1967" s="56"/>
      <c r="V1967" s="56"/>
      <c r="W1967" s="56"/>
      <c r="X1967" s="56"/>
      <c r="Y1967" s="56"/>
      <c r="Z1967" s="56"/>
      <c r="AA1967" s="56"/>
      <c r="AB1967" s="56"/>
      <c r="AC1967" s="56"/>
      <c r="AD1967" s="56"/>
      <c r="AE1967" s="56"/>
      <c r="AG1967" s="6">
        <f>IF(Q1967&gt;0,RANK(Q1967,(N1967:P1967,Q1967:AE1967)),0)</f>
        <v>3</v>
      </c>
      <c r="AH1967" s="6">
        <f>IF(R1967&gt;0,RANK(R1967,(N1967:P1967,Q1967:AE1967)),0)</f>
        <v>0</v>
      </c>
      <c r="AI1967" s="6">
        <f>IF(T1967&gt;0,RANK(T1967,(N1967:P1967,Q1967:AE1967)),0)</f>
        <v>0</v>
      </c>
      <c r="AJ1967" s="6">
        <f>IF(S1967&gt;0,RANK(S1967,(N1967:P1967,Q1967:AE1967)),0)</f>
        <v>0</v>
      </c>
      <c r="AK1967" s="2">
        <f t="shared" si="693"/>
        <v>5.7488427654173507E-3</v>
      </c>
      <c r="AL1967" s="2">
        <f t="shared" si="694"/>
        <v>0</v>
      </c>
      <c r="AM1967" s="2">
        <f t="shared" si="695"/>
        <v>0</v>
      </c>
      <c r="AN1967" s="2">
        <f t="shared" si="696"/>
        <v>0</v>
      </c>
      <c r="AP1967" t="s">
        <v>725</v>
      </c>
      <c r="AQ1967" t="s">
        <v>2184</v>
      </c>
      <c r="AR1967" s="53"/>
      <c r="AT1967" s="92">
        <v>55</v>
      </c>
      <c r="AU1967" s="94">
        <v>75</v>
      </c>
      <c r="AV1967" s="98">
        <f t="shared" si="687"/>
        <v>55075</v>
      </c>
      <c r="AX1967" s="6" t="s">
        <v>1535</v>
      </c>
    </row>
    <row r="1968" spans="1:50" hidden="1" outlineLevel="1">
      <c r="A1968" t="s">
        <v>437</v>
      </c>
      <c r="B1968" t="s">
        <v>2184</v>
      </c>
      <c r="C1968" s="1">
        <f t="shared" si="688"/>
        <v>4154</v>
      </c>
      <c r="D1968" s="6">
        <f>IF(N1968&gt;0, RANK(N1968,(N1968:P1968,Q1968:AE1968)),0)</f>
        <v>1</v>
      </c>
      <c r="E1968" s="6">
        <f>IF(O1968&gt;0,RANK(O1968,(N1968:P1968,Q1968:AE1968)),0)</f>
        <v>2</v>
      </c>
      <c r="F1968" s="6">
        <f>IF(P1968&gt;0,RANK(P1968,(N1968:P1968,Q1968:AE1968)),0)</f>
        <v>0</v>
      </c>
      <c r="G1968" s="1">
        <f t="shared" si="676"/>
        <v>110</v>
      </c>
      <c r="H1968" s="2">
        <f t="shared" si="677"/>
        <v>2.6480500722195474E-2</v>
      </c>
      <c r="I1968" s="2"/>
      <c r="J1968" s="2">
        <f t="shared" si="689"/>
        <v>0.50938854116514198</v>
      </c>
      <c r="K1968" s="2">
        <f t="shared" si="690"/>
        <v>0.48290804044294655</v>
      </c>
      <c r="L1968" s="2">
        <f t="shared" si="691"/>
        <v>0</v>
      </c>
      <c r="M1968" s="2">
        <f t="shared" si="692"/>
        <v>7.7034183919114652E-3</v>
      </c>
      <c r="N1968" s="56">
        <v>2116</v>
      </c>
      <c r="O1968" s="56">
        <v>2006</v>
      </c>
      <c r="P1968" s="56"/>
      <c r="Q1968" s="56">
        <v>32</v>
      </c>
      <c r="R1968" s="56"/>
      <c r="S1968" s="56"/>
      <c r="T1968" s="56"/>
      <c r="U1968" s="56"/>
      <c r="V1968" s="56"/>
      <c r="W1968" s="56"/>
      <c r="X1968" s="56"/>
      <c r="Y1968" s="56"/>
      <c r="Z1968" s="56"/>
      <c r="AA1968" s="56"/>
      <c r="AB1968" s="56"/>
      <c r="AC1968" s="56"/>
      <c r="AD1968" s="56"/>
      <c r="AE1968" s="56"/>
      <c r="AG1968" s="6">
        <f>IF(Q1968&gt;0,RANK(Q1968,(N1968:P1968,Q1968:AE1968)),0)</f>
        <v>3</v>
      </c>
      <c r="AH1968" s="6">
        <f>IF(R1968&gt;0,RANK(R1968,(N1968:P1968,Q1968:AE1968)),0)</f>
        <v>0</v>
      </c>
      <c r="AI1968" s="6">
        <f>IF(T1968&gt;0,RANK(T1968,(N1968:P1968,Q1968:AE1968)),0)</f>
        <v>0</v>
      </c>
      <c r="AJ1968" s="6">
        <f>IF(S1968&gt;0,RANK(S1968,(N1968:P1968,Q1968:AE1968)),0)</f>
        <v>0</v>
      </c>
      <c r="AK1968" s="2">
        <f t="shared" si="693"/>
        <v>7.7034183919114105E-3</v>
      </c>
      <c r="AL1968" s="2">
        <f t="shared" si="694"/>
        <v>0</v>
      </c>
      <c r="AM1968" s="2">
        <f t="shared" si="695"/>
        <v>0</v>
      </c>
      <c r="AN1968" s="2">
        <f t="shared" si="696"/>
        <v>0</v>
      </c>
      <c r="AP1968" t="s">
        <v>437</v>
      </c>
      <c r="AQ1968" t="s">
        <v>2184</v>
      </c>
      <c r="AR1968" s="53"/>
      <c r="AT1968" s="92">
        <v>55</v>
      </c>
      <c r="AU1968" s="94">
        <v>77</v>
      </c>
      <c r="AV1968" s="98">
        <f t="shared" si="687"/>
        <v>55077</v>
      </c>
      <c r="AX1968" s="6" t="s">
        <v>1535</v>
      </c>
    </row>
    <row r="1969" spans="1:50" hidden="1" outlineLevel="1">
      <c r="A1969" t="s">
        <v>687</v>
      </c>
      <c r="B1969" t="s">
        <v>2184</v>
      </c>
      <c r="C1969" s="1">
        <f t="shared" si="688"/>
        <v>824</v>
      </c>
      <c r="D1969" s="6">
        <f>IF(N1969&gt;0, RANK(N1969,(N1969:P1969,Q1969:AE1969)),0)</f>
        <v>1</v>
      </c>
      <c r="E1969" s="6">
        <f>IF(O1969&gt;0,RANK(O1969,(N1969:P1969,Q1969:AE1969)),0)</f>
        <v>2</v>
      </c>
      <c r="F1969" s="6">
        <f>IF(P1969&gt;0,RANK(P1969,(N1969:P1969,Q1969:AE1969)),0)</f>
        <v>0</v>
      </c>
      <c r="G1969" s="1">
        <f t="shared" si="676"/>
        <v>474</v>
      </c>
      <c r="H1969" s="2">
        <f t="shared" si="677"/>
        <v>0.57524271844660191</v>
      </c>
      <c r="I1969" s="2"/>
      <c r="J1969" s="2">
        <f t="shared" si="689"/>
        <v>0.78276699029126218</v>
      </c>
      <c r="K1969" s="2">
        <f t="shared" si="690"/>
        <v>0.20752427184466019</v>
      </c>
      <c r="L1969" s="2">
        <f t="shared" si="691"/>
        <v>0</v>
      </c>
      <c r="M1969" s="2">
        <f t="shared" si="692"/>
        <v>9.7087378640776378E-3</v>
      </c>
      <c r="N1969" s="56">
        <v>645</v>
      </c>
      <c r="O1969" s="56">
        <v>171</v>
      </c>
      <c r="P1969" s="56"/>
      <c r="Q1969" s="56">
        <v>8</v>
      </c>
      <c r="R1969" s="56"/>
      <c r="S1969" s="56"/>
      <c r="T1969" s="56"/>
      <c r="U1969" s="56"/>
      <c r="V1969" s="56"/>
      <c r="W1969" s="56"/>
      <c r="X1969" s="56"/>
      <c r="Y1969" s="56"/>
      <c r="Z1969" s="56"/>
      <c r="AA1969" s="56"/>
      <c r="AB1969" s="56"/>
      <c r="AC1969" s="56"/>
      <c r="AD1969" s="56"/>
      <c r="AE1969" s="56"/>
      <c r="AG1969" s="6">
        <f>IF(Q1969&gt;0,RANK(Q1969,(N1969:P1969,Q1969:AE1969)),0)</f>
        <v>3</v>
      </c>
      <c r="AH1969" s="6">
        <f>IF(R1969&gt;0,RANK(R1969,(N1969:P1969,Q1969:AE1969)),0)</f>
        <v>0</v>
      </c>
      <c r="AI1969" s="6">
        <f>IF(T1969&gt;0,RANK(T1969,(N1969:P1969,Q1969:AE1969)),0)</f>
        <v>0</v>
      </c>
      <c r="AJ1969" s="6">
        <f>IF(S1969&gt;0,RANK(S1969,(N1969:P1969,Q1969:AE1969)),0)</f>
        <v>0</v>
      </c>
      <c r="AK1969" s="2">
        <f t="shared" si="693"/>
        <v>9.7087378640776691E-3</v>
      </c>
      <c r="AL1969" s="2">
        <f t="shared" si="694"/>
        <v>0</v>
      </c>
      <c r="AM1969" s="2">
        <f t="shared" si="695"/>
        <v>0</v>
      </c>
      <c r="AN1969" s="2">
        <f t="shared" si="696"/>
        <v>0</v>
      </c>
      <c r="AP1969" t="s">
        <v>687</v>
      </c>
      <c r="AQ1969" t="s">
        <v>2184</v>
      </c>
      <c r="AR1969" s="53"/>
      <c r="AT1969" s="92">
        <v>55</v>
      </c>
      <c r="AU1969" s="94">
        <v>78</v>
      </c>
      <c r="AV1969" s="98">
        <f t="shared" si="687"/>
        <v>55078</v>
      </c>
      <c r="AX1969" s="6" t="s">
        <v>1535</v>
      </c>
    </row>
    <row r="1970" spans="1:50" hidden="1" outlineLevel="1">
      <c r="A1970" t="s">
        <v>1258</v>
      </c>
      <c r="B1970" t="s">
        <v>2184</v>
      </c>
      <c r="C1970" s="1">
        <f t="shared" si="688"/>
        <v>276102</v>
      </c>
      <c r="D1970" s="6">
        <f>IF(N1970&gt;0, RANK(N1970,(N1970:P1970,Q1970:AE1970)),0)</f>
        <v>1</v>
      </c>
      <c r="E1970" s="6">
        <f>IF(O1970&gt;0,RANK(O1970,(N1970:P1970,Q1970:AE1970)),0)</f>
        <v>2</v>
      </c>
      <c r="F1970" s="6">
        <f>IF(P1970&gt;0,RANK(P1970,(N1970:P1970,Q1970:AE1970)),0)</f>
        <v>0</v>
      </c>
      <c r="G1970" s="1">
        <f t="shared" si="676"/>
        <v>78650</v>
      </c>
      <c r="H1970" s="2">
        <f t="shared" si="677"/>
        <v>0.28485849432456123</v>
      </c>
      <c r="I1970" s="2"/>
      <c r="J1970" s="2">
        <f t="shared" si="689"/>
        <v>0.63721016146206833</v>
      </c>
      <c r="K1970" s="2">
        <f t="shared" si="690"/>
        <v>0.35235166713750715</v>
      </c>
      <c r="L1970" s="2">
        <f t="shared" si="691"/>
        <v>0</v>
      </c>
      <c r="M1970" s="2">
        <f t="shared" si="692"/>
        <v>1.0438171400424523E-2</v>
      </c>
      <c r="N1970" s="56">
        <v>175935</v>
      </c>
      <c r="O1970" s="56">
        <v>97285</v>
      </c>
      <c r="P1970" s="56"/>
      <c r="Q1970" s="56">
        <v>2882</v>
      </c>
      <c r="R1970" s="56"/>
      <c r="S1970" s="56"/>
      <c r="T1970" s="56"/>
      <c r="U1970" s="56"/>
      <c r="V1970" s="56"/>
      <c r="W1970" s="56"/>
      <c r="X1970" s="56"/>
      <c r="Y1970" s="56"/>
      <c r="Z1970" s="56"/>
      <c r="AA1970" s="56"/>
      <c r="AB1970" s="56"/>
      <c r="AC1970" s="56"/>
      <c r="AD1970" s="56"/>
      <c r="AE1970" s="56"/>
      <c r="AG1970" s="6">
        <f>IF(Q1970&gt;0,RANK(Q1970,(N1970:P1970,Q1970:AE1970)),0)</f>
        <v>3</v>
      </c>
      <c r="AH1970" s="6">
        <f>IF(R1970&gt;0,RANK(R1970,(N1970:P1970,Q1970:AE1970)),0)</f>
        <v>0</v>
      </c>
      <c r="AI1970" s="6">
        <f>IF(T1970&gt;0,RANK(T1970,(N1970:P1970,Q1970:AE1970)),0)</f>
        <v>0</v>
      </c>
      <c r="AJ1970" s="6">
        <f>IF(S1970&gt;0,RANK(S1970,(N1970:P1970,Q1970:AE1970)),0)</f>
        <v>0</v>
      </c>
      <c r="AK1970" s="2">
        <f t="shared" si="693"/>
        <v>1.0438171400424481E-2</v>
      </c>
      <c r="AL1970" s="2">
        <f t="shared" si="694"/>
        <v>0</v>
      </c>
      <c r="AM1970" s="2">
        <f t="shared" si="695"/>
        <v>0</v>
      </c>
      <c r="AN1970" s="2">
        <f t="shared" si="696"/>
        <v>0</v>
      </c>
      <c r="AP1970" t="s">
        <v>1258</v>
      </c>
      <c r="AQ1970" t="s">
        <v>2184</v>
      </c>
      <c r="AR1970" s="53"/>
      <c r="AT1970" s="92">
        <v>55</v>
      </c>
      <c r="AU1970" s="94">
        <v>79</v>
      </c>
      <c r="AV1970" s="98">
        <f t="shared" si="687"/>
        <v>55079</v>
      </c>
      <c r="AX1970" s="6" t="s">
        <v>1535</v>
      </c>
    </row>
    <row r="1971" spans="1:50" hidden="1" outlineLevel="1">
      <c r="A1971" t="s">
        <v>2192</v>
      </c>
      <c r="B1971" t="s">
        <v>2184</v>
      </c>
      <c r="C1971" s="1">
        <f t="shared" si="688"/>
        <v>10116</v>
      </c>
      <c r="D1971" s="6">
        <f>IF(N1971&gt;0, RANK(N1971,(N1971:P1971,Q1971:AE1971)),0)</f>
        <v>1</v>
      </c>
      <c r="E1971" s="6">
        <f>IF(O1971&gt;0,RANK(O1971,(N1971:P1971,Q1971:AE1971)),0)</f>
        <v>2</v>
      </c>
      <c r="F1971" s="6">
        <f>IF(P1971&gt;0,RANK(P1971,(N1971:P1971,Q1971:AE1971)),0)</f>
        <v>0</v>
      </c>
      <c r="G1971" s="1">
        <f t="shared" si="676"/>
        <v>1258</v>
      </c>
      <c r="H1971" s="2">
        <f t="shared" si="677"/>
        <v>0.1243574535389482</v>
      </c>
      <c r="I1971" s="2"/>
      <c r="J1971" s="2">
        <f t="shared" si="689"/>
        <v>0.55852115460656382</v>
      </c>
      <c r="K1971" s="2">
        <f t="shared" si="690"/>
        <v>0.43416370106761565</v>
      </c>
      <c r="L1971" s="2">
        <f t="shared" si="691"/>
        <v>0</v>
      </c>
      <c r="M1971" s="2">
        <f t="shared" si="692"/>
        <v>7.3151443258205329E-3</v>
      </c>
      <c r="N1971" s="56">
        <v>5650</v>
      </c>
      <c r="O1971" s="56">
        <v>4392</v>
      </c>
      <c r="P1971" s="56"/>
      <c r="Q1971" s="56">
        <v>74</v>
      </c>
      <c r="R1971" s="56"/>
      <c r="S1971" s="56"/>
      <c r="T1971" s="56"/>
      <c r="U1971" s="56"/>
      <c r="V1971" s="56"/>
      <c r="W1971" s="56"/>
      <c r="X1971" s="56"/>
      <c r="Y1971" s="56"/>
      <c r="Z1971" s="56"/>
      <c r="AA1971" s="56"/>
      <c r="AB1971" s="56"/>
      <c r="AC1971" s="56"/>
      <c r="AD1971" s="56"/>
      <c r="AE1971" s="56"/>
      <c r="AG1971" s="6">
        <f>IF(Q1971&gt;0,RANK(Q1971,(N1971:P1971,Q1971:AE1971)),0)</f>
        <v>3</v>
      </c>
      <c r="AH1971" s="6">
        <f>IF(R1971&gt;0,RANK(R1971,(N1971:P1971,Q1971:AE1971)),0)</f>
        <v>0</v>
      </c>
      <c r="AI1971" s="6">
        <f>IF(T1971&gt;0,RANK(T1971,(N1971:P1971,Q1971:AE1971)),0)</f>
        <v>0</v>
      </c>
      <c r="AJ1971" s="6">
        <f>IF(S1971&gt;0,RANK(S1971,(N1971:P1971,Q1971:AE1971)),0)</f>
        <v>0</v>
      </c>
      <c r="AK1971" s="2">
        <f t="shared" si="693"/>
        <v>7.3151443258204826E-3</v>
      </c>
      <c r="AL1971" s="2">
        <f t="shared" si="694"/>
        <v>0</v>
      </c>
      <c r="AM1971" s="2">
        <f t="shared" si="695"/>
        <v>0</v>
      </c>
      <c r="AN1971" s="2">
        <f t="shared" si="696"/>
        <v>0</v>
      </c>
      <c r="AP1971" t="s">
        <v>2192</v>
      </c>
      <c r="AQ1971" t="s">
        <v>2184</v>
      </c>
      <c r="AR1971" s="53"/>
      <c r="AT1971" s="92">
        <v>55</v>
      </c>
      <c r="AU1971" s="94">
        <v>81</v>
      </c>
      <c r="AV1971" s="98">
        <f t="shared" si="687"/>
        <v>55081</v>
      </c>
      <c r="AX1971" s="6" t="s">
        <v>1535</v>
      </c>
    </row>
    <row r="1972" spans="1:50" hidden="1" outlineLevel="1">
      <c r="A1972" t="s">
        <v>2592</v>
      </c>
      <c r="B1972" t="s">
        <v>2184</v>
      </c>
      <c r="C1972" s="1">
        <f t="shared" si="688"/>
        <v>9429</v>
      </c>
      <c r="D1972" s="6">
        <f>IF(N1972&gt;0, RANK(N1972,(N1972:P1972,Q1972:AE1972)),0)</f>
        <v>1</v>
      </c>
      <c r="E1972" s="6">
        <f>IF(O1972&gt;0,RANK(O1972,(N1972:P1972,Q1972:AE1972)),0)</f>
        <v>2</v>
      </c>
      <c r="F1972" s="6">
        <f>IF(P1972&gt;0,RANK(P1972,(N1972:P1972,Q1972:AE1972)),0)</f>
        <v>0</v>
      </c>
      <c r="G1972" s="1">
        <f t="shared" si="676"/>
        <v>458</v>
      </c>
      <c r="H1972" s="2">
        <f t="shared" si="677"/>
        <v>4.8573549687135432E-2</v>
      </c>
      <c r="I1972" s="2"/>
      <c r="J1972" s="2">
        <f t="shared" si="689"/>
        <v>0.52126418496128968</v>
      </c>
      <c r="K1972" s="2">
        <f t="shared" si="690"/>
        <v>0.47269063527415422</v>
      </c>
      <c r="L1972" s="2">
        <f t="shared" si="691"/>
        <v>0</v>
      </c>
      <c r="M1972" s="2">
        <f t="shared" si="692"/>
        <v>6.0451797645560967E-3</v>
      </c>
      <c r="N1972" s="56">
        <v>4915</v>
      </c>
      <c r="O1972" s="56">
        <v>4457</v>
      </c>
      <c r="P1972" s="56"/>
      <c r="Q1972" s="56">
        <v>57</v>
      </c>
      <c r="R1972" s="56"/>
      <c r="S1972" s="56"/>
      <c r="T1972" s="56"/>
      <c r="U1972" s="56"/>
      <c r="V1972" s="56"/>
      <c r="W1972" s="56"/>
      <c r="X1972" s="56"/>
      <c r="Y1972" s="56"/>
      <c r="Z1972" s="56"/>
      <c r="AA1972" s="56"/>
      <c r="AB1972" s="56"/>
      <c r="AC1972" s="56"/>
      <c r="AD1972" s="56"/>
      <c r="AE1972" s="56"/>
      <c r="AG1972" s="6">
        <f>IF(Q1972&gt;0,RANK(Q1972,(N1972:P1972,Q1972:AE1972)),0)</f>
        <v>3</v>
      </c>
      <c r="AH1972" s="6">
        <f>IF(R1972&gt;0,RANK(R1972,(N1972:P1972,Q1972:AE1972)),0)</f>
        <v>0</v>
      </c>
      <c r="AI1972" s="6">
        <f>IF(T1972&gt;0,RANK(T1972,(N1972:P1972,Q1972:AE1972)),0)</f>
        <v>0</v>
      </c>
      <c r="AJ1972" s="6">
        <f>IF(S1972&gt;0,RANK(S1972,(N1972:P1972,Q1972:AE1972)),0)</f>
        <v>0</v>
      </c>
      <c r="AK1972" s="2">
        <f t="shared" si="693"/>
        <v>6.0451797645561566E-3</v>
      </c>
      <c r="AL1972" s="2">
        <f t="shared" si="694"/>
        <v>0</v>
      </c>
      <c r="AM1972" s="2">
        <f t="shared" si="695"/>
        <v>0</v>
      </c>
      <c r="AN1972" s="2">
        <f t="shared" si="696"/>
        <v>0</v>
      </c>
      <c r="AP1972" t="s">
        <v>2592</v>
      </c>
      <c r="AQ1972" t="s">
        <v>2184</v>
      </c>
      <c r="AR1972" s="53"/>
      <c r="AT1972" s="92">
        <v>55</v>
      </c>
      <c r="AU1972" s="94">
        <v>83</v>
      </c>
      <c r="AV1972" s="98">
        <f t="shared" si="687"/>
        <v>55083</v>
      </c>
      <c r="AX1972" s="6" t="s">
        <v>1535</v>
      </c>
    </row>
    <row r="1973" spans="1:50" hidden="1" outlineLevel="1">
      <c r="A1973" t="s">
        <v>586</v>
      </c>
      <c r="B1973" t="s">
        <v>2184</v>
      </c>
      <c r="C1973" s="1">
        <f t="shared" si="688"/>
        <v>12858</v>
      </c>
      <c r="D1973" s="6">
        <f>IF(N1973&gt;0, RANK(N1973,(N1973:P1973,Q1973:AE1973)),0)</f>
        <v>1</v>
      </c>
      <c r="E1973" s="6">
        <f>IF(O1973&gt;0,RANK(O1973,(N1973:P1973,Q1973:AE1973)),0)</f>
        <v>2</v>
      </c>
      <c r="F1973" s="6">
        <f>IF(P1973&gt;0,RANK(P1973,(N1973:P1973,Q1973:AE1973)),0)</f>
        <v>0</v>
      </c>
      <c r="G1973" s="1">
        <f t="shared" si="676"/>
        <v>2656</v>
      </c>
      <c r="H1973" s="2">
        <f t="shared" si="677"/>
        <v>0.20656400684398818</v>
      </c>
      <c r="I1973" s="2"/>
      <c r="J1973" s="2">
        <f t="shared" si="689"/>
        <v>0.59861564784569921</v>
      </c>
      <c r="K1973" s="2">
        <f t="shared" si="690"/>
        <v>0.39205164100171097</v>
      </c>
      <c r="L1973" s="2">
        <f t="shared" si="691"/>
        <v>0</v>
      </c>
      <c r="M1973" s="2">
        <f t="shared" si="692"/>
        <v>9.3327111525898232E-3</v>
      </c>
      <c r="N1973" s="56">
        <v>7697</v>
      </c>
      <c r="O1973" s="56">
        <v>5041</v>
      </c>
      <c r="P1973" s="56"/>
      <c r="Q1973" s="56">
        <v>120</v>
      </c>
      <c r="R1973" s="56"/>
      <c r="S1973" s="56"/>
      <c r="T1973" s="56"/>
      <c r="U1973" s="56"/>
      <c r="V1973" s="56"/>
      <c r="W1973" s="56"/>
      <c r="X1973" s="56"/>
      <c r="Y1973" s="56"/>
      <c r="Z1973" s="56"/>
      <c r="AA1973" s="56"/>
      <c r="AB1973" s="56"/>
      <c r="AC1973" s="56"/>
      <c r="AD1973" s="56"/>
      <c r="AE1973" s="56"/>
      <c r="AG1973" s="6">
        <f>IF(Q1973&gt;0,RANK(Q1973,(N1973:P1973,Q1973:AE1973)),0)</f>
        <v>3</v>
      </c>
      <c r="AH1973" s="6">
        <f>IF(R1973&gt;0,RANK(R1973,(N1973:P1973,Q1973:AE1973)),0)</f>
        <v>0</v>
      </c>
      <c r="AI1973" s="6">
        <f>IF(T1973&gt;0,RANK(T1973,(N1973:P1973,Q1973:AE1973)),0)</f>
        <v>0</v>
      </c>
      <c r="AJ1973" s="6">
        <f>IF(S1973&gt;0,RANK(S1973,(N1973:P1973,Q1973:AE1973)),0)</f>
        <v>0</v>
      </c>
      <c r="AK1973" s="2">
        <f t="shared" si="693"/>
        <v>9.3327111525898267E-3</v>
      </c>
      <c r="AL1973" s="2">
        <f t="shared" si="694"/>
        <v>0</v>
      </c>
      <c r="AM1973" s="2">
        <f t="shared" si="695"/>
        <v>0</v>
      </c>
      <c r="AN1973" s="2">
        <f t="shared" si="696"/>
        <v>0</v>
      </c>
      <c r="AP1973" t="s">
        <v>586</v>
      </c>
      <c r="AQ1973" t="s">
        <v>2184</v>
      </c>
      <c r="AR1973" s="53"/>
      <c r="AT1973" s="92">
        <v>55</v>
      </c>
      <c r="AU1973" s="94">
        <v>85</v>
      </c>
      <c r="AV1973" s="98">
        <f t="shared" si="687"/>
        <v>55085</v>
      </c>
      <c r="AX1973" s="6" t="s">
        <v>1535</v>
      </c>
    </row>
    <row r="1974" spans="1:50" hidden="1" outlineLevel="1">
      <c r="A1974" t="s">
        <v>80</v>
      </c>
      <c r="B1974" t="s">
        <v>2184</v>
      </c>
      <c r="C1974" s="1">
        <f t="shared" si="688"/>
        <v>43806</v>
      </c>
      <c r="D1974" s="6">
        <f>IF(N1974&gt;0, RANK(N1974,(N1974:P1974,Q1974:AE1974)),0)</f>
        <v>1</v>
      </c>
      <c r="E1974" s="6">
        <f>IF(O1974&gt;0,RANK(O1974,(N1974:P1974,Q1974:AE1974)),0)</f>
        <v>2</v>
      </c>
      <c r="F1974" s="6">
        <f>IF(P1974&gt;0,RANK(P1974,(N1974:P1974,Q1974:AE1974)),0)</f>
        <v>0</v>
      </c>
      <c r="G1974" s="1">
        <f t="shared" si="676"/>
        <v>3455</v>
      </c>
      <c r="H1974" s="2">
        <f t="shared" si="677"/>
        <v>7.8870474364242341E-2</v>
      </c>
      <c r="I1974" s="2"/>
      <c r="J1974" s="2">
        <f t="shared" si="689"/>
        <v>0.53517782952107018</v>
      </c>
      <c r="K1974" s="2">
        <f t="shared" si="690"/>
        <v>0.45630735515682785</v>
      </c>
      <c r="L1974" s="2">
        <f t="shared" si="691"/>
        <v>0</v>
      </c>
      <c r="M1974" s="2">
        <f t="shared" si="692"/>
        <v>8.5148153221019651E-3</v>
      </c>
      <c r="N1974" s="56">
        <v>23444</v>
      </c>
      <c r="O1974" s="56">
        <v>19989</v>
      </c>
      <c r="P1974" s="56"/>
      <c r="Q1974" s="56">
        <v>373</v>
      </c>
      <c r="R1974" s="56"/>
      <c r="S1974" s="56"/>
      <c r="T1974" s="56"/>
      <c r="U1974" s="56"/>
      <c r="V1974" s="56"/>
      <c r="W1974" s="56"/>
      <c r="X1974" s="56"/>
      <c r="Y1974" s="56"/>
      <c r="Z1974" s="56"/>
      <c r="AA1974" s="56"/>
      <c r="AB1974" s="56"/>
      <c r="AC1974" s="56"/>
      <c r="AD1974" s="56"/>
      <c r="AE1974" s="56"/>
      <c r="AG1974" s="6">
        <f>IF(Q1974&gt;0,RANK(Q1974,(N1974:P1974,Q1974:AE1974)),0)</f>
        <v>3</v>
      </c>
      <c r="AH1974" s="6">
        <f>IF(R1974&gt;0,RANK(R1974,(N1974:P1974,Q1974:AE1974)),0)</f>
        <v>0</v>
      </c>
      <c r="AI1974" s="6">
        <f>IF(T1974&gt;0,RANK(T1974,(N1974:P1974,Q1974:AE1974)),0)</f>
        <v>0</v>
      </c>
      <c r="AJ1974" s="6">
        <f>IF(S1974&gt;0,RANK(S1974,(N1974:P1974,Q1974:AE1974)),0)</f>
        <v>0</v>
      </c>
      <c r="AK1974" s="2">
        <f t="shared" si="693"/>
        <v>8.5148153221019946E-3</v>
      </c>
      <c r="AL1974" s="2">
        <f t="shared" si="694"/>
        <v>0</v>
      </c>
      <c r="AM1974" s="2">
        <f t="shared" si="695"/>
        <v>0</v>
      </c>
      <c r="AN1974" s="2">
        <f t="shared" si="696"/>
        <v>0</v>
      </c>
      <c r="AP1974" t="s">
        <v>80</v>
      </c>
      <c r="AQ1974" t="s">
        <v>2184</v>
      </c>
      <c r="AR1974" s="53"/>
      <c r="AT1974" s="92">
        <v>55</v>
      </c>
      <c r="AU1974" s="94">
        <v>87</v>
      </c>
      <c r="AV1974" s="98">
        <f t="shared" si="687"/>
        <v>55087</v>
      </c>
      <c r="AX1974" s="6" t="s">
        <v>1535</v>
      </c>
    </row>
    <row r="1975" spans="1:50" hidden="1" outlineLevel="1">
      <c r="A1975" t="s">
        <v>2582</v>
      </c>
      <c r="B1975" t="s">
        <v>2184</v>
      </c>
      <c r="C1975" s="1">
        <f t="shared" si="688"/>
        <v>28379</v>
      </c>
      <c r="D1975" s="6">
        <f>IF(N1975&gt;0, RANK(N1975,(N1975:P1975,Q1975:AE1975)),0)</f>
        <v>2</v>
      </c>
      <c r="E1975" s="6">
        <f>IF(O1975&gt;0,RANK(O1975,(N1975:P1975,Q1975:AE1975)),0)</f>
        <v>1</v>
      </c>
      <c r="F1975" s="6">
        <f>IF(P1975&gt;0,RANK(P1975,(N1975:P1975,Q1975:AE1975)),0)</f>
        <v>0</v>
      </c>
      <c r="G1975" s="1">
        <f t="shared" si="676"/>
        <v>2858</v>
      </c>
      <c r="H1975" s="2">
        <f t="shared" si="677"/>
        <v>0.10070827019979563</v>
      </c>
      <c r="I1975" s="2"/>
      <c r="J1975" s="2">
        <f t="shared" si="689"/>
        <v>0.44610451390112404</v>
      </c>
      <c r="K1975" s="2">
        <f t="shared" si="690"/>
        <v>0.54681278410091971</v>
      </c>
      <c r="L1975" s="2">
        <f t="shared" si="691"/>
        <v>0</v>
      </c>
      <c r="M1975" s="2">
        <f t="shared" si="692"/>
        <v>7.0827019979562422E-3</v>
      </c>
      <c r="N1975" s="56">
        <v>12660</v>
      </c>
      <c r="O1975" s="56">
        <v>15518</v>
      </c>
      <c r="P1975" s="56"/>
      <c r="Q1975" s="56">
        <v>201</v>
      </c>
      <c r="R1975" s="56"/>
      <c r="S1975" s="56"/>
      <c r="T1975" s="56"/>
      <c r="U1975" s="56"/>
      <c r="V1975" s="56"/>
      <c r="W1975" s="56"/>
      <c r="X1975" s="56"/>
      <c r="Y1975" s="56"/>
      <c r="Z1975" s="56"/>
      <c r="AA1975" s="56"/>
      <c r="AB1975" s="56"/>
      <c r="AC1975" s="56"/>
      <c r="AD1975" s="56"/>
      <c r="AE1975" s="56"/>
      <c r="AG1975" s="6">
        <f>IF(Q1975&gt;0,RANK(Q1975,(N1975:P1975,Q1975:AE1975)),0)</f>
        <v>3</v>
      </c>
      <c r="AH1975" s="6">
        <f>IF(R1975&gt;0,RANK(R1975,(N1975:P1975,Q1975:AE1975)),0)</f>
        <v>0</v>
      </c>
      <c r="AI1975" s="6">
        <f>IF(T1975&gt;0,RANK(T1975,(N1975:P1975,Q1975:AE1975)),0)</f>
        <v>0</v>
      </c>
      <c r="AJ1975" s="6">
        <f>IF(S1975&gt;0,RANK(S1975,(N1975:P1975,Q1975:AE1975)),0)</f>
        <v>0</v>
      </c>
      <c r="AK1975" s="2">
        <f t="shared" si="693"/>
        <v>7.0827019979562353E-3</v>
      </c>
      <c r="AL1975" s="2">
        <f t="shared" si="694"/>
        <v>0</v>
      </c>
      <c r="AM1975" s="2">
        <f t="shared" si="695"/>
        <v>0</v>
      </c>
      <c r="AN1975" s="2">
        <f t="shared" si="696"/>
        <v>0</v>
      </c>
      <c r="AP1975" t="s">
        <v>2582</v>
      </c>
      <c r="AQ1975" t="s">
        <v>2184</v>
      </c>
      <c r="AR1975" s="53"/>
      <c r="AT1975" s="92">
        <v>55</v>
      </c>
      <c r="AU1975" s="94">
        <v>89</v>
      </c>
      <c r="AV1975" s="98">
        <f t="shared" si="687"/>
        <v>55089</v>
      </c>
      <c r="AX1975" s="6" t="s">
        <v>1535</v>
      </c>
    </row>
    <row r="1976" spans="1:50" hidden="1" outlineLevel="1">
      <c r="A1976" t="s">
        <v>2752</v>
      </c>
      <c r="B1976" t="s">
        <v>2184</v>
      </c>
      <c r="C1976" s="1">
        <f t="shared" si="688"/>
        <v>2270</v>
      </c>
      <c r="D1976" s="6">
        <f>IF(N1976&gt;0, RANK(N1976,(N1976:P1976,Q1976:AE1976)),0)</f>
        <v>1</v>
      </c>
      <c r="E1976" s="6">
        <f>IF(O1976&gt;0,RANK(O1976,(N1976:P1976,Q1976:AE1976)),0)</f>
        <v>2</v>
      </c>
      <c r="F1976" s="6">
        <f>IF(P1976&gt;0,RANK(P1976,(N1976:P1976,Q1976:AE1976)),0)</f>
        <v>0</v>
      </c>
      <c r="G1976" s="1">
        <f t="shared" si="676"/>
        <v>705</v>
      </c>
      <c r="H1976" s="2">
        <f t="shared" si="677"/>
        <v>0.31057268722466963</v>
      </c>
      <c r="I1976" s="2"/>
      <c r="J1976" s="2">
        <f t="shared" si="689"/>
        <v>0.64801762114537442</v>
      </c>
      <c r="K1976" s="2">
        <f t="shared" si="690"/>
        <v>0.33744493392070485</v>
      </c>
      <c r="L1976" s="2">
        <f t="shared" si="691"/>
        <v>0</v>
      </c>
      <c r="M1976" s="2">
        <f t="shared" si="692"/>
        <v>1.4537444933920729E-2</v>
      </c>
      <c r="N1976" s="56">
        <v>1471</v>
      </c>
      <c r="O1976" s="56">
        <v>766</v>
      </c>
      <c r="P1976" s="56"/>
      <c r="Q1976" s="56">
        <v>33</v>
      </c>
      <c r="R1976" s="56"/>
      <c r="S1976" s="56"/>
      <c r="T1976" s="56"/>
      <c r="U1976" s="56"/>
      <c r="V1976" s="56"/>
      <c r="W1976" s="56"/>
      <c r="X1976" s="56"/>
      <c r="Y1976" s="56"/>
      <c r="Z1976" s="56"/>
      <c r="AA1976" s="56"/>
      <c r="AB1976" s="56"/>
      <c r="AC1976" s="56"/>
      <c r="AD1976" s="56"/>
      <c r="AE1976" s="56"/>
      <c r="AG1976" s="6">
        <f>IF(Q1976&gt;0,RANK(Q1976,(N1976:P1976,Q1976:AE1976)),0)</f>
        <v>3</v>
      </c>
      <c r="AH1976" s="6">
        <f>IF(R1976&gt;0,RANK(R1976,(N1976:P1976,Q1976:AE1976)),0)</f>
        <v>0</v>
      </c>
      <c r="AI1976" s="6">
        <f>IF(T1976&gt;0,RANK(T1976,(N1976:P1976,Q1976:AE1976)),0)</f>
        <v>0</v>
      </c>
      <c r="AJ1976" s="6">
        <f>IF(S1976&gt;0,RANK(S1976,(N1976:P1976,Q1976:AE1976)),0)</f>
        <v>0</v>
      </c>
      <c r="AK1976" s="2">
        <f t="shared" si="693"/>
        <v>1.4537444933920705E-2</v>
      </c>
      <c r="AL1976" s="2">
        <f t="shared" si="694"/>
        <v>0</v>
      </c>
      <c r="AM1976" s="2">
        <f t="shared" si="695"/>
        <v>0</v>
      </c>
      <c r="AN1976" s="2">
        <f t="shared" si="696"/>
        <v>0</v>
      </c>
      <c r="AP1976" t="s">
        <v>2752</v>
      </c>
      <c r="AQ1976" t="s">
        <v>2184</v>
      </c>
      <c r="AR1976" s="53"/>
      <c r="AT1976" s="92">
        <v>55</v>
      </c>
      <c r="AU1976" s="94">
        <v>91</v>
      </c>
      <c r="AV1976" s="98">
        <f t="shared" si="687"/>
        <v>55091</v>
      </c>
      <c r="AX1976" s="6" t="s">
        <v>1535</v>
      </c>
    </row>
    <row r="1977" spans="1:50" hidden="1" outlineLevel="1">
      <c r="A1977" t="s">
        <v>2733</v>
      </c>
      <c r="B1977" t="s">
        <v>2184</v>
      </c>
      <c r="C1977" s="1">
        <f t="shared" si="688"/>
        <v>9662</v>
      </c>
      <c r="D1977" s="6">
        <f>IF(N1977&gt;0, RANK(N1977,(N1977:P1977,Q1977:AE1977)),0)</f>
        <v>1</v>
      </c>
      <c r="E1977" s="6">
        <f>IF(O1977&gt;0,RANK(O1977,(N1977:P1977,Q1977:AE1977)),0)</f>
        <v>2</v>
      </c>
      <c r="F1977" s="6">
        <f>IF(P1977&gt;0,RANK(P1977,(N1977:P1977,Q1977:AE1977)),0)</f>
        <v>0</v>
      </c>
      <c r="G1977" s="1">
        <f t="shared" ref="G1977:G2027" si="697">IF(C1977&gt;0,MAX(N1977:P1977)-LARGE(N1977:P1977,2),0)</f>
        <v>1123</v>
      </c>
      <c r="H1977" s="2">
        <f t="shared" ref="H1977:H2027" si="698">IF(C1977&gt;0,G1977/C1977,0)</f>
        <v>0.11622852411509005</v>
      </c>
      <c r="I1977" s="2"/>
      <c r="J1977" s="2">
        <f t="shared" si="689"/>
        <v>0.55268060442972466</v>
      </c>
      <c r="K1977" s="2">
        <f t="shared" si="690"/>
        <v>0.43645208031463467</v>
      </c>
      <c r="L1977" s="2">
        <f t="shared" si="691"/>
        <v>0</v>
      </c>
      <c r="M1977" s="2">
        <f t="shared" si="692"/>
        <v>1.0867315255640664E-2</v>
      </c>
      <c r="N1977" s="56">
        <v>5340</v>
      </c>
      <c r="O1977" s="56">
        <v>4217</v>
      </c>
      <c r="P1977" s="56"/>
      <c r="Q1977" s="56">
        <v>105</v>
      </c>
      <c r="R1977" s="56"/>
      <c r="S1977" s="56"/>
      <c r="T1977" s="56"/>
      <c r="U1977" s="56"/>
      <c r="V1977" s="56"/>
      <c r="W1977" s="56"/>
      <c r="X1977" s="56"/>
      <c r="Y1977" s="56"/>
      <c r="Z1977" s="56"/>
      <c r="AA1977" s="56"/>
      <c r="AB1977" s="56"/>
      <c r="AC1977" s="56"/>
      <c r="AD1977" s="56"/>
      <c r="AE1977" s="56"/>
      <c r="AG1977" s="6">
        <f>IF(Q1977&gt;0,RANK(Q1977,(N1977:P1977,Q1977:AE1977)),0)</f>
        <v>3</v>
      </c>
      <c r="AH1977" s="6">
        <f>IF(R1977&gt;0,RANK(R1977,(N1977:P1977,Q1977:AE1977)),0)</f>
        <v>0</v>
      </c>
      <c r="AI1977" s="6">
        <f>IF(T1977&gt;0,RANK(T1977,(N1977:P1977,Q1977:AE1977)),0)</f>
        <v>0</v>
      </c>
      <c r="AJ1977" s="6">
        <f>IF(S1977&gt;0,RANK(S1977,(N1977:P1977,Q1977:AE1977)),0)</f>
        <v>0</v>
      </c>
      <c r="AK1977" s="2">
        <f t="shared" si="693"/>
        <v>1.0867315255640653E-2</v>
      </c>
      <c r="AL1977" s="2">
        <f t="shared" si="694"/>
        <v>0</v>
      </c>
      <c r="AM1977" s="2">
        <f t="shared" si="695"/>
        <v>0</v>
      </c>
      <c r="AN1977" s="2">
        <f t="shared" si="696"/>
        <v>0</v>
      </c>
      <c r="AP1977" t="s">
        <v>2733</v>
      </c>
      <c r="AQ1977" t="s">
        <v>2184</v>
      </c>
      <c r="AR1977" s="53"/>
      <c r="AT1977" s="92">
        <v>55</v>
      </c>
      <c r="AU1977" s="94">
        <v>93</v>
      </c>
      <c r="AV1977" s="98">
        <f t="shared" si="687"/>
        <v>55093</v>
      </c>
      <c r="AX1977" s="6" t="s">
        <v>1535</v>
      </c>
    </row>
    <row r="1978" spans="1:50" hidden="1" outlineLevel="1">
      <c r="A1978" t="s">
        <v>2199</v>
      </c>
      <c r="B1978" t="s">
        <v>2184</v>
      </c>
      <c r="C1978" s="1">
        <f t="shared" si="688"/>
        <v>10464</v>
      </c>
      <c r="D1978" s="6">
        <f>IF(N1978&gt;0, RANK(N1978,(N1978:P1978,Q1978:AE1978)),0)</f>
        <v>1</v>
      </c>
      <c r="E1978" s="6">
        <f>IF(O1978&gt;0,RANK(O1978,(N1978:P1978,Q1978:AE1978)),0)</f>
        <v>2</v>
      </c>
      <c r="F1978" s="6">
        <f>IF(P1978&gt;0,RANK(P1978,(N1978:P1978,Q1978:AE1978)),0)</f>
        <v>0</v>
      </c>
      <c r="G1978" s="1">
        <f t="shared" si="697"/>
        <v>1357</v>
      </c>
      <c r="H1978" s="2">
        <f t="shared" si="698"/>
        <v>0.12968272171253822</v>
      </c>
      <c r="I1978" s="2"/>
      <c r="J1978" s="2">
        <f t="shared" si="689"/>
        <v>0.5598241590214067</v>
      </c>
      <c r="K1978" s="2">
        <f t="shared" si="690"/>
        <v>0.4301414373088685</v>
      </c>
      <c r="L1978" s="2">
        <f t="shared" si="691"/>
        <v>0</v>
      </c>
      <c r="M1978" s="2">
        <f t="shared" si="692"/>
        <v>1.0034403669724801E-2</v>
      </c>
      <c r="N1978" s="56">
        <v>5858</v>
      </c>
      <c r="O1978" s="56">
        <v>4501</v>
      </c>
      <c r="P1978" s="56"/>
      <c r="Q1978" s="56">
        <v>105</v>
      </c>
      <c r="R1978" s="56"/>
      <c r="S1978" s="56"/>
      <c r="T1978" s="56"/>
      <c r="U1978" s="56"/>
      <c r="V1978" s="56"/>
      <c r="W1978" s="56"/>
      <c r="X1978" s="56"/>
      <c r="Y1978" s="56"/>
      <c r="Z1978" s="56"/>
      <c r="AA1978" s="56"/>
      <c r="AB1978" s="56"/>
      <c r="AC1978" s="56"/>
      <c r="AD1978" s="56"/>
      <c r="AE1978" s="56"/>
      <c r="AG1978" s="6">
        <f>IF(Q1978&gt;0,RANK(Q1978,(N1978:P1978,Q1978:AE1978)),0)</f>
        <v>3</v>
      </c>
      <c r="AH1978" s="6">
        <f>IF(R1978&gt;0,RANK(R1978,(N1978:P1978,Q1978:AE1978)),0)</f>
        <v>0</v>
      </c>
      <c r="AI1978" s="6">
        <f>IF(T1978&gt;0,RANK(T1978,(N1978:P1978,Q1978:AE1978)),0)</f>
        <v>0</v>
      </c>
      <c r="AJ1978" s="6">
        <f>IF(S1978&gt;0,RANK(S1978,(N1978:P1978,Q1978:AE1978)),0)</f>
        <v>0</v>
      </c>
      <c r="AK1978" s="2">
        <f t="shared" si="693"/>
        <v>1.0034403669724771E-2</v>
      </c>
      <c r="AL1978" s="2">
        <f t="shared" si="694"/>
        <v>0</v>
      </c>
      <c r="AM1978" s="2">
        <f t="shared" si="695"/>
        <v>0</v>
      </c>
      <c r="AN1978" s="2">
        <f t="shared" si="696"/>
        <v>0</v>
      </c>
      <c r="AP1978" t="s">
        <v>2199</v>
      </c>
      <c r="AQ1978" t="s">
        <v>2184</v>
      </c>
      <c r="AR1978" s="53"/>
      <c r="AT1978" s="92">
        <v>55</v>
      </c>
      <c r="AU1978" s="94">
        <v>95</v>
      </c>
      <c r="AV1978" s="98">
        <f t="shared" si="687"/>
        <v>55095</v>
      </c>
      <c r="AX1978" s="6" t="s">
        <v>1535</v>
      </c>
    </row>
    <row r="1979" spans="1:50" hidden="1" outlineLevel="1">
      <c r="A1979" t="s">
        <v>787</v>
      </c>
      <c r="B1979" t="s">
        <v>2184</v>
      </c>
      <c r="C1979" s="1">
        <f t="shared" si="688"/>
        <v>19460</v>
      </c>
      <c r="D1979" s="6">
        <f>IF(N1979&gt;0, RANK(N1979,(N1979:P1979,Q1979:AE1979)),0)</f>
        <v>1</v>
      </c>
      <c r="E1979" s="6">
        <f>IF(O1979&gt;0,RANK(O1979,(N1979:P1979,Q1979:AE1979)),0)</f>
        <v>2</v>
      </c>
      <c r="F1979" s="6">
        <f>IF(P1979&gt;0,RANK(P1979,(N1979:P1979,Q1979:AE1979)),0)</f>
        <v>0</v>
      </c>
      <c r="G1979" s="1">
        <f t="shared" si="697"/>
        <v>5601</v>
      </c>
      <c r="H1979" s="2">
        <f t="shared" si="698"/>
        <v>0.2878211716341213</v>
      </c>
      <c r="I1979" s="2"/>
      <c r="J1979" s="2">
        <f t="shared" si="689"/>
        <v>0.637153134635149</v>
      </c>
      <c r="K1979" s="2">
        <f t="shared" si="690"/>
        <v>0.34933196300102776</v>
      </c>
      <c r="L1979" s="2">
        <f t="shared" si="691"/>
        <v>0</v>
      </c>
      <c r="M1979" s="2">
        <f t="shared" si="692"/>
        <v>1.3514902363823245E-2</v>
      </c>
      <c r="N1979" s="56">
        <v>12399</v>
      </c>
      <c r="O1979" s="56">
        <v>6798</v>
      </c>
      <c r="P1979" s="56"/>
      <c r="Q1979" s="56">
        <v>263</v>
      </c>
      <c r="R1979" s="56"/>
      <c r="S1979" s="56"/>
      <c r="T1979" s="56"/>
      <c r="U1979" s="56"/>
      <c r="V1979" s="56"/>
      <c r="W1979" s="56"/>
      <c r="X1979" s="56"/>
      <c r="Y1979" s="56"/>
      <c r="Z1979" s="56"/>
      <c r="AA1979" s="56"/>
      <c r="AB1979" s="56"/>
      <c r="AC1979" s="56"/>
      <c r="AD1979" s="56"/>
      <c r="AE1979" s="56"/>
      <c r="AG1979" s="6">
        <f>IF(Q1979&gt;0,RANK(Q1979,(N1979:P1979,Q1979:AE1979)),0)</f>
        <v>3</v>
      </c>
      <c r="AH1979" s="6">
        <f>IF(R1979&gt;0,RANK(R1979,(N1979:P1979,Q1979:AE1979)),0)</f>
        <v>0</v>
      </c>
      <c r="AI1979" s="6">
        <f>IF(T1979&gt;0,RANK(T1979,(N1979:P1979,Q1979:AE1979)),0)</f>
        <v>0</v>
      </c>
      <c r="AJ1979" s="6">
        <f>IF(S1979&gt;0,RANK(S1979,(N1979:P1979,Q1979:AE1979)),0)</f>
        <v>0</v>
      </c>
      <c r="AK1979" s="2">
        <f t="shared" si="693"/>
        <v>1.3514902363823227E-2</v>
      </c>
      <c r="AL1979" s="2">
        <f t="shared" si="694"/>
        <v>0</v>
      </c>
      <c r="AM1979" s="2">
        <f t="shared" si="695"/>
        <v>0</v>
      </c>
      <c r="AN1979" s="2">
        <f t="shared" si="696"/>
        <v>0</v>
      </c>
      <c r="AP1979" t="s">
        <v>787</v>
      </c>
      <c r="AQ1979" t="s">
        <v>2184</v>
      </c>
      <c r="AR1979" s="53"/>
      <c r="AT1979" s="92">
        <v>55</v>
      </c>
      <c r="AU1979" s="94">
        <v>97</v>
      </c>
      <c r="AV1979" s="98">
        <f t="shared" si="687"/>
        <v>55097</v>
      </c>
      <c r="AX1979" s="6" t="s">
        <v>1535</v>
      </c>
    </row>
    <row r="1980" spans="1:50" hidden="1" outlineLevel="1">
      <c r="A1980" t="s">
        <v>2042</v>
      </c>
      <c r="B1980" t="s">
        <v>2184</v>
      </c>
      <c r="C1980" s="1">
        <f t="shared" si="688"/>
        <v>6379</v>
      </c>
      <c r="D1980" s="6">
        <f>IF(N1980&gt;0, RANK(N1980,(N1980:P1980,Q1980:AE1980)),0)</f>
        <v>1</v>
      </c>
      <c r="E1980" s="6">
        <f>IF(O1980&gt;0,RANK(O1980,(N1980:P1980,Q1980:AE1980)),0)</f>
        <v>2</v>
      </c>
      <c r="F1980" s="6">
        <f>IF(P1980&gt;0,RANK(P1980,(N1980:P1980,Q1980:AE1980)),0)</f>
        <v>0</v>
      </c>
      <c r="G1980" s="1">
        <f t="shared" si="697"/>
        <v>1567</v>
      </c>
      <c r="H1980" s="2">
        <f t="shared" si="698"/>
        <v>0.24564978836808277</v>
      </c>
      <c r="I1980" s="2"/>
      <c r="J1980" s="2">
        <f t="shared" si="689"/>
        <v>0.62015989967079477</v>
      </c>
      <c r="K1980" s="2">
        <f t="shared" si="690"/>
        <v>0.374510111302712</v>
      </c>
      <c r="L1980" s="2">
        <f t="shared" si="691"/>
        <v>0</v>
      </c>
      <c r="M1980" s="2">
        <f t="shared" si="692"/>
        <v>5.3299890264932315E-3</v>
      </c>
      <c r="N1980" s="56">
        <v>3956</v>
      </c>
      <c r="O1980" s="56">
        <v>2389</v>
      </c>
      <c r="P1980" s="56"/>
      <c r="Q1980" s="56">
        <v>34</v>
      </c>
      <c r="R1980" s="56"/>
      <c r="S1980" s="56"/>
      <c r="T1980" s="56"/>
      <c r="U1980" s="56"/>
      <c r="V1980" s="56"/>
      <c r="W1980" s="56"/>
      <c r="X1980" s="56"/>
      <c r="Y1980" s="56"/>
      <c r="Z1980" s="56"/>
      <c r="AA1980" s="56"/>
      <c r="AB1980" s="56"/>
      <c r="AC1980" s="56"/>
      <c r="AD1980" s="56"/>
      <c r="AE1980" s="56"/>
      <c r="AG1980" s="6">
        <f>IF(Q1980&gt;0,RANK(Q1980,(N1980:P1980,Q1980:AE1980)),0)</f>
        <v>3</v>
      </c>
      <c r="AH1980" s="6">
        <f>IF(R1980&gt;0,RANK(R1980,(N1980:P1980,Q1980:AE1980)),0)</f>
        <v>0</v>
      </c>
      <c r="AI1980" s="6">
        <f>IF(T1980&gt;0,RANK(T1980,(N1980:P1980,Q1980:AE1980)),0)</f>
        <v>0</v>
      </c>
      <c r="AJ1980" s="6">
        <f>IF(S1980&gt;0,RANK(S1980,(N1980:P1980,Q1980:AE1980)),0)</f>
        <v>0</v>
      </c>
      <c r="AK1980" s="2">
        <f t="shared" si="693"/>
        <v>5.3299890264931812E-3</v>
      </c>
      <c r="AL1980" s="2">
        <f t="shared" si="694"/>
        <v>0</v>
      </c>
      <c r="AM1980" s="2">
        <f t="shared" si="695"/>
        <v>0</v>
      </c>
      <c r="AN1980" s="2">
        <f t="shared" si="696"/>
        <v>0</v>
      </c>
      <c r="AP1980" t="s">
        <v>2042</v>
      </c>
      <c r="AQ1980" t="s">
        <v>2184</v>
      </c>
      <c r="AR1980" s="53"/>
      <c r="AT1980" s="92">
        <v>55</v>
      </c>
      <c r="AU1980" s="94">
        <v>99</v>
      </c>
      <c r="AV1980" s="98">
        <f t="shared" si="687"/>
        <v>55099</v>
      </c>
      <c r="AX1980" s="6" t="s">
        <v>1535</v>
      </c>
    </row>
    <row r="1981" spans="1:50" hidden="1" outlineLevel="1">
      <c r="A1981" t="s">
        <v>2542</v>
      </c>
      <c r="B1981" t="s">
        <v>2184</v>
      </c>
      <c r="C1981" s="1">
        <f t="shared" si="688"/>
        <v>56909</v>
      </c>
      <c r="D1981" s="6">
        <f>IF(N1981&gt;0, RANK(N1981,(N1981:P1981,Q1981:AE1981)),0)</f>
        <v>1</v>
      </c>
      <c r="E1981" s="6">
        <f>IF(O1981&gt;0,RANK(O1981,(N1981:P1981,Q1981:AE1981)),0)</f>
        <v>2</v>
      </c>
      <c r="F1981" s="6">
        <f>IF(P1981&gt;0,RANK(P1981,(N1981:P1981,Q1981:AE1981)),0)</f>
        <v>0</v>
      </c>
      <c r="G1981" s="1">
        <f t="shared" si="697"/>
        <v>8948</v>
      </c>
      <c r="H1981" s="2">
        <f t="shared" si="698"/>
        <v>0.15723347800875082</v>
      </c>
      <c r="I1981" s="2"/>
      <c r="J1981" s="2">
        <f t="shared" si="689"/>
        <v>0.57477727600203832</v>
      </c>
      <c r="K1981" s="2">
        <f t="shared" si="690"/>
        <v>0.4175437979932875</v>
      </c>
      <c r="L1981" s="2">
        <f t="shared" si="691"/>
        <v>0</v>
      </c>
      <c r="M1981" s="2">
        <f t="shared" si="692"/>
        <v>7.6789260046741803E-3</v>
      </c>
      <c r="N1981" s="56">
        <v>32710</v>
      </c>
      <c r="O1981" s="56">
        <v>23762</v>
      </c>
      <c r="P1981" s="56"/>
      <c r="Q1981" s="56">
        <v>437</v>
      </c>
      <c r="R1981" s="56"/>
      <c r="S1981" s="56"/>
      <c r="T1981" s="56"/>
      <c r="U1981" s="56"/>
      <c r="V1981" s="56"/>
      <c r="W1981" s="56"/>
      <c r="X1981" s="56"/>
      <c r="Y1981" s="56"/>
      <c r="Z1981" s="56"/>
      <c r="AA1981" s="56"/>
      <c r="AB1981" s="56"/>
      <c r="AC1981" s="56"/>
      <c r="AD1981" s="56"/>
      <c r="AE1981" s="56"/>
      <c r="AG1981" s="6">
        <f>IF(Q1981&gt;0,RANK(Q1981,(N1981:P1981,Q1981:AE1981)),0)</f>
        <v>3</v>
      </c>
      <c r="AH1981" s="6">
        <f>IF(R1981&gt;0,RANK(R1981,(N1981:P1981,Q1981:AE1981)),0)</f>
        <v>0</v>
      </c>
      <c r="AI1981" s="6">
        <f>IF(T1981&gt;0,RANK(T1981,(N1981:P1981,Q1981:AE1981)),0)</f>
        <v>0</v>
      </c>
      <c r="AJ1981" s="6">
        <f>IF(S1981&gt;0,RANK(S1981,(N1981:P1981,Q1981:AE1981)),0)</f>
        <v>0</v>
      </c>
      <c r="AK1981" s="2">
        <f t="shared" si="693"/>
        <v>7.6789260046741291E-3</v>
      </c>
      <c r="AL1981" s="2">
        <f t="shared" si="694"/>
        <v>0</v>
      </c>
      <c r="AM1981" s="2">
        <f t="shared" si="695"/>
        <v>0</v>
      </c>
      <c r="AN1981" s="2">
        <f t="shared" si="696"/>
        <v>0</v>
      </c>
      <c r="AP1981" t="s">
        <v>2542</v>
      </c>
      <c r="AQ1981" t="s">
        <v>2184</v>
      </c>
      <c r="AR1981" s="53"/>
      <c r="AT1981" s="92">
        <v>55</v>
      </c>
      <c r="AU1981" s="94">
        <v>101</v>
      </c>
      <c r="AV1981" s="98">
        <f t="shared" si="687"/>
        <v>55101</v>
      </c>
      <c r="AX1981" s="6" t="s">
        <v>1535</v>
      </c>
    </row>
    <row r="1982" spans="1:50" hidden="1" outlineLevel="1">
      <c r="A1982" t="s">
        <v>2133</v>
      </c>
      <c r="B1982" t="s">
        <v>2184</v>
      </c>
      <c r="C1982" s="1">
        <f t="shared" si="688"/>
        <v>5700</v>
      </c>
      <c r="D1982" s="6">
        <f>IF(N1982&gt;0, RANK(N1982,(N1982:P1982,Q1982:AE1982)),0)</f>
        <v>1</v>
      </c>
      <c r="E1982" s="6">
        <f>IF(O1982&gt;0,RANK(O1982,(N1982:P1982,Q1982:AE1982)),0)</f>
        <v>2</v>
      </c>
      <c r="F1982" s="6">
        <f>IF(P1982&gt;0,RANK(P1982,(N1982:P1982,Q1982:AE1982)),0)</f>
        <v>0</v>
      </c>
      <c r="G1982" s="1">
        <f t="shared" si="697"/>
        <v>930</v>
      </c>
      <c r="H1982" s="2">
        <f t="shared" si="698"/>
        <v>0.16315789473684211</v>
      </c>
      <c r="I1982" s="2"/>
      <c r="J1982" s="2">
        <f t="shared" si="689"/>
        <v>0.57877192982456138</v>
      </c>
      <c r="K1982" s="2">
        <f t="shared" si="690"/>
        <v>0.41561403508771932</v>
      </c>
      <c r="L1982" s="2">
        <f t="shared" si="691"/>
        <v>0</v>
      </c>
      <c r="M1982" s="2">
        <f t="shared" si="692"/>
        <v>5.6140350877192935E-3</v>
      </c>
      <c r="N1982" s="56">
        <v>3299</v>
      </c>
      <c r="O1982" s="56">
        <v>2369</v>
      </c>
      <c r="P1982" s="56"/>
      <c r="Q1982" s="56">
        <v>32</v>
      </c>
      <c r="R1982" s="56"/>
      <c r="S1982" s="56"/>
      <c r="T1982" s="56"/>
      <c r="U1982" s="56"/>
      <c r="V1982" s="56"/>
      <c r="W1982" s="56"/>
      <c r="X1982" s="56"/>
      <c r="Y1982" s="56"/>
      <c r="Z1982" s="56"/>
      <c r="AA1982" s="56"/>
      <c r="AB1982" s="56"/>
      <c r="AC1982" s="56"/>
      <c r="AD1982" s="56"/>
      <c r="AE1982" s="56"/>
      <c r="AG1982" s="6">
        <f>IF(Q1982&gt;0,RANK(Q1982,(N1982:P1982,Q1982:AE1982)),0)</f>
        <v>3</v>
      </c>
      <c r="AH1982" s="6">
        <f>IF(R1982&gt;0,RANK(R1982,(N1982:P1982,Q1982:AE1982)),0)</f>
        <v>0</v>
      </c>
      <c r="AI1982" s="6">
        <f>IF(T1982&gt;0,RANK(T1982,(N1982:P1982,Q1982:AE1982)),0)</f>
        <v>0</v>
      </c>
      <c r="AJ1982" s="6">
        <f>IF(S1982&gt;0,RANK(S1982,(N1982:P1982,Q1982:AE1982)),0)</f>
        <v>0</v>
      </c>
      <c r="AK1982" s="2">
        <f t="shared" si="693"/>
        <v>5.6140350877192978E-3</v>
      </c>
      <c r="AL1982" s="2">
        <f t="shared" si="694"/>
        <v>0</v>
      </c>
      <c r="AM1982" s="2">
        <f t="shared" si="695"/>
        <v>0</v>
      </c>
      <c r="AN1982" s="2">
        <f t="shared" si="696"/>
        <v>0</v>
      </c>
      <c r="AP1982" t="s">
        <v>2133</v>
      </c>
      <c r="AQ1982" t="s">
        <v>2184</v>
      </c>
      <c r="AR1982" s="53"/>
      <c r="AT1982" s="92">
        <v>55</v>
      </c>
      <c r="AU1982" s="94">
        <v>103</v>
      </c>
      <c r="AV1982" s="98">
        <f t="shared" si="687"/>
        <v>55103</v>
      </c>
      <c r="AX1982" s="6" t="s">
        <v>1535</v>
      </c>
    </row>
    <row r="1983" spans="1:50" hidden="1" outlineLevel="1">
      <c r="A1983" t="s">
        <v>2545</v>
      </c>
      <c r="B1983" t="s">
        <v>2184</v>
      </c>
      <c r="C1983" s="1">
        <f t="shared" si="688"/>
        <v>43517</v>
      </c>
      <c r="D1983" s="6">
        <f>IF(N1983&gt;0, RANK(N1983,(N1983:P1983,Q1983:AE1983)),0)</f>
        <v>1</v>
      </c>
      <c r="E1983" s="6">
        <f>IF(O1983&gt;0,RANK(O1983,(N1983:P1983,Q1983:AE1983)),0)</f>
        <v>2</v>
      </c>
      <c r="F1983" s="6">
        <f>IF(P1983&gt;0,RANK(P1983,(N1983:P1983,Q1983:AE1983)),0)</f>
        <v>0</v>
      </c>
      <c r="G1983" s="1">
        <f t="shared" si="697"/>
        <v>15476</v>
      </c>
      <c r="H1983" s="2">
        <f t="shared" si="698"/>
        <v>0.35563113266079921</v>
      </c>
      <c r="I1983" s="2"/>
      <c r="J1983" s="2">
        <f t="shared" si="689"/>
        <v>0.67380563917549463</v>
      </c>
      <c r="K1983" s="2">
        <f t="shared" si="690"/>
        <v>0.31817450651469542</v>
      </c>
      <c r="L1983" s="2">
        <f t="shared" si="691"/>
        <v>0</v>
      </c>
      <c r="M1983" s="2">
        <f t="shared" si="692"/>
        <v>8.0198543098099484E-3</v>
      </c>
      <c r="N1983" s="56">
        <v>29322</v>
      </c>
      <c r="O1983" s="56">
        <v>13846</v>
      </c>
      <c r="P1983" s="56"/>
      <c r="Q1983" s="56">
        <v>349</v>
      </c>
      <c r="R1983" s="56"/>
      <c r="S1983" s="56"/>
      <c r="T1983" s="56"/>
      <c r="U1983" s="56"/>
      <c r="V1983" s="56"/>
      <c r="W1983" s="56"/>
      <c r="X1983" s="56"/>
      <c r="Y1983" s="56"/>
      <c r="Z1983" s="56"/>
      <c r="AA1983" s="56"/>
      <c r="AB1983" s="56"/>
      <c r="AC1983" s="56"/>
      <c r="AD1983" s="56"/>
      <c r="AE1983" s="56"/>
      <c r="AG1983" s="6">
        <f>IF(Q1983&gt;0,RANK(Q1983,(N1983:P1983,Q1983:AE1983)),0)</f>
        <v>3</v>
      </c>
      <c r="AH1983" s="6">
        <f>IF(R1983&gt;0,RANK(R1983,(N1983:P1983,Q1983:AE1983)),0)</f>
        <v>0</v>
      </c>
      <c r="AI1983" s="6">
        <f>IF(T1983&gt;0,RANK(T1983,(N1983:P1983,Q1983:AE1983)),0)</f>
        <v>0</v>
      </c>
      <c r="AJ1983" s="6">
        <f>IF(S1983&gt;0,RANK(S1983,(N1983:P1983,Q1983:AE1983)),0)</f>
        <v>0</v>
      </c>
      <c r="AK1983" s="2">
        <f t="shared" si="693"/>
        <v>8.0198543098099588E-3</v>
      </c>
      <c r="AL1983" s="2">
        <f t="shared" si="694"/>
        <v>0</v>
      </c>
      <c r="AM1983" s="2">
        <f t="shared" si="695"/>
        <v>0</v>
      </c>
      <c r="AN1983" s="2">
        <f t="shared" si="696"/>
        <v>0</v>
      </c>
      <c r="AP1983" t="s">
        <v>2545</v>
      </c>
      <c r="AQ1983" t="s">
        <v>2184</v>
      </c>
      <c r="AR1983" s="53"/>
      <c r="AT1983" s="92">
        <v>55</v>
      </c>
      <c r="AU1983" s="94">
        <v>105</v>
      </c>
      <c r="AV1983" s="98">
        <f t="shared" si="687"/>
        <v>55105</v>
      </c>
      <c r="AX1983" s="6" t="s">
        <v>1535</v>
      </c>
    </row>
    <row r="1984" spans="1:50" ht="14" hidden="1" customHeight="1" outlineLevel="1">
      <c r="A1984" t="s">
        <v>1456</v>
      </c>
      <c r="B1984" t="s">
        <v>2184</v>
      </c>
      <c r="C1984" s="1">
        <f t="shared" si="688"/>
        <v>5252</v>
      </c>
      <c r="D1984" s="6">
        <f>IF(N1984&gt;0, RANK(N1984,(N1984:P1984,Q1984:AE1984)),0)</f>
        <v>1</v>
      </c>
      <c r="E1984" s="6">
        <f>IF(O1984&gt;0,RANK(O1984,(N1984:P1984,Q1984:AE1984)),0)</f>
        <v>2</v>
      </c>
      <c r="F1984" s="6">
        <f>IF(P1984&gt;0,RANK(P1984,(N1984:P1984,Q1984:AE1984)),0)</f>
        <v>0</v>
      </c>
      <c r="G1984" s="1">
        <f t="shared" si="697"/>
        <v>1355</v>
      </c>
      <c r="H1984" s="2">
        <f t="shared" si="698"/>
        <v>0.25799695354150798</v>
      </c>
      <c r="I1984" s="2"/>
      <c r="J1984" s="2">
        <f t="shared" si="689"/>
        <v>0.62414318354912413</v>
      </c>
      <c r="K1984" s="2">
        <f t="shared" si="690"/>
        <v>0.36614623000761615</v>
      </c>
      <c r="L1984" s="2">
        <f t="shared" si="691"/>
        <v>0</v>
      </c>
      <c r="M1984" s="2">
        <f t="shared" si="692"/>
        <v>9.7105864432597278E-3</v>
      </c>
      <c r="N1984" s="56">
        <v>3278</v>
      </c>
      <c r="O1984" s="56">
        <v>1923</v>
      </c>
      <c r="P1984" s="56"/>
      <c r="Q1984" s="56">
        <v>51</v>
      </c>
      <c r="R1984" s="56"/>
      <c r="S1984" s="56"/>
      <c r="T1984" s="56"/>
      <c r="U1984" s="56"/>
      <c r="V1984" s="56"/>
      <c r="W1984" s="56"/>
      <c r="X1984" s="56"/>
      <c r="Y1984" s="56"/>
      <c r="Z1984" s="56"/>
      <c r="AA1984" s="56"/>
      <c r="AB1984" s="56"/>
      <c r="AC1984" s="56"/>
      <c r="AD1984" s="56"/>
      <c r="AE1984" s="56"/>
      <c r="AG1984" s="6">
        <f>IF(Q1984&gt;0,RANK(Q1984,(N1984:P1984,Q1984:AE1984)),0)</f>
        <v>3</v>
      </c>
      <c r="AH1984" s="6">
        <f>IF(R1984&gt;0,RANK(R1984,(N1984:P1984,Q1984:AE1984)),0)</f>
        <v>0</v>
      </c>
      <c r="AI1984" s="6">
        <f>IF(T1984&gt;0,RANK(T1984,(N1984:P1984,Q1984:AE1984)),0)</f>
        <v>0</v>
      </c>
      <c r="AJ1984" s="6">
        <f>IF(S1984&gt;0,RANK(S1984,(N1984:P1984,Q1984:AE1984)),0)</f>
        <v>0</v>
      </c>
      <c r="AK1984" s="2">
        <f t="shared" si="693"/>
        <v>9.7105864432597104E-3</v>
      </c>
      <c r="AL1984" s="2">
        <f t="shared" si="694"/>
        <v>0</v>
      </c>
      <c r="AM1984" s="2">
        <f t="shared" si="695"/>
        <v>0</v>
      </c>
      <c r="AN1984" s="2">
        <f t="shared" si="696"/>
        <v>0</v>
      </c>
      <c r="AP1984" t="s">
        <v>1456</v>
      </c>
      <c r="AQ1984" t="s">
        <v>2184</v>
      </c>
      <c r="AR1984" s="53"/>
      <c r="AT1984" s="92">
        <v>55</v>
      </c>
      <c r="AU1984" s="94">
        <v>107</v>
      </c>
      <c r="AV1984" s="98">
        <f t="shared" si="687"/>
        <v>55107</v>
      </c>
      <c r="AX1984" s="6" t="s">
        <v>1535</v>
      </c>
    </row>
    <row r="1985" spans="1:50" ht="14" hidden="1" customHeight="1" outlineLevel="1">
      <c r="A1985" t="s">
        <v>2694</v>
      </c>
      <c r="B1985" t="s">
        <v>2184</v>
      </c>
      <c r="C1985" s="1">
        <f t="shared" si="688"/>
        <v>14535</v>
      </c>
      <c r="D1985" s="6">
        <f>IF(N1985&gt;0, RANK(N1985,(N1985:P1985,Q1985:AE1985)),0)</f>
        <v>1</v>
      </c>
      <c r="E1985" s="6">
        <f>IF(O1985&gt;0,RANK(O1985,(N1985:P1985,Q1985:AE1985)),0)</f>
        <v>2</v>
      </c>
      <c r="F1985" s="6">
        <f>IF(P1985&gt;0,RANK(P1985,(N1985:P1985,Q1985:AE1985)),0)</f>
        <v>0</v>
      </c>
      <c r="G1985" s="1">
        <f t="shared" si="697"/>
        <v>774</v>
      </c>
      <c r="H1985" s="2">
        <f t="shared" si="698"/>
        <v>5.3250773993808051E-2</v>
      </c>
      <c r="I1985" s="2"/>
      <c r="J1985" s="2">
        <f t="shared" si="689"/>
        <v>0.51723426212590295</v>
      </c>
      <c r="K1985" s="2">
        <f t="shared" si="690"/>
        <v>0.46398348813209495</v>
      </c>
      <c r="L1985" s="2">
        <f t="shared" si="691"/>
        <v>0</v>
      </c>
      <c r="M1985" s="2">
        <f t="shared" si="692"/>
        <v>1.87822497420021E-2</v>
      </c>
      <c r="N1985" s="56">
        <v>7518</v>
      </c>
      <c r="O1985" s="56">
        <v>6744</v>
      </c>
      <c r="P1985" s="56"/>
      <c r="Q1985" s="56">
        <v>273</v>
      </c>
      <c r="R1985" s="56"/>
      <c r="S1985" s="56"/>
      <c r="T1985" s="56"/>
      <c r="U1985" s="56"/>
      <c r="V1985" s="56"/>
      <c r="W1985" s="56"/>
      <c r="X1985" s="56"/>
      <c r="Y1985" s="56"/>
      <c r="Z1985" s="56"/>
      <c r="AA1985" s="56"/>
      <c r="AB1985" s="56"/>
      <c r="AC1985" s="56"/>
      <c r="AD1985" s="56"/>
      <c r="AE1985" s="56"/>
      <c r="AG1985" s="6">
        <f>IF(Q1985&gt;0,RANK(Q1985,(N1985:P1985,Q1985:AE1985)),0)</f>
        <v>3</v>
      </c>
      <c r="AH1985" s="6">
        <f>IF(R1985&gt;0,RANK(R1985,(N1985:P1985,Q1985:AE1985)),0)</f>
        <v>0</v>
      </c>
      <c r="AI1985" s="6">
        <f>IF(T1985&gt;0,RANK(T1985,(N1985:P1985,Q1985:AE1985)),0)</f>
        <v>0</v>
      </c>
      <c r="AJ1985" s="6">
        <f>IF(S1985&gt;0,RANK(S1985,(N1985:P1985,Q1985:AE1985)),0)</f>
        <v>0</v>
      </c>
      <c r="AK1985" s="2">
        <f t="shared" si="693"/>
        <v>1.8782249742002065E-2</v>
      </c>
      <c r="AL1985" s="2">
        <f t="shared" si="694"/>
        <v>0</v>
      </c>
      <c r="AM1985" s="2">
        <f t="shared" si="695"/>
        <v>0</v>
      </c>
      <c r="AN1985" s="2">
        <f t="shared" si="696"/>
        <v>0</v>
      </c>
      <c r="AP1985" t="s">
        <v>2694</v>
      </c>
      <c r="AQ1985" t="s">
        <v>2184</v>
      </c>
      <c r="AR1985" s="53"/>
      <c r="AT1985" s="92">
        <v>55</v>
      </c>
      <c r="AU1985" s="94">
        <v>109</v>
      </c>
      <c r="AV1985" s="98">
        <f t="shared" si="687"/>
        <v>55109</v>
      </c>
      <c r="AX1985" s="6" t="s">
        <v>1535</v>
      </c>
    </row>
    <row r="1986" spans="1:50" hidden="1" outlineLevel="1">
      <c r="A1986" t="s">
        <v>2695</v>
      </c>
      <c r="B1986" t="s">
        <v>2184</v>
      </c>
      <c r="C1986" s="1">
        <f t="shared" si="688"/>
        <v>14497</v>
      </c>
      <c r="D1986" s="6">
        <f>IF(N1986&gt;0, RANK(N1986,(N1986:P1986,Q1986:AE1986)),0)</f>
        <v>1</v>
      </c>
      <c r="E1986" s="6">
        <f>IF(O1986&gt;0,RANK(O1986,(N1986:P1986,Q1986:AE1986)),0)</f>
        <v>2</v>
      </c>
      <c r="F1986" s="6">
        <f>IF(P1986&gt;0,RANK(P1986,(N1986:P1986,Q1986:AE1986)),0)</f>
        <v>0</v>
      </c>
      <c r="G1986" s="1">
        <f t="shared" si="697"/>
        <v>2660</v>
      </c>
      <c r="H1986" s="2">
        <f t="shared" si="698"/>
        <v>0.1834862385321101</v>
      </c>
      <c r="I1986" s="2"/>
      <c r="J1986" s="2">
        <f t="shared" si="689"/>
        <v>0.58667310478029933</v>
      </c>
      <c r="K1986" s="2">
        <f t="shared" si="690"/>
        <v>0.40318686624818928</v>
      </c>
      <c r="L1986" s="2">
        <f t="shared" si="691"/>
        <v>0</v>
      </c>
      <c r="M1986" s="2">
        <f t="shared" si="692"/>
        <v>1.0140028971511394E-2</v>
      </c>
      <c r="N1986" s="56">
        <v>8505</v>
      </c>
      <c r="O1986" s="56">
        <v>5845</v>
      </c>
      <c r="P1986" s="56"/>
      <c r="Q1986" s="56">
        <v>147</v>
      </c>
      <c r="R1986" s="56"/>
      <c r="S1986" s="56"/>
      <c r="T1986" s="56"/>
      <c r="U1986" s="56"/>
      <c r="V1986" s="56"/>
      <c r="W1986" s="56"/>
      <c r="X1986" s="56"/>
      <c r="Y1986" s="56"/>
      <c r="Z1986" s="56"/>
      <c r="AA1986" s="56"/>
      <c r="AB1986" s="56"/>
      <c r="AC1986" s="56"/>
      <c r="AD1986" s="56"/>
      <c r="AE1986" s="56"/>
      <c r="AG1986" s="6">
        <f>IF(Q1986&gt;0,RANK(Q1986,(N1986:P1986,Q1986:AE1986)),0)</f>
        <v>3</v>
      </c>
      <c r="AH1986" s="6">
        <f>IF(R1986&gt;0,RANK(R1986,(N1986:P1986,Q1986:AE1986)),0)</f>
        <v>0</v>
      </c>
      <c r="AI1986" s="6">
        <f>IF(T1986&gt;0,RANK(T1986,(N1986:P1986,Q1986:AE1986)),0)</f>
        <v>0</v>
      </c>
      <c r="AJ1986" s="6">
        <f>IF(S1986&gt;0,RANK(S1986,(N1986:P1986,Q1986:AE1986)),0)</f>
        <v>0</v>
      </c>
      <c r="AK1986" s="2">
        <f t="shared" si="693"/>
        <v>1.0140028971511348E-2</v>
      </c>
      <c r="AL1986" s="2">
        <f t="shared" si="694"/>
        <v>0</v>
      </c>
      <c r="AM1986" s="2">
        <f t="shared" si="695"/>
        <v>0</v>
      </c>
      <c r="AN1986" s="2">
        <f t="shared" si="696"/>
        <v>0</v>
      </c>
      <c r="AP1986" t="s">
        <v>2695</v>
      </c>
      <c r="AQ1986" t="s">
        <v>2184</v>
      </c>
      <c r="AR1986" s="53"/>
      <c r="AT1986" s="92">
        <v>55</v>
      </c>
      <c r="AU1986" s="94">
        <v>111</v>
      </c>
      <c r="AV1986" s="98">
        <f t="shared" si="687"/>
        <v>55111</v>
      </c>
      <c r="AX1986" s="6" t="s">
        <v>1535</v>
      </c>
    </row>
    <row r="1987" spans="1:50" hidden="1" outlineLevel="1">
      <c r="A1987" t="s">
        <v>2875</v>
      </c>
      <c r="B1987" t="s">
        <v>2184</v>
      </c>
      <c r="C1987" s="1">
        <f t="shared" si="688"/>
        <v>4330</v>
      </c>
      <c r="D1987" s="6">
        <f>IF(N1987&gt;0, RANK(N1987,(N1987:P1987,Q1987:AE1987)),0)</f>
        <v>1</v>
      </c>
      <c r="E1987" s="6">
        <f>IF(O1987&gt;0,RANK(O1987,(N1987:P1987,Q1987:AE1987)),0)</f>
        <v>2</v>
      </c>
      <c r="F1987" s="6">
        <f>IF(P1987&gt;0,RANK(P1987,(N1987:P1987,Q1987:AE1987)),0)</f>
        <v>0</v>
      </c>
      <c r="G1987" s="1">
        <f t="shared" si="697"/>
        <v>207</v>
      </c>
      <c r="H1987" s="2">
        <f t="shared" si="698"/>
        <v>4.7806004618937643E-2</v>
      </c>
      <c r="I1987" s="2"/>
      <c r="J1987" s="2">
        <f t="shared" si="689"/>
        <v>0.52078521939953815</v>
      </c>
      <c r="K1987" s="2">
        <f t="shared" si="690"/>
        <v>0.47297921478060045</v>
      </c>
      <c r="L1987" s="2">
        <f t="shared" si="691"/>
        <v>0</v>
      </c>
      <c r="M1987" s="2">
        <f t="shared" si="692"/>
        <v>6.2355658198613995E-3</v>
      </c>
      <c r="N1987" s="56">
        <v>2255</v>
      </c>
      <c r="O1987" s="56">
        <v>2048</v>
      </c>
      <c r="P1987" s="56"/>
      <c r="Q1987" s="56">
        <v>27</v>
      </c>
      <c r="R1987" s="56"/>
      <c r="S1987" s="56"/>
      <c r="T1987" s="56"/>
      <c r="U1987" s="56"/>
      <c r="V1987" s="56"/>
      <c r="W1987" s="56"/>
      <c r="X1987" s="56"/>
      <c r="Y1987" s="56"/>
      <c r="Z1987" s="56"/>
      <c r="AA1987" s="56"/>
      <c r="AB1987" s="56"/>
      <c r="AC1987" s="56"/>
      <c r="AD1987" s="56"/>
      <c r="AE1987" s="56"/>
      <c r="AG1987" s="6">
        <f>IF(Q1987&gt;0,RANK(Q1987,(N1987:P1987,Q1987:AE1987)),0)</f>
        <v>3</v>
      </c>
      <c r="AH1987" s="6">
        <f>IF(R1987&gt;0,RANK(R1987,(N1987:P1987,Q1987:AE1987)),0)</f>
        <v>0</v>
      </c>
      <c r="AI1987" s="6">
        <f>IF(T1987&gt;0,RANK(T1987,(N1987:P1987,Q1987:AE1987)),0)</f>
        <v>0</v>
      </c>
      <c r="AJ1987" s="6">
        <f>IF(S1987&gt;0,RANK(S1987,(N1987:P1987,Q1987:AE1987)),0)</f>
        <v>0</v>
      </c>
      <c r="AK1987" s="2">
        <f t="shared" si="693"/>
        <v>6.2355658198614316E-3</v>
      </c>
      <c r="AL1987" s="2">
        <f t="shared" si="694"/>
        <v>0</v>
      </c>
      <c r="AM1987" s="2">
        <f t="shared" si="695"/>
        <v>0</v>
      </c>
      <c r="AN1987" s="2">
        <f t="shared" si="696"/>
        <v>0</v>
      </c>
      <c r="AP1987" t="s">
        <v>2875</v>
      </c>
      <c r="AQ1987" t="s">
        <v>2184</v>
      </c>
      <c r="AR1987" s="53"/>
      <c r="AT1987" s="92">
        <v>55</v>
      </c>
      <c r="AU1987" s="94">
        <v>113</v>
      </c>
      <c r="AV1987" s="98">
        <f t="shared" si="687"/>
        <v>55113</v>
      </c>
      <c r="AX1987" s="6" t="s">
        <v>1535</v>
      </c>
    </row>
    <row r="1988" spans="1:50" hidden="1" outlineLevel="1">
      <c r="A1988" t="s">
        <v>2645</v>
      </c>
      <c r="B1988" t="s">
        <v>2184</v>
      </c>
      <c r="C1988" s="1">
        <f t="shared" si="688"/>
        <v>10439</v>
      </c>
      <c r="D1988" s="6">
        <f>IF(N1988&gt;0, RANK(N1988,(N1988:P1988,Q1988:AE1988)),0)</f>
        <v>2</v>
      </c>
      <c r="E1988" s="6">
        <f>IF(O1988&gt;0,RANK(O1988,(N1988:P1988,Q1988:AE1988)),0)</f>
        <v>1</v>
      </c>
      <c r="F1988" s="6">
        <f>IF(P1988&gt;0,RANK(P1988,(N1988:P1988,Q1988:AE1988)),0)</f>
        <v>0</v>
      </c>
      <c r="G1988" s="1">
        <f t="shared" si="697"/>
        <v>57</v>
      </c>
      <c r="H1988" s="2">
        <f t="shared" si="698"/>
        <v>5.4602931315260086E-3</v>
      </c>
      <c r="I1988" s="2"/>
      <c r="J1988" s="2">
        <f t="shared" si="689"/>
        <v>0.49468339879298784</v>
      </c>
      <c r="K1988" s="2">
        <f t="shared" si="690"/>
        <v>0.5001436919245138</v>
      </c>
      <c r="L1988" s="2">
        <f t="shared" si="691"/>
        <v>0</v>
      </c>
      <c r="M1988" s="2">
        <f t="shared" si="692"/>
        <v>5.1729092824983613E-3</v>
      </c>
      <c r="N1988" s="56">
        <v>5164</v>
      </c>
      <c r="O1988" s="56">
        <v>5221</v>
      </c>
      <c r="P1988" s="56"/>
      <c r="Q1988" s="56">
        <v>54</v>
      </c>
      <c r="R1988" s="56"/>
      <c r="S1988" s="56"/>
      <c r="T1988" s="56"/>
      <c r="U1988" s="56"/>
      <c r="V1988" s="56"/>
      <c r="W1988" s="56"/>
      <c r="X1988" s="56"/>
      <c r="Y1988" s="56"/>
      <c r="Z1988" s="56"/>
      <c r="AA1988" s="56"/>
      <c r="AB1988" s="56"/>
      <c r="AC1988" s="56"/>
      <c r="AD1988" s="56"/>
      <c r="AE1988" s="56"/>
      <c r="AG1988" s="6">
        <f>IF(Q1988&gt;0,RANK(Q1988,(N1988:P1988,Q1988:AE1988)),0)</f>
        <v>3</v>
      </c>
      <c r="AH1988" s="6">
        <f>IF(R1988&gt;0,RANK(R1988,(N1988:P1988,Q1988:AE1988)),0)</f>
        <v>0</v>
      </c>
      <c r="AI1988" s="6">
        <f>IF(T1988&gt;0,RANK(T1988,(N1988:P1988,Q1988:AE1988)),0)</f>
        <v>0</v>
      </c>
      <c r="AJ1988" s="6">
        <f>IF(S1988&gt;0,RANK(S1988,(N1988:P1988,Q1988:AE1988)),0)</f>
        <v>0</v>
      </c>
      <c r="AK1988" s="2">
        <f t="shared" si="693"/>
        <v>5.1729092824983232E-3</v>
      </c>
      <c r="AL1988" s="2">
        <f t="shared" si="694"/>
        <v>0</v>
      </c>
      <c r="AM1988" s="2">
        <f t="shared" si="695"/>
        <v>0</v>
      </c>
      <c r="AN1988" s="2">
        <f t="shared" si="696"/>
        <v>0</v>
      </c>
      <c r="AP1988" t="s">
        <v>2645</v>
      </c>
      <c r="AQ1988" t="s">
        <v>2184</v>
      </c>
      <c r="AR1988" s="53"/>
      <c r="AT1988" s="92">
        <v>55</v>
      </c>
      <c r="AU1988" s="94">
        <v>115</v>
      </c>
      <c r="AV1988" s="98">
        <f t="shared" si="687"/>
        <v>55115</v>
      </c>
      <c r="AX1988" s="6" t="s">
        <v>1535</v>
      </c>
    </row>
    <row r="1989" spans="1:50" hidden="1" outlineLevel="1">
      <c r="A1989" t="s">
        <v>2372</v>
      </c>
      <c r="B1989" t="s">
        <v>2184</v>
      </c>
      <c r="C1989" s="1">
        <f t="shared" si="688"/>
        <v>33995</v>
      </c>
      <c r="D1989" s="6">
        <f>IF(N1989&gt;0, RANK(N1989,(N1989:P1989,Q1989:AE1989)),0)</f>
        <v>1</v>
      </c>
      <c r="E1989" s="6">
        <f>IF(O1989&gt;0,RANK(O1989,(N1989:P1989,Q1989:AE1989)),0)</f>
        <v>2</v>
      </c>
      <c r="F1989" s="6">
        <f>IF(P1989&gt;0,RANK(P1989,(N1989:P1989,Q1989:AE1989)),0)</f>
        <v>0</v>
      </c>
      <c r="G1989" s="1">
        <f t="shared" si="697"/>
        <v>2728</v>
      </c>
      <c r="H1989" s="2">
        <f t="shared" si="698"/>
        <v>8.0247095161053092E-2</v>
      </c>
      <c r="I1989" s="2"/>
      <c r="J1989" s="2">
        <f t="shared" si="689"/>
        <v>0.53696131784085899</v>
      </c>
      <c r="K1989" s="2">
        <f t="shared" si="690"/>
        <v>0.45671422267980588</v>
      </c>
      <c r="L1989" s="2">
        <f t="shared" si="691"/>
        <v>0</v>
      </c>
      <c r="M1989" s="2">
        <f t="shared" si="692"/>
        <v>6.3244594793351316E-3</v>
      </c>
      <c r="N1989" s="56">
        <v>18254</v>
      </c>
      <c r="O1989" s="56">
        <v>15526</v>
      </c>
      <c r="P1989" s="56"/>
      <c r="Q1989" s="56">
        <v>215</v>
      </c>
      <c r="R1989" s="56"/>
      <c r="S1989" s="56"/>
      <c r="T1989" s="56"/>
      <c r="U1989" s="56"/>
      <c r="V1989" s="56"/>
      <c r="W1989" s="56"/>
      <c r="X1989" s="56"/>
      <c r="Y1989" s="56"/>
      <c r="Z1989" s="56"/>
      <c r="AA1989" s="56"/>
      <c r="AB1989" s="56"/>
      <c r="AC1989" s="56"/>
      <c r="AD1989" s="56"/>
      <c r="AE1989" s="56"/>
      <c r="AG1989" s="6">
        <f>IF(Q1989&gt;0,RANK(Q1989,(N1989:P1989,Q1989:AE1989)),0)</f>
        <v>3</v>
      </c>
      <c r="AH1989" s="6">
        <f>IF(R1989&gt;0,RANK(R1989,(N1989:P1989,Q1989:AE1989)),0)</f>
        <v>0</v>
      </c>
      <c r="AI1989" s="6">
        <f>IF(T1989&gt;0,RANK(T1989,(N1989:P1989,Q1989:AE1989)),0)</f>
        <v>0</v>
      </c>
      <c r="AJ1989" s="6">
        <f>IF(S1989&gt;0,RANK(S1989,(N1989:P1989,Q1989:AE1989)),0)</f>
        <v>0</v>
      </c>
      <c r="AK1989" s="2">
        <f t="shared" si="693"/>
        <v>6.3244594793351967E-3</v>
      </c>
      <c r="AL1989" s="2">
        <f t="shared" si="694"/>
        <v>0</v>
      </c>
      <c r="AM1989" s="2">
        <f t="shared" si="695"/>
        <v>0</v>
      </c>
      <c r="AN1989" s="2">
        <f t="shared" si="696"/>
        <v>0</v>
      </c>
      <c r="AP1989" t="s">
        <v>2372</v>
      </c>
      <c r="AQ1989" t="s">
        <v>2184</v>
      </c>
      <c r="AR1989" s="53"/>
      <c r="AT1989" s="92">
        <v>55</v>
      </c>
      <c r="AU1989" s="94">
        <v>117</v>
      </c>
      <c r="AV1989" s="98">
        <f t="shared" si="687"/>
        <v>55117</v>
      </c>
      <c r="AX1989" s="6" t="s">
        <v>1535</v>
      </c>
    </row>
    <row r="1990" spans="1:50" hidden="1" outlineLevel="1">
      <c r="A1990" t="s">
        <v>1205</v>
      </c>
      <c r="B1990" t="s">
        <v>2184</v>
      </c>
      <c r="C1990" s="1">
        <f t="shared" si="688"/>
        <v>5853</v>
      </c>
      <c r="D1990" s="6">
        <f>IF(N1990&gt;0, RANK(N1990,(N1990:P1990,Q1990:AE1990)),0)</f>
        <v>1</v>
      </c>
      <c r="E1990" s="6">
        <f>IF(O1990&gt;0,RANK(O1990,(N1990:P1990,Q1990:AE1990)),0)</f>
        <v>2</v>
      </c>
      <c r="F1990" s="6">
        <f>IF(P1990&gt;0,RANK(P1990,(N1990:P1990,Q1990:AE1990)),0)</f>
        <v>0</v>
      </c>
      <c r="G1990" s="1">
        <f t="shared" si="697"/>
        <v>305</v>
      </c>
      <c r="H1990" s="2">
        <f t="shared" si="698"/>
        <v>5.2110029044934225E-2</v>
      </c>
      <c r="I1990" s="2"/>
      <c r="J1990" s="2">
        <f t="shared" si="689"/>
        <v>0.52195455322057061</v>
      </c>
      <c r="K1990" s="2">
        <f t="shared" si="690"/>
        <v>0.46984452417563644</v>
      </c>
      <c r="L1990" s="2">
        <f t="shared" si="691"/>
        <v>0</v>
      </c>
      <c r="M1990" s="2">
        <f t="shared" si="692"/>
        <v>8.2009226037929595E-3</v>
      </c>
      <c r="N1990" s="56">
        <v>3055</v>
      </c>
      <c r="O1990" s="56">
        <v>2750</v>
      </c>
      <c r="P1990" s="56"/>
      <c r="Q1990" s="56">
        <v>48</v>
      </c>
      <c r="R1990" s="56"/>
      <c r="S1990" s="56"/>
      <c r="T1990" s="56"/>
      <c r="U1990" s="56"/>
      <c r="V1990" s="56"/>
      <c r="W1990" s="56"/>
      <c r="X1990" s="56"/>
      <c r="Y1990" s="56"/>
      <c r="Z1990" s="56"/>
      <c r="AA1990" s="56"/>
      <c r="AB1990" s="56"/>
      <c r="AC1990" s="56"/>
      <c r="AD1990" s="56"/>
      <c r="AE1990" s="56"/>
      <c r="AG1990" s="6">
        <f>IF(Q1990&gt;0,RANK(Q1990,(N1990:P1990,Q1990:AE1990)),0)</f>
        <v>3</v>
      </c>
      <c r="AH1990" s="6">
        <f>IF(R1990&gt;0,RANK(R1990,(N1990:P1990,Q1990:AE1990)),0)</f>
        <v>0</v>
      </c>
      <c r="AI1990" s="6">
        <f>IF(T1990&gt;0,RANK(T1990,(N1990:P1990,Q1990:AE1990)),0)</f>
        <v>0</v>
      </c>
      <c r="AJ1990" s="6">
        <f>IF(S1990&gt;0,RANK(S1990,(N1990:P1990,Q1990:AE1990)),0)</f>
        <v>0</v>
      </c>
      <c r="AK1990" s="2">
        <f t="shared" si="693"/>
        <v>8.2009226037929265E-3</v>
      </c>
      <c r="AL1990" s="2">
        <f t="shared" si="694"/>
        <v>0</v>
      </c>
      <c r="AM1990" s="2">
        <f t="shared" si="695"/>
        <v>0</v>
      </c>
      <c r="AN1990" s="2">
        <f t="shared" si="696"/>
        <v>0</v>
      </c>
      <c r="AP1990" t="s">
        <v>1205</v>
      </c>
      <c r="AQ1990" t="s">
        <v>2184</v>
      </c>
      <c r="AR1990" s="53"/>
      <c r="AT1990" s="92">
        <v>55</v>
      </c>
      <c r="AU1990" s="94">
        <v>119</v>
      </c>
      <c r="AV1990" s="98">
        <f t="shared" si="687"/>
        <v>55119</v>
      </c>
      <c r="AX1990" s="6" t="s">
        <v>1535</v>
      </c>
    </row>
    <row r="1991" spans="1:50" hidden="1" outlineLevel="1">
      <c r="A1991" t="s">
        <v>2196</v>
      </c>
      <c r="B1991" t="s">
        <v>2184</v>
      </c>
      <c r="C1991" s="1">
        <f t="shared" si="688"/>
        <v>7745</v>
      </c>
      <c r="D1991" s="6">
        <f>IF(N1991&gt;0, RANK(N1991,(N1991:P1991,Q1991:AE1991)),0)</f>
        <v>1</v>
      </c>
      <c r="E1991" s="6">
        <f>IF(O1991&gt;0,RANK(O1991,(N1991:P1991,Q1991:AE1991)),0)</f>
        <v>2</v>
      </c>
      <c r="F1991" s="6">
        <f>IF(P1991&gt;0,RANK(P1991,(N1991:P1991,Q1991:AE1991)),0)</f>
        <v>0</v>
      </c>
      <c r="G1991" s="1">
        <f t="shared" si="697"/>
        <v>3146</v>
      </c>
      <c r="H1991" s="2">
        <f t="shared" si="698"/>
        <v>0.40619754680438991</v>
      </c>
      <c r="I1991" s="2"/>
      <c r="J1991" s="2">
        <f t="shared" si="689"/>
        <v>0.69993544222078763</v>
      </c>
      <c r="K1991" s="2">
        <f t="shared" si="690"/>
        <v>0.29373789541639767</v>
      </c>
      <c r="L1991" s="2">
        <f t="shared" si="691"/>
        <v>0</v>
      </c>
      <c r="M1991" s="2">
        <f t="shared" si="692"/>
        <v>6.3266623628147056E-3</v>
      </c>
      <c r="N1991" s="56">
        <v>5421</v>
      </c>
      <c r="O1991" s="56">
        <v>2275</v>
      </c>
      <c r="P1991" s="56"/>
      <c r="Q1991" s="56">
        <v>49</v>
      </c>
      <c r="R1991" s="56"/>
      <c r="S1991" s="56"/>
      <c r="T1991" s="56"/>
      <c r="U1991" s="56"/>
      <c r="V1991" s="56"/>
      <c r="W1991" s="56"/>
      <c r="X1991" s="56"/>
      <c r="Y1991" s="56"/>
      <c r="Z1991" s="56"/>
      <c r="AA1991" s="56"/>
      <c r="AB1991" s="56"/>
      <c r="AC1991" s="56"/>
      <c r="AD1991" s="56"/>
      <c r="AE1991" s="56"/>
      <c r="AG1991" s="6">
        <f>IF(Q1991&gt;0,RANK(Q1991,(N1991:P1991,Q1991:AE1991)),0)</f>
        <v>3</v>
      </c>
      <c r="AH1991" s="6">
        <f>IF(R1991&gt;0,RANK(R1991,(N1991:P1991,Q1991:AE1991)),0)</f>
        <v>0</v>
      </c>
      <c r="AI1991" s="6">
        <f>IF(T1991&gt;0,RANK(T1991,(N1991:P1991,Q1991:AE1991)),0)</f>
        <v>0</v>
      </c>
      <c r="AJ1991" s="6">
        <f>IF(S1991&gt;0,RANK(S1991,(N1991:P1991,Q1991:AE1991)),0)</f>
        <v>0</v>
      </c>
      <c r="AK1991" s="2">
        <f t="shared" si="693"/>
        <v>6.3266623628147195E-3</v>
      </c>
      <c r="AL1991" s="2">
        <f t="shared" si="694"/>
        <v>0</v>
      </c>
      <c r="AM1991" s="2">
        <f t="shared" si="695"/>
        <v>0</v>
      </c>
      <c r="AN1991" s="2">
        <f t="shared" si="696"/>
        <v>0</v>
      </c>
      <c r="AP1991" t="s">
        <v>2196</v>
      </c>
      <c r="AQ1991" t="s">
        <v>2184</v>
      </c>
      <c r="AR1991" s="53"/>
      <c r="AT1991" s="92">
        <v>55</v>
      </c>
      <c r="AU1991" s="94">
        <v>121</v>
      </c>
      <c r="AV1991" s="98">
        <f t="shared" si="687"/>
        <v>55121</v>
      </c>
      <c r="AX1991" s="6" t="s">
        <v>1535</v>
      </c>
    </row>
    <row r="1992" spans="1:50" hidden="1" outlineLevel="1">
      <c r="A1992" t="s">
        <v>2755</v>
      </c>
      <c r="B1992" t="s">
        <v>2184</v>
      </c>
      <c r="C1992" s="1">
        <f t="shared" si="688"/>
        <v>8254</v>
      </c>
      <c r="D1992" s="6">
        <f>IF(N1992&gt;0, RANK(N1992,(N1992:P1992,Q1992:AE1992)),0)</f>
        <v>1</v>
      </c>
      <c r="E1992" s="6">
        <f>IF(O1992&gt;0,RANK(O1992,(N1992:P1992,Q1992:AE1992)),0)</f>
        <v>2</v>
      </c>
      <c r="F1992" s="6">
        <f>IF(P1992&gt;0,RANK(P1992,(N1992:P1992,Q1992:AE1992)),0)</f>
        <v>0</v>
      </c>
      <c r="G1992" s="1">
        <f t="shared" si="697"/>
        <v>1903</v>
      </c>
      <c r="H1992" s="2">
        <f t="shared" si="698"/>
        <v>0.23055488248122122</v>
      </c>
      <c r="I1992" s="2"/>
      <c r="J1992" s="2">
        <f t="shared" si="689"/>
        <v>0.61133995638478311</v>
      </c>
      <c r="K1992" s="2">
        <f t="shared" si="690"/>
        <v>0.38078507390356192</v>
      </c>
      <c r="L1992" s="2">
        <f t="shared" si="691"/>
        <v>0</v>
      </c>
      <c r="M1992" s="2">
        <f t="shared" si="692"/>
        <v>7.8749697116549666E-3</v>
      </c>
      <c r="N1992" s="56">
        <v>5046</v>
      </c>
      <c r="O1992" s="56">
        <v>3143</v>
      </c>
      <c r="P1992" s="56"/>
      <c r="Q1992" s="56">
        <v>65</v>
      </c>
      <c r="R1992" s="56"/>
      <c r="S1992" s="56"/>
      <c r="T1992" s="56"/>
      <c r="U1992" s="56"/>
      <c r="V1992" s="56"/>
      <c r="W1992" s="56"/>
      <c r="X1992" s="56"/>
      <c r="Y1992" s="56"/>
      <c r="Z1992" s="56"/>
      <c r="AA1992" s="56"/>
      <c r="AB1992" s="56"/>
      <c r="AC1992" s="56"/>
      <c r="AD1992" s="56"/>
      <c r="AE1992" s="56"/>
      <c r="AG1992" s="6">
        <f>IF(Q1992&gt;0,RANK(Q1992,(N1992:P1992,Q1992:AE1992)),0)</f>
        <v>3</v>
      </c>
      <c r="AH1992" s="6">
        <f>IF(R1992&gt;0,RANK(R1992,(N1992:P1992,Q1992:AE1992)),0)</f>
        <v>0</v>
      </c>
      <c r="AI1992" s="6">
        <f>IF(T1992&gt;0,RANK(T1992,(N1992:P1992,Q1992:AE1992)),0)</f>
        <v>0</v>
      </c>
      <c r="AJ1992" s="6">
        <f>IF(S1992&gt;0,RANK(S1992,(N1992:P1992,Q1992:AE1992)),0)</f>
        <v>0</v>
      </c>
      <c r="AK1992" s="2">
        <f t="shared" si="693"/>
        <v>7.8749697116549545E-3</v>
      </c>
      <c r="AL1992" s="2">
        <f t="shared" si="694"/>
        <v>0</v>
      </c>
      <c r="AM1992" s="2">
        <f t="shared" si="695"/>
        <v>0</v>
      </c>
      <c r="AN1992" s="2">
        <f t="shared" si="696"/>
        <v>0</v>
      </c>
      <c r="AP1992" t="s">
        <v>2755</v>
      </c>
      <c r="AQ1992" t="s">
        <v>2184</v>
      </c>
      <c r="AR1992" s="53"/>
      <c r="AT1992" s="92">
        <v>55</v>
      </c>
      <c r="AU1992" s="94">
        <v>123</v>
      </c>
      <c r="AV1992" s="98">
        <f t="shared" si="687"/>
        <v>55123</v>
      </c>
      <c r="AX1992" s="6" t="s">
        <v>1535</v>
      </c>
    </row>
    <row r="1993" spans="1:50" hidden="1" outlineLevel="1">
      <c r="A1993" t="s">
        <v>770</v>
      </c>
      <c r="B1993" t="s">
        <v>2184</v>
      </c>
      <c r="C1993" s="1">
        <f t="shared" si="688"/>
        <v>8594</v>
      </c>
      <c r="D1993" s="6">
        <f>IF(N1993&gt;0, RANK(N1993,(N1993:P1993,Q1993:AE1993)),0)</f>
        <v>1</v>
      </c>
      <c r="E1993" s="6">
        <f>IF(O1993&gt;0,RANK(O1993,(N1993:P1993,Q1993:AE1993)),0)</f>
        <v>2</v>
      </c>
      <c r="F1993" s="6">
        <f>IF(P1993&gt;0,RANK(P1993,(N1993:P1993,Q1993:AE1993)),0)</f>
        <v>0</v>
      </c>
      <c r="G1993" s="1">
        <f t="shared" si="697"/>
        <v>1558</v>
      </c>
      <c r="H1993" s="2">
        <f t="shared" si="698"/>
        <v>0.18128927158482663</v>
      </c>
      <c r="I1993" s="2"/>
      <c r="J1993" s="2">
        <f t="shared" si="689"/>
        <v>0.5862229462415639</v>
      </c>
      <c r="K1993" s="2">
        <f t="shared" si="690"/>
        <v>0.40493367465673724</v>
      </c>
      <c r="L1993" s="2">
        <f t="shared" si="691"/>
        <v>0</v>
      </c>
      <c r="M1993" s="2">
        <f t="shared" si="692"/>
        <v>8.8433791016988561E-3</v>
      </c>
      <c r="N1993" s="56">
        <v>5038</v>
      </c>
      <c r="O1993" s="56">
        <v>3480</v>
      </c>
      <c r="P1993" s="56"/>
      <c r="Q1993" s="56">
        <v>76</v>
      </c>
      <c r="R1993" s="56"/>
      <c r="S1993" s="56"/>
      <c r="T1993" s="56"/>
      <c r="U1993" s="56"/>
      <c r="V1993" s="56"/>
      <c r="W1993" s="56"/>
      <c r="X1993" s="56"/>
      <c r="Y1993" s="56"/>
      <c r="Z1993" s="56"/>
      <c r="AA1993" s="56"/>
      <c r="AB1993" s="56"/>
      <c r="AC1993" s="56"/>
      <c r="AD1993" s="56"/>
      <c r="AE1993" s="56"/>
      <c r="AG1993" s="6">
        <f>IF(Q1993&gt;0,RANK(Q1993,(N1993:P1993,Q1993:AE1993)),0)</f>
        <v>3</v>
      </c>
      <c r="AH1993" s="6">
        <f>IF(R1993&gt;0,RANK(R1993,(N1993:P1993,Q1993:AE1993)),0)</f>
        <v>0</v>
      </c>
      <c r="AI1993" s="6">
        <f>IF(T1993&gt;0,RANK(T1993,(N1993:P1993,Q1993:AE1993)),0)</f>
        <v>0</v>
      </c>
      <c r="AJ1993" s="6">
        <f>IF(S1993&gt;0,RANK(S1993,(N1993:P1993,Q1993:AE1993)),0)</f>
        <v>0</v>
      </c>
      <c r="AK1993" s="2">
        <f t="shared" si="693"/>
        <v>8.8433791016988596E-3</v>
      </c>
      <c r="AL1993" s="2">
        <f t="shared" si="694"/>
        <v>0</v>
      </c>
      <c r="AM1993" s="2">
        <f t="shared" si="695"/>
        <v>0</v>
      </c>
      <c r="AN1993" s="2">
        <f t="shared" si="696"/>
        <v>0</v>
      </c>
      <c r="AP1993" t="s">
        <v>770</v>
      </c>
      <c r="AQ1993" t="s">
        <v>2184</v>
      </c>
      <c r="AR1993" s="53"/>
      <c r="AT1993" s="92">
        <v>55</v>
      </c>
      <c r="AU1993" s="94">
        <v>125</v>
      </c>
      <c r="AV1993" s="98">
        <f t="shared" si="687"/>
        <v>55125</v>
      </c>
      <c r="AX1993" s="6" t="s">
        <v>1535</v>
      </c>
    </row>
    <row r="1994" spans="1:50" hidden="1" outlineLevel="1">
      <c r="A1994" t="s">
        <v>2852</v>
      </c>
      <c r="B1994" t="s">
        <v>2184</v>
      </c>
      <c r="C1994" s="1">
        <f t="shared" ref="C1994:C2002" si="699">SUM(N1994:AE1994)</f>
        <v>22676</v>
      </c>
      <c r="D1994" s="6">
        <f>IF(N1994&gt;0, RANK(N1994,(N1994:P1994,Q1994:AE1994)),0)</f>
        <v>1</v>
      </c>
      <c r="E1994" s="6">
        <f>IF(O1994&gt;0,RANK(O1994,(N1994:P1994,Q1994:AE1994)),0)</f>
        <v>2</v>
      </c>
      <c r="F1994" s="6">
        <f>IF(P1994&gt;0,RANK(P1994,(N1994:P1994,Q1994:AE1994)),0)</f>
        <v>0</v>
      </c>
      <c r="G1994" s="1">
        <f t="shared" si="697"/>
        <v>172</v>
      </c>
      <c r="H1994" s="2">
        <f t="shared" si="698"/>
        <v>7.5851120127006528E-3</v>
      </c>
      <c r="I1994" s="2"/>
      <c r="J1994" s="2">
        <f t="shared" ref="J1994:J2002" si="700">IF($C1994=0,"-",N1994/$C1994)</f>
        <v>0.49700123478567648</v>
      </c>
      <c r="K1994" s="2">
        <f t="shared" ref="K1994:K2002" si="701">IF($C1994=0,"-",O1994/$C1994)</f>
        <v>0.48941612277297586</v>
      </c>
      <c r="L1994" s="2">
        <f t="shared" ref="L1994:L2002" si="702">IF($C1994=0,"-",P1994/$C1994)</f>
        <v>0</v>
      </c>
      <c r="M1994" s="2">
        <f t="shared" ref="M1994:M2002" si="703">IF(C1994=0,"-",(1-J1994-K1994-L1994))</f>
        <v>1.3582642441347659E-2</v>
      </c>
      <c r="N1994" s="56">
        <v>11270</v>
      </c>
      <c r="O1994" s="56">
        <v>11098</v>
      </c>
      <c r="P1994" s="56"/>
      <c r="Q1994" s="56">
        <v>308</v>
      </c>
      <c r="R1994" s="56"/>
      <c r="S1994" s="56"/>
      <c r="T1994" s="56"/>
      <c r="U1994" s="56"/>
      <c r="V1994" s="56"/>
      <c r="W1994" s="56"/>
      <c r="X1994" s="56"/>
      <c r="Y1994" s="56"/>
      <c r="Z1994" s="56"/>
      <c r="AA1994" s="56"/>
      <c r="AB1994" s="56"/>
      <c r="AC1994" s="56"/>
      <c r="AD1994" s="56"/>
      <c r="AE1994" s="56"/>
      <c r="AG1994" s="6">
        <f>IF(Q1994&gt;0,RANK(Q1994,(N1994:P1994,Q1994:AE1994)),0)</f>
        <v>3</v>
      </c>
      <c r="AH1994" s="6">
        <f>IF(R1994&gt;0,RANK(R1994,(N1994:P1994,Q1994:AE1994)),0)</f>
        <v>0</v>
      </c>
      <c r="AI1994" s="6">
        <f>IF(T1994&gt;0,RANK(T1994,(N1994:P1994,Q1994:AE1994)),0)</f>
        <v>0</v>
      </c>
      <c r="AJ1994" s="6">
        <f>IF(S1994&gt;0,RANK(S1994,(N1994:P1994,Q1994:AE1994)),0)</f>
        <v>0</v>
      </c>
      <c r="AK1994" s="2">
        <f t="shared" ref="AK1994:AK2002" si="704">IF($C1994=0,"-",Q1994/$C1994)</f>
        <v>1.358264244134768E-2</v>
      </c>
      <c r="AL1994" s="2">
        <f t="shared" ref="AL1994:AL2002" si="705">IF($C1994=0,"-",R1994/$C1994)</f>
        <v>0</v>
      </c>
      <c r="AM1994" s="2">
        <f t="shared" ref="AM1994:AM2002" si="706">IF($C1994=0,"-",T1994/$C1994)</f>
        <v>0</v>
      </c>
      <c r="AN1994" s="2">
        <f t="shared" ref="AN1994:AN2002" si="707">IF($C1994=0,"-",S1994/$C1994)</f>
        <v>0</v>
      </c>
      <c r="AP1994" t="s">
        <v>2852</v>
      </c>
      <c r="AQ1994" t="s">
        <v>2184</v>
      </c>
      <c r="AR1994" s="53"/>
      <c r="AT1994" s="92">
        <v>55</v>
      </c>
      <c r="AU1994" s="94">
        <v>127</v>
      </c>
      <c r="AV1994" s="98">
        <f t="shared" si="687"/>
        <v>55127</v>
      </c>
      <c r="AX1994" s="6" t="s">
        <v>1535</v>
      </c>
    </row>
    <row r="1995" spans="1:50" hidden="1" outlineLevel="1">
      <c r="A1995" t="s">
        <v>1165</v>
      </c>
      <c r="B1995" t="s">
        <v>2184</v>
      </c>
      <c r="C1995" s="1">
        <f t="shared" si="699"/>
        <v>5160</v>
      </c>
      <c r="D1995" s="6">
        <f>IF(N1995&gt;0, RANK(N1995,(N1995:P1995,Q1995:AE1995)),0)</f>
        <v>1</v>
      </c>
      <c r="E1995" s="6">
        <f>IF(O1995&gt;0,RANK(O1995,(N1995:P1995,Q1995:AE1995)),0)</f>
        <v>2</v>
      </c>
      <c r="F1995" s="6">
        <f>IF(P1995&gt;0,RANK(P1995,(N1995:P1995,Q1995:AE1995)),0)</f>
        <v>0</v>
      </c>
      <c r="G1995" s="1">
        <f t="shared" si="697"/>
        <v>844</v>
      </c>
      <c r="H1995" s="2">
        <f t="shared" si="698"/>
        <v>0.16356589147286821</v>
      </c>
      <c r="I1995" s="2"/>
      <c r="J1995" s="2">
        <f t="shared" si="700"/>
        <v>0.57848837209302328</v>
      </c>
      <c r="K1995" s="2">
        <f t="shared" si="701"/>
        <v>0.41492248062015502</v>
      </c>
      <c r="L1995" s="2">
        <f t="shared" si="702"/>
        <v>0</v>
      </c>
      <c r="M1995" s="2">
        <f t="shared" si="703"/>
        <v>6.5891472868216949E-3</v>
      </c>
      <c r="N1995" s="56">
        <v>2985</v>
      </c>
      <c r="O1995" s="56">
        <v>2141</v>
      </c>
      <c r="P1995" s="56"/>
      <c r="Q1995" s="56">
        <v>34</v>
      </c>
      <c r="R1995" s="56"/>
      <c r="S1995" s="56"/>
      <c r="T1995" s="56"/>
      <c r="U1995" s="56"/>
      <c r="V1995" s="56"/>
      <c r="W1995" s="56"/>
      <c r="X1995" s="56"/>
      <c r="Y1995" s="56"/>
      <c r="Z1995" s="56"/>
      <c r="AA1995" s="56"/>
      <c r="AB1995" s="56"/>
      <c r="AC1995" s="56"/>
      <c r="AD1995" s="56"/>
      <c r="AE1995" s="56"/>
      <c r="AG1995" s="6">
        <f>IF(Q1995&gt;0,RANK(Q1995,(N1995:P1995,Q1995:AE1995)),0)</f>
        <v>3</v>
      </c>
      <c r="AH1995" s="6">
        <f>IF(R1995&gt;0,RANK(R1995,(N1995:P1995,Q1995:AE1995)),0)</f>
        <v>0</v>
      </c>
      <c r="AI1995" s="6">
        <f>IF(T1995&gt;0,RANK(T1995,(N1995:P1995,Q1995:AE1995)),0)</f>
        <v>0</v>
      </c>
      <c r="AJ1995" s="6">
        <f>IF(S1995&gt;0,RANK(S1995,(N1995:P1995,Q1995:AE1995)),0)</f>
        <v>0</v>
      </c>
      <c r="AK1995" s="2">
        <f t="shared" si="704"/>
        <v>6.5891472868217053E-3</v>
      </c>
      <c r="AL1995" s="2">
        <f t="shared" si="705"/>
        <v>0</v>
      </c>
      <c r="AM1995" s="2">
        <f t="shared" si="706"/>
        <v>0</v>
      </c>
      <c r="AN1995" s="2">
        <f t="shared" si="707"/>
        <v>0</v>
      </c>
      <c r="AP1995" t="s">
        <v>1165</v>
      </c>
      <c r="AQ1995" t="s">
        <v>2184</v>
      </c>
      <c r="AR1995" s="53"/>
      <c r="AT1995" s="92">
        <v>55</v>
      </c>
      <c r="AU1995" s="94">
        <v>129</v>
      </c>
      <c r="AV1995" s="98">
        <f t="shared" si="687"/>
        <v>55129</v>
      </c>
      <c r="AX1995" s="6" t="s">
        <v>1535</v>
      </c>
    </row>
    <row r="1996" spans="1:50" hidden="1" outlineLevel="1">
      <c r="A1996" t="s">
        <v>2757</v>
      </c>
      <c r="B1996" t="s">
        <v>2184</v>
      </c>
      <c r="C1996" s="1">
        <f t="shared" si="699"/>
        <v>32346</v>
      </c>
      <c r="D1996" s="6">
        <f>IF(N1996&gt;0, RANK(N1996,(N1996:P1996,Q1996:AE1996)),0)</f>
        <v>2</v>
      </c>
      <c r="E1996" s="6">
        <f>IF(O1996&gt;0,RANK(O1996,(N1996:P1996,Q1996:AE1996)),0)</f>
        <v>1</v>
      </c>
      <c r="F1996" s="6">
        <f>IF(P1996&gt;0,RANK(P1996,(N1996:P1996,Q1996:AE1996)),0)</f>
        <v>0</v>
      </c>
      <c r="G1996" s="1">
        <f t="shared" si="697"/>
        <v>5355</v>
      </c>
      <c r="H1996" s="2">
        <f t="shared" si="698"/>
        <v>0.16555370061213134</v>
      </c>
      <c r="I1996" s="2"/>
      <c r="J1996" s="2">
        <f t="shared" si="700"/>
        <v>0.41321956346998084</v>
      </c>
      <c r="K1996" s="2">
        <f t="shared" si="701"/>
        <v>0.57877326408211216</v>
      </c>
      <c r="L1996" s="2">
        <f t="shared" si="702"/>
        <v>0</v>
      </c>
      <c r="M1996" s="2">
        <f t="shared" si="703"/>
        <v>8.0071724479069406E-3</v>
      </c>
      <c r="N1996" s="56">
        <v>13366</v>
      </c>
      <c r="O1996" s="56">
        <v>18721</v>
      </c>
      <c r="P1996" s="56"/>
      <c r="Q1996" s="56">
        <v>259</v>
      </c>
      <c r="R1996" s="56"/>
      <c r="S1996" s="56"/>
      <c r="T1996" s="56"/>
      <c r="U1996" s="56"/>
      <c r="V1996" s="56"/>
      <c r="W1996" s="56"/>
      <c r="X1996" s="56"/>
      <c r="Y1996" s="56"/>
      <c r="Z1996" s="56"/>
      <c r="AA1996" s="56"/>
      <c r="AB1996" s="56"/>
      <c r="AC1996" s="56"/>
      <c r="AD1996" s="56"/>
      <c r="AE1996" s="56"/>
      <c r="AG1996" s="6">
        <f>IF(Q1996&gt;0,RANK(Q1996,(N1996:P1996,Q1996:AE1996)),0)</f>
        <v>3</v>
      </c>
      <c r="AH1996" s="6">
        <f>IF(R1996&gt;0,RANK(R1996,(N1996:P1996,Q1996:AE1996)),0)</f>
        <v>0</v>
      </c>
      <c r="AI1996" s="6">
        <f>IF(T1996&gt;0,RANK(T1996,(N1996:P1996,Q1996:AE1996)),0)</f>
        <v>0</v>
      </c>
      <c r="AJ1996" s="6">
        <f>IF(S1996&gt;0,RANK(S1996,(N1996:P1996,Q1996:AE1996)),0)</f>
        <v>0</v>
      </c>
      <c r="AK1996" s="2">
        <f t="shared" si="704"/>
        <v>8.0071724479070048E-3</v>
      </c>
      <c r="AL1996" s="2">
        <f t="shared" si="705"/>
        <v>0</v>
      </c>
      <c r="AM1996" s="2">
        <f t="shared" si="706"/>
        <v>0</v>
      </c>
      <c r="AN1996" s="2">
        <f t="shared" si="707"/>
        <v>0</v>
      </c>
      <c r="AP1996" t="s">
        <v>2757</v>
      </c>
      <c r="AQ1996" t="s">
        <v>2184</v>
      </c>
      <c r="AR1996" s="53"/>
      <c r="AT1996" s="92">
        <v>55</v>
      </c>
      <c r="AU1996" s="94">
        <v>131</v>
      </c>
      <c r="AV1996" s="98">
        <f t="shared" si="687"/>
        <v>55131</v>
      </c>
      <c r="AX1996" s="6" t="s">
        <v>1535</v>
      </c>
    </row>
    <row r="1997" spans="1:50" hidden="1" outlineLevel="1">
      <c r="A1997" t="s">
        <v>533</v>
      </c>
      <c r="B1997" t="s">
        <v>2184</v>
      </c>
      <c r="C1997" s="1">
        <f t="shared" si="699"/>
        <v>115979</v>
      </c>
      <c r="D1997" s="6">
        <f>IF(N1997&gt;0, RANK(N1997,(N1997:P1997,Q1997:AE1997)),0)</f>
        <v>2</v>
      </c>
      <c r="E1997" s="6">
        <f>IF(O1997&gt;0,RANK(O1997,(N1997:P1997,Q1997:AE1997)),0)</f>
        <v>1</v>
      </c>
      <c r="F1997" s="6">
        <f>IF(P1997&gt;0,RANK(P1997,(N1997:P1997,Q1997:AE1997)),0)</f>
        <v>0</v>
      </c>
      <c r="G1997" s="1">
        <f t="shared" si="697"/>
        <v>15477</v>
      </c>
      <c r="H1997" s="2">
        <f t="shared" si="698"/>
        <v>0.133446572224282</v>
      </c>
      <c r="I1997" s="2"/>
      <c r="J1997" s="2">
        <f t="shared" si="700"/>
        <v>0.4302416816837531</v>
      </c>
      <c r="K1997" s="2">
        <f t="shared" si="701"/>
        <v>0.56368825390803512</v>
      </c>
      <c r="L1997" s="2">
        <f t="shared" si="702"/>
        <v>0</v>
      </c>
      <c r="M1997" s="2">
        <f t="shared" si="703"/>
        <v>6.0700644082117838E-3</v>
      </c>
      <c r="N1997" s="56">
        <v>49899</v>
      </c>
      <c r="O1997" s="56">
        <v>65376</v>
      </c>
      <c r="P1997" s="56"/>
      <c r="Q1997" s="56">
        <v>704</v>
      </c>
      <c r="R1997" s="56"/>
      <c r="S1997" s="56"/>
      <c r="T1997" s="56"/>
      <c r="U1997" s="56"/>
      <c r="V1997" s="56"/>
      <c r="W1997" s="56"/>
      <c r="X1997" s="56"/>
      <c r="Y1997" s="56"/>
      <c r="Z1997" s="56"/>
      <c r="AA1997" s="56"/>
      <c r="AB1997" s="56"/>
      <c r="AC1997" s="56"/>
      <c r="AD1997" s="56"/>
      <c r="AE1997" s="56"/>
      <c r="AG1997" s="6">
        <f>IF(Q1997&gt;0,RANK(Q1997,(N1997:P1997,Q1997:AE1997)),0)</f>
        <v>3</v>
      </c>
      <c r="AH1997" s="6">
        <f>IF(R1997&gt;0,RANK(R1997,(N1997:P1997,Q1997:AE1997)),0)</f>
        <v>0</v>
      </c>
      <c r="AI1997" s="6">
        <f>IF(T1997&gt;0,RANK(T1997,(N1997:P1997,Q1997:AE1997)),0)</f>
        <v>0</v>
      </c>
      <c r="AJ1997" s="6">
        <f>IF(S1997&gt;0,RANK(S1997,(N1997:P1997,Q1997:AE1997)),0)</f>
        <v>0</v>
      </c>
      <c r="AK1997" s="2">
        <f t="shared" si="704"/>
        <v>6.0700644082118315E-3</v>
      </c>
      <c r="AL1997" s="2">
        <f t="shared" si="705"/>
        <v>0</v>
      </c>
      <c r="AM1997" s="2">
        <f t="shared" si="706"/>
        <v>0</v>
      </c>
      <c r="AN1997" s="2">
        <f t="shared" si="707"/>
        <v>0</v>
      </c>
      <c r="AP1997" t="s">
        <v>533</v>
      </c>
      <c r="AQ1997" t="s">
        <v>2184</v>
      </c>
      <c r="AR1997" s="53"/>
      <c r="AT1997" s="92">
        <v>55</v>
      </c>
      <c r="AU1997" s="94">
        <v>133</v>
      </c>
      <c r="AV1997" s="98">
        <f t="shared" si="687"/>
        <v>55133</v>
      </c>
      <c r="AX1997" s="6" t="s">
        <v>1535</v>
      </c>
    </row>
    <row r="1998" spans="1:50" hidden="1" outlineLevel="1">
      <c r="A1998" t="s">
        <v>2544</v>
      </c>
      <c r="B1998" t="s">
        <v>2184</v>
      </c>
      <c r="C1998" s="1">
        <f t="shared" si="699"/>
        <v>12235</v>
      </c>
      <c r="D1998" s="6">
        <f>IF(N1998&gt;0, RANK(N1998,(N1998:P1998,Q1998:AE1998)),0)</f>
        <v>2</v>
      </c>
      <c r="E1998" s="6">
        <f>IF(O1998&gt;0,RANK(O1998,(N1998:P1998,Q1998:AE1998)),0)</f>
        <v>1</v>
      </c>
      <c r="F1998" s="6">
        <f>IF(P1998&gt;0,RANK(P1998,(N1998:P1998,Q1998:AE1998)),0)</f>
        <v>0</v>
      </c>
      <c r="G1998" s="1">
        <f t="shared" si="697"/>
        <v>1680</v>
      </c>
      <c r="H1998" s="2">
        <f t="shared" si="698"/>
        <v>0.1373109930527176</v>
      </c>
      <c r="I1998" s="2"/>
      <c r="J1998" s="2">
        <f t="shared" si="700"/>
        <v>0.42852472415202286</v>
      </c>
      <c r="K1998" s="2">
        <f t="shared" si="701"/>
        <v>0.56583571720474046</v>
      </c>
      <c r="L1998" s="2">
        <f t="shared" si="702"/>
        <v>0</v>
      </c>
      <c r="M1998" s="2">
        <f t="shared" si="703"/>
        <v>5.6395586432366196E-3</v>
      </c>
      <c r="N1998" s="56">
        <v>5243</v>
      </c>
      <c r="O1998" s="56">
        <v>6923</v>
      </c>
      <c r="P1998" s="56"/>
      <c r="Q1998" s="56">
        <v>69</v>
      </c>
      <c r="R1998" s="56"/>
      <c r="S1998" s="56"/>
      <c r="T1998" s="56"/>
      <c r="U1998" s="56"/>
      <c r="V1998" s="56"/>
      <c r="W1998" s="56"/>
      <c r="X1998" s="56"/>
      <c r="Y1998" s="56"/>
      <c r="Z1998" s="56"/>
      <c r="AA1998" s="56"/>
      <c r="AB1998" s="56"/>
      <c r="AC1998" s="56"/>
      <c r="AD1998" s="56"/>
      <c r="AE1998" s="56"/>
      <c r="AG1998" s="6">
        <f>IF(Q1998&gt;0,RANK(Q1998,(N1998:P1998,Q1998:AE1998)),0)</f>
        <v>3</v>
      </c>
      <c r="AH1998" s="6">
        <f>IF(R1998&gt;0,RANK(R1998,(N1998:P1998,Q1998:AE1998)),0)</f>
        <v>0</v>
      </c>
      <c r="AI1998" s="6">
        <f>IF(T1998&gt;0,RANK(T1998,(N1998:P1998,Q1998:AE1998)),0)</f>
        <v>0</v>
      </c>
      <c r="AJ1998" s="6">
        <f>IF(S1998&gt;0,RANK(S1998,(N1998:P1998,Q1998:AE1998)),0)</f>
        <v>0</v>
      </c>
      <c r="AK1998" s="2">
        <f t="shared" si="704"/>
        <v>5.6395586432366161E-3</v>
      </c>
      <c r="AL1998" s="2">
        <f t="shared" si="705"/>
        <v>0</v>
      </c>
      <c r="AM1998" s="2">
        <f t="shared" si="706"/>
        <v>0</v>
      </c>
      <c r="AN1998" s="2">
        <f t="shared" si="707"/>
        <v>0</v>
      </c>
      <c r="AP1998" t="s">
        <v>2544</v>
      </c>
      <c r="AQ1998" t="s">
        <v>2184</v>
      </c>
      <c r="AR1998" s="53"/>
      <c r="AT1998" s="92">
        <v>55</v>
      </c>
      <c r="AU1998" s="94">
        <v>135</v>
      </c>
      <c r="AV1998" s="98">
        <f t="shared" si="687"/>
        <v>55135</v>
      </c>
      <c r="AX1998" s="6" t="s">
        <v>1535</v>
      </c>
    </row>
    <row r="1999" spans="1:50" hidden="1" outlineLevel="1">
      <c r="A1999" t="s">
        <v>386</v>
      </c>
      <c r="B1999" t="s">
        <v>2184</v>
      </c>
      <c r="C1999" s="1">
        <f t="shared" si="699"/>
        <v>6392</v>
      </c>
      <c r="D1999" s="6">
        <f>IF(N1999&gt;0, RANK(N1999,(N1999:P1999,Q1999:AE1999)),0)</f>
        <v>2</v>
      </c>
      <c r="E1999" s="6">
        <f>IF(O1999&gt;0,RANK(O1999,(N1999:P1999,Q1999:AE1999)),0)</f>
        <v>1</v>
      </c>
      <c r="F1999" s="6">
        <f>IF(P1999&gt;0,RANK(P1999,(N1999:P1999,Q1999:AE1999)),0)</f>
        <v>0</v>
      </c>
      <c r="G1999" s="1">
        <f t="shared" si="697"/>
        <v>1086</v>
      </c>
      <c r="H1999" s="2">
        <f t="shared" si="698"/>
        <v>0.16989987484355445</v>
      </c>
      <c r="I1999" s="2"/>
      <c r="J1999" s="2">
        <f t="shared" si="700"/>
        <v>0.41066958698372968</v>
      </c>
      <c r="K1999" s="2">
        <f t="shared" si="701"/>
        <v>0.58056946182728408</v>
      </c>
      <c r="L1999" s="2">
        <f t="shared" si="702"/>
        <v>0</v>
      </c>
      <c r="M1999" s="2">
        <f t="shared" si="703"/>
        <v>8.7609511889862324E-3</v>
      </c>
      <c r="N1999" s="56">
        <v>2625</v>
      </c>
      <c r="O1999" s="56">
        <v>3711</v>
      </c>
      <c r="P1999" s="56"/>
      <c r="Q1999" s="56">
        <v>56</v>
      </c>
      <c r="R1999" s="56"/>
      <c r="S1999" s="56"/>
      <c r="T1999" s="56"/>
      <c r="U1999" s="56"/>
      <c r="V1999" s="56"/>
      <c r="W1999" s="56"/>
      <c r="X1999" s="56"/>
      <c r="Y1999" s="56"/>
      <c r="Z1999" s="56"/>
      <c r="AA1999" s="56"/>
      <c r="AB1999" s="56"/>
      <c r="AC1999" s="56"/>
      <c r="AD1999" s="56"/>
      <c r="AE1999" s="56"/>
      <c r="AG1999" s="6">
        <f>IF(Q1999&gt;0,RANK(Q1999,(N1999:P1999,Q1999:AE1999)),0)</f>
        <v>3</v>
      </c>
      <c r="AH1999" s="6">
        <f>IF(R1999&gt;0,RANK(R1999,(N1999:P1999,Q1999:AE1999)),0)</f>
        <v>0</v>
      </c>
      <c r="AI1999" s="6">
        <f>IF(T1999&gt;0,RANK(T1999,(N1999:P1999,Q1999:AE1999)),0)</f>
        <v>0</v>
      </c>
      <c r="AJ1999" s="6">
        <f>IF(S1999&gt;0,RANK(S1999,(N1999:P1999,Q1999:AE1999)),0)</f>
        <v>0</v>
      </c>
      <c r="AK1999" s="2">
        <f t="shared" si="704"/>
        <v>8.7609511889862324E-3</v>
      </c>
      <c r="AL1999" s="2">
        <f t="shared" si="705"/>
        <v>0</v>
      </c>
      <c r="AM1999" s="2">
        <f t="shared" si="706"/>
        <v>0</v>
      </c>
      <c r="AN1999" s="2">
        <f t="shared" si="707"/>
        <v>0</v>
      </c>
      <c r="AP1999" t="s">
        <v>386</v>
      </c>
      <c r="AQ1999" t="s">
        <v>2184</v>
      </c>
      <c r="AR1999" s="53"/>
      <c r="AT1999" s="92">
        <v>55</v>
      </c>
      <c r="AU1999" s="94">
        <v>137</v>
      </c>
      <c r="AV1999" s="98">
        <f t="shared" si="687"/>
        <v>55137</v>
      </c>
      <c r="AX1999" s="6" t="s">
        <v>1535</v>
      </c>
    </row>
    <row r="2000" spans="1:50" hidden="1" outlineLevel="1">
      <c r="A2000" t="s">
        <v>1752</v>
      </c>
      <c r="B2000" t="s">
        <v>2184</v>
      </c>
      <c r="C2000" s="1">
        <f t="shared" si="699"/>
        <v>42026</v>
      </c>
      <c r="D2000" s="6">
        <f>IF(N2000&gt;0, RANK(N2000,(N2000:P2000,Q2000:AE2000)),0)</f>
        <v>1</v>
      </c>
      <c r="E2000" s="6">
        <f>IF(O2000&gt;0,RANK(O2000,(N2000:P2000,Q2000:AE2000)),0)</f>
        <v>2</v>
      </c>
      <c r="F2000" s="6">
        <f>IF(P2000&gt;0,RANK(P2000,(N2000:P2000,Q2000:AE2000)),0)</f>
        <v>0</v>
      </c>
      <c r="G2000" s="1">
        <f t="shared" si="697"/>
        <v>802</v>
      </c>
      <c r="H2000" s="2">
        <f t="shared" si="698"/>
        <v>1.908342454670918E-2</v>
      </c>
      <c r="I2000" s="2"/>
      <c r="J2000" s="2">
        <f t="shared" si="700"/>
        <v>0.50164184076524054</v>
      </c>
      <c r="K2000" s="2">
        <f t="shared" si="701"/>
        <v>0.48255841621853141</v>
      </c>
      <c r="L2000" s="2">
        <f t="shared" si="702"/>
        <v>0</v>
      </c>
      <c r="M2000" s="2">
        <f t="shared" si="703"/>
        <v>1.5799743016228052E-2</v>
      </c>
      <c r="N2000" s="56">
        <v>21082</v>
      </c>
      <c r="O2000" s="56">
        <v>20280</v>
      </c>
      <c r="P2000" s="56"/>
      <c r="Q2000" s="56">
        <v>664</v>
      </c>
      <c r="R2000" s="56"/>
      <c r="S2000" s="56"/>
      <c r="T2000" s="56"/>
      <c r="U2000" s="56"/>
      <c r="V2000" s="56"/>
      <c r="W2000" s="56"/>
      <c r="X2000" s="56"/>
      <c r="Y2000" s="56"/>
      <c r="Z2000" s="56"/>
      <c r="AA2000" s="56"/>
      <c r="AB2000" s="56"/>
      <c r="AC2000" s="56"/>
      <c r="AD2000" s="56"/>
      <c r="AE2000" s="56"/>
      <c r="AG2000" s="6">
        <f>IF(Q2000&gt;0,RANK(Q2000,(N2000:P2000,Q2000:AE2000)),0)</f>
        <v>3</v>
      </c>
      <c r="AH2000" s="6">
        <f>IF(R2000&gt;0,RANK(R2000,(N2000:P2000,Q2000:AE2000)),0)</f>
        <v>0</v>
      </c>
      <c r="AI2000" s="6">
        <f>IF(T2000&gt;0,RANK(T2000,(N2000:P2000,Q2000:AE2000)),0)</f>
        <v>0</v>
      </c>
      <c r="AJ2000" s="6">
        <f>IF(S2000&gt;0,RANK(S2000,(N2000:P2000,Q2000:AE2000)),0)</f>
        <v>0</v>
      </c>
      <c r="AK2000" s="2">
        <f t="shared" si="704"/>
        <v>1.5799743016228048E-2</v>
      </c>
      <c r="AL2000" s="2">
        <f t="shared" si="705"/>
        <v>0</v>
      </c>
      <c r="AM2000" s="2">
        <f t="shared" si="706"/>
        <v>0</v>
      </c>
      <c r="AN2000" s="2">
        <f t="shared" si="707"/>
        <v>0</v>
      </c>
      <c r="AP2000" t="s">
        <v>1752</v>
      </c>
      <c r="AQ2000" t="s">
        <v>2184</v>
      </c>
      <c r="AR2000" s="53"/>
      <c r="AT2000" s="92">
        <v>55</v>
      </c>
      <c r="AU2000" s="94">
        <v>139</v>
      </c>
      <c r="AV2000" s="98">
        <f t="shared" si="687"/>
        <v>55139</v>
      </c>
      <c r="AX2000" s="6" t="s">
        <v>1535</v>
      </c>
    </row>
    <row r="2001" spans="1:57" hidden="1" outlineLevel="1">
      <c r="A2001" t="s">
        <v>212</v>
      </c>
      <c r="B2001" t="s">
        <v>2184</v>
      </c>
      <c r="C2001" s="1">
        <f t="shared" si="699"/>
        <v>23545</v>
      </c>
      <c r="D2001" s="6">
        <f>IF(N2001&gt;0, RANK(N2001,(N2001:P2001,Q2001:AE2001)),0)</f>
        <v>1</v>
      </c>
      <c r="E2001" s="6">
        <f>IF(O2001&gt;0,RANK(O2001,(N2001:P2001,Q2001:AE2001)),0)</f>
        <v>2</v>
      </c>
      <c r="F2001" s="6">
        <f>IF(P2001&gt;0,RANK(P2001,(N2001:P2001,Q2001:AE2001)),0)</f>
        <v>0</v>
      </c>
      <c r="G2001" s="1">
        <f t="shared" si="697"/>
        <v>3291</v>
      </c>
      <c r="H2001" s="2">
        <f t="shared" si="698"/>
        <v>0.13977489912932681</v>
      </c>
      <c r="I2001" s="2"/>
      <c r="J2001" s="2">
        <f t="shared" si="700"/>
        <v>0.56419622000424718</v>
      </c>
      <c r="K2001" s="2">
        <f t="shared" si="701"/>
        <v>0.42442132087492035</v>
      </c>
      <c r="L2001" s="2">
        <f t="shared" si="702"/>
        <v>0</v>
      </c>
      <c r="M2001" s="2">
        <f t="shared" si="703"/>
        <v>1.1382459120832467E-2</v>
      </c>
      <c r="N2001" s="56">
        <v>13284</v>
      </c>
      <c r="O2001" s="56">
        <v>9993</v>
      </c>
      <c r="P2001" s="56"/>
      <c r="Q2001" s="56">
        <v>268</v>
      </c>
      <c r="R2001" s="56"/>
      <c r="S2001" s="56"/>
      <c r="T2001" s="56"/>
      <c r="U2001" s="56"/>
      <c r="V2001" s="56"/>
      <c r="W2001" s="56"/>
      <c r="X2001" s="56"/>
      <c r="Y2001" s="56"/>
      <c r="Z2001" s="56"/>
      <c r="AA2001" s="56"/>
      <c r="AB2001" s="56"/>
      <c r="AC2001" s="56"/>
      <c r="AD2001" s="56"/>
      <c r="AE2001" s="56"/>
      <c r="AG2001" s="6">
        <f>IF(Q2001&gt;0,RANK(Q2001,(N2001:P2001,Q2001:AE2001)),0)</f>
        <v>3</v>
      </c>
      <c r="AH2001" s="6">
        <f>IF(R2001&gt;0,RANK(R2001,(N2001:P2001,Q2001:AE2001)),0)</f>
        <v>0</v>
      </c>
      <c r="AI2001" s="6">
        <f>IF(T2001&gt;0,RANK(T2001,(N2001:P2001,Q2001:AE2001)),0)</f>
        <v>0</v>
      </c>
      <c r="AJ2001" s="6">
        <f>IF(S2001&gt;0,RANK(S2001,(N2001:P2001,Q2001:AE2001)),0)</f>
        <v>0</v>
      </c>
      <c r="AK2001" s="2">
        <f t="shared" si="704"/>
        <v>1.1382459120832449E-2</v>
      </c>
      <c r="AL2001" s="2">
        <f t="shared" si="705"/>
        <v>0</v>
      </c>
      <c r="AM2001" s="2">
        <f t="shared" si="706"/>
        <v>0</v>
      </c>
      <c r="AN2001" s="2">
        <f t="shared" si="707"/>
        <v>0</v>
      </c>
      <c r="AP2001" t="s">
        <v>212</v>
      </c>
      <c r="AQ2001" t="s">
        <v>2184</v>
      </c>
      <c r="AR2001" s="53"/>
      <c r="AT2001" s="92">
        <v>55</v>
      </c>
      <c r="AU2001" s="94">
        <v>141</v>
      </c>
      <c r="AV2001" s="98">
        <f t="shared" si="687"/>
        <v>55141</v>
      </c>
      <c r="AX2001" s="6" t="s">
        <v>1535</v>
      </c>
    </row>
    <row r="2002" spans="1:57" collapsed="1">
      <c r="A2002" t="s">
        <v>1222</v>
      </c>
      <c r="B2002" t="s">
        <v>2672</v>
      </c>
      <c r="C2002" s="1">
        <f t="shared" si="699"/>
        <v>1565628</v>
      </c>
      <c r="D2002" s="6">
        <f>IF(N2002&gt;0, RANK(N2002,(N2002:P2002,Q2002:AE2002)),0)</f>
        <v>1</v>
      </c>
      <c r="E2002" s="6">
        <f>IF(O2002&gt;0,RANK(O2002,(N2002:P2002,Q2002:AE2002)),0)</f>
        <v>2</v>
      </c>
      <c r="F2002" s="6">
        <f>IF(P2002&gt;0,RANK(P2002,(N2002:P2002,Q2002:AE2002)),0)</f>
        <v>0</v>
      </c>
      <c r="G2002" s="1">
        <f t="shared" si="697"/>
        <v>275673</v>
      </c>
      <c r="H2002" s="2">
        <f t="shared" si="698"/>
        <v>0.17607822547884938</v>
      </c>
      <c r="I2002" s="2"/>
      <c r="J2002" s="2">
        <f t="shared" si="700"/>
        <v>0.58293668738678661</v>
      </c>
      <c r="K2002" s="2">
        <f t="shared" si="701"/>
        <v>0.40685846190793729</v>
      </c>
      <c r="L2002" s="2">
        <f t="shared" si="702"/>
        <v>0</v>
      </c>
      <c r="M2002" s="2">
        <f t="shared" si="703"/>
        <v>1.0204850705276103E-2</v>
      </c>
      <c r="N2002" s="56">
        <f>SUM(N1930:N2001)</f>
        <v>912662</v>
      </c>
      <c r="O2002" s="56">
        <f>SUM(O1930:O2001)</f>
        <v>636989</v>
      </c>
      <c r="P2002" s="56"/>
      <c r="Q2002" s="56">
        <f>SUM(Q1930:Q2001)</f>
        <v>15439</v>
      </c>
      <c r="R2002" s="56"/>
      <c r="S2002" s="56"/>
      <c r="T2002" s="56"/>
      <c r="U2002" s="56"/>
      <c r="V2002" s="56"/>
      <c r="W2002" s="56"/>
      <c r="X2002" s="139">
        <v>538</v>
      </c>
      <c r="Y2002" s="56"/>
      <c r="Z2002" s="56"/>
      <c r="AA2002" s="56"/>
      <c r="AB2002" s="56"/>
      <c r="AC2002" s="56"/>
      <c r="AD2002" s="56"/>
      <c r="AE2002" s="56">
        <f>SUM(AE1930:AE2001)</f>
        <v>0</v>
      </c>
      <c r="AG2002" s="6">
        <f>IF(Q2002&gt;0,RANK(Q2002,(N2002:P2002,Q2002:AE2002)),0)</f>
        <v>3</v>
      </c>
      <c r="AH2002" s="6">
        <f>IF(R2002&gt;0,RANK(R2002,(N2002:P2002,Q2002:AE2002)),0)</f>
        <v>0</v>
      </c>
      <c r="AI2002" s="6">
        <f>IF(T2002&gt;0,RANK(T2002,(N2002:P2002,Q2002:AE2002)),0)</f>
        <v>0</v>
      </c>
      <c r="AJ2002" s="6">
        <f>IF(S2002&gt;0,RANK(S2002,(N2002:P2002,Q2002:AE2002)),0)</f>
        <v>0</v>
      </c>
      <c r="AK2002" s="2">
        <f t="shared" si="704"/>
        <v>9.8612186292018275E-3</v>
      </c>
      <c r="AL2002" s="2">
        <f t="shared" si="705"/>
        <v>0</v>
      </c>
      <c r="AM2002" s="2">
        <f t="shared" si="706"/>
        <v>0</v>
      </c>
      <c r="AN2002" s="2">
        <f t="shared" si="707"/>
        <v>0</v>
      </c>
      <c r="AP2002" t="s">
        <v>1222</v>
      </c>
      <c r="AQ2002" t="s">
        <v>2672</v>
      </c>
      <c r="AT2002" s="92">
        <v>55</v>
      </c>
      <c r="AU2002" s="94"/>
      <c r="AV2002" s="92">
        <v>55</v>
      </c>
      <c r="AX2002" s="6" t="s">
        <v>2158</v>
      </c>
    </row>
    <row r="2003" spans="1:57">
      <c r="C2003" s="1"/>
      <c r="E2003" s="6"/>
      <c r="F2003" s="6"/>
      <c r="I2003" s="2"/>
      <c r="N2003" s="56"/>
      <c r="O2003" s="56"/>
      <c r="P2003" s="56"/>
      <c r="Q2003" s="56"/>
      <c r="R2003" s="56"/>
      <c r="S2003" s="56"/>
      <c r="T2003" s="56"/>
      <c r="U2003" s="56"/>
      <c r="V2003" s="56"/>
      <c r="W2003" s="56"/>
      <c r="X2003" s="56"/>
      <c r="Y2003" s="56"/>
      <c r="Z2003" s="56"/>
      <c r="AA2003" s="56"/>
      <c r="AB2003" s="56"/>
      <c r="AC2003" s="56"/>
      <c r="AD2003" s="56"/>
      <c r="AE2003" s="56"/>
      <c r="AG2003" s="6"/>
      <c r="AH2003" s="6"/>
      <c r="AI2003" s="6"/>
      <c r="AJ2003" s="6"/>
      <c r="AT2003" s="92"/>
      <c r="AU2003" s="94"/>
      <c r="AV2003" s="98"/>
    </row>
    <row r="2004" spans="1:57" hidden="1" outlineLevel="1">
      <c r="A2004" t="s">
        <v>1334</v>
      </c>
      <c r="B2004" t="s">
        <v>1277</v>
      </c>
      <c r="C2004" s="1">
        <f t="shared" ref="C2004:C2027" si="708">SUM(N2004:AE2004)</f>
        <v>12190</v>
      </c>
      <c r="D2004" s="6">
        <f>IF(N2004&gt;0, RANK(N2004,(N2004:P2004,Q2004:AE2004)),0)</f>
        <v>1</v>
      </c>
      <c r="E2004" s="6">
        <f>IF(O2004&gt;0,RANK(O2004,(N2004:P2004,Q2004:AE2004)),0)</f>
        <v>2</v>
      </c>
      <c r="F2004" s="6">
        <f>IF(P2004&gt;0,RANK(P2004,(N2004:P2004,Q2004:AE2004)),0)</f>
        <v>0</v>
      </c>
      <c r="G2004" s="1">
        <f t="shared" si="697"/>
        <v>6</v>
      </c>
      <c r="H2004" s="2">
        <f t="shared" si="698"/>
        <v>4.9220672682526666E-4</v>
      </c>
      <c r="I2004" s="2"/>
      <c r="J2004" s="2">
        <f t="shared" ref="J2004:J2027" si="709">IF($C2004=0,"-",N2004/$C2004)</f>
        <v>0.48974569319114025</v>
      </c>
      <c r="K2004" s="2">
        <f t="shared" ref="K2004:K2027" si="710">IF($C2004=0,"-",O2004/$C2004)</f>
        <v>0.48925348646431499</v>
      </c>
      <c r="L2004" s="2">
        <f t="shared" ref="L2004:L2027" si="711">IF($C2004=0,"-",P2004/$C2004)</f>
        <v>0</v>
      </c>
      <c r="M2004" s="2">
        <f t="shared" ref="M2004:M2027" si="712">IF(C2004=0,"-",(1-J2004-K2004-L2004))</f>
        <v>2.1000820344544757E-2</v>
      </c>
      <c r="N2004" s="56">
        <v>5970</v>
      </c>
      <c r="O2004" s="56">
        <v>5964</v>
      </c>
      <c r="P2004" s="56"/>
      <c r="Q2004" s="56">
        <v>256</v>
      </c>
      <c r="R2004" s="56"/>
      <c r="S2004" s="56"/>
      <c r="T2004" s="56"/>
      <c r="U2004" s="56"/>
      <c r="V2004" s="56"/>
      <c r="W2004" s="56"/>
      <c r="X2004" s="56"/>
      <c r="Y2004" s="56"/>
      <c r="Z2004" s="56"/>
      <c r="AA2004" s="56"/>
      <c r="AB2004" s="56"/>
      <c r="AC2004" s="56"/>
      <c r="AD2004" s="56"/>
      <c r="AE2004" s="56"/>
      <c r="AG2004" s="6">
        <f>IF(Q2004&gt;0,RANK(Q2004,(N2004:P2004,Q2004:AE2004)),0)</f>
        <v>3</v>
      </c>
      <c r="AH2004" s="6">
        <f>IF(R2004&gt;0,RANK(R2004,(N2004:P2004,Q2004:AE2004)),0)</f>
        <v>0</v>
      </c>
      <c r="AI2004" s="6">
        <f>IF(T2004&gt;0,RANK(T2004,(N2004:P2004,Q2004:AE2004)),0)</f>
        <v>0</v>
      </c>
      <c r="AJ2004" s="6">
        <f>IF(S2004&gt;0,RANK(S2004,(N2004:P2004,Q2004:AE2004)),0)</f>
        <v>0</v>
      </c>
      <c r="AK2004" s="2">
        <f t="shared" ref="AK2004:AK2027" si="713">IF($C2004=0,"-",Q2004/$C2004)</f>
        <v>2.1000820344544709E-2</v>
      </c>
      <c r="AL2004" s="2">
        <f t="shared" ref="AL2004:AL2027" si="714">IF($C2004=0,"-",R2004/$C2004)</f>
        <v>0</v>
      </c>
      <c r="AM2004" s="2">
        <f t="shared" ref="AM2004:AM2027" si="715">IF($C2004=0,"-",T2004/$C2004)</f>
        <v>0</v>
      </c>
      <c r="AN2004" s="2">
        <f t="shared" ref="AN2004:AN2027" si="716">IF($C2004=0,"-",S2004/$C2004)</f>
        <v>0</v>
      </c>
      <c r="AP2004" t="s">
        <v>1334</v>
      </c>
      <c r="AQ2004" t="s">
        <v>1277</v>
      </c>
      <c r="AR2004" s="53"/>
      <c r="AT2004" s="92">
        <v>56</v>
      </c>
      <c r="AU2004" s="94">
        <v>1</v>
      </c>
      <c r="AV2004" s="98">
        <f t="shared" si="687"/>
        <v>56001</v>
      </c>
      <c r="AX2004" s="6" t="s">
        <v>1535</v>
      </c>
      <c r="BE2004" t="s">
        <v>1333</v>
      </c>
    </row>
    <row r="2005" spans="1:57" hidden="1" outlineLevel="1">
      <c r="A2005" t="s">
        <v>1245</v>
      </c>
      <c r="B2005" t="s">
        <v>1277</v>
      </c>
      <c r="C2005" s="1">
        <f t="shared" si="708"/>
        <v>4811</v>
      </c>
      <c r="D2005" s="6">
        <f>IF(N2005&gt;0, RANK(N2005,(N2005:P2005,Q2005:AE2005)),0)</f>
        <v>2</v>
      </c>
      <c r="E2005" s="6">
        <f>IF(O2005&gt;0,RANK(O2005,(N2005:P2005,Q2005:AE2005)),0)</f>
        <v>1</v>
      </c>
      <c r="F2005" s="6">
        <f>IF(P2005&gt;0,RANK(P2005,(N2005:P2005,Q2005:AE2005)),0)</f>
        <v>0</v>
      </c>
      <c r="G2005" s="1">
        <f t="shared" si="697"/>
        <v>1851</v>
      </c>
      <c r="H2005" s="2">
        <f t="shared" si="698"/>
        <v>0.38474329661193102</v>
      </c>
      <c r="I2005" s="2"/>
      <c r="J2005" s="2">
        <f t="shared" si="709"/>
        <v>0.30263978382872586</v>
      </c>
      <c r="K2005" s="2">
        <f t="shared" si="710"/>
        <v>0.68738308044065688</v>
      </c>
      <c r="L2005" s="2">
        <f t="shared" si="711"/>
        <v>0</v>
      </c>
      <c r="M2005" s="2">
        <f t="shared" si="712"/>
        <v>9.9771357306173147E-3</v>
      </c>
      <c r="N2005" s="56">
        <v>1456</v>
      </c>
      <c r="O2005" s="56">
        <v>3307</v>
      </c>
      <c r="P2005" s="56"/>
      <c r="Q2005" s="56">
        <v>48</v>
      </c>
      <c r="R2005" s="56"/>
      <c r="S2005" s="56"/>
      <c r="T2005" s="56"/>
      <c r="U2005" s="56"/>
      <c r="V2005" s="56"/>
      <c r="W2005" s="56"/>
      <c r="X2005" s="56"/>
      <c r="Y2005" s="56"/>
      <c r="Z2005" s="56"/>
      <c r="AA2005" s="56"/>
      <c r="AB2005" s="56"/>
      <c r="AC2005" s="56"/>
      <c r="AD2005" s="56"/>
      <c r="AE2005" s="56"/>
      <c r="AG2005" s="6">
        <f>IF(Q2005&gt;0,RANK(Q2005,(N2005:P2005,Q2005:AE2005)),0)</f>
        <v>3</v>
      </c>
      <c r="AH2005" s="6">
        <f>IF(R2005&gt;0,RANK(R2005,(N2005:P2005,Q2005:AE2005)),0)</f>
        <v>0</v>
      </c>
      <c r="AI2005" s="6">
        <f>IF(T2005&gt;0,RANK(T2005,(N2005:P2005,Q2005:AE2005)),0)</f>
        <v>0</v>
      </c>
      <c r="AJ2005" s="6">
        <f>IF(S2005&gt;0,RANK(S2005,(N2005:P2005,Q2005:AE2005)),0)</f>
        <v>0</v>
      </c>
      <c r="AK2005" s="2">
        <f t="shared" si="713"/>
        <v>9.9771357306173356E-3</v>
      </c>
      <c r="AL2005" s="2">
        <f t="shared" si="714"/>
        <v>0</v>
      </c>
      <c r="AM2005" s="2">
        <f t="shared" si="715"/>
        <v>0</v>
      </c>
      <c r="AN2005" s="2">
        <f t="shared" si="716"/>
        <v>0</v>
      </c>
      <c r="AP2005" t="s">
        <v>1245</v>
      </c>
      <c r="AQ2005" t="s">
        <v>1277</v>
      </c>
      <c r="AR2005" s="53"/>
      <c r="AT2005" s="92">
        <v>56</v>
      </c>
      <c r="AU2005" s="94">
        <v>3</v>
      </c>
      <c r="AV2005" s="98">
        <f t="shared" si="687"/>
        <v>56003</v>
      </c>
      <c r="AX2005" s="6" t="s">
        <v>1535</v>
      </c>
      <c r="BE2005" t="s">
        <v>2445</v>
      </c>
    </row>
    <row r="2006" spans="1:57" hidden="1" outlineLevel="1">
      <c r="A2006" t="s">
        <v>2686</v>
      </c>
      <c r="B2006" t="s">
        <v>1277</v>
      </c>
      <c r="C2006" s="1">
        <f t="shared" si="708"/>
        <v>10997</v>
      </c>
      <c r="D2006" s="6">
        <f>IF(N2006&gt;0, RANK(N2006,(N2006:P2006,Q2006:AE2006)),0)</f>
        <v>2</v>
      </c>
      <c r="E2006" s="6">
        <f>IF(O2006&gt;0,RANK(O2006,(N2006:P2006,Q2006:AE2006)),0)</f>
        <v>1</v>
      </c>
      <c r="F2006" s="6">
        <f>IF(P2006&gt;0,RANK(P2006,(N2006:P2006,Q2006:AE2006)),0)</f>
        <v>0</v>
      </c>
      <c r="G2006" s="1">
        <f t="shared" si="697"/>
        <v>4320</v>
      </c>
      <c r="H2006" s="2">
        <f t="shared" si="698"/>
        <v>0.39283440938437758</v>
      </c>
      <c r="I2006" s="2"/>
      <c r="J2006" s="2">
        <f t="shared" si="709"/>
        <v>0.29471674092934436</v>
      </c>
      <c r="K2006" s="2">
        <f t="shared" si="710"/>
        <v>0.68755115031372194</v>
      </c>
      <c r="L2006" s="2">
        <f t="shared" si="711"/>
        <v>0</v>
      </c>
      <c r="M2006" s="2">
        <f t="shared" si="712"/>
        <v>1.7732108756933762E-2</v>
      </c>
      <c r="N2006" s="56">
        <v>3241</v>
      </c>
      <c r="O2006" s="56">
        <v>7561</v>
      </c>
      <c r="P2006" s="56"/>
      <c r="Q2006" s="56">
        <v>195</v>
      </c>
      <c r="R2006" s="56"/>
      <c r="S2006" s="56"/>
      <c r="T2006" s="56"/>
      <c r="U2006" s="56"/>
      <c r="V2006" s="56"/>
      <c r="W2006" s="56"/>
      <c r="X2006" s="56"/>
      <c r="Y2006" s="56"/>
      <c r="Z2006" s="56"/>
      <c r="AA2006" s="56"/>
      <c r="AB2006" s="56"/>
      <c r="AC2006" s="56"/>
      <c r="AD2006" s="56"/>
      <c r="AE2006" s="56"/>
      <c r="AG2006" s="6">
        <f>IF(Q2006&gt;0,RANK(Q2006,(N2006:P2006,Q2006:AE2006)),0)</f>
        <v>3</v>
      </c>
      <c r="AH2006" s="6">
        <f>IF(R2006&gt;0,RANK(R2006,(N2006:P2006,Q2006:AE2006)),0)</f>
        <v>0</v>
      </c>
      <c r="AI2006" s="6">
        <f>IF(T2006&gt;0,RANK(T2006,(N2006:P2006,Q2006:AE2006)),0)</f>
        <v>0</v>
      </c>
      <c r="AJ2006" s="6">
        <f>IF(S2006&gt;0,RANK(S2006,(N2006:P2006,Q2006:AE2006)),0)</f>
        <v>0</v>
      </c>
      <c r="AK2006" s="2">
        <f t="shared" si="713"/>
        <v>1.773210875693371E-2</v>
      </c>
      <c r="AL2006" s="2">
        <f t="shared" si="714"/>
        <v>0</v>
      </c>
      <c r="AM2006" s="2">
        <f t="shared" si="715"/>
        <v>0</v>
      </c>
      <c r="AN2006" s="2">
        <f t="shared" si="716"/>
        <v>0</v>
      </c>
      <c r="AP2006" t="s">
        <v>2686</v>
      </c>
      <c r="AQ2006" t="s">
        <v>1277</v>
      </c>
      <c r="AR2006" s="53"/>
      <c r="AT2006" s="92">
        <v>56</v>
      </c>
      <c r="AU2006" s="94">
        <v>5</v>
      </c>
      <c r="AV2006" s="98">
        <f t="shared" si="687"/>
        <v>56005</v>
      </c>
      <c r="AX2006" s="6" t="s">
        <v>1535</v>
      </c>
      <c r="BE2006" t="s">
        <v>1791</v>
      </c>
    </row>
    <row r="2007" spans="1:57" hidden="1" outlineLevel="1">
      <c r="A2007" t="s">
        <v>345</v>
      </c>
      <c r="B2007" t="s">
        <v>1277</v>
      </c>
      <c r="C2007" s="1">
        <f t="shared" si="708"/>
        <v>6694</v>
      </c>
      <c r="D2007" s="6">
        <f>IF(N2007&gt;0, RANK(N2007,(N2007:P2007,Q2007:AE2007)),0)</f>
        <v>2</v>
      </c>
      <c r="E2007" s="6">
        <f>IF(O2007&gt;0,RANK(O2007,(N2007:P2007,Q2007:AE2007)),0)</f>
        <v>1</v>
      </c>
      <c r="F2007" s="6">
        <f>IF(P2007&gt;0,RANK(P2007,(N2007:P2007,Q2007:AE2007)),0)</f>
        <v>0</v>
      </c>
      <c r="G2007" s="1">
        <f t="shared" si="697"/>
        <v>679</v>
      </c>
      <c r="H2007" s="2">
        <f t="shared" si="698"/>
        <v>0.10143412010755901</v>
      </c>
      <c r="I2007" s="2"/>
      <c r="J2007" s="2">
        <f t="shared" si="709"/>
        <v>0.43949805796235436</v>
      </c>
      <c r="K2007" s="2">
        <f t="shared" si="710"/>
        <v>0.54093217806991334</v>
      </c>
      <c r="L2007" s="2">
        <f t="shared" si="711"/>
        <v>0</v>
      </c>
      <c r="M2007" s="2">
        <f t="shared" si="712"/>
        <v>1.9569763967732245E-2</v>
      </c>
      <c r="N2007" s="56">
        <v>2942</v>
      </c>
      <c r="O2007" s="56">
        <v>3621</v>
      </c>
      <c r="P2007" s="56"/>
      <c r="Q2007" s="56">
        <v>131</v>
      </c>
      <c r="R2007" s="56"/>
      <c r="S2007" s="56"/>
      <c r="T2007" s="56"/>
      <c r="U2007" s="56"/>
      <c r="V2007" s="56"/>
      <c r="W2007" s="56"/>
      <c r="X2007" s="56"/>
      <c r="Y2007" s="56"/>
      <c r="Z2007" s="56"/>
      <c r="AA2007" s="56"/>
      <c r="AB2007" s="56"/>
      <c r="AC2007" s="56"/>
      <c r="AD2007" s="56"/>
      <c r="AE2007" s="56"/>
      <c r="AG2007" s="6">
        <f>IF(Q2007&gt;0,RANK(Q2007,(N2007:P2007,Q2007:AE2007)),0)</f>
        <v>3</v>
      </c>
      <c r="AH2007" s="6">
        <f>IF(R2007&gt;0,RANK(R2007,(N2007:P2007,Q2007:AE2007)),0)</f>
        <v>0</v>
      </c>
      <c r="AI2007" s="6">
        <f>IF(T2007&gt;0,RANK(T2007,(N2007:P2007,Q2007:AE2007)),0)</f>
        <v>0</v>
      </c>
      <c r="AJ2007" s="6">
        <f>IF(S2007&gt;0,RANK(S2007,(N2007:P2007,Q2007:AE2007)),0)</f>
        <v>0</v>
      </c>
      <c r="AK2007" s="2">
        <f t="shared" si="713"/>
        <v>1.9569763967732298E-2</v>
      </c>
      <c r="AL2007" s="2">
        <f t="shared" si="714"/>
        <v>0</v>
      </c>
      <c r="AM2007" s="2">
        <f t="shared" si="715"/>
        <v>0</v>
      </c>
      <c r="AN2007" s="2">
        <f t="shared" si="716"/>
        <v>0</v>
      </c>
      <c r="AP2007" t="s">
        <v>345</v>
      </c>
      <c r="AQ2007" t="s">
        <v>1277</v>
      </c>
      <c r="AR2007" s="53"/>
      <c r="AT2007" s="92">
        <v>56</v>
      </c>
      <c r="AU2007" s="94">
        <v>7</v>
      </c>
      <c r="AV2007" s="98">
        <f t="shared" si="687"/>
        <v>56007</v>
      </c>
      <c r="AX2007" s="6" t="s">
        <v>1535</v>
      </c>
      <c r="BE2007" t="s">
        <v>743</v>
      </c>
    </row>
    <row r="2008" spans="1:57" hidden="1" outlineLevel="1">
      <c r="A2008" t="s">
        <v>883</v>
      </c>
      <c r="B2008" t="s">
        <v>1277</v>
      </c>
      <c r="C2008" s="1">
        <f t="shared" si="708"/>
        <v>4813</v>
      </c>
      <c r="D2008" s="6">
        <f>IF(N2008&gt;0, RANK(N2008,(N2008:P2008,Q2008:AE2008)),0)</f>
        <v>2</v>
      </c>
      <c r="E2008" s="6">
        <f>IF(O2008&gt;0,RANK(O2008,(N2008:P2008,Q2008:AE2008)),0)</f>
        <v>1</v>
      </c>
      <c r="F2008" s="6">
        <f>IF(P2008&gt;0,RANK(P2008,(N2008:P2008,Q2008:AE2008)),0)</f>
        <v>0</v>
      </c>
      <c r="G2008" s="1">
        <f t="shared" si="697"/>
        <v>1170</v>
      </c>
      <c r="H2008" s="2">
        <f t="shared" si="698"/>
        <v>0.24309162684396426</v>
      </c>
      <c r="I2008" s="2"/>
      <c r="J2008" s="2">
        <f t="shared" si="709"/>
        <v>0.37045501766050282</v>
      </c>
      <c r="K2008" s="2">
        <f t="shared" si="710"/>
        <v>0.61354664450446705</v>
      </c>
      <c r="L2008" s="2">
        <f t="shared" si="711"/>
        <v>0</v>
      </c>
      <c r="M2008" s="2">
        <f t="shared" si="712"/>
        <v>1.599833783503013E-2</v>
      </c>
      <c r="N2008" s="56">
        <v>1783</v>
      </c>
      <c r="O2008" s="56">
        <v>2953</v>
      </c>
      <c r="P2008" s="56"/>
      <c r="Q2008" s="56">
        <v>77</v>
      </c>
      <c r="R2008" s="56"/>
      <c r="S2008" s="56"/>
      <c r="T2008" s="56"/>
      <c r="U2008" s="56"/>
      <c r="V2008" s="56"/>
      <c r="W2008" s="56"/>
      <c r="X2008" s="56"/>
      <c r="Y2008" s="56"/>
      <c r="Z2008" s="56"/>
      <c r="AA2008" s="56"/>
      <c r="AB2008" s="56"/>
      <c r="AC2008" s="56"/>
      <c r="AD2008" s="56"/>
      <c r="AE2008" s="56"/>
      <c r="AG2008" s="6">
        <f>IF(Q2008&gt;0,RANK(Q2008,(N2008:P2008,Q2008:AE2008)),0)</f>
        <v>3</v>
      </c>
      <c r="AH2008" s="6">
        <f>IF(R2008&gt;0,RANK(R2008,(N2008:P2008,Q2008:AE2008)),0)</f>
        <v>0</v>
      </c>
      <c r="AI2008" s="6">
        <f>IF(T2008&gt;0,RANK(T2008,(N2008:P2008,Q2008:AE2008)),0)</f>
        <v>0</v>
      </c>
      <c r="AJ2008" s="6">
        <f>IF(S2008&gt;0,RANK(S2008,(N2008:P2008,Q2008:AE2008)),0)</f>
        <v>0</v>
      </c>
      <c r="AK2008" s="2">
        <f t="shared" si="713"/>
        <v>1.5998337835030126E-2</v>
      </c>
      <c r="AL2008" s="2">
        <f t="shared" si="714"/>
        <v>0</v>
      </c>
      <c r="AM2008" s="2">
        <f t="shared" si="715"/>
        <v>0</v>
      </c>
      <c r="AN2008" s="2">
        <f t="shared" si="716"/>
        <v>0</v>
      </c>
      <c r="AP2008" t="s">
        <v>883</v>
      </c>
      <c r="AQ2008" t="s">
        <v>1277</v>
      </c>
      <c r="AR2008" s="53"/>
      <c r="AT2008" s="92">
        <v>56</v>
      </c>
      <c r="AU2008" s="94">
        <v>9</v>
      </c>
      <c r="AV2008" s="98">
        <f t="shared" si="687"/>
        <v>56009</v>
      </c>
      <c r="AX2008" s="6" t="s">
        <v>1535</v>
      </c>
      <c r="BE2008" t="s">
        <v>1791</v>
      </c>
    </row>
    <row r="2009" spans="1:57" hidden="1" outlineLevel="1">
      <c r="A2009" t="s">
        <v>428</v>
      </c>
      <c r="B2009" t="s">
        <v>1277</v>
      </c>
      <c r="C2009" s="1">
        <f t="shared" si="708"/>
        <v>2709</v>
      </c>
      <c r="D2009" s="6">
        <f>IF(N2009&gt;0, RANK(N2009,(N2009:P2009,Q2009:AE2009)),0)</f>
        <v>2</v>
      </c>
      <c r="E2009" s="6">
        <f>IF(O2009&gt;0,RANK(O2009,(N2009:P2009,Q2009:AE2009)),0)</f>
        <v>1</v>
      </c>
      <c r="F2009" s="6">
        <f>IF(P2009&gt;0,RANK(P2009,(N2009:P2009,Q2009:AE2009)),0)</f>
        <v>0</v>
      </c>
      <c r="G2009" s="1">
        <f t="shared" si="697"/>
        <v>1397</v>
      </c>
      <c r="H2009" s="2">
        <f t="shared" si="698"/>
        <v>0.51568844592100405</v>
      </c>
      <c r="I2009" s="2"/>
      <c r="J2009" s="2">
        <f t="shared" si="709"/>
        <v>0.23218899963086009</v>
      </c>
      <c r="K2009" s="2">
        <f t="shared" si="710"/>
        <v>0.7478774455518642</v>
      </c>
      <c r="L2009" s="2">
        <f t="shared" si="711"/>
        <v>0</v>
      </c>
      <c r="M2009" s="2">
        <f t="shared" si="712"/>
        <v>1.9933554817275656E-2</v>
      </c>
      <c r="N2009" s="56">
        <v>629</v>
      </c>
      <c r="O2009" s="56">
        <v>2026</v>
      </c>
      <c r="P2009" s="56"/>
      <c r="Q2009" s="56">
        <v>54</v>
      </c>
      <c r="R2009" s="56"/>
      <c r="S2009" s="56"/>
      <c r="T2009" s="56"/>
      <c r="U2009" s="56"/>
      <c r="V2009" s="56"/>
      <c r="W2009" s="56"/>
      <c r="X2009" s="56"/>
      <c r="Y2009" s="56"/>
      <c r="Z2009" s="56"/>
      <c r="AA2009" s="56"/>
      <c r="AB2009" s="56"/>
      <c r="AC2009" s="56"/>
      <c r="AD2009" s="56"/>
      <c r="AE2009" s="56"/>
      <c r="AG2009" s="6">
        <f>IF(Q2009&gt;0,RANK(Q2009,(N2009:P2009,Q2009:AE2009)),0)</f>
        <v>3</v>
      </c>
      <c r="AH2009" s="6">
        <f>IF(R2009&gt;0,RANK(R2009,(N2009:P2009,Q2009:AE2009)),0)</f>
        <v>0</v>
      </c>
      <c r="AI2009" s="6">
        <f>IF(T2009&gt;0,RANK(T2009,(N2009:P2009,Q2009:AE2009)),0)</f>
        <v>0</v>
      </c>
      <c r="AJ2009" s="6">
        <f>IF(S2009&gt;0,RANK(S2009,(N2009:P2009,Q2009:AE2009)),0)</f>
        <v>0</v>
      </c>
      <c r="AK2009" s="2">
        <f t="shared" si="713"/>
        <v>1.9933554817275746E-2</v>
      </c>
      <c r="AL2009" s="2">
        <f t="shared" si="714"/>
        <v>0</v>
      </c>
      <c r="AM2009" s="2">
        <f t="shared" si="715"/>
        <v>0</v>
      </c>
      <c r="AN2009" s="2">
        <f t="shared" si="716"/>
        <v>0</v>
      </c>
      <c r="AP2009" t="s">
        <v>428</v>
      </c>
      <c r="AQ2009" t="s">
        <v>1277</v>
      </c>
      <c r="AR2009" s="53"/>
      <c r="AT2009" s="92">
        <v>56</v>
      </c>
      <c r="AU2009" s="94">
        <v>11</v>
      </c>
      <c r="AV2009" s="98">
        <f t="shared" si="687"/>
        <v>56011</v>
      </c>
      <c r="AX2009" s="6" t="s">
        <v>1535</v>
      </c>
      <c r="BE2009" t="s">
        <v>870</v>
      </c>
    </row>
    <row r="2010" spans="1:57" hidden="1" outlineLevel="1">
      <c r="A2010" t="s">
        <v>1560</v>
      </c>
      <c r="B2010" t="s">
        <v>1277</v>
      </c>
      <c r="C2010" s="1">
        <f t="shared" si="708"/>
        <v>14699</v>
      </c>
      <c r="D2010" s="6">
        <f>IF(N2010&gt;0, RANK(N2010,(N2010:P2010,Q2010:AE2010)),0)</f>
        <v>2</v>
      </c>
      <c r="E2010" s="6">
        <f>IF(O2010&gt;0,RANK(O2010,(N2010:P2010,Q2010:AE2010)),0)</f>
        <v>1</v>
      </c>
      <c r="F2010" s="6">
        <f>IF(P2010&gt;0,RANK(P2010,(N2010:P2010,Q2010:AE2010)),0)</f>
        <v>0</v>
      </c>
      <c r="G2010" s="1">
        <f t="shared" si="697"/>
        <v>3646</v>
      </c>
      <c r="H2010" s="2">
        <f t="shared" si="698"/>
        <v>0.2480440846316076</v>
      </c>
      <c r="I2010" s="2"/>
      <c r="J2010" s="2">
        <f t="shared" si="709"/>
        <v>0.36471868834614601</v>
      </c>
      <c r="K2010" s="2">
        <f t="shared" si="710"/>
        <v>0.61276277297775361</v>
      </c>
      <c r="L2010" s="2">
        <f t="shared" si="711"/>
        <v>0</v>
      </c>
      <c r="M2010" s="2">
        <f t="shared" si="712"/>
        <v>2.251853867610043E-2</v>
      </c>
      <c r="N2010" s="56">
        <v>5361</v>
      </c>
      <c r="O2010" s="56">
        <v>9007</v>
      </c>
      <c r="P2010" s="56"/>
      <c r="Q2010" s="56">
        <v>331</v>
      </c>
      <c r="R2010" s="56"/>
      <c r="S2010" s="56"/>
      <c r="T2010" s="56"/>
      <c r="U2010" s="56"/>
      <c r="V2010" s="56"/>
      <c r="W2010" s="56"/>
      <c r="X2010" s="56"/>
      <c r="Y2010" s="56"/>
      <c r="Z2010" s="56"/>
      <c r="AA2010" s="56"/>
      <c r="AB2010" s="56"/>
      <c r="AC2010" s="56"/>
      <c r="AD2010" s="56"/>
      <c r="AE2010" s="56"/>
      <c r="AG2010" s="6">
        <f>IF(Q2010&gt;0,RANK(Q2010,(N2010:P2010,Q2010:AE2010)),0)</f>
        <v>3</v>
      </c>
      <c r="AH2010" s="6">
        <f>IF(R2010&gt;0,RANK(R2010,(N2010:P2010,Q2010:AE2010)),0)</f>
        <v>0</v>
      </c>
      <c r="AI2010" s="6">
        <f>IF(T2010&gt;0,RANK(T2010,(N2010:P2010,Q2010:AE2010)),0)</f>
        <v>0</v>
      </c>
      <c r="AJ2010" s="6">
        <f>IF(S2010&gt;0,RANK(S2010,(N2010:P2010,Q2010:AE2010)),0)</f>
        <v>0</v>
      </c>
      <c r="AK2010" s="2">
        <f t="shared" si="713"/>
        <v>2.2518538676100416E-2</v>
      </c>
      <c r="AL2010" s="2">
        <f t="shared" si="714"/>
        <v>0</v>
      </c>
      <c r="AM2010" s="2">
        <f t="shared" si="715"/>
        <v>0</v>
      </c>
      <c r="AN2010" s="2">
        <f t="shared" si="716"/>
        <v>0</v>
      </c>
      <c r="AP2010" t="s">
        <v>1560</v>
      </c>
      <c r="AQ2010" t="s">
        <v>1277</v>
      </c>
      <c r="AR2010" s="53"/>
      <c r="AT2010" s="92">
        <v>56</v>
      </c>
      <c r="AU2010" s="94">
        <v>13</v>
      </c>
      <c r="AV2010" s="98">
        <f t="shared" ref="AV2010:AV2026" si="717">1000*AT2010+AU2010</f>
        <v>56013</v>
      </c>
      <c r="AX2010" s="6" t="s">
        <v>1535</v>
      </c>
      <c r="BE2010" t="s">
        <v>1641</v>
      </c>
    </row>
    <row r="2011" spans="1:57" hidden="1" outlineLevel="1">
      <c r="A2011" t="s">
        <v>2566</v>
      </c>
      <c r="B2011" t="s">
        <v>1277</v>
      </c>
      <c r="C2011" s="1">
        <f t="shared" si="708"/>
        <v>5380</v>
      </c>
      <c r="D2011" s="6">
        <f>IF(N2011&gt;0, RANK(N2011,(N2011:P2011,Q2011:AE2011)),0)</f>
        <v>2</v>
      </c>
      <c r="E2011" s="6">
        <f>IF(O2011&gt;0,RANK(O2011,(N2011:P2011,Q2011:AE2011)),0)</f>
        <v>1</v>
      </c>
      <c r="F2011" s="6">
        <f>IF(P2011&gt;0,RANK(P2011,(N2011:P2011,Q2011:AE2011)),0)</f>
        <v>0</v>
      </c>
      <c r="G2011" s="1">
        <f t="shared" si="697"/>
        <v>1757</v>
      </c>
      <c r="H2011" s="2">
        <f t="shared" si="698"/>
        <v>0.3265799256505576</v>
      </c>
      <c r="I2011" s="2"/>
      <c r="J2011" s="2">
        <f t="shared" si="709"/>
        <v>0.32973977695167284</v>
      </c>
      <c r="K2011" s="2">
        <f t="shared" si="710"/>
        <v>0.65631970260223049</v>
      </c>
      <c r="L2011" s="2">
        <f t="shared" si="711"/>
        <v>0</v>
      </c>
      <c r="M2011" s="2">
        <f t="shared" si="712"/>
        <v>1.3940520446096727E-2</v>
      </c>
      <c r="N2011" s="56">
        <v>1774</v>
      </c>
      <c r="O2011" s="56">
        <v>3531</v>
      </c>
      <c r="P2011" s="56"/>
      <c r="Q2011" s="56">
        <v>75</v>
      </c>
      <c r="R2011" s="56"/>
      <c r="S2011" s="56"/>
      <c r="T2011" s="56"/>
      <c r="U2011" s="56"/>
      <c r="V2011" s="56"/>
      <c r="W2011" s="56"/>
      <c r="X2011" s="56"/>
      <c r="Y2011" s="56"/>
      <c r="Z2011" s="56"/>
      <c r="AA2011" s="56"/>
      <c r="AB2011" s="56"/>
      <c r="AC2011" s="56"/>
      <c r="AD2011" s="56"/>
      <c r="AE2011" s="56"/>
      <c r="AG2011" s="6">
        <f>IF(Q2011&gt;0,RANK(Q2011,(N2011:P2011,Q2011:AE2011)),0)</f>
        <v>3</v>
      </c>
      <c r="AH2011" s="6">
        <f>IF(R2011&gt;0,RANK(R2011,(N2011:P2011,Q2011:AE2011)),0)</f>
        <v>0</v>
      </c>
      <c r="AI2011" s="6">
        <f>IF(T2011&gt;0,RANK(T2011,(N2011:P2011,Q2011:AE2011)),0)</f>
        <v>0</v>
      </c>
      <c r="AJ2011" s="6">
        <f>IF(S2011&gt;0,RANK(S2011,(N2011:P2011,Q2011:AE2011)),0)</f>
        <v>0</v>
      </c>
      <c r="AK2011" s="2">
        <f t="shared" si="713"/>
        <v>1.3940520446096654E-2</v>
      </c>
      <c r="AL2011" s="2">
        <f t="shared" si="714"/>
        <v>0</v>
      </c>
      <c r="AM2011" s="2">
        <f t="shared" si="715"/>
        <v>0</v>
      </c>
      <c r="AN2011" s="2">
        <f t="shared" si="716"/>
        <v>0</v>
      </c>
      <c r="AP2011" t="s">
        <v>2566</v>
      </c>
      <c r="AQ2011" t="s">
        <v>1277</v>
      </c>
      <c r="AR2011" s="53"/>
      <c r="AT2011" s="92">
        <v>56</v>
      </c>
      <c r="AU2011" s="94">
        <v>15</v>
      </c>
      <c r="AV2011" s="98">
        <f t="shared" si="717"/>
        <v>56015</v>
      </c>
      <c r="AX2011" s="6" t="s">
        <v>1535</v>
      </c>
      <c r="BE2011" t="s">
        <v>2013</v>
      </c>
    </row>
    <row r="2012" spans="1:57" hidden="1" outlineLevel="1">
      <c r="A2012" t="s">
        <v>306</v>
      </c>
      <c r="B2012" t="s">
        <v>1277</v>
      </c>
      <c r="C2012" s="1">
        <f t="shared" si="708"/>
        <v>2338</v>
      </c>
      <c r="D2012" s="6">
        <f>IF(N2012&gt;0, RANK(N2012,(N2012:P2012,Q2012:AE2012)),0)</f>
        <v>2</v>
      </c>
      <c r="E2012" s="6">
        <f>IF(O2012&gt;0,RANK(O2012,(N2012:P2012,Q2012:AE2012)),0)</f>
        <v>1</v>
      </c>
      <c r="F2012" s="6">
        <f>IF(P2012&gt;0,RANK(P2012,(N2012:P2012,Q2012:AE2012)),0)</f>
        <v>0</v>
      </c>
      <c r="G2012" s="1">
        <f t="shared" si="697"/>
        <v>736</v>
      </c>
      <c r="H2012" s="2">
        <f t="shared" si="698"/>
        <v>0.31479897348160824</v>
      </c>
      <c r="I2012" s="2"/>
      <c r="J2012" s="2">
        <f t="shared" si="709"/>
        <v>0.33661248930710008</v>
      </c>
      <c r="K2012" s="2">
        <f t="shared" si="710"/>
        <v>0.65141146278870832</v>
      </c>
      <c r="L2012" s="2">
        <f t="shared" si="711"/>
        <v>0</v>
      </c>
      <c r="M2012" s="2">
        <f t="shared" si="712"/>
        <v>1.19760479041916E-2</v>
      </c>
      <c r="N2012" s="56">
        <v>787</v>
      </c>
      <c r="O2012" s="56">
        <v>1523</v>
      </c>
      <c r="P2012" s="56"/>
      <c r="Q2012" s="56">
        <v>28</v>
      </c>
      <c r="R2012" s="56"/>
      <c r="S2012" s="56"/>
      <c r="T2012" s="56"/>
      <c r="U2012" s="56"/>
      <c r="V2012" s="56"/>
      <c r="W2012" s="56"/>
      <c r="X2012" s="56"/>
      <c r="Y2012" s="56"/>
      <c r="Z2012" s="56"/>
      <c r="AA2012" s="56"/>
      <c r="AB2012" s="56"/>
      <c r="AC2012" s="56"/>
      <c r="AD2012" s="56"/>
      <c r="AE2012" s="56"/>
      <c r="AG2012" s="6">
        <f>IF(Q2012&gt;0,RANK(Q2012,(N2012:P2012,Q2012:AE2012)),0)</f>
        <v>3</v>
      </c>
      <c r="AH2012" s="6">
        <f>IF(R2012&gt;0,RANK(R2012,(N2012:P2012,Q2012:AE2012)),0)</f>
        <v>0</v>
      </c>
      <c r="AI2012" s="6">
        <f>IF(T2012&gt;0,RANK(T2012,(N2012:P2012,Q2012:AE2012)),0)</f>
        <v>0</v>
      </c>
      <c r="AJ2012" s="6">
        <f>IF(S2012&gt;0,RANK(S2012,(N2012:P2012,Q2012:AE2012)),0)</f>
        <v>0</v>
      </c>
      <c r="AK2012" s="2">
        <f t="shared" si="713"/>
        <v>1.1976047904191617E-2</v>
      </c>
      <c r="AL2012" s="2">
        <f t="shared" si="714"/>
        <v>0</v>
      </c>
      <c r="AM2012" s="2">
        <f t="shared" si="715"/>
        <v>0</v>
      </c>
      <c r="AN2012" s="2">
        <f t="shared" si="716"/>
        <v>0</v>
      </c>
      <c r="AP2012" t="s">
        <v>306</v>
      </c>
      <c r="AQ2012" t="s">
        <v>1277</v>
      </c>
      <c r="AR2012" s="53"/>
      <c r="AT2012" s="92">
        <v>56</v>
      </c>
      <c r="AU2012" s="94">
        <v>17</v>
      </c>
      <c r="AV2012" s="98">
        <f t="shared" si="717"/>
        <v>56017</v>
      </c>
      <c r="AX2012" s="6" t="s">
        <v>1535</v>
      </c>
      <c r="BE2012" t="s">
        <v>88</v>
      </c>
    </row>
    <row r="2013" spans="1:57" hidden="1" outlineLevel="1">
      <c r="A2013" t="s">
        <v>2440</v>
      </c>
      <c r="B2013" t="s">
        <v>1277</v>
      </c>
      <c r="C2013" s="1">
        <f t="shared" si="708"/>
        <v>3208</v>
      </c>
      <c r="D2013" s="6">
        <f>IF(N2013&gt;0, RANK(N2013,(N2013:P2013,Q2013:AE2013)),0)</f>
        <v>2</v>
      </c>
      <c r="E2013" s="6">
        <f>IF(O2013&gt;0,RANK(O2013,(N2013:P2013,Q2013:AE2013)),0)</f>
        <v>1</v>
      </c>
      <c r="F2013" s="6">
        <f>IF(P2013&gt;0,RANK(P2013,(N2013:P2013,Q2013:AE2013)),0)</f>
        <v>0</v>
      </c>
      <c r="G2013" s="1">
        <f t="shared" si="697"/>
        <v>1325</v>
      </c>
      <c r="H2013" s="2">
        <f t="shared" si="698"/>
        <v>0.41302992518703241</v>
      </c>
      <c r="I2013" s="2"/>
      <c r="J2013" s="2">
        <f t="shared" si="709"/>
        <v>0.28615960099750626</v>
      </c>
      <c r="K2013" s="2">
        <f t="shared" si="710"/>
        <v>0.69918952618453867</v>
      </c>
      <c r="L2013" s="2">
        <f t="shared" si="711"/>
        <v>0</v>
      </c>
      <c r="M2013" s="2">
        <f t="shared" si="712"/>
        <v>1.4650872817955074E-2</v>
      </c>
      <c r="N2013" s="56">
        <v>918</v>
      </c>
      <c r="O2013" s="56">
        <v>2243</v>
      </c>
      <c r="P2013" s="56"/>
      <c r="Q2013" s="56">
        <v>47</v>
      </c>
      <c r="R2013" s="56"/>
      <c r="S2013" s="56"/>
      <c r="T2013" s="56"/>
      <c r="U2013" s="56"/>
      <c r="V2013" s="56"/>
      <c r="W2013" s="56"/>
      <c r="X2013" s="56"/>
      <c r="Y2013" s="56"/>
      <c r="Z2013" s="56"/>
      <c r="AA2013" s="56"/>
      <c r="AB2013" s="56"/>
      <c r="AC2013" s="56"/>
      <c r="AD2013" s="56"/>
      <c r="AE2013" s="56"/>
      <c r="AG2013" s="6">
        <f>IF(Q2013&gt;0,RANK(Q2013,(N2013:P2013,Q2013:AE2013)),0)</f>
        <v>3</v>
      </c>
      <c r="AH2013" s="6">
        <f>IF(R2013&gt;0,RANK(R2013,(N2013:P2013,Q2013:AE2013)),0)</f>
        <v>0</v>
      </c>
      <c r="AI2013" s="6">
        <f>IF(T2013&gt;0,RANK(T2013,(N2013:P2013,Q2013:AE2013)),0)</f>
        <v>0</v>
      </c>
      <c r="AJ2013" s="6">
        <f>IF(S2013&gt;0,RANK(S2013,(N2013:P2013,Q2013:AE2013)),0)</f>
        <v>0</v>
      </c>
      <c r="AK2013" s="2">
        <f t="shared" si="713"/>
        <v>1.4650872817955112E-2</v>
      </c>
      <c r="AL2013" s="2">
        <f t="shared" si="714"/>
        <v>0</v>
      </c>
      <c r="AM2013" s="2">
        <f t="shared" si="715"/>
        <v>0</v>
      </c>
      <c r="AN2013" s="2">
        <f t="shared" si="716"/>
        <v>0</v>
      </c>
      <c r="AP2013" t="s">
        <v>2440</v>
      </c>
      <c r="AQ2013" t="s">
        <v>1277</v>
      </c>
      <c r="AR2013" s="53"/>
      <c r="AT2013" s="92">
        <v>56</v>
      </c>
      <c r="AU2013" s="94">
        <v>19</v>
      </c>
      <c r="AV2013" s="98">
        <f t="shared" si="717"/>
        <v>56019</v>
      </c>
      <c r="AX2013" s="6" t="s">
        <v>1535</v>
      </c>
      <c r="BE2013" t="s">
        <v>88</v>
      </c>
    </row>
    <row r="2014" spans="1:57" hidden="1" outlineLevel="1">
      <c r="A2014" t="s">
        <v>1077</v>
      </c>
      <c r="B2014" t="s">
        <v>1277</v>
      </c>
      <c r="C2014" s="1">
        <f t="shared" si="708"/>
        <v>31028</v>
      </c>
      <c r="D2014" s="6">
        <f>IF(N2014&gt;0, RANK(N2014,(N2014:P2014,Q2014:AE2014)),0)</f>
        <v>2</v>
      </c>
      <c r="E2014" s="6">
        <f>IF(O2014&gt;0,RANK(O2014,(N2014:P2014,Q2014:AE2014)),0)</f>
        <v>1</v>
      </c>
      <c r="F2014" s="6">
        <f>IF(P2014&gt;0,RANK(P2014,(N2014:P2014,Q2014:AE2014)),0)</f>
        <v>0</v>
      </c>
      <c r="G2014" s="1">
        <f t="shared" si="697"/>
        <v>4057</v>
      </c>
      <c r="H2014" s="2">
        <f t="shared" si="698"/>
        <v>0.13075286837694985</v>
      </c>
      <c r="I2014" s="2"/>
      <c r="J2014" s="2">
        <f t="shared" si="709"/>
        <v>0.42661467062008507</v>
      </c>
      <c r="K2014" s="2">
        <f t="shared" si="710"/>
        <v>0.55736753899703495</v>
      </c>
      <c r="L2014" s="2">
        <f t="shared" si="711"/>
        <v>0</v>
      </c>
      <c r="M2014" s="2">
        <f t="shared" si="712"/>
        <v>1.6017790382879982E-2</v>
      </c>
      <c r="N2014" s="53">
        <v>13237</v>
      </c>
      <c r="O2014" s="53">
        <v>17294</v>
      </c>
      <c r="P2014" s="56"/>
      <c r="Q2014" s="56">
        <v>497</v>
      </c>
      <c r="R2014" s="56"/>
      <c r="S2014" s="56"/>
      <c r="T2014" s="56"/>
      <c r="U2014" s="57"/>
      <c r="AG2014" s="6">
        <f>IF(Q2014&gt;0,RANK(Q2014,(N2014:P2014,Q2014:AE2014)),0)</f>
        <v>3</v>
      </c>
      <c r="AH2014" s="6">
        <f>IF(R2014&gt;0,RANK(R2014,(N2014:P2014,Q2014:AE2014)),0)</f>
        <v>0</v>
      </c>
      <c r="AI2014" s="6">
        <f>IF(T2014&gt;0,RANK(T2014,(N2014:P2014,Q2014:AE2014)),0)</f>
        <v>0</v>
      </c>
      <c r="AJ2014" s="6">
        <f>IF(S2014&gt;0,RANK(S2014,(N2014:P2014,Q2014:AE2014)),0)</f>
        <v>0</v>
      </c>
      <c r="AK2014" s="2">
        <f t="shared" si="713"/>
        <v>1.6017790382879978E-2</v>
      </c>
      <c r="AL2014" s="2">
        <f t="shared" si="714"/>
        <v>0</v>
      </c>
      <c r="AM2014" s="2">
        <f t="shared" si="715"/>
        <v>0</v>
      </c>
      <c r="AN2014" s="2">
        <f t="shared" si="716"/>
        <v>0</v>
      </c>
      <c r="AP2014" t="s">
        <v>1077</v>
      </c>
      <c r="AQ2014" t="s">
        <v>1277</v>
      </c>
      <c r="AR2014" s="53"/>
      <c r="AT2014" s="92">
        <v>56</v>
      </c>
      <c r="AU2014" s="94">
        <v>21</v>
      </c>
      <c r="AV2014" s="98">
        <f t="shared" si="717"/>
        <v>56021</v>
      </c>
      <c r="AX2014" s="6" t="s">
        <v>1535</v>
      </c>
      <c r="BE2014" t="s">
        <v>342</v>
      </c>
    </row>
    <row r="2015" spans="1:57" hidden="1" outlineLevel="1">
      <c r="A2015" t="s">
        <v>1001</v>
      </c>
      <c r="B2015" t="s">
        <v>1277</v>
      </c>
      <c r="C2015" s="1">
        <f t="shared" si="708"/>
        <v>6380</v>
      </c>
      <c r="D2015" s="6">
        <f>IF(N2015&gt;0, RANK(N2015,(N2015:P2015,Q2015:AE2015)),0)</f>
        <v>2</v>
      </c>
      <c r="E2015" s="6">
        <f>IF(O2015&gt;0,RANK(O2015,(N2015:P2015,Q2015:AE2015)),0)</f>
        <v>1</v>
      </c>
      <c r="F2015" s="6">
        <f>IF(P2015&gt;0,RANK(P2015,(N2015:P2015,Q2015:AE2015)),0)</f>
        <v>0</v>
      </c>
      <c r="G2015" s="1">
        <f t="shared" si="697"/>
        <v>2115</v>
      </c>
      <c r="H2015" s="2">
        <f t="shared" si="698"/>
        <v>0.33150470219435735</v>
      </c>
      <c r="I2015" s="2"/>
      <c r="J2015" s="2">
        <f t="shared" si="709"/>
        <v>0.32695924764890283</v>
      </c>
      <c r="K2015" s="2">
        <f t="shared" si="710"/>
        <v>0.65846394984326018</v>
      </c>
      <c r="L2015" s="2">
        <f t="shared" si="711"/>
        <v>0</v>
      </c>
      <c r="M2015" s="2">
        <f t="shared" si="712"/>
        <v>1.4576802507836994E-2</v>
      </c>
      <c r="N2015" s="53">
        <v>2086</v>
      </c>
      <c r="O2015" s="53">
        <v>4201</v>
      </c>
      <c r="Q2015" s="53">
        <v>93</v>
      </c>
      <c r="U2015" s="57"/>
      <c r="AG2015" s="6">
        <f>IF(Q2015&gt;0,RANK(Q2015,(N2015:P2015,Q2015:AE2015)),0)</f>
        <v>3</v>
      </c>
      <c r="AH2015" s="6">
        <f>IF(R2015&gt;0,RANK(R2015,(N2015:P2015,Q2015:AE2015)),0)</f>
        <v>0</v>
      </c>
      <c r="AI2015" s="6">
        <f>IF(T2015&gt;0,RANK(T2015,(N2015:P2015,Q2015:AE2015)),0)</f>
        <v>0</v>
      </c>
      <c r="AJ2015" s="6">
        <f>IF(S2015&gt;0,RANK(S2015,(N2015:P2015,Q2015:AE2015)),0)</f>
        <v>0</v>
      </c>
      <c r="AK2015" s="2">
        <f t="shared" si="713"/>
        <v>1.4576802507836991E-2</v>
      </c>
      <c r="AL2015" s="2">
        <f t="shared" si="714"/>
        <v>0</v>
      </c>
      <c r="AM2015" s="2">
        <f t="shared" si="715"/>
        <v>0</v>
      </c>
      <c r="AN2015" s="2">
        <f t="shared" si="716"/>
        <v>0</v>
      </c>
      <c r="AP2015" t="s">
        <v>1001</v>
      </c>
      <c r="AQ2015" t="s">
        <v>1277</v>
      </c>
      <c r="AR2015" s="53"/>
      <c r="AT2015" s="92">
        <v>56</v>
      </c>
      <c r="AU2015" s="94">
        <v>23</v>
      </c>
      <c r="AV2015" s="98">
        <f t="shared" si="717"/>
        <v>56023</v>
      </c>
      <c r="AX2015" s="6" t="s">
        <v>1535</v>
      </c>
      <c r="BE2015" t="s">
        <v>870</v>
      </c>
    </row>
    <row r="2016" spans="1:57" hidden="1" outlineLevel="1">
      <c r="A2016" t="s">
        <v>1764</v>
      </c>
      <c r="B2016" t="s">
        <v>1277</v>
      </c>
      <c r="C2016" s="1">
        <f t="shared" si="708"/>
        <v>27341</v>
      </c>
      <c r="D2016" s="6">
        <f>IF(N2016&gt;0, RANK(N2016,(N2016:P2016,Q2016:AE2016)),0)</f>
        <v>2</v>
      </c>
      <c r="E2016" s="6">
        <f>IF(O2016&gt;0,RANK(O2016,(N2016:P2016,Q2016:AE2016)),0)</f>
        <v>1</v>
      </c>
      <c r="F2016" s="6">
        <f>IF(P2016&gt;0,RANK(P2016,(N2016:P2016,Q2016:AE2016)),0)</f>
        <v>0</v>
      </c>
      <c r="G2016" s="1">
        <f t="shared" si="697"/>
        <v>1627</v>
      </c>
      <c r="H2016" s="2">
        <f t="shared" si="698"/>
        <v>5.950769906001975E-2</v>
      </c>
      <c r="I2016" s="2"/>
      <c r="J2016" s="2">
        <f t="shared" si="709"/>
        <v>0.45974909476610221</v>
      </c>
      <c r="K2016" s="2">
        <f t="shared" si="710"/>
        <v>0.51925679382612189</v>
      </c>
      <c r="L2016" s="2">
        <f t="shared" si="711"/>
        <v>0</v>
      </c>
      <c r="M2016" s="2">
        <f t="shared" si="712"/>
        <v>2.0994111407775851E-2</v>
      </c>
      <c r="N2016" s="53">
        <v>12570</v>
      </c>
      <c r="O2016" s="53">
        <v>14197</v>
      </c>
      <c r="Q2016" s="53">
        <v>574</v>
      </c>
      <c r="U2016" s="57"/>
      <c r="AG2016" s="6">
        <f>IF(Q2016&gt;0,RANK(Q2016,(N2016:P2016,Q2016:AE2016)),0)</f>
        <v>3</v>
      </c>
      <c r="AH2016" s="6">
        <f>IF(R2016&gt;0,RANK(R2016,(N2016:P2016,Q2016:AE2016)),0)</f>
        <v>0</v>
      </c>
      <c r="AI2016" s="6">
        <f>IF(T2016&gt;0,RANK(T2016,(N2016:P2016,Q2016:AE2016)),0)</f>
        <v>0</v>
      </c>
      <c r="AJ2016" s="6">
        <f>IF(S2016&gt;0,RANK(S2016,(N2016:P2016,Q2016:AE2016)),0)</f>
        <v>0</v>
      </c>
      <c r="AK2016" s="2">
        <f t="shared" si="713"/>
        <v>2.0994111407775868E-2</v>
      </c>
      <c r="AL2016" s="2">
        <f t="shared" si="714"/>
        <v>0</v>
      </c>
      <c r="AM2016" s="2">
        <f t="shared" si="715"/>
        <v>0</v>
      </c>
      <c r="AN2016" s="2">
        <f t="shared" si="716"/>
        <v>0</v>
      </c>
      <c r="AP2016" t="s">
        <v>1764</v>
      </c>
      <c r="AQ2016" t="s">
        <v>1277</v>
      </c>
      <c r="AR2016" s="53"/>
      <c r="AT2016" s="92">
        <v>56</v>
      </c>
      <c r="AU2016" s="94">
        <v>25</v>
      </c>
      <c r="AV2016" s="98">
        <f t="shared" si="717"/>
        <v>56025</v>
      </c>
      <c r="AX2016" s="6" t="s">
        <v>1535</v>
      </c>
      <c r="BE2016" t="s">
        <v>1641</v>
      </c>
    </row>
    <row r="2017" spans="1:57" hidden="1" outlineLevel="1">
      <c r="A2017" t="s">
        <v>287</v>
      </c>
      <c r="B2017" t="s">
        <v>1277</v>
      </c>
      <c r="C2017" s="1">
        <f t="shared" si="708"/>
        <v>1303</v>
      </c>
      <c r="D2017" s="6">
        <f>IF(N2017&gt;0, RANK(N2017,(N2017:P2017,Q2017:AE2017)),0)</f>
        <v>2</v>
      </c>
      <c r="E2017" s="6">
        <f>IF(O2017&gt;0,RANK(O2017,(N2017:P2017,Q2017:AE2017)),0)</f>
        <v>1</v>
      </c>
      <c r="F2017" s="6">
        <f>IF(P2017&gt;0,RANK(P2017,(N2017:P2017,Q2017:AE2017)),0)</f>
        <v>0</v>
      </c>
      <c r="G2017" s="1">
        <f t="shared" si="697"/>
        <v>589</v>
      </c>
      <c r="H2017" s="2">
        <f t="shared" si="698"/>
        <v>0.45203376822716806</v>
      </c>
      <c r="I2017" s="2"/>
      <c r="J2017" s="2">
        <f t="shared" si="709"/>
        <v>0.26784343821949347</v>
      </c>
      <c r="K2017" s="2">
        <f t="shared" si="710"/>
        <v>0.71987720644666153</v>
      </c>
      <c r="L2017" s="2">
        <f t="shared" si="711"/>
        <v>0</v>
      </c>
      <c r="M2017" s="2">
        <f t="shared" si="712"/>
        <v>1.2279355333845055E-2</v>
      </c>
      <c r="N2017" s="53">
        <v>349</v>
      </c>
      <c r="O2017" s="53">
        <v>938</v>
      </c>
      <c r="Q2017" s="53">
        <v>16</v>
      </c>
      <c r="U2017" s="57"/>
      <c r="AG2017" s="6">
        <f>IF(Q2017&gt;0,RANK(Q2017,(N2017:P2017,Q2017:AE2017)),0)</f>
        <v>3</v>
      </c>
      <c r="AH2017" s="6">
        <f>IF(R2017&gt;0,RANK(R2017,(N2017:P2017,Q2017:AE2017)),0)</f>
        <v>0</v>
      </c>
      <c r="AI2017" s="6">
        <f>IF(T2017&gt;0,RANK(T2017,(N2017:P2017,Q2017:AE2017)),0)</f>
        <v>0</v>
      </c>
      <c r="AJ2017" s="6">
        <f>IF(S2017&gt;0,RANK(S2017,(N2017:P2017,Q2017:AE2017)),0)</f>
        <v>0</v>
      </c>
      <c r="AK2017" s="2">
        <f t="shared" si="713"/>
        <v>1.2279355333844973E-2</v>
      </c>
      <c r="AL2017" s="2">
        <f t="shared" si="714"/>
        <v>0</v>
      </c>
      <c r="AM2017" s="2">
        <f t="shared" si="715"/>
        <v>0</v>
      </c>
      <c r="AN2017" s="2">
        <f t="shared" si="716"/>
        <v>0</v>
      </c>
      <c r="AP2017" t="s">
        <v>287</v>
      </c>
      <c r="AQ2017" t="s">
        <v>1277</v>
      </c>
      <c r="AR2017" s="53"/>
      <c r="AT2017" s="92">
        <v>56</v>
      </c>
      <c r="AU2017" s="94">
        <v>27</v>
      </c>
      <c r="AV2017" s="98">
        <f t="shared" si="717"/>
        <v>56027</v>
      </c>
      <c r="AX2017" s="6" t="s">
        <v>1535</v>
      </c>
      <c r="BE2017" t="s">
        <v>446</v>
      </c>
    </row>
    <row r="2018" spans="1:57" hidden="1" outlineLevel="1">
      <c r="A2018" t="s">
        <v>1441</v>
      </c>
      <c r="B2018" t="s">
        <v>1277</v>
      </c>
      <c r="C2018" s="1">
        <f t="shared" si="708"/>
        <v>11064</v>
      </c>
      <c r="D2018" s="6">
        <f>IF(N2018&gt;0, RANK(N2018,(N2018:P2018,Q2018:AE2018)),0)</f>
        <v>2</v>
      </c>
      <c r="E2018" s="6">
        <f>IF(O2018&gt;0,RANK(O2018,(N2018:P2018,Q2018:AE2018)),0)</f>
        <v>1</v>
      </c>
      <c r="F2018" s="6">
        <f>IF(P2018&gt;0,RANK(P2018,(N2018:P2018,Q2018:AE2018)),0)</f>
        <v>0</v>
      </c>
      <c r="G2018" s="1">
        <f t="shared" si="697"/>
        <v>4143</v>
      </c>
      <c r="H2018" s="2">
        <f t="shared" si="698"/>
        <v>0.37445770065075923</v>
      </c>
      <c r="I2018" s="2"/>
      <c r="J2018" s="2">
        <f t="shared" si="709"/>
        <v>0.30558568329718006</v>
      </c>
      <c r="K2018" s="2">
        <f t="shared" si="710"/>
        <v>0.68004338394793928</v>
      </c>
      <c r="L2018" s="2">
        <f t="shared" si="711"/>
        <v>0</v>
      </c>
      <c r="M2018" s="2">
        <f t="shared" si="712"/>
        <v>1.4370932754880661E-2</v>
      </c>
      <c r="N2018" s="53">
        <v>3381</v>
      </c>
      <c r="O2018" s="53">
        <v>7524</v>
      </c>
      <c r="Q2018" s="53">
        <v>159</v>
      </c>
      <c r="U2018" s="57"/>
      <c r="AG2018" s="6">
        <f>IF(Q2018&gt;0,RANK(Q2018,(N2018:P2018,Q2018:AE2018)),0)</f>
        <v>3</v>
      </c>
      <c r="AH2018" s="6">
        <f>IF(R2018&gt;0,RANK(R2018,(N2018:P2018,Q2018:AE2018)),0)</f>
        <v>0</v>
      </c>
      <c r="AI2018" s="6">
        <f>IF(T2018&gt;0,RANK(T2018,(N2018:P2018,Q2018:AE2018)),0)</f>
        <v>0</v>
      </c>
      <c r="AJ2018" s="6">
        <f>IF(S2018&gt;0,RANK(S2018,(N2018:P2018,Q2018:AE2018)),0)</f>
        <v>0</v>
      </c>
      <c r="AK2018" s="2">
        <f t="shared" si="713"/>
        <v>1.4370932754880694E-2</v>
      </c>
      <c r="AL2018" s="2">
        <f t="shared" si="714"/>
        <v>0</v>
      </c>
      <c r="AM2018" s="2">
        <f t="shared" si="715"/>
        <v>0</v>
      </c>
      <c r="AN2018" s="2">
        <f t="shared" si="716"/>
        <v>0</v>
      </c>
      <c r="AP2018" t="s">
        <v>1441</v>
      </c>
      <c r="AQ2018" t="s">
        <v>1277</v>
      </c>
      <c r="AR2018" s="53"/>
      <c r="AT2018" s="92">
        <v>56</v>
      </c>
      <c r="AU2018" s="94">
        <v>29</v>
      </c>
      <c r="AV2018" s="98">
        <f t="shared" si="717"/>
        <v>56029</v>
      </c>
      <c r="AX2018" s="6" t="s">
        <v>1535</v>
      </c>
      <c r="BE2018" t="s">
        <v>447</v>
      </c>
    </row>
    <row r="2019" spans="1:57" hidden="1" outlineLevel="1">
      <c r="A2019" t="s">
        <v>2424</v>
      </c>
      <c r="B2019" t="s">
        <v>1277</v>
      </c>
      <c r="C2019" s="1">
        <f t="shared" si="708"/>
        <v>4433</v>
      </c>
      <c r="D2019" s="6">
        <f>IF(N2019&gt;0, RANK(N2019,(N2019:P2019,Q2019:AE2019)),0)</f>
        <v>2</v>
      </c>
      <c r="E2019" s="6">
        <f>IF(O2019&gt;0,RANK(O2019,(N2019:P2019,Q2019:AE2019)),0)</f>
        <v>1</v>
      </c>
      <c r="F2019" s="6">
        <f>IF(P2019&gt;0,RANK(P2019,(N2019:P2019,Q2019:AE2019)),0)</f>
        <v>0</v>
      </c>
      <c r="G2019" s="1">
        <f t="shared" si="697"/>
        <v>877</v>
      </c>
      <c r="H2019" s="2">
        <f t="shared" si="698"/>
        <v>0.19783442364087525</v>
      </c>
      <c r="I2019" s="2"/>
      <c r="J2019" s="2">
        <f t="shared" si="709"/>
        <v>0.39228513422061811</v>
      </c>
      <c r="K2019" s="2">
        <f t="shared" si="710"/>
        <v>0.59011955786149339</v>
      </c>
      <c r="L2019" s="2">
        <f t="shared" si="711"/>
        <v>0</v>
      </c>
      <c r="M2019" s="2">
        <f t="shared" si="712"/>
        <v>1.7595307917888436E-2</v>
      </c>
      <c r="N2019" s="53">
        <v>1739</v>
      </c>
      <c r="O2019" s="53">
        <v>2616</v>
      </c>
      <c r="Q2019" s="53">
        <v>78</v>
      </c>
      <c r="U2019" s="57"/>
      <c r="AG2019" s="6">
        <f>IF(Q2019&gt;0,RANK(Q2019,(N2019:P2019,Q2019:AE2019)),0)</f>
        <v>3</v>
      </c>
      <c r="AH2019" s="6">
        <f>IF(R2019&gt;0,RANK(R2019,(N2019:P2019,Q2019:AE2019)),0)</f>
        <v>0</v>
      </c>
      <c r="AI2019" s="6">
        <f>IF(T2019&gt;0,RANK(T2019,(N2019:P2019,Q2019:AE2019)),0)</f>
        <v>0</v>
      </c>
      <c r="AJ2019" s="6">
        <f>IF(S2019&gt;0,RANK(S2019,(N2019:P2019,Q2019:AE2019)),0)</f>
        <v>0</v>
      </c>
      <c r="AK2019" s="2">
        <f t="shared" si="713"/>
        <v>1.7595307917888565E-2</v>
      </c>
      <c r="AL2019" s="2">
        <f t="shared" si="714"/>
        <v>0</v>
      </c>
      <c r="AM2019" s="2">
        <f t="shared" si="715"/>
        <v>0</v>
      </c>
      <c r="AN2019" s="2">
        <f t="shared" si="716"/>
        <v>0</v>
      </c>
      <c r="AP2019" t="s">
        <v>2424</v>
      </c>
      <c r="AQ2019" t="s">
        <v>1277</v>
      </c>
      <c r="AR2019" s="53"/>
      <c r="AT2019" s="92">
        <v>56</v>
      </c>
      <c r="AU2019" s="94">
        <v>31</v>
      </c>
      <c r="AV2019" s="98">
        <f t="shared" si="717"/>
        <v>56031</v>
      </c>
      <c r="AX2019" s="6" t="s">
        <v>1535</v>
      </c>
      <c r="BE2019" t="s">
        <v>447</v>
      </c>
    </row>
    <row r="2020" spans="1:57" hidden="1" outlineLevel="1">
      <c r="A2020" t="s">
        <v>1287</v>
      </c>
      <c r="B2020" t="s">
        <v>1277</v>
      </c>
      <c r="C2020" s="1">
        <f t="shared" si="708"/>
        <v>11247</v>
      </c>
      <c r="D2020" s="6">
        <f>IF(N2020&gt;0, RANK(N2020,(N2020:P2020,Q2020:AE2020)),0)</f>
        <v>2</v>
      </c>
      <c r="E2020" s="6">
        <f>IF(O2020&gt;0,RANK(O2020,(N2020:P2020,Q2020:AE2020)),0)</f>
        <v>1</v>
      </c>
      <c r="F2020" s="6">
        <f>IF(P2020&gt;0,RANK(P2020,(N2020:P2020,Q2020:AE2020)),0)</f>
        <v>0</v>
      </c>
      <c r="G2020" s="1">
        <f t="shared" si="697"/>
        <v>2356</v>
      </c>
      <c r="H2020" s="2">
        <f t="shared" si="698"/>
        <v>0.20947808304436738</v>
      </c>
      <c r="I2020" s="2"/>
      <c r="J2020" s="2">
        <f t="shared" si="709"/>
        <v>0.38383568951720459</v>
      </c>
      <c r="K2020" s="2">
        <f t="shared" si="710"/>
        <v>0.59331377256157203</v>
      </c>
      <c r="L2020" s="2">
        <f t="shared" si="711"/>
        <v>0</v>
      </c>
      <c r="M2020" s="2">
        <f t="shared" si="712"/>
        <v>2.2850537921223379E-2</v>
      </c>
      <c r="N2020" s="53">
        <v>4317</v>
      </c>
      <c r="O2020" s="53">
        <v>6673</v>
      </c>
      <c r="Q2020" s="53">
        <v>257</v>
      </c>
      <c r="U2020" s="57"/>
      <c r="AG2020" s="6">
        <f>IF(Q2020&gt;0,RANK(Q2020,(N2020:P2020,Q2020:AE2020)),0)</f>
        <v>3</v>
      </c>
      <c r="AH2020" s="6">
        <f>IF(R2020&gt;0,RANK(R2020,(N2020:P2020,Q2020:AE2020)),0)</f>
        <v>0</v>
      </c>
      <c r="AI2020" s="6">
        <f>IF(T2020&gt;0,RANK(T2020,(N2020:P2020,Q2020:AE2020)),0)</f>
        <v>0</v>
      </c>
      <c r="AJ2020" s="6">
        <f>IF(S2020&gt;0,RANK(S2020,(N2020:P2020,Q2020:AE2020)),0)</f>
        <v>0</v>
      </c>
      <c r="AK2020" s="2">
        <f t="shared" si="713"/>
        <v>2.2850537921223438E-2</v>
      </c>
      <c r="AL2020" s="2">
        <f t="shared" si="714"/>
        <v>0</v>
      </c>
      <c r="AM2020" s="2">
        <f t="shared" si="715"/>
        <v>0</v>
      </c>
      <c r="AN2020" s="2">
        <f t="shared" si="716"/>
        <v>0</v>
      </c>
      <c r="AP2020" t="s">
        <v>1287</v>
      </c>
      <c r="AQ2020" t="s">
        <v>1277</v>
      </c>
      <c r="AR2020" s="53"/>
      <c r="AT2020" s="92">
        <v>56</v>
      </c>
      <c r="AU2020" s="94">
        <v>33</v>
      </c>
      <c r="AV2020" s="98">
        <f t="shared" si="717"/>
        <v>56033</v>
      </c>
      <c r="AX2020" s="6" t="s">
        <v>1535</v>
      </c>
      <c r="BE2020" t="s">
        <v>447</v>
      </c>
    </row>
    <row r="2021" spans="1:57" hidden="1" outlineLevel="1">
      <c r="A2021" t="s">
        <v>791</v>
      </c>
      <c r="B2021" t="s">
        <v>1277</v>
      </c>
      <c r="C2021" s="1">
        <f t="shared" si="708"/>
        <v>2947</v>
      </c>
      <c r="D2021" s="6">
        <f>IF(N2021&gt;0, RANK(N2021,(N2021:P2021,Q2021:AE2021)),0)</f>
        <v>2</v>
      </c>
      <c r="E2021" s="6">
        <f>IF(O2021&gt;0,RANK(O2021,(N2021:P2021,Q2021:AE2021)),0)</f>
        <v>1</v>
      </c>
      <c r="F2021" s="6">
        <f>IF(P2021&gt;0,RANK(P2021,(N2021:P2021,Q2021:AE2021)),0)</f>
        <v>0</v>
      </c>
      <c r="G2021" s="1">
        <f t="shared" si="697"/>
        <v>1391</v>
      </c>
      <c r="H2021" s="2">
        <f t="shared" si="698"/>
        <v>0.47200542925008482</v>
      </c>
      <c r="I2021" s="2"/>
      <c r="J2021" s="2">
        <f t="shared" si="709"/>
        <v>0.2544960977265015</v>
      </c>
      <c r="K2021" s="2">
        <f t="shared" si="710"/>
        <v>0.72650152697658632</v>
      </c>
      <c r="L2021" s="2">
        <f t="shared" si="711"/>
        <v>0</v>
      </c>
      <c r="M2021" s="2">
        <f t="shared" si="712"/>
        <v>1.9002375296912177E-2</v>
      </c>
      <c r="N2021" s="53">
        <v>750</v>
      </c>
      <c r="O2021" s="53">
        <v>2141</v>
      </c>
      <c r="Q2021" s="53">
        <v>56</v>
      </c>
      <c r="U2021" s="57"/>
      <c r="AG2021" s="6">
        <f>IF(Q2021&gt;0,RANK(Q2021,(N2021:P2021,Q2021:AE2021)),0)</f>
        <v>3</v>
      </c>
      <c r="AH2021" s="6">
        <f>IF(R2021&gt;0,RANK(R2021,(N2021:P2021,Q2021:AE2021)),0)</f>
        <v>0</v>
      </c>
      <c r="AI2021" s="6">
        <f>IF(T2021&gt;0,RANK(T2021,(N2021:P2021,Q2021:AE2021)),0)</f>
        <v>0</v>
      </c>
      <c r="AJ2021" s="6">
        <f>IF(S2021&gt;0,RANK(S2021,(N2021:P2021,Q2021:AE2021)),0)</f>
        <v>0</v>
      </c>
      <c r="AK2021" s="2">
        <f t="shared" si="713"/>
        <v>1.9002375296912115E-2</v>
      </c>
      <c r="AL2021" s="2">
        <f t="shared" si="714"/>
        <v>0</v>
      </c>
      <c r="AM2021" s="2">
        <f t="shared" si="715"/>
        <v>0</v>
      </c>
      <c r="AN2021" s="2">
        <f t="shared" si="716"/>
        <v>0</v>
      </c>
      <c r="AP2021" t="s">
        <v>791</v>
      </c>
      <c r="AQ2021" t="s">
        <v>1277</v>
      </c>
      <c r="AR2021" s="53"/>
      <c r="AT2021" s="92">
        <v>56</v>
      </c>
      <c r="AU2021" s="94">
        <v>35</v>
      </c>
      <c r="AV2021" s="98">
        <f t="shared" si="717"/>
        <v>56035</v>
      </c>
      <c r="AX2021" s="6" t="s">
        <v>1535</v>
      </c>
      <c r="BE2021" t="s">
        <v>446</v>
      </c>
    </row>
    <row r="2022" spans="1:57" hidden="1" outlineLevel="1">
      <c r="A2022" t="s">
        <v>1951</v>
      </c>
      <c r="B2022" t="s">
        <v>1277</v>
      </c>
      <c r="C2022" s="1">
        <f t="shared" si="708"/>
        <v>15689</v>
      </c>
      <c r="D2022" s="6">
        <f>IF(N2022&gt;0, RANK(N2022,(N2022:P2022,Q2022:AE2022)),0)</f>
        <v>2</v>
      </c>
      <c r="E2022" s="6">
        <f>IF(O2022&gt;0,RANK(O2022,(N2022:P2022,Q2022:AE2022)),0)</f>
        <v>1</v>
      </c>
      <c r="F2022" s="6">
        <f>IF(P2022&gt;0,RANK(P2022,(N2022:P2022,Q2022:AE2022)),0)</f>
        <v>0</v>
      </c>
      <c r="G2022" s="1">
        <f t="shared" si="697"/>
        <v>566</v>
      </c>
      <c r="H2022" s="2">
        <f t="shared" si="698"/>
        <v>3.6076231754732617E-2</v>
      </c>
      <c r="I2022" s="2"/>
      <c r="J2022" s="2">
        <f t="shared" si="709"/>
        <v>0.47281534833322708</v>
      </c>
      <c r="K2022" s="2">
        <f t="shared" si="710"/>
        <v>0.50889158008795976</v>
      </c>
      <c r="L2022" s="2">
        <f t="shared" si="711"/>
        <v>0</v>
      </c>
      <c r="M2022" s="2">
        <f t="shared" si="712"/>
        <v>1.8293071578813103E-2</v>
      </c>
      <c r="N2022" s="53">
        <v>7418</v>
      </c>
      <c r="O2022" s="53">
        <v>7984</v>
      </c>
      <c r="Q2022" s="53">
        <v>287</v>
      </c>
      <c r="U2022" s="57"/>
      <c r="AG2022" s="6">
        <f>IF(Q2022&gt;0,RANK(Q2022,(N2022:P2022,Q2022:AE2022)),0)</f>
        <v>3</v>
      </c>
      <c r="AH2022" s="6">
        <f>IF(R2022&gt;0,RANK(R2022,(N2022:P2022,Q2022:AE2022)),0)</f>
        <v>0</v>
      </c>
      <c r="AI2022" s="6">
        <f>IF(T2022&gt;0,RANK(T2022,(N2022:P2022,Q2022:AE2022)),0)</f>
        <v>0</v>
      </c>
      <c r="AJ2022" s="6">
        <f>IF(S2022&gt;0,RANK(S2022,(N2022:P2022,Q2022:AE2022)),0)</f>
        <v>0</v>
      </c>
      <c r="AK2022" s="2">
        <f t="shared" si="713"/>
        <v>1.8293071578813182E-2</v>
      </c>
      <c r="AL2022" s="2">
        <f t="shared" si="714"/>
        <v>0</v>
      </c>
      <c r="AM2022" s="2">
        <f t="shared" si="715"/>
        <v>0</v>
      </c>
      <c r="AN2022" s="2">
        <f t="shared" si="716"/>
        <v>0</v>
      </c>
      <c r="AP2022" t="s">
        <v>1951</v>
      </c>
      <c r="AQ2022" t="s">
        <v>1277</v>
      </c>
      <c r="AR2022" s="53"/>
      <c r="AT2022" s="92">
        <v>56</v>
      </c>
      <c r="AU2022" s="94">
        <v>37</v>
      </c>
      <c r="AV2022" s="98">
        <f t="shared" si="717"/>
        <v>56037</v>
      </c>
      <c r="AX2022" s="6" t="s">
        <v>1535</v>
      </c>
      <c r="BE2022" t="s">
        <v>448</v>
      </c>
    </row>
    <row r="2023" spans="1:57" hidden="1" outlineLevel="1">
      <c r="A2023" t="s">
        <v>1091</v>
      </c>
      <c r="B2023" t="s">
        <v>1277</v>
      </c>
      <c r="C2023" s="1">
        <f t="shared" si="708"/>
        <v>7870</v>
      </c>
      <c r="D2023" s="6">
        <f>IF(N2023&gt;0, RANK(N2023,(N2023:P2023,Q2023:AE2023)),0)</f>
        <v>2</v>
      </c>
      <c r="E2023" s="6">
        <f>IF(O2023&gt;0,RANK(O2023,(N2023:P2023,Q2023:AE2023)),0)</f>
        <v>1</v>
      </c>
      <c r="F2023" s="6">
        <f>IF(P2023&gt;0,RANK(P2023,(N2023:P2023,Q2023:AE2023)),0)</f>
        <v>0</v>
      </c>
      <c r="G2023" s="1">
        <f t="shared" si="697"/>
        <v>399</v>
      </c>
      <c r="H2023" s="2">
        <f t="shared" si="698"/>
        <v>5.0698856416772554E-2</v>
      </c>
      <c r="I2023" s="2"/>
      <c r="J2023" s="2">
        <f t="shared" si="709"/>
        <v>0.46518424396442187</v>
      </c>
      <c r="K2023" s="2">
        <f t="shared" si="710"/>
        <v>0.51588310038119445</v>
      </c>
      <c r="L2023" s="2">
        <f t="shared" si="711"/>
        <v>0</v>
      </c>
      <c r="M2023" s="2">
        <f t="shared" si="712"/>
        <v>1.8932655654383734E-2</v>
      </c>
      <c r="N2023" s="53">
        <v>3661</v>
      </c>
      <c r="O2023" s="53">
        <v>4060</v>
      </c>
      <c r="Q2023" s="53">
        <v>149</v>
      </c>
      <c r="AG2023" s="6">
        <f>IF(Q2023&gt;0,RANK(Q2023,(N2023:P2023,Q2023:AE2023)),0)</f>
        <v>3</v>
      </c>
      <c r="AH2023" s="6">
        <f>IF(R2023&gt;0,RANK(R2023,(N2023:P2023,Q2023:AE2023)),0)</f>
        <v>0</v>
      </c>
      <c r="AI2023" s="6">
        <f>IF(T2023&gt;0,RANK(T2023,(N2023:P2023,Q2023:AE2023)),0)</f>
        <v>0</v>
      </c>
      <c r="AJ2023" s="6">
        <f>IF(S2023&gt;0,RANK(S2023,(N2023:P2023,Q2023:AE2023)),0)</f>
        <v>0</v>
      </c>
      <c r="AK2023" s="2">
        <f t="shared" si="713"/>
        <v>1.8932655654383734E-2</v>
      </c>
      <c r="AL2023" s="2">
        <f t="shared" si="714"/>
        <v>0</v>
      </c>
      <c r="AM2023" s="2">
        <f t="shared" si="715"/>
        <v>0</v>
      </c>
      <c r="AN2023" s="2">
        <f t="shared" si="716"/>
        <v>0</v>
      </c>
      <c r="AP2023" t="s">
        <v>1091</v>
      </c>
      <c r="AQ2023" t="s">
        <v>1277</v>
      </c>
      <c r="AR2023" s="53"/>
      <c r="AT2023" s="92">
        <v>56</v>
      </c>
      <c r="AU2023" s="94">
        <v>39</v>
      </c>
      <c r="AV2023" s="98">
        <f t="shared" si="717"/>
        <v>56039</v>
      </c>
      <c r="AX2023" s="6" t="s">
        <v>1535</v>
      </c>
      <c r="BE2023" t="s">
        <v>1333</v>
      </c>
    </row>
    <row r="2024" spans="1:57" hidden="1" outlineLevel="1">
      <c r="A2024" t="s">
        <v>737</v>
      </c>
      <c r="B2024" t="s">
        <v>1277</v>
      </c>
      <c r="C2024" s="1">
        <f t="shared" si="708"/>
        <v>7547</v>
      </c>
      <c r="D2024" s="6">
        <f>IF(N2024&gt;0, RANK(N2024,(N2024:P2024,Q2024:AE2024)),0)</f>
        <v>2</v>
      </c>
      <c r="E2024" s="6">
        <f>IF(O2024&gt;0,RANK(O2024,(N2024:P2024,Q2024:AE2024)),0)</f>
        <v>1</v>
      </c>
      <c r="F2024" s="6">
        <f>IF(P2024&gt;0,RANK(P2024,(N2024:P2024,Q2024:AE2024)),0)</f>
        <v>0</v>
      </c>
      <c r="G2024" s="1">
        <f t="shared" si="697"/>
        <v>1788</v>
      </c>
      <c r="H2024" s="2">
        <f t="shared" si="698"/>
        <v>0.23691533059493838</v>
      </c>
      <c r="I2024" s="2"/>
      <c r="J2024" s="2">
        <f t="shared" si="709"/>
        <v>0.37100834768782298</v>
      </c>
      <c r="K2024" s="2">
        <f t="shared" si="710"/>
        <v>0.60792367828276139</v>
      </c>
      <c r="L2024" s="2">
        <f t="shared" si="711"/>
        <v>0</v>
      </c>
      <c r="M2024" s="2">
        <f t="shared" si="712"/>
        <v>2.1067974029415626E-2</v>
      </c>
      <c r="N2024" s="53">
        <v>2800</v>
      </c>
      <c r="O2024" s="53">
        <v>4588</v>
      </c>
      <c r="Q2024" s="53">
        <v>159</v>
      </c>
      <c r="AG2024" s="6">
        <f>IF(Q2024&gt;0,RANK(Q2024,(N2024:P2024,Q2024:AE2024)),0)</f>
        <v>3</v>
      </c>
      <c r="AH2024" s="6">
        <f>IF(R2024&gt;0,RANK(R2024,(N2024:P2024,Q2024:AE2024)),0)</f>
        <v>0</v>
      </c>
      <c r="AI2024" s="6">
        <f>IF(T2024&gt;0,RANK(T2024,(N2024:P2024,Q2024:AE2024)),0)</f>
        <v>0</v>
      </c>
      <c r="AJ2024" s="6">
        <f>IF(S2024&gt;0,RANK(S2024,(N2024:P2024,Q2024:AE2024)),0)</f>
        <v>0</v>
      </c>
      <c r="AK2024" s="2">
        <f t="shared" si="713"/>
        <v>2.1067974029415661E-2</v>
      </c>
      <c r="AL2024" s="2">
        <f t="shared" si="714"/>
        <v>0</v>
      </c>
      <c r="AM2024" s="2">
        <f t="shared" si="715"/>
        <v>0</v>
      </c>
      <c r="AN2024" s="2">
        <f t="shared" si="716"/>
        <v>0</v>
      </c>
      <c r="AP2024" t="s">
        <v>737</v>
      </c>
      <c r="AQ2024" t="s">
        <v>1277</v>
      </c>
      <c r="AR2024" s="53"/>
      <c r="AT2024" s="92">
        <v>56</v>
      </c>
      <c r="AU2024" s="94">
        <v>41</v>
      </c>
      <c r="AV2024" s="98">
        <f t="shared" si="717"/>
        <v>56041</v>
      </c>
      <c r="AX2024" s="6" t="s">
        <v>1535</v>
      </c>
      <c r="BE2024" t="s">
        <v>1333</v>
      </c>
    </row>
    <row r="2025" spans="1:57" hidden="1" outlineLevel="1">
      <c r="A2025" t="s">
        <v>793</v>
      </c>
      <c r="B2025" t="s">
        <v>1277</v>
      </c>
      <c r="C2025" s="1">
        <f t="shared" si="708"/>
        <v>3998</v>
      </c>
      <c r="D2025" s="6">
        <f>IF(N2025&gt;0, RANK(N2025,(N2025:P2025,Q2025:AE2025)),0)</f>
        <v>2</v>
      </c>
      <c r="E2025" s="6">
        <f>IF(O2025&gt;0,RANK(O2025,(N2025:P2025,Q2025:AE2025)),0)</f>
        <v>1</v>
      </c>
      <c r="F2025" s="6">
        <f>IF(P2025&gt;0,RANK(P2025,(N2025:P2025,Q2025:AE2025)),0)</f>
        <v>0</v>
      </c>
      <c r="G2025" s="1">
        <f t="shared" si="697"/>
        <v>1302</v>
      </c>
      <c r="H2025" s="2">
        <f t="shared" si="698"/>
        <v>0.32566283141570784</v>
      </c>
      <c r="I2025" s="2"/>
      <c r="J2025" s="2">
        <f t="shared" si="709"/>
        <v>0.33141570785392699</v>
      </c>
      <c r="K2025" s="2">
        <f t="shared" si="710"/>
        <v>0.65707853926963478</v>
      </c>
      <c r="L2025" s="2">
        <f t="shared" si="711"/>
        <v>0</v>
      </c>
      <c r="M2025" s="2">
        <f t="shared" si="712"/>
        <v>1.150575287643818E-2</v>
      </c>
      <c r="N2025" s="53">
        <v>1325</v>
      </c>
      <c r="O2025" s="53">
        <v>2627</v>
      </c>
      <c r="Q2025" s="53">
        <v>46</v>
      </c>
      <c r="AG2025" s="6">
        <f>IF(Q2025&gt;0,RANK(Q2025,(N2025:P2025,Q2025:AE2025)),0)</f>
        <v>3</v>
      </c>
      <c r="AH2025" s="6">
        <f>IF(R2025&gt;0,RANK(R2025,(N2025:P2025,Q2025:AE2025)),0)</f>
        <v>0</v>
      </c>
      <c r="AI2025" s="6">
        <f>IF(T2025&gt;0,RANK(T2025,(N2025:P2025,Q2025:AE2025)),0)</f>
        <v>0</v>
      </c>
      <c r="AJ2025" s="6">
        <f>IF(S2025&gt;0,RANK(S2025,(N2025:P2025,Q2025:AE2025)),0)</f>
        <v>0</v>
      </c>
      <c r="AK2025" s="2">
        <f t="shared" si="713"/>
        <v>1.150575287643822E-2</v>
      </c>
      <c r="AL2025" s="2">
        <f t="shared" si="714"/>
        <v>0</v>
      </c>
      <c r="AM2025" s="2">
        <f t="shared" si="715"/>
        <v>0</v>
      </c>
      <c r="AN2025" s="2">
        <f t="shared" si="716"/>
        <v>0</v>
      </c>
      <c r="AP2025" t="s">
        <v>793</v>
      </c>
      <c r="AQ2025" t="s">
        <v>1277</v>
      </c>
      <c r="AR2025" s="53"/>
      <c r="AT2025" s="92">
        <v>56</v>
      </c>
      <c r="AU2025" s="94">
        <v>43</v>
      </c>
      <c r="AV2025" s="98">
        <f t="shared" si="717"/>
        <v>56043</v>
      </c>
      <c r="AX2025" s="6" t="s">
        <v>1535</v>
      </c>
      <c r="BE2025" t="s">
        <v>334</v>
      </c>
    </row>
    <row r="2026" spans="1:57" hidden="1" outlineLevel="1">
      <c r="A2026" t="s">
        <v>2198</v>
      </c>
      <c r="B2026" t="s">
        <v>1277</v>
      </c>
      <c r="C2026" s="1">
        <f t="shared" si="708"/>
        <v>3024</v>
      </c>
      <c r="D2026" s="6">
        <f>IF(N2026&gt;0, RANK(N2026,(N2026:P2026,Q2026:AE2026)),0)</f>
        <v>2</v>
      </c>
      <c r="E2026" s="6">
        <f>IF(O2026&gt;0,RANK(O2026,(N2026:P2026,Q2026:AE2026)),0)</f>
        <v>1</v>
      </c>
      <c r="F2026" s="6">
        <f>IF(P2026&gt;0,RANK(P2026,(N2026:P2026,Q2026:AE2026)),0)</f>
        <v>0</v>
      </c>
      <c r="G2026" s="1">
        <f t="shared" si="697"/>
        <v>1382</v>
      </c>
      <c r="H2026" s="2">
        <f t="shared" si="698"/>
        <v>0.45701058201058203</v>
      </c>
      <c r="I2026" s="2"/>
      <c r="J2026" s="2">
        <f t="shared" si="709"/>
        <v>0.26223544973544971</v>
      </c>
      <c r="K2026" s="2">
        <f t="shared" si="710"/>
        <v>0.71924603174603174</v>
      </c>
      <c r="L2026" s="2">
        <f t="shared" si="711"/>
        <v>0</v>
      </c>
      <c r="M2026" s="2">
        <f t="shared" si="712"/>
        <v>1.851851851851849E-2</v>
      </c>
      <c r="N2026" s="53">
        <v>793</v>
      </c>
      <c r="O2026" s="53">
        <v>2175</v>
      </c>
      <c r="Q2026" s="53">
        <v>56</v>
      </c>
      <c r="AG2026" s="6">
        <f>IF(Q2026&gt;0,RANK(Q2026,(N2026:P2026,Q2026:AE2026)),0)</f>
        <v>3</v>
      </c>
      <c r="AH2026" s="6">
        <f>IF(R2026&gt;0,RANK(R2026,(N2026:P2026,Q2026:AE2026)),0)</f>
        <v>0</v>
      </c>
      <c r="AI2026" s="6">
        <f>IF(T2026&gt;0,RANK(T2026,(N2026:P2026,Q2026:AE2026)),0)</f>
        <v>0</v>
      </c>
      <c r="AJ2026" s="6">
        <f>IF(S2026&gt;0,RANK(S2026,(N2026:P2026,Q2026:AE2026)),0)</f>
        <v>0</v>
      </c>
      <c r="AK2026" s="2">
        <f t="shared" si="713"/>
        <v>1.8518518518518517E-2</v>
      </c>
      <c r="AL2026" s="2">
        <f t="shared" si="714"/>
        <v>0</v>
      </c>
      <c r="AM2026" s="2">
        <f t="shared" si="715"/>
        <v>0</v>
      </c>
      <c r="AN2026" s="2">
        <f t="shared" si="716"/>
        <v>0</v>
      </c>
      <c r="AP2026" t="s">
        <v>2198</v>
      </c>
      <c r="AQ2026" t="s">
        <v>1277</v>
      </c>
      <c r="AR2026" s="53"/>
      <c r="AT2026" s="92">
        <v>56</v>
      </c>
      <c r="AU2026" s="94">
        <v>45</v>
      </c>
      <c r="AV2026" s="98">
        <f t="shared" si="717"/>
        <v>56045</v>
      </c>
      <c r="AX2026" s="6" t="s">
        <v>1535</v>
      </c>
      <c r="BE2026" t="s">
        <v>1192</v>
      </c>
    </row>
    <row r="2027" spans="1:57" collapsed="1">
      <c r="A2027" t="s">
        <v>2855</v>
      </c>
      <c r="B2027" t="s">
        <v>2672</v>
      </c>
      <c r="C2027" s="1">
        <f t="shared" si="708"/>
        <v>201710</v>
      </c>
      <c r="D2027" s="6">
        <f>IF(N2027&gt;0, RANK(N2027,(N2027:P2027,Q2027:AE2027)),0)</f>
        <v>2</v>
      </c>
      <c r="E2027" s="6">
        <f>IF(O2027&gt;0,RANK(O2027,(N2027:P2027,Q2027:AE2027)),0)</f>
        <v>1</v>
      </c>
      <c r="F2027" s="6">
        <f>IF(P2027&gt;0,RANK(P2027,(N2027:P2027,Q2027:AE2027)),0)</f>
        <v>0</v>
      </c>
      <c r="G2027" s="1">
        <f t="shared" si="697"/>
        <v>39467</v>
      </c>
      <c r="H2027" s="2">
        <f t="shared" si="698"/>
        <v>0.1956620891378712</v>
      </c>
      <c r="I2027" s="2"/>
      <c r="J2027" s="2">
        <f t="shared" si="709"/>
        <v>0.3930742154578355</v>
      </c>
      <c r="K2027" s="2">
        <f t="shared" si="710"/>
        <v>0.58873630459570669</v>
      </c>
      <c r="L2027" s="2">
        <f t="shared" si="711"/>
        <v>0</v>
      </c>
      <c r="M2027" s="2">
        <f t="shared" si="712"/>
        <v>1.8189479946457809E-2</v>
      </c>
      <c r="N2027" s="53">
        <f>SUM(N2004:N2026)</f>
        <v>79287</v>
      </c>
      <c r="O2027" s="53">
        <f>SUM(O2004:O2026)</f>
        <v>118754</v>
      </c>
      <c r="Q2027" s="53">
        <f>SUM(Q2004:Q2026)</f>
        <v>3669</v>
      </c>
      <c r="AE2027" s="53">
        <f>SUM(AE2004:AE2026)</f>
        <v>0</v>
      </c>
      <c r="AG2027" s="6">
        <f>IF(Q2027&gt;0,RANK(Q2027,(N2027:P2027,Q2027:AE2027)),0)</f>
        <v>3</v>
      </c>
      <c r="AH2027" s="6">
        <f>IF(R2027&gt;0,RANK(R2027,(N2027:P2027,Q2027:AE2027)),0)</f>
        <v>0</v>
      </c>
      <c r="AI2027" s="6">
        <f>IF(T2027&gt;0,RANK(T2027,(N2027:P2027,Q2027:AE2027)),0)</f>
        <v>0</v>
      </c>
      <c r="AJ2027" s="6">
        <f>IF(S2027&gt;0,RANK(S2027,(N2027:P2027,Q2027:AE2027)),0)</f>
        <v>0</v>
      </c>
      <c r="AK2027" s="2">
        <f t="shared" si="713"/>
        <v>1.8189479946457785E-2</v>
      </c>
      <c r="AL2027" s="2">
        <f t="shared" si="714"/>
        <v>0</v>
      </c>
      <c r="AM2027" s="2">
        <f t="shared" si="715"/>
        <v>0</v>
      </c>
      <c r="AN2027" s="2">
        <f t="shared" si="716"/>
        <v>0</v>
      </c>
      <c r="AP2027" t="s">
        <v>2855</v>
      </c>
      <c r="AQ2027" t="s">
        <v>2672</v>
      </c>
      <c r="AT2027" s="92">
        <v>56</v>
      </c>
      <c r="AU2027" s="94"/>
      <c r="AV2027" s="92">
        <v>56</v>
      </c>
      <c r="AX2027" s="6" t="s">
        <v>2158</v>
      </c>
    </row>
    <row r="2028" spans="1:57">
      <c r="C2028" s="1"/>
      <c r="E2028" s="6"/>
      <c r="F2028" s="6"/>
      <c r="I2028" s="2"/>
      <c r="AG2028" s="6"/>
      <c r="AH2028" s="6"/>
      <c r="AI2028" s="6"/>
      <c r="AJ2028" s="6"/>
      <c r="AT2028" s="92"/>
      <c r="AU2028" s="94"/>
      <c r="AV2028" s="98"/>
    </row>
    <row r="2029" spans="1:57">
      <c r="A2029" s="52"/>
      <c r="C2029" s="1"/>
      <c r="E2029" s="6"/>
      <c r="F2029" s="6"/>
      <c r="I2029" s="2"/>
      <c r="AG2029" s="6"/>
      <c r="AH2029" s="6"/>
      <c r="AI2029" s="6"/>
      <c r="AJ2029" s="6"/>
      <c r="AT2029" s="92"/>
      <c r="AU2029" s="94"/>
      <c r="AV2029" s="98"/>
    </row>
    <row r="2030" spans="1:57">
      <c r="A2030" s="52"/>
      <c r="AT2030" s="92"/>
      <c r="AU2030" s="94"/>
      <c r="AV2030" s="98"/>
    </row>
    <row r="2033" spans="1:50">
      <c r="A2033" t="s">
        <v>2889</v>
      </c>
    </row>
    <row r="2034" spans="1:50">
      <c r="C2034" s="1"/>
      <c r="E2034" s="6"/>
      <c r="F2034" s="6"/>
      <c r="I2034" s="2"/>
      <c r="N2034" s="56"/>
      <c r="O2034" s="56"/>
      <c r="P2034" s="56"/>
      <c r="Q2034" s="56"/>
      <c r="R2034" s="56"/>
      <c r="S2034" s="56"/>
      <c r="T2034" s="56"/>
      <c r="U2034" s="56"/>
      <c r="V2034" s="56"/>
      <c r="W2034" s="56"/>
      <c r="X2034" s="56"/>
      <c r="Y2034" s="56"/>
      <c r="Z2034" s="56"/>
      <c r="AA2034" s="56"/>
      <c r="AB2034" s="56"/>
      <c r="AC2034" s="56"/>
      <c r="AD2034" s="56"/>
      <c r="AE2034" s="1"/>
      <c r="AG2034" s="6"/>
      <c r="AH2034" s="6"/>
      <c r="AI2034" s="6"/>
      <c r="AJ2034" s="6"/>
      <c r="AT2034" s="92"/>
      <c r="AU2034" s="94"/>
      <c r="AV2034" s="98"/>
    </row>
    <row r="2035" spans="1:50" hidden="1" outlineLevel="1">
      <c r="A2035" t="s">
        <v>620</v>
      </c>
      <c r="B2035" t="s">
        <v>1761</v>
      </c>
      <c r="C2035" s="1">
        <f t="shared" ref="C2035:C2087" si="718">SUM(N2035:AE2035)</f>
        <v>21286</v>
      </c>
      <c r="D2035" s="6">
        <f>IF(N2035&gt;0, RANK(N2035,(N2035:P2035,Q2035:AE2035)),0)</f>
        <v>2</v>
      </c>
      <c r="E2035" s="6">
        <f>IF(O2035&gt;0,RANK(O2035,(N2035:P2035,Q2035:AE2035)),0)</f>
        <v>1</v>
      </c>
      <c r="F2035" s="6">
        <f>IF(P2035&gt;0,RANK(P2035,(N2035:P2035,Q2035:AE2035)),0)</f>
        <v>0</v>
      </c>
      <c r="G2035" s="1">
        <f t="shared" ref="G2035:G2087" si="719">IF(C2035&gt;0,MAX(N2035:P2035)-LARGE(N2035:P2035,2),0)</f>
        <v>3724</v>
      </c>
      <c r="H2035" s="2">
        <f t="shared" ref="H2035:H2087" si="720">IF(C2035&gt;0,G2035/C2035,0)</f>
        <v>0.17495067180306303</v>
      </c>
      <c r="I2035" s="2"/>
      <c r="J2035" s="2">
        <f t="shared" ref="J2035:J2087" si="721">IF($C2035=0,"-",N2035/$C2035)</f>
        <v>0.40839049140279998</v>
      </c>
      <c r="K2035" s="2">
        <f t="shared" ref="K2035:K2087" si="722">IF($C2035=0,"-",O2035/$C2035)</f>
        <v>0.58334116320586304</v>
      </c>
      <c r="L2035" s="2">
        <f t="shared" ref="L2035:L2087" si="723">IF($C2035=0,"-",P2035/$C2035)</f>
        <v>0</v>
      </c>
      <c r="M2035" s="2">
        <f t="shared" ref="M2035:M2087" si="724">IF(C2035=0,"-",(1-J2035-K2035-L2035))</f>
        <v>8.2683453913369176E-3</v>
      </c>
      <c r="N2035" s="56">
        <v>8693</v>
      </c>
      <c r="O2035" s="56">
        <v>12417</v>
      </c>
      <c r="P2035" s="56"/>
      <c r="Q2035" s="56"/>
      <c r="R2035" s="56"/>
      <c r="S2035" s="56"/>
      <c r="T2035" s="56"/>
      <c r="U2035" s="56"/>
      <c r="V2035" s="56"/>
      <c r="W2035" s="56"/>
      <c r="X2035" s="56">
        <v>1</v>
      </c>
      <c r="Y2035" s="56">
        <v>62</v>
      </c>
      <c r="Z2035" s="56">
        <v>16</v>
      </c>
      <c r="AA2035" s="56">
        <v>11</v>
      </c>
      <c r="AB2035" s="56">
        <v>27</v>
      </c>
      <c r="AC2035" s="56">
        <v>19</v>
      </c>
      <c r="AD2035" s="56">
        <v>13</v>
      </c>
      <c r="AE2035" s="1">
        <v>27</v>
      </c>
      <c r="AG2035" s="6">
        <f>IF(Q2035&gt;0,RANK(Q2035,(N2035:P2035,Q2035:AE2035)),0)</f>
        <v>0</v>
      </c>
      <c r="AH2035" s="6">
        <f>IF(R2035&gt;0,RANK(R2035,(N2035:P2035,Q2035:AE2035)),0)</f>
        <v>0</v>
      </c>
      <c r="AI2035" s="6">
        <f>IF(T2035&gt;0,RANK(T2035,(N2035:P2035,Q2035:AE2035)),0)</f>
        <v>0</v>
      </c>
      <c r="AJ2035" s="6">
        <f>IF(S2035&gt;0,RANK(S2035,(N2035:P2035,Q2035:AE2035)),0)</f>
        <v>0</v>
      </c>
      <c r="AK2035" s="2">
        <f t="shared" ref="AK2035:AK2087" si="725">IF($C2035=0,"-",Q2035/$C2035)</f>
        <v>0</v>
      </c>
      <c r="AL2035" s="2">
        <f t="shared" ref="AL2035:AL2087" si="726">IF($C2035=0,"-",R2035/$C2035)</f>
        <v>0</v>
      </c>
      <c r="AM2035" s="2">
        <f t="shared" ref="AM2035:AM2087" si="727">IF($C2035=0,"-",T2035/$C2035)</f>
        <v>0</v>
      </c>
      <c r="AN2035" s="2">
        <f t="shared" ref="AN2035:AN2087" si="728">IF($C2035=0,"-",S2035/$C2035)</f>
        <v>0</v>
      </c>
      <c r="AP2035" t="s">
        <v>620</v>
      </c>
      <c r="AQ2035" t="s">
        <v>1761</v>
      </c>
      <c r="AR2035" s="1"/>
      <c r="AS2035" s="1"/>
      <c r="AT2035" s="92">
        <v>47</v>
      </c>
      <c r="AU2035" s="94">
        <v>1</v>
      </c>
      <c r="AV2035" s="98">
        <f t="shared" ref="AV2035:AV2087" si="729">1000*AT2035+AU2035</f>
        <v>47001</v>
      </c>
      <c r="AW2035" s="1"/>
      <c r="AX2035" s="6" t="s">
        <v>1535</v>
      </c>
    </row>
    <row r="2036" spans="1:50" hidden="1" outlineLevel="1">
      <c r="A2036" t="s">
        <v>1310</v>
      </c>
      <c r="B2036" t="s">
        <v>1761</v>
      </c>
      <c r="C2036" s="1">
        <f t="shared" si="718"/>
        <v>9357</v>
      </c>
      <c r="D2036" s="6">
        <f>IF(N2036&gt;0, RANK(N2036,(N2036:P2036,Q2036:AE2036)),0)</f>
        <v>1</v>
      </c>
      <c r="E2036" s="6">
        <f>IF(O2036&gt;0,RANK(O2036,(N2036:P2036,Q2036:AE2036)),0)</f>
        <v>2</v>
      </c>
      <c r="F2036" s="6">
        <f>IF(P2036&gt;0,RANK(P2036,(N2036:P2036,Q2036:AE2036)),0)</f>
        <v>0</v>
      </c>
      <c r="G2036" s="1">
        <f t="shared" si="719"/>
        <v>2018</v>
      </c>
      <c r="H2036" s="2">
        <f t="shared" si="720"/>
        <v>0.21566741476969115</v>
      </c>
      <c r="I2036" s="2"/>
      <c r="J2036" s="2">
        <f t="shared" si="721"/>
        <v>0.60478785935663137</v>
      </c>
      <c r="K2036" s="2">
        <f t="shared" si="722"/>
        <v>0.38912044458694028</v>
      </c>
      <c r="L2036" s="2">
        <f t="shared" si="723"/>
        <v>0</v>
      </c>
      <c r="M2036" s="2">
        <f t="shared" si="724"/>
        <v>6.0916960564283418E-3</v>
      </c>
      <c r="N2036" s="56">
        <v>5659</v>
      </c>
      <c r="O2036" s="56">
        <v>3641</v>
      </c>
      <c r="P2036" s="56"/>
      <c r="Q2036" s="56"/>
      <c r="R2036" s="56"/>
      <c r="S2036" s="56"/>
      <c r="T2036" s="56"/>
      <c r="U2036" s="56"/>
      <c r="V2036" s="56"/>
      <c r="W2036" s="56"/>
      <c r="X2036" s="56">
        <v>0</v>
      </c>
      <c r="Y2036" s="56">
        <v>12</v>
      </c>
      <c r="Z2036" s="56">
        <v>2</v>
      </c>
      <c r="AA2036" s="56">
        <v>14</v>
      </c>
      <c r="AB2036" s="56">
        <v>10</v>
      </c>
      <c r="AC2036" s="56">
        <v>6</v>
      </c>
      <c r="AD2036" s="56">
        <v>7</v>
      </c>
      <c r="AE2036" s="1">
        <v>6</v>
      </c>
      <c r="AG2036" s="6">
        <f>IF(Q2036&gt;0,RANK(Q2036,(N2036:P2036,Q2036:AE2036)),0)</f>
        <v>0</v>
      </c>
      <c r="AH2036" s="6">
        <f>IF(R2036&gt;0,RANK(R2036,(N2036:P2036,Q2036:AE2036)),0)</f>
        <v>0</v>
      </c>
      <c r="AI2036" s="6">
        <f>IF(T2036&gt;0,RANK(T2036,(N2036:P2036,Q2036:AE2036)),0)</f>
        <v>0</v>
      </c>
      <c r="AJ2036" s="6">
        <f>IF(S2036&gt;0,RANK(S2036,(N2036:P2036,Q2036:AE2036)),0)</f>
        <v>0</v>
      </c>
      <c r="AK2036" s="2">
        <f t="shared" si="725"/>
        <v>0</v>
      </c>
      <c r="AL2036" s="2">
        <f t="shared" si="726"/>
        <v>0</v>
      </c>
      <c r="AM2036" s="2">
        <f t="shared" si="727"/>
        <v>0</v>
      </c>
      <c r="AN2036" s="2">
        <f t="shared" si="728"/>
        <v>0</v>
      </c>
      <c r="AP2036" t="s">
        <v>1310</v>
      </c>
      <c r="AQ2036" t="s">
        <v>1761</v>
      </c>
      <c r="AR2036" s="1"/>
      <c r="AS2036" s="1"/>
      <c r="AT2036" s="92">
        <v>47</v>
      </c>
      <c r="AU2036" s="94">
        <v>3</v>
      </c>
      <c r="AV2036" s="98">
        <f t="shared" si="729"/>
        <v>47003</v>
      </c>
      <c r="AW2036" s="1"/>
      <c r="AX2036" s="6" t="s">
        <v>1535</v>
      </c>
    </row>
    <row r="2037" spans="1:50" hidden="1" outlineLevel="1">
      <c r="A2037" t="s">
        <v>945</v>
      </c>
      <c r="B2037" t="s">
        <v>1761</v>
      </c>
      <c r="C2037" s="1">
        <f t="shared" si="718"/>
        <v>5924</v>
      </c>
      <c r="D2037" s="6">
        <f>IF(N2037&gt;0, RANK(N2037,(N2037:P2037,Q2037:AE2037)),0)</f>
        <v>2</v>
      </c>
      <c r="E2037" s="6">
        <f>IF(O2037&gt;0,RANK(O2037,(N2037:P2037,Q2037:AE2037)),0)</f>
        <v>1</v>
      </c>
      <c r="F2037" s="6">
        <f>IF(P2037&gt;0,RANK(P2037,(N2037:P2037,Q2037:AE2037)),0)</f>
        <v>0</v>
      </c>
      <c r="G2037" s="1">
        <f t="shared" si="719"/>
        <v>77</v>
      </c>
      <c r="H2037" s="2">
        <f t="shared" si="720"/>
        <v>1.299797434166104E-2</v>
      </c>
      <c r="I2037" s="2"/>
      <c r="J2037" s="2">
        <f t="shared" si="721"/>
        <v>0.48143146522619851</v>
      </c>
      <c r="K2037" s="2">
        <f t="shared" si="722"/>
        <v>0.49442943956785956</v>
      </c>
      <c r="L2037" s="2">
        <f t="shared" si="723"/>
        <v>0</v>
      </c>
      <c r="M2037" s="2">
        <f t="shared" si="724"/>
        <v>2.4139095205941929E-2</v>
      </c>
      <c r="N2037" s="56">
        <v>2852</v>
      </c>
      <c r="O2037" s="56">
        <v>2929</v>
      </c>
      <c r="P2037" s="56"/>
      <c r="Q2037" s="56"/>
      <c r="R2037" s="56"/>
      <c r="S2037" s="56"/>
      <c r="T2037" s="56"/>
      <c r="U2037" s="56"/>
      <c r="V2037" s="56"/>
      <c r="W2037" s="56"/>
      <c r="X2037" s="56">
        <v>0</v>
      </c>
      <c r="Y2037" s="56">
        <v>28</v>
      </c>
      <c r="Z2037" s="56">
        <v>27</v>
      </c>
      <c r="AA2037" s="56">
        <v>16</v>
      </c>
      <c r="AB2037" s="56">
        <v>10</v>
      </c>
      <c r="AC2037" s="56">
        <v>27</v>
      </c>
      <c r="AD2037" s="56">
        <v>15</v>
      </c>
      <c r="AE2037" s="1">
        <v>20</v>
      </c>
      <c r="AG2037" s="6">
        <f>IF(Q2037&gt;0,RANK(Q2037,(N2037:P2037,Q2037:AE2037)),0)</f>
        <v>0</v>
      </c>
      <c r="AH2037" s="6">
        <f>IF(R2037&gt;0,RANK(R2037,(N2037:P2037,Q2037:AE2037)),0)</f>
        <v>0</v>
      </c>
      <c r="AI2037" s="6">
        <f>IF(T2037&gt;0,RANK(T2037,(N2037:P2037,Q2037:AE2037)),0)</f>
        <v>0</v>
      </c>
      <c r="AJ2037" s="6">
        <f>IF(S2037&gt;0,RANK(S2037,(N2037:P2037,Q2037:AE2037)),0)</f>
        <v>0</v>
      </c>
      <c r="AK2037" s="2">
        <f t="shared" si="725"/>
        <v>0</v>
      </c>
      <c r="AL2037" s="2">
        <f t="shared" si="726"/>
        <v>0</v>
      </c>
      <c r="AM2037" s="2">
        <f t="shared" si="727"/>
        <v>0</v>
      </c>
      <c r="AN2037" s="2">
        <f t="shared" si="728"/>
        <v>0</v>
      </c>
      <c r="AP2037" t="s">
        <v>945</v>
      </c>
      <c r="AQ2037" t="s">
        <v>1761</v>
      </c>
      <c r="AR2037" s="1"/>
      <c r="AS2037" s="1"/>
      <c r="AT2037" s="92">
        <v>47</v>
      </c>
      <c r="AU2037" s="94">
        <v>5</v>
      </c>
      <c r="AV2037" s="98">
        <f t="shared" si="729"/>
        <v>47005</v>
      </c>
      <c r="AW2037" s="1"/>
      <c r="AX2037" s="6" t="s">
        <v>1535</v>
      </c>
    </row>
    <row r="2038" spans="1:50" hidden="1" outlineLevel="1">
      <c r="A2038" t="s">
        <v>442</v>
      </c>
      <c r="B2038" t="s">
        <v>1761</v>
      </c>
      <c r="C2038" s="1">
        <f t="shared" si="718"/>
        <v>3088</v>
      </c>
      <c r="D2038" s="6">
        <f>IF(N2038&gt;0, RANK(N2038,(N2038:P2038,Q2038:AE2038)),0)</f>
        <v>2</v>
      </c>
      <c r="E2038" s="6">
        <f>IF(O2038&gt;0,RANK(O2038,(N2038:P2038,Q2038:AE2038)),0)</f>
        <v>1</v>
      </c>
      <c r="F2038" s="6">
        <f>IF(P2038&gt;0,RANK(P2038,(N2038:P2038,Q2038:AE2038)),0)</f>
        <v>0</v>
      </c>
      <c r="G2038" s="1">
        <f t="shared" si="719"/>
        <v>677</v>
      </c>
      <c r="H2038" s="2">
        <f t="shared" si="720"/>
        <v>0.21923575129533679</v>
      </c>
      <c r="I2038" s="2"/>
      <c r="J2038" s="2">
        <f t="shared" si="721"/>
        <v>0.38568652849740931</v>
      </c>
      <c r="K2038" s="2">
        <f t="shared" si="722"/>
        <v>0.60492227979274615</v>
      </c>
      <c r="L2038" s="2">
        <f t="shared" si="723"/>
        <v>0</v>
      </c>
      <c r="M2038" s="2">
        <f t="shared" si="724"/>
        <v>9.3911917098444819E-3</v>
      </c>
      <c r="N2038" s="56">
        <v>1191</v>
      </c>
      <c r="O2038" s="56">
        <v>1868</v>
      </c>
      <c r="P2038" s="56"/>
      <c r="Q2038" s="56"/>
      <c r="R2038" s="56"/>
      <c r="S2038" s="56"/>
      <c r="T2038" s="56"/>
      <c r="U2038" s="56"/>
      <c r="V2038" s="56"/>
      <c r="W2038" s="56"/>
      <c r="X2038" s="56">
        <v>0</v>
      </c>
      <c r="Y2038" s="56">
        <v>11</v>
      </c>
      <c r="Z2038" s="56">
        <v>4</v>
      </c>
      <c r="AA2038" s="56">
        <v>1</v>
      </c>
      <c r="AB2038" s="56">
        <v>4</v>
      </c>
      <c r="AC2038" s="56">
        <v>7</v>
      </c>
      <c r="AD2038" s="56">
        <v>0</v>
      </c>
      <c r="AE2038" s="1">
        <v>2</v>
      </c>
      <c r="AG2038" s="6">
        <f>IF(Q2038&gt;0,RANK(Q2038,(N2038:P2038,Q2038:AE2038)),0)</f>
        <v>0</v>
      </c>
      <c r="AH2038" s="6">
        <f>IF(R2038&gt;0,RANK(R2038,(N2038:P2038,Q2038:AE2038)),0)</f>
        <v>0</v>
      </c>
      <c r="AI2038" s="6">
        <f>IF(T2038&gt;0,RANK(T2038,(N2038:P2038,Q2038:AE2038)),0)</f>
        <v>0</v>
      </c>
      <c r="AJ2038" s="6">
        <f>IF(S2038&gt;0,RANK(S2038,(N2038:P2038,Q2038:AE2038)),0)</f>
        <v>0</v>
      </c>
      <c r="AK2038" s="2">
        <f t="shared" si="725"/>
        <v>0</v>
      </c>
      <c r="AL2038" s="2">
        <f t="shared" si="726"/>
        <v>0</v>
      </c>
      <c r="AM2038" s="2">
        <f t="shared" si="727"/>
        <v>0</v>
      </c>
      <c r="AN2038" s="2">
        <f t="shared" si="728"/>
        <v>0</v>
      </c>
      <c r="AP2038" t="s">
        <v>442</v>
      </c>
      <c r="AQ2038" t="s">
        <v>1761</v>
      </c>
      <c r="AR2038" s="1"/>
      <c r="AS2038" s="1"/>
      <c r="AT2038" s="92">
        <v>47</v>
      </c>
      <c r="AU2038" s="94">
        <v>7</v>
      </c>
      <c r="AV2038" s="98">
        <f t="shared" si="729"/>
        <v>47007</v>
      </c>
      <c r="AW2038" s="1"/>
      <c r="AX2038" s="6" t="s">
        <v>1535</v>
      </c>
    </row>
    <row r="2039" spans="1:50" hidden="1" outlineLevel="1">
      <c r="A2039" t="s">
        <v>421</v>
      </c>
      <c r="B2039" t="s">
        <v>1761</v>
      </c>
      <c r="C2039" s="1">
        <f t="shared" si="718"/>
        <v>27307</v>
      </c>
      <c r="D2039" s="6">
        <f>IF(N2039&gt;0, RANK(N2039,(N2039:P2039,Q2039:AE2039)),0)</f>
        <v>2</v>
      </c>
      <c r="E2039" s="6">
        <f>IF(O2039&gt;0,RANK(O2039,(N2039:P2039,Q2039:AE2039)),0)</f>
        <v>1</v>
      </c>
      <c r="F2039" s="6">
        <f>IF(P2039&gt;0,RANK(P2039,(N2039:P2039,Q2039:AE2039)),0)</f>
        <v>0</v>
      </c>
      <c r="G2039" s="1">
        <f t="shared" si="719"/>
        <v>11075</v>
      </c>
      <c r="H2039" s="2">
        <f t="shared" si="720"/>
        <v>0.40557366243087856</v>
      </c>
      <c r="I2039" s="2"/>
      <c r="J2039" s="2">
        <f t="shared" si="721"/>
        <v>0.29344124217233675</v>
      </c>
      <c r="K2039" s="2">
        <f t="shared" si="722"/>
        <v>0.69901490460321525</v>
      </c>
      <c r="L2039" s="2">
        <f t="shared" si="723"/>
        <v>0</v>
      </c>
      <c r="M2039" s="2">
        <f t="shared" si="724"/>
        <v>7.5438532244480605E-3</v>
      </c>
      <c r="N2039" s="56">
        <v>8013</v>
      </c>
      <c r="O2039" s="56">
        <v>19088</v>
      </c>
      <c r="P2039" s="56"/>
      <c r="Q2039" s="56"/>
      <c r="R2039" s="56"/>
      <c r="S2039" s="56"/>
      <c r="T2039" s="56"/>
      <c r="U2039" s="56"/>
      <c r="V2039" s="56"/>
      <c r="W2039" s="56"/>
      <c r="X2039" s="56">
        <v>2</v>
      </c>
      <c r="Y2039" s="56">
        <v>78</v>
      </c>
      <c r="Z2039" s="56">
        <v>11</v>
      </c>
      <c r="AA2039" s="56">
        <v>31</v>
      </c>
      <c r="AB2039" s="56">
        <v>38</v>
      </c>
      <c r="AC2039" s="56">
        <v>23</v>
      </c>
      <c r="AD2039" s="56">
        <v>7</v>
      </c>
      <c r="AE2039" s="1">
        <v>16</v>
      </c>
      <c r="AG2039" s="6">
        <f>IF(Q2039&gt;0,RANK(Q2039,(N2039:P2039,Q2039:AE2039)),0)</f>
        <v>0</v>
      </c>
      <c r="AH2039" s="6">
        <f>IF(R2039&gt;0,RANK(R2039,(N2039:P2039,Q2039:AE2039)),0)</f>
        <v>0</v>
      </c>
      <c r="AI2039" s="6">
        <f>IF(T2039&gt;0,RANK(T2039,(N2039:P2039,Q2039:AE2039)),0)</f>
        <v>0</v>
      </c>
      <c r="AJ2039" s="6">
        <f>IF(S2039&gt;0,RANK(S2039,(N2039:P2039,Q2039:AE2039)),0)</f>
        <v>0</v>
      </c>
      <c r="AK2039" s="2">
        <f t="shared" si="725"/>
        <v>0</v>
      </c>
      <c r="AL2039" s="2">
        <f t="shared" si="726"/>
        <v>0</v>
      </c>
      <c r="AM2039" s="2">
        <f t="shared" si="727"/>
        <v>0</v>
      </c>
      <c r="AN2039" s="2">
        <f t="shared" si="728"/>
        <v>0</v>
      </c>
      <c r="AP2039" t="s">
        <v>421</v>
      </c>
      <c r="AQ2039" t="s">
        <v>1761</v>
      </c>
      <c r="AR2039" s="1"/>
      <c r="AS2039" s="1"/>
      <c r="AT2039" s="92">
        <v>47</v>
      </c>
      <c r="AU2039" s="94">
        <v>9</v>
      </c>
      <c r="AV2039" s="98">
        <f t="shared" si="729"/>
        <v>47009</v>
      </c>
      <c r="AW2039" s="1"/>
      <c r="AX2039" s="6" t="s">
        <v>1535</v>
      </c>
    </row>
    <row r="2040" spans="1:50" hidden="1" outlineLevel="1">
      <c r="A2040" t="s">
        <v>2581</v>
      </c>
      <c r="B2040" t="s">
        <v>1761</v>
      </c>
      <c r="C2040" s="1">
        <f t="shared" si="718"/>
        <v>20056</v>
      </c>
      <c r="D2040" s="6">
        <f>IF(N2040&gt;0, RANK(N2040,(N2040:P2040,Q2040:AE2040)),0)</f>
        <v>2</v>
      </c>
      <c r="E2040" s="6">
        <f>IF(O2040&gt;0,RANK(O2040,(N2040:P2040,Q2040:AE2040)),0)</f>
        <v>1</v>
      </c>
      <c r="F2040" s="6">
        <f>IF(P2040&gt;0,RANK(P2040,(N2040:P2040,Q2040:AE2040)),0)</f>
        <v>0</v>
      </c>
      <c r="G2040" s="1">
        <f t="shared" si="719"/>
        <v>9449</v>
      </c>
      <c r="H2040" s="2">
        <f t="shared" si="720"/>
        <v>0.47113083366573594</v>
      </c>
      <c r="I2040" s="2"/>
      <c r="J2040" s="2">
        <f t="shared" si="721"/>
        <v>0.25693059433585957</v>
      </c>
      <c r="K2040" s="2">
        <f t="shared" si="722"/>
        <v>0.72806142800159557</v>
      </c>
      <c r="L2040" s="2">
        <f t="shared" si="723"/>
        <v>0</v>
      </c>
      <c r="M2040" s="2">
        <f t="shared" si="724"/>
        <v>1.5007977662544913E-2</v>
      </c>
      <c r="N2040" s="56">
        <v>5153</v>
      </c>
      <c r="O2040" s="56">
        <v>14602</v>
      </c>
      <c r="P2040" s="56"/>
      <c r="Q2040" s="56"/>
      <c r="R2040" s="56"/>
      <c r="S2040" s="56"/>
      <c r="T2040" s="56"/>
      <c r="U2040" s="56"/>
      <c r="V2040" s="56"/>
      <c r="W2040" s="56"/>
      <c r="X2040" s="56">
        <v>0</v>
      </c>
      <c r="Y2040" s="56">
        <v>116</v>
      </c>
      <c r="Z2040" s="56">
        <v>21</v>
      </c>
      <c r="AA2040" s="56">
        <v>34</v>
      </c>
      <c r="AB2040" s="56">
        <v>32</v>
      </c>
      <c r="AC2040" s="56">
        <v>44</v>
      </c>
      <c r="AD2040" s="56">
        <v>25</v>
      </c>
      <c r="AE2040" s="1">
        <v>29</v>
      </c>
      <c r="AG2040" s="6">
        <f>IF(Q2040&gt;0,RANK(Q2040,(N2040:P2040,Q2040:AE2040)),0)</f>
        <v>0</v>
      </c>
      <c r="AH2040" s="6">
        <f>IF(R2040&gt;0,RANK(R2040,(N2040:P2040,Q2040:AE2040)),0)</f>
        <v>0</v>
      </c>
      <c r="AI2040" s="6">
        <f>IF(T2040&gt;0,RANK(T2040,(N2040:P2040,Q2040:AE2040)),0)</f>
        <v>0</v>
      </c>
      <c r="AJ2040" s="6">
        <f>IF(S2040&gt;0,RANK(S2040,(N2040:P2040,Q2040:AE2040)),0)</f>
        <v>0</v>
      </c>
      <c r="AK2040" s="2">
        <f t="shared" si="725"/>
        <v>0</v>
      </c>
      <c r="AL2040" s="2">
        <f t="shared" si="726"/>
        <v>0</v>
      </c>
      <c r="AM2040" s="2">
        <f t="shared" si="727"/>
        <v>0</v>
      </c>
      <c r="AN2040" s="2">
        <f t="shared" si="728"/>
        <v>0</v>
      </c>
      <c r="AP2040" t="s">
        <v>2581</v>
      </c>
      <c r="AQ2040" t="s">
        <v>1761</v>
      </c>
      <c r="AR2040" s="1"/>
      <c r="AS2040" s="1"/>
      <c r="AT2040" s="92">
        <v>47</v>
      </c>
      <c r="AU2040" s="94">
        <v>11</v>
      </c>
      <c r="AV2040" s="98">
        <f t="shared" si="729"/>
        <v>47011</v>
      </c>
      <c r="AW2040" s="1"/>
      <c r="AX2040" s="6" t="s">
        <v>1535</v>
      </c>
    </row>
    <row r="2041" spans="1:50" hidden="1" outlineLevel="1">
      <c r="A2041" t="s">
        <v>2686</v>
      </c>
      <c r="B2041" t="s">
        <v>1761</v>
      </c>
      <c r="C2041" s="1">
        <f t="shared" si="718"/>
        <v>8068</v>
      </c>
      <c r="D2041" s="6">
        <f>IF(N2041&gt;0, RANK(N2041,(N2041:P2041,Q2041:AE2041)),0)</f>
        <v>2</v>
      </c>
      <c r="E2041" s="6">
        <f>IF(O2041&gt;0,RANK(O2041,(N2041:P2041,Q2041:AE2041)),0)</f>
        <v>1</v>
      </c>
      <c r="F2041" s="6">
        <f>IF(P2041&gt;0,RANK(P2041,(N2041:P2041,Q2041:AE2041)),0)</f>
        <v>0</v>
      </c>
      <c r="G2041" s="1">
        <f t="shared" si="719"/>
        <v>916</v>
      </c>
      <c r="H2041" s="2">
        <f t="shared" si="720"/>
        <v>0.11353495290034706</v>
      </c>
      <c r="I2041" s="2"/>
      <c r="J2041" s="2">
        <f t="shared" si="721"/>
        <v>0.43939018344075359</v>
      </c>
      <c r="K2041" s="2">
        <f t="shared" si="722"/>
        <v>0.55292513634110063</v>
      </c>
      <c r="L2041" s="2">
        <f t="shared" si="723"/>
        <v>0</v>
      </c>
      <c r="M2041" s="2">
        <f t="shared" si="724"/>
        <v>7.684680218145723E-3</v>
      </c>
      <c r="N2041" s="56">
        <v>3545</v>
      </c>
      <c r="O2041" s="56">
        <v>4461</v>
      </c>
      <c r="P2041" s="56"/>
      <c r="Q2041" s="56"/>
      <c r="R2041" s="56"/>
      <c r="S2041" s="56"/>
      <c r="T2041" s="56"/>
      <c r="U2041" s="56"/>
      <c r="V2041" s="56"/>
      <c r="W2041" s="56"/>
      <c r="X2041" s="56">
        <v>0</v>
      </c>
      <c r="Y2041" s="56">
        <v>24</v>
      </c>
      <c r="Z2041" s="56">
        <v>4</v>
      </c>
      <c r="AA2041" s="56">
        <v>6</v>
      </c>
      <c r="AB2041" s="56">
        <v>9</v>
      </c>
      <c r="AC2041" s="56">
        <v>6</v>
      </c>
      <c r="AD2041" s="56">
        <v>7</v>
      </c>
      <c r="AE2041" s="1">
        <v>6</v>
      </c>
      <c r="AG2041" s="6">
        <f>IF(Q2041&gt;0,RANK(Q2041,(N2041:P2041,Q2041:AE2041)),0)</f>
        <v>0</v>
      </c>
      <c r="AH2041" s="6">
        <f>IF(R2041&gt;0,RANK(R2041,(N2041:P2041,Q2041:AE2041)),0)</f>
        <v>0</v>
      </c>
      <c r="AI2041" s="6">
        <f>IF(T2041&gt;0,RANK(T2041,(N2041:P2041,Q2041:AE2041)),0)</f>
        <v>0</v>
      </c>
      <c r="AJ2041" s="6">
        <f>IF(S2041&gt;0,RANK(S2041,(N2041:P2041,Q2041:AE2041)),0)</f>
        <v>0</v>
      </c>
      <c r="AK2041" s="2">
        <f t="shared" si="725"/>
        <v>0</v>
      </c>
      <c r="AL2041" s="2">
        <f t="shared" si="726"/>
        <v>0</v>
      </c>
      <c r="AM2041" s="2">
        <f t="shared" si="727"/>
        <v>0</v>
      </c>
      <c r="AN2041" s="2">
        <f t="shared" si="728"/>
        <v>0</v>
      </c>
      <c r="AP2041" t="s">
        <v>2686</v>
      </c>
      <c r="AQ2041" t="s">
        <v>1761</v>
      </c>
      <c r="AR2041" s="1"/>
      <c r="AS2041" s="1"/>
      <c r="AT2041" s="92">
        <v>47</v>
      </c>
      <c r="AU2041" s="94">
        <v>13</v>
      </c>
      <c r="AV2041" s="98">
        <f t="shared" si="729"/>
        <v>47013</v>
      </c>
      <c r="AW2041" s="1"/>
      <c r="AX2041" s="6" t="s">
        <v>1535</v>
      </c>
    </row>
    <row r="2042" spans="1:50" hidden="1" outlineLevel="1">
      <c r="A2042" t="s">
        <v>1772</v>
      </c>
      <c r="B2042" t="s">
        <v>1761</v>
      </c>
      <c r="C2042" s="1">
        <f t="shared" si="718"/>
        <v>3297</v>
      </c>
      <c r="D2042" s="6">
        <f>IF(N2042&gt;0, RANK(N2042,(N2042:P2042,Q2042:AE2042)),0)</f>
        <v>2</v>
      </c>
      <c r="E2042" s="6">
        <f>IF(O2042&gt;0,RANK(O2042,(N2042:P2042,Q2042:AE2042)),0)</f>
        <v>1</v>
      </c>
      <c r="F2042" s="6">
        <f>IF(P2042&gt;0,RANK(P2042,(N2042:P2042,Q2042:AE2042)),0)</f>
        <v>0</v>
      </c>
      <c r="G2042" s="1">
        <f t="shared" si="719"/>
        <v>209</v>
      </c>
      <c r="H2042" s="2">
        <f t="shared" si="720"/>
        <v>6.3390961480133456E-2</v>
      </c>
      <c r="I2042" s="2"/>
      <c r="J2042" s="2">
        <f t="shared" si="721"/>
        <v>0.46041856232939038</v>
      </c>
      <c r="K2042" s="2">
        <f t="shared" si="722"/>
        <v>0.52380952380952384</v>
      </c>
      <c r="L2042" s="2">
        <f t="shared" si="723"/>
        <v>0</v>
      </c>
      <c r="M2042" s="2">
        <f t="shared" si="724"/>
        <v>1.5771913861085785E-2</v>
      </c>
      <c r="N2042" s="56">
        <v>1518</v>
      </c>
      <c r="O2042" s="56">
        <v>1727</v>
      </c>
      <c r="P2042" s="56"/>
      <c r="Q2042" s="56"/>
      <c r="R2042" s="56"/>
      <c r="S2042" s="56"/>
      <c r="T2042" s="56"/>
      <c r="U2042" s="56"/>
      <c r="V2042" s="56"/>
      <c r="W2042" s="56"/>
      <c r="X2042" s="56">
        <v>1</v>
      </c>
      <c r="Y2042" s="56">
        <v>20</v>
      </c>
      <c r="Z2042" s="56">
        <v>0</v>
      </c>
      <c r="AA2042" s="56">
        <v>10</v>
      </c>
      <c r="AB2042" s="56">
        <v>7</v>
      </c>
      <c r="AC2042" s="56">
        <v>6</v>
      </c>
      <c r="AD2042" s="56">
        <v>3</v>
      </c>
      <c r="AE2042" s="1">
        <v>5</v>
      </c>
      <c r="AG2042" s="6">
        <f>IF(Q2042&gt;0,RANK(Q2042,(N2042:P2042,Q2042:AE2042)),0)</f>
        <v>0</v>
      </c>
      <c r="AH2042" s="6">
        <f>IF(R2042&gt;0,RANK(R2042,(N2042:P2042,Q2042:AE2042)),0)</f>
        <v>0</v>
      </c>
      <c r="AI2042" s="6">
        <f>IF(T2042&gt;0,RANK(T2042,(N2042:P2042,Q2042:AE2042)),0)</f>
        <v>0</v>
      </c>
      <c r="AJ2042" s="6">
        <f>IF(S2042&gt;0,RANK(S2042,(N2042:P2042,Q2042:AE2042)),0)</f>
        <v>0</v>
      </c>
      <c r="AK2042" s="2">
        <f t="shared" si="725"/>
        <v>0</v>
      </c>
      <c r="AL2042" s="2">
        <f t="shared" si="726"/>
        <v>0</v>
      </c>
      <c r="AM2042" s="2">
        <f t="shared" si="727"/>
        <v>0</v>
      </c>
      <c r="AN2042" s="2">
        <f t="shared" si="728"/>
        <v>0</v>
      </c>
      <c r="AP2042" t="s">
        <v>1772</v>
      </c>
      <c r="AQ2042" t="s">
        <v>1761</v>
      </c>
      <c r="AR2042" s="1"/>
      <c r="AS2042" s="1"/>
      <c r="AT2042" s="92">
        <v>47</v>
      </c>
      <c r="AU2042" s="94">
        <v>15</v>
      </c>
      <c r="AV2042" s="98">
        <f t="shared" si="729"/>
        <v>47015</v>
      </c>
      <c r="AW2042" s="1"/>
      <c r="AX2042" s="6" t="s">
        <v>1535</v>
      </c>
    </row>
    <row r="2043" spans="1:50" hidden="1" outlineLevel="1">
      <c r="A2043" t="s">
        <v>1670</v>
      </c>
      <c r="B2043" t="s">
        <v>1761</v>
      </c>
      <c r="C2043" s="1">
        <f t="shared" si="718"/>
        <v>8537</v>
      </c>
      <c r="D2043" s="6">
        <f>IF(N2043&gt;0, RANK(N2043,(N2043:P2043,Q2043:AE2043)),0)</f>
        <v>2</v>
      </c>
      <c r="E2043" s="6">
        <f>IF(O2043&gt;0,RANK(O2043,(N2043:P2043,Q2043:AE2043)),0)</f>
        <v>1</v>
      </c>
      <c r="F2043" s="6">
        <f>IF(P2043&gt;0,RANK(P2043,(N2043:P2043,Q2043:AE2043)),0)</f>
        <v>0</v>
      </c>
      <c r="G2043" s="1">
        <f t="shared" si="719"/>
        <v>1514</v>
      </c>
      <c r="H2043" s="2">
        <f t="shared" si="720"/>
        <v>0.17734567178165633</v>
      </c>
      <c r="I2043" s="2"/>
      <c r="J2043" s="2">
        <f t="shared" si="721"/>
        <v>0.40693452032329858</v>
      </c>
      <c r="K2043" s="2">
        <f t="shared" si="722"/>
        <v>0.58428019210495485</v>
      </c>
      <c r="L2043" s="2">
        <f t="shared" si="723"/>
        <v>0</v>
      </c>
      <c r="M2043" s="2">
        <f t="shared" si="724"/>
        <v>8.7852875717465695E-3</v>
      </c>
      <c r="N2043" s="56">
        <v>3474</v>
      </c>
      <c r="O2043" s="56">
        <v>4988</v>
      </c>
      <c r="P2043" s="56"/>
      <c r="Q2043" s="56"/>
      <c r="R2043" s="56"/>
      <c r="S2043" s="56"/>
      <c r="T2043" s="56"/>
      <c r="U2043" s="56"/>
      <c r="V2043" s="56"/>
      <c r="W2043" s="56"/>
      <c r="X2043" s="56">
        <v>0</v>
      </c>
      <c r="Y2043" s="56">
        <v>30</v>
      </c>
      <c r="Z2043" s="56">
        <v>2</v>
      </c>
      <c r="AA2043" s="56">
        <v>5</v>
      </c>
      <c r="AB2043" s="56">
        <v>7</v>
      </c>
      <c r="AC2043" s="56">
        <v>11</v>
      </c>
      <c r="AD2043" s="56">
        <v>6</v>
      </c>
      <c r="AE2043" s="1">
        <v>14</v>
      </c>
      <c r="AG2043" s="6">
        <f>IF(Q2043&gt;0,RANK(Q2043,(N2043:P2043,Q2043:AE2043)),0)</f>
        <v>0</v>
      </c>
      <c r="AH2043" s="6">
        <f>IF(R2043&gt;0,RANK(R2043,(N2043:P2043,Q2043:AE2043)),0)</f>
        <v>0</v>
      </c>
      <c r="AI2043" s="6">
        <f>IF(T2043&gt;0,RANK(T2043,(N2043:P2043,Q2043:AE2043)),0)</f>
        <v>0</v>
      </c>
      <c r="AJ2043" s="6">
        <f>IF(S2043&gt;0,RANK(S2043,(N2043:P2043,Q2043:AE2043)),0)</f>
        <v>0</v>
      </c>
      <c r="AK2043" s="2">
        <f t="shared" si="725"/>
        <v>0</v>
      </c>
      <c r="AL2043" s="2">
        <f t="shared" si="726"/>
        <v>0</v>
      </c>
      <c r="AM2043" s="2">
        <f t="shared" si="727"/>
        <v>0</v>
      </c>
      <c r="AN2043" s="2">
        <f t="shared" si="728"/>
        <v>0</v>
      </c>
      <c r="AP2043" t="s">
        <v>1670</v>
      </c>
      <c r="AQ2043" t="s">
        <v>1761</v>
      </c>
      <c r="AR2043" s="1"/>
      <c r="AS2043" s="1"/>
      <c r="AT2043" s="92">
        <v>47</v>
      </c>
      <c r="AU2043" s="94">
        <v>17</v>
      </c>
      <c r="AV2043" s="98">
        <f t="shared" si="729"/>
        <v>47017</v>
      </c>
      <c r="AW2043" s="1"/>
      <c r="AX2043" s="6" t="s">
        <v>1535</v>
      </c>
    </row>
    <row r="2044" spans="1:50" hidden="1" outlineLevel="1">
      <c r="A2044" t="s">
        <v>2902</v>
      </c>
      <c r="B2044" t="s">
        <v>1761</v>
      </c>
      <c r="C2044" s="1">
        <f t="shared" si="718"/>
        <v>13966</v>
      </c>
      <c r="D2044" s="6">
        <f>IF(N2044&gt;0, RANK(N2044,(N2044:P2044,Q2044:AE2044)),0)</f>
        <v>2</v>
      </c>
      <c r="E2044" s="6">
        <f>IF(O2044&gt;0,RANK(O2044,(N2044:P2044,Q2044:AE2044)),0)</f>
        <v>1</v>
      </c>
      <c r="F2044" s="6">
        <f>IF(P2044&gt;0,RANK(P2044,(N2044:P2044,Q2044:AE2044)),0)</f>
        <v>0</v>
      </c>
      <c r="G2044" s="1">
        <f t="shared" si="719"/>
        <v>6302</v>
      </c>
      <c r="H2044" s="2">
        <f t="shared" si="720"/>
        <v>0.45123872261205783</v>
      </c>
      <c r="I2044" s="2"/>
      <c r="J2044" s="2">
        <f t="shared" si="721"/>
        <v>0.26936846627523986</v>
      </c>
      <c r="K2044" s="2">
        <f t="shared" si="722"/>
        <v>0.72060718888729769</v>
      </c>
      <c r="L2044" s="2">
        <f t="shared" si="723"/>
        <v>0</v>
      </c>
      <c r="M2044" s="2">
        <f t="shared" si="724"/>
        <v>1.0024344837462507E-2</v>
      </c>
      <c r="N2044" s="56">
        <v>3762</v>
      </c>
      <c r="O2044" s="56">
        <v>10064</v>
      </c>
      <c r="P2044" s="56"/>
      <c r="Q2044" s="56"/>
      <c r="R2044" s="56"/>
      <c r="S2044" s="56"/>
      <c r="T2044" s="56"/>
      <c r="U2044" s="56"/>
      <c r="V2044" s="56"/>
      <c r="W2044" s="56"/>
      <c r="X2044" s="56">
        <v>1</v>
      </c>
      <c r="Y2044" s="56">
        <v>36</v>
      </c>
      <c r="Z2044" s="56">
        <v>13</v>
      </c>
      <c r="AA2044" s="56">
        <v>20</v>
      </c>
      <c r="AB2044" s="56">
        <v>14</v>
      </c>
      <c r="AC2044" s="56">
        <v>22</v>
      </c>
      <c r="AD2044" s="56">
        <v>18</v>
      </c>
      <c r="AE2044" s="1">
        <v>16</v>
      </c>
      <c r="AG2044" s="6">
        <f>IF(Q2044&gt;0,RANK(Q2044,(N2044:P2044,Q2044:AE2044)),0)</f>
        <v>0</v>
      </c>
      <c r="AH2044" s="6">
        <f>IF(R2044&gt;0,RANK(R2044,(N2044:P2044,Q2044:AE2044)),0)</f>
        <v>0</v>
      </c>
      <c r="AI2044" s="6">
        <f>IF(T2044&gt;0,RANK(T2044,(N2044:P2044,Q2044:AE2044)),0)</f>
        <v>0</v>
      </c>
      <c r="AJ2044" s="6">
        <f>IF(S2044&gt;0,RANK(S2044,(N2044:P2044,Q2044:AE2044)),0)</f>
        <v>0</v>
      </c>
      <c r="AK2044" s="2">
        <f t="shared" si="725"/>
        <v>0</v>
      </c>
      <c r="AL2044" s="2">
        <f t="shared" si="726"/>
        <v>0</v>
      </c>
      <c r="AM2044" s="2">
        <f t="shared" si="727"/>
        <v>0</v>
      </c>
      <c r="AN2044" s="2">
        <f t="shared" si="728"/>
        <v>0</v>
      </c>
      <c r="AP2044" t="s">
        <v>2902</v>
      </c>
      <c r="AQ2044" t="s">
        <v>1761</v>
      </c>
      <c r="AR2044" s="1"/>
      <c r="AS2044" s="1"/>
      <c r="AT2044" s="92">
        <v>47</v>
      </c>
      <c r="AU2044" s="94">
        <v>19</v>
      </c>
      <c r="AV2044" s="98">
        <f t="shared" si="729"/>
        <v>47019</v>
      </c>
      <c r="AW2044" s="1"/>
      <c r="AX2044" s="6" t="s">
        <v>1535</v>
      </c>
    </row>
    <row r="2045" spans="1:50" hidden="1" outlineLevel="1">
      <c r="A2045" t="s">
        <v>2295</v>
      </c>
      <c r="B2045" t="s">
        <v>1761</v>
      </c>
      <c r="C2045" s="1">
        <f t="shared" si="718"/>
        <v>7675</v>
      </c>
      <c r="D2045" s="6">
        <f>IF(N2045&gt;0, RANK(N2045,(N2045:P2045,Q2045:AE2045)),0)</f>
        <v>2</v>
      </c>
      <c r="E2045" s="6">
        <f>IF(O2045&gt;0,RANK(O2045,(N2045:P2045,Q2045:AE2045)),0)</f>
        <v>1</v>
      </c>
      <c r="F2045" s="6">
        <f>IF(P2045&gt;0,RANK(P2045,(N2045:P2045,Q2045:AE2045)),0)</f>
        <v>0</v>
      </c>
      <c r="G2045" s="1">
        <f t="shared" si="719"/>
        <v>2157</v>
      </c>
      <c r="H2045" s="2">
        <f t="shared" si="720"/>
        <v>0.28104234527687294</v>
      </c>
      <c r="I2045" s="2"/>
      <c r="J2045" s="2">
        <f t="shared" si="721"/>
        <v>0.3547882736156352</v>
      </c>
      <c r="K2045" s="2">
        <f t="shared" si="722"/>
        <v>0.63583061889250814</v>
      </c>
      <c r="L2045" s="2">
        <f t="shared" si="723"/>
        <v>0</v>
      </c>
      <c r="M2045" s="2">
        <f t="shared" si="724"/>
        <v>9.3811074918567217E-3</v>
      </c>
      <c r="N2045" s="56">
        <v>2723</v>
      </c>
      <c r="O2045" s="56">
        <v>4880</v>
      </c>
      <c r="P2045" s="56"/>
      <c r="Q2045" s="56"/>
      <c r="R2045" s="56"/>
      <c r="S2045" s="56"/>
      <c r="T2045" s="56"/>
      <c r="U2045" s="56"/>
      <c r="V2045" s="56"/>
      <c r="W2045" s="56"/>
      <c r="X2045" s="56">
        <v>0</v>
      </c>
      <c r="Y2045" s="56">
        <v>31</v>
      </c>
      <c r="Z2045" s="56">
        <v>4</v>
      </c>
      <c r="AA2045" s="56">
        <v>12</v>
      </c>
      <c r="AB2045" s="56">
        <v>6</v>
      </c>
      <c r="AC2045" s="56">
        <v>7</v>
      </c>
      <c r="AD2045" s="56">
        <v>5</v>
      </c>
      <c r="AE2045" s="1">
        <v>7</v>
      </c>
      <c r="AG2045" s="6">
        <f>IF(Q2045&gt;0,RANK(Q2045,(N2045:P2045,Q2045:AE2045)),0)</f>
        <v>0</v>
      </c>
      <c r="AH2045" s="6">
        <f>IF(R2045&gt;0,RANK(R2045,(N2045:P2045,Q2045:AE2045)),0)</f>
        <v>0</v>
      </c>
      <c r="AI2045" s="6">
        <f>IF(T2045&gt;0,RANK(T2045,(N2045:P2045,Q2045:AE2045)),0)</f>
        <v>0</v>
      </c>
      <c r="AJ2045" s="6">
        <f>IF(S2045&gt;0,RANK(S2045,(N2045:P2045,Q2045:AE2045)),0)</f>
        <v>0</v>
      </c>
      <c r="AK2045" s="2">
        <f t="shared" si="725"/>
        <v>0</v>
      </c>
      <c r="AL2045" s="2">
        <f t="shared" si="726"/>
        <v>0</v>
      </c>
      <c r="AM2045" s="2">
        <f t="shared" si="727"/>
        <v>0</v>
      </c>
      <c r="AN2045" s="2">
        <f t="shared" si="728"/>
        <v>0</v>
      </c>
      <c r="AP2045" t="s">
        <v>2295</v>
      </c>
      <c r="AQ2045" t="s">
        <v>1761</v>
      </c>
      <c r="AR2045" s="1"/>
      <c r="AS2045" s="1"/>
      <c r="AT2045" s="92">
        <v>47</v>
      </c>
      <c r="AU2045" s="94">
        <v>21</v>
      </c>
      <c r="AV2045" s="98">
        <f t="shared" si="729"/>
        <v>47021</v>
      </c>
      <c r="AW2045" s="1"/>
      <c r="AX2045" s="6" t="s">
        <v>1535</v>
      </c>
    </row>
    <row r="2046" spans="1:50" hidden="1" outlineLevel="1">
      <c r="A2046" t="s">
        <v>1178</v>
      </c>
      <c r="B2046" t="s">
        <v>1761</v>
      </c>
      <c r="C2046" s="1">
        <f t="shared" si="718"/>
        <v>4244</v>
      </c>
      <c r="D2046" s="6">
        <f>IF(N2046&gt;0, RANK(N2046,(N2046:P2046,Q2046:AE2046)),0)</f>
        <v>2</v>
      </c>
      <c r="E2046" s="6">
        <f>IF(O2046&gt;0,RANK(O2046,(N2046:P2046,Q2046:AE2046)),0)</f>
        <v>1</v>
      </c>
      <c r="F2046" s="6">
        <f>IF(P2046&gt;0,RANK(P2046,(N2046:P2046,Q2046:AE2046)),0)</f>
        <v>0</v>
      </c>
      <c r="G2046" s="1">
        <f t="shared" si="719"/>
        <v>1219</v>
      </c>
      <c r="H2046" s="2">
        <f t="shared" si="720"/>
        <v>0.28722902921771915</v>
      </c>
      <c r="I2046" s="2"/>
      <c r="J2046" s="2">
        <f t="shared" si="721"/>
        <v>0.35367577756833174</v>
      </c>
      <c r="K2046" s="2">
        <f t="shared" si="722"/>
        <v>0.64090480678605088</v>
      </c>
      <c r="L2046" s="2">
        <f t="shared" si="723"/>
        <v>0</v>
      </c>
      <c r="M2046" s="2">
        <f t="shared" si="724"/>
        <v>5.4194156456174314E-3</v>
      </c>
      <c r="N2046" s="56">
        <v>1501</v>
      </c>
      <c r="O2046" s="56">
        <v>2720</v>
      </c>
      <c r="P2046" s="56"/>
      <c r="Q2046" s="56"/>
      <c r="R2046" s="56"/>
      <c r="S2046" s="56"/>
      <c r="T2046" s="56"/>
      <c r="U2046" s="56"/>
      <c r="V2046" s="56"/>
      <c r="W2046" s="56"/>
      <c r="X2046" s="56">
        <v>0</v>
      </c>
      <c r="Y2046" s="56">
        <v>9</v>
      </c>
      <c r="Z2046" s="56">
        <v>1</v>
      </c>
      <c r="AA2046" s="56">
        <v>5</v>
      </c>
      <c r="AB2046" s="56">
        <v>3</v>
      </c>
      <c r="AC2046" s="56">
        <v>3</v>
      </c>
      <c r="AD2046" s="56">
        <v>0</v>
      </c>
      <c r="AE2046" s="1">
        <v>2</v>
      </c>
      <c r="AG2046" s="6">
        <f>IF(Q2046&gt;0,RANK(Q2046,(N2046:P2046,Q2046:AE2046)),0)</f>
        <v>0</v>
      </c>
      <c r="AH2046" s="6">
        <f>IF(R2046&gt;0,RANK(R2046,(N2046:P2046,Q2046:AE2046)),0)</f>
        <v>0</v>
      </c>
      <c r="AI2046" s="6">
        <f>IF(T2046&gt;0,RANK(T2046,(N2046:P2046,Q2046:AE2046)),0)</f>
        <v>0</v>
      </c>
      <c r="AJ2046" s="6">
        <f>IF(S2046&gt;0,RANK(S2046,(N2046:P2046,Q2046:AE2046)),0)</f>
        <v>0</v>
      </c>
      <c r="AK2046" s="2">
        <f t="shared" si="725"/>
        <v>0</v>
      </c>
      <c r="AL2046" s="2">
        <f t="shared" si="726"/>
        <v>0</v>
      </c>
      <c r="AM2046" s="2">
        <f t="shared" si="727"/>
        <v>0</v>
      </c>
      <c r="AN2046" s="2">
        <f t="shared" si="728"/>
        <v>0</v>
      </c>
      <c r="AP2046" t="s">
        <v>1178</v>
      </c>
      <c r="AQ2046" t="s">
        <v>1761</v>
      </c>
      <c r="AR2046" s="1"/>
      <c r="AS2046" s="1"/>
      <c r="AT2046" s="92">
        <v>47</v>
      </c>
      <c r="AU2046" s="94">
        <v>23</v>
      </c>
      <c r="AV2046" s="98">
        <f t="shared" si="729"/>
        <v>47023</v>
      </c>
      <c r="AW2046" s="1"/>
      <c r="AX2046" s="6" t="s">
        <v>1535</v>
      </c>
    </row>
    <row r="2047" spans="1:50" hidden="1" outlineLevel="1">
      <c r="A2047" t="s">
        <v>2739</v>
      </c>
      <c r="B2047" t="s">
        <v>1761</v>
      </c>
      <c r="C2047" s="1">
        <f t="shared" si="718"/>
        <v>6318</v>
      </c>
      <c r="D2047" s="6">
        <f>IF(N2047&gt;0, RANK(N2047,(N2047:P2047,Q2047:AE2047)),0)</f>
        <v>2</v>
      </c>
      <c r="E2047" s="6">
        <f>IF(O2047&gt;0,RANK(O2047,(N2047:P2047,Q2047:AE2047)),0)</f>
        <v>1</v>
      </c>
      <c r="F2047" s="6">
        <f>IF(P2047&gt;0,RANK(P2047,(N2047:P2047,Q2047:AE2047)),0)</f>
        <v>0</v>
      </c>
      <c r="G2047" s="1">
        <f t="shared" si="719"/>
        <v>1328</v>
      </c>
      <c r="H2047" s="2">
        <f t="shared" si="720"/>
        <v>0.21019309908198797</v>
      </c>
      <c r="I2047" s="2"/>
      <c r="J2047" s="2">
        <f t="shared" si="721"/>
        <v>0.39094650205761317</v>
      </c>
      <c r="K2047" s="2">
        <f t="shared" si="722"/>
        <v>0.60113960113960119</v>
      </c>
      <c r="L2047" s="2">
        <f t="shared" si="723"/>
        <v>0</v>
      </c>
      <c r="M2047" s="2">
        <f t="shared" si="724"/>
        <v>7.9138968027856471E-3</v>
      </c>
      <c r="N2047" s="56">
        <v>2470</v>
      </c>
      <c r="O2047" s="56">
        <v>3798</v>
      </c>
      <c r="P2047" s="56"/>
      <c r="Q2047" s="56"/>
      <c r="R2047" s="56"/>
      <c r="S2047" s="56"/>
      <c r="T2047" s="56"/>
      <c r="U2047" s="56"/>
      <c r="V2047" s="56"/>
      <c r="W2047" s="56"/>
      <c r="X2047" s="56">
        <v>0</v>
      </c>
      <c r="Y2047" s="56">
        <v>15</v>
      </c>
      <c r="Z2047" s="56">
        <v>4</v>
      </c>
      <c r="AA2047" s="56">
        <v>6</v>
      </c>
      <c r="AB2047" s="56">
        <v>8</v>
      </c>
      <c r="AC2047" s="56">
        <v>3</v>
      </c>
      <c r="AD2047" s="56">
        <v>6</v>
      </c>
      <c r="AE2047" s="1">
        <v>8</v>
      </c>
      <c r="AG2047" s="6">
        <f>IF(Q2047&gt;0,RANK(Q2047,(N2047:P2047,Q2047:AE2047)),0)</f>
        <v>0</v>
      </c>
      <c r="AH2047" s="6">
        <f>IF(R2047&gt;0,RANK(R2047,(N2047:P2047,Q2047:AE2047)),0)</f>
        <v>0</v>
      </c>
      <c r="AI2047" s="6">
        <f>IF(T2047&gt;0,RANK(T2047,(N2047:P2047,Q2047:AE2047)),0)</f>
        <v>0</v>
      </c>
      <c r="AJ2047" s="6">
        <f>IF(S2047&gt;0,RANK(S2047,(N2047:P2047,Q2047:AE2047)),0)</f>
        <v>0</v>
      </c>
      <c r="AK2047" s="2">
        <f t="shared" si="725"/>
        <v>0</v>
      </c>
      <c r="AL2047" s="2">
        <f t="shared" si="726"/>
        <v>0</v>
      </c>
      <c r="AM2047" s="2">
        <f t="shared" si="727"/>
        <v>0</v>
      </c>
      <c r="AN2047" s="2">
        <f t="shared" si="728"/>
        <v>0</v>
      </c>
      <c r="AP2047" t="s">
        <v>2739</v>
      </c>
      <c r="AQ2047" t="s">
        <v>1761</v>
      </c>
      <c r="AT2047" s="92">
        <v>47</v>
      </c>
      <c r="AU2047" s="94">
        <v>25</v>
      </c>
      <c r="AV2047" s="98">
        <f t="shared" si="729"/>
        <v>47025</v>
      </c>
      <c r="AX2047" s="6" t="s">
        <v>1535</v>
      </c>
    </row>
    <row r="2048" spans="1:50" hidden="1" outlineLevel="1">
      <c r="A2048" t="s">
        <v>1251</v>
      </c>
      <c r="B2048" t="s">
        <v>1761</v>
      </c>
      <c r="C2048" s="1">
        <f t="shared" si="718"/>
        <v>2259</v>
      </c>
      <c r="D2048" s="6">
        <f>IF(N2048&gt;0, RANK(N2048,(N2048:P2048,Q2048:AE2048)),0)</f>
        <v>2</v>
      </c>
      <c r="E2048" s="6">
        <f>IF(O2048&gt;0,RANK(O2048,(N2048:P2048,Q2048:AE2048)),0)</f>
        <v>1</v>
      </c>
      <c r="F2048" s="6">
        <f>IF(P2048&gt;0,RANK(P2048,(N2048:P2048,Q2048:AE2048)),0)</f>
        <v>0</v>
      </c>
      <c r="G2048" s="1">
        <f t="shared" si="719"/>
        <v>235</v>
      </c>
      <c r="H2048" s="2">
        <f t="shared" si="720"/>
        <v>0.10402833111996458</v>
      </c>
      <c r="I2048" s="2"/>
      <c r="J2048" s="2">
        <f t="shared" si="721"/>
        <v>0.44577246569278439</v>
      </c>
      <c r="K2048" s="2">
        <f t="shared" si="722"/>
        <v>0.54980079681274896</v>
      </c>
      <c r="L2048" s="2">
        <f t="shared" si="723"/>
        <v>0</v>
      </c>
      <c r="M2048" s="2">
        <f t="shared" si="724"/>
        <v>4.4267374944666482E-3</v>
      </c>
      <c r="N2048" s="56">
        <v>1007</v>
      </c>
      <c r="O2048" s="56">
        <v>1242</v>
      </c>
      <c r="P2048" s="56"/>
      <c r="Q2048" s="56"/>
      <c r="R2048" s="56"/>
      <c r="S2048" s="56"/>
      <c r="T2048" s="56"/>
      <c r="U2048" s="56"/>
      <c r="V2048" s="56"/>
      <c r="W2048" s="56"/>
      <c r="X2048" s="56">
        <v>0</v>
      </c>
      <c r="Y2048" s="56">
        <v>4</v>
      </c>
      <c r="Z2048" s="56">
        <v>0</v>
      </c>
      <c r="AA2048" s="56">
        <v>1</v>
      </c>
      <c r="AB2048" s="56">
        <v>2</v>
      </c>
      <c r="AC2048" s="56">
        <v>0</v>
      </c>
      <c r="AD2048" s="56">
        <v>1</v>
      </c>
      <c r="AE2048" s="1">
        <v>2</v>
      </c>
      <c r="AG2048" s="6">
        <f>IF(Q2048&gt;0,RANK(Q2048,(N2048:P2048,Q2048:AE2048)),0)</f>
        <v>0</v>
      </c>
      <c r="AH2048" s="6">
        <f>IF(R2048&gt;0,RANK(R2048,(N2048:P2048,Q2048:AE2048)),0)</f>
        <v>0</v>
      </c>
      <c r="AI2048" s="6">
        <f>IF(T2048&gt;0,RANK(T2048,(N2048:P2048,Q2048:AE2048)),0)</f>
        <v>0</v>
      </c>
      <c r="AJ2048" s="6">
        <f>IF(S2048&gt;0,RANK(S2048,(N2048:P2048,Q2048:AE2048)),0)</f>
        <v>0</v>
      </c>
      <c r="AK2048" s="2">
        <f t="shared" si="725"/>
        <v>0</v>
      </c>
      <c r="AL2048" s="2">
        <f t="shared" si="726"/>
        <v>0</v>
      </c>
      <c r="AM2048" s="2">
        <f t="shared" si="727"/>
        <v>0</v>
      </c>
      <c r="AN2048" s="2">
        <f t="shared" si="728"/>
        <v>0</v>
      </c>
      <c r="AP2048" t="s">
        <v>1251</v>
      </c>
      <c r="AQ2048" t="s">
        <v>1761</v>
      </c>
      <c r="AT2048" s="92">
        <v>47</v>
      </c>
      <c r="AU2048" s="94">
        <v>27</v>
      </c>
      <c r="AV2048" s="98">
        <f t="shared" si="729"/>
        <v>47027</v>
      </c>
      <c r="AX2048" s="6" t="s">
        <v>1535</v>
      </c>
    </row>
    <row r="2049" spans="1:50" hidden="1" outlineLevel="1">
      <c r="A2049" t="s">
        <v>2217</v>
      </c>
      <c r="B2049" t="s">
        <v>1761</v>
      </c>
      <c r="C2049" s="1">
        <f t="shared" si="718"/>
        <v>7002</v>
      </c>
      <c r="D2049" s="6">
        <f>IF(N2049&gt;0, RANK(N2049,(N2049:P2049,Q2049:AE2049)),0)</f>
        <v>2</v>
      </c>
      <c r="E2049" s="6">
        <f>IF(O2049&gt;0,RANK(O2049,(N2049:P2049,Q2049:AE2049)),0)</f>
        <v>1</v>
      </c>
      <c r="F2049" s="6">
        <f>IF(P2049&gt;0,RANK(P2049,(N2049:P2049,Q2049:AE2049)),0)</f>
        <v>0</v>
      </c>
      <c r="G2049" s="1">
        <f t="shared" si="719"/>
        <v>3496</v>
      </c>
      <c r="H2049" s="2">
        <f t="shared" si="720"/>
        <v>0.49928591830905455</v>
      </c>
      <c r="I2049" s="2"/>
      <c r="J2049" s="2">
        <f t="shared" si="721"/>
        <v>0.23993144815766923</v>
      </c>
      <c r="K2049" s="2">
        <f t="shared" si="722"/>
        <v>0.73921736646672376</v>
      </c>
      <c r="L2049" s="2">
        <f t="shared" si="723"/>
        <v>0</v>
      </c>
      <c r="M2049" s="2">
        <f t="shared" si="724"/>
        <v>2.085118537560704E-2</v>
      </c>
      <c r="N2049" s="56">
        <v>1680</v>
      </c>
      <c r="O2049" s="56">
        <v>5176</v>
      </c>
      <c r="P2049" s="56"/>
      <c r="Q2049" s="56"/>
      <c r="R2049" s="56"/>
      <c r="S2049" s="56"/>
      <c r="T2049" s="56"/>
      <c r="U2049" s="56"/>
      <c r="V2049" s="56"/>
      <c r="W2049" s="56"/>
      <c r="X2049" s="56">
        <v>0</v>
      </c>
      <c r="Y2049" s="56">
        <v>15</v>
      </c>
      <c r="Z2049" s="56">
        <v>5</v>
      </c>
      <c r="AA2049" s="56">
        <v>13</v>
      </c>
      <c r="AB2049" s="56">
        <v>14</v>
      </c>
      <c r="AC2049" s="56">
        <v>87</v>
      </c>
      <c r="AD2049" s="56">
        <v>9</v>
      </c>
      <c r="AE2049" s="1">
        <v>3</v>
      </c>
      <c r="AG2049" s="6">
        <f>IF(Q2049&gt;0,RANK(Q2049,(N2049:P2049,Q2049:AE2049)),0)</f>
        <v>0</v>
      </c>
      <c r="AH2049" s="6">
        <f>IF(R2049&gt;0,RANK(R2049,(N2049:P2049,Q2049:AE2049)),0)</f>
        <v>0</v>
      </c>
      <c r="AI2049" s="6">
        <f>IF(T2049&gt;0,RANK(T2049,(N2049:P2049,Q2049:AE2049)),0)</f>
        <v>0</v>
      </c>
      <c r="AJ2049" s="6">
        <f>IF(S2049&gt;0,RANK(S2049,(N2049:P2049,Q2049:AE2049)),0)</f>
        <v>0</v>
      </c>
      <c r="AK2049" s="2">
        <f t="shared" si="725"/>
        <v>0</v>
      </c>
      <c r="AL2049" s="2">
        <f t="shared" si="726"/>
        <v>0</v>
      </c>
      <c r="AM2049" s="2">
        <f t="shared" si="727"/>
        <v>0</v>
      </c>
      <c r="AN2049" s="2">
        <f t="shared" si="728"/>
        <v>0</v>
      </c>
      <c r="AP2049" t="s">
        <v>2217</v>
      </c>
      <c r="AQ2049" t="s">
        <v>1761</v>
      </c>
      <c r="AT2049" s="92">
        <v>47</v>
      </c>
      <c r="AU2049" s="94">
        <v>29</v>
      </c>
      <c r="AV2049" s="98">
        <f t="shared" si="729"/>
        <v>47029</v>
      </c>
      <c r="AX2049" s="6" t="s">
        <v>1535</v>
      </c>
    </row>
    <row r="2050" spans="1:50" hidden="1" outlineLevel="1">
      <c r="A2050" t="s">
        <v>1601</v>
      </c>
      <c r="B2050" t="s">
        <v>1761</v>
      </c>
      <c r="C2050" s="1">
        <f t="shared" si="718"/>
        <v>13147</v>
      </c>
      <c r="D2050" s="6">
        <f>IF(N2050&gt;0, RANK(N2050,(N2050:P2050,Q2050:AE2050)),0)</f>
        <v>2</v>
      </c>
      <c r="E2050" s="6">
        <f>IF(O2050&gt;0,RANK(O2050,(N2050:P2050,Q2050:AE2050)),0)</f>
        <v>1</v>
      </c>
      <c r="F2050" s="6">
        <f>IF(P2050&gt;0,RANK(P2050,(N2050:P2050,Q2050:AE2050)),0)</f>
        <v>0</v>
      </c>
      <c r="G2050" s="1">
        <f t="shared" si="719"/>
        <v>1144</v>
      </c>
      <c r="H2050" s="2">
        <f t="shared" si="720"/>
        <v>8.701604928881114E-2</v>
      </c>
      <c r="I2050" s="2"/>
      <c r="J2050" s="2">
        <f t="shared" si="721"/>
        <v>0.45242260591769984</v>
      </c>
      <c r="K2050" s="2">
        <f t="shared" si="722"/>
        <v>0.53943865520651102</v>
      </c>
      <c r="L2050" s="2">
        <f t="shared" si="723"/>
        <v>0</v>
      </c>
      <c r="M2050" s="2">
        <f t="shared" si="724"/>
        <v>8.1387388757890866E-3</v>
      </c>
      <c r="N2050" s="56">
        <v>5948</v>
      </c>
      <c r="O2050" s="56">
        <v>7092</v>
      </c>
      <c r="P2050" s="56"/>
      <c r="Q2050" s="56"/>
      <c r="R2050" s="56"/>
      <c r="S2050" s="56"/>
      <c r="T2050" s="56"/>
      <c r="U2050" s="56"/>
      <c r="V2050" s="56"/>
      <c r="W2050" s="56"/>
      <c r="X2050" s="56">
        <v>0</v>
      </c>
      <c r="Y2050" s="56">
        <v>50</v>
      </c>
      <c r="Z2050" s="56">
        <v>7</v>
      </c>
      <c r="AA2050" s="56">
        <v>11</v>
      </c>
      <c r="AB2050" s="56">
        <v>9</v>
      </c>
      <c r="AC2050" s="56">
        <v>11</v>
      </c>
      <c r="AD2050" s="56">
        <v>8</v>
      </c>
      <c r="AE2050" s="1">
        <v>11</v>
      </c>
      <c r="AG2050" s="6">
        <f>IF(Q2050&gt;0,RANK(Q2050,(N2050:P2050,Q2050:AE2050)),0)</f>
        <v>0</v>
      </c>
      <c r="AH2050" s="6">
        <f>IF(R2050&gt;0,RANK(R2050,(N2050:P2050,Q2050:AE2050)),0)</f>
        <v>0</v>
      </c>
      <c r="AI2050" s="6">
        <f>IF(T2050&gt;0,RANK(T2050,(N2050:P2050,Q2050:AE2050)),0)</f>
        <v>0</v>
      </c>
      <c r="AJ2050" s="6">
        <f>IF(S2050&gt;0,RANK(S2050,(N2050:P2050,Q2050:AE2050)),0)</f>
        <v>0</v>
      </c>
      <c r="AK2050" s="2">
        <f t="shared" si="725"/>
        <v>0</v>
      </c>
      <c r="AL2050" s="2">
        <f t="shared" si="726"/>
        <v>0</v>
      </c>
      <c r="AM2050" s="2">
        <f t="shared" si="727"/>
        <v>0</v>
      </c>
      <c r="AN2050" s="2">
        <f t="shared" si="728"/>
        <v>0</v>
      </c>
      <c r="AP2050" t="s">
        <v>1601</v>
      </c>
      <c r="AQ2050" t="s">
        <v>1761</v>
      </c>
      <c r="AT2050" s="92">
        <v>47</v>
      </c>
      <c r="AU2050" s="94">
        <v>31</v>
      </c>
      <c r="AV2050" s="98">
        <f t="shared" si="729"/>
        <v>47031</v>
      </c>
      <c r="AX2050" s="6" t="s">
        <v>1535</v>
      </c>
    </row>
    <row r="2051" spans="1:50" hidden="1" outlineLevel="1">
      <c r="A2051" t="s">
        <v>2314</v>
      </c>
      <c r="B2051" t="s">
        <v>1761</v>
      </c>
      <c r="C2051" s="1">
        <f t="shared" si="718"/>
        <v>3522</v>
      </c>
      <c r="D2051" s="6">
        <f>IF(N2051&gt;0, RANK(N2051,(N2051:P2051,Q2051:AE2051)),0)</f>
        <v>2</v>
      </c>
      <c r="E2051" s="6">
        <f>IF(O2051&gt;0,RANK(O2051,(N2051:P2051,Q2051:AE2051)),0)</f>
        <v>1</v>
      </c>
      <c r="F2051" s="6">
        <f>IF(P2051&gt;0,RANK(P2051,(N2051:P2051,Q2051:AE2051)),0)</f>
        <v>0</v>
      </c>
      <c r="G2051" s="1">
        <f t="shared" si="719"/>
        <v>852</v>
      </c>
      <c r="H2051" s="2">
        <f t="shared" si="720"/>
        <v>0.24190800681431004</v>
      </c>
      <c r="I2051" s="2"/>
      <c r="J2051" s="2">
        <f t="shared" si="721"/>
        <v>0.37251561612720047</v>
      </c>
      <c r="K2051" s="2">
        <f t="shared" si="722"/>
        <v>0.61442362294151054</v>
      </c>
      <c r="L2051" s="2">
        <f t="shared" si="723"/>
        <v>0</v>
      </c>
      <c r="M2051" s="2">
        <f t="shared" si="724"/>
        <v>1.3060760931288939E-2</v>
      </c>
      <c r="N2051" s="56">
        <v>1312</v>
      </c>
      <c r="O2051" s="56">
        <v>2164</v>
      </c>
      <c r="P2051" s="56"/>
      <c r="Q2051" s="56"/>
      <c r="R2051" s="56"/>
      <c r="S2051" s="56"/>
      <c r="T2051" s="56"/>
      <c r="U2051" s="56"/>
      <c r="V2051" s="56"/>
      <c r="W2051" s="56"/>
      <c r="X2051" s="56">
        <v>0</v>
      </c>
      <c r="Y2051" s="56">
        <v>10</v>
      </c>
      <c r="Z2051" s="56">
        <v>4</v>
      </c>
      <c r="AA2051" s="56">
        <v>10</v>
      </c>
      <c r="AB2051" s="56">
        <v>8</v>
      </c>
      <c r="AC2051" s="56">
        <v>4</v>
      </c>
      <c r="AD2051" s="56">
        <v>5</v>
      </c>
      <c r="AE2051" s="1">
        <v>5</v>
      </c>
      <c r="AG2051" s="6">
        <f>IF(Q2051&gt;0,RANK(Q2051,(N2051:P2051,Q2051:AE2051)),0)</f>
        <v>0</v>
      </c>
      <c r="AH2051" s="6">
        <f>IF(R2051&gt;0,RANK(R2051,(N2051:P2051,Q2051:AE2051)),0)</f>
        <v>0</v>
      </c>
      <c r="AI2051" s="6">
        <f>IF(T2051&gt;0,RANK(T2051,(N2051:P2051,Q2051:AE2051)),0)</f>
        <v>0</v>
      </c>
      <c r="AJ2051" s="6">
        <f>IF(S2051&gt;0,RANK(S2051,(N2051:P2051,Q2051:AE2051)),0)</f>
        <v>0</v>
      </c>
      <c r="AK2051" s="2">
        <f t="shared" si="725"/>
        <v>0</v>
      </c>
      <c r="AL2051" s="2">
        <f t="shared" si="726"/>
        <v>0</v>
      </c>
      <c r="AM2051" s="2">
        <f t="shared" si="727"/>
        <v>0</v>
      </c>
      <c r="AN2051" s="2">
        <f t="shared" si="728"/>
        <v>0</v>
      </c>
      <c r="AP2051" t="s">
        <v>2314</v>
      </c>
      <c r="AQ2051" t="s">
        <v>1761</v>
      </c>
      <c r="AT2051" s="92">
        <v>47</v>
      </c>
      <c r="AU2051" s="94">
        <v>33</v>
      </c>
      <c r="AV2051" s="98">
        <f t="shared" si="729"/>
        <v>47033</v>
      </c>
      <c r="AX2051" s="6" t="s">
        <v>1535</v>
      </c>
    </row>
    <row r="2052" spans="1:50" hidden="1" outlineLevel="1">
      <c r="A2052" t="s">
        <v>608</v>
      </c>
      <c r="B2052" t="s">
        <v>1761</v>
      </c>
      <c r="C2052" s="1">
        <f t="shared" si="718"/>
        <v>12990</v>
      </c>
      <c r="D2052" s="6">
        <f>IF(N2052&gt;0, RANK(N2052,(N2052:P2052,Q2052:AE2052)),0)</f>
        <v>2</v>
      </c>
      <c r="E2052" s="6">
        <f>IF(O2052&gt;0,RANK(O2052,(N2052:P2052,Q2052:AE2052)),0)</f>
        <v>1</v>
      </c>
      <c r="F2052" s="6">
        <f>IF(P2052&gt;0,RANK(P2052,(N2052:P2052,Q2052:AE2052)),0)</f>
        <v>0</v>
      </c>
      <c r="G2052" s="1">
        <f t="shared" si="719"/>
        <v>3274</v>
      </c>
      <c r="H2052" s="2">
        <f t="shared" si="720"/>
        <v>0.25204003079291765</v>
      </c>
      <c r="I2052" s="2"/>
      <c r="J2052" s="2">
        <f t="shared" si="721"/>
        <v>0.36928406466512703</v>
      </c>
      <c r="K2052" s="2">
        <f t="shared" si="722"/>
        <v>0.62132409545804468</v>
      </c>
      <c r="L2052" s="2">
        <f t="shared" si="723"/>
        <v>0</v>
      </c>
      <c r="M2052" s="2">
        <f t="shared" si="724"/>
        <v>9.3918398768283451E-3</v>
      </c>
      <c r="N2052" s="56">
        <v>4797</v>
      </c>
      <c r="O2052" s="56">
        <v>8071</v>
      </c>
      <c r="P2052" s="56"/>
      <c r="Q2052" s="56"/>
      <c r="R2052" s="56"/>
      <c r="S2052" s="56"/>
      <c r="T2052" s="56"/>
      <c r="U2052" s="56"/>
      <c r="V2052" s="56"/>
      <c r="W2052" s="56"/>
      <c r="X2052" s="56">
        <v>0</v>
      </c>
      <c r="Y2052" s="56">
        <v>33</v>
      </c>
      <c r="Z2052" s="56">
        <v>7</v>
      </c>
      <c r="AA2052" s="56">
        <v>10</v>
      </c>
      <c r="AB2052" s="56">
        <v>25</v>
      </c>
      <c r="AC2052" s="56">
        <v>19</v>
      </c>
      <c r="AD2052" s="56">
        <v>19</v>
      </c>
      <c r="AE2052" s="1">
        <v>9</v>
      </c>
      <c r="AG2052" s="6">
        <f>IF(Q2052&gt;0,RANK(Q2052,(N2052:P2052,Q2052:AE2052)),0)</f>
        <v>0</v>
      </c>
      <c r="AH2052" s="6">
        <f>IF(R2052&gt;0,RANK(R2052,(N2052:P2052,Q2052:AE2052)),0)</f>
        <v>0</v>
      </c>
      <c r="AI2052" s="6">
        <f>IF(T2052&gt;0,RANK(T2052,(N2052:P2052,Q2052:AE2052)),0)</f>
        <v>0</v>
      </c>
      <c r="AJ2052" s="6">
        <f>IF(S2052&gt;0,RANK(S2052,(N2052:P2052,Q2052:AE2052)),0)</f>
        <v>0</v>
      </c>
      <c r="AK2052" s="2">
        <f t="shared" si="725"/>
        <v>0</v>
      </c>
      <c r="AL2052" s="2">
        <f t="shared" si="726"/>
        <v>0</v>
      </c>
      <c r="AM2052" s="2">
        <f t="shared" si="727"/>
        <v>0</v>
      </c>
      <c r="AN2052" s="2">
        <f t="shared" si="728"/>
        <v>0</v>
      </c>
      <c r="AP2052" t="s">
        <v>608</v>
      </c>
      <c r="AQ2052" t="s">
        <v>1761</v>
      </c>
      <c r="AT2052" s="92">
        <v>47</v>
      </c>
      <c r="AU2052" s="94">
        <v>35</v>
      </c>
      <c r="AV2052" s="98">
        <f t="shared" si="729"/>
        <v>47035</v>
      </c>
      <c r="AX2052" s="6" t="s">
        <v>1535</v>
      </c>
    </row>
    <row r="2053" spans="1:50" hidden="1" outlineLevel="1">
      <c r="A2053" t="s">
        <v>1491</v>
      </c>
      <c r="B2053" t="s">
        <v>1761</v>
      </c>
      <c r="C2053" s="1">
        <f t="shared" si="718"/>
        <v>153549</v>
      </c>
      <c r="D2053" s="6">
        <f>IF(N2053&gt;0, RANK(N2053,(N2053:P2053,Q2053:AE2053)),0)</f>
        <v>2</v>
      </c>
      <c r="E2053" s="6">
        <f>IF(O2053&gt;0,RANK(O2053,(N2053:P2053,Q2053:AE2053)),0)</f>
        <v>1</v>
      </c>
      <c r="F2053" s="6">
        <f>IF(P2053&gt;0,RANK(P2053,(N2053:P2053,Q2053:AE2053)),0)</f>
        <v>0</v>
      </c>
      <c r="G2053" s="1">
        <f t="shared" si="719"/>
        <v>19264</v>
      </c>
      <c r="H2053" s="2">
        <f t="shared" si="720"/>
        <v>0.12545832275039237</v>
      </c>
      <c r="I2053" s="2"/>
      <c r="J2053" s="2">
        <f t="shared" si="721"/>
        <v>0.43405688086539151</v>
      </c>
      <c r="K2053" s="2">
        <f t="shared" si="722"/>
        <v>0.55951520361578388</v>
      </c>
      <c r="L2053" s="2">
        <f t="shared" si="723"/>
        <v>0</v>
      </c>
      <c r="M2053" s="2">
        <f t="shared" si="724"/>
        <v>6.4279155188246007E-3</v>
      </c>
      <c r="N2053" s="56">
        <v>66649</v>
      </c>
      <c r="O2053" s="56">
        <v>85913</v>
      </c>
      <c r="P2053" s="56"/>
      <c r="Q2053" s="56"/>
      <c r="R2053" s="56"/>
      <c r="S2053" s="56"/>
      <c r="T2053" s="56"/>
      <c r="U2053" s="56"/>
      <c r="V2053" s="56"/>
      <c r="W2053" s="56"/>
      <c r="X2053" s="56">
        <v>6</v>
      </c>
      <c r="Y2053" s="56">
        <v>254</v>
      </c>
      <c r="Z2053" s="56">
        <v>105</v>
      </c>
      <c r="AA2053" s="56">
        <v>185</v>
      </c>
      <c r="AB2053" s="56">
        <v>162</v>
      </c>
      <c r="AC2053" s="56">
        <v>122</v>
      </c>
      <c r="AD2053" s="56">
        <v>54</v>
      </c>
      <c r="AE2053" s="1">
        <v>99</v>
      </c>
      <c r="AG2053" s="6">
        <f>IF(Q2053&gt;0,RANK(Q2053,(N2053:P2053,Q2053:AE2053)),0)</f>
        <v>0</v>
      </c>
      <c r="AH2053" s="6">
        <f>IF(R2053&gt;0,RANK(R2053,(N2053:P2053,Q2053:AE2053)),0)</f>
        <v>0</v>
      </c>
      <c r="AI2053" s="6">
        <f>IF(T2053&gt;0,RANK(T2053,(N2053:P2053,Q2053:AE2053)),0)</f>
        <v>0</v>
      </c>
      <c r="AJ2053" s="6">
        <f>IF(S2053&gt;0,RANK(S2053,(N2053:P2053,Q2053:AE2053)),0)</f>
        <v>0</v>
      </c>
      <c r="AK2053" s="2">
        <f t="shared" si="725"/>
        <v>0</v>
      </c>
      <c r="AL2053" s="2">
        <f t="shared" si="726"/>
        <v>0</v>
      </c>
      <c r="AM2053" s="2">
        <f t="shared" si="727"/>
        <v>0</v>
      </c>
      <c r="AN2053" s="2">
        <f t="shared" si="728"/>
        <v>0</v>
      </c>
      <c r="AP2053" t="s">
        <v>1491</v>
      </c>
      <c r="AQ2053" t="s">
        <v>1761</v>
      </c>
      <c r="AT2053" s="92">
        <v>47</v>
      </c>
      <c r="AU2053" s="94">
        <v>37</v>
      </c>
      <c r="AV2053" s="98">
        <f t="shared" si="729"/>
        <v>47037</v>
      </c>
      <c r="AX2053" s="6" t="s">
        <v>1535</v>
      </c>
    </row>
    <row r="2054" spans="1:50" hidden="1" outlineLevel="1">
      <c r="A2054" t="s">
        <v>2547</v>
      </c>
      <c r="B2054" t="s">
        <v>1761</v>
      </c>
      <c r="C2054" s="1">
        <f t="shared" si="718"/>
        <v>3529</v>
      </c>
      <c r="D2054" s="6">
        <f>IF(N2054&gt;0, RANK(N2054,(N2054:P2054,Q2054:AE2054)),0)</f>
        <v>2</v>
      </c>
      <c r="E2054" s="6">
        <f>IF(O2054&gt;0,RANK(O2054,(N2054:P2054,Q2054:AE2054)),0)</f>
        <v>1</v>
      </c>
      <c r="F2054" s="6">
        <f>IF(P2054&gt;0,RANK(P2054,(N2054:P2054,Q2054:AE2054)),0)</f>
        <v>0</v>
      </c>
      <c r="G2054" s="1">
        <f t="shared" si="719"/>
        <v>334</v>
      </c>
      <c r="H2054" s="2">
        <f t="shared" si="720"/>
        <v>9.4644375177104001E-2</v>
      </c>
      <c r="I2054" s="2"/>
      <c r="J2054" s="2">
        <f t="shared" si="721"/>
        <v>0.44828563332388777</v>
      </c>
      <c r="K2054" s="2">
        <f t="shared" si="722"/>
        <v>0.54293000850099182</v>
      </c>
      <c r="L2054" s="2">
        <f t="shared" si="723"/>
        <v>0</v>
      </c>
      <c r="M2054" s="2">
        <f t="shared" si="724"/>
        <v>8.7843581751203548E-3</v>
      </c>
      <c r="N2054" s="56">
        <v>1582</v>
      </c>
      <c r="O2054" s="56">
        <v>1916</v>
      </c>
      <c r="P2054" s="56"/>
      <c r="Q2054" s="56"/>
      <c r="R2054" s="56"/>
      <c r="S2054" s="56"/>
      <c r="T2054" s="56"/>
      <c r="U2054" s="56"/>
      <c r="V2054" s="56"/>
      <c r="W2054" s="56"/>
      <c r="X2054" s="56">
        <v>1</v>
      </c>
      <c r="Y2054" s="56">
        <v>11</v>
      </c>
      <c r="Z2054" s="56">
        <v>3</v>
      </c>
      <c r="AA2054" s="56">
        <v>5</v>
      </c>
      <c r="AB2054" s="56">
        <v>4</v>
      </c>
      <c r="AC2054" s="56">
        <v>3</v>
      </c>
      <c r="AD2054" s="56">
        <v>1</v>
      </c>
      <c r="AE2054" s="1">
        <v>3</v>
      </c>
      <c r="AG2054" s="6">
        <f>IF(Q2054&gt;0,RANK(Q2054,(N2054:P2054,Q2054:AE2054)),0)</f>
        <v>0</v>
      </c>
      <c r="AH2054" s="6">
        <f>IF(R2054&gt;0,RANK(R2054,(N2054:P2054,Q2054:AE2054)),0)</f>
        <v>0</v>
      </c>
      <c r="AI2054" s="6">
        <f>IF(T2054&gt;0,RANK(T2054,(N2054:P2054,Q2054:AE2054)),0)</f>
        <v>0</v>
      </c>
      <c r="AJ2054" s="6">
        <f>IF(S2054&gt;0,RANK(S2054,(N2054:P2054,Q2054:AE2054)),0)</f>
        <v>0</v>
      </c>
      <c r="AK2054" s="2">
        <f t="shared" si="725"/>
        <v>0</v>
      </c>
      <c r="AL2054" s="2">
        <f t="shared" si="726"/>
        <v>0</v>
      </c>
      <c r="AM2054" s="2">
        <f t="shared" si="727"/>
        <v>0</v>
      </c>
      <c r="AN2054" s="2">
        <f t="shared" si="728"/>
        <v>0</v>
      </c>
      <c r="AP2054" t="s">
        <v>2547</v>
      </c>
      <c r="AQ2054" t="s">
        <v>1761</v>
      </c>
      <c r="AT2054" s="92">
        <v>47</v>
      </c>
      <c r="AU2054" s="94">
        <v>39</v>
      </c>
      <c r="AV2054" s="98">
        <f t="shared" si="729"/>
        <v>47039</v>
      </c>
      <c r="AX2054" s="6" t="s">
        <v>1535</v>
      </c>
    </row>
    <row r="2055" spans="1:50" hidden="1" outlineLevel="1">
      <c r="A2055" t="s">
        <v>2383</v>
      </c>
      <c r="B2055" t="s">
        <v>1761</v>
      </c>
      <c r="C2055" s="1">
        <f t="shared" si="718"/>
        <v>4566</v>
      </c>
      <c r="D2055" s="6">
        <f>IF(N2055&gt;0, RANK(N2055,(N2055:P2055,Q2055:AE2055)),0)</f>
        <v>2</v>
      </c>
      <c r="E2055" s="6">
        <f>IF(O2055&gt;0,RANK(O2055,(N2055:P2055,Q2055:AE2055)),0)</f>
        <v>1</v>
      </c>
      <c r="F2055" s="6">
        <f>IF(P2055&gt;0,RANK(P2055,(N2055:P2055,Q2055:AE2055)),0)</f>
        <v>0</v>
      </c>
      <c r="G2055" s="1">
        <f t="shared" si="719"/>
        <v>82</v>
      </c>
      <c r="H2055" s="2">
        <f t="shared" si="720"/>
        <v>1.7958826106000875E-2</v>
      </c>
      <c r="I2055" s="2"/>
      <c r="J2055" s="2">
        <f t="shared" si="721"/>
        <v>0.48642137538326763</v>
      </c>
      <c r="K2055" s="2">
        <f t="shared" si="722"/>
        <v>0.50438020148926854</v>
      </c>
      <c r="L2055" s="2">
        <f t="shared" si="723"/>
        <v>0</v>
      </c>
      <c r="M2055" s="2">
        <f t="shared" si="724"/>
        <v>9.1984231274638839E-3</v>
      </c>
      <c r="N2055" s="56">
        <v>2221</v>
      </c>
      <c r="O2055" s="56">
        <v>2303</v>
      </c>
      <c r="P2055" s="56"/>
      <c r="Q2055" s="56"/>
      <c r="R2055" s="56"/>
      <c r="S2055" s="56"/>
      <c r="T2055" s="56"/>
      <c r="U2055" s="56"/>
      <c r="V2055" s="56"/>
      <c r="W2055" s="56"/>
      <c r="X2055" s="56">
        <v>0</v>
      </c>
      <c r="Y2055" s="56">
        <v>15</v>
      </c>
      <c r="Z2055" s="56">
        <v>4</v>
      </c>
      <c r="AA2055" s="56">
        <v>4</v>
      </c>
      <c r="AB2055" s="56">
        <v>2</v>
      </c>
      <c r="AC2055" s="56">
        <v>7</v>
      </c>
      <c r="AD2055" s="56">
        <v>5</v>
      </c>
      <c r="AE2055" s="1">
        <v>5</v>
      </c>
      <c r="AG2055" s="6">
        <f>IF(Q2055&gt;0,RANK(Q2055,(N2055:P2055,Q2055:AE2055)),0)</f>
        <v>0</v>
      </c>
      <c r="AH2055" s="6">
        <f>IF(R2055&gt;0,RANK(R2055,(N2055:P2055,Q2055:AE2055)),0)</f>
        <v>0</v>
      </c>
      <c r="AI2055" s="6">
        <f>IF(T2055&gt;0,RANK(T2055,(N2055:P2055,Q2055:AE2055)),0)</f>
        <v>0</v>
      </c>
      <c r="AJ2055" s="6">
        <f>IF(S2055&gt;0,RANK(S2055,(N2055:P2055,Q2055:AE2055)),0)</f>
        <v>0</v>
      </c>
      <c r="AK2055" s="2">
        <f t="shared" si="725"/>
        <v>0</v>
      </c>
      <c r="AL2055" s="2">
        <f t="shared" si="726"/>
        <v>0</v>
      </c>
      <c r="AM2055" s="2">
        <f t="shared" si="727"/>
        <v>0</v>
      </c>
      <c r="AN2055" s="2">
        <f t="shared" si="728"/>
        <v>0</v>
      </c>
      <c r="AP2055" t="s">
        <v>2383</v>
      </c>
      <c r="AQ2055" t="s">
        <v>1761</v>
      </c>
      <c r="AT2055" s="92">
        <v>47</v>
      </c>
      <c r="AU2055" s="94">
        <v>41</v>
      </c>
      <c r="AV2055" s="98">
        <f t="shared" si="729"/>
        <v>47041</v>
      </c>
      <c r="AX2055" s="6" t="s">
        <v>1535</v>
      </c>
    </row>
    <row r="2056" spans="1:50" hidden="1" outlineLevel="1">
      <c r="A2056" t="s">
        <v>531</v>
      </c>
      <c r="B2056" t="s">
        <v>1761</v>
      </c>
      <c r="C2056" s="1">
        <f t="shared" si="718"/>
        <v>10693</v>
      </c>
      <c r="D2056" s="6">
        <f>IF(N2056&gt;0, RANK(N2056,(N2056:P2056,Q2056:AE2056)),0)</f>
        <v>2</v>
      </c>
      <c r="E2056" s="6">
        <f>IF(O2056&gt;0,RANK(O2056,(N2056:P2056,Q2056:AE2056)),0)</f>
        <v>1</v>
      </c>
      <c r="F2056" s="6">
        <f>IF(P2056&gt;0,RANK(P2056,(N2056:P2056,Q2056:AE2056)),0)</f>
        <v>0</v>
      </c>
      <c r="G2056" s="1">
        <f t="shared" si="719"/>
        <v>1791</v>
      </c>
      <c r="H2056" s="2">
        <f t="shared" si="720"/>
        <v>0.16749275226783877</v>
      </c>
      <c r="I2056" s="2"/>
      <c r="J2056" s="2">
        <f t="shared" si="721"/>
        <v>0.41139062938370896</v>
      </c>
      <c r="K2056" s="2">
        <f t="shared" si="722"/>
        <v>0.57888338165154773</v>
      </c>
      <c r="L2056" s="2">
        <f t="shared" si="723"/>
        <v>0</v>
      </c>
      <c r="M2056" s="2">
        <f t="shared" si="724"/>
        <v>9.725988964743304E-3</v>
      </c>
      <c r="N2056" s="56">
        <v>4399</v>
      </c>
      <c r="O2056" s="56">
        <v>6190</v>
      </c>
      <c r="P2056" s="56"/>
      <c r="Q2056" s="56"/>
      <c r="R2056" s="56"/>
      <c r="S2056" s="56"/>
      <c r="T2056" s="56"/>
      <c r="U2056" s="56"/>
      <c r="V2056" s="56"/>
      <c r="W2056" s="56"/>
      <c r="X2056" s="56">
        <v>0</v>
      </c>
      <c r="Y2056" s="56">
        <v>35</v>
      </c>
      <c r="Z2056" s="56">
        <v>7</v>
      </c>
      <c r="AA2056" s="56">
        <v>13</v>
      </c>
      <c r="AB2056" s="56">
        <v>11</v>
      </c>
      <c r="AC2056" s="56">
        <v>16</v>
      </c>
      <c r="AD2056" s="56">
        <v>12</v>
      </c>
      <c r="AE2056" s="1">
        <v>10</v>
      </c>
      <c r="AG2056" s="6">
        <f>IF(Q2056&gt;0,RANK(Q2056,(N2056:P2056,Q2056:AE2056)),0)</f>
        <v>0</v>
      </c>
      <c r="AH2056" s="6">
        <f>IF(R2056&gt;0,RANK(R2056,(N2056:P2056,Q2056:AE2056)),0)</f>
        <v>0</v>
      </c>
      <c r="AI2056" s="6">
        <f>IF(T2056&gt;0,RANK(T2056,(N2056:P2056,Q2056:AE2056)),0)</f>
        <v>0</v>
      </c>
      <c r="AJ2056" s="6">
        <f>IF(S2056&gt;0,RANK(S2056,(N2056:P2056,Q2056:AE2056)),0)</f>
        <v>0</v>
      </c>
      <c r="AK2056" s="2">
        <f t="shared" si="725"/>
        <v>0</v>
      </c>
      <c r="AL2056" s="2">
        <f t="shared" si="726"/>
        <v>0</v>
      </c>
      <c r="AM2056" s="2">
        <f t="shared" si="727"/>
        <v>0</v>
      </c>
      <c r="AN2056" s="2">
        <f t="shared" si="728"/>
        <v>0</v>
      </c>
      <c r="AP2056" t="s">
        <v>531</v>
      </c>
      <c r="AQ2056" t="s">
        <v>1761</v>
      </c>
      <c r="AT2056" s="92">
        <v>47</v>
      </c>
      <c r="AU2056" s="94">
        <v>43</v>
      </c>
      <c r="AV2056" s="98">
        <f t="shared" si="729"/>
        <v>47043</v>
      </c>
      <c r="AX2056" s="6" t="s">
        <v>1535</v>
      </c>
    </row>
    <row r="2057" spans="1:50" hidden="1" outlineLevel="1">
      <c r="A2057" t="s">
        <v>1891</v>
      </c>
      <c r="B2057" t="s">
        <v>1761</v>
      </c>
      <c r="C2057" s="1">
        <f t="shared" si="718"/>
        <v>9089</v>
      </c>
      <c r="D2057" s="6">
        <f>IF(N2057&gt;0, RANK(N2057,(N2057:P2057,Q2057:AE2057)),0)</f>
        <v>2</v>
      </c>
      <c r="E2057" s="6">
        <f>IF(O2057&gt;0,RANK(O2057,(N2057:P2057,Q2057:AE2057)),0)</f>
        <v>1</v>
      </c>
      <c r="F2057" s="6">
        <f>IF(P2057&gt;0,RANK(P2057,(N2057:P2057,Q2057:AE2057)),0)</f>
        <v>0</v>
      </c>
      <c r="G2057" s="1">
        <f t="shared" si="719"/>
        <v>2808</v>
      </c>
      <c r="H2057" s="2">
        <f t="shared" si="720"/>
        <v>0.30894487842446916</v>
      </c>
      <c r="I2057" s="2"/>
      <c r="J2057" s="2">
        <f t="shared" si="721"/>
        <v>0.3354604466938057</v>
      </c>
      <c r="K2057" s="2">
        <f t="shared" si="722"/>
        <v>0.64440532511827486</v>
      </c>
      <c r="L2057" s="2">
        <f t="shared" si="723"/>
        <v>0</v>
      </c>
      <c r="M2057" s="2">
        <f t="shared" si="724"/>
        <v>2.0134228187919434E-2</v>
      </c>
      <c r="N2057" s="56">
        <v>3049</v>
      </c>
      <c r="O2057" s="56">
        <v>5857</v>
      </c>
      <c r="P2057" s="56"/>
      <c r="Q2057" s="56"/>
      <c r="R2057" s="56"/>
      <c r="S2057" s="56"/>
      <c r="T2057" s="56"/>
      <c r="U2057" s="56"/>
      <c r="V2057" s="56"/>
      <c r="W2057" s="56"/>
      <c r="X2057" s="56">
        <v>0</v>
      </c>
      <c r="Y2057" s="56">
        <v>31</v>
      </c>
      <c r="Z2057" s="56">
        <v>10</v>
      </c>
      <c r="AA2057" s="56">
        <v>15</v>
      </c>
      <c r="AB2057" s="56">
        <v>16</v>
      </c>
      <c r="AC2057" s="56">
        <v>69</v>
      </c>
      <c r="AD2057" s="56">
        <v>20</v>
      </c>
      <c r="AE2057" s="1">
        <v>22</v>
      </c>
      <c r="AG2057" s="6">
        <f>IF(Q2057&gt;0,RANK(Q2057,(N2057:P2057,Q2057:AE2057)),0)</f>
        <v>0</v>
      </c>
      <c r="AH2057" s="6">
        <f>IF(R2057&gt;0,RANK(R2057,(N2057:P2057,Q2057:AE2057)),0)</f>
        <v>0</v>
      </c>
      <c r="AI2057" s="6">
        <f>IF(T2057&gt;0,RANK(T2057,(N2057:P2057,Q2057:AE2057)),0)</f>
        <v>0</v>
      </c>
      <c r="AJ2057" s="6">
        <f>IF(S2057&gt;0,RANK(S2057,(N2057:P2057,Q2057:AE2057)),0)</f>
        <v>0</v>
      </c>
      <c r="AK2057" s="2">
        <f t="shared" si="725"/>
        <v>0</v>
      </c>
      <c r="AL2057" s="2">
        <f t="shared" si="726"/>
        <v>0</v>
      </c>
      <c r="AM2057" s="2">
        <f t="shared" si="727"/>
        <v>0</v>
      </c>
      <c r="AN2057" s="2">
        <f t="shared" si="728"/>
        <v>0</v>
      </c>
      <c r="AP2057" t="s">
        <v>1891</v>
      </c>
      <c r="AQ2057" t="s">
        <v>1761</v>
      </c>
      <c r="AT2057" s="92">
        <v>47</v>
      </c>
      <c r="AU2057" s="94">
        <v>45</v>
      </c>
      <c r="AV2057" s="98">
        <f t="shared" si="729"/>
        <v>47045</v>
      </c>
      <c r="AX2057" s="6" t="s">
        <v>1535</v>
      </c>
    </row>
    <row r="2058" spans="1:50" hidden="1" outlineLevel="1">
      <c r="A2058" t="s">
        <v>2122</v>
      </c>
      <c r="B2058" t="s">
        <v>1761</v>
      </c>
      <c r="C2058" s="1">
        <f t="shared" si="718"/>
        <v>7219</v>
      </c>
      <c r="D2058" s="6">
        <f>IF(N2058&gt;0, RANK(N2058,(N2058:P2058,Q2058:AE2058)),0)</f>
        <v>2</v>
      </c>
      <c r="E2058" s="6">
        <f>IF(O2058&gt;0,RANK(O2058,(N2058:P2058,Q2058:AE2058)),0)</f>
        <v>1</v>
      </c>
      <c r="F2058" s="6">
        <f>IF(P2058&gt;0,RANK(P2058,(N2058:P2058,Q2058:AE2058)),0)</f>
        <v>0</v>
      </c>
      <c r="G2058" s="1">
        <f t="shared" si="719"/>
        <v>1469</v>
      </c>
      <c r="H2058" s="2">
        <f t="shared" si="720"/>
        <v>0.20349078819781133</v>
      </c>
      <c r="I2058" s="2"/>
      <c r="J2058" s="2">
        <f t="shared" si="721"/>
        <v>0.39188253220667685</v>
      </c>
      <c r="K2058" s="2">
        <f t="shared" si="722"/>
        <v>0.5953733204044882</v>
      </c>
      <c r="L2058" s="2">
        <f t="shared" si="723"/>
        <v>0</v>
      </c>
      <c r="M2058" s="2">
        <f t="shared" si="724"/>
        <v>1.2744147388835003E-2</v>
      </c>
      <c r="N2058" s="56">
        <v>2829</v>
      </c>
      <c r="O2058" s="56">
        <v>4298</v>
      </c>
      <c r="P2058" s="56"/>
      <c r="Q2058" s="56"/>
      <c r="R2058" s="56"/>
      <c r="S2058" s="56"/>
      <c r="T2058" s="56"/>
      <c r="U2058" s="56"/>
      <c r="V2058" s="56"/>
      <c r="W2058" s="56"/>
      <c r="X2058" s="56">
        <v>0</v>
      </c>
      <c r="Y2058" s="56">
        <v>32</v>
      </c>
      <c r="Z2058" s="56">
        <v>6</v>
      </c>
      <c r="AA2058" s="56">
        <v>11</v>
      </c>
      <c r="AB2058" s="56">
        <v>8</v>
      </c>
      <c r="AC2058" s="56">
        <v>12</v>
      </c>
      <c r="AD2058" s="56">
        <v>11</v>
      </c>
      <c r="AE2058" s="1">
        <v>12</v>
      </c>
      <c r="AG2058" s="6">
        <f>IF(Q2058&gt;0,RANK(Q2058,(N2058:P2058,Q2058:AE2058)),0)</f>
        <v>0</v>
      </c>
      <c r="AH2058" s="6">
        <f>IF(R2058&gt;0,RANK(R2058,(N2058:P2058,Q2058:AE2058)),0)</f>
        <v>0</v>
      </c>
      <c r="AI2058" s="6">
        <f>IF(T2058&gt;0,RANK(T2058,(N2058:P2058,Q2058:AE2058)),0)</f>
        <v>0</v>
      </c>
      <c r="AJ2058" s="6">
        <f>IF(S2058&gt;0,RANK(S2058,(N2058:P2058,Q2058:AE2058)),0)</f>
        <v>0</v>
      </c>
      <c r="AK2058" s="2">
        <f t="shared" si="725"/>
        <v>0</v>
      </c>
      <c r="AL2058" s="2">
        <f t="shared" si="726"/>
        <v>0</v>
      </c>
      <c r="AM2058" s="2">
        <f t="shared" si="727"/>
        <v>0</v>
      </c>
      <c r="AN2058" s="2">
        <f t="shared" si="728"/>
        <v>0</v>
      </c>
      <c r="AP2058" t="s">
        <v>2122</v>
      </c>
      <c r="AQ2058" t="s">
        <v>1761</v>
      </c>
      <c r="AT2058" s="92">
        <v>47</v>
      </c>
      <c r="AU2058" s="94">
        <v>47</v>
      </c>
      <c r="AV2058" s="98">
        <f t="shared" si="729"/>
        <v>47047</v>
      </c>
      <c r="AX2058" s="6" t="s">
        <v>1535</v>
      </c>
    </row>
    <row r="2059" spans="1:50" hidden="1" outlineLevel="1">
      <c r="A2059" t="s">
        <v>1345</v>
      </c>
      <c r="B2059" t="s">
        <v>1761</v>
      </c>
      <c r="C2059" s="1">
        <f t="shared" si="718"/>
        <v>3732</v>
      </c>
      <c r="D2059" s="6">
        <f>IF(N2059&gt;0, RANK(N2059,(N2059:P2059,Q2059:AE2059)),0)</f>
        <v>2</v>
      </c>
      <c r="E2059" s="6">
        <f>IF(O2059&gt;0,RANK(O2059,(N2059:P2059,Q2059:AE2059)),0)</f>
        <v>1</v>
      </c>
      <c r="F2059" s="6">
        <f>IF(P2059&gt;0,RANK(P2059,(N2059:P2059,Q2059:AE2059)),0)</f>
        <v>0</v>
      </c>
      <c r="G2059" s="1">
        <f t="shared" si="719"/>
        <v>786</v>
      </c>
      <c r="H2059" s="2">
        <f t="shared" si="720"/>
        <v>0.21061093247588425</v>
      </c>
      <c r="I2059" s="2"/>
      <c r="J2059" s="2">
        <f t="shared" si="721"/>
        <v>0.39094319399785638</v>
      </c>
      <c r="K2059" s="2">
        <f t="shared" si="722"/>
        <v>0.60155412647374062</v>
      </c>
      <c r="L2059" s="2">
        <f t="shared" si="723"/>
        <v>0</v>
      </c>
      <c r="M2059" s="2">
        <f t="shared" si="724"/>
        <v>7.5026795284030001E-3</v>
      </c>
      <c r="N2059" s="56">
        <v>1459</v>
      </c>
      <c r="O2059" s="56">
        <v>2245</v>
      </c>
      <c r="P2059" s="56"/>
      <c r="Q2059" s="56"/>
      <c r="R2059" s="56"/>
      <c r="S2059" s="56"/>
      <c r="T2059" s="56"/>
      <c r="U2059" s="56"/>
      <c r="V2059" s="56"/>
      <c r="W2059" s="56"/>
      <c r="X2059" s="56">
        <v>0</v>
      </c>
      <c r="Y2059" s="56">
        <v>8</v>
      </c>
      <c r="Z2059" s="56">
        <v>3</v>
      </c>
      <c r="AA2059" s="56">
        <v>4</v>
      </c>
      <c r="AB2059" s="56">
        <v>3</v>
      </c>
      <c r="AC2059" s="56">
        <v>2</v>
      </c>
      <c r="AD2059" s="56">
        <v>3</v>
      </c>
      <c r="AE2059" s="1">
        <v>5</v>
      </c>
      <c r="AG2059" s="6">
        <f>IF(Q2059&gt;0,RANK(Q2059,(N2059:P2059,Q2059:AE2059)),0)</f>
        <v>0</v>
      </c>
      <c r="AH2059" s="6">
        <f>IF(R2059&gt;0,RANK(R2059,(N2059:P2059,Q2059:AE2059)),0)</f>
        <v>0</v>
      </c>
      <c r="AI2059" s="6">
        <f>IF(T2059&gt;0,RANK(T2059,(N2059:P2059,Q2059:AE2059)),0)</f>
        <v>0</v>
      </c>
      <c r="AJ2059" s="6">
        <f>IF(S2059&gt;0,RANK(S2059,(N2059:P2059,Q2059:AE2059)),0)</f>
        <v>0</v>
      </c>
      <c r="AK2059" s="2">
        <f t="shared" si="725"/>
        <v>0</v>
      </c>
      <c r="AL2059" s="2">
        <f t="shared" si="726"/>
        <v>0</v>
      </c>
      <c r="AM2059" s="2">
        <f t="shared" si="727"/>
        <v>0</v>
      </c>
      <c r="AN2059" s="2">
        <f t="shared" si="728"/>
        <v>0</v>
      </c>
      <c r="AP2059" t="s">
        <v>1345</v>
      </c>
      <c r="AQ2059" t="s">
        <v>1761</v>
      </c>
      <c r="AT2059" s="92">
        <v>47</v>
      </c>
      <c r="AU2059" s="94">
        <v>49</v>
      </c>
      <c r="AV2059" s="98">
        <f t="shared" si="729"/>
        <v>47049</v>
      </c>
      <c r="AX2059" s="6" t="s">
        <v>1535</v>
      </c>
    </row>
    <row r="2060" spans="1:50" hidden="1" outlineLevel="1">
      <c r="A2060" t="s">
        <v>2924</v>
      </c>
      <c r="B2060" t="s">
        <v>1761</v>
      </c>
      <c r="C2060" s="1">
        <f t="shared" si="718"/>
        <v>10023</v>
      </c>
      <c r="D2060" s="6">
        <f>IF(N2060&gt;0, RANK(N2060,(N2060:P2060,Q2060:AE2060)),0)</f>
        <v>1</v>
      </c>
      <c r="E2060" s="6">
        <f>IF(O2060&gt;0,RANK(O2060,(N2060:P2060,Q2060:AE2060)),0)</f>
        <v>2</v>
      </c>
      <c r="F2060" s="6">
        <f>IF(P2060&gt;0,RANK(P2060,(N2060:P2060,Q2060:AE2060)),0)</f>
        <v>0</v>
      </c>
      <c r="G2060" s="1">
        <f t="shared" si="719"/>
        <v>429</v>
      </c>
      <c r="H2060" s="2">
        <f t="shared" si="720"/>
        <v>4.2801556420233464E-2</v>
      </c>
      <c r="I2060" s="2"/>
      <c r="J2060" s="2">
        <f t="shared" si="721"/>
        <v>0.51661179287638437</v>
      </c>
      <c r="K2060" s="2">
        <f t="shared" si="722"/>
        <v>0.47381023645615084</v>
      </c>
      <c r="L2060" s="2">
        <f t="shared" si="723"/>
        <v>0</v>
      </c>
      <c r="M2060" s="2">
        <f t="shared" si="724"/>
        <v>9.5779706674647969E-3</v>
      </c>
      <c r="N2060" s="56">
        <v>5178</v>
      </c>
      <c r="O2060" s="56">
        <v>4749</v>
      </c>
      <c r="P2060" s="56"/>
      <c r="Q2060" s="56"/>
      <c r="R2060" s="56"/>
      <c r="S2060" s="56"/>
      <c r="T2060" s="56"/>
      <c r="U2060" s="56"/>
      <c r="V2060" s="56"/>
      <c r="W2060" s="56"/>
      <c r="X2060" s="56">
        <v>0</v>
      </c>
      <c r="Y2060" s="56">
        <v>42</v>
      </c>
      <c r="Z2060" s="56">
        <v>7</v>
      </c>
      <c r="AA2060" s="56">
        <v>17</v>
      </c>
      <c r="AB2060" s="56">
        <v>7</v>
      </c>
      <c r="AC2060" s="56">
        <v>7</v>
      </c>
      <c r="AD2060" s="56">
        <v>4</v>
      </c>
      <c r="AE2060" s="1">
        <v>12</v>
      </c>
      <c r="AG2060" s="6">
        <f>IF(Q2060&gt;0,RANK(Q2060,(N2060:P2060,Q2060:AE2060)),0)</f>
        <v>0</v>
      </c>
      <c r="AH2060" s="6">
        <f>IF(R2060&gt;0,RANK(R2060,(N2060:P2060,Q2060:AE2060)),0)</f>
        <v>0</v>
      </c>
      <c r="AI2060" s="6">
        <f>IF(T2060&gt;0,RANK(T2060,(N2060:P2060,Q2060:AE2060)),0)</f>
        <v>0</v>
      </c>
      <c r="AJ2060" s="6">
        <f>IF(S2060&gt;0,RANK(S2060,(N2060:P2060,Q2060:AE2060)),0)</f>
        <v>0</v>
      </c>
      <c r="AK2060" s="2">
        <f t="shared" si="725"/>
        <v>0</v>
      </c>
      <c r="AL2060" s="2">
        <f t="shared" si="726"/>
        <v>0</v>
      </c>
      <c r="AM2060" s="2">
        <f t="shared" si="727"/>
        <v>0</v>
      </c>
      <c r="AN2060" s="2">
        <f t="shared" si="728"/>
        <v>0</v>
      </c>
      <c r="AP2060" t="s">
        <v>2924</v>
      </c>
      <c r="AQ2060" t="s">
        <v>1761</v>
      </c>
      <c r="AT2060" s="92">
        <v>47</v>
      </c>
      <c r="AU2060" s="94">
        <v>51</v>
      </c>
      <c r="AV2060" s="98">
        <f t="shared" si="729"/>
        <v>47051</v>
      </c>
      <c r="AX2060" s="6" t="s">
        <v>1535</v>
      </c>
    </row>
    <row r="2061" spans="1:50" hidden="1" outlineLevel="1">
      <c r="A2061" t="s">
        <v>484</v>
      </c>
      <c r="B2061" t="s">
        <v>1761</v>
      </c>
      <c r="C2061" s="1">
        <f t="shared" si="718"/>
        <v>12969</v>
      </c>
      <c r="D2061" s="6">
        <f>IF(N2061&gt;0, RANK(N2061,(N2061:P2061,Q2061:AE2061)),0)</f>
        <v>2</v>
      </c>
      <c r="E2061" s="6">
        <f>IF(O2061&gt;0,RANK(O2061,(N2061:P2061,Q2061:AE2061)),0)</f>
        <v>1</v>
      </c>
      <c r="F2061" s="6">
        <f>IF(P2061&gt;0,RANK(P2061,(N2061:P2061,Q2061:AE2061)),0)</f>
        <v>0</v>
      </c>
      <c r="G2061" s="1">
        <f t="shared" si="719"/>
        <v>1368</v>
      </c>
      <c r="H2061" s="2">
        <f t="shared" si="720"/>
        <v>0.1054823039555864</v>
      </c>
      <c r="I2061" s="2"/>
      <c r="J2061" s="2">
        <f t="shared" si="721"/>
        <v>0.4398951345516231</v>
      </c>
      <c r="K2061" s="2">
        <f t="shared" si="722"/>
        <v>0.54537743850720954</v>
      </c>
      <c r="L2061" s="2">
        <f t="shared" si="723"/>
        <v>0</v>
      </c>
      <c r="M2061" s="2">
        <f t="shared" si="724"/>
        <v>1.4727426941167354E-2</v>
      </c>
      <c r="N2061" s="56">
        <v>5705</v>
      </c>
      <c r="O2061" s="56">
        <v>7073</v>
      </c>
      <c r="P2061" s="56"/>
      <c r="Q2061" s="56"/>
      <c r="R2061" s="56"/>
      <c r="S2061" s="56"/>
      <c r="T2061" s="56"/>
      <c r="U2061" s="56"/>
      <c r="V2061" s="56"/>
      <c r="W2061" s="56"/>
      <c r="X2061" s="56">
        <v>0</v>
      </c>
      <c r="Y2061" s="56">
        <v>46</v>
      </c>
      <c r="Z2061" s="56">
        <v>20</v>
      </c>
      <c r="AA2061" s="56">
        <v>23</v>
      </c>
      <c r="AB2061" s="56">
        <v>25</v>
      </c>
      <c r="AC2061" s="56">
        <v>33</v>
      </c>
      <c r="AD2061" s="56">
        <v>18</v>
      </c>
      <c r="AE2061" s="1">
        <v>26</v>
      </c>
      <c r="AG2061" s="6">
        <f>IF(Q2061&gt;0,RANK(Q2061,(N2061:P2061,Q2061:AE2061)),0)</f>
        <v>0</v>
      </c>
      <c r="AH2061" s="6">
        <f>IF(R2061&gt;0,RANK(R2061,(N2061:P2061,Q2061:AE2061)),0)</f>
        <v>0</v>
      </c>
      <c r="AI2061" s="6">
        <f>IF(T2061&gt;0,RANK(T2061,(N2061:P2061,Q2061:AE2061)),0)</f>
        <v>0</v>
      </c>
      <c r="AJ2061" s="6">
        <f>IF(S2061&gt;0,RANK(S2061,(N2061:P2061,Q2061:AE2061)),0)</f>
        <v>0</v>
      </c>
      <c r="AK2061" s="2">
        <f t="shared" si="725"/>
        <v>0</v>
      </c>
      <c r="AL2061" s="2">
        <f t="shared" si="726"/>
        <v>0</v>
      </c>
      <c r="AM2061" s="2">
        <f t="shared" si="727"/>
        <v>0</v>
      </c>
      <c r="AN2061" s="2">
        <f t="shared" si="728"/>
        <v>0</v>
      </c>
      <c r="AP2061" t="s">
        <v>484</v>
      </c>
      <c r="AQ2061" t="s">
        <v>1761</v>
      </c>
      <c r="AT2061" s="92">
        <v>47</v>
      </c>
      <c r="AU2061" s="94">
        <v>53</v>
      </c>
      <c r="AV2061" s="98">
        <f t="shared" si="729"/>
        <v>47053</v>
      </c>
      <c r="AX2061" s="6" t="s">
        <v>1535</v>
      </c>
    </row>
    <row r="2062" spans="1:50" hidden="1" outlineLevel="1">
      <c r="A2062" t="s">
        <v>1346</v>
      </c>
      <c r="B2062" t="s">
        <v>1761</v>
      </c>
      <c r="C2062" s="1">
        <f t="shared" si="718"/>
        <v>6217</v>
      </c>
      <c r="D2062" s="6">
        <f>IF(N2062&gt;0, RANK(N2062,(N2062:P2062,Q2062:AE2062)),0)</f>
        <v>1</v>
      </c>
      <c r="E2062" s="6">
        <f>IF(O2062&gt;0,RANK(O2062,(N2062:P2062,Q2062:AE2062)),0)</f>
        <v>2</v>
      </c>
      <c r="F2062" s="6">
        <f>IF(P2062&gt;0,RANK(P2062,(N2062:P2062,Q2062:AE2062)),0)</f>
        <v>0</v>
      </c>
      <c r="G2062" s="1">
        <f t="shared" si="719"/>
        <v>192</v>
      </c>
      <c r="H2062" s="2">
        <f t="shared" si="720"/>
        <v>3.0883062570371562E-2</v>
      </c>
      <c r="I2062" s="2"/>
      <c r="J2062" s="2">
        <f t="shared" si="721"/>
        <v>0.51133987453755836</v>
      </c>
      <c r="K2062" s="2">
        <f t="shared" si="722"/>
        <v>0.48045681196718676</v>
      </c>
      <c r="L2062" s="2">
        <f t="shared" si="723"/>
        <v>0</v>
      </c>
      <c r="M2062" s="2">
        <f t="shared" si="724"/>
        <v>8.2033134952548825E-3</v>
      </c>
      <c r="N2062" s="56">
        <v>3179</v>
      </c>
      <c r="O2062" s="56">
        <v>2987</v>
      </c>
      <c r="P2062" s="56"/>
      <c r="Q2062" s="56"/>
      <c r="R2062" s="56"/>
      <c r="S2062" s="56"/>
      <c r="T2062" s="56"/>
      <c r="U2062" s="56"/>
      <c r="V2062" s="56"/>
      <c r="W2062" s="56"/>
      <c r="X2062" s="56">
        <v>0</v>
      </c>
      <c r="Y2062" s="56">
        <v>13</v>
      </c>
      <c r="Z2062" s="56">
        <v>2</v>
      </c>
      <c r="AA2062" s="56">
        <v>10</v>
      </c>
      <c r="AB2062" s="56">
        <v>4</v>
      </c>
      <c r="AC2062" s="56">
        <v>10</v>
      </c>
      <c r="AD2062" s="56">
        <v>1</v>
      </c>
      <c r="AE2062" s="1">
        <v>11</v>
      </c>
      <c r="AG2062" s="6">
        <f>IF(Q2062&gt;0,RANK(Q2062,(N2062:P2062,Q2062:AE2062)),0)</f>
        <v>0</v>
      </c>
      <c r="AH2062" s="6">
        <f>IF(R2062&gt;0,RANK(R2062,(N2062:P2062,Q2062:AE2062)),0)</f>
        <v>0</v>
      </c>
      <c r="AI2062" s="6">
        <f>IF(T2062&gt;0,RANK(T2062,(N2062:P2062,Q2062:AE2062)),0)</f>
        <v>0</v>
      </c>
      <c r="AJ2062" s="6">
        <f>IF(S2062&gt;0,RANK(S2062,(N2062:P2062,Q2062:AE2062)),0)</f>
        <v>0</v>
      </c>
      <c r="AK2062" s="2">
        <f t="shared" si="725"/>
        <v>0</v>
      </c>
      <c r="AL2062" s="2">
        <f t="shared" si="726"/>
        <v>0</v>
      </c>
      <c r="AM2062" s="2">
        <f t="shared" si="727"/>
        <v>0</v>
      </c>
      <c r="AN2062" s="2">
        <f t="shared" si="728"/>
        <v>0</v>
      </c>
      <c r="AP2062" t="s">
        <v>1346</v>
      </c>
      <c r="AQ2062" t="s">
        <v>1761</v>
      </c>
      <c r="AT2062" s="92">
        <v>47</v>
      </c>
      <c r="AU2062" s="94">
        <v>55</v>
      </c>
      <c r="AV2062" s="98">
        <f t="shared" si="729"/>
        <v>47055</v>
      </c>
      <c r="AX2062" s="6" t="s">
        <v>1535</v>
      </c>
    </row>
    <row r="2063" spans="1:50" hidden="1" outlineLevel="1">
      <c r="A2063" t="s">
        <v>2100</v>
      </c>
      <c r="B2063" t="s">
        <v>1761</v>
      </c>
      <c r="C2063" s="1">
        <f t="shared" si="718"/>
        <v>4146</v>
      </c>
      <c r="D2063" s="6">
        <f>IF(N2063&gt;0, RANK(N2063,(N2063:P2063,Q2063:AE2063)),0)</f>
        <v>2</v>
      </c>
      <c r="E2063" s="6">
        <f>IF(O2063&gt;0,RANK(O2063,(N2063:P2063,Q2063:AE2063)),0)</f>
        <v>1</v>
      </c>
      <c r="F2063" s="6">
        <f>IF(P2063&gt;0,RANK(P2063,(N2063:P2063,Q2063:AE2063)),0)</f>
        <v>0</v>
      </c>
      <c r="G2063" s="1">
        <f t="shared" si="719"/>
        <v>1311</v>
      </c>
      <c r="H2063" s="2">
        <f t="shared" si="720"/>
        <v>0.31620839363241676</v>
      </c>
      <c r="I2063" s="2"/>
      <c r="J2063" s="2">
        <f t="shared" si="721"/>
        <v>0.3376748673420164</v>
      </c>
      <c r="K2063" s="2">
        <f t="shared" si="722"/>
        <v>0.65388326097443317</v>
      </c>
      <c r="L2063" s="2">
        <f t="shared" si="723"/>
        <v>0</v>
      </c>
      <c r="M2063" s="2">
        <f t="shared" si="724"/>
        <v>8.4418716835503727E-3</v>
      </c>
      <c r="N2063" s="56">
        <v>1400</v>
      </c>
      <c r="O2063" s="56">
        <v>2711</v>
      </c>
      <c r="P2063" s="56"/>
      <c r="Q2063" s="56"/>
      <c r="R2063" s="56"/>
      <c r="S2063" s="56"/>
      <c r="T2063" s="56"/>
      <c r="U2063" s="56"/>
      <c r="V2063" s="56"/>
      <c r="W2063" s="56"/>
      <c r="X2063" s="56">
        <v>0</v>
      </c>
      <c r="Y2063" s="56">
        <v>11</v>
      </c>
      <c r="Z2063" s="56">
        <v>1</v>
      </c>
      <c r="AA2063" s="56">
        <v>3</v>
      </c>
      <c r="AB2063" s="56">
        <v>4</v>
      </c>
      <c r="AC2063" s="56">
        <v>7</v>
      </c>
      <c r="AD2063" s="56">
        <v>5</v>
      </c>
      <c r="AE2063" s="1">
        <v>4</v>
      </c>
      <c r="AG2063" s="6">
        <f>IF(Q2063&gt;0,RANK(Q2063,(N2063:P2063,Q2063:AE2063)),0)</f>
        <v>0</v>
      </c>
      <c r="AH2063" s="6">
        <f>IF(R2063&gt;0,RANK(R2063,(N2063:P2063,Q2063:AE2063)),0)</f>
        <v>0</v>
      </c>
      <c r="AI2063" s="6">
        <f>IF(T2063&gt;0,RANK(T2063,(N2063:P2063,Q2063:AE2063)),0)</f>
        <v>0</v>
      </c>
      <c r="AJ2063" s="6">
        <f>IF(S2063&gt;0,RANK(S2063,(N2063:P2063,Q2063:AE2063)),0)</f>
        <v>0</v>
      </c>
      <c r="AK2063" s="2">
        <f t="shared" si="725"/>
        <v>0</v>
      </c>
      <c r="AL2063" s="2">
        <f t="shared" si="726"/>
        <v>0</v>
      </c>
      <c r="AM2063" s="2">
        <f t="shared" si="727"/>
        <v>0</v>
      </c>
      <c r="AN2063" s="2">
        <f t="shared" si="728"/>
        <v>0</v>
      </c>
      <c r="AP2063" t="s">
        <v>2100</v>
      </c>
      <c r="AQ2063" t="s">
        <v>1761</v>
      </c>
      <c r="AT2063" s="92">
        <v>47</v>
      </c>
      <c r="AU2063" s="94">
        <v>57</v>
      </c>
      <c r="AV2063" s="98">
        <f t="shared" si="729"/>
        <v>47057</v>
      </c>
      <c r="AX2063" s="6" t="s">
        <v>1535</v>
      </c>
    </row>
    <row r="2064" spans="1:50" hidden="1" outlineLevel="1">
      <c r="A2064" t="s">
        <v>1703</v>
      </c>
      <c r="B2064" t="s">
        <v>1761</v>
      </c>
      <c r="C2064" s="1">
        <f t="shared" si="718"/>
        <v>13971</v>
      </c>
      <c r="D2064" s="6">
        <f>IF(N2064&gt;0, RANK(N2064,(N2064:P2064,Q2064:AE2064)),0)</f>
        <v>2</v>
      </c>
      <c r="E2064" s="6">
        <f>IF(O2064&gt;0,RANK(O2064,(N2064:P2064,Q2064:AE2064)),0)</f>
        <v>1</v>
      </c>
      <c r="F2064" s="6">
        <f>IF(P2064&gt;0,RANK(P2064,(N2064:P2064,Q2064:AE2064)),0)</f>
        <v>0</v>
      </c>
      <c r="G2064" s="1">
        <f t="shared" si="719"/>
        <v>5274</v>
      </c>
      <c r="H2064" s="2">
        <f t="shared" si="720"/>
        <v>0.37749624221601891</v>
      </c>
      <c r="I2064" s="2"/>
      <c r="J2064" s="2">
        <f t="shared" si="721"/>
        <v>0.30584782764297475</v>
      </c>
      <c r="K2064" s="2">
        <f t="shared" si="722"/>
        <v>0.68334406985899365</v>
      </c>
      <c r="L2064" s="2">
        <f t="shared" si="723"/>
        <v>0</v>
      </c>
      <c r="M2064" s="2">
        <f t="shared" si="724"/>
        <v>1.0808102498031547E-2</v>
      </c>
      <c r="N2064" s="56">
        <v>4273</v>
      </c>
      <c r="O2064" s="56">
        <v>9547</v>
      </c>
      <c r="P2064" s="56"/>
      <c r="Q2064" s="56"/>
      <c r="R2064" s="56"/>
      <c r="S2064" s="56"/>
      <c r="T2064" s="56"/>
      <c r="U2064" s="56"/>
      <c r="V2064" s="56"/>
      <c r="W2064" s="56"/>
      <c r="X2064" s="56">
        <v>0</v>
      </c>
      <c r="Y2064" s="56">
        <v>75</v>
      </c>
      <c r="Z2064" s="56">
        <v>6</v>
      </c>
      <c r="AA2064" s="56">
        <v>10</v>
      </c>
      <c r="AB2064" s="56">
        <v>10</v>
      </c>
      <c r="AC2064" s="56">
        <v>23</v>
      </c>
      <c r="AD2064" s="56">
        <v>15</v>
      </c>
      <c r="AE2064" s="1">
        <v>12</v>
      </c>
      <c r="AG2064" s="6">
        <f>IF(Q2064&gt;0,RANK(Q2064,(N2064:P2064,Q2064:AE2064)),0)</f>
        <v>0</v>
      </c>
      <c r="AH2064" s="6">
        <f>IF(R2064&gt;0,RANK(R2064,(N2064:P2064,Q2064:AE2064)),0)</f>
        <v>0</v>
      </c>
      <c r="AI2064" s="6">
        <f>IF(T2064&gt;0,RANK(T2064,(N2064:P2064,Q2064:AE2064)),0)</f>
        <v>0</v>
      </c>
      <c r="AJ2064" s="6">
        <f>IF(S2064&gt;0,RANK(S2064,(N2064:P2064,Q2064:AE2064)),0)</f>
        <v>0</v>
      </c>
      <c r="AK2064" s="2">
        <f t="shared" si="725"/>
        <v>0</v>
      </c>
      <c r="AL2064" s="2">
        <f t="shared" si="726"/>
        <v>0</v>
      </c>
      <c r="AM2064" s="2">
        <f t="shared" si="727"/>
        <v>0</v>
      </c>
      <c r="AN2064" s="2">
        <f t="shared" si="728"/>
        <v>0</v>
      </c>
      <c r="AP2064" t="s">
        <v>1703</v>
      </c>
      <c r="AQ2064" t="s">
        <v>1761</v>
      </c>
      <c r="AT2064" s="92">
        <v>47</v>
      </c>
      <c r="AU2064" s="94">
        <v>59</v>
      </c>
      <c r="AV2064" s="98">
        <f t="shared" si="729"/>
        <v>47059</v>
      </c>
      <c r="AX2064" s="6" t="s">
        <v>1535</v>
      </c>
    </row>
    <row r="2065" spans="1:50" hidden="1" outlineLevel="1">
      <c r="A2065" t="s">
        <v>1836</v>
      </c>
      <c r="B2065" t="s">
        <v>1761</v>
      </c>
      <c r="C2065" s="1">
        <f t="shared" si="718"/>
        <v>2939</v>
      </c>
      <c r="D2065" s="6">
        <f>IF(N2065&gt;0, RANK(N2065,(N2065:P2065,Q2065:AE2065)),0)</f>
        <v>1</v>
      </c>
      <c r="E2065" s="6">
        <f>IF(O2065&gt;0,RANK(O2065,(N2065:P2065,Q2065:AE2065)),0)</f>
        <v>2</v>
      </c>
      <c r="F2065" s="6">
        <f>IF(P2065&gt;0,RANK(P2065,(N2065:P2065,Q2065:AE2065)),0)</f>
        <v>0</v>
      </c>
      <c r="G2065" s="1">
        <f t="shared" si="719"/>
        <v>247</v>
      </c>
      <c r="H2065" s="2">
        <f t="shared" si="720"/>
        <v>8.4042191221503915E-2</v>
      </c>
      <c r="I2065" s="2"/>
      <c r="J2065" s="2">
        <f t="shared" si="721"/>
        <v>0.53759782238856757</v>
      </c>
      <c r="K2065" s="2">
        <f t="shared" si="722"/>
        <v>0.4535556311670636</v>
      </c>
      <c r="L2065" s="2">
        <f t="shared" si="723"/>
        <v>0</v>
      </c>
      <c r="M2065" s="2">
        <f t="shared" si="724"/>
        <v>8.8465464443688302E-3</v>
      </c>
      <c r="N2065" s="56">
        <v>1580</v>
      </c>
      <c r="O2065" s="56">
        <v>1333</v>
      </c>
      <c r="P2065" s="56"/>
      <c r="Q2065" s="56"/>
      <c r="R2065" s="56"/>
      <c r="S2065" s="56"/>
      <c r="T2065" s="56"/>
      <c r="U2065" s="56"/>
      <c r="V2065" s="56"/>
      <c r="W2065" s="56"/>
      <c r="X2065" s="56">
        <v>0</v>
      </c>
      <c r="Y2065" s="56">
        <v>5</v>
      </c>
      <c r="Z2065" s="56">
        <v>2</v>
      </c>
      <c r="AA2065" s="56">
        <v>4</v>
      </c>
      <c r="AB2065" s="56">
        <v>4</v>
      </c>
      <c r="AC2065" s="56">
        <v>6</v>
      </c>
      <c r="AD2065" s="56">
        <v>3</v>
      </c>
      <c r="AE2065" s="1">
        <v>2</v>
      </c>
      <c r="AG2065" s="6">
        <f>IF(Q2065&gt;0,RANK(Q2065,(N2065:P2065,Q2065:AE2065)),0)</f>
        <v>0</v>
      </c>
      <c r="AH2065" s="6">
        <f>IF(R2065&gt;0,RANK(R2065,(N2065:P2065,Q2065:AE2065)),0)</f>
        <v>0</v>
      </c>
      <c r="AI2065" s="6">
        <f>IF(T2065&gt;0,RANK(T2065,(N2065:P2065,Q2065:AE2065)),0)</f>
        <v>0</v>
      </c>
      <c r="AJ2065" s="6">
        <f>IF(S2065&gt;0,RANK(S2065,(N2065:P2065,Q2065:AE2065)),0)</f>
        <v>0</v>
      </c>
      <c r="AK2065" s="2">
        <f t="shared" si="725"/>
        <v>0</v>
      </c>
      <c r="AL2065" s="2">
        <f t="shared" si="726"/>
        <v>0</v>
      </c>
      <c r="AM2065" s="2">
        <f t="shared" si="727"/>
        <v>0</v>
      </c>
      <c r="AN2065" s="2">
        <f t="shared" si="728"/>
        <v>0</v>
      </c>
      <c r="AP2065" t="s">
        <v>1836</v>
      </c>
      <c r="AQ2065" t="s">
        <v>1761</v>
      </c>
      <c r="AT2065" s="92">
        <v>47</v>
      </c>
      <c r="AU2065" s="94">
        <v>61</v>
      </c>
      <c r="AV2065" s="98">
        <f t="shared" si="729"/>
        <v>47061</v>
      </c>
      <c r="AX2065" s="6" t="s">
        <v>1535</v>
      </c>
    </row>
    <row r="2066" spans="1:50" hidden="1" outlineLevel="1">
      <c r="A2066" t="s">
        <v>2535</v>
      </c>
      <c r="B2066" t="s">
        <v>1761</v>
      </c>
      <c r="C2066" s="1">
        <f t="shared" si="718"/>
        <v>14175</v>
      </c>
      <c r="D2066" s="6">
        <f>IF(N2066&gt;0, RANK(N2066,(N2066:P2066,Q2066:AE2066)),0)</f>
        <v>2</v>
      </c>
      <c r="E2066" s="6">
        <f>IF(O2066&gt;0,RANK(O2066,(N2066:P2066,Q2066:AE2066)),0)</f>
        <v>1</v>
      </c>
      <c r="F2066" s="6">
        <f>IF(P2066&gt;0,RANK(P2066,(N2066:P2066,Q2066:AE2066)),0)</f>
        <v>0</v>
      </c>
      <c r="G2066" s="1">
        <f t="shared" si="719"/>
        <v>4113</v>
      </c>
      <c r="H2066" s="2">
        <f t="shared" si="720"/>
        <v>0.29015873015873017</v>
      </c>
      <c r="I2066" s="2"/>
      <c r="J2066" s="2">
        <f t="shared" si="721"/>
        <v>0.35167548500881834</v>
      </c>
      <c r="K2066" s="2">
        <f t="shared" si="722"/>
        <v>0.64183421516754846</v>
      </c>
      <c r="L2066" s="2">
        <f t="shared" si="723"/>
        <v>0</v>
      </c>
      <c r="M2066" s="2">
        <f t="shared" si="724"/>
        <v>6.4902998236331388E-3</v>
      </c>
      <c r="N2066" s="56">
        <v>4985</v>
      </c>
      <c r="O2066" s="56">
        <v>9098</v>
      </c>
      <c r="P2066" s="56"/>
      <c r="Q2066" s="56"/>
      <c r="R2066" s="56"/>
      <c r="S2066" s="56"/>
      <c r="T2066" s="56"/>
      <c r="U2066" s="56"/>
      <c r="V2066" s="56"/>
      <c r="W2066" s="56"/>
      <c r="X2066" s="56">
        <v>0</v>
      </c>
      <c r="Y2066" s="56">
        <v>35</v>
      </c>
      <c r="Z2066" s="56">
        <v>5</v>
      </c>
      <c r="AA2066" s="56">
        <v>4</v>
      </c>
      <c r="AB2066" s="56">
        <v>13</v>
      </c>
      <c r="AC2066" s="56">
        <v>17</v>
      </c>
      <c r="AD2066" s="56">
        <v>8</v>
      </c>
      <c r="AE2066" s="1">
        <v>10</v>
      </c>
      <c r="AG2066" s="6">
        <f>IF(Q2066&gt;0,RANK(Q2066,(N2066:P2066,Q2066:AE2066)),0)</f>
        <v>0</v>
      </c>
      <c r="AH2066" s="6">
        <f>IF(R2066&gt;0,RANK(R2066,(N2066:P2066,Q2066:AE2066)),0)</f>
        <v>0</v>
      </c>
      <c r="AI2066" s="6">
        <f>IF(T2066&gt;0,RANK(T2066,(N2066:P2066,Q2066:AE2066)),0)</f>
        <v>0</v>
      </c>
      <c r="AJ2066" s="6">
        <f>IF(S2066&gt;0,RANK(S2066,(N2066:P2066,Q2066:AE2066)),0)</f>
        <v>0</v>
      </c>
      <c r="AK2066" s="2">
        <f t="shared" si="725"/>
        <v>0</v>
      </c>
      <c r="AL2066" s="2">
        <f t="shared" si="726"/>
        <v>0</v>
      </c>
      <c r="AM2066" s="2">
        <f t="shared" si="727"/>
        <v>0</v>
      </c>
      <c r="AN2066" s="2">
        <f t="shared" si="728"/>
        <v>0</v>
      </c>
      <c r="AP2066" t="s">
        <v>2535</v>
      </c>
      <c r="AQ2066" t="s">
        <v>1761</v>
      </c>
      <c r="AT2066" s="92">
        <v>47</v>
      </c>
      <c r="AU2066" s="94">
        <v>63</v>
      </c>
      <c r="AV2066" s="98">
        <f t="shared" si="729"/>
        <v>47063</v>
      </c>
      <c r="AX2066" s="6" t="s">
        <v>1535</v>
      </c>
    </row>
    <row r="2067" spans="1:50" hidden="1" outlineLevel="1">
      <c r="A2067" t="s">
        <v>2878</v>
      </c>
      <c r="B2067" t="s">
        <v>1761</v>
      </c>
      <c r="C2067" s="1">
        <f t="shared" si="718"/>
        <v>88053</v>
      </c>
      <c r="D2067" s="6">
        <f>IF(N2067&gt;0, RANK(N2067,(N2067:P2067,Q2067:AE2067)),0)</f>
        <v>2</v>
      </c>
      <c r="E2067" s="6">
        <f>IF(O2067&gt;0,RANK(O2067,(N2067:P2067,Q2067:AE2067)),0)</f>
        <v>1</v>
      </c>
      <c r="F2067" s="6">
        <f>IF(P2067&gt;0,RANK(P2067,(N2067:P2067,Q2067:AE2067)),0)</f>
        <v>0</v>
      </c>
      <c r="G2067" s="1">
        <f t="shared" si="719"/>
        <v>27486</v>
      </c>
      <c r="H2067" s="2">
        <f t="shared" si="720"/>
        <v>0.31215290790773736</v>
      </c>
      <c r="I2067" s="2"/>
      <c r="J2067" s="2">
        <f t="shared" si="721"/>
        <v>0.33755806162197766</v>
      </c>
      <c r="K2067" s="2">
        <f t="shared" si="722"/>
        <v>0.64971096952971508</v>
      </c>
      <c r="L2067" s="2">
        <f t="shared" si="723"/>
        <v>0</v>
      </c>
      <c r="M2067" s="2">
        <f t="shared" si="724"/>
        <v>1.2730968848307267E-2</v>
      </c>
      <c r="N2067" s="56">
        <v>29723</v>
      </c>
      <c r="O2067" s="56">
        <v>57209</v>
      </c>
      <c r="P2067" s="56"/>
      <c r="Q2067" s="56"/>
      <c r="R2067" s="56"/>
      <c r="S2067" s="56"/>
      <c r="T2067" s="56"/>
      <c r="U2067" s="56"/>
      <c r="V2067" s="56"/>
      <c r="W2067" s="56"/>
      <c r="X2067" s="56">
        <v>0</v>
      </c>
      <c r="Y2067" s="56">
        <v>256</v>
      </c>
      <c r="Z2067" s="56">
        <v>117</v>
      </c>
      <c r="AA2067" s="56">
        <v>167</v>
      </c>
      <c r="AB2067" s="56">
        <v>129</v>
      </c>
      <c r="AC2067" s="56">
        <v>190</v>
      </c>
      <c r="AD2067" s="56">
        <v>108</v>
      </c>
      <c r="AE2067" s="1">
        <v>154</v>
      </c>
      <c r="AG2067" s="6">
        <f>IF(Q2067&gt;0,RANK(Q2067,(N2067:P2067,Q2067:AE2067)),0)</f>
        <v>0</v>
      </c>
      <c r="AH2067" s="6">
        <f>IF(R2067&gt;0,RANK(R2067,(N2067:P2067,Q2067:AE2067)),0)</f>
        <v>0</v>
      </c>
      <c r="AI2067" s="6">
        <f>IF(T2067&gt;0,RANK(T2067,(N2067:P2067,Q2067:AE2067)),0)</f>
        <v>0</v>
      </c>
      <c r="AJ2067" s="6">
        <f>IF(S2067&gt;0,RANK(S2067,(N2067:P2067,Q2067:AE2067)),0)</f>
        <v>0</v>
      </c>
      <c r="AK2067" s="2">
        <f t="shared" si="725"/>
        <v>0</v>
      </c>
      <c r="AL2067" s="2">
        <f t="shared" si="726"/>
        <v>0</v>
      </c>
      <c r="AM2067" s="2">
        <f t="shared" si="727"/>
        <v>0</v>
      </c>
      <c r="AN2067" s="2">
        <f t="shared" si="728"/>
        <v>0</v>
      </c>
      <c r="AP2067" t="s">
        <v>2878</v>
      </c>
      <c r="AQ2067" t="s">
        <v>1761</v>
      </c>
      <c r="AT2067" s="92">
        <v>47</v>
      </c>
      <c r="AU2067" s="94">
        <v>65</v>
      </c>
      <c r="AV2067" s="98">
        <f t="shared" si="729"/>
        <v>47065</v>
      </c>
      <c r="AX2067" s="6" t="s">
        <v>1535</v>
      </c>
    </row>
    <row r="2068" spans="1:50" hidden="1" outlineLevel="1">
      <c r="A2068" t="s">
        <v>2792</v>
      </c>
      <c r="B2068" t="s">
        <v>1761</v>
      </c>
      <c r="C2068" s="1">
        <f t="shared" si="718"/>
        <v>1506</v>
      </c>
      <c r="D2068" s="6">
        <f>IF(N2068&gt;0, RANK(N2068,(N2068:P2068,Q2068:AE2068)),0)</f>
        <v>2</v>
      </c>
      <c r="E2068" s="6">
        <f>IF(O2068&gt;0,RANK(O2068,(N2068:P2068,Q2068:AE2068)),0)</f>
        <v>1</v>
      </c>
      <c r="F2068" s="6">
        <f>IF(P2068&gt;0,RANK(P2068,(N2068:P2068,Q2068:AE2068)),0)</f>
        <v>0</v>
      </c>
      <c r="G2068" s="1">
        <f t="shared" si="719"/>
        <v>531</v>
      </c>
      <c r="H2068" s="2">
        <f t="shared" si="720"/>
        <v>0.35258964143426297</v>
      </c>
      <c r="I2068" s="2"/>
      <c r="J2068" s="2">
        <f t="shared" si="721"/>
        <v>0.31872509960159362</v>
      </c>
      <c r="K2068" s="2">
        <f t="shared" si="722"/>
        <v>0.67131474103585653</v>
      </c>
      <c r="L2068" s="2">
        <f t="shared" si="723"/>
        <v>0</v>
      </c>
      <c r="M2068" s="2">
        <f t="shared" si="724"/>
        <v>9.960159362549903E-3</v>
      </c>
      <c r="N2068" s="56">
        <v>480</v>
      </c>
      <c r="O2068" s="56">
        <v>1011</v>
      </c>
      <c r="P2068" s="56"/>
      <c r="Q2068" s="56"/>
      <c r="R2068" s="56"/>
      <c r="S2068" s="56"/>
      <c r="T2068" s="56"/>
      <c r="U2068" s="56"/>
      <c r="V2068" s="56"/>
      <c r="W2068" s="56"/>
      <c r="X2068" s="56">
        <v>0</v>
      </c>
      <c r="Y2068" s="56">
        <v>6</v>
      </c>
      <c r="Z2068" s="56">
        <v>0</v>
      </c>
      <c r="AA2068" s="56">
        <v>3</v>
      </c>
      <c r="AB2068" s="56">
        <v>1</v>
      </c>
      <c r="AC2068" s="56">
        <v>1</v>
      </c>
      <c r="AD2068" s="56">
        <v>3</v>
      </c>
      <c r="AE2068" s="1">
        <v>1</v>
      </c>
      <c r="AG2068" s="6">
        <f>IF(Q2068&gt;0,RANK(Q2068,(N2068:P2068,Q2068:AE2068)),0)</f>
        <v>0</v>
      </c>
      <c r="AH2068" s="6">
        <f>IF(R2068&gt;0,RANK(R2068,(N2068:P2068,Q2068:AE2068)),0)</f>
        <v>0</v>
      </c>
      <c r="AI2068" s="6">
        <f>IF(T2068&gt;0,RANK(T2068,(N2068:P2068,Q2068:AE2068)),0)</f>
        <v>0</v>
      </c>
      <c r="AJ2068" s="6">
        <f>IF(S2068&gt;0,RANK(S2068,(N2068:P2068,Q2068:AE2068)),0)</f>
        <v>0</v>
      </c>
      <c r="AK2068" s="2">
        <f t="shared" si="725"/>
        <v>0</v>
      </c>
      <c r="AL2068" s="2">
        <f t="shared" si="726"/>
        <v>0</v>
      </c>
      <c r="AM2068" s="2">
        <f t="shared" si="727"/>
        <v>0</v>
      </c>
      <c r="AN2068" s="2">
        <f t="shared" si="728"/>
        <v>0</v>
      </c>
      <c r="AP2068" t="s">
        <v>2792</v>
      </c>
      <c r="AQ2068" t="s">
        <v>1761</v>
      </c>
      <c r="AT2068" s="92">
        <v>47</v>
      </c>
      <c r="AU2068" s="94">
        <v>67</v>
      </c>
      <c r="AV2068" s="98">
        <f t="shared" si="729"/>
        <v>47067</v>
      </c>
      <c r="AX2068" s="6" t="s">
        <v>1535</v>
      </c>
    </row>
    <row r="2069" spans="1:50" hidden="1" outlineLevel="1">
      <c r="A2069" t="s">
        <v>1544</v>
      </c>
      <c r="B2069" t="s">
        <v>1761</v>
      </c>
      <c r="C2069" s="1">
        <f t="shared" si="718"/>
        <v>6191</v>
      </c>
      <c r="D2069" s="6">
        <f>IF(N2069&gt;0, RANK(N2069,(N2069:P2069,Q2069:AE2069)),0)</f>
        <v>2</v>
      </c>
      <c r="E2069" s="6">
        <f>IF(O2069&gt;0,RANK(O2069,(N2069:P2069,Q2069:AE2069)),0)</f>
        <v>1</v>
      </c>
      <c r="F2069" s="6">
        <f>IF(P2069&gt;0,RANK(P2069,(N2069:P2069,Q2069:AE2069)),0)</f>
        <v>0</v>
      </c>
      <c r="G2069" s="1">
        <f t="shared" si="719"/>
        <v>852</v>
      </c>
      <c r="H2069" s="2">
        <f t="shared" si="720"/>
        <v>0.13761912453561623</v>
      </c>
      <c r="I2069" s="2"/>
      <c r="J2069" s="2">
        <f t="shared" si="721"/>
        <v>0.4254563075432079</v>
      </c>
      <c r="K2069" s="2">
        <f t="shared" si="722"/>
        <v>0.56307543207882405</v>
      </c>
      <c r="L2069" s="2">
        <f t="shared" si="723"/>
        <v>0</v>
      </c>
      <c r="M2069" s="2">
        <f t="shared" si="724"/>
        <v>1.1468260377968109E-2</v>
      </c>
      <c r="N2069" s="56">
        <v>2634</v>
      </c>
      <c r="O2069" s="56">
        <v>3486</v>
      </c>
      <c r="P2069" s="56"/>
      <c r="Q2069" s="56"/>
      <c r="R2069" s="56"/>
      <c r="S2069" s="56"/>
      <c r="T2069" s="56"/>
      <c r="U2069" s="56"/>
      <c r="V2069" s="56"/>
      <c r="W2069" s="56"/>
      <c r="X2069" s="56">
        <v>0</v>
      </c>
      <c r="Y2069" s="56">
        <v>25</v>
      </c>
      <c r="Z2069" s="56">
        <v>1</v>
      </c>
      <c r="AA2069" s="56">
        <v>10</v>
      </c>
      <c r="AB2069" s="56">
        <v>6</v>
      </c>
      <c r="AC2069" s="56">
        <v>10</v>
      </c>
      <c r="AD2069" s="56">
        <v>8</v>
      </c>
      <c r="AE2069" s="1">
        <v>11</v>
      </c>
      <c r="AG2069" s="6">
        <f>IF(Q2069&gt;0,RANK(Q2069,(N2069:P2069,Q2069:AE2069)),0)</f>
        <v>0</v>
      </c>
      <c r="AH2069" s="6">
        <f>IF(R2069&gt;0,RANK(R2069,(N2069:P2069,Q2069:AE2069)),0)</f>
        <v>0</v>
      </c>
      <c r="AI2069" s="6">
        <f>IF(T2069&gt;0,RANK(T2069,(N2069:P2069,Q2069:AE2069)),0)</f>
        <v>0</v>
      </c>
      <c r="AJ2069" s="6">
        <f>IF(S2069&gt;0,RANK(S2069,(N2069:P2069,Q2069:AE2069)),0)</f>
        <v>0</v>
      </c>
      <c r="AK2069" s="2">
        <f t="shared" si="725"/>
        <v>0</v>
      </c>
      <c r="AL2069" s="2">
        <f t="shared" si="726"/>
        <v>0</v>
      </c>
      <c r="AM2069" s="2">
        <f t="shared" si="727"/>
        <v>0</v>
      </c>
      <c r="AN2069" s="2">
        <f t="shared" si="728"/>
        <v>0</v>
      </c>
      <c r="AP2069" t="s">
        <v>1544</v>
      </c>
      <c r="AQ2069" t="s">
        <v>1761</v>
      </c>
      <c r="AT2069" s="92">
        <v>47</v>
      </c>
      <c r="AU2069" s="94">
        <v>69</v>
      </c>
      <c r="AV2069" s="98">
        <f t="shared" si="729"/>
        <v>47069</v>
      </c>
      <c r="AX2069" s="6" t="s">
        <v>1535</v>
      </c>
    </row>
    <row r="2070" spans="1:50" hidden="1" outlineLevel="1">
      <c r="A2070" t="s">
        <v>1238</v>
      </c>
      <c r="B2070" t="s">
        <v>1761</v>
      </c>
      <c r="C2070" s="1">
        <f t="shared" si="718"/>
        <v>6607</v>
      </c>
      <c r="D2070" s="6">
        <f>IF(N2070&gt;0, RANK(N2070,(N2070:P2070,Q2070:AE2070)),0)</f>
        <v>2</v>
      </c>
      <c r="E2070" s="6">
        <f>IF(O2070&gt;0,RANK(O2070,(N2070:P2070,Q2070:AE2070)),0)</f>
        <v>1</v>
      </c>
      <c r="F2070" s="6">
        <f>IF(P2070&gt;0,RANK(P2070,(N2070:P2070,Q2070:AE2070)),0)</f>
        <v>0</v>
      </c>
      <c r="G2070" s="1">
        <f t="shared" si="719"/>
        <v>1570</v>
      </c>
      <c r="H2070" s="2">
        <f t="shared" si="720"/>
        <v>0.23762675949750264</v>
      </c>
      <c r="I2070" s="2"/>
      <c r="J2070" s="2">
        <f t="shared" si="721"/>
        <v>0.37429998486453764</v>
      </c>
      <c r="K2070" s="2">
        <f t="shared" si="722"/>
        <v>0.61192674436204031</v>
      </c>
      <c r="L2070" s="2">
        <f t="shared" si="723"/>
        <v>0</v>
      </c>
      <c r="M2070" s="2">
        <f t="shared" si="724"/>
        <v>1.3773270773422053E-2</v>
      </c>
      <c r="N2070" s="56">
        <v>2473</v>
      </c>
      <c r="O2070" s="56">
        <v>4043</v>
      </c>
      <c r="P2070" s="56"/>
      <c r="Q2070" s="56"/>
      <c r="R2070" s="56"/>
      <c r="S2070" s="56"/>
      <c r="T2070" s="56"/>
      <c r="U2070" s="56"/>
      <c r="V2070" s="56"/>
      <c r="W2070" s="56"/>
      <c r="X2070" s="56">
        <v>3</v>
      </c>
      <c r="Y2070" s="56">
        <v>23</v>
      </c>
      <c r="Z2070" s="56">
        <v>10</v>
      </c>
      <c r="AA2070" s="56">
        <v>8</v>
      </c>
      <c r="AB2070" s="56">
        <v>11</v>
      </c>
      <c r="AC2070" s="56">
        <v>13</v>
      </c>
      <c r="AD2070" s="56">
        <v>9</v>
      </c>
      <c r="AE2070" s="1">
        <v>14</v>
      </c>
      <c r="AG2070" s="6">
        <f>IF(Q2070&gt;0,RANK(Q2070,(N2070:P2070,Q2070:AE2070)),0)</f>
        <v>0</v>
      </c>
      <c r="AH2070" s="6">
        <f>IF(R2070&gt;0,RANK(R2070,(N2070:P2070,Q2070:AE2070)),0)</f>
        <v>0</v>
      </c>
      <c r="AI2070" s="6">
        <f>IF(T2070&gt;0,RANK(T2070,(N2070:P2070,Q2070:AE2070)),0)</f>
        <v>0</v>
      </c>
      <c r="AJ2070" s="6">
        <f>IF(S2070&gt;0,RANK(S2070,(N2070:P2070,Q2070:AE2070)),0)</f>
        <v>0</v>
      </c>
      <c r="AK2070" s="2">
        <f t="shared" si="725"/>
        <v>0</v>
      </c>
      <c r="AL2070" s="2">
        <f t="shared" si="726"/>
        <v>0</v>
      </c>
      <c r="AM2070" s="2">
        <f t="shared" si="727"/>
        <v>0</v>
      </c>
      <c r="AN2070" s="2">
        <f t="shared" si="728"/>
        <v>0</v>
      </c>
      <c r="AP2070" t="s">
        <v>1238</v>
      </c>
      <c r="AQ2070" t="s">
        <v>1761</v>
      </c>
      <c r="AT2070" s="92">
        <v>47</v>
      </c>
      <c r="AU2070" s="94">
        <v>71</v>
      </c>
      <c r="AV2070" s="98">
        <f t="shared" si="729"/>
        <v>47071</v>
      </c>
      <c r="AX2070" s="6" t="s">
        <v>1535</v>
      </c>
    </row>
    <row r="2071" spans="1:50" hidden="1" outlineLevel="1">
      <c r="A2071" t="s">
        <v>1198</v>
      </c>
      <c r="B2071" t="s">
        <v>1761</v>
      </c>
      <c r="C2071" s="1">
        <f t="shared" si="718"/>
        <v>11661</v>
      </c>
      <c r="D2071" s="6">
        <f>IF(N2071&gt;0, RANK(N2071,(N2071:P2071,Q2071:AE2071)),0)</f>
        <v>2</v>
      </c>
      <c r="E2071" s="6">
        <f>IF(O2071&gt;0,RANK(O2071,(N2071:P2071,Q2071:AE2071)),0)</f>
        <v>1</v>
      </c>
      <c r="F2071" s="6">
        <f>IF(P2071&gt;0,RANK(P2071,(N2071:P2071,Q2071:AE2071)),0)</f>
        <v>0</v>
      </c>
      <c r="G2071" s="1">
        <f t="shared" si="719"/>
        <v>3739</v>
      </c>
      <c r="H2071" s="2">
        <f t="shared" si="720"/>
        <v>0.32064145442071862</v>
      </c>
      <c r="I2071" s="2"/>
      <c r="J2071" s="2">
        <f t="shared" si="721"/>
        <v>0.3355629877369008</v>
      </c>
      <c r="K2071" s="2">
        <f t="shared" si="722"/>
        <v>0.65620444215761942</v>
      </c>
      <c r="L2071" s="2">
        <f t="shared" si="723"/>
        <v>0</v>
      </c>
      <c r="M2071" s="2">
        <f t="shared" si="724"/>
        <v>8.2325701054797307E-3</v>
      </c>
      <c r="N2071" s="56">
        <v>3913</v>
      </c>
      <c r="O2071" s="56">
        <v>7652</v>
      </c>
      <c r="P2071" s="56"/>
      <c r="Q2071" s="56"/>
      <c r="R2071" s="56"/>
      <c r="S2071" s="56"/>
      <c r="T2071" s="56"/>
      <c r="U2071" s="56"/>
      <c r="V2071" s="56"/>
      <c r="W2071" s="56"/>
      <c r="X2071" s="56">
        <v>0</v>
      </c>
      <c r="Y2071" s="56">
        <v>27</v>
      </c>
      <c r="Z2071" s="56">
        <v>10</v>
      </c>
      <c r="AA2071" s="56">
        <v>13</v>
      </c>
      <c r="AB2071" s="56">
        <v>8</v>
      </c>
      <c r="AC2071" s="56">
        <v>17</v>
      </c>
      <c r="AD2071" s="56">
        <v>9</v>
      </c>
      <c r="AE2071" s="1">
        <v>12</v>
      </c>
      <c r="AG2071" s="6">
        <f>IF(Q2071&gt;0,RANK(Q2071,(N2071:P2071,Q2071:AE2071)),0)</f>
        <v>0</v>
      </c>
      <c r="AH2071" s="6">
        <f>IF(R2071&gt;0,RANK(R2071,(N2071:P2071,Q2071:AE2071)),0)</f>
        <v>0</v>
      </c>
      <c r="AI2071" s="6">
        <f>IF(T2071&gt;0,RANK(T2071,(N2071:P2071,Q2071:AE2071)),0)</f>
        <v>0</v>
      </c>
      <c r="AJ2071" s="6">
        <f>IF(S2071&gt;0,RANK(S2071,(N2071:P2071,Q2071:AE2071)),0)</f>
        <v>0</v>
      </c>
      <c r="AK2071" s="2">
        <f t="shared" si="725"/>
        <v>0</v>
      </c>
      <c r="AL2071" s="2">
        <f t="shared" si="726"/>
        <v>0</v>
      </c>
      <c r="AM2071" s="2">
        <f t="shared" si="727"/>
        <v>0</v>
      </c>
      <c r="AN2071" s="2">
        <f t="shared" si="728"/>
        <v>0</v>
      </c>
      <c r="AP2071" t="s">
        <v>1198</v>
      </c>
      <c r="AQ2071" t="s">
        <v>1761</v>
      </c>
      <c r="AT2071" s="92">
        <v>47</v>
      </c>
      <c r="AU2071" s="94">
        <v>73</v>
      </c>
      <c r="AV2071" s="98">
        <f t="shared" si="729"/>
        <v>47073</v>
      </c>
      <c r="AX2071" s="6" t="s">
        <v>1535</v>
      </c>
    </row>
    <row r="2072" spans="1:50" hidden="1" outlineLevel="1">
      <c r="A2072" t="s">
        <v>1838</v>
      </c>
      <c r="B2072" t="s">
        <v>1761</v>
      </c>
      <c r="C2072" s="1">
        <f t="shared" si="718"/>
        <v>4839</v>
      </c>
      <c r="D2072" s="6">
        <f>IF(N2072&gt;0, RANK(N2072,(N2072:P2072,Q2072:AE2072)),0)</f>
        <v>2</v>
      </c>
      <c r="E2072" s="6">
        <f>IF(O2072&gt;0,RANK(O2072,(N2072:P2072,Q2072:AE2072)),0)</f>
        <v>1</v>
      </c>
      <c r="F2072" s="6">
        <f>IF(P2072&gt;0,RANK(P2072,(N2072:P2072,Q2072:AE2072)),0)</f>
        <v>0</v>
      </c>
      <c r="G2072" s="1">
        <f t="shared" si="719"/>
        <v>115</v>
      </c>
      <c r="H2072" s="2">
        <f t="shared" si="720"/>
        <v>2.3765240752221535E-2</v>
      </c>
      <c r="I2072" s="2"/>
      <c r="J2072" s="2">
        <f t="shared" si="721"/>
        <v>0.4821244058689812</v>
      </c>
      <c r="K2072" s="2">
        <f t="shared" si="722"/>
        <v>0.50588964662120273</v>
      </c>
      <c r="L2072" s="2">
        <f t="shared" si="723"/>
        <v>0</v>
      </c>
      <c r="M2072" s="2">
        <f t="shared" si="724"/>
        <v>1.1985947509816075E-2</v>
      </c>
      <c r="N2072" s="56">
        <v>2333</v>
      </c>
      <c r="O2072" s="56">
        <v>2448</v>
      </c>
      <c r="P2072" s="56"/>
      <c r="Q2072" s="56"/>
      <c r="R2072" s="56"/>
      <c r="S2072" s="56"/>
      <c r="T2072" s="56"/>
      <c r="U2072" s="56"/>
      <c r="V2072" s="56"/>
      <c r="W2072" s="56"/>
      <c r="X2072" s="56">
        <v>0</v>
      </c>
      <c r="Y2072" s="56">
        <v>12</v>
      </c>
      <c r="Z2072" s="56">
        <v>3</v>
      </c>
      <c r="AA2072" s="56">
        <v>3</v>
      </c>
      <c r="AB2072" s="56">
        <v>8</v>
      </c>
      <c r="AC2072" s="56">
        <v>13</v>
      </c>
      <c r="AD2072" s="56">
        <v>7</v>
      </c>
      <c r="AE2072" s="1">
        <v>12</v>
      </c>
      <c r="AG2072" s="6">
        <f>IF(Q2072&gt;0,RANK(Q2072,(N2072:P2072,Q2072:AE2072)),0)</f>
        <v>0</v>
      </c>
      <c r="AH2072" s="6">
        <f>IF(R2072&gt;0,RANK(R2072,(N2072:P2072,Q2072:AE2072)),0)</f>
        <v>0</v>
      </c>
      <c r="AI2072" s="6">
        <f>IF(T2072&gt;0,RANK(T2072,(N2072:P2072,Q2072:AE2072)),0)</f>
        <v>0</v>
      </c>
      <c r="AJ2072" s="6">
        <f>IF(S2072&gt;0,RANK(S2072,(N2072:P2072,Q2072:AE2072)),0)</f>
        <v>0</v>
      </c>
      <c r="AK2072" s="2">
        <f t="shared" si="725"/>
        <v>0</v>
      </c>
      <c r="AL2072" s="2">
        <f t="shared" si="726"/>
        <v>0</v>
      </c>
      <c r="AM2072" s="2">
        <f t="shared" si="727"/>
        <v>0</v>
      </c>
      <c r="AN2072" s="2">
        <f t="shared" si="728"/>
        <v>0</v>
      </c>
      <c r="AP2072" t="s">
        <v>1838</v>
      </c>
      <c r="AQ2072" t="s">
        <v>1761</v>
      </c>
      <c r="AT2072" s="92">
        <v>47</v>
      </c>
      <c r="AU2072" s="94">
        <v>75</v>
      </c>
      <c r="AV2072" s="98">
        <f t="shared" si="729"/>
        <v>47075</v>
      </c>
      <c r="AX2072" s="6" t="s">
        <v>1535</v>
      </c>
    </row>
    <row r="2073" spans="1:50" hidden="1" outlineLevel="1">
      <c r="A2073" t="s">
        <v>1252</v>
      </c>
      <c r="B2073" t="s">
        <v>1761</v>
      </c>
      <c r="C2073" s="1">
        <f t="shared" si="718"/>
        <v>6314</v>
      </c>
      <c r="D2073" s="6">
        <f>IF(N2073&gt;0, RANK(N2073,(N2073:P2073,Q2073:AE2073)),0)</f>
        <v>2</v>
      </c>
      <c r="E2073" s="6">
        <f>IF(O2073&gt;0,RANK(O2073,(N2073:P2073,Q2073:AE2073)),0)</f>
        <v>1</v>
      </c>
      <c r="F2073" s="6">
        <f>IF(P2073&gt;0,RANK(P2073,(N2073:P2073,Q2073:AE2073)),0)</f>
        <v>0</v>
      </c>
      <c r="G2073" s="1">
        <f t="shared" si="719"/>
        <v>2567</v>
      </c>
      <c r="H2073" s="2">
        <f t="shared" si="720"/>
        <v>0.40655685777636996</v>
      </c>
      <c r="I2073" s="2"/>
      <c r="J2073" s="2">
        <f t="shared" si="721"/>
        <v>0.29141590117199873</v>
      </c>
      <c r="K2073" s="2">
        <f t="shared" si="722"/>
        <v>0.69797275894836874</v>
      </c>
      <c r="L2073" s="2">
        <f t="shared" si="723"/>
        <v>0</v>
      </c>
      <c r="M2073" s="2">
        <f t="shared" si="724"/>
        <v>1.0611339879632475E-2</v>
      </c>
      <c r="N2073" s="56">
        <v>1840</v>
      </c>
      <c r="O2073" s="56">
        <v>4407</v>
      </c>
      <c r="P2073" s="56"/>
      <c r="Q2073" s="56"/>
      <c r="R2073" s="56"/>
      <c r="S2073" s="56"/>
      <c r="T2073" s="56"/>
      <c r="U2073" s="56"/>
      <c r="V2073" s="56"/>
      <c r="W2073" s="56"/>
      <c r="X2073" s="56">
        <v>0</v>
      </c>
      <c r="Y2073" s="56">
        <v>24</v>
      </c>
      <c r="Z2073" s="56">
        <v>9</v>
      </c>
      <c r="AA2073" s="56">
        <v>10</v>
      </c>
      <c r="AB2073" s="56">
        <v>2</v>
      </c>
      <c r="AC2073" s="56">
        <v>10</v>
      </c>
      <c r="AD2073" s="56">
        <v>5</v>
      </c>
      <c r="AE2073" s="1">
        <v>7</v>
      </c>
      <c r="AG2073" s="6">
        <f>IF(Q2073&gt;0,RANK(Q2073,(N2073:P2073,Q2073:AE2073)),0)</f>
        <v>0</v>
      </c>
      <c r="AH2073" s="6">
        <f>IF(R2073&gt;0,RANK(R2073,(N2073:P2073,Q2073:AE2073)),0)</f>
        <v>0</v>
      </c>
      <c r="AI2073" s="6">
        <f>IF(T2073&gt;0,RANK(T2073,(N2073:P2073,Q2073:AE2073)),0)</f>
        <v>0</v>
      </c>
      <c r="AJ2073" s="6">
        <f>IF(S2073&gt;0,RANK(S2073,(N2073:P2073,Q2073:AE2073)),0)</f>
        <v>0</v>
      </c>
      <c r="AK2073" s="2">
        <f t="shared" si="725"/>
        <v>0</v>
      </c>
      <c r="AL2073" s="2">
        <f t="shared" si="726"/>
        <v>0</v>
      </c>
      <c r="AM2073" s="2">
        <f t="shared" si="727"/>
        <v>0</v>
      </c>
      <c r="AN2073" s="2">
        <f t="shared" si="728"/>
        <v>0</v>
      </c>
      <c r="AP2073" t="s">
        <v>1252</v>
      </c>
      <c r="AQ2073" t="s">
        <v>1761</v>
      </c>
      <c r="AT2073" s="92">
        <v>47</v>
      </c>
      <c r="AU2073" s="94">
        <v>77</v>
      </c>
      <c r="AV2073" s="98">
        <f t="shared" si="729"/>
        <v>47077</v>
      </c>
      <c r="AX2073" s="6" t="s">
        <v>1535</v>
      </c>
    </row>
    <row r="2074" spans="1:50" hidden="1" outlineLevel="1">
      <c r="A2074" t="s">
        <v>812</v>
      </c>
      <c r="B2074" t="s">
        <v>1761</v>
      </c>
      <c r="C2074" s="1">
        <f t="shared" si="718"/>
        <v>9135</v>
      </c>
      <c r="D2074" s="6">
        <f>IF(N2074&gt;0, RANK(N2074,(N2074:P2074,Q2074:AE2074)),0)</f>
        <v>2</v>
      </c>
      <c r="E2074" s="6">
        <f>IF(O2074&gt;0,RANK(O2074,(N2074:P2074,Q2074:AE2074)),0)</f>
        <v>1</v>
      </c>
      <c r="F2074" s="6">
        <f>IF(P2074&gt;0,RANK(P2074,(N2074:P2074,Q2074:AE2074)),0)</f>
        <v>0</v>
      </c>
      <c r="G2074" s="1">
        <f t="shared" si="719"/>
        <v>364</v>
      </c>
      <c r="H2074" s="2">
        <f t="shared" si="720"/>
        <v>3.9846743295019159E-2</v>
      </c>
      <c r="I2074" s="2"/>
      <c r="J2074" s="2">
        <f t="shared" si="721"/>
        <v>0.47454844006568142</v>
      </c>
      <c r="K2074" s="2">
        <f t="shared" si="722"/>
        <v>0.51439518336070056</v>
      </c>
      <c r="L2074" s="2">
        <f t="shared" si="723"/>
        <v>0</v>
      </c>
      <c r="M2074" s="2">
        <f t="shared" si="724"/>
        <v>1.1056376573618021E-2</v>
      </c>
      <c r="N2074" s="56">
        <v>4335</v>
      </c>
      <c r="O2074" s="56">
        <v>4699</v>
      </c>
      <c r="P2074" s="56"/>
      <c r="Q2074" s="56"/>
      <c r="R2074" s="56"/>
      <c r="S2074" s="56"/>
      <c r="T2074" s="56"/>
      <c r="U2074" s="56"/>
      <c r="V2074" s="56"/>
      <c r="W2074" s="56"/>
      <c r="X2074" s="56">
        <v>0</v>
      </c>
      <c r="Y2074" s="56">
        <v>36</v>
      </c>
      <c r="Z2074" s="56">
        <v>3</v>
      </c>
      <c r="AA2074" s="56">
        <v>10</v>
      </c>
      <c r="AB2074" s="56">
        <v>11</v>
      </c>
      <c r="AC2074" s="56">
        <v>17</v>
      </c>
      <c r="AD2074" s="56">
        <v>9</v>
      </c>
      <c r="AE2074" s="1">
        <v>15</v>
      </c>
      <c r="AG2074" s="6">
        <f>IF(Q2074&gt;0,RANK(Q2074,(N2074:P2074,Q2074:AE2074)),0)</f>
        <v>0</v>
      </c>
      <c r="AH2074" s="6">
        <f>IF(R2074&gt;0,RANK(R2074,(N2074:P2074,Q2074:AE2074)),0)</f>
        <v>0</v>
      </c>
      <c r="AI2074" s="6">
        <f>IF(T2074&gt;0,RANK(T2074,(N2074:P2074,Q2074:AE2074)),0)</f>
        <v>0</v>
      </c>
      <c r="AJ2074" s="6">
        <f>IF(S2074&gt;0,RANK(S2074,(N2074:P2074,Q2074:AE2074)),0)</f>
        <v>0</v>
      </c>
      <c r="AK2074" s="2">
        <f t="shared" si="725"/>
        <v>0</v>
      </c>
      <c r="AL2074" s="2">
        <f t="shared" si="726"/>
        <v>0</v>
      </c>
      <c r="AM2074" s="2">
        <f t="shared" si="727"/>
        <v>0</v>
      </c>
      <c r="AN2074" s="2">
        <f t="shared" si="728"/>
        <v>0</v>
      </c>
      <c r="AP2074" t="s">
        <v>812</v>
      </c>
      <c r="AQ2074" t="s">
        <v>1761</v>
      </c>
      <c r="AT2074" s="92">
        <v>47</v>
      </c>
      <c r="AU2074" s="94">
        <v>79</v>
      </c>
      <c r="AV2074" s="98">
        <f t="shared" si="729"/>
        <v>47079</v>
      </c>
      <c r="AX2074" s="6" t="s">
        <v>1535</v>
      </c>
    </row>
    <row r="2075" spans="1:50" hidden="1" outlineLevel="1">
      <c r="A2075" t="s">
        <v>1676</v>
      </c>
      <c r="B2075" t="s">
        <v>1761</v>
      </c>
      <c r="C2075" s="1">
        <f t="shared" si="718"/>
        <v>5260</v>
      </c>
      <c r="D2075" s="6">
        <f>IF(N2075&gt;0, RANK(N2075,(N2075:P2075,Q2075:AE2075)),0)</f>
        <v>2</v>
      </c>
      <c r="E2075" s="6">
        <f>IF(O2075&gt;0,RANK(O2075,(N2075:P2075,Q2075:AE2075)),0)</f>
        <v>1</v>
      </c>
      <c r="F2075" s="6">
        <f>IF(P2075&gt;0,RANK(P2075,(N2075:P2075,Q2075:AE2075)),0)</f>
        <v>0</v>
      </c>
      <c r="G2075" s="1">
        <f t="shared" si="719"/>
        <v>115</v>
      </c>
      <c r="H2075" s="2">
        <f t="shared" si="720"/>
        <v>2.1863117870722433E-2</v>
      </c>
      <c r="I2075" s="2"/>
      <c r="J2075" s="2">
        <f t="shared" si="721"/>
        <v>0.48612167300380227</v>
      </c>
      <c r="K2075" s="2">
        <f t="shared" si="722"/>
        <v>0.50798479087452475</v>
      </c>
      <c r="L2075" s="2">
        <f t="shared" si="723"/>
        <v>0</v>
      </c>
      <c r="M2075" s="2">
        <f t="shared" si="724"/>
        <v>5.893536121672982E-3</v>
      </c>
      <c r="N2075" s="56">
        <v>2557</v>
      </c>
      <c r="O2075" s="56">
        <v>2672</v>
      </c>
      <c r="P2075" s="56"/>
      <c r="Q2075" s="56"/>
      <c r="R2075" s="56"/>
      <c r="S2075" s="56"/>
      <c r="T2075" s="56"/>
      <c r="U2075" s="56"/>
      <c r="V2075" s="56"/>
      <c r="W2075" s="56"/>
      <c r="X2075" s="56">
        <v>0</v>
      </c>
      <c r="Y2075" s="56">
        <v>12</v>
      </c>
      <c r="Z2075" s="56">
        <v>3</v>
      </c>
      <c r="AA2075" s="56">
        <v>6</v>
      </c>
      <c r="AB2075" s="56">
        <v>5</v>
      </c>
      <c r="AC2075" s="56">
        <v>3</v>
      </c>
      <c r="AD2075" s="56">
        <v>0</v>
      </c>
      <c r="AE2075" s="1">
        <v>2</v>
      </c>
      <c r="AG2075" s="6">
        <f>IF(Q2075&gt;0,RANK(Q2075,(N2075:P2075,Q2075:AE2075)),0)</f>
        <v>0</v>
      </c>
      <c r="AH2075" s="6">
        <f>IF(R2075&gt;0,RANK(R2075,(N2075:P2075,Q2075:AE2075)),0)</f>
        <v>0</v>
      </c>
      <c r="AI2075" s="6">
        <f>IF(T2075&gt;0,RANK(T2075,(N2075:P2075,Q2075:AE2075)),0)</f>
        <v>0</v>
      </c>
      <c r="AJ2075" s="6">
        <f>IF(S2075&gt;0,RANK(S2075,(N2075:P2075,Q2075:AE2075)),0)</f>
        <v>0</v>
      </c>
      <c r="AK2075" s="2">
        <f t="shared" si="725"/>
        <v>0</v>
      </c>
      <c r="AL2075" s="2">
        <f t="shared" si="726"/>
        <v>0</v>
      </c>
      <c r="AM2075" s="2">
        <f t="shared" si="727"/>
        <v>0</v>
      </c>
      <c r="AN2075" s="2">
        <f t="shared" si="728"/>
        <v>0</v>
      </c>
      <c r="AP2075" t="s">
        <v>1676</v>
      </c>
      <c r="AQ2075" t="s">
        <v>1761</v>
      </c>
      <c r="AT2075" s="92">
        <v>47</v>
      </c>
      <c r="AU2075" s="94">
        <v>81</v>
      </c>
      <c r="AV2075" s="98">
        <f t="shared" si="729"/>
        <v>47081</v>
      </c>
      <c r="AX2075" s="6" t="s">
        <v>1535</v>
      </c>
    </row>
    <row r="2076" spans="1:50" hidden="1" outlineLevel="1">
      <c r="A2076" t="s">
        <v>769</v>
      </c>
      <c r="B2076" t="s">
        <v>1761</v>
      </c>
      <c r="C2076" s="1">
        <f t="shared" si="718"/>
        <v>2254</v>
      </c>
      <c r="D2076" s="6">
        <f>IF(N2076&gt;0, RANK(N2076,(N2076:P2076,Q2076:AE2076)),0)</f>
        <v>1</v>
      </c>
      <c r="E2076" s="6">
        <f>IF(O2076&gt;0,RANK(O2076,(N2076:P2076,Q2076:AE2076)),0)</f>
        <v>2</v>
      </c>
      <c r="F2076" s="6">
        <f>IF(P2076&gt;0,RANK(P2076,(N2076:P2076,Q2076:AE2076)),0)</f>
        <v>0</v>
      </c>
      <c r="G2076" s="1">
        <f t="shared" si="719"/>
        <v>222</v>
      </c>
      <c r="H2076" s="2">
        <f t="shared" si="720"/>
        <v>9.8491570541259982E-2</v>
      </c>
      <c r="I2076" s="2"/>
      <c r="J2076" s="2">
        <f t="shared" si="721"/>
        <v>0.54303460514640634</v>
      </c>
      <c r="K2076" s="2">
        <f t="shared" si="722"/>
        <v>0.44454303460514638</v>
      </c>
      <c r="L2076" s="2">
        <f t="shared" si="723"/>
        <v>0</v>
      </c>
      <c r="M2076" s="2">
        <f t="shared" si="724"/>
        <v>1.2422360248447284E-2</v>
      </c>
      <c r="N2076" s="56">
        <v>1224</v>
      </c>
      <c r="O2076" s="56">
        <v>1002</v>
      </c>
      <c r="P2076" s="56"/>
      <c r="Q2076" s="56"/>
      <c r="R2076" s="56"/>
      <c r="S2076" s="56"/>
      <c r="T2076" s="56"/>
      <c r="U2076" s="56"/>
      <c r="V2076" s="56"/>
      <c r="W2076" s="56"/>
      <c r="X2076" s="56">
        <v>0</v>
      </c>
      <c r="Y2076" s="56">
        <v>9</v>
      </c>
      <c r="Z2076" s="56">
        <v>1</v>
      </c>
      <c r="AA2076" s="56">
        <v>4</v>
      </c>
      <c r="AB2076" s="56">
        <v>5</v>
      </c>
      <c r="AC2076" s="56">
        <v>4</v>
      </c>
      <c r="AD2076" s="56">
        <v>2</v>
      </c>
      <c r="AE2076" s="1">
        <v>3</v>
      </c>
      <c r="AG2076" s="6">
        <f>IF(Q2076&gt;0,RANK(Q2076,(N2076:P2076,Q2076:AE2076)),0)</f>
        <v>0</v>
      </c>
      <c r="AH2076" s="6">
        <f>IF(R2076&gt;0,RANK(R2076,(N2076:P2076,Q2076:AE2076)),0)</f>
        <v>0</v>
      </c>
      <c r="AI2076" s="6">
        <f>IF(T2076&gt;0,RANK(T2076,(N2076:P2076,Q2076:AE2076)),0)</f>
        <v>0</v>
      </c>
      <c r="AJ2076" s="6">
        <f>IF(S2076&gt;0,RANK(S2076,(N2076:P2076,Q2076:AE2076)),0)</f>
        <v>0</v>
      </c>
      <c r="AK2076" s="2">
        <f t="shared" si="725"/>
        <v>0</v>
      </c>
      <c r="AL2076" s="2">
        <f t="shared" si="726"/>
        <v>0</v>
      </c>
      <c r="AM2076" s="2">
        <f t="shared" si="727"/>
        <v>0</v>
      </c>
      <c r="AN2076" s="2">
        <f t="shared" si="728"/>
        <v>0</v>
      </c>
      <c r="AP2076" t="s">
        <v>769</v>
      </c>
      <c r="AQ2076" t="s">
        <v>1761</v>
      </c>
      <c r="AT2076" s="92">
        <v>47</v>
      </c>
      <c r="AU2076" s="94">
        <v>83</v>
      </c>
      <c r="AV2076" s="98">
        <f t="shared" si="729"/>
        <v>47083</v>
      </c>
      <c r="AX2076" s="6" t="s">
        <v>1535</v>
      </c>
    </row>
    <row r="2077" spans="1:50" hidden="1" outlineLevel="1">
      <c r="A2077" t="s">
        <v>892</v>
      </c>
      <c r="B2077" t="s">
        <v>1761</v>
      </c>
      <c r="C2077" s="1">
        <f t="shared" si="718"/>
        <v>5155</v>
      </c>
      <c r="D2077" s="6">
        <f>IF(N2077&gt;0, RANK(N2077,(N2077:P2077,Q2077:AE2077)),0)</f>
        <v>1</v>
      </c>
      <c r="E2077" s="6">
        <f>IF(O2077&gt;0,RANK(O2077,(N2077:P2077,Q2077:AE2077)),0)</f>
        <v>2</v>
      </c>
      <c r="F2077" s="6">
        <f>IF(P2077&gt;0,RANK(P2077,(N2077:P2077,Q2077:AE2077)),0)</f>
        <v>0</v>
      </c>
      <c r="G2077" s="1">
        <f t="shared" si="719"/>
        <v>343</v>
      </c>
      <c r="H2077" s="2">
        <f t="shared" si="720"/>
        <v>6.6537342386032983E-2</v>
      </c>
      <c r="I2077" s="2"/>
      <c r="J2077" s="2">
        <f t="shared" si="721"/>
        <v>0.52570320077594568</v>
      </c>
      <c r="K2077" s="2">
        <f t="shared" si="722"/>
        <v>0.4591658583899127</v>
      </c>
      <c r="L2077" s="2">
        <f t="shared" si="723"/>
        <v>0</v>
      </c>
      <c r="M2077" s="2">
        <f t="shared" si="724"/>
        <v>1.5130940834141626E-2</v>
      </c>
      <c r="N2077" s="56">
        <v>2710</v>
      </c>
      <c r="O2077" s="56">
        <v>2367</v>
      </c>
      <c r="P2077" s="56"/>
      <c r="Q2077" s="56"/>
      <c r="R2077" s="56"/>
      <c r="S2077" s="56"/>
      <c r="T2077" s="56"/>
      <c r="U2077" s="56"/>
      <c r="V2077" s="56"/>
      <c r="W2077" s="56"/>
      <c r="X2077" s="56">
        <v>0</v>
      </c>
      <c r="Y2077" s="56">
        <v>22</v>
      </c>
      <c r="Z2077" s="56">
        <v>11</v>
      </c>
      <c r="AA2077" s="56">
        <v>15</v>
      </c>
      <c r="AB2077" s="56">
        <v>4</v>
      </c>
      <c r="AC2077" s="56">
        <v>7</v>
      </c>
      <c r="AD2077" s="56">
        <v>10</v>
      </c>
      <c r="AE2077" s="1">
        <v>9</v>
      </c>
      <c r="AG2077" s="6">
        <f>IF(Q2077&gt;0,RANK(Q2077,(N2077:P2077,Q2077:AE2077)),0)</f>
        <v>0</v>
      </c>
      <c r="AH2077" s="6">
        <f>IF(R2077&gt;0,RANK(R2077,(N2077:P2077,Q2077:AE2077)),0)</f>
        <v>0</v>
      </c>
      <c r="AI2077" s="6">
        <f>IF(T2077&gt;0,RANK(T2077,(N2077:P2077,Q2077:AE2077)),0)</f>
        <v>0</v>
      </c>
      <c r="AJ2077" s="6">
        <f>IF(S2077&gt;0,RANK(S2077,(N2077:P2077,Q2077:AE2077)),0)</f>
        <v>0</v>
      </c>
      <c r="AK2077" s="2">
        <f t="shared" si="725"/>
        <v>0</v>
      </c>
      <c r="AL2077" s="2">
        <f t="shared" si="726"/>
        <v>0</v>
      </c>
      <c r="AM2077" s="2">
        <f t="shared" si="727"/>
        <v>0</v>
      </c>
      <c r="AN2077" s="2">
        <f t="shared" si="728"/>
        <v>0</v>
      </c>
      <c r="AP2077" t="s">
        <v>892</v>
      </c>
      <c r="AQ2077" t="s">
        <v>1761</v>
      </c>
      <c r="AT2077" s="92">
        <v>47</v>
      </c>
      <c r="AU2077" s="94">
        <v>85</v>
      </c>
      <c r="AV2077" s="98">
        <f t="shared" si="729"/>
        <v>47085</v>
      </c>
      <c r="AX2077" s="6" t="s">
        <v>1535</v>
      </c>
    </row>
    <row r="2078" spans="1:50" hidden="1" outlineLevel="1">
      <c r="A2078" t="s">
        <v>2097</v>
      </c>
      <c r="B2078" t="s">
        <v>1761</v>
      </c>
      <c r="C2078" s="1">
        <f t="shared" si="718"/>
        <v>2893</v>
      </c>
      <c r="D2078" s="6">
        <f>IF(N2078&gt;0, RANK(N2078,(N2078:P2078,Q2078:AE2078)),0)</f>
        <v>1</v>
      </c>
      <c r="E2078" s="6">
        <f>IF(O2078&gt;0,RANK(O2078,(N2078:P2078,Q2078:AE2078)),0)</f>
        <v>2</v>
      </c>
      <c r="F2078" s="6">
        <f>IF(P2078&gt;0,RANK(P2078,(N2078:P2078,Q2078:AE2078)),0)</f>
        <v>0</v>
      </c>
      <c r="G2078" s="1">
        <f t="shared" si="719"/>
        <v>468</v>
      </c>
      <c r="H2078" s="2">
        <f t="shared" si="720"/>
        <v>0.16176978914621501</v>
      </c>
      <c r="I2078" s="2"/>
      <c r="J2078" s="2">
        <f t="shared" si="721"/>
        <v>0.57725544417559627</v>
      </c>
      <c r="K2078" s="2">
        <f t="shared" si="722"/>
        <v>0.41548565502938128</v>
      </c>
      <c r="L2078" s="2">
        <f t="shared" si="723"/>
        <v>0</v>
      </c>
      <c r="M2078" s="2">
        <f t="shared" si="724"/>
        <v>7.2589007950224493E-3</v>
      </c>
      <c r="N2078" s="56">
        <v>1670</v>
      </c>
      <c r="O2078" s="56">
        <v>1202</v>
      </c>
      <c r="P2078" s="56"/>
      <c r="Q2078" s="56"/>
      <c r="R2078" s="56"/>
      <c r="S2078" s="56"/>
      <c r="T2078" s="56"/>
      <c r="U2078" s="56"/>
      <c r="V2078" s="56"/>
      <c r="W2078" s="56"/>
      <c r="X2078" s="56">
        <v>0</v>
      </c>
      <c r="Y2078" s="56">
        <v>5</v>
      </c>
      <c r="Z2078" s="56">
        <v>0</v>
      </c>
      <c r="AA2078" s="56">
        <v>4</v>
      </c>
      <c r="AB2078" s="56">
        <v>5</v>
      </c>
      <c r="AC2078" s="56">
        <v>3</v>
      </c>
      <c r="AD2078" s="56">
        <v>3</v>
      </c>
      <c r="AE2078" s="1">
        <v>1</v>
      </c>
      <c r="AG2078" s="6">
        <f>IF(Q2078&gt;0,RANK(Q2078,(N2078:P2078,Q2078:AE2078)),0)</f>
        <v>0</v>
      </c>
      <c r="AH2078" s="6">
        <f>IF(R2078&gt;0,RANK(R2078,(N2078:P2078,Q2078:AE2078)),0)</f>
        <v>0</v>
      </c>
      <c r="AI2078" s="6">
        <f>IF(T2078&gt;0,RANK(T2078,(N2078:P2078,Q2078:AE2078)),0)</f>
        <v>0</v>
      </c>
      <c r="AJ2078" s="6">
        <f>IF(S2078&gt;0,RANK(S2078,(N2078:P2078,Q2078:AE2078)),0)</f>
        <v>0</v>
      </c>
      <c r="AK2078" s="2">
        <f t="shared" si="725"/>
        <v>0</v>
      </c>
      <c r="AL2078" s="2">
        <f t="shared" si="726"/>
        <v>0</v>
      </c>
      <c r="AM2078" s="2">
        <f t="shared" si="727"/>
        <v>0</v>
      </c>
      <c r="AN2078" s="2">
        <f t="shared" si="728"/>
        <v>0</v>
      </c>
      <c r="AP2078" t="s">
        <v>2097</v>
      </c>
      <c r="AQ2078" t="s">
        <v>1761</v>
      </c>
      <c r="AT2078" s="92">
        <v>47</v>
      </c>
      <c r="AU2078" s="94">
        <v>87</v>
      </c>
      <c r="AV2078" s="98">
        <f t="shared" si="729"/>
        <v>47087</v>
      </c>
      <c r="AX2078" s="6" t="s">
        <v>1535</v>
      </c>
    </row>
    <row r="2079" spans="1:50" hidden="1" outlineLevel="1">
      <c r="A2079" t="s">
        <v>1156</v>
      </c>
      <c r="B2079" t="s">
        <v>1761</v>
      </c>
      <c r="C2079" s="1">
        <f t="shared" si="718"/>
        <v>9386</v>
      </c>
      <c r="D2079" s="6">
        <f>IF(N2079&gt;0, RANK(N2079,(N2079:P2079,Q2079:AE2079)),0)</f>
        <v>2</v>
      </c>
      <c r="E2079" s="6">
        <f>IF(O2079&gt;0,RANK(O2079,(N2079:P2079,Q2079:AE2079)),0)</f>
        <v>1</v>
      </c>
      <c r="F2079" s="6">
        <f>IF(P2079&gt;0,RANK(P2079,(N2079:P2079,Q2079:AE2079)),0)</f>
        <v>0</v>
      </c>
      <c r="G2079" s="1">
        <f t="shared" si="719"/>
        <v>3945</v>
      </c>
      <c r="H2079" s="2">
        <f t="shared" si="720"/>
        <v>0.42030683997443002</v>
      </c>
      <c r="I2079" s="2"/>
      <c r="J2079" s="2">
        <f t="shared" si="721"/>
        <v>0.28617089281909225</v>
      </c>
      <c r="K2079" s="2">
        <f t="shared" si="722"/>
        <v>0.70647773279352222</v>
      </c>
      <c r="L2079" s="2">
        <f t="shared" si="723"/>
        <v>0</v>
      </c>
      <c r="M2079" s="2">
        <f t="shared" si="724"/>
        <v>7.3513743873855342E-3</v>
      </c>
      <c r="N2079" s="56">
        <v>2686</v>
      </c>
      <c r="O2079" s="56">
        <v>6631</v>
      </c>
      <c r="P2079" s="56"/>
      <c r="Q2079" s="56"/>
      <c r="R2079" s="56"/>
      <c r="S2079" s="56"/>
      <c r="T2079" s="56"/>
      <c r="U2079" s="56"/>
      <c r="V2079" s="56"/>
      <c r="W2079" s="56"/>
      <c r="X2079" s="56">
        <v>1</v>
      </c>
      <c r="Y2079" s="56">
        <v>21</v>
      </c>
      <c r="Z2079" s="56">
        <v>3</v>
      </c>
      <c r="AA2079" s="56">
        <v>10</v>
      </c>
      <c r="AB2079" s="56">
        <v>8</v>
      </c>
      <c r="AC2079" s="56">
        <v>18</v>
      </c>
      <c r="AD2079" s="56">
        <v>4</v>
      </c>
      <c r="AE2079" s="1">
        <v>4</v>
      </c>
      <c r="AG2079" s="6">
        <f>IF(Q2079&gt;0,RANK(Q2079,(N2079:P2079,Q2079:AE2079)),0)</f>
        <v>0</v>
      </c>
      <c r="AH2079" s="6">
        <f>IF(R2079&gt;0,RANK(R2079,(N2079:P2079,Q2079:AE2079)),0)</f>
        <v>0</v>
      </c>
      <c r="AI2079" s="6">
        <f>IF(T2079&gt;0,RANK(T2079,(N2079:P2079,Q2079:AE2079)),0)</f>
        <v>0</v>
      </c>
      <c r="AJ2079" s="6">
        <f>IF(S2079&gt;0,RANK(S2079,(N2079:P2079,Q2079:AE2079)),0)</f>
        <v>0</v>
      </c>
      <c r="AK2079" s="2">
        <f t="shared" si="725"/>
        <v>0</v>
      </c>
      <c r="AL2079" s="2">
        <f t="shared" si="726"/>
        <v>0</v>
      </c>
      <c r="AM2079" s="2">
        <f t="shared" si="727"/>
        <v>0</v>
      </c>
      <c r="AN2079" s="2">
        <f t="shared" si="728"/>
        <v>0</v>
      </c>
      <c r="AP2079" t="s">
        <v>1156</v>
      </c>
      <c r="AQ2079" t="s">
        <v>1761</v>
      </c>
      <c r="AT2079" s="92">
        <v>47</v>
      </c>
      <c r="AU2079" s="94">
        <v>89</v>
      </c>
      <c r="AV2079" s="98">
        <f t="shared" si="729"/>
        <v>47089</v>
      </c>
      <c r="AX2079" s="6" t="s">
        <v>1535</v>
      </c>
    </row>
    <row r="2080" spans="1:50" hidden="1" outlineLevel="1">
      <c r="A2080" t="s">
        <v>2440</v>
      </c>
      <c r="B2080" t="s">
        <v>1761</v>
      </c>
      <c r="C2080" s="1">
        <f t="shared" si="718"/>
        <v>3909</v>
      </c>
      <c r="D2080" s="6">
        <f>IF(N2080&gt;0, RANK(N2080,(N2080:P2080,Q2080:AE2080)),0)</f>
        <v>2</v>
      </c>
      <c r="E2080" s="6">
        <f>IF(O2080&gt;0,RANK(O2080,(N2080:P2080,Q2080:AE2080)),0)</f>
        <v>1</v>
      </c>
      <c r="F2080" s="6">
        <f>IF(P2080&gt;0,RANK(P2080,(N2080:P2080,Q2080:AE2080)),0)</f>
        <v>0</v>
      </c>
      <c r="G2080" s="1">
        <f t="shared" si="719"/>
        <v>2135</v>
      </c>
      <c r="H2080" s="2">
        <f t="shared" si="720"/>
        <v>0.54617549245331287</v>
      </c>
      <c r="I2080" s="2"/>
      <c r="J2080" s="2">
        <f t="shared" si="721"/>
        <v>0.22307495523151702</v>
      </c>
      <c r="K2080" s="2">
        <f t="shared" si="722"/>
        <v>0.76925044768482986</v>
      </c>
      <c r="L2080" s="2">
        <f t="shared" si="723"/>
        <v>0</v>
      </c>
      <c r="M2080" s="2">
        <f t="shared" si="724"/>
        <v>7.6745970836531452E-3</v>
      </c>
      <c r="N2080" s="56">
        <v>872</v>
      </c>
      <c r="O2080" s="56">
        <v>3007</v>
      </c>
      <c r="P2080" s="56"/>
      <c r="Q2080" s="56"/>
      <c r="R2080" s="56"/>
      <c r="S2080" s="56"/>
      <c r="T2080" s="56"/>
      <c r="U2080" s="56"/>
      <c r="V2080" s="56"/>
      <c r="W2080" s="56"/>
      <c r="X2080" s="56">
        <v>0</v>
      </c>
      <c r="Y2080" s="56">
        <v>10</v>
      </c>
      <c r="Z2080" s="56">
        <v>1</v>
      </c>
      <c r="AA2080" s="56">
        <v>1</v>
      </c>
      <c r="AB2080" s="56">
        <v>2</v>
      </c>
      <c r="AC2080" s="56">
        <v>8</v>
      </c>
      <c r="AD2080" s="56">
        <v>4</v>
      </c>
      <c r="AE2080" s="1">
        <v>4</v>
      </c>
      <c r="AG2080" s="6">
        <f>IF(Q2080&gt;0,RANK(Q2080,(N2080:P2080,Q2080:AE2080)),0)</f>
        <v>0</v>
      </c>
      <c r="AH2080" s="6">
        <f>IF(R2080&gt;0,RANK(R2080,(N2080:P2080,Q2080:AE2080)),0)</f>
        <v>0</v>
      </c>
      <c r="AI2080" s="6">
        <f>IF(T2080&gt;0,RANK(T2080,(N2080:P2080,Q2080:AE2080)),0)</f>
        <v>0</v>
      </c>
      <c r="AJ2080" s="6">
        <f>IF(S2080&gt;0,RANK(S2080,(N2080:P2080,Q2080:AE2080)),0)</f>
        <v>0</v>
      </c>
      <c r="AK2080" s="2">
        <f t="shared" si="725"/>
        <v>0</v>
      </c>
      <c r="AL2080" s="2">
        <f t="shared" si="726"/>
        <v>0</v>
      </c>
      <c r="AM2080" s="2">
        <f t="shared" si="727"/>
        <v>0</v>
      </c>
      <c r="AN2080" s="2">
        <f t="shared" si="728"/>
        <v>0</v>
      </c>
      <c r="AP2080" t="s">
        <v>2440</v>
      </c>
      <c r="AQ2080" t="s">
        <v>1761</v>
      </c>
      <c r="AT2080" s="92">
        <v>47</v>
      </c>
      <c r="AU2080" s="94">
        <v>91</v>
      </c>
      <c r="AV2080" s="98">
        <f t="shared" si="729"/>
        <v>47091</v>
      </c>
      <c r="AX2080" s="6" t="s">
        <v>1535</v>
      </c>
    </row>
    <row r="2081" spans="1:50" hidden="1" outlineLevel="1">
      <c r="A2081" t="s">
        <v>1632</v>
      </c>
      <c r="B2081" t="s">
        <v>1761</v>
      </c>
      <c r="C2081" s="1">
        <f t="shared" si="718"/>
        <v>101988</v>
      </c>
      <c r="D2081" s="6">
        <f>IF(N2081&gt;0, RANK(N2081,(N2081:P2081,Q2081:AE2081)),0)</f>
        <v>2</v>
      </c>
      <c r="E2081" s="6">
        <f>IF(O2081&gt;0,RANK(O2081,(N2081:P2081,Q2081:AE2081)),0)</f>
        <v>1</v>
      </c>
      <c r="F2081" s="6">
        <f>IF(P2081&gt;0,RANK(P2081,(N2081:P2081,Q2081:AE2081)),0)</f>
        <v>0</v>
      </c>
      <c r="G2081" s="1">
        <f t="shared" si="719"/>
        <v>32124</v>
      </c>
      <c r="H2081" s="2">
        <f t="shared" si="720"/>
        <v>0.31497823273326275</v>
      </c>
      <c r="I2081" s="2"/>
      <c r="J2081" s="2">
        <f t="shared" si="721"/>
        <v>0.33836333686316039</v>
      </c>
      <c r="K2081" s="2">
        <f t="shared" si="722"/>
        <v>0.65334156959642309</v>
      </c>
      <c r="L2081" s="2">
        <f t="shared" si="723"/>
        <v>0</v>
      </c>
      <c r="M2081" s="2">
        <f t="shared" si="724"/>
        <v>8.295093540416465E-3</v>
      </c>
      <c r="N2081" s="56">
        <v>34509</v>
      </c>
      <c r="O2081" s="56">
        <v>66633</v>
      </c>
      <c r="P2081" s="56"/>
      <c r="Q2081" s="56"/>
      <c r="R2081" s="56"/>
      <c r="S2081" s="56"/>
      <c r="T2081" s="56"/>
      <c r="U2081" s="56"/>
      <c r="V2081" s="56"/>
      <c r="W2081" s="56"/>
      <c r="X2081" s="56">
        <v>1</v>
      </c>
      <c r="Y2081" s="56">
        <v>364</v>
      </c>
      <c r="Z2081" s="56">
        <v>119</v>
      </c>
      <c r="AA2081" s="56">
        <v>92</v>
      </c>
      <c r="AB2081" s="56">
        <v>90</v>
      </c>
      <c r="AC2081" s="56">
        <v>71</v>
      </c>
      <c r="AD2081" s="56">
        <v>38</v>
      </c>
      <c r="AE2081" s="1">
        <v>71</v>
      </c>
      <c r="AG2081" s="6">
        <f>IF(Q2081&gt;0,RANK(Q2081,(N2081:P2081,Q2081:AE2081)),0)</f>
        <v>0</v>
      </c>
      <c r="AH2081" s="6">
        <f>IF(R2081&gt;0,RANK(R2081,(N2081:P2081,Q2081:AE2081)),0)</f>
        <v>0</v>
      </c>
      <c r="AI2081" s="6">
        <f>IF(T2081&gt;0,RANK(T2081,(N2081:P2081,Q2081:AE2081)),0)</f>
        <v>0</v>
      </c>
      <c r="AJ2081" s="6">
        <f>IF(S2081&gt;0,RANK(S2081,(N2081:P2081,Q2081:AE2081)),0)</f>
        <v>0</v>
      </c>
      <c r="AK2081" s="2">
        <f t="shared" si="725"/>
        <v>0</v>
      </c>
      <c r="AL2081" s="2">
        <f t="shared" si="726"/>
        <v>0</v>
      </c>
      <c r="AM2081" s="2">
        <f t="shared" si="727"/>
        <v>0</v>
      </c>
      <c r="AN2081" s="2">
        <f t="shared" si="728"/>
        <v>0</v>
      </c>
      <c r="AP2081" t="s">
        <v>1632</v>
      </c>
      <c r="AQ2081" t="s">
        <v>1761</v>
      </c>
      <c r="AT2081" s="92">
        <v>47</v>
      </c>
      <c r="AU2081" s="94">
        <v>93</v>
      </c>
      <c r="AV2081" s="98">
        <f t="shared" si="729"/>
        <v>47093</v>
      </c>
      <c r="AX2081" s="6" t="s">
        <v>1535</v>
      </c>
    </row>
    <row r="2082" spans="1:50" hidden="1" outlineLevel="1">
      <c r="A2082" t="s">
        <v>659</v>
      </c>
      <c r="B2082" t="s">
        <v>1761</v>
      </c>
      <c r="C2082" s="1">
        <f t="shared" si="718"/>
        <v>1366</v>
      </c>
      <c r="D2082" s="6">
        <f>IF(N2082&gt;0, RANK(N2082,(N2082:P2082,Q2082:AE2082)),0)</f>
        <v>2</v>
      </c>
      <c r="E2082" s="6">
        <f>IF(O2082&gt;0,RANK(O2082,(N2082:P2082,Q2082:AE2082)),0)</f>
        <v>1</v>
      </c>
      <c r="F2082" s="6">
        <f>IF(P2082&gt;0,RANK(P2082,(N2082:P2082,Q2082:AE2082)),0)</f>
        <v>0</v>
      </c>
      <c r="G2082" s="1">
        <f t="shared" si="719"/>
        <v>17</v>
      </c>
      <c r="H2082" s="2">
        <f t="shared" si="720"/>
        <v>1.2445095168374817E-2</v>
      </c>
      <c r="I2082" s="2"/>
      <c r="J2082" s="2">
        <f t="shared" si="721"/>
        <v>0.48901903367496341</v>
      </c>
      <c r="K2082" s="2">
        <f t="shared" si="722"/>
        <v>0.50146412884333824</v>
      </c>
      <c r="L2082" s="2">
        <f t="shared" si="723"/>
        <v>0</v>
      </c>
      <c r="M2082" s="2">
        <f t="shared" si="724"/>
        <v>9.5168374816984036E-3</v>
      </c>
      <c r="N2082" s="56">
        <v>668</v>
      </c>
      <c r="O2082" s="56">
        <v>685</v>
      </c>
      <c r="P2082" s="56"/>
      <c r="Q2082" s="56"/>
      <c r="R2082" s="56"/>
      <c r="S2082" s="56"/>
      <c r="T2082" s="56"/>
      <c r="U2082" s="56"/>
      <c r="V2082" s="56"/>
      <c r="W2082" s="56"/>
      <c r="X2082" s="56">
        <v>0</v>
      </c>
      <c r="Y2082" s="56">
        <v>4</v>
      </c>
      <c r="Z2082" s="56">
        <v>1</v>
      </c>
      <c r="AA2082" s="56">
        <v>4</v>
      </c>
      <c r="AB2082" s="56">
        <v>1</v>
      </c>
      <c r="AC2082" s="56">
        <v>1</v>
      </c>
      <c r="AD2082" s="56">
        <v>2</v>
      </c>
      <c r="AE2082" s="1">
        <v>0</v>
      </c>
      <c r="AG2082" s="6">
        <f>IF(Q2082&gt;0,RANK(Q2082,(N2082:P2082,Q2082:AE2082)),0)</f>
        <v>0</v>
      </c>
      <c r="AH2082" s="6">
        <f>IF(R2082&gt;0,RANK(R2082,(N2082:P2082,Q2082:AE2082)),0)</f>
        <v>0</v>
      </c>
      <c r="AI2082" s="6">
        <f>IF(T2082&gt;0,RANK(T2082,(N2082:P2082,Q2082:AE2082)),0)</f>
        <v>0</v>
      </c>
      <c r="AJ2082" s="6">
        <f>IF(S2082&gt;0,RANK(S2082,(N2082:P2082,Q2082:AE2082)),0)</f>
        <v>0</v>
      </c>
      <c r="AK2082" s="2">
        <f t="shared" si="725"/>
        <v>0</v>
      </c>
      <c r="AL2082" s="2">
        <f t="shared" si="726"/>
        <v>0</v>
      </c>
      <c r="AM2082" s="2">
        <f t="shared" si="727"/>
        <v>0</v>
      </c>
      <c r="AN2082" s="2">
        <f t="shared" si="728"/>
        <v>0</v>
      </c>
      <c r="AP2082" t="s">
        <v>659</v>
      </c>
      <c r="AQ2082" t="s">
        <v>1761</v>
      </c>
      <c r="AT2082" s="92">
        <v>47</v>
      </c>
      <c r="AU2082" s="94">
        <v>95</v>
      </c>
      <c r="AV2082" s="98">
        <f t="shared" si="729"/>
        <v>47095</v>
      </c>
      <c r="AX2082" s="6" t="s">
        <v>1535</v>
      </c>
    </row>
    <row r="2083" spans="1:50" hidden="1" outlineLevel="1">
      <c r="A2083" t="s">
        <v>284</v>
      </c>
      <c r="B2083" t="s">
        <v>1761</v>
      </c>
      <c r="C2083" s="1">
        <f t="shared" si="718"/>
        <v>6375</v>
      </c>
      <c r="D2083" s="6">
        <f>IF(N2083&gt;0, RANK(N2083,(N2083:P2083,Q2083:AE2083)),0)</f>
        <v>2</v>
      </c>
      <c r="E2083" s="6">
        <f>IF(O2083&gt;0,RANK(O2083,(N2083:P2083,Q2083:AE2083)),0)</f>
        <v>1</v>
      </c>
      <c r="F2083" s="6">
        <f>IF(P2083&gt;0,RANK(P2083,(N2083:P2083,Q2083:AE2083)),0)</f>
        <v>0</v>
      </c>
      <c r="G2083" s="1">
        <f t="shared" si="719"/>
        <v>580</v>
      </c>
      <c r="H2083" s="2">
        <f t="shared" si="720"/>
        <v>9.0980392156862738E-2</v>
      </c>
      <c r="I2083" s="2"/>
      <c r="J2083" s="2">
        <f t="shared" si="721"/>
        <v>0.44470588235294117</v>
      </c>
      <c r="K2083" s="2">
        <f t="shared" si="722"/>
        <v>0.53568627450980388</v>
      </c>
      <c r="L2083" s="2">
        <f t="shared" si="723"/>
        <v>0</v>
      </c>
      <c r="M2083" s="2">
        <f t="shared" si="724"/>
        <v>1.9607843137254943E-2</v>
      </c>
      <c r="N2083" s="56">
        <v>2835</v>
      </c>
      <c r="O2083" s="56">
        <v>3415</v>
      </c>
      <c r="P2083" s="56"/>
      <c r="Q2083" s="56"/>
      <c r="R2083" s="56"/>
      <c r="S2083" s="56"/>
      <c r="T2083" s="56"/>
      <c r="U2083" s="56"/>
      <c r="V2083" s="56"/>
      <c r="W2083" s="56"/>
      <c r="X2083" s="56">
        <v>0</v>
      </c>
      <c r="Y2083" s="56">
        <v>28</v>
      </c>
      <c r="Z2083" s="56">
        <v>6</v>
      </c>
      <c r="AA2083" s="56">
        <v>16</v>
      </c>
      <c r="AB2083" s="56">
        <v>11</v>
      </c>
      <c r="AC2083" s="56">
        <v>36</v>
      </c>
      <c r="AD2083" s="56">
        <v>16</v>
      </c>
      <c r="AE2083" s="1">
        <v>12</v>
      </c>
      <c r="AG2083" s="6">
        <f>IF(Q2083&gt;0,RANK(Q2083,(N2083:P2083,Q2083:AE2083)),0)</f>
        <v>0</v>
      </c>
      <c r="AH2083" s="6">
        <f>IF(R2083&gt;0,RANK(R2083,(N2083:P2083,Q2083:AE2083)),0)</f>
        <v>0</v>
      </c>
      <c r="AI2083" s="6">
        <f>IF(T2083&gt;0,RANK(T2083,(N2083:P2083,Q2083:AE2083)),0)</f>
        <v>0</v>
      </c>
      <c r="AJ2083" s="6">
        <f>IF(S2083&gt;0,RANK(S2083,(N2083:P2083,Q2083:AE2083)),0)</f>
        <v>0</v>
      </c>
      <c r="AK2083" s="2">
        <f t="shared" si="725"/>
        <v>0</v>
      </c>
      <c r="AL2083" s="2">
        <f t="shared" si="726"/>
        <v>0</v>
      </c>
      <c r="AM2083" s="2">
        <f t="shared" si="727"/>
        <v>0</v>
      </c>
      <c r="AN2083" s="2">
        <f t="shared" si="728"/>
        <v>0</v>
      </c>
      <c r="AP2083" t="s">
        <v>284</v>
      </c>
      <c r="AQ2083" t="s">
        <v>1761</v>
      </c>
      <c r="AT2083" s="92">
        <v>47</v>
      </c>
      <c r="AU2083" s="94">
        <v>97</v>
      </c>
      <c r="AV2083" s="98">
        <f t="shared" si="729"/>
        <v>47097</v>
      </c>
      <c r="AX2083" s="6" t="s">
        <v>1535</v>
      </c>
    </row>
    <row r="2084" spans="1:50" hidden="1" outlineLevel="1">
      <c r="A2084" t="s">
        <v>1438</v>
      </c>
      <c r="B2084" t="s">
        <v>1761</v>
      </c>
      <c r="C2084" s="1">
        <f t="shared" si="718"/>
        <v>10616</v>
      </c>
      <c r="D2084" s="6">
        <f>IF(N2084&gt;0, RANK(N2084,(N2084:P2084,Q2084:AE2084)),0)</f>
        <v>2</v>
      </c>
      <c r="E2084" s="6">
        <f>IF(O2084&gt;0,RANK(O2084,(N2084:P2084,Q2084:AE2084)),0)</f>
        <v>1</v>
      </c>
      <c r="F2084" s="6">
        <f>IF(P2084&gt;0,RANK(P2084,(N2084:P2084,Q2084:AE2084)),0)</f>
        <v>0</v>
      </c>
      <c r="G2084" s="1">
        <f t="shared" si="719"/>
        <v>3142</v>
      </c>
      <c r="H2084" s="2">
        <f t="shared" si="720"/>
        <v>0.2959683496608892</v>
      </c>
      <c r="I2084" s="2"/>
      <c r="J2084" s="2">
        <f t="shared" si="721"/>
        <v>0.35003767897513188</v>
      </c>
      <c r="K2084" s="2">
        <f t="shared" si="722"/>
        <v>0.64600602863602108</v>
      </c>
      <c r="L2084" s="2">
        <f t="shared" si="723"/>
        <v>0</v>
      </c>
      <c r="M2084" s="2">
        <f t="shared" si="724"/>
        <v>3.9562923888470936E-3</v>
      </c>
      <c r="N2084" s="56">
        <v>3716</v>
      </c>
      <c r="O2084" s="56">
        <v>6858</v>
      </c>
      <c r="P2084" s="56"/>
      <c r="Q2084" s="56"/>
      <c r="R2084" s="56"/>
      <c r="S2084" s="56"/>
      <c r="T2084" s="56"/>
      <c r="U2084" s="56"/>
      <c r="V2084" s="56"/>
      <c r="W2084" s="56"/>
      <c r="X2084" s="56">
        <v>0</v>
      </c>
      <c r="Y2084" s="56">
        <v>11</v>
      </c>
      <c r="Z2084" s="56">
        <v>8</v>
      </c>
      <c r="AA2084" s="56">
        <v>5</v>
      </c>
      <c r="AB2084" s="56">
        <v>4</v>
      </c>
      <c r="AC2084" s="56">
        <v>8</v>
      </c>
      <c r="AD2084" s="56">
        <v>5</v>
      </c>
      <c r="AE2084" s="1">
        <v>1</v>
      </c>
      <c r="AG2084" s="6">
        <f>IF(Q2084&gt;0,RANK(Q2084,(N2084:P2084,Q2084:AE2084)),0)</f>
        <v>0</v>
      </c>
      <c r="AH2084" s="6">
        <f>IF(R2084&gt;0,RANK(R2084,(N2084:P2084,Q2084:AE2084)),0)</f>
        <v>0</v>
      </c>
      <c r="AI2084" s="6">
        <f>IF(T2084&gt;0,RANK(T2084,(N2084:P2084,Q2084:AE2084)),0)</f>
        <v>0</v>
      </c>
      <c r="AJ2084" s="6">
        <f>IF(S2084&gt;0,RANK(S2084,(N2084:P2084,Q2084:AE2084)),0)</f>
        <v>0</v>
      </c>
      <c r="AK2084" s="2">
        <f t="shared" si="725"/>
        <v>0</v>
      </c>
      <c r="AL2084" s="2">
        <f t="shared" si="726"/>
        <v>0</v>
      </c>
      <c r="AM2084" s="2">
        <f t="shared" si="727"/>
        <v>0</v>
      </c>
      <c r="AN2084" s="2">
        <f t="shared" si="728"/>
        <v>0</v>
      </c>
      <c r="AP2084" t="s">
        <v>1438</v>
      </c>
      <c r="AQ2084" t="s">
        <v>1761</v>
      </c>
      <c r="AT2084" s="92">
        <v>47</v>
      </c>
      <c r="AU2084" s="94">
        <v>99</v>
      </c>
      <c r="AV2084" s="98">
        <f t="shared" si="729"/>
        <v>47099</v>
      </c>
      <c r="AX2084" s="6" t="s">
        <v>1535</v>
      </c>
    </row>
    <row r="2085" spans="1:50" hidden="1" outlineLevel="1">
      <c r="A2085" t="s">
        <v>109</v>
      </c>
      <c r="B2085" t="s">
        <v>1761</v>
      </c>
      <c r="C2085" s="1">
        <f t="shared" si="718"/>
        <v>3025</v>
      </c>
      <c r="D2085" s="6">
        <f>IF(N2085&gt;0, RANK(N2085,(N2085:P2085,Q2085:AE2085)),0)</f>
        <v>2</v>
      </c>
      <c r="E2085" s="6">
        <f>IF(O2085&gt;0,RANK(O2085,(N2085:P2085,Q2085:AE2085)),0)</f>
        <v>1</v>
      </c>
      <c r="F2085" s="6">
        <f>IF(P2085&gt;0,RANK(P2085,(N2085:P2085,Q2085:AE2085)),0)</f>
        <v>0</v>
      </c>
      <c r="G2085" s="1">
        <f t="shared" si="719"/>
        <v>459</v>
      </c>
      <c r="H2085" s="2">
        <f t="shared" si="720"/>
        <v>0.15173553719008265</v>
      </c>
      <c r="I2085" s="2"/>
      <c r="J2085" s="2">
        <f t="shared" si="721"/>
        <v>0.41851239669421486</v>
      </c>
      <c r="K2085" s="2">
        <f t="shared" si="722"/>
        <v>0.57024793388429751</v>
      </c>
      <c r="L2085" s="2">
        <f t="shared" si="723"/>
        <v>0</v>
      </c>
      <c r="M2085" s="2">
        <f t="shared" si="724"/>
        <v>1.1239669421487686E-2</v>
      </c>
      <c r="N2085" s="56">
        <v>1266</v>
      </c>
      <c r="O2085" s="56">
        <v>1725</v>
      </c>
      <c r="P2085" s="56"/>
      <c r="Q2085" s="56"/>
      <c r="R2085" s="56"/>
      <c r="S2085" s="56"/>
      <c r="T2085" s="56"/>
      <c r="U2085" s="56"/>
      <c r="V2085" s="56"/>
      <c r="W2085" s="56"/>
      <c r="X2085" s="56">
        <v>0</v>
      </c>
      <c r="Y2085" s="56">
        <v>14</v>
      </c>
      <c r="Z2085" s="56">
        <v>4</v>
      </c>
      <c r="AA2085" s="56">
        <v>2</v>
      </c>
      <c r="AB2085" s="56">
        <v>4</v>
      </c>
      <c r="AC2085" s="56">
        <v>6</v>
      </c>
      <c r="AD2085" s="56">
        <v>2</v>
      </c>
      <c r="AE2085" s="1">
        <v>2</v>
      </c>
      <c r="AG2085" s="6">
        <f>IF(Q2085&gt;0,RANK(Q2085,(N2085:P2085,Q2085:AE2085)),0)</f>
        <v>0</v>
      </c>
      <c r="AH2085" s="6">
        <f>IF(R2085&gt;0,RANK(R2085,(N2085:P2085,Q2085:AE2085)),0)</f>
        <v>0</v>
      </c>
      <c r="AI2085" s="6">
        <f>IF(T2085&gt;0,RANK(T2085,(N2085:P2085,Q2085:AE2085)),0)</f>
        <v>0</v>
      </c>
      <c r="AJ2085" s="6">
        <f>IF(S2085&gt;0,RANK(S2085,(N2085:P2085,Q2085:AE2085)),0)</f>
        <v>0</v>
      </c>
      <c r="AK2085" s="2">
        <f t="shared" si="725"/>
        <v>0</v>
      </c>
      <c r="AL2085" s="2">
        <f t="shared" si="726"/>
        <v>0</v>
      </c>
      <c r="AM2085" s="2">
        <f t="shared" si="727"/>
        <v>0</v>
      </c>
      <c r="AN2085" s="2">
        <f t="shared" si="728"/>
        <v>0</v>
      </c>
      <c r="AP2085" t="s">
        <v>109</v>
      </c>
      <c r="AQ2085" t="s">
        <v>1761</v>
      </c>
      <c r="AT2085" s="92">
        <v>47</v>
      </c>
      <c r="AU2085" s="94">
        <v>101</v>
      </c>
      <c r="AV2085" s="98">
        <f t="shared" si="729"/>
        <v>47101</v>
      </c>
      <c r="AX2085" s="6" t="s">
        <v>1535</v>
      </c>
    </row>
    <row r="2086" spans="1:50" hidden="1" outlineLevel="1">
      <c r="A2086" t="s">
        <v>1001</v>
      </c>
      <c r="B2086" t="s">
        <v>1761</v>
      </c>
      <c r="C2086" s="1">
        <f t="shared" si="718"/>
        <v>6866</v>
      </c>
      <c r="D2086" s="6">
        <f>IF(N2086&gt;0, RANK(N2086,(N2086:P2086,Q2086:AE2086)),0)</f>
        <v>2</v>
      </c>
      <c r="E2086" s="6">
        <f>IF(O2086&gt;0,RANK(O2086,(N2086:P2086,Q2086:AE2086)),0)</f>
        <v>1</v>
      </c>
      <c r="F2086" s="6">
        <f>IF(P2086&gt;0,RANK(P2086,(N2086:P2086,Q2086:AE2086)),0)</f>
        <v>0</v>
      </c>
      <c r="G2086" s="1">
        <f t="shared" si="719"/>
        <v>373</v>
      </c>
      <c r="H2086" s="2">
        <f t="shared" si="720"/>
        <v>5.4325662685697641E-2</v>
      </c>
      <c r="I2086" s="2"/>
      <c r="J2086" s="2">
        <f t="shared" si="721"/>
        <v>0.46795805418001746</v>
      </c>
      <c r="K2086" s="2">
        <f t="shared" si="722"/>
        <v>0.52228371686571506</v>
      </c>
      <c r="L2086" s="2">
        <f t="shared" si="723"/>
        <v>0</v>
      </c>
      <c r="M2086" s="2">
        <f t="shared" si="724"/>
        <v>9.7582289542674783E-3</v>
      </c>
      <c r="N2086" s="56">
        <v>3213</v>
      </c>
      <c r="O2086" s="56">
        <v>3586</v>
      </c>
      <c r="P2086" s="56"/>
      <c r="Q2086" s="56"/>
      <c r="R2086" s="56"/>
      <c r="S2086" s="56"/>
      <c r="T2086" s="56"/>
      <c r="U2086" s="56"/>
      <c r="V2086" s="56"/>
      <c r="W2086" s="56"/>
      <c r="X2086" s="56">
        <v>1</v>
      </c>
      <c r="Y2086" s="56">
        <v>23</v>
      </c>
      <c r="Z2086" s="56">
        <v>6</v>
      </c>
      <c r="AA2086" s="56">
        <v>10</v>
      </c>
      <c r="AB2086" s="56">
        <v>4</v>
      </c>
      <c r="AC2086" s="56">
        <v>11</v>
      </c>
      <c r="AD2086" s="56">
        <v>5</v>
      </c>
      <c r="AE2086" s="1">
        <v>7</v>
      </c>
      <c r="AG2086" s="6">
        <f>IF(Q2086&gt;0,RANK(Q2086,(N2086:P2086,Q2086:AE2086)),0)</f>
        <v>0</v>
      </c>
      <c r="AH2086" s="6">
        <f>IF(R2086&gt;0,RANK(R2086,(N2086:P2086,Q2086:AE2086)),0)</f>
        <v>0</v>
      </c>
      <c r="AI2086" s="6">
        <f>IF(T2086&gt;0,RANK(T2086,(N2086:P2086,Q2086:AE2086)),0)</f>
        <v>0</v>
      </c>
      <c r="AJ2086" s="6">
        <f>IF(S2086&gt;0,RANK(S2086,(N2086:P2086,Q2086:AE2086)),0)</f>
        <v>0</v>
      </c>
      <c r="AK2086" s="2">
        <f t="shared" si="725"/>
        <v>0</v>
      </c>
      <c r="AL2086" s="2">
        <f t="shared" si="726"/>
        <v>0</v>
      </c>
      <c r="AM2086" s="2">
        <f t="shared" si="727"/>
        <v>0</v>
      </c>
      <c r="AN2086" s="2">
        <f t="shared" si="728"/>
        <v>0</v>
      </c>
      <c r="AP2086" t="s">
        <v>1001</v>
      </c>
      <c r="AQ2086" t="s">
        <v>1761</v>
      </c>
      <c r="AT2086" s="92">
        <v>47</v>
      </c>
      <c r="AU2086" s="94">
        <v>103</v>
      </c>
      <c r="AV2086" s="98">
        <f t="shared" si="729"/>
        <v>47103</v>
      </c>
      <c r="AX2086" s="6" t="s">
        <v>1535</v>
      </c>
    </row>
    <row r="2087" spans="1:50" hidden="1" outlineLevel="1">
      <c r="A2087" t="s">
        <v>2159</v>
      </c>
      <c r="B2087" t="s">
        <v>1761</v>
      </c>
      <c r="C2087" s="1">
        <f t="shared" si="718"/>
        <v>10275</v>
      </c>
      <c r="D2087" s="6">
        <f>IF(N2087&gt;0, RANK(N2087,(N2087:P2087,Q2087:AE2087)),0)</f>
        <v>2</v>
      </c>
      <c r="E2087" s="6">
        <f>IF(O2087&gt;0,RANK(O2087,(N2087:P2087,Q2087:AE2087)),0)</f>
        <v>1</v>
      </c>
      <c r="F2087" s="6">
        <f>IF(P2087&gt;0,RANK(P2087,(N2087:P2087,Q2087:AE2087)),0)</f>
        <v>0</v>
      </c>
      <c r="G2087" s="1">
        <f t="shared" si="719"/>
        <v>4220</v>
      </c>
      <c r="H2087" s="2">
        <f t="shared" si="720"/>
        <v>0.41070559610705598</v>
      </c>
      <c r="I2087" s="2"/>
      <c r="J2087" s="2">
        <f t="shared" si="721"/>
        <v>0.29012165450121652</v>
      </c>
      <c r="K2087" s="2">
        <f t="shared" si="722"/>
        <v>0.70082725060827256</v>
      </c>
      <c r="L2087" s="2">
        <f t="shared" si="723"/>
        <v>0</v>
      </c>
      <c r="M2087" s="2">
        <f t="shared" si="724"/>
        <v>9.0510948905109245E-3</v>
      </c>
      <c r="N2087" s="56">
        <v>2981</v>
      </c>
      <c r="O2087" s="56">
        <v>7201</v>
      </c>
      <c r="P2087" s="56"/>
      <c r="Q2087" s="56"/>
      <c r="R2087" s="56"/>
      <c r="S2087" s="56"/>
      <c r="T2087" s="56"/>
      <c r="U2087" s="56"/>
      <c r="V2087" s="56"/>
      <c r="W2087" s="56"/>
      <c r="X2087" s="56">
        <v>0</v>
      </c>
      <c r="Y2087" s="56">
        <v>31</v>
      </c>
      <c r="Z2087" s="56">
        <v>17</v>
      </c>
      <c r="AA2087" s="56">
        <v>12</v>
      </c>
      <c r="AB2087" s="56">
        <v>15</v>
      </c>
      <c r="AC2087" s="56">
        <v>8</v>
      </c>
      <c r="AD2087" s="56">
        <v>6</v>
      </c>
      <c r="AE2087" s="1">
        <v>4</v>
      </c>
      <c r="AG2087" s="6">
        <f>IF(Q2087&gt;0,RANK(Q2087,(N2087:P2087,Q2087:AE2087)),0)</f>
        <v>0</v>
      </c>
      <c r="AH2087" s="6">
        <f>IF(R2087&gt;0,RANK(R2087,(N2087:P2087,Q2087:AE2087)),0)</f>
        <v>0</v>
      </c>
      <c r="AI2087" s="6">
        <f>IF(T2087&gt;0,RANK(T2087,(N2087:P2087,Q2087:AE2087)),0)</f>
        <v>0</v>
      </c>
      <c r="AJ2087" s="6">
        <f>IF(S2087&gt;0,RANK(S2087,(N2087:P2087,Q2087:AE2087)),0)</f>
        <v>0</v>
      </c>
      <c r="AK2087" s="2">
        <f t="shared" si="725"/>
        <v>0</v>
      </c>
      <c r="AL2087" s="2">
        <f t="shared" si="726"/>
        <v>0</v>
      </c>
      <c r="AM2087" s="2">
        <f t="shared" si="727"/>
        <v>0</v>
      </c>
      <c r="AN2087" s="2">
        <f t="shared" si="728"/>
        <v>0</v>
      </c>
      <c r="AP2087" t="s">
        <v>2159</v>
      </c>
      <c r="AQ2087" t="s">
        <v>1761</v>
      </c>
      <c r="AT2087" s="92">
        <v>47</v>
      </c>
      <c r="AU2087" s="94">
        <v>105</v>
      </c>
      <c r="AV2087" s="98">
        <f t="shared" si="729"/>
        <v>47105</v>
      </c>
      <c r="AX2087" s="6" t="s">
        <v>1535</v>
      </c>
    </row>
    <row r="2088" spans="1:50" hidden="1" outlineLevel="1">
      <c r="A2088" t="s">
        <v>2357</v>
      </c>
      <c r="B2088" t="s">
        <v>1761</v>
      </c>
      <c r="C2088" s="1">
        <f>SUM(N2088:AE2088)</f>
        <v>11912</v>
      </c>
      <c r="D2088" s="6">
        <f>IF(N2088&gt;0, RANK(N2088,(N2088:P2088,Q2088:AE2088)),0)</f>
        <v>2</v>
      </c>
      <c r="E2088" s="6">
        <f>IF(O2088&gt;0,RANK(O2088,(N2088:P2088,Q2088:AE2088)),0)</f>
        <v>1</v>
      </c>
      <c r="F2088" s="6">
        <f>IF(P2088&gt;0,RANK(P2088,(N2088:P2088,Q2088:AE2088)),0)</f>
        <v>0</v>
      </c>
      <c r="G2088" s="1">
        <f>IF(C2088&gt;0,MAX(N2088:P2088)-LARGE(N2088:P2088,2),0)</f>
        <v>4607</v>
      </c>
      <c r="H2088" s="2">
        <f>IF(C2088&gt;0,G2088/C2088,0)</f>
        <v>0.38675285426460709</v>
      </c>
      <c r="I2088" s="2"/>
      <c r="J2088" s="2">
        <f t="shared" ref="J2088:L2089" si="730">IF($C2088=0,"-",N2088/$C2088)</f>
        <v>0.30146071188717261</v>
      </c>
      <c r="K2088" s="2">
        <f t="shared" si="730"/>
        <v>0.68821356615177975</v>
      </c>
      <c r="L2088" s="2">
        <f t="shared" si="730"/>
        <v>0</v>
      </c>
      <c r="M2088" s="2">
        <f>IF(C2088=0,"-",(1-J2088-K2088-L2088))</f>
        <v>1.032572196104764E-2</v>
      </c>
      <c r="N2088" s="56">
        <v>3591</v>
      </c>
      <c r="O2088" s="56">
        <v>8198</v>
      </c>
      <c r="P2088" s="56"/>
      <c r="Q2088" s="56"/>
      <c r="R2088" s="56"/>
      <c r="S2088" s="56"/>
      <c r="T2088" s="56"/>
      <c r="U2088" s="56"/>
      <c r="V2088" s="56"/>
      <c r="W2088" s="56"/>
      <c r="X2088" s="56">
        <v>0</v>
      </c>
      <c r="Y2088" s="56">
        <v>38</v>
      </c>
      <c r="Z2088" s="56">
        <v>8</v>
      </c>
      <c r="AA2088" s="56">
        <v>15</v>
      </c>
      <c r="AB2088" s="56">
        <v>17</v>
      </c>
      <c r="AC2088" s="56">
        <v>15</v>
      </c>
      <c r="AD2088" s="56">
        <v>5</v>
      </c>
      <c r="AE2088" s="1">
        <v>25</v>
      </c>
      <c r="AG2088" s="6">
        <f>IF(Q2088&gt;0,RANK(Q2088,(N2088:P2088,Q2088:AE2088)),0)</f>
        <v>0</v>
      </c>
      <c r="AH2088" s="6">
        <f>IF(R2088&gt;0,RANK(R2088,(N2088:P2088,Q2088:AE2088)),0)</f>
        <v>0</v>
      </c>
      <c r="AI2088" s="6">
        <f>IF(T2088&gt;0,RANK(T2088,(N2088:P2088,Q2088:AE2088)),0)</f>
        <v>0</v>
      </c>
      <c r="AJ2088" s="6">
        <f>IF(S2088&gt;0,RANK(S2088,(N2088:P2088,Q2088:AE2088)),0)</f>
        <v>0</v>
      </c>
      <c r="AK2088" s="2">
        <f>IF($C2088=0,"-",Q2088/$C2088)</f>
        <v>0</v>
      </c>
      <c r="AL2088" s="2">
        <f>IF($C2088=0,"-",R2088/$C2088)</f>
        <v>0</v>
      </c>
      <c r="AM2088" s="2">
        <f>IF($C2088=0,"-",T2088/$C2088)</f>
        <v>0</v>
      </c>
      <c r="AN2088" s="2">
        <f>IF($C2088=0,"-",S2088/$C2088)</f>
        <v>0</v>
      </c>
      <c r="AP2088" t="s">
        <v>2357</v>
      </c>
      <c r="AQ2088" t="s">
        <v>1761</v>
      </c>
      <c r="AT2088" s="92">
        <v>47</v>
      </c>
      <c r="AU2088" s="94">
        <v>107</v>
      </c>
      <c r="AV2088" s="98">
        <f>1000*AT2088+AU2088</f>
        <v>47107</v>
      </c>
      <c r="AX2088" s="6" t="s">
        <v>1535</v>
      </c>
    </row>
    <row r="2089" spans="1:50" hidden="1" outlineLevel="1">
      <c r="A2089" t="s">
        <v>41</v>
      </c>
      <c r="B2089" t="s">
        <v>1761</v>
      </c>
      <c r="C2089" s="1">
        <f>SUM(N2089:AE2089)</f>
        <v>7140</v>
      </c>
      <c r="D2089" s="6">
        <f>IF(N2089&gt;0, RANK(N2089,(N2089:P2089,Q2089:AE2089)),0)</f>
        <v>2</v>
      </c>
      <c r="E2089" s="6">
        <f>IF(O2089&gt;0,RANK(O2089,(N2089:P2089,Q2089:AE2089)),0)</f>
        <v>1</v>
      </c>
      <c r="F2089" s="6">
        <f>IF(P2089&gt;0,RANK(P2089,(N2089:P2089,Q2089:AE2089)),0)</f>
        <v>0</v>
      </c>
      <c r="G2089" s="1">
        <f>IF(C2089&gt;0,MAX(N2089:P2089)-LARGE(N2089:P2089,2),0)</f>
        <v>1923</v>
      </c>
      <c r="H2089" s="2">
        <f>IF(C2089&gt;0,G2089/C2089,0)</f>
        <v>0.26932773109243696</v>
      </c>
      <c r="I2089" s="2"/>
      <c r="J2089" s="2">
        <f t="shared" si="730"/>
        <v>0.36106442577030812</v>
      </c>
      <c r="K2089" s="2">
        <f t="shared" si="730"/>
        <v>0.63039215686274508</v>
      </c>
      <c r="L2089" s="2">
        <f t="shared" si="730"/>
        <v>0</v>
      </c>
      <c r="M2089" s="2">
        <f>IF(C2089=0,"-",(1-J2089-K2089-L2089))</f>
        <v>8.5434173669467484E-3</v>
      </c>
      <c r="N2089" s="56">
        <v>2578</v>
      </c>
      <c r="O2089" s="56">
        <v>4501</v>
      </c>
      <c r="P2089" s="56"/>
      <c r="Q2089" s="56"/>
      <c r="R2089" s="56"/>
      <c r="S2089" s="56"/>
      <c r="T2089" s="56"/>
      <c r="U2089" s="56"/>
      <c r="V2089" s="56"/>
      <c r="W2089" s="56"/>
      <c r="X2089" s="56">
        <v>0</v>
      </c>
      <c r="Y2089" s="56">
        <v>17</v>
      </c>
      <c r="Z2089" s="56">
        <v>9</v>
      </c>
      <c r="AA2089" s="56">
        <v>7</v>
      </c>
      <c r="AB2089" s="56">
        <v>6</v>
      </c>
      <c r="AC2089" s="56">
        <v>9</v>
      </c>
      <c r="AD2089" s="56">
        <v>5</v>
      </c>
      <c r="AE2089" s="1">
        <v>8</v>
      </c>
      <c r="AG2089" s="6">
        <f>IF(Q2089&gt;0,RANK(Q2089,(N2089:P2089,Q2089:AE2089)),0)</f>
        <v>0</v>
      </c>
      <c r="AH2089" s="6">
        <f>IF(R2089&gt;0,RANK(R2089,(N2089:P2089,Q2089:AE2089)),0)</f>
        <v>0</v>
      </c>
      <c r="AI2089" s="6">
        <f>IF(T2089&gt;0,RANK(T2089,(N2089:P2089,Q2089:AE2089)),0)</f>
        <v>0</v>
      </c>
      <c r="AJ2089" s="6">
        <f>IF(S2089&gt;0,RANK(S2089,(N2089:P2089,Q2089:AE2089)),0)</f>
        <v>0</v>
      </c>
      <c r="AK2089" s="2">
        <f>IF($C2089=0,"-",Q2089/$C2089)</f>
        <v>0</v>
      </c>
      <c r="AL2089" s="2">
        <f>IF($C2089=0,"-",R2089/$C2089)</f>
        <v>0</v>
      </c>
      <c r="AM2089" s="2">
        <f>IF($C2089=0,"-",T2089/$C2089)</f>
        <v>0</v>
      </c>
      <c r="AN2089" s="2">
        <f>IF($C2089=0,"-",S2089/$C2089)</f>
        <v>0</v>
      </c>
      <c r="AP2089" t="s">
        <v>41</v>
      </c>
      <c r="AQ2089" t="s">
        <v>1761</v>
      </c>
      <c r="AT2089" s="92">
        <v>47</v>
      </c>
      <c r="AU2089" s="94">
        <v>109</v>
      </c>
      <c r="AV2089" s="98">
        <f>1000*AT2089+AU2089</f>
        <v>47109</v>
      </c>
      <c r="AX2089" s="6" t="s">
        <v>1535</v>
      </c>
    </row>
    <row r="2090" spans="1:50" hidden="1" outlineLevel="1">
      <c r="A2090" t="s">
        <v>954</v>
      </c>
      <c r="B2090" t="s">
        <v>1761</v>
      </c>
      <c r="C2090" s="1">
        <f t="shared" ref="C2090:C2130" si="731">SUM(N2090:AE2090)</f>
        <v>4057</v>
      </c>
      <c r="D2090" s="6">
        <f>IF(N2090&gt;0, RANK(N2090,(N2090:P2090,Q2090:AE2090)),0)</f>
        <v>2</v>
      </c>
      <c r="E2090" s="6">
        <f>IF(O2090&gt;0,RANK(O2090,(N2090:P2090,Q2090:AE2090)),0)</f>
        <v>1</v>
      </c>
      <c r="F2090" s="6">
        <f>IF(P2090&gt;0,RANK(P2090,(N2090:P2090,Q2090:AE2090)),0)</f>
        <v>0</v>
      </c>
      <c r="G2090" s="1">
        <f t="shared" ref="G2090:G2130" si="732">IF(C2090&gt;0,MAX(N2090:P2090)-LARGE(N2090:P2090,2),0)</f>
        <v>1333</v>
      </c>
      <c r="H2090" s="2">
        <f t="shared" ref="H2090:H2130" si="733">IF(C2090&gt;0,G2090/C2090,0)</f>
        <v>0.32856790732068031</v>
      </c>
      <c r="I2090" s="2"/>
      <c r="J2090" s="2">
        <f t="shared" ref="J2090:J2130" si="734">IF($C2090=0,"-",N2090/$C2090)</f>
        <v>0.33300468326349519</v>
      </c>
      <c r="K2090" s="2">
        <f t="shared" ref="K2090:K2130" si="735">IF($C2090=0,"-",O2090/$C2090)</f>
        <v>0.6615725905841755</v>
      </c>
      <c r="L2090" s="2">
        <f t="shared" ref="L2090:L2130" si="736">IF($C2090=0,"-",P2090/$C2090)</f>
        <v>0</v>
      </c>
      <c r="M2090" s="2">
        <f t="shared" ref="M2090:M2130" si="737">IF(C2090=0,"-",(1-J2090-K2090-L2090))</f>
        <v>5.4227261523293047E-3</v>
      </c>
      <c r="N2090" s="56">
        <v>1351</v>
      </c>
      <c r="O2090" s="56">
        <v>2684</v>
      </c>
      <c r="P2090" s="56"/>
      <c r="Q2090" s="56"/>
      <c r="R2090" s="56"/>
      <c r="S2090" s="56"/>
      <c r="T2090" s="56"/>
      <c r="U2090" s="56"/>
      <c r="V2090" s="56"/>
      <c r="W2090" s="56"/>
      <c r="X2090" s="56">
        <v>0</v>
      </c>
      <c r="Y2090" s="56">
        <v>6</v>
      </c>
      <c r="Z2090" s="56">
        <v>1</v>
      </c>
      <c r="AA2090" s="56">
        <v>6</v>
      </c>
      <c r="AB2090" s="56">
        <v>2</v>
      </c>
      <c r="AC2090" s="56">
        <v>2</v>
      </c>
      <c r="AD2090" s="56">
        <v>1</v>
      </c>
      <c r="AE2090" s="1">
        <v>4</v>
      </c>
      <c r="AG2090" s="6">
        <f>IF(Q2090&gt;0,RANK(Q2090,(N2090:P2090,Q2090:AE2090)),0)</f>
        <v>0</v>
      </c>
      <c r="AH2090" s="6">
        <f>IF(R2090&gt;0,RANK(R2090,(N2090:P2090,Q2090:AE2090)),0)</f>
        <v>0</v>
      </c>
      <c r="AI2090" s="6">
        <f>IF(T2090&gt;0,RANK(T2090,(N2090:P2090,Q2090:AE2090)),0)</f>
        <v>0</v>
      </c>
      <c r="AJ2090" s="6">
        <f>IF(S2090&gt;0,RANK(S2090,(N2090:P2090,Q2090:AE2090)),0)</f>
        <v>0</v>
      </c>
      <c r="AK2090" s="2">
        <f t="shared" ref="AK2090:AK2130" si="738">IF($C2090=0,"-",Q2090/$C2090)</f>
        <v>0</v>
      </c>
      <c r="AL2090" s="2">
        <f t="shared" ref="AL2090:AL2130" si="739">IF($C2090=0,"-",R2090/$C2090)</f>
        <v>0</v>
      </c>
      <c r="AM2090" s="2">
        <f t="shared" ref="AM2090:AM2130" si="740">IF($C2090=0,"-",T2090/$C2090)</f>
        <v>0</v>
      </c>
      <c r="AN2090" s="2">
        <f t="shared" ref="AN2090:AN2130" si="741">IF($C2090=0,"-",S2090/$C2090)</f>
        <v>0</v>
      </c>
      <c r="AP2090" t="s">
        <v>954</v>
      </c>
      <c r="AQ2090" t="s">
        <v>1761</v>
      </c>
      <c r="AT2090" s="92">
        <v>47</v>
      </c>
      <c r="AU2090" s="94">
        <v>111</v>
      </c>
      <c r="AV2090" s="98">
        <f t="shared" ref="AV2090:AV2129" si="742">1000*AT2090+AU2090</f>
        <v>47111</v>
      </c>
      <c r="AX2090" s="6" t="s">
        <v>1535</v>
      </c>
    </row>
    <row r="2091" spans="1:50" hidden="1" outlineLevel="1">
      <c r="A2091" t="s">
        <v>1212</v>
      </c>
      <c r="B2091" t="s">
        <v>1761</v>
      </c>
      <c r="C2091" s="1">
        <f t="shared" si="731"/>
        <v>24070</v>
      </c>
      <c r="D2091" s="6">
        <f>IF(N2091&gt;0, RANK(N2091,(N2091:P2091,Q2091:AE2091)),0)</f>
        <v>2</v>
      </c>
      <c r="E2091" s="6">
        <f>IF(O2091&gt;0,RANK(O2091,(N2091:P2091,Q2091:AE2091)),0)</f>
        <v>1</v>
      </c>
      <c r="F2091" s="6">
        <f>IF(P2091&gt;0,RANK(P2091,(N2091:P2091,Q2091:AE2091)),0)</f>
        <v>0</v>
      </c>
      <c r="G2091" s="1">
        <f t="shared" si="732"/>
        <v>5635</v>
      </c>
      <c r="H2091" s="2">
        <f t="shared" si="733"/>
        <v>0.23410884918986291</v>
      </c>
      <c r="I2091" s="2"/>
      <c r="J2091" s="2">
        <f t="shared" si="734"/>
        <v>0.37756543415039467</v>
      </c>
      <c r="K2091" s="2">
        <f t="shared" si="735"/>
        <v>0.61167428334025753</v>
      </c>
      <c r="L2091" s="2">
        <f t="shared" si="736"/>
        <v>0</v>
      </c>
      <c r="M2091" s="2">
        <f t="shared" si="737"/>
        <v>1.0760282509347796E-2</v>
      </c>
      <c r="N2091" s="56">
        <v>9088</v>
      </c>
      <c r="O2091" s="56">
        <v>14723</v>
      </c>
      <c r="P2091" s="56"/>
      <c r="Q2091" s="56"/>
      <c r="R2091" s="56"/>
      <c r="S2091" s="56"/>
      <c r="T2091" s="56"/>
      <c r="U2091" s="56"/>
      <c r="V2091" s="56"/>
      <c r="W2091" s="56"/>
      <c r="X2091" s="56">
        <v>0</v>
      </c>
      <c r="Y2091" s="56">
        <v>61</v>
      </c>
      <c r="Z2091" s="56">
        <v>15</v>
      </c>
      <c r="AA2091" s="56">
        <v>42</v>
      </c>
      <c r="AB2091" s="56">
        <v>44</v>
      </c>
      <c r="AC2091" s="56">
        <v>46</v>
      </c>
      <c r="AD2091" s="56">
        <v>23</v>
      </c>
      <c r="AE2091" s="1">
        <v>28</v>
      </c>
      <c r="AG2091" s="6">
        <f>IF(Q2091&gt;0,RANK(Q2091,(N2091:P2091,Q2091:AE2091)),0)</f>
        <v>0</v>
      </c>
      <c r="AH2091" s="6">
        <f>IF(R2091&gt;0,RANK(R2091,(N2091:P2091,Q2091:AE2091)),0)</f>
        <v>0</v>
      </c>
      <c r="AI2091" s="6">
        <f>IF(T2091&gt;0,RANK(T2091,(N2091:P2091,Q2091:AE2091)),0)</f>
        <v>0</v>
      </c>
      <c r="AJ2091" s="6">
        <f>IF(S2091&gt;0,RANK(S2091,(N2091:P2091,Q2091:AE2091)),0)</f>
        <v>0</v>
      </c>
      <c r="AK2091" s="2">
        <f t="shared" si="738"/>
        <v>0</v>
      </c>
      <c r="AL2091" s="2">
        <f t="shared" si="739"/>
        <v>0</v>
      </c>
      <c r="AM2091" s="2">
        <f t="shared" si="740"/>
        <v>0</v>
      </c>
      <c r="AN2091" s="2">
        <f t="shared" si="741"/>
        <v>0</v>
      </c>
      <c r="AP2091" t="s">
        <v>1212</v>
      </c>
      <c r="AQ2091" t="s">
        <v>1761</v>
      </c>
      <c r="AT2091" s="92">
        <v>47</v>
      </c>
      <c r="AU2091" s="94">
        <v>113</v>
      </c>
      <c r="AV2091" s="98">
        <f t="shared" si="742"/>
        <v>47113</v>
      </c>
      <c r="AX2091" s="6" t="s">
        <v>1535</v>
      </c>
    </row>
    <row r="2092" spans="1:50" hidden="1" outlineLevel="1">
      <c r="A2092" t="s">
        <v>1174</v>
      </c>
      <c r="B2092" t="s">
        <v>1761</v>
      </c>
      <c r="C2092" s="1">
        <f t="shared" si="731"/>
        <v>7491</v>
      </c>
      <c r="D2092" s="6">
        <f>IF(N2092&gt;0, RANK(N2092,(N2092:P2092,Q2092:AE2092)),0)</f>
        <v>2</v>
      </c>
      <c r="E2092" s="6">
        <f>IF(O2092&gt;0,RANK(O2092,(N2092:P2092,Q2092:AE2092)),0)</f>
        <v>1</v>
      </c>
      <c r="F2092" s="6">
        <f>IF(P2092&gt;0,RANK(P2092,(N2092:P2092,Q2092:AE2092)),0)</f>
        <v>0</v>
      </c>
      <c r="G2092" s="1">
        <f t="shared" si="732"/>
        <v>691</v>
      </c>
      <c r="H2092" s="2">
        <f t="shared" si="733"/>
        <v>9.2244026164731013E-2</v>
      </c>
      <c r="I2092" s="2"/>
      <c r="J2092" s="2">
        <f t="shared" si="734"/>
        <v>0.44493392070484583</v>
      </c>
      <c r="K2092" s="2">
        <f t="shared" si="735"/>
        <v>0.53717794686957687</v>
      </c>
      <c r="L2092" s="2">
        <f t="shared" si="736"/>
        <v>0</v>
      </c>
      <c r="M2092" s="2">
        <f t="shared" si="737"/>
        <v>1.7888132425577297E-2</v>
      </c>
      <c r="N2092" s="56">
        <v>3333</v>
      </c>
      <c r="O2092" s="56">
        <v>4024</v>
      </c>
      <c r="P2092" s="56"/>
      <c r="Q2092" s="56"/>
      <c r="R2092" s="56"/>
      <c r="S2092" s="56"/>
      <c r="T2092" s="56"/>
      <c r="U2092" s="56"/>
      <c r="V2092" s="56"/>
      <c r="W2092" s="56"/>
      <c r="X2092" s="56">
        <v>0</v>
      </c>
      <c r="Y2092" s="56">
        <v>50</v>
      </c>
      <c r="Z2092" s="56">
        <v>14</v>
      </c>
      <c r="AA2092" s="56">
        <v>17</v>
      </c>
      <c r="AB2092" s="56">
        <v>10</v>
      </c>
      <c r="AC2092" s="56">
        <v>12</v>
      </c>
      <c r="AD2092" s="56">
        <v>15</v>
      </c>
      <c r="AE2092" s="1">
        <v>16</v>
      </c>
      <c r="AG2092" s="6">
        <f>IF(Q2092&gt;0,RANK(Q2092,(N2092:P2092,Q2092:AE2092)),0)</f>
        <v>0</v>
      </c>
      <c r="AH2092" s="6">
        <f>IF(R2092&gt;0,RANK(R2092,(N2092:P2092,Q2092:AE2092)),0)</f>
        <v>0</v>
      </c>
      <c r="AI2092" s="6">
        <f>IF(T2092&gt;0,RANK(T2092,(N2092:P2092,Q2092:AE2092)),0)</f>
        <v>0</v>
      </c>
      <c r="AJ2092" s="6">
        <f>IF(S2092&gt;0,RANK(S2092,(N2092:P2092,Q2092:AE2092)),0)</f>
        <v>0</v>
      </c>
      <c r="AK2092" s="2">
        <f t="shared" si="738"/>
        <v>0</v>
      </c>
      <c r="AL2092" s="2">
        <f t="shared" si="739"/>
        <v>0</v>
      </c>
      <c r="AM2092" s="2">
        <f t="shared" si="740"/>
        <v>0</v>
      </c>
      <c r="AN2092" s="2">
        <f t="shared" si="741"/>
        <v>0</v>
      </c>
      <c r="AP2092" t="s">
        <v>1174</v>
      </c>
      <c r="AQ2092" t="s">
        <v>1761</v>
      </c>
      <c r="AT2092" s="92">
        <v>47</v>
      </c>
      <c r="AU2092" s="94">
        <v>115</v>
      </c>
      <c r="AV2092" s="98">
        <f t="shared" si="742"/>
        <v>47115</v>
      </c>
      <c r="AX2092" s="6" t="s">
        <v>1535</v>
      </c>
    </row>
    <row r="2093" spans="1:50" hidden="1" outlineLevel="1">
      <c r="A2093" t="s">
        <v>1595</v>
      </c>
      <c r="B2093" t="s">
        <v>1761</v>
      </c>
      <c r="C2093" s="1">
        <f t="shared" si="731"/>
        <v>6019</v>
      </c>
      <c r="D2093" s="6">
        <f>IF(N2093&gt;0, RANK(N2093,(N2093:P2093,Q2093:AE2093)),0)</f>
        <v>2</v>
      </c>
      <c r="E2093" s="6">
        <f>IF(O2093&gt;0,RANK(O2093,(N2093:P2093,Q2093:AE2093)),0)</f>
        <v>1</v>
      </c>
      <c r="F2093" s="6">
        <f>IF(P2093&gt;0,RANK(P2093,(N2093:P2093,Q2093:AE2093)),0)</f>
        <v>0</v>
      </c>
      <c r="G2093" s="1">
        <f t="shared" si="732"/>
        <v>342</v>
      </c>
      <c r="H2093" s="2">
        <f t="shared" si="733"/>
        <v>5.6820069779033061E-2</v>
      </c>
      <c r="I2093" s="2"/>
      <c r="J2093" s="2">
        <f t="shared" si="734"/>
        <v>0.46918092706429637</v>
      </c>
      <c r="K2093" s="2">
        <f t="shared" si="735"/>
        <v>0.52600099684332946</v>
      </c>
      <c r="L2093" s="2">
        <f t="shared" si="736"/>
        <v>0</v>
      </c>
      <c r="M2093" s="2">
        <f t="shared" si="737"/>
        <v>4.8180760923741683E-3</v>
      </c>
      <c r="N2093" s="56">
        <v>2824</v>
      </c>
      <c r="O2093" s="56">
        <v>3166</v>
      </c>
      <c r="P2093" s="56"/>
      <c r="Q2093" s="56"/>
      <c r="R2093" s="56"/>
      <c r="S2093" s="56"/>
      <c r="T2093" s="56"/>
      <c r="U2093" s="56"/>
      <c r="V2093" s="56"/>
      <c r="W2093" s="56"/>
      <c r="X2093" s="56">
        <v>0</v>
      </c>
      <c r="Y2093" s="56">
        <v>5</v>
      </c>
      <c r="Z2093" s="56">
        <v>3</v>
      </c>
      <c r="AA2093" s="56">
        <v>7</v>
      </c>
      <c r="AB2093" s="56">
        <v>4</v>
      </c>
      <c r="AC2093" s="56">
        <v>6</v>
      </c>
      <c r="AD2093" s="56">
        <v>2</v>
      </c>
      <c r="AE2093" s="1">
        <v>2</v>
      </c>
      <c r="AG2093" s="6">
        <f>IF(Q2093&gt;0,RANK(Q2093,(N2093:P2093,Q2093:AE2093)),0)</f>
        <v>0</v>
      </c>
      <c r="AH2093" s="6">
        <f>IF(R2093&gt;0,RANK(R2093,(N2093:P2093,Q2093:AE2093)),0)</f>
        <v>0</v>
      </c>
      <c r="AI2093" s="6">
        <f>IF(T2093&gt;0,RANK(T2093,(N2093:P2093,Q2093:AE2093)),0)</f>
        <v>0</v>
      </c>
      <c r="AJ2093" s="6">
        <f>IF(S2093&gt;0,RANK(S2093,(N2093:P2093,Q2093:AE2093)),0)</f>
        <v>0</v>
      </c>
      <c r="AK2093" s="2">
        <f t="shared" si="738"/>
        <v>0</v>
      </c>
      <c r="AL2093" s="2">
        <f t="shared" si="739"/>
        <v>0</v>
      </c>
      <c r="AM2093" s="2">
        <f t="shared" si="740"/>
        <v>0</v>
      </c>
      <c r="AN2093" s="2">
        <f t="shared" si="741"/>
        <v>0</v>
      </c>
      <c r="AP2093" t="s">
        <v>1595</v>
      </c>
      <c r="AQ2093" t="s">
        <v>1761</v>
      </c>
      <c r="AT2093" s="92">
        <v>47</v>
      </c>
      <c r="AU2093" s="94">
        <v>117</v>
      </c>
      <c r="AV2093" s="98">
        <f t="shared" si="742"/>
        <v>47117</v>
      </c>
      <c r="AX2093" s="6" t="s">
        <v>1535</v>
      </c>
    </row>
    <row r="2094" spans="1:50" hidden="1" outlineLevel="1">
      <c r="A2094" t="s">
        <v>2570</v>
      </c>
      <c r="B2094" t="s">
        <v>1761</v>
      </c>
      <c r="C2094" s="1">
        <f t="shared" si="731"/>
        <v>15978</v>
      </c>
      <c r="D2094" s="6">
        <f>IF(N2094&gt;0, RANK(N2094,(N2094:P2094,Q2094:AE2094)),0)</f>
        <v>2</v>
      </c>
      <c r="E2094" s="6">
        <f>IF(O2094&gt;0,RANK(O2094,(N2094:P2094,Q2094:AE2094)),0)</f>
        <v>1</v>
      </c>
      <c r="F2094" s="6">
        <f>IF(P2094&gt;0,RANK(P2094,(N2094:P2094,Q2094:AE2094)),0)</f>
        <v>0</v>
      </c>
      <c r="G2094" s="1">
        <f t="shared" si="732"/>
        <v>4281</v>
      </c>
      <c r="H2094" s="2">
        <f t="shared" si="733"/>
        <v>0.26793090499436728</v>
      </c>
      <c r="I2094" s="2"/>
      <c r="J2094" s="2">
        <f t="shared" si="734"/>
        <v>0.36268619351608461</v>
      </c>
      <c r="K2094" s="2">
        <f t="shared" si="735"/>
        <v>0.63061709851045189</v>
      </c>
      <c r="L2094" s="2">
        <f t="shared" si="736"/>
        <v>0</v>
      </c>
      <c r="M2094" s="2">
        <f t="shared" si="737"/>
        <v>6.696707973463556E-3</v>
      </c>
      <c r="N2094" s="56">
        <v>5795</v>
      </c>
      <c r="O2094" s="56">
        <v>10076</v>
      </c>
      <c r="P2094" s="56"/>
      <c r="Q2094" s="56"/>
      <c r="R2094" s="56"/>
      <c r="S2094" s="56"/>
      <c r="T2094" s="56"/>
      <c r="U2094" s="56"/>
      <c r="V2094" s="56"/>
      <c r="W2094" s="56"/>
      <c r="X2094" s="56">
        <v>1</v>
      </c>
      <c r="Y2094" s="56">
        <v>32</v>
      </c>
      <c r="Z2094" s="56">
        <v>12</v>
      </c>
      <c r="AA2094" s="56">
        <v>17</v>
      </c>
      <c r="AB2094" s="56">
        <v>19</v>
      </c>
      <c r="AC2094" s="56">
        <v>14</v>
      </c>
      <c r="AD2094" s="56">
        <v>4</v>
      </c>
      <c r="AE2094" s="1">
        <v>8</v>
      </c>
      <c r="AG2094" s="6">
        <f>IF(Q2094&gt;0,RANK(Q2094,(N2094:P2094,Q2094:AE2094)),0)</f>
        <v>0</v>
      </c>
      <c r="AH2094" s="6">
        <f>IF(R2094&gt;0,RANK(R2094,(N2094:P2094,Q2094:AE2094)),0)</f>
        <v>0</v>
      </c>
      <c r="AI2094" s="6">
        <f>IF(T2094&gt;0,RANK(T2094,(N2094:P2094,Q2094:AE2094)),0)</f>
        <v>0</v>
      </c>
      <c r="AJ2094" s="6">
        <f>IF(S2094&gt;0,RANK(S2094,(N2094:P2094,Q2094:AE2094)),0)</f>
        <v>0</v>
      </c>
      <c r="AK2094" s="2">
        <f t="shared" si="738"/>
        <v>0</v>
      </c>
      <c r="AL2094" s="2">
        <f t="shared" si="739"/>
        <v>0</v>
      </c>
      <c r="AM2094" s="2">
        <f t="shared" si="740"/>
        <v>0</v>
      </c>
      <c r="AN2094" s="2">
        <f t="shared" si="741"/>
        <v>0</v>
      </c>
      <c r="AP2094" t="s">
        <v>2570</v>
      </c>
      <c r="AQ2094" t="s">
        <v>1761</v>
      </c>
      <c r="AT2094" s="92">
        <v>47</v>
      </c>
      <c r="AU2094" s="94">
        <v>119</v>
      </c>
      <c r="AV2094" s="98">
        <f t="shared" si="742"/>
        <v>47119</v>
      </c>
      <c r="AX2094" s="6" t="s">
        <v>1535</v>
      </c>
    </row>
    <row r="2095" spans="1:50" hidden="1" outlineLevel="1">
      <c r="A2095" t="s">
        <v>979</v>
      </c>
      <c r="B2095" t="s">
        <v>1761</v>
      </c>
      <c r="C2095" s="1">
        <f t="shared" si="731"/>
        <v>2256</v>
      </c>
      <c r="D2095" s="6">
        <f>IF(N2095&gt;0, RANK(N2095,(N2095:P2095,Q2095:AE2095)),0)</f>
        <v>2</v>
      </c>
      <c r="E2095" s="6">
        <f>IF(O2095&gt;0,RANK(O2095,(N2095:P2095,Q2095:AE2095)),0)</f>
        <v>1</v>
      </c>
      <c r="F2095" s="6">
        <f>IF(P2095&gt;0,RANK(P2095,(N2095:P2095,Q2095:AE2095)),0)</f>
        <v>0</v>
      </c>
      <c r="G2095" s="1">
        <f t="shared" si="732"/>
        <v>565</v>
      </c>
      <c r="H2095" s="2">
        <f t="shared" si="733"/>
        <v>0.25044326241134751</v>
      </c>
      <c r="I2095" s="2"/>
      <c r="J2095" s="2">
        <f t="shared" si="734"/>
        <v>0.37101063829787234</v>
      </c>
      <c r="K2095" s="2">
        <f t="shared" si="735"/>
        <v>0.62145390070921991</v>
      </c>
      <c r="L2095" s="2">
        <f t="shared" si="736"/>
        <v>0</v>
      </c>
      <c r="M2095" s="2">
        <f t="shared" si="737"/>
        <v>7.5354609929076943E-3</v>
      </c>
      <c r="N2095" s="56">
        <v>837</v>
      </c>
      <c r="O2095" s="56">
        <v>1402</v>
      </c>
      <c r="P2095" s="56"/>
      <c r="Q2095" s="56"/>
      <c r="R2095" s="56"/>
      <c r="S2095" s="56"/>
      <c r="T2095" s="56"/>
      <c r="U2095" s="56"/>
      <c r="V2095" s="56"/>
      <c r="W2095" s="56"/>
      <c r="X2095" s="56">
        <v>0</v>
      </c>
      <c r="Y2095" s="56">
        <v>5</v>
      </c>
      <c r="Z2095" s="56">
        <v>0</v>
      </c>
      <c r="AA2095" s="56">
        <v>1</v>
      </c>
      <c r="AB2095" s="56">
        <v>1</v>
      </c>
      <c r="AC2095" s="56">
        <v>1</v>
      </c>
      <c r="AD2095" s="56">
        <v>6</v>
      </c>
      <c r="AE2095" s="1">
        <v>3</v>
      </c>
      <c r="AG2095" s="6">
        <f>IF(Q2095&gt;0,RANK(Q2095,(N2095:P2095,Q2095:AE2095)),0)</f>
        <v>0</v>
      </c>
      <c r="AH2095" s="6">
        <f>IF(R2095&gt;0,RANK(R2095,(N2095:P2095,Q2095:AE2095)),0)</f>
        <v>0</v>
      </c>
      <c r="AI2095" s="6">
        <f>IF(T2095&gt;0,RANK(T2095,(N2095:P2095,Q2095:AE2095)),0)</f>
        <v>0</v>
      </c>
      <c r="AJ2095" s="6">
        <f>IF(S2095&gt;0,RANK(S2095,(N2095:P2095,Q2095:AE2095)),0)</f>
        <v>0</v>
      </c>
      <c r="AK2095" s="2">
        <f t="shared" si="738"/>
        <v>0</v>
      </c>
      <c r="AL2095" s="2">
        <f t="shared" si="739"/>
        <v>0</v>
      </c>
      <c r="AM2095" s="2">
        <f t="shared" si="740"/>
        <v>0</v>
      </c>
      <c r="AN2095" s="2">
        <f t="shared" si="741"/>
        <v>0</v>
      </c>
      <c r="AP2095" t="s">
        <v>979</v>
      </c>
      <c r="AQ2095" t="s">
        <v>1761</v>
      </c>
      <c r="AT2095" s="92">
        <v>47</v>
      </c>
      <c r="AU2095" s="94">
        <v>121</v>
      </c>
      <c r="AV2095" s="98">
        <f t="shared" si="742"/>
        <v>47121</v>
      </c>
      <c r="AX2095" s="6" t="s">
        <v>1535</v>
      </c>
    </row>
    <row r="2096" spans="1:50" hidden="1" outlineLevel="1">
      <c r="A2096" t="s">
        <v>2192</v>
      </c>
      <c r="B2096" t="s">
        <v>1761</v>
      </c>
      <c r="C2096" s="1">
        <f t="shared" si="731"/>
        <v>10514</v>
      </c>
      <c r="D2096" s="6">
        <f>IF(N2096&gt;0, RANK(N2096,(N2096:P2096,Q2096:AE2096)),0)</f>
        <v>2</v>
      </c>
      <c r="E2096" s="6">
        <f>IF(O2096&gt;0,RANK(O2096,(N2096:P2096,Q2096:AE2096)),0)</f>
        <v>1</v>
      </c>
      <c r="F2096" s="6">
        <f>IF(P2096&gt;0,RANK(P2096,(N2096:P2096,Q2096:AE2096)),0)</f>
        <v>0</v>
      </c>
      <c r="G2096" s="1">
        <f t="shared" si="732"/>
        <v>2714</v>
      </c>
      <c r="H2096" s="2">
        <f t="shared" si="733"/>
        <v>0.25813201445691458</v>
      </c>
      <c r="I2096" s="2"/>
      <c r="J2096" s="2">
        <f t="shared" si="734"/>
        <v>0.36646376260224461</v>
      </c>
      <c r="K2096" s="2">
        <f t="shared" si="735"/>
        <v>0.62459577705915925</v>
      </c>
      <c r="L2096" s="2">
        <f t="shared" si="736"/>
        <v>0</v>
      </c>
      <c r="M2096" s="2">
        <f t="shared" si="737"/>
        <v>8.940460338596079E-3</v>
      </c>
      <c r="N2096" s="56">
        <v>3853</v>
      </c>
      <c r="O2096" s="56">
        <v>6567</v>
      </c>
      <c r="P2096" s="56"/>
      <c r="Q2096" s="56"/>
      <c r="R2096" s="56"/>
      <c r="S2096" s="56"/>
      <c r="T2096" s="56"/>
      <c r="U2096" s="56"/>
      <c r="V2096" s="56"/>
      <c r="W2096" s="56"/>
      <c r="X2096" s="56">
        <v>0</v>
      </c>
      <c r="Y2096" s="56">
        <v>25</v>
      </c>
      <c r="Z2096" s="56">
        <v>5</v>
      </c>
      <c r="AA2096" s="56">
        <v>12</v>
      </c>
      <c r="AB2096" s="56">
        <v>15</v>
      </c>
      <c r="AC2096" s="56">
        <v>12</v>
      </c>
      <c r="AD2096" s="56">
        <v>15</v>
      </c>
      <c r="AE2096" s="1">
        <v>10</v>
      </c>
      <c r="AG2096" s="6">
        <f>IF(Q2096&gt;0,RANK(Q2096,(N2096:P2096,Q2096:AE2096)),0)</f>
        <v>0</v>
      </c>
      <c r="AH2096" s="6">
        <f>IF(R2096&gt;0,RANK(R2096,(N2096:P2096,Q2096:AE2096)),0)</f>
        <v>0</v>
      </c>
      <c r="AI2096" s="6">
        <f>IF(T2096&gt;0,RANK(T2096,(N2096:P2096,Q2096:AE2096)),0)</f>
        <v>0</v>
      </c>
      <c r="AJ2096" s="6">
        <f>IF(S2096&gt;0,RANK(S2096,(N2096:P2096,Q2096:AE2096)),0)</f>
        <v>0</v>
      </c>
      <c r="AK2096" s="2">
        <f t="shared" si="738"/>
        <v>0</v>
      </c>
      <c r="AL2096" s="2">
        <f t="shared" si="739"/>
        <v>0</v>
      </c>
      <c r="AM2096" s="2">
        <f t="shared" si="740"/>
        <v>0</v>
      </c>
      <c r="AN2096" s="2">
        <f t="shared" si="741"/>
        <v>0</v>
      </c>
      <c r="AP2096" t="s">
        <v>2192</v>
      </c>
      <c r="AQ2096" t="s">
        <v>1761</v>
      </c>
      <c r="AT2096" s="92">
        <v>47</v>
      </c>
      <c r="AU2096" s="94">
        <v>123</v>
      </c>
      <c r="AV2096" s="98">
        <f t="shared" si="742"/>
        <v>47123</v>
      </c>
      <c r="AX2096" s="6" t="s">
        <v>1535</v>
      </c>
    </row>
    <row r="2097" spans="1:50" hidden="1" outlineLevel="1">
      <c r="A2097" t="s">
        <v>496</v>
      </c>
      <c r="B2097" t="s">
        <v>1761</v>
      </c>
      <c r="C2097" s="1">
        <f t="shared" si="731"/>
        <v>22698</v>
      </c>
      <c r="D2097" s="6">
        <f>IF(N2097&gt;0, RANK(N2097,(N2097:P2097,Q2097:AE2097)),0)</f>
        <v>2</v>
      </c>
      <c r="E2097" s="6">
        <f>IF(O2097&gt;0,RANK(O2097,(N2097:P2097,Q2097:AE2097)),0)</f>
        <v>1</v>
      </c>
      <c r="F2097" s="6">
        <f>IF(P2097&gt;0,RANK(P2097,(N2097:P2097,Q2097:AE2097)),0)</f>
        <v>0</v>
      </c>
      <c r="G2097" s="1">
        <f t="shared" si="732"/>
        <v>5730</v>
      </c>
      <c r="H2097" s="2">
        <f t="shared" si="733"/>
        <v>0.25244514935236584</v>
      </c>
      <c r="I2097" s="2"/>
      <c r="J2097" s="2">
        <f t="shared" si="734"/>
        <v>0.36862278614855937</v>
      </c>
      <c r="K2097" s="2">
        <f t="shared" si="735"/>
        <v>0.62106793550092521</v>
      </c>
      <c r="L2097" s="2">
        <f t="shared" si="736"/>
        <v>0</v>
      </c>
      <c r="M2097" s="2">
        <f t="shared" si="737"/>
        <v>1.0309278350515427E-2</v>
      </c>
      <c r="N2097" s="56">
        <v>8367</v>
      </c>
      <c r="O2097" s="56">
        <v>14097</v>
      </c>
      <c r="P2097" s="56"/>
      <c r="Q2097" s="56"/>
      <c r="R2097" s="56"/>
      <c r="S2097" s="56"/>
      <c r="T2097" s="56"/>
      <c r="U2097" s="56"/>
      <c r="V2097" s="56"/>
      <c r="W2097" s="56"/>
      <c r="X2097" s="56">
        <v>0</v>
      </c>
      <c r="Y2097" s="56">
        <v>53</v>
      </c>
      <c r="Z2097" s="56">
        <v>16</v>
      </c>
      <c r="AA2097" s="56">
        <v>30</v>
      </c>
      <c r="AB2097" s="56">
        <v>49</v>
      </c>
      <c r="AC2097" s="56">
        <v>39</v>
      </c>
      <c r="AD2097" s="56">
        <v>26</v>
      </c>
      <c r="AE2097" s="1">
        <v>21</v>
      </c>
      <c r="AG2097" s="6">
        <f>IF(Q2097&gt;0,RANK(Q2097,(N2097:P2097,Q2097:AE2097)),0)</f>
        <v>0</v>
      </c>
      <c r="AH2097" s="6">
        <f>IF(R2097&gt;0,RANK(R2097,(N2097:P2097,Q2097:AE2097)),0)</f>
        <v>0</v>
      </c>
      <c r="AI2097" s="6">
        <f>IF(T2097&gt;0,RANK(T2097,(N2097:P2097,Q2097:AE2097)),0)</f>
        <v>0</v>
      </c>
      <c r="AJ2097" s="6">
        <f>IF(S2097&gt;0,RANK(S2097,(N2097:P2097,Q2097:AE2097)),0)</f>
        <v>0</v>
      </c>
      <c r="AK2097" s="2">
        <f t="shared" si="738"/>
        <v>0</v>
      </c>
      <c r="AL2097" s="2">
        <f t="shared" si="739"/>
        <v>0</v>
      </c>
      <c r="AM2097" s="2">
        <f t="shared" si="740"/>
        <v>0</v>
      </c>
      <c r="AN2097" s="2">
        <f t="shared" si="741"/>
        <v>0</v>
      </c>
      <c r="AP2097" t="s">
        <v>496</v>
      </c>
      <c r="AQ2097" t="s">
        <v>1761</v>
      </c>
      <c r="AT2097" s="92">
        <v>47</v>
      </c>
      <c r="AU2097" s="94">
        <v>125</v>
      </c>
      <c r="AV2097" s="98">
        <f t="shared" si="742"/>
        <v>47125</v>
      </c>
      <c r="AX2097" s="6" t="s">
        <v>1535</v>
      </c>
    </row>
    <row r="2098" spans="1:50" hidden="1" outlineLevel="1">
      <c r="A2098" t="s">
        <v>42</v>
      </c>
      <c r="B2098" t="s">
        <v>1761</v>
      </c>
      <c r="C2098" s="1">
        <f t="shared" si="731"/>
        <v>1520</v>
      </c>
      <c r="D2098" s="6">
        <f>IF(N2098&gt;0, RANK(N2098,(N2098:P2098,Q2098:AE2098)),0)</f>
        <v>2</v>
      </c>
      <c r="E2098" s="6">
        <f>IF(O2098&gt;0,RANK(O2098,(N2098:P2098,Q2098:AE2098)),0)</f>
        <v>1</v>
      </c>
      <c r="F2098" s="6">
        <f>IF(P2098&gt;0,RANK(P2098,(N2098:P2098,Q2098:AE2098)),0)</f>
        <v>0</v>
      </c>
      <c r="G2098" s="1">
        <f t="shared" si="732"/>
        <v>33</v>
      </c>
      <c r="H2098" s="2">
        <f t="shared" si="733"/>
        <v>2.1710526315789475E-2</v>
      </c>
      <c r="I2098" s="2"/>
      <c r="J2098" s="2">
        <f t="shared" si="734"/>
        <v>0.48552631578947369</v>
      </c>
      <c r="K2098" s="2">
        <f t="shared" si="735"/>
        <v>0.50723684210526321</v>
      </c>
      <c r="L2098" s="2">
        <f t="shared" si="736"/>
        <v>0</v>
      </c>
      <c r="M2098" s="2">
        <f t="shared" si="737"/>
        <v>7.2368421052630971E-3</v>
      </c>
      <c r="N2098" s="56">
        <v>738</v>
      </c>
      <c r="O2098" s="56">
        <v>771</v>
      </c>
      <c r="P2098" s="56"/>
      <c r="Q2098" s="56"/>
      <c r="R2098" s="56"/>
      <c r="S2098" s="56"/>
      <c r="T2098" s="56"/>
      <c r="U2098" s="56"/>
      <c r="V2098" s="56"/>
      <c r="W2098" s="56"/>
      <c r="X2098" s="56">
        <v>0</v>
      </c>
      <c r="Y2098" s="56">
        <v>5</v>
      </c>
      <c r="Z2098" s="56">
        <v>0</v>
      </c>
      <c r="AA2098" s="56">
        <v>1</v>
      </c>
      <c r="AB2098" s="56">
        <v>1</v>
      </c>
      <c r="AC2098" s="56">
        <v>1</v>
      </c>
      <c r="AD2098" s="56">
        <v>1</v>
      </c>
      <c r="AE2098" s="1">
        <v>2</v>
      </c>
      <c r="AG2098" s="6">
        <f>IF(Q2098&gt;0,RANK(Q2098,(N2098:P2098,Q2098:AE2098)),0)</f>
        <v>0</v>
      </c>
      <c r="AH2098" s="6">
        <f>IF(R2098&gt;0,RANK(R2098,(N2098:P2098,Q2098:AE2098)),0)</f>
        <v>0</v>
      </c>
      <c r="AI2098" s="6">
        <f>IF(T2098&gt;0,RANK(T2098,(N2098:P2098,Q2098:AE2098)),0)</f>
        <v>0</v>
      </c>
      <c r="AJ2098" s="6">
        <f>IF(S2098&gt;0,RANK(S2098,(N2098:P2098,Q2098:AE2098)),0)</f>
        <v>0</v>
      </c>
      <c r="AK2098" s="2">
        <f t="shared" si="738"/>
        <v>0</v>
      </c>
      <c r="AL2098" s="2">
        <f t="shared" si="739"/>
        <v>0</v>
      </c>
      <c r="AM2098" s="2">
        <f t="shared" si="740"/>
        <v>0</v>
      </c>
      <c r="AN2098" s="2">
        <f t="shared" si="741"/>
        <v>0</v>
      </c>
      <c r="AP2098" t="s">
        <v>42</v>
      </c>
      <c r="AQ2098" t="s">
        <v>1761</v>
      </c>
      <c r="AT2098" s="92">
        <v>47</v>
      </c>
      <c r="AU2098" s="94">
        <v>127</v>
      </c>
      <c r="AV2098" s="98">
        <f t="shared" si="742"/>
        <v>47127</v>
      </c>
      <c r="AX2098" s="6" t="s">
        <v>1535</v>
      </c>
    </row>
    <row r="2099" spans="1:50" hidden="1" outlineLevel="1">
      <c r="A2099" t="s">
        <v>1967</v>
      </c>
      <c r="B2099" t="s">
        <v>1761</v>
      </c>
      <c r="C2099" s="1">
        <f t="shared" si="731"/>
        <v>4352</v>
      </c>
      <c r="D2099" s="6">
        <f>IF(N2099&gt;0, RANK(N2099,(N2099:P2099,Q2099:AE2099)),0)</f>
        <v>2</v>
      </c>
      <c r="E2099" s="6">
        <f>IF(O2099&gt;0,RANK(O2099,(N2099:P2099,Q2099:AE2099)),0)</f>
        <v>1</v>
      </c>
      <c r="F2099" s="6">
        <f>IF(P2099&gt;0,RANK(P2099,(N2099:P2099,Q2099:AE2099)),0)</f>
        <v>0</v>
      </c>
      <c r="G2099" s="1">
        <f t="shared" si="732"/>
        <v>490</v>
      </c>
      <c r="H2099" s="2">
        <f t="shared" si="733"/>
        <v>0.11259191176470588</v>
      </c>
      <c r="I2099" s="2"/>
      <c r="J2099" s="2">
        <f t="shared" si="734"/>
        <v>0.43979779411764708</v>
      </c>
      <c r="K2099" s="2">
        <f t="shared" si="735"/>
        <v>0.55238970588235292</v>
      </c>
      <c r="L2099" s="2">
        <f t="shared" si="736"/>
        <v>0</v>
      </c>
      <c r="M2099" s="2">
        <f t="shared" si="737"/>
        <v>7.8125E-3</v>
      </c>
      <c r="N2099" s="56">
        <v>1914</v>
      </c>
      <c r="O2099" s="56">
        <v>2404</v>
      </c>
      <c r="P2099" s="56"/>
      <c r="Q2099" s="56"/>
      <c r="R2099" s="56"/>
      <c r="S2099" s="56"/>
      <c r="T2099" s="56"/>
      <c r="U2099" s="56"/>
      <c r="V2099" s="56"/>
      <c r="W2099" s="56"/>
      <c r="X2099" s="56">
        <v>0</v>
      </c>
      <c r="Y2099" s="56">
        <v>10</v>
      </c>
      <c r="Z2099" s="56">
        <v>3</v>
      </c>
      <c r="AA2099" s="56">
        <v>1</v>
      </c>
      <c r="AB2099" s="56">
        <v>5</v>
      </c>
      <c r="AC2099" s="56">
        <v>4</v>
      </c>
      <c r="AD2099" s="56">
        <v>2</v>
      </c>
      <c r="AE2099" s="1">
        <v>9</v>
      </c>
      <c r="AG2099" s="6">
        <f>IF(Q2099&gt;0,RANK(Q2099,(N2099:P2099,Q2099:AE2099)),0)</f>
        <v>0</v>
      </c>
      <c r="AH2099" s="6">
        <f>IF(R2099&gt;0,RANK(R2099,(N2099:P2099,Q2099:AE2099)),0)</f>
        <v>0</v>
      </c>
      <c r="AI2099" s="6">
        <f>IF(T2099&gt;0,RANK(T2099,(N2099:P2099,Q2099:AE2099)),0)</f>
        <v>0</v>
      </c>
      <c r="AJ2099" s="6">
        <f>IF(S2099&gt;0,RANK(S2099,(N2099:P2099,Q2099:AE2099)),0)</f>
        <v>0</v>
      </c>
      <c r="AK2099" s="2">
        <f t="shared" si="738"/>
        <v>0</v>
      </c>
      <c r="AL2099" s="2">
        <f t="shared" si="739"/>
        <v>0</v>
      </c>
      <c r="AM2099" s="2">
        <f t="shared" si="740"/>
        <v>0</v>
      </c>
      <c r="AN2099" s="2">
        <f t="shared" si="741"/>
        <v>0</v>
      </c>
      <c r="AP2099" t="s">
        <v>1967</v>
      </c>
      <c r="AQ2099" t="s">
        <v>1761</v>
      </c>
      <c r="AT2099" s="92">
        <v>47</v>
      </c>
      <c r="AU2099" s="94">
        <v>129</v>
      </c>
      <c r="AV2099" s="98">
        <f t="shared" si="742"/>
        <v>47129</v>
      </c>
      <c r="AX2099" s="6" t="s">
        <v>1535</v>
      </c>
    </row>
    <row r="2100" spans="1:50" hidden="1" outlineLevel="1">
      <c r="A2100" t="s">
        <v>467</v>
      </c>
      <c r="B2100" t="s">
        <v>1761</v>
      </c>
      <c r="C2100" s="1">
        <f t="shared" si="731"/>
        <v>8253</v>
      </c>
      <c r="D2100" s="6">
        <f>IF(N2100&gt;0, RANK(N2100,(N2100:P2100,Q2100:AE2100)),0)</f>
        <v>2</v>
      </c>
      <c r="E2100" s="6">
        <f>IF(O2100&gt;0,RANK(O2100,(N2100:P2100,Q2100:AE2100)),0)</f>
        <v>1</v>
      </c>
      <c r="F2100" s="6">
        <f>IF(P2100&gt;0,RANK(P2100,(N2100:P2100,Q2100:AE2100)),0)</f>
        <v>0</v>
      </c>
      <c r="G2100" s="1">
        <f t="shared" si="732"/>
        <v>381</v>
      </c>
      <c r="H2100" s="2">
        <f t="shared" si="733"/>
        <v>4.6165030897855328E-2</v>
      </c>
      <c r="I2100" s="2"/>
      <c r="J2100" s="2">
        <f t="shared" si="734"/>
        <v>0.47001090512540894</v>
      </c>
      <c r="K2100" s="2">
        <f t="shared" si="735"/>
        <v>0.51617593602326428</v>
      </c>
      <c r="L2100" s="2">
        <f t="shared" si="736"/>
        <v>0</v>
      </c>
      <c r="M2100" s="2">
        <f t="shared" si="737"/>
        <v>1.3813158851326834E-2</v>
      </c>
      <c r="N2100" s="56">
        <v>3879</v>
      </c>
      <c r="O2100" s="56">
        <v>4260</v>
      </c>
      <c r="P2100" s="56"/>
      <c r="Q2100" s="56"/>
      <c r="R2100" s="56"/>
      <c r="S2100" s="56"/>
      <c r="T2100" s="56"/>
      <c r="U2100" s="56"/>
      <c r="V2100" s="56"/>
      <c r="W2100" s="56"/>
      <c r="X2100" s="56">
        <v>0</v>
      </c>
      <c r="Y2100" s="56">
        <v>36</v>
      </c>
      <c r="Z2100" s="56">
        <v>7</v>
      </c>
      <c r="AA2100" s="56">
        <v>21</v>
      </c>
      <c r="AB2100" s="56">
        <v>11</v>
      </c>
      <c r="AC2100" s="56">
        <v>20</v>
      </c>
      <c r="AD2100" s="56">
        <v>9</v>
      </c>
      <c r="AE2100" s="1">
        <v>10</v>
      </c>
      <c r="AG2100" s="6">
        <f>IF(Q2100&gt;0,RANK(Q2100,(N2100:P2100,Q2100:AE2100)),0)</f>
        <v>0</v>
      </c>
      <c r="AH2100" s="6">
        <f>IF(R2100&gt;0,RANK(R2100,(N2100:P2100,Q2100:AE2100)),0)</f>
        <v>0</v>
      </c>
      <c r="AI2100" s="6">
        <f>IF(T2100&gt;0,RANK(T2100,(N2100:P2100,Q2100:AE2100)),0)</f>
        <v>0</v>
      </c>
      <c r="AJ2100" s="6">
        <f>IF(S2100&gt;0,RANK(S2100,(N2100:P2100,Q2100:AE2100)),0)</f>
        <v>0</v>
      </c>
      <c r="AK2100" s="2">
        <f t="shared" si="738"/>
        <v>0</v>
      </c>
      <c r="AL2100" s="2">
        <f t="shared" si="739"/>
        <v>0</v>
      </c>
      <c r="AM2100" s="2">
        <f t="shared" si="740"/>
        <v>0</v>
      </c>
      <c r="AN2100" s="2">
        <f t="shared" si="741"/>
        <v>0</v>
      </c>
      <c r="AP2100" t="s">
        <v>467</v>
      </c>
      <c r="AQ2100" t="s">
        <v>1761</v>
      </c>
      <c r="AT2100" s="92">
        <v>47</v>
      </c>
      <c r="AU2100" s="94">
        <v>131</v>
      </c>
      <c r="AV2100" s="98">
        <f t="shared" si="742"/>
        <v>47131</v>
      </c>
      <c r="AX2100" s="6" t="s">
        <v>1535</v>
      </c>
    </row>
    <row r="2101" spans="1:50" hidden="1" outlineLevel="1">
      <c r="A2101" t="s">
        <v>2281</v>
      </c>
      <c r="B2101" t="s">
        <v>1761</v>
      </c>
      <c r="C2101" s="1">
        <f t="shared" si="731"/>
        <v>4435</v>
      </c>
      <c r="D2101" s="6">
        <f>IF(N2101&gt;0, RANK(N2101,(N2101:P2101,Q2101:AE2101)),0)</f>
        <v>1</v>
      </c>
      <c r="E2101" s="6">
        <f>IF(O2101&gt;0,RANK(O2101,(N2101:P2101,Q2101:AE2101)),0)</f>
        <v>2</v>
      </c>
      <c r="F2101" s="6">
        <f>IF(P2101&gt;0,RANK(P2101,(N2101:P2101,Q2101:AE2101)),0)</f>
        <v>0</v>
      </c>
      <c r="G2101" s="1">
        <f t="shared" si="732"/>
        <v>269</v>
      </c>
      <c r="H2101" s="2">
        <f t="shared" si="733"/>
        <v>6.0653889515219842E-2</v>
      </c>
      <c r="I2101" s="2"/>
      <c r="J2101" s="2">
        <f t="shared" si="734"/>
        <v>0.52649379932356255</v>
      </c>
      <c r="K2101" s="2">
        <f t="shared" si="735"/>
        <v>0.46583990980834272</v>
      </c>
      <c r="L2101" s="2">
        <f t="shared" si="736"/>
        <v>0</v>
      </c>
      <c r="M2101" s="2">
        <f t="shared" si="737"/>
        <v>7.6662908680947273E-3</v>
      </c>
      <c r="N2101" s="56">
        <v>2335</v>
      </c>
      <c r="O2101" s="56">
        <v>2066</v>
      </c>
      <c r="P2101" s="56"/>
      <c r="Q2101" s="56"/>
      <c r="R2101" s="56"/>
      <c r="S2101" s="56"/>
      <c r="T2101" s="56"/>
      <c r="U2101" s="56"/>
      <c r="V2101" s="56"/>
      <c r="W2101" s="56"/>
      <c r="X2101" s="56">
        <v>0</v>
      </c>
      <c r="Y2101" s="56">
        <v>9</v>
      </c>
      <c r="Z2101" s="56">
        <v>1</v>
      </c>
      <c r="AA2101" s="56">
        <v>5</v>
      </c>
      <c r="AB2101" s="56">
        <v>1</v>
      </c>
      <c r="AC2101" s="56">
        <v>9</v>
      </c>
      <c r="AD2101" s="56">
        <v>5</v>
      </c>
      <c r="AE2101" s="1">
        <v>4</v>
      </c>
      <c r="AG2101" s="6">
        <f>IF(Q2101&gt;0,RANK(Q2101,(N2101:P2101,Q2101:AE2101)),0)</f>
        <v>0</v>
      </c>
      <c r="AH2101" s="6">
        <f>IF(R2101&gt;0,RANK(R2101,(N2101:P2101,Q2101:AE2101)),0)</f>
        <v>0</v>
      </c>
      <c r="AI2101" s="6">
        <f>IF(T2101&gt;0,RANK(T2101,(N2101:P2101,Q2101:AE2101)),0)</f>
        <v>0</v>
      </c>
      <c r="AJ2101" s="6">
        <f>IF(S2101&gt;0,RANK(S2101,(N2101:P2101,Q2101:AE2101)),0)</f>
        <v>0</v>
      </c>
      <c r="AK2101" s="2">
        <f t="shared" si="738"/>
        <v>0</v>
      </c>
      <c r="AL2101" s="2">
        <f t="shared" si="739"/>
        <v>0</v>
      </c>
      <c r="AM2101" s="2">
        <f t="shared" si="740"/>
        <v>0</v>
      </c>
      <c r="AN2101" s="2">
        <f t="shared" si="741"/>
        <v>0</v>
      </c>
      <c r="AP2101" t="s">
        <v>2281</v>
      </c>
      <c r="AQ2101" t="s">
        <v>1761</v>
      </c>
      <c r="AT2101" s="92">
        <v>47</v>
      </c>
      <c r="AU2101" s="94">
        <v>133</v>
      </c>
      <c r="AV2101" s="98">
        <f t="shared" si="742"/>
        <v>47133</v>
      </c>
      <c r="AX2101" s="6" t="s">
        <v>1535</v>
      </c>
    </row>
    <row r="2102" spans="1:50" hidden="1" outlineLevel="1">
      <c r="A2102" t="s">
        <v>1994</v>
      </c>
      <c r="B2102" t="s">
        <v>1761</v>
      </c>
      <c r="C2102" s="1">
        <f t="shared" si="731"/>
        <v>1993</v>
      </c>
      <c r="D2102" s="6">
        <f>IF(N2102&gt;0, RANK(N2102,(N2102:P2102,Q2102:AE2102)),0)</f>
        <v>2</v>
      </c>
      <c r="E2102" s="6">
        <f>IF(O2102&gt;0,RANK(O2102,(N2102:P2102,Q2102:AE2102)),0)</f>
        <v>1</v>
      </c>
      <c r="F2102" s="6">
        <f>IF(P2102&gt;0,RANK(P2102,(N2102:P2102,Q2102:AE2102)),0)</f>
        <v>0</v>
      </c>
      <c r="G2102" s="1">
        <f t="shared" si="732"/>
        <v>110</v>
      </c>
      <c r="H2102" s="2">
        <f t="shared" si="733"/>
        <v>5.5193176116407429E-2</v>
      </c>
      <c r="I2102" s="2"/>
      <c r="J2102" s="2">
        <f t="shared" si="734"/>
        <v>0.46864024084295031</v>
      </c>
      <c r="K2102" s="2">
        <f t="shared" si="735"/>
        <v>0.5238334169593577</v>
      </c>
      <c r="L2102" s="2">
        <f t="shared" si="736"/>
        <v>0</v>
      </c>
      <c r="M2102" s="2">
        <f t="shared" si="737"/>
        <v>7.5263421976919931E-3</v>
      </c>
      <c r="N2102" s="56">
        <v>934</v>
      </c>
      <c r="O2102" s="56">
        <v>1044</v>
      </c>
      <c r="P2102" s="56"/>
      <c r="Q2102" s="56"/>
      <c r="R2102" s="56"/>
      <c r="S2102" s="56"/>
      <c r="T2102" s="56"/>
      <c r="U2102" s="56"/>
      <c r="V2102" s="56"/>
      <c r="W2102" s="56"/>
      <c r="X2102" s="56">
        <v>0</v>
      </c>
      <c r="Y2102" s="56">
        <v>3</v>
      </c>
      <c r="Z2102" s="56">
        <v>2</v>
      </c>
      <c r="AA2102" s="56">
        <v>2</v>
      </c>
      <c r="AB2102" s="56">
        <v>0</v>
      </c>
      <c r="AC2102" s="56">
        <v>3</v>
      </c>
      <c r="AD2102" s="56">
        <v>2</v>
      </c>
      <c r="AE2102" s="1">
        <v>3</v>
      </c>
      <c r="AG2102" s="6">
        <f>IF(Q2102&gt;0,RANK(Q2102,(N2102:P2102,Q2102:AE2102)),0)</f>
        <v>0</v>
      </c>
      <c r="AH2102" s="6">
        <f>IF(R2102&gt;0,RANK(R2102,(N2102:P2102,Q2102:AE2102)),0)</f>
        <v>0</v>
      </c>
      <c r="AI2102" s="6">
        <f>IF(T2102&gt;0,RANK(T2102,(N2102:P2102,Q2102:AE2102)),0)</f>
        <v>0</v>
      </c>
      <c r="AJ2102" s="6">
        <f>IF(S2102&gt;0,RANK(S2102,(N2102:P2102,Q2102:AE2102)),0)</f>
        <v>0</v>
      </c>
      <c r="AK2102" s="2">
        <f t="shared" si="738"/>
        <v>0</v>
      </c>
      <c r="AL2102" s="2">
        <f t="shared" si="739"/>
        <v>0</v>
      </c>
      <c r="AM2102" s="2">
        <f t="shared" si="740"/>
        <v>0</v>
      </c>
      <c r="AN2102" s="2">
        <f t="shared" si="741"/>
        <v>0</v>
      </c>
      <c r="AP2102" t="s">
        <v>1994</v>
      </c>
      <c r="AQ2102" t="s">
        <v>1761</v>
      </c>
      <c r="AT2102" s="92">
        <v>47</v>
      </c>
      <c r="AU2102" s="94">
        <v>135</v>
      </c>
      <c r="AV2102" s="98">
        <f t="shared" si="742"/>
        <v>47135</v>
      </c>
      <c r="AX2102" s="6" t="s">
        <v>1535</v>
      </c>
    </row>
    <row r="2103" spans="1:50" hidden="1" outlineLevel="1">
      <c r="A2103" t="s">
        <v>2006</v>
      </c>
      <c r="B2103" t="s">
        <v>1761</v>
      </c>
      <c r="C2103" s="1">
        <f t="shared" si="731"/>
        <v>1533</v>
      </c>
      <c r="D2103" s="6">
        <f>IF(N2103&gt;0, RANK(N2103,(N2103:P2103,Q2103:AE2103)),0)</f>
        <v>2</v>
      </c>
      <c r="E2103" s="6">
        <f>IF(O2103&gt;0,RANK(O2103,(N2103:P2103,Q2103:AE2103)),0)</f>
        <v>1</v>
      </c>
      <c r="F2103" s="6">
        <f>IF(P2103&gt;0,RANK(P2103,(N2103:P2103,Q2103:AE2103)),0)</f>
        <v>0</v>
      </c>
      <c r="G2103" s="1">
        <f t="shared" si="732"/>
        <v>392</v>
      </c>
      <c r="H2103" s="2">
        <f t="shared" si="733"/>
        <v>0.25570776255707761</v>
      </c>
      <c r="I2103" s="2"/>
      <c r="J2103" s="2">
        <f t="shared" si="734"/>
        <v>0.36855838225701237</v>
      </c>
      <c r="K2103" s="2">
        <f t="shared" si="735"/>
        <v>0.62426614481409004</v>
      </c>
      <c r="L2103" s="2">
        <f t="shared" si="736"/>
        <v>0</v>
      </c>
      <c r="M2103" s="2">
        <f t="shared" si="737"/>
        <v>7.1754729288975305E-3</v>
      </c>
      <c r="N2103" s="56">
        <v>565</v>
      </c>
      <c r="O2103" s="56">
        <v>957</v>
      </c>
      <c r="P2103" s="56"/>
      <c r="Q2103" s="56"/>
      <c r="R2103" s="56"/>
      <c r="S2103" s="56"/>
      <c r="T2103" s="56"/>
      <c r="U2103" s="56"/>
      <c r="V2103" s="56"/>
      <c r="W2103" s="56"/>
      <c r="X2103" s="56">
        <v>0</v>
      </c>
      <c r="Y2103" s="56">
        <v>0</v>
      </c>
      <c r="Z2103" s="56">
        <v>4</v>
      </c>
      <c r="AA2103" s="56">
        <v>1</v>
      </c>
      <c r="AB2103" s="56">
        <v>3</v>
      </c>
      <c r="AC2103" s="56">
        <v>3</v>
      </c>
      <c r="AD2103" s="56">
        <v>0</v>
      </c>
      <c r="AE2103" s="1">
        <v>0</v>
      </c>
      <c r="AG2103" s="6">
        <f>IF(Q2103&gt;0,RANK(Q2103,(N2103:P2103,Q2103:AE2103)),0)</f>
        <v>0</v>
      </c>
      <c r="AH2103" s="6">
        <f>IF(R2103&gt;0,RANK(R2103,(N2103:P2103,Q2103:AE2103)),0)</f>
        <v>0</v>
      </c>
      <c r="AI2103" s="6">
        <f>IF(T2103&gt;0,RANK(T2103,(N2103:P2103,Q2103:AE2103)),0)</f>
        <v>0</v>
      </c>
      <c r="AJ2103" s="6">
        <f>IF(S2103&gt;0,RANK(S2103,(N2103:P2103,Q2103:AE2103)),0)</f>
        <v>0</v>
      </c>
      <c r="AK2103" s="2">
        <f t="shared" si="738"/>
        <v>0</v>
      </c>
      <c r="AL2103" s="2">
        <f t="shared" si="739"/>
        <v>0</v>
      </c>
      <c r="AM2103" s="2">
        <f t="shared" si="740"/>
        <v>0</v>
      </c>
      <c r="AN2103" s="2">
        <f t="shared" si="741"/>
        <v>0</v>
      </c>
      <c r="AP2103" t="s">
        <v>2006</v>
      </c>
      <c r="AQ2103" t="s">
        <v>1761</v>
      </c>
      <c r="AT2103" s="92">
        <v>47</v>
      </c>
      <c r="AU2103" s="94">
        <v>137</v>
      </c>
      <c r="AV2103" s="98">
        <f t="shared" si="742"/>
        <v>47137</v>
      </c>
      <c r="AX2103" s="6" t="s">
        <v>1535</v>
      </c>
    </row>
    <row r="2104" spans="1:50" hidden="1" outlineLevel="1">
      <c r="A2104" t="s">
        <v>2199</v>
      </c>
      <c r="B2104" t="s">
        <v>1761</v>
      </c>
      <c r="C2104" s="1">
        <f t="shared" si="731"/>
        <v>3984</v>
      </c>
      <c r="D2104" s="6">
        <f>IF(N2104&gt;0, RANK(N2104,(N2104:P2104,Q2104:AE2104)),0)</f>
        <v>2</v>
      </c>
      <c r="E2104" s="6">
        <f>IF(O2104&gt;0,RANK(O2104,(N2104:P2104,Q2104:AE2104)),0)</f>
        <v>1</v>
      </c>
      <c r="F2104" s="6">
        <f>IF(P2104&gt;0,RANK(P2104,(N2104:P2104,Q2104:AE2104)),0)</f>
        <v>0</v>
      </c>
      <c r="G2104" s="1">
        <f t="shared" si="732"/>
        <v>354</v>
      </c>
      <c r="H2104" s="2">
        <f t="shared" si="733"/>
        <v>8.8855421686746983E-2</v>
      </c>
      <c r="I2104" s="2"/>
      <c r="J2104" s="2">
        <f t="shared" si="734"/>
        <v>0.45205823293172692</v>
      </c>
      <c r="K2104" s="2">
        <f t="shared" si="735"/>
        <v>0.54091365461847385</v>
      </c>
      <c r="L2104" s="2">
        <f t="shared" si="736"/>
        <v>0</v>
      </c>
      <c r="M2104" s="2">
        <f t="shared" si="737"/>
        <v>7.0281124497992842E-3</v>
      </c>
      <c r="N2104" s="56">
        <v>1801</v>
      </c>
      <c r="O2104" s="56">
        <v>2155</v>
      </c>
      <c r="P2104" s="56"/>
      <c r="Q2104" s="56"/>
      <c r="R2104" s="56"/>
      <c r="S2104" s="56"/>
      <c r="T2104" s="56"/>
      <c r="U2104" s="56"/>
      <c r="V2104" s="56"/>
      <c r="W2104" s="56"/>
      <c r="X2104" s="56">
        <v>0</v>
      </c>
      <c r="Y2104" s="56">
        <v>9</v>
      </c>
      <c r="Z2104" s="56">
        <v>5</v>
      </c>
      <c r="AA2104" s="56">
        <v>3</v>
      </c>
      <c r="AB2104" s="56">
        <v>2</v>
      </c>
      <c r="AC2104" s="56">
        <v>6</v>
      </c>
      <c r="AD2104" s="56">
        <v>1</v>
      </c>
      <c r="AE2104" s="1">
        <v>2</v>
      </c>
      <c r="AG2104" s="6">
        <f>IF(Q2104&gt;0,RANK(Q2104,(N2104:P2104,Q2104:AE2104)),0)</f>
        <v>0</v>
      </c>
      <c r="AH2104" s="6">
        <f>IF(R2104&gt;0,RANK(R2104,(N2104:P2104,Q2104:AE2104)),0)</f>
        <v>0</v>
      </c>
      <c r="AI2104" s="6">
        <f>IF(T2104&gt;0,RANK(T2104,(N2104:P2104,Q2104:AE2104)),0)</f>
        <v>0</v>
      </c>
      <c r="AJ2104" s="6">
        <f>IF(S2104&gt;0,RANK(S2104,(N2104:P2104,Q2104:AE2104)),0)</f>
        <v>0</v>
      </c>
      <c r="AK2104" s="2">
        <f t="shared" si="738"/>
        <v>0</v>
      </c>
      <c r="AL2104" s="2">
        <f t="shared" si="739"/>
        <v>0</v>
      </c>
      <c r="AM2104" s="2">
        <f t="shared" si="740"/>
        <v>0</v>
      </c>
      <c r="AN2104" s="2">
        <f t="shared" si="741"/>
        <v>0</v>
      </c>
      <c r="AP2104" t="s">
        <v>2199</v>
      </c>
      <c r="AQ2104" t="s">
        <v>1761</v>
      </c>
      <c r="AT2104" s="92">
        <v>47</v>
      </c>
      <c r="AU2104" s="94">
        <v>139</v>
      </c>
      <c r="AV2104" s="98">
        <f t="shared" si="742"/>
        <v>47139</v>
      </c>
      <c r="AX2104" s="6" t="s">
        <v>1535</v>
      </c>
    </row>
    <row r="2105" spans="1:50" hidden="1" outlineLevel="1">
      <c r="A2105" t="s">
        <v>2073</v>
      </c>
      <c r="B2105" t="s">
        <v>1761</v>
      </c>
      <c r="C2105" s="1">
        <f t="shared" si="731"/>
        <v>15787</v>
      </c>
      <c r="D2105" s="6">
        <f>IF(N2105&gt;0, RANK(N2105,(N2105:P2105,Q2105:AE2105)),0)</f>
        <v>2</v>
      </c>
      <c r="E2105" s="6">
        <f>IF(O2105&gt;0,RANK(O2105,(N2105:P2105,Q2105:AE2105)),0)</f>
        <v>1</v>
      </c>
      <c r="F2105" s="6">
        <f>IF(P2105&gt;0,RANK(P2105,(N2105:P2105,Q2105:AE2105)),0)</f>
        <v>0</v>
      </c>
      <c r="G2105" s="1">
        <f t="shared" si="732"/>
        <v>3087</v>
      </c>
      <c r="H2105" s="2">
        <f t="shared" si="733"/>
        <v>0.19554063469943625</v>
      </c>
      <c r="I2105" s="2"/>
      <c r="J2105" s="2">
        <f t="shared" si="734"/>
        <v>0.39868246025210619</v>
      </c>
      <c r="K2105" s="2">
        <f t="shared" si="735"/>
        <v>0.59422309495154246</v>
      </c>
      <c r="L2105" s="2">
        <f t="shared" si="736"/>
        <v>0</v>
      </c>
      <c r="M2105" s="2">
        <f t="shared" si="737"/>
        <v>7.0944447963513513E-3</v>
      </c>
      <c r="N2105" s="56">
        <v>6294</v>
      </c>
      <c r="O2105" s="56">
        <v>9381</v>
      </c>
      <c r="P2105" s="56"/>
      <c r="Q2105" s="56"/>
      <c r="R2105" s="56"/>
      <c r="S2105" s="56"/>
      <c r="T2105" s="56"/>
      <c r="U2105" s="56"/>
      <c r="V2105" s="56"/>
      <c r="W2105" s="56"/>
      <c r="X2105" s="56">
        <v>0</v>
      </c>
      <c r="Y2105" s="56">
        <v>43</v>
      </c>
      <c r="Z2105" s="56">
        <v>11</v>
      </c>
      <c r="AA2105" s="56">
        <v>11</v>
      </c>
      <c r="AB2105" s="56">
        <v>17</v>
      </c>
      <c r="AC2105" s="56">
        <v>12</v>
      </c>
      <c r="AD2105" s="56">
        <v>9</v>
      </c>
      <c r="AE2105" s="1">
        <v>9</v>
      </c>
      <c r="AG2105" s="6">
        <f>IF(Q2105&gt;0,RANK(Q2105,(N2105:P2105,Q2105:AE2105)),0)</f>
        <v>0</v>
      </c>
      <c r="AH2105" s="6">
        <f>IF(R2105&gt;0,RANK(R2105,(N2105:P2105,Q2105:AE2105)),0)</f>
        <v>0</v>
      </c>
      <c r="AI2105" s="6">
        <f>IF(T2105&gt;0,RANK(T2105,(N2105:P2105,Q2105:AE2105)),0)</f>
        <v>0</v>
      </c>
      <c r="AJ2105" s="6">
        <f>IF(S2105&gt;0,RANK(S2105,(N2105:P2105,Q2105:AE2105)),0)</f>
        <v>0</v>
      </c>
      <c r="AK2105" s="2">
        <f t="shared" si="738"/>
        <v>0</v>
      </c>
      <c r="AL2105" s="2">
        <f t="shared" si="739"/>
        <v>0</v>
      </c>
      <c r="AM2105" s="2">
        <f t="shared" si="740"/>
        <v>0</v>
      </c>
      <c r="AN2105" s="2">
        <f t="shared" si="741"/>
        <v>0</v>
      </c>
      <c r="AP2105" t="s">
        <v>2073</v>
      </c>
      <c r="AQ2105" t="s">
        <v>1761</v>
      </c>
      <c r="AT2105" s="92">
        <v>47</v>
      </c>
      <c r="AU2105" s="94">
        <v>141</v>
      </c>
      <c r="AV2105" s="98">
        <f t="shared" si="742"/>
        <v>47141</v>
      </c>
      <c r="AX2105" s="6" t="s">
        <v>1535</v>
      </c>
    </row>
    <row r="2106" spans="1:50" hidden="1" outlineLevel="1">
      <c r="A2106" t="s">
        <v>1952</v>
      </c>
      <c r="B2106" t="s">
        <v>1761</v>
      </c>
      <c r="C2106" s="1">
        <f t="shared" si="731"/>
        <v>6921</v>
      </c>
      <c r="D2106" s="6">
        <f>IF(N2106&gt;0, RANK(N2106,(N2106:P2106,Q2106:AE2106)),0)</f>
        <v>2</v>
      </c>
      <c r="E2106" s="6">
        <f>IF(O2106&gt;0,RANK(O2106,(N2106:P2106,Q2106:AE2106)),0)</f>
        <v>1</v>
      </c>
      <c r="F2106" s="6">
        <f>IF(P2106&gt;0,RANK(P2106,(N2106:P2106,Q2106:AE2106)),0)</f>
        <v>0</v>
      </c>
      <c r="G2106" s="1">
        <f t="shared" si="732"/>
        <v>2355</v>
      </c>
      <c r="H2106" s="2">
        <f t="shared" si="733"/>
        <v>0.34026874729085393</v>
      </c>
      <c r="I2106" s="2"/>
      <c r="J2106" s="2">
        <f t="shared" si="734"/>
        <v>0.32654240716659444</v>
      </c>
      <c r="K2106" s="2">
        <f t="shared" si="735"/>
        <v>0.66681115445744832</v>
      </c>
      <c r="L2106" s="2">
        <f t="shared" si="736"/>
        <v>0</v>
      </c>
      <c r="M2106" s="2">
        <f t="shared" si="737"/>
        <v>6.6464383759572421E-3</v>
      </c>
      <c r="N2106" s="56">
        <v>2260</v>
      </c>
      <c r="O2106" s="56">
        <v>4615</v>
      </c>
      <c r="P2106" s="56"/>
      <c r="Q2106" s="56"/>
      <c r="R2106" s="56"/>
      <c r="S2106" s="56"/>
      <c r="T2106" s="56"/>
      <c r="U2106" s="56"/>
      <c r="V2106" s="56"/>
      <c r="W2106" s="56"/>
      <c r="X2106" s="56">
        <v>2</v>
      </c>
      <c r="Y2106" s="56">
        <v>14</v>
      </c>
      <c r="Z2106" s="56">
        <v>4</v>
      </c>
      <c r="AA2106" s="56">
        <v>9</v>
      </c>
      <c r="AB2106" s="56">
        <v>5</v>
      </c>
      <c r="AC2106" s="56">
        <v>7</v>
      </c>
      <c r="AD2106" s="56">
        <v>3</v>
      </c>
      <c r="AE2106" s="1">
        <v>2</v>
      </c>
      <c r="AG2106" s="6">
        <f>IF(Q2106&gt;0,RANK(Q2106,(N2106:P2106,Q2106:AE2106)),0)</f>
        <v>0</v>
      </c>
      <c r="AH2106" s="6">
        <f>IF(R2106&gt;0,RANK(R2106,(N2106:P2106,Q2106:AE2106)),0)</f>
        <v>0</v>
      </c>
      <c r="AI2106" s="6">
        <f>IF(T2106&gt;0,RANK(T2106,(N2106:P2106,Q2106:AE2106)),0)</f>
        <v>0</v>
      </c>
      <c r="AJ2106" s="6">
        <f>IF(S2106&gt;0,RANK(S2106,(N2106:P2106,Q2106:AE2106)),0)</f>
        <v>0</v>
      </c>
      <c r="AK2106" s="2">
        <f t="shared" si="738"/>
        <v>0</v>
      </c>
      <c r="AL2106" s="2">
        <f t="shared" si="739"/>
        <v>0</v>
      </c>
      <c r="AM2106" s="2">
        <f t="shared" si="740"/>
        <v>0</v>
      </c>
      <c r="AN2106" s="2">
        <f t="shared" si="741"/>
        <v>0</v>
      </c>
      <c r="AP2106" t="s">
        <v>1952</v>
      </c>
      <c r="AQ2106" t="s">
        <v>1761</v>
      </c>
      <c r="AT2106" s="92">
        <v>47</v>
      </c>
      <c r="AU2106" s="94">
        <v>143</v>
      </c>
      <c r="AV2106" s="98">
        <f t="shared" si="742"/>
        <v>47143</v>
      </c>
      <c r="AX2106" s="6" t="s">
        <v>1535</v>
      </c>
    </row>
    <row r="2107" spans="1:50" hidden="1" outlineLevel="1">
      <c r="A2107" t="s">
        <v>1479</v>
      </c>
      <c r="B2107" t="s">
        <v>1761</v>
      </c>
      <c r="C2107" s="1">
        <f t="shared" si="731"/>
        <v>16102</v>
      </c>
      <c r="D2107" s="6">
        <f>IF(N2107&gt;0, RANK(N2107,(N2107:P2107,Q2107:AE2107)),0)</f>
        <v>2</v>
      </c>
      <c r="E2107" s="6">
        <f>IF(O2107&gt;0,RANK(O2107,(N2107:P2107,Q2107:AE2107)),0)</f>
        <v>1</v>
      </c>
      <c r="F2107" s="6">
        <f>IF(P2107&gt;0,RANK(P2107,(N2107:P2107,Q2107:AE2107)),0)</f>
        <v>0</v>
      </c>
      <c r="G2107" s="1">
        <f t="shared" si="732"/>
        <v>3884</v>
      </c>
      <c r="H2107" s="2">
        <f t="shared" si="733"/>
        <v>0.24121227176748231</v>
      </c>
      <c r="I2107" s="2"/>
      <c r="J2107" s="2">
        <f t="shared" si="734"/>
        <v>0.37504657806483666</v>
      </c>
      <c r="K2107" s="2">
        <f t="shared" si="735"/>
        <v>0.61625884983231893</v>
      </c>
      <c r="L2107" s="2">
        <f t="shared" si="736"/>
        <v>0</v>
      </c>
      <c r="M2107" s="2">
        <f t="shared" si="737"/>
        <v>8.6945721028444112E-3</v>
      </c>
      <c r="N2107" s="56">
        <v>6039</v>
      </c>
      <c r="O2107" s="56">
        <v>9923</v>
      </c>
      <c r="P2107" s="56"/>
      <c r="Q2107" s="56"/>
      <c r="R2107" s="56"/>
      <c r="S2107" s="56"/>
      <c r="T2107" s="56"/>
      <c r="U2107" s="56"/>
      <c r="V2107" s="56"/>
      <c r="W2107" s="56"/>
      <c r="X2107" s="56">
        <v>0</v>
      </c>
      <c r="Y2107" s="56">
        <v>49</v>
      </c>
      <c r="Z2107" s="56">
        <v>10</v>
      </c>
      <c r="AA2107" s="56">
        <v>17</v>
      </c>
      <c r="AB2107" s="56">
        <v>21</v>
      </c>
      <c r="AC2107" s="56">
        <v>24</v>
      </c>
      <c r="AD2107" s="56">
        <v>5</v>
      </c>
      <c r="AE2107" s="1">
        <v>14</v>
      </c>
      <c r="AG2107" s="6">
        <f>IF(Q2107&gt;0,RANK(Q2107,(N2107:P2107,Q2107:AE2107)),0)</f>
        <v>0</v>
      </c>
      <c r="AH2107" s="6">
        <f>IF(R2107&gt;0,RANK(R2107,(N2107:P2107,Q2107:AE2107)),0)</f>
        <v>0</v>
      </c>
      <c r="AI2107" s="6">
        <f>IF(T2107&gt;0,RANK(T2107,(N2107:P2107,Q2107:AE2107)),0)</f>
        <v>0</v>
      </c>
      <c r="AJ2107" s="6">
        <f>IF(S2107&gt;0,RANK(S2107,(N2107:P2107,Q2107:AE2107)),0)</f>
        <v>0</v>
      </c>
      <c r="AK2107" s="2">
        <f t="shared" si="738"/>
        <v>0</v>
      </c>
      <c r="AL2107" s="2">
        <f t="shared" si="739"/>
        <v>0</v>
      </c>
      <c r="AM2107" s="2">
        <f t="shared" si="740"/>
        <v>0</v>
      </c>
      <c r="AN2107" s="2">
        <f t="shared" si="741"/>
        <v>0</v>
      </c>
      <c r="AP2107" t="s">
        <v>1479</v>
      </c>
      <c r="AQ2107" t="s">
        <v>1761</v>
      </c>
      <c r="AT2107" s="92">
        <v>47</v>
      </c>
      <c r="AU2107" s="94">
        <v>145</v>
      </c>
      <c r="AV2107" s="98">
        <f t="shared" si="742"/>
        <v>47145</v>
      </c>
      <c r="AX2107" s="6" t="s">
        <v>1535</v>
      </c>
    </row>
    <row r="2108" spans="1:50" hidden="1" outlineLevel="1">
      <c r="A2108" t="s">
        <v>2284</v>
      </c>
      <c r="B2108" t="s">
        <v>1761</v>
      </c>
      <c r="C2108" s="1">
        <f t="shared" si="731"/>
        <v>11988</v>
      </c>
      <c r="D2108" s="6">
        <f>IF(N2108&gt;0, RANK(N2108,(N2108:P2108,Q2108:AE2108)),0)</f>
        <v>2</v>
      </c>
      <c r="E2108" s="6">
        <f>IF(O2108&gt;0,RANK(O2108,(N2108:P2108,Q2108:AE2108)),0)</f>
        <v>1</v>
      </c>
      <c r="F2108" s="6">
        <f>IF(P2108&gt;0,RANK(P2108,(N2108:P2108,Q2108:AE2108)),0)</f>
        <v>0</v>
      </c>
      <c r="G2108" s="1">
        <f t="shared" si="732"/>
        <v>2251</v>
      </c>
      <c r="H2108" s="2">
        <f t="shared" si="733"/>
        <v>0.18777110443777109</v>
      </c>
      <c r="I2108" s="2"/>
      <c r="J2108" s="2">
        <f t="shared" si="734"/>
        <v>0.40190190190190189</v>
      </c>
      <c r="K2108" s="2">
        <f t="shared" si="735"/>
        <v>0.58967300633967301</v>
      </c>
      <c r="L2108" s="2">
        <f t="shared" si="736"/>
        <v>0</v>
      </c>
      <c r="M2108" s="2">
        <f t="shared" si="737"/>
        <v>8.4250917584250962E-3</v>
      </c>
      <c r="N2108" s="56">
        <v>4818</v>
      </c>
      <c r="O2108" s="56">
        <v>7069</v>
      </c>
      <c r="P2108" s="56"/>
      <c r="Q2108" s="56"/>
      <c r="R2108" s="56"/>
      <c r="S2108" s="56"/>
      <c r="T2108" s="56"/>
      <c r="U2108" s="56"/>
      <c r="V2108" s="56"/>
      <c r="W2108" s="56"/>
      <c r="X2108" s="56">
        <v>0</v>
      </c>
      <c r="Y2108" s="56">
        <v>41</v>
      </c>
      <c r="Z2108" s="56">
        <v>8</v>
      </c>
      <c r="AA2108" s="56">
        <v>13</v>
      </c>
      <c r="AB2108" s="56">
        <v>9</v>
      </c>
      <c r="AC2108" s="56">
        <v>15</v>
      </c>
      <c r="AD2108" s="56">
        <v>6</v>
      </c>
      <c r="AE2108" s="1">
        <v>9</v>
      </c>
      <c r="AG2108" s="6">
        <f>IF(Q2108&gt;0,RANK(Q2108,(N2108:P2108,Q2108:AE2108)),0)</f>
        <v>0</v>
      </c>
      <c r="AH2108" s="6">
        <f>IF(R2108&gt;0,RANK(R2108,(N2108:P2108,Q2108:AE2108)),0)</f>
        <v>0</v>
      </c>
      <c r="AI2108" s="6">
        <f>IF(T2108&gt;0,RANK(T2108,(N2108:P2108,Q2108:AE2108)),0)</f>
        <v>0</v>
      </c>
      <c r="AJ2108" s="6">
        <f>IF(S2108&gt;0,RANK(S2108,(N2108:P2108,Q2108:AE2108)),0)</f>
        <v>0</v>
      </c>
      <c r="AK2108" s="2">
        <f t="shared" si="738"/>
        <v>0</v>
      </c>
      <c r="AL2108" s="2">
        <f t="shared" si="739"/>
        <v>0</v>
      </c>
      <c r="AM2108" s="2">
        <f t="shared" si="740"/>
        <v>0</v>
      </c>
      <c r="AN2108" s="2">
        <f t="shared" si="741"/>
        <v>0</v>
      </c>
      <c r="AP2108" t="s">
        <v>2284</v>
      </c>
      <c r="AQ2108" t="s">
        <v>1761</v>
      </c>
      <c r="AT2108" s="92">
        <v>47</v>
      </c>
      <c r="AU2108" s="94">
        <v>147</v>
      </c>
      <c r="AV2108" s="98">
        <f t="shared" si="742"/>
        <v>47147</v>
      </c>
      <c r="AX2108" s="6" t="s">
        <v>1535</v>
      </c>
    </row>
    <row r="2109" spans="1:50" hidden="1" outlineLevel="1">
      <c r="A2109" t="s">
        <v>2917</v>
      </c>
      <c r="B2109" t="s">
        <v>1761</v>
      </c>
      <c r="C2109" s="1">
        <f t="shared" si="731"/>
        <v>37292</v>
      </c>
      <c r="D2109" s="6">
        <f>IF(N2109&gt;0, RANK(N2109,(N2109:P2109,Q2109:AE2109)),0)</f>
        <v>2</v>
      </c>
      <c r="E2109" s="6">
        <f>IF(O2109&gt;0,RANK(O2109,(N2109:P2109,Q2109:AE2109)),0)</f>
        <v>1</v>
      </c>
      <c r="F2109" s="6">
        <f>IF(P2109&gt;0,RANK(P2109,(N2109:P2109,Q2109:AE2109)),0)</f>
        <v>0</v>
      </c>
      <c r="G2109" s="1">
        <f t="shared" si="732"/>
        <v>11254</v>
      </c>
      <c r="H2109" s="2">
        <f t="shared" si="733"/>
        <v>0.30178054274375199</v>
      </c>
      <c r="I2109" s="2"/>
      <c r="J2109" s="2">
        <f t="shared" si="734"/>
        <v>0.34516786442132363</v>
      </c>
      <c r="K2109" s="2">
        <f t="shared" si="735"/>
        <v>0.64694840716507562</v>
      </c>
      <c r="L2109" s="2">
        <f t="shared" si="736"/>
        <v>0</v>
      </c>
      <c r="M2109" s="2">
        <f t="shared" si="737"/>
        <v>7.8837284136007435E-3</v>
      </c>
      <c r="N2109" s="56">
        <v>12872</v>
      </c>
      <c r="O2109" s="56">
        <v>24126</v>
      </c>
      <c r="P2109" s="56"/>
      <c r="Q2109" s="56"/>
      <c r="R2109" s="56"/>
      <c r="S2109" s="56"/>
      <c r="T2109" s="56"/>
      <c r="U2109" s="56"/>
      <c r="V2109" s="56"/>
      <c r="W2109" s="56"/>
      <c r="X2109" s="56">
        <v>0</v>
      </c>
      <c r="Y2109" s="56">
        <v>69</v>
      </c>
      <c r="Z2109" s="56">
        <v>19</v>
      </c>
      <c r="AA2109" s="56">
        <v>83</v>
      </c>
      <c r="AB2109" s="56">
        <v>45</v>
      </c>
      <c r="AC2109" s="56">
        <v>34</v>
      </c>
      <c r="AD2109" s="56">
        <v>19</v>
      </c>
      <c r="AE2109" s="1">
        <v>25</v>
      </c>
      <c r="AG2109" s="6">
        <f>IF(Q2109&gt;0,RANK(Q2109,(N2109:P2109,Q2109:AE2109)),0)</f>
        <v>0</v>
      </c>
      <c r="AH2109" s="6">
        <f>IF(R2109&gt;0,RANK(R2109,(N2109:P2109,Q2109:AE2109)),0)</f>
        <v>0</v>
      </c>
      <c r="AI2109" s="6">
        <f>IF(T2109&gt;0,RANK(T2109,(N2109:P2109,Q2109:AE2109)),0)</f>
        <v>0</v>
      </c>
      <c r="AJ2109" s="6">
        <f>IF(S2109&gt;0,RANK(S2109,(N2109:P2109,Q2109:AE2109)),0)</f>
        <v>0</v>
      </c>
      <c r="AK2109" s="2">
        <f t="shared" si="738"/>
        <v>0</v>
      </c>
      <c r="AL2109" s="2">
        <f t="shared" si="739"/>
        <v>0</v>
      </c>
      <c r="AM2109" s="2">
        <f t="shared" si="740"/>
        <v>0</v>
      </c>
      <c r="AN2109" s="2">
        <f t="shared" si="741"/>
        <v>0</v>
      </c>
      <c r="AP2109" t="s">
        <v>2917</v>
      </c>
      <c r="AQ2109" t="s">
        <v>1761</v>
      </c>
      <c r="AT2109" s="92">
        <v>47</v>
      </c>
      <c r="AU2109" s="94">
        <v>149</v>
      </c>
      <c r="AV2109" s="98">
        <f t="shared" si="742"/>
        <v>47149</v>
      </c>
      <c r="AX2109" s="6" t="s">
        <v>1535</v>
      </c>
    </row>
    <row r="2110" spans="1:50" hidden="1" outlineLevel="1">
      <c r="A2110" t="s">
        <v>1187</v>
      </c>
      <c r="B2110" t="s">
        <v>1761</v>
      </c>
      <c r="C2110" s="1">
        <f t="shared" si="731"/>
        <v>3773</v>
      </c>
      <c r="D2110" s="6">
        <f>IF(N2110&gt;0, RANK(N2110,(N2110:P2110,Q2110:AE2110)),0)</f>
        <v>2</v>
      </c>
      <c r="E2110" s="6">
        <f>IF(O2110&gt;0,RANK(O2110,(N2110:P2110,Q2110:AE2110)),0)</f>
        <v>1</v>
      </c>
      <c r="F2110" s="6">
        <f>IF(P2110&gt;0,RANK(P2110,(N2110:P2110,Q2110:AE2110)),0)</f>
        <v>0</v>
      </c>
      <c r="G2110" s="1">
        <f t="shared" si="732"/>
        <v>1154</v>
      </c>
      <c r="H2110" s="2">
        <f t="shared" si="733"/>
        <v>0.30585740789822424</v>
      </c>
      <c r="I2110" s="2"/>
      <c r="J2110" s="2">
        <f t="shared" si="734"/>
        <v>0.34402332361516036</v>
      </c>
      <c r="K2110" s="2">
        <f t="shared" si="735"/>
        <v>0.64988073151338455</v>
      </c>
      <c r="L2110" s="2">
        <f t="shared" si="736"/>
        <v>0</v>
      </c>
      <c r="M2110" s="2">
        <f t="shared" si="737"/>
        <v>6.095944871455039E-3</v>
      </c>
      <c r="N2110" s="56">
        <v>1298</v>
      </c>
      <c r="O2110" s="56">
        <v>2452</v>
      </c>
      <c r="P2110" s="56"/>
      <c r="Q2110" s="56"/>
      <c r="R2110" s="56"/>
      <c r="S2110" s="56"/>
      <c r="T2110" s="56"/>
      <c r="U2110" s="56"/>
      <c r="V2110" s="56"/>
      <c r="W2110" s="56"/>
      <c r="X2110" s="56">
        <v>0</v>
      </c>
      <c r="Y2110" s="56">
        <v>3</v>
      </c>
      <c r="Z2110" s="56">
        <v>3</v>
      </c>
      <c r="AA2110" s="56">
        <v>3</v>
      </c>
      <c r="AB2110" s="56">
        <v>6</v>
      </c>
      <c r="AC2110" s="56">
        <v>0</v>
      </c>
      <c r="AD2110" s="56">
        <v>6</v>
      </c>
      <c r="AE2110" s="1">
        <v>2</v>
      </c>
      <c r="AG2110" s="6">
        <f>IF(Q2110&gt;0,RANK(Q2110,(N2110:P2110,Q2110:AE2110)),0)</f>
        <v>0</v>
      </c>
      <c r="AH2110" s="6">
        <f>IF(R2110&gt;0,RANK(R2110,(N2110:P2110,Q2110:AE2110)),0)</f>
        <v>0</v>
      </c>
      <c r="AI2110" s="6">
        <f>IF(T2110&gt;0,RANK(T2110,(N2110:P2110,Q2110:AE2110)),0)</f>
        <v>0</v>
      </c>
      <c r="AJ2110" s="6">
        <f>IF(S2110&gt;0,RANK(S2110,(N2110:P2110,Q2110:AE2110)),0)</f>
        <v>0</v>
      </c>
      <c r="AK2110" s="2">
        <f t="shared" si="738"/>
        <v>0</v>
      </c>
      <c r="AL2110" s="2">
        <f t="shared" si="739"/>
        <v>0</v>
      </c>
      <c r="AM2110" s="2">
        <f t="shared" si="740"/>
        <v>0</v>
      </c>
      <c r="AN2110" s="2">
        <f t="shared" si="741"/>
        <v>0</v>
      </c>
      <c r="AP2110" t="s">
        <v>1187</v>
      </c>
      <c r="AQ2110" t="s">
        <v>1761</v>
      </c>
      <c r="AT2110" s="92">
        <v>47</v>
      </c>
      <c r="AU2110" s="94">
        <v>151</v>
      </c>
      <c r="AV2110" s="98">
        <f t="shared" si="742"/>
        <v>47151</v>
      </c>
      <c r="AX2110" s="6" t="s">
        <v>1535</v>
      </c>
    </row>
    <row r="2111" spans="1:50" hidden="1" outlineLevel="1">
      <c r="A2111" t="s">
        <v>285</v>
      </c>
      <c r="B2111" t="s">
        <v>1761</v>
      </c>
      <c r="C2111" s="1">
        <f t="shared" si="731"/>
        <v>2573</v>
      </c>
      <c r="D2111" s="6">
        <f>IF(N2111&gt;0, RANK(N2111,(N2111:P2111,Q2111:AE2111)),0)</f>
        <v>2</v>
      </c>
      <c r="E2111" s="6">
        <f>IF(O2111&gt;0,RANK(O2111,(N2111:P2111,Q2111:AE2111)),0)</f>
        <v>1</v>
      </c>
      <c r="F2111" s="6">
        <f>IF(P2111&gt;0,RANK(P2111,(N2111:P2111,Q2111:AE2111)),0)</f>
        <v>0</v>
      </c>
      <c r="G2111" s="1">
        <f t="shared" si="732"/>
        <v>333</v>
      </c>
      <c r="H2111" s="2">
        <f t="shared" si="733"/>
        <v>0.12942090944422852</v>
      </c>
      <c r="I2111" s="2"/>
      <c r="J2111" s="2">
        <f t="shared" si="734"/>
        <v>0.43179168286047415</v>
      </c>
      <c r="K2111" s="2">
        <f t="shared" si="735"/>
        <v>0.56121259230470266</v>
      </c>
      <c r="L2111" s="2">
        <f t="shared" si="736"/>
        <v>0</v>
      </c>
      <c r="M2111" s="2">
        <f t="shared" si="737"/>
        <v>6.995724834823136E-3</v>
      </c>
      <c r="N2111" s="56">
        <v>1111</v>
      </c>
      <c r="O2111" s="56">
        <v>1444</v>
      </c>
      <c r="P2111" s="56"/>
      <c r="Q2111" s="56"/>
      <c r="R2111" s="56"/>
      <c r="S2111" s="56"/>
      <c r="T2111" s="56"/>
      <c r="U2111" s="56"/>
      <c r="V2111" s="56"/>
      <c r="W2111" s="56"/>
      <c r="X2111" s="56">
        <v>0</v>
      </c>
      <c r="Y2111" s="56">
        <v>5</v>
      </c>
      <c r="Z2111" s="56">
        <v>2</v>
      </c>
      <c r="AA2111" s="56">
        <v>2</v>
      </c>
      <c r="AB2111" s="56">
        <v>2</v>
      </c>
      <c r="AC2111" s="56">
        <v>2</v>
      </c>
      <c r="AD2111" s="56">
        <v>2</v>
      </c>
      <c r="AE2111" s="1">
        <v>3</v>
      </c>
      <c r="AG2111" s="6">
        <f>IF(Q2111&gt;0,RANK(Q2111,(N2111:P2111,Q2111:AE2111)),0)</f>
        <v>0</v>
      </c>
      <c r="AH2111" s="6">
        <f>IF(R2111&gt;0,RANK(R2111,(N2111:P2111,Q2111:AE2111)),0)</f>
        <v>0</v>
      </c>
      <c r="AI2111" s="6">
        <f>IF(T2111&gt;0,RANK(T2111,(N2111:P2111,Q2111:AE2111)),0)</f>
        <v>0</v>
      </c>
      <c r="AJ2111" s="6">
        <f>IF(S2111&gt;0,RANK(S2111,(N2111:P2111,Q2111:AE2111)),0)</f>
        <v>0</v>
      </c>
      <c r="AK2111" s="2">
        <f t="shared" si="738"/>
        <v>0</v>
      </c>
      <c r="AL2111" s="2">
        <f t="shared" si="739"/>
        <v>0</v>
      </c>
      <c r="AM2111" s="2">
        <f t="shared" si="740"/>
        <v>0</v>
      </c>
      <c r="AN2111" s="2">
        <f t="shared" si="741"/>
        <v>0</v>
      </c>
      <c r="AP2111" t="s">
        <v>285</v>
      </c>
      <c r="AQ2111" t="s">
        <v>1761</v>
      </c>
      <c r="AT2111" s="92">
        <v>47</v>
      </c>
      <c r="AU2111" s="94">
        <v>153</v>
      </c>
      <c r="AV2111" s="98">
        <f t="shared" si="742"/>
        <v>47153</v>
      </c>
      <c r="AX2111" s="6" t="s">
        <v>1535</v>
      </c>
    </row>
    <row r="2112" spans="1:50" hidden="1" outlineLevel="1">
      <c r="A2112" t="s">
        <v>344</v>
      </c>
      <c r="B2112" t="s">
        <v>1761</v>
      </c>
      <c r="C2112" s="1">
        <f t="shared" si="731"/>
        <v>15007</v>
      </c>
      <c r="D2112" s="6">
        <f>IF(N2112&gt;0, RANK(N2112,(N2112:P2112,Q2112:AE2112)),0)</f>
        <v>2</v>
      </c>
      <c r="E2112" s="6">
        <f>IF(O2112&gt;0,RANK(O2112,(N2112:P2112,Q2112:AE2112)),0)</f>
        <v>1</v>
      </c>
      <c r="F2112" s="6">
        <f>IF(P2112&gt;0,RANK(P2112,(N2112:P2112,Q2112:AE2112)),0)</f>
        <v>0</v>
      </c>
      <c r="G2112" s="1">
        <f t="shared" si="732"/>
        <v>8463</v>
      </c>
      <c r="H2112" s="2">
        <f t="shared" si="733"/>
        <v>0.56393682947957624</v>
      </c>
      <c r="I2112" s="2"/>
      <c r="J2112" s="2">
        <f t="shared" si="734"/>
        <v>0.21336709535550077</v>
      </c>
      <c r="K2112" s="2">
        <f t="shared" si="735"/>
        <v>0.77730392483507693</v>
      </c>
      <c r="L2112" s="2">
        <f t="shared" si="736"/>
        <v>0</v>
      </c>
      <c r="M2112" s="2">
        <f t="shared" si="737"/>
        <v>9.3289798094222665E-3</v>
      </c>
      <c r="N2112" s="56">
        <v>3202</v>
      </c>
      <c r="O2112" s="56">
        <v>11665</v>
      </c>
      <c r="P2112" s="56"/>
      <c r="Q2112" s="56"/>
      <c r="R2112" s="56"/>
      <c r="S2112" s="56"/>
      <c r="T2112" s="56"/>
      <c r="U2112" s="56"/>
      <c r="V2112" s="56"/>
      <c r="W2112" s="56"/>
      <c r="X2112" s="56">
        <v>1</v>
      </c>
      <c r="Y2112" s="56">
        <v>48</v>
      </c>
      <c r="Z2112" s="56">
        <v>13</v>
      </c>
      <c r="AA2112" s="56">
        <v>13</v>
      </c>
      <c r="AB2112" s="56">
        <v>17</v>
      </c>
      <c r="AC2112" s="56">
        <v>19</v>
      </c>
      <c r="AD2112" s="56">
        <v>19</v>
      </c>
      <c r="AE2112" s="1">
        <v>10</v>
      </c>
      <c r="AG2112" s="6">
        <f>IF(Q2112&gt;0,RANK(Q2112,(N2112:P2112,Q2112:AE2112)),0)</f>
        <v>0</v>
      </c>
      <c r="AH2112" s="6">
        <f>IF(R2112&gt;0,RANK(R2112,(N2112:P2112,Q2112:AE2112)),0)</f>
        <v>0</v>
      </c>
      <c r="AI2112" s="6">
        <f>IF(T2112&gt;0,RANK(T2112,(N2112:P2112,Q2112:AE2112)),0)</f>
        <v>0</v>
      </c>
      <c r="AJ2112" s="6">
        <f>IF(S2112&gt;0,RANK(S2112,(N2112:P2112,Q2112:AE2112)),0)</f>
        <v>0</v>
      </c>
      <c r="AK2112" s="2">
        <f t="shared" si="738"/>
        <v>0</v>
      </c>
      <c r="AL2112" s="2">
        <f t="shared" si="739"/>
        <v>0</v>
      </c>
      <c r="AM2112" s="2">
        <f t="shared" si="740"/>
        <v>0</v>
      </c>
      <c r="AN2112" s="2">
        <f t="shared" si="741"/>
        <v>0</v>
      </c>
      <c r="AP2112" t="s">
        <v>344</v>
      </c>
      <c r="AQ2112" t="s">
        <v>1761</v>
      </c>
      <c r="AT2112" s="92">
        <v>47</v>
      </c>
      <c r="AU2112" s="94">
        <v>155</v>
      </c>
      <c r="AV2112" s="98">
        <f t="shared" si="742"/>
        <v>47155</v>
      </c>
      <c r="AX2112" s="6" t="s">
        <v>1535</v>
      </c>
    </row>
    <row r="2113" spans="1:50" hidden="1" outlineLevel="1">
      <c r="A2113" t="s">
        <v>696</v>
      </c>
      <c r="B2113" t="s">
        <v>1761</v>
      </c>
      <c r="C2113" s="1">
        <f t="shared" si="731"/>
        <v>263217</v>
      </c>
      <c r="D2113" s="6">
        <f>IF(N2113&gt;0, RANK(N2113,(N2113:P2113,Q2113:AE2113)),0)</f>
        <v>2</v>
      </c>
      <c r="E2113" s="6">
        <f>IF(O2113&gt;0,RANK(O2113,(N2113:P2113,Q2113:AE2113)),0)</f>
        <v>1</v>
      </c>
      <c r="F2113" s="6">
        <f>IF(P2113&gt;0,RANK(P2113,(N2113:P2113,Q2113:AE2113)),0)</f>
        <v>0</v>
      </c>
      <c r="G2113" s="1">
        <f t="shared" si="732"/>
        <v>24551</v>
      </c>
      <c r="H2113" s="2">
        <f t="shared" si="733"/>
        <v>9.3272850917683892E-2</v>
      </c>
      <c r="I2113" s="2"/>
      <c r="J2113" s="2">
        <f t="shared" si="734"/>
        <v>0.44828031624097225</v>
      </c>
      <c r="K2113" s="2">
        <f t="shared" si="735"/>
        <v>0.5415531671586562</v>
      </c>
      <c r="L2113" s="2">
        <f t="shared" si="736"/>
        <v>0</v>
      </c>
      <c r="M2113" s="2">
        <f t="shared" si="737"/>
        <v>1.0166516600371489E-2</v>
      </c>
      <c r="N2113" s="56">
        <v>117995</v>
      </c>
      <c r="O2113" s="56">
        <v>142546</v>
      </c>
      <c r="P2113" s="56"/>
      <c r="Q2113" s="56"/>
      <c r="R2113" s="56"/>
      <c r="S2113" s="56"/>
      <c r="T2113" s="56"/>
      <c r="U2113" s="56"/>
      <c r="V2113" s="56"/>
      <c r="W2113" s="56"/>
      <c r="X2113" s="56">
        <v>3</v>
      </c>
      <c r="Y2113" s="56">
        <v>669</v>
      </c>
      <c r="Z2113" s="56">
        <v>203</v>
      </c>
      <c r="AA2113" s="56">
        <v>444</v>
      </c>
      <c r="AB2113" s="56">
        <v>314</v>
      </c>
      <c r="AC2113" s="56">
        <v>504</v>
      </c>
      <c r="AD2113" s="56">
        <v>226</v>
      </c>
      <c r="AE2113" s="1">
        <v>313</v>
      </c>
      <c r="AG2113" s="6">
        <f>IF(Q2113&gt;0,RANK(Q2113,(N2113:P2113,Q2113:AE2113)),0)</f>
        <v>0</v>
      </c>
      <c r="AH2113" s="6">
        <f>IF(R2113&gt;0,RANK(R2113,(N2113:P2113,Q2113:AE2113)),0)</f>
        <v>0</v>
      </c>
      <c r="AI2113" s="6">
        <f>IF(T2113&gt;0,RANK(T2113,(N2113:P2113,Q2113:AE2113)),0)</f>
        <v>0</v>
      </c>
      <c r="AJ2113" s="6">
        <f>IF(S2113&gt;0,RANK(S2113,(N2113:P2113,Q2113:AE2113)),0)</f>
        <v>0</v>
      </c>
      <c r="AK2113" s="2">
        <f t="shared" si="738"/>
        <v>0</v>
      </c>
      <c r="AL2113" s="2">
        <f t="shared" si="739"/>
        <v>0</v>
      </c>
      <c r="AM2113" s="2">
        <f t="shared" si="740"/>
        <v>0</v>
      </c>
      <c r="AN2113" s="2">
        <f t="shared" si="741"/>
        <v>0</v>
      </c>
      <c r="AP2113" t="s">
        <v>696</v>
      </c>
      <c r="AQ2113" t="s">
        <v>1761</v>
      </c>
      <c r="AT2113" s="92">
        <v>47</v>
      </c>
      <c r="AU2113" s="94">
        <v>157</v>
      </c>
      <c r="AV2113" s="98">
        <f t="shared" si="742"/>
        <v>47157</v>
      </c>
      <c r="AX2113" s="6" t="s">
        <v>1535</v>
      </c>
    </row>
    <row r="2114" spans="1:50" hidden="1" outlineLevel="1">
      <c r="A2114" t="s">
        <v>1061</v>
      </c>
      <c r="B2114" t="s">
        <v>1761</v>
      </c>
      <c r="C2114" s="1">
        <f t="shared" si="731"/>
        <v>4708</v>
      </c>
      <c r="D2114" s="6">
        <f>IF(N2114&gt;0, RANK(N2114,(N2114:P2114,Q2114:AE2114)),0)</f>
        <v>1</v>
      </c>
      <c r="E2114" s="6">
        <f>IF(O2114&gt;0,RANK(O2114,(N2114:P2114,Q2114:AE2114)),0)</f>
        <v>2</v>
      </c>
      <c r="F2114" s="6">
        <f>IF(P2114&gt;0,RANK(P2114,(N2114:P2114,Q2114:AE2114)),0)</f>
        <v>0</v>
      </c>
      <c r="G2114" s="1">
        <f t="shared" si="732"/>
        <v>134</v>
      </c>
      <c r="H2114" s="2">
        <f t="shared" si="733"/>
        <v>2.8462192013593884E-2</v>
      </c>
      <c r="I2114" s="2"/>
      <c r="J2114" s="2">
        <f t="shared" si="734"/>
        <v>0.51019541206457097</v>
      </c>
      <c r="K2114" s="2">
        <f t="shared" si="735"/>
        <v>0.48173322005097707</v>
      </c>
      <c r="L2114" s="2">
        <f t="shared" si="736"/>
        <v>0</v>
      </c>
      <c r="M2114" s="2">
        <f t="shared" si="737"/>
        <v>8.0713678844519521E-3</v>
      </c>
      <c r="N2114" s="56">
        <v>2402</v>
      </c>
      <c r="O2114" s="56">
        <v>2268</v>
      </c>
      <c r="P2114" s="56"/>
      <c r="Q2114" s="56"/>
      <c r="R2114" s="56"/>
      <c r="S2114" s="56"/>
      <c r="T2114" s="56"/>
      <c r="U2114" s="56"/>
      <c r="V2114" s="56"/>
      <c r="W2114" s="56"/>
      <c r="X2114" s="56">
        <v>0</v>
      </c>
      <c r="Y2114" s="56">
        <v>11</v>
      </c>
      <c r="Z2114" s="56">
        <v>4</v>
      </c>
      <c r="AA2114" s="56">
        <v>1</v>
      </c>
      <c r="AB2114" s="56">
        <v>2</v>
      </c>
      <c r="AC2114" s="56">
        <v>4</v>
      </c>
      <c r="AD2114" s="56">
        <v>7</v>
      </c>
      <c r="AE2114" s="1">
        <v>9</v>
      </c>
      <c r="AG2114" s="6">
        <f>IF(Q2114&gt;0,RANK(Q2114,(N2114:P2114,Q2114:AE2114)),0)</f>
        <v>0</v>
      </c>
      <c r="AH2114" s="6">
        <f>IF(R2114&gt;0,RANK(R2114,(N2114:P2114,Q2114:AE2114)),0)</f>
        <v>0</v>
      </c>
      <c r="AI2114" s="6">
        <f>IF(T2114&gt;0,RANK(T2114,(N2114:P2114,Q2114:AE2114)),0)</f>
        <v>0</v>
      </c>
      <c r="AJ2114" s="6">
        <f>IF(S2114&gt;0,RANK(S2114,(N2114:P2114,Q2114:AE2114)),0)</f>
        <v>0</v>
      </c>
      <c r="AK2114" s="2">
        <f t="shared" si="738"/>
        <v>0</v>
      </c>
      <c r="AL2114" s="2">
        <f t="shared" si="739"/>
        <v>0</v>
      </c>
      <c r="AM2114" s="2">
        <f t="shared" si="740"/>
        <v>0</v>
      </c>
      <c r="AN2114" s="2">
        <f t="shared" si="741"/>
        <v>0</v>
      </c>
      <c r="AP2114" t="s">
        <v>1061</v>
      </c>
      <c r="AQ2114" t="s">
        <v>1761</v>
      </c>
      <c r="AT2114" s="92">
        <v>47</v>
      </c>
      <c r="AU2114" s="94">
        <v>159</v>
      </c>
      <c r="AV2114" s="98">
        <f t="shared" si="742"/>
        <v>47159</v>
      </c>
      <c r="AX2114" s="6" t="s">
        <v>1535</v>
      </c>
    </row>
    <row r="2115" spans="1:50" hidden="1" outlineLevel="1">
      <c r="A2115" t="s">
        <v>2384</v>
      </c>
      <c r="B2115" t="s">
        <v>1761</v>
      </c>
      <c r="C2115" s="1">
        <f t="shared" si="731"/>
        <v>3090</v>
      </c>
      <c r="D2115" s="6">
        <f>IF(N2115&gt;0, RANK(N2115,(N2115:P2115,Q2115:AE2115)),0)</f>
        <v>1</v>
      </c>
      <c r="E2115" s="6">
        <f>IF(O2115&gt;0,RANK(O2115,(N2115:P2115,Q2115:AE2115)),0)</f>
        <v>2</v>
      </c>
      <c r="F2115" s="6">
        <f>IF(P2115&gt;0,RANK(P2115,(N2115:P2115,Q2115:AE2115)),0)</f>
        <v>0</v>
      </c>
      <c r="G2115" s="1">
        <f t="shared" si="732"/>
        <v>109</v>
      </c>
      <c r="H2115" s="2">
        <f t="shared" si="733"/>
        <v>3.5275080906148865E-2</v>
      </c>
      <c r="I2115" s="2"/>
      <c r="J2115" s="2">
        <f t="shared" si="734"/>
        <v>0.51165048543689318</v>
      </c>
      <c r="K2115" s="2">
        <f t="shared" si="735"/>
        <v>0.47637540453074434</v>
      </c>
      <c r="L2115" s="2">
        <f t="shared" si="736"/>
        <v>0</v>
      </c>
      <c r="M2115" s="2">
        <f t="shared" si="737"/>
        <v>1.1974110032362484E-2</v>
      </c>
      <c r="N2115" s="56">
        <v>1581</v>
      </c>
      <c r="O2115" s="56">
        <v>1472</v>
      </c>
      <c r="P2115" s="56"/>
      <c r="Q2115" s="56"/>
      <c r="R2115" s="56"/>
      <c r="S2115" s="56"/>
      <c r="T2115" s="56"/>
      <c r="U2115" s="56"/>
      <c r="V2115" s="56"/>
      <c r="W2115" s="56"/>
      <c r="X2115" s="56">
        <v>0</v>
      </c>
      <c r="Y2115" s="56">
        <v>20</v>
      </c>
      <c r="Z2115" s="56">
        <v>1</v>
      </c>
      <c r="AA2115" s="56">
        <v>1</v>
      </c>
      <c r="AB2115" s="56">
        <v>4</v>
      </c>
      <c r="AC2115" s="56">
        <v>3</v>
      </c>
      <c r="AD2115" s="56">
        <v>4</v>
      </c>
      <c r="AE2115" s="1">
        <v>4</v>
      </c>
      <c r="AG2115" s="6">
        <f>IF(Q2115&gt;0,RANK(Q2115,(N2115:P2115,Q2115:AE2115)),0)</f>
        <v>0</v>
      </c>
      <c r="AH2115" s="6">
        <f>IF(R2115&gt;0,RANK(R2115,(N2115:P2115,Q2115:AE2115)),0)</f>
        <v>0</v>
      </c>
      <c r="AI2115" s="6">
        <f>IF(T2115&gt;0,RANK(T2115,(N2115:P2115,Q2115:AE2115)),0)</f>
        <v>0</v>
      </c>
      <c r="AJ2115" s="6">
        <f>IF(S2115&gt;0,RANK(S2115,(N2115:P2115,Q2115:AE2115)),0)</f>
        <v>0</v>
      </c>
      <c r="AK2115" s="2">
        <f t="shared" si="738"/>
        <v>0</v>
      </c>
      <c r="AL2115" s="2">
        <f t="shared" si="739"/>
        <v>0</v>
      </c>
      <c r="AM2115" s="2">
        <f t="shared" si="740"/>
        <v>0</v>
      </c>
      <c r="AN2115" s="2">
        <f t="shared" si="741"/>
        <v>0</v>
      </c>
      <c r="AP2115" t="s">
        <v>2384</v>
      </c>
      <c r="AQ2115" t="s">
        <v>1761</v>
      </c>
      <c r="AT2115" s="92">
        <v>47</v>
      </c>
      <c r="AU2115" s="94">
        <v>161</v>
      </c>
      <c r="AV2115" s="98">
        <f t="shared" si="742"/>
        <v>47161</v>
      </c>
      <c r="AX2115" s="6" t="s">
        <v>1535</v>
      </c>
    </row>
    <row r="2116" spans="1:50" hidden="1" outlineLevel="1">
      <c r="A2116" t="s">
        <v>2867</v>
      </c>
      <c r="B2116" t="s">
        <v>1761</v>
      </c>
      <c r="C2116" s="1">
        <f t="shared" si="731"/>
        <v>41408</v>
      </c>
      <c r="D2116" s="6">
        <f>IF(N2116&gt;0, RANK(N2116,(N2116:P2116,Q2116:AE2116)),0)</f>
        <v>2</v>
      </c>
      <c r="E2116" s="6">
        <f>IF(O2116&gt;0,RANK(O2116,(N2116:P2116,Q2116:AE2116)),0)</f>
        <v>1</v>
      </c>
      <c r="F2116" s="6">
        <f>IF(P2116&gt;0,RANK(P2116,(N2116:P2116,Q2116:AE2116)),0)</f>
        <v>0</v>
      </c>
      <c r="G2116" s="1">
        <f t="shared" si="732"/>
        <v>15104</v>
      </c>
      <c r="H2116" s="2">
        <f t="shared" si="733"/>
        <v>0.36476043276661513</v>
      </c>
      <c r="I2116" s="2"/>
      <c r="J2116" s="2">
        <f t="shared" si="734"/>
        <v>0.3131761978361669</v>
      </c>
      <c r="K2116" s="2">
        <f t="shared" si="735"/>
        <v>0.67793663060278209</v>
      </c>
      <c r="L2116" s="2">
        <f t="shared" si="736"/>
        <v>0</v>
      </c>
      <c r="M2116" s="2">
        <f t="shared" si="737"/>
        <v>8.8871715610510105E-3</v>
      </c>
      <c r="N2116" s="56">
        <v>12968</v>
      </c>
      <c r="O2116" s="56">
        <v>28072</v>
      </c>
      <c r="P2116" s="56"/>
      <c r="Q2116" s="56"/>
      <c r="R2116" s="56"/>
      <c r="S2116" s="56"/>
      <c r="T2116" s="56"/>
      <c r="U2116" s="56"/>
      <c r="V2116" s="56"/>
      <c r="W2116" s="56"/>
      <c r="X2116" s="56">
        <v>1</v>
      </c>
      <c r="Y2116" s="56">
        <v>204</v>
      </c>
      <c r="Z2116" s="56">
        <v>20</v>
      </c>
      <c r="AA2116" s="56">
        <v>23</v>
      </c>
      <c r="AB2116" s="56">
        <v>36</v>
      </c>
      <c r="AC2116" s="56">
        <v>47</v>
      </c>
      <c r="AD2116" s="56">
        <v>18</v>
      </c>
      <c r="AE2116" s="1">
        <v>19</v>
      </c>
      <c r="AG2116" s="6">
        <f>IF(Q2116&gt;0,RANK(Q2116,(N2116:P2116,Q2116:AE2116)),0)</f>
        <v>0</v>
      </c>
      <c r="AH2116" s="6">
        <f>IF(R2116&gt;0,RANK(R2116,(N2116:P2116,Q2116:AE2116)),0)</f>
        <v>0</v>
      </c>
      <c r="AI2116" s="6">
        <f>IF(T2116&gt;0,RANK(T2116,(N2116:P2116,Q2116:AE2116)),0)</f>
        <v>0</v>
      </c>
      <c r="AJ2116" s="6">
        <f>IF(S2116&gt;0,RANK(S2116,(N2116:P2116,Q2116:AE2116)),0)</f>
        <v>0</v>
      </c>
      <c r="AK2116" s="2">
        <f t="shared" si="738"/>
        <v>0</v>
      </c>
      <c r="AL2116" s="2">
        <f t="shared" si="739"/>
        <v>0</v>
      </c>
      <c r="AM2116" s="2">
        <f t="shared" si="740"/>
        <v>0</v>
      </c>
      <c r="AN2116" s="2">
        <f t="shared" si="741"/>
        <v>0</v>
      </c>
      <c r="AP2116" t="s">
        <v>2867</v>
      </c>
      <c r="AQ2116" t="s">
        <v>1761</v>
      </c>
      <c r="AT2116" s="92">
        <v>47</v>
      </c>
      <c r="AU2116" s="94">
        <v>163</v>
      </c>
      <c r="AV2116" s="98">
        <f t="shared" si="742"/>
        <v>47163</v>
      </c>
      <c r="AX2116" s="6" t="s">
        <v>1535</v>
      </c>
    </row>
    <row r="2117" spans="1:50" hidden="1" outlineLevel="1">
      <c r="A2117" t="s">
        <v>289</v>
      </c>
      <c r="B2117" t="s">
        <v>1761</v>
      </c>
      <c r="C2117" s="1">
        <f t="shared" si="731"/>
        <v>32272</v>
      </c>
      <c r="D2117" s="6">
        <f>IF(N2117&gt;0, RANK(N2117,(N2117:P2117,Q2117:AE2117)),0)</f>
        <v>2</v>
      </c>
      <c r="E2117" s="6">
        <f>IF(O2117&gt;0,RANK(O2117,(N2117:P2117,Q2117:AE2117)),0)</f>
        <v>1</v>
      </c>
      <c r="F2117" s="6">
        <f>IF(P2117&gt;0,RANK(P2117,(N2117:P2117,Q2117:AE2117)),0)</f>
        <v>0</v>
      </c>
      <c r="G2117" s="1">
        <f t="shared" si="732"/>
        <v>9631</v>
      </c>
      <c r="H2117" s="2">
        <f t="shared" si="733"/>
        <v>0.29843207734258798</v>
      </c>
      <c r="I2117" s="2"/>
      <c r="J2117" s="2">
        <f t="shared" si="734"/>
        <v>0.34680218145761033</v>
      </c>
      <c r="K2117" s="2">
        <f t="shared" si="735"/>
        <v>0.64523425880019836</v>
      </c>
      <c r="L2117" s="2">
        <f t="shared" si="736"/>
        <v>0</v>
      </c>
      <c r="M2117" s="2">
        <f t="shared" si="737"/>
        <v>7.9635597421913173E-3</v>
      </c>
      <c r="N2117" s="56">
        <v>11192</v>
      </c>
      <c r="O2117" s="56">
        <v>20823</v>
      </c>
      <c r="P2117" s="56"/>
      <c r="Q2117" s="56"/>
      <c r="R2117" s="56"/>
      <c r="S2117" s="56"/>
      <c r="T2117" s="56"/>
      <c r="U2117" s="56"/>
      <c r="V2117" s="56"/>
      <c r="W2117" s="56"/>
      <c r="X2117" s="56">
        <v>0</v>
      </c>
      <c r="Y2117" s="56">
        <v>79</v>
      </c>
      <c r="Z2117" s="56">
        <v>17</v>
      </c>
      <c r="AA2117" s="56">
        <v>47</v>
      </c>
      <c r="AB2117" s="56">
        <v>19</v>
      </c>
      <c r="AC2117" s="56">
        <v>36</v>
      </c>
      <c r="AD2117" s="56">
        <v>27</v>
      </c>
      <c r="AE2117" s="1">
        <v>32</v>
      </c>
      <c r="AG2117" s="6">
        <f>IF(Q2117&gt;0,RANK(Q2117,(N2117:P2117,Q2117:AE2117)),0)</f>
        <v>0</v>
      </c>
      <c r="AH2117" s="6">
        <f>IF(R2117&gt;0,RANK(R2117,(N2117:P2117,Q2117:AE2117)),0)</f>
        <v>0</v>
      </c>
      <c r="AI2117" s="6">
        <f>IF(T2117&gt;0,RANK(T2117,(N2117:P2117,Q2117:AE2117)),0)</f>
        <v>0</v>
      </c>
      <c r="AJ2117" s="6">
        <f>IF(S2117&gt;0,RANK(S2117,(N2117:P2117,Q2117:AE2117)),0)</f>
        <v>0</v>
      </c>
      <c r="AK2117" s="2">
        <f t="shared" si="738"/>
        <v>0</v>
      </c>
      <c r="AL2117" s="2">
        <f t="shared" si="739"/>
        <v>0</v>
      </c>
      <c r="AM2117" s="2">
        <f t="shared" si="740"/>
        <v>0</v>
      </c>
      <c r="AN2117" s="2">
        <f t="shared" si="741"/>
        <v>0</v>
      </c>
      <c r="AP2117" t="s">
        <v>289</v>
      </c>
      <c r="AQ2117" t="s">
        <v>1761</v>
      </c>
      <c r="AT2117" s="92">
        <v>47</v>
      </c>
      <c r="AU2117" s="94">
        <v>165</v>
      </c>
      <c r="AV2117" s="98">
        <f t="shared" si="742"/>
        <v>47165</v>
      </c>
      <c r="AX2117" s="6" t="s">
        <v>1535</v>
      </c>
    </row>
    <row r="2118" spans="1:50" hidden="1" outlineLevel="1">
      <c r="A2118" t="s">
        <v>1164</v>
      </c>
      <c r="B2118" t="s">
        <v>1761</v>
      </c>
      <c r="C2118" s="1">
        <f t="shared" si="731"/>
        <v>11267</v>
      </c>
      <c r="D2118" s="6">
        <f>IF(N2118&gt;0, RANK(N2118,(N2118:P2118,Q2118:AE2118)),0)</f>
        <v>2</v>
      </c>
      <c r="E2118" s="6">
        <f>IF(O2118&gt;0,RANK(O2118,(N2118:P2118,Q2118:AE2118)),0)</f>
        <v>1</v>
      </c>
      <c r="F2118" s="6">
        <f>IF(P2118&gt;0,RANK(P2118,(N2118:P2118,Q2118:AE2118)),0)</f>
        <v>0</v>
      </c>
      <c r="G2118" s="1">
        <f t="shared" si="732"/>
        <v>3852</v>
      </c>
      <c r="H2118" s="2">
        <f t="shared" si="733"/>
        <v>0.34188337623147247</v>
      </c>
      <c r="I2118" s="2"/>
      <c r="J2118" s="2">
        <f t="shared" si="734"/>
        <v>0.32377740303541314</v>
      </c>
      <c r="K2118" s="2">
        <f t="shared" si="735"/>
        <v>0.6656607792668856</v>
      </c>
      <c r="L2118" s="2">
        <f t="shared" si="736"/>
        <v>0</v>
      </c>
      <c r="M2118" s="2">
        <f t="shared" si="737"/>
        <v>1.0561817697701259E-2</v>
      </c>
      <c r="N2118" s="56">
        <v>3648</v>
      </c>
      <c r="O2118" s="56">
        <v>7500</v>
      </c>
      <c r="P2118" s="56"/>
      <c r="Q2118" s="56"/>
      <c r="R2118" s="56"/>
      <c r="S2118" s="56"/>
      <c r="T2118" s="56"/>
      <c r="U2118" s="56"/>
      <c r="V2118" s="56"/>
      <c r="W2118" s="56"/>
      <c r="X2118" s="56">
        <v>0</v>
      </c>
      <c r="Y2118" s="56">
        <v>22</v>
      </c>
      <c r="Z2118" s="56">
        <v>12</v>
      </c>
      <c r="AA2118" s="56">
        <v>15</v>
      </c>
      <c r="AB2118" s="56">
        <v>13</v>
      </c>
      <c r="AC2118" s="56">
        <v>25</v>
      </c>
      <c r="AD2118" s="56">
        <v>7</v>
      </c>
      <c r="AE2118" s="1">
        <v>25</v>
      </c>
      <c r="AG2118" s="6">
        <f>IF(Q2118&gt;0,RANK(Q2118,(N2118:P2118,Q2118:AE2118)),0)</f>
        <v>0</v>
      </c>
      <c r="AH2118" s="6">
        <f>IF(R2118&gt;0,RANK(R2118,(N2118:P2118,Q2118:AE2118)),0)</f>
        <v>0</v>
      </c>
      <c r="AI2118" s="6">
        <f>IF(T2118&gt;0,RANK(T2118,(N2118:P2118,Q2118:AE2118)),0)</f>
        <v>0</v>
      </c>
      <c r="AJ2118" s="6">
        <f>IF(S2118&gt;0,RANK(S2118,(N2118:P2118,Q2118:AE2118)),0)</f>
        <v>0</v>
      </c>
      <c r="AK2118" s="2">
        <f t="shared" si="738"/>
        <v>0</v>
      </c>
      <c r="AL2118" s="2">
        <f t="shared" si="739"/>
        <v>0</v>
      </c>
      <c r="AM2118" s="2">
        <f t="shared" si="740"/>
        <v>0</v>
      </c>
      <c r="AN2118" s="2">
        <f t="shared" si="741"/>
        <v>0</v>
      </c>
      <c r="AP2118" t="s">
        <v>1164</v>
      </c>
      <c r="AQ2118" t="s">
        <v>1761</v>
      </c>
      <c r="AT2118" s="92">
        <v>47</v>
      </c>
      <c r="AU2118" s="94">
        <v>167</v>
      </c>
      <c r="AV2118" s="98">
        <f t="shared" si="742"/>
        <v>47167</v>
      </c>
      <c r="AX2118" s="6" t="s">
        <v>1535</v>
      </c>
    </row>
    <row r="2119" spans="1:50" hidden="1" outlineLevel="1">
      <c r="A2119" t="s">
        <v>1628</v>
      </c>
      <c r="B2119" t="s">
        <v>1761</v>
      </c>
      <c r="C2119" s="1">
        <f t="shared" si="731"/>
        <v>1841</v>
      </c>
      <c r="D2119" s="6">
        <f>IF(N2119&gt;0, RANK(N2119,(N2119:P2119,Q2119:AE2119)),0)</f>
        <v>1</v>
      </c>
      <c r="E2119" s="6">
        <f>IF(O2119&gt;0,RANK(O2119,(N2119:P2119,Q2119:AE2119)),0)</f>
        <v>2</v>
      </c>
      <c r="F2119" s="6">
        <f>IF(P2119&gt;0,RANK(P2119,(N2119:P2119,Q2119:AE2119)),0)</f>
        <v>0</v>
      </c>
      <c r="G2119" s="1">
        <f t="shared" si="732"/>
        <v>29</v>
      </c>
      <c r="H2119" s="2">
        <f t="shared" si="733"/>
        <v>1.5752308527973928E-2</v>
      </c>
      <c r="I2119" s="2"/>
      <c r="J2119" s="2">
        <f t="shared" si="734"/>
        <v>0.50516023900054319</v>
      </c>
      <c r="K2119" s="2">
        <f t="shared" si="735"/>
        <v>0.48940793047256925</v>
      </c>
      <c r="L2119" s="2">
        <f t="shared" si="736"/>
        <v>0</v>
      </c>
      <c r="M2119" s="2">
        <f t="shared" si="737"/>
        <v>5.43183052688756E-3</v>
      </c>
      <c r="N2119" s="56">
        <v>930</v>
      </c>
      <c r="O2119" s="56">
        <v>901</v>
      </c>
      <c r="P2119" s="56"/>
      <c r="Q2119" s="56"/>
      <c r="R2119" s="56"/>
      <c r="S2119" s="56"/>
      <c r="T2119" s="56"/>
      <c r="U2119" s="56"/>
      <c r="V2119" s="56"/>
      <c r="W2119" s="56"/>
      <c r="X2119" s="56">
        <v>0</v>
      </c>
      <c r="Y2119" s="56">
        <v>5</v>
      </c>
      <c r="Z2119" s="56">
        <v>0</v>
      </c>
      <c r="AA2119" s="56">
        <v>3</v>
      </c>
      <c r="AB2119" s="56">
        <v>0</v>
      </c>
      <c r="AC2119" s="56">
        <v>1</v>
      </c>
      <c r="AD2119" s="56">
        <v>1</v>
      </c>
      <c r="AE2119" s="1">
        <v>0</v>
      </c>
      <c r="AG2119" s="6">
        <f>IF(Q2119&gt;0,RANK(Q2119,(N2119:P2119,Q2119:AE2119)),0)</f>
        <v>0</v>
      </c>
      <c r="AH2119" s="6">
        <f>IF(R2119&gt;0,RANK(R2119,(N2119:P2119,Q2119:AE2119)),0)</f>
        <v>0</v>
      </c>
      <c r="AI2119" s="6">
        <f>IF(T2119&gt;0,RANK(T2119,(N2119:P2119,Q2119:AE2119)),0)</f>
        <v>0</v>
      </c>
      <c r="AJ2119" s="6">
        <f>IF(S2119&gt;0,RANK(S2119,(N2119:P2119,Q2119:AE2119)),0)</f>
        <v>0</v>
      </c>
      <c r="AK2119" s="2">
        <f t="shared" si="738"/>
        <v>0</v>
      </c>
      <c r="AL2119" s="2">
        <f t="shared" si="739"/>
        <v>0</v>
      </c>
      <c r="AM2119" s="2">
        <f t="shared" si="740"/>
        <v>0</v>
      </c>
      <c r="AN2119" s="2">
        <f t="shared" si="741"/>
        <v>0</v>
      </c>
      <c r="AP2119" t="s">
        <v>1628</v>
      </c>
      <c r="AQ2119" t="s">
        <v>1761</v>
      </c>
      <c r="AT2119" s="92">
        <v>47</v>
      </c>
      <c r="AU2119" s="94">
        <v>169</v>
      </c>
      <c r="AV2119" s="98">
        <f t="shared" si="742"/>
        <v>47169</v>
      </c>
      <c r="AX2119" s="6" t="s">
        <v>1535</v>
      </c>
    </row>
    <row r="2120" spans="1:50" hidden="1" outlineLevel="1">
      <c r="A2120" t="s">
        <v>2551</v>
      </c>
      <c r="B2120" t="s">
        <v>1761</v>
      </c>
      <c r="C2120" s="1">
        <f t="shared" si="731"/>
        <v>4297</v>
      </c>
      <c r="D2120" s="6">
        <f>IF(N2120&gt;0, RANK(N2120,(N2120:P2120,Q2120:AE2120)),0)</f>
        <v>2</v>
      </c>
      <c r="E2120" s="6">
        <f>IF(O2120&gt;0,RANK(O2120,(N2120:P2120,Q2120:AE2120)),0)</f>
        <v>1</v>
      </c>
      <c r="F2120" s="6">
        <f>IF(P2120&gt;0,RANK(P2120,(N2120:P2120,Q2120:AE2120)),0)</f>
        <v>0</v>
      </c>
      <c r="G2120" s="1">
        <f t="shared" si="732"/>
        <v>1859</v>
      </c>
      <c r="H2120" s="2">
        <f t="shared" si="733"/>
        <v>0.43262741447521524</v>
      </c>
      <c r="I2120" s="2"/>
      <c r="J2120" s="2">
        <f t="shared" si="734"/>
        <v>0.27996276471957182</v>
      </c>
      <c r="K2120" s="2">
        <f t="shared" si="735"/>
        <v>0.71259017919478707</v>
      </c>
      <c r="L2120" s="2">
        <f t="shared" si="736"/>
        <v>0</v>
      </c>
      <c r="M2120" s="2">
        <f t="shared" si="737"/>
        <v>7.4470560856411128E-3</v>
      </c>
      <c r="N2120" s="56">
        <v>1203</v>
      </c>
      <c r="O2120" s="56">
        <v>3062</v>
      </c>
      <c r="P2120" s="56"/>
      <c r="Q2120" s="56"/>
      <c r="R2120" s="56"/>
      <c r="S2120" s="56"/>
      <c r="T2120" s="56"/>
      <c r="U2120" s="56"/>
      <c r="V2120" s="56"/>
      <c r="W2120" s="56"/>
      <c r="X2120" s="56">
        <v>0</v>
      </c>
      <c r="Y2120" s="56">
        <v>13</v>
      </c>
      <c r="Z2120" s="56">
        <v>1</v>
      </c>
      <c r="AA2120" s="56">
        <v>1</v>
      </c>
      <c r="AB2120" s="56">
        <v>2</v>
      </c>
      <c r="AC2120" s="56">
        <v>10</v>
      </c>
      <c r="AD2120" s="56">
        <v>2</v>
      </c>
      <c r="AE2120" s="1">
        <v>3</v>
      </c>
      <c r="AG2120" s="6">
        <f>IF(Q2120&gt;0,RANK(Q2120,(N2120:P2120,Q2120:AE2120)),0)</f>
        <v>0</v>
      </c>
      <c r="AH2120" s="6">
        <f>IF(R2120&gt;0,RANK(R2120,(N2120:P2120,Q2120:AE2120)),0)</f>
        <v>0</v>
      </c>
      <c r="AI2120" s="6">
        <f>IF(T2120&gt;0,RANK(T2120,(N2120:P2120,Q2120:AE2120)),0)</f>
        <v>0</v>
      </c>
      <c r="AJ2120" s="6">
        <f>IF(S2120&gt;0,RANK(S2120,(N2120:P2120,Q2120:AE2120)),0)</f>
        <v>0</v>
      </c>
      <c r="AK2120" s="2">
        <f t="shared" si="738"/>
        <v>0</v>
      </c>
      <c r="AL2120" s="2">
        <f t="shared" si="739"/>
        <v>0</v>
      </c>
      <c r="AM2120" s="2">
        <f t="shared" si="740"/>
        <v>0</v>
      </c>
      <c r="AN2120" s="2">
        <f t="shared" si="741"/>
        <v>0</v>
      </c>
      <c r="AP2120" t="s">
        <v>2551</v>
      </c>
      <c r="AQ2120" t="s">
        <v>1761</v>
      </c>
      <c r="AT2120" s="92">
        <v>47</v>
      </c>
      <c r="AU2120" s="94">
        <v>171</v>
      </c>
      <c r="AV2120" s="98">
        <f t="shared" si="742"/>
        <v>47171</v>
      </c>
      <c r="AX2120" s="6" t="s">
        <v>1535</v>
      </c>
    </row>
    <row r="2121" spans="1:50" hidden="1" outlineLevel="1">
      <c r="A2121" t="s">
        <v>1666</v>
      </c>
      <c r="B2121" t="s">
        <v>1761</v>
      </c>
      <c r="C2121" s="1">
        <f t="shared" si="731"/>
        <v>3538</v>
      </c>
      <c r="D2121" s="6">
        <f>IF(N2121&gt;0, RANK(N2121,(N2121:P2121,Q2121:AE2121)),0)</f>
        <v>2</v>
      </c>
      <c r="E2121" s="6">
        <f>IF(O2121&gt;0,RANK(O2121,(N2121:P2121,Q2121:AE2121)),0)</f>
        <v>1</v>
      </c>
      <c r="F2121" s="6">
        <f>IF(P2121&gt;0,RANK(P2121,(N2121:P2121,Q2121:AE2121)),0)</f>
        <v>0</v>
      </c>
      <c r="G2121" s="1">
        <f t="shared" si="732"/>
        <v>1071</v>
      </c>
      <c r="H2121" s="2">
        <f t="shared" si="733"/>
        <v>0.3027133973996608</v>
      </c>
      <c r="I2121" s="2"/>
      <c r="J2121" s="2">
        <f t="shared" si="734"/>
        <v>0.34369700395703789</v>
      </c>
      <c r="K2121" s="2">
        <f t="shared" si="735"/>
        <v>0.64641040135669869</v>
      </c>
      <c r="L2121" s="2">
        <f t="shared" si="736"/>
        <v>0</v>
      </c>
      <c r="M2121" s="2">
        <f t="shared" si="737"/>
        <v>9.8925946862633563E-3</v>
      </c>
      <c r="N2121" s="56">
        <v>1216</v>
      </c>
      <c r="O2121" s="56">
        <v>2287</v>
      </c>
      <c r="P2121" s="56"/>
      <c r="Q2121" s="56"/>
      <c r="R2121" s="56"/>
      <c r="S2121" s="56"/>
      <c r="T2121" s="56"/>
      <c r="U2121" s="56"/>
      <c r="V2121" s="56"/>
      <c r="W2121" s="56"/>
      <c r="X2121" s="56">
        <v>0</v>
      </c>
      <c r="Y2121" s="56">
        <v>9</v>
      </c>
      <c r="Z2121" s="56">
        <v>4</v>
      </c>
      <c r="AA2121" s="56">
        <v>3</v>
      </c>
      <c r="AB2121" s="56">
        <v>4</v>
      </c>
      <c r="AC2121" s="56">
        <v>7</v>
      </c>
      <c r="AD2121" s="56">
        <v>7</v>
      </c>
      <c r="AE2121" s="1">
        <v>1</v>
      </c>
      <c r="AG2121" s="6">
        <f>IF(Q2121&gt;0,RANK(Q2121,(N2121:P2121,Q2121:AE2121)),0)</f>
        <v>0</v>
      </c>
      <c r="AH2121" s="6">
        <f>IF(R2121&gt;0,RANK(R2121,(N2121:P2121,Q2121:AE2121)),0)</f>
        <v>0</v>
      </c>
      <c r="AI2121" s="6">
        <f>IF(T2121&gt;0,RANK(T2121,(N2121:P2121,Q2121:AE2121)),0)</f>
        <v>0</v>
      </c>
      <c r="AJ2121" s="6">
        <f>IF(S2121&gt;0,RANK(S2121,(N2121:P2121,Q2121:AE2121)),0)</f>
        <v>0</v>
      </c>
      <c r="AK2121" s="2">
        <f t="shared" si="738"/>
        <v>0</v>
      </c>
      <c r="AL2121" s="2">
        <f t="shared" si="739"/>
        <v>0</v>
      </c>
      <c r="AM2121" s="2">
        <f t="shared" si="740"/>
        <v>0</v>
      </c>
      <c r="AN2121" s="2">
        <f t="shared" si="741"/>
        <v>0</v>
      </c>
      <c r="AP2121" t="s">
        <v>1666</v>
      </c>
      <c r="AQ2121" t="s">
        <v>1761</v>
      </c>
      <c r="AT2121" s="92">
        <v>47</v>
      </c>
      <c r="AU2121" s="94">
        <v>173</v>
      </c>
      <c r="AV2121" s="98">
        <f t="shared" si="742"/>
        <v>47173</v>
      </c>
      <c r="AX2121" s="6" t="s">
        <v>1535</v>
      </c>
    </row>
    <row r="2122" spans="1:50" hidden="1" outlineLevel="1">
      <c r="A2122" t="s">
        <v>723</v>
      </c>
      <c r="B2122" t="s">
        <v>1761</v>
      </c>
      <c r="C2122" s="1">
        <f t="shared" si="731"/>
        <v>1426</v>
      </c>
      <c r="D2122" s="6">
        <f>IF(N2122&gt;0, RANK(N2122,(N2122:P2122,Q2122:AE2122)),0)</f>
        <v>1</v>
      </c>
      <c r="E2122" s="6">
        <f>IF(O2122&gt;0,RANK(O2122,(N2122:P2122,Q2122:AE2122)),0)</f>
        <v>2</v>
      </c>
      <c r="F2122" s="6">
        <f>IF(P2122&gt;0,RANK(P2122,(N2122:P2122,Q2122:AE2122)),0)</f>
        <v>0</v>
      </c>
      <c r="G2122" s="1">
        <f t="shared" si="732"/>
        <v>21</v>
      </c>
      <c r="H2122" s="2">
        <f t="shared" si="733"/>
        <v>1.4726507713884993E-2</v>
      </c>
      <c r="I2122" s="2"/>
      <c r="J2122" s="2">
        <f t="shared" si="734"/>
        <v>0.5028050490883591</v>
      </c>
      <c r="K2122" s="2">
        <f t="shared" si="735"/>
        <v>0.48807854137447404</v>
      </c>
      <c r="L2122" s="2">
        <f t="shared" si="736"/>
        <v>0</v>
      </c>
      <c r="M2122" s="2">
        <f t="shared" si="737"/>
        <v>9.1164095371668585E-3</v>
      </c>
      <c r="N2122" s="56">
        <v>717</v>
      </c>
      <c r="O2122" s="56">
        <v>696</v>
      </c>
      <c r="P2122" s="56"/>
      <c r="Q2122" s="56"/>
      <c r="R2122" s="56"/>
      <c r="S2122" s="56"/>
      <c r="T2122" s="56"/>
      <c r="U2122" s="56"/>
      <c r="V2122" s="56"/>
      <c r="W2122" s="56"/>
      <c r="X2122" s="56">
        <v>0</v>
      </c>
      <c r="Y2122" s="56">
        <v>7</v>
      </c>
      <c r="Z2122" s="56">
        <v>0</v>
      </c>
      <c r="AA2122" s="56">
        <v>0</v>
      </c>
      <c r="AB2122" s="56">
        <v>0</v>
      </c>
      <c r="AC2122" s="56">
        <v>1</v>
      </c>
      <c r="AD2122" s="56">
        <v>2</v>
      </c>
      <c r="AE2122" s="1">
        <v>3</v>
      </c>
      <c r="AG2122" s="6">
        <f>IF(Q2122&gt;0,RANK(Q2122,(N2122:P2122,Q2122:AE2122)),0)</f>
        <v>0</v>
      </c>
      <c r="AH2122" s="6">
        <f>IF(R2122&gt;0,RANK(R2122,(N2122:P2122,Q2122:AE2122)),0)</f>
        <v>0</v>
      </c>
      <c r="AI2122" s="6">
        <f>IF(T2122&gt;0,RANK(T2122,(N2122:P2122,Q2122:AE2122)),0)</f>
        <v>0</v>
      </c>
      <c r="AJ2122" s="6">
        <f>IF(S2122&gt;0,RANK(S2122,(N2122:P2122,Q2122:AE2122)),0)</f>
        <v>0</v>
      </c>
      <c r="AK2122" s="2">
        <f t="shared" si="738"/>
        <v>0</v>
      </c>
      <c r="AL2122" s="2">
        <f t="shared" si="739"/>
        <v>0</v>
      </c>
      <c r="AM2122" s="2">
        <f t="shared" si="740"/>
        <v>0</v>
      </c>
      <c r="AN2122" s="2">
        <f t="shared" si="741"/>
        <v>0</v>
      </c>
      <c r="AP2122" t="s">
        <v>723</v>
      </c>
      <c r="AQ2122" t="s">
        <v>1761</v>
      </c>
      <c r="AT2122" s="92">
        <v>47</v>
      </c>
      <c r="AU2122" s="94">
        <v>175</v>
      </c>
      <c r="AV2122" s="98">
        <f t="shared" si="742"/>
        <v>47175</v>
      </c>
      <c r="AX2122" s="6" t="s">
        <v>1535</v>
      </c>
    </row>
    <row r="2123" spans="1:50" hidden="1" outlineLevel="1">
      <c r="A2123" t="s">
        <v>1529</v>
      </c>
      <c r="B2123" t="s">
        <v>1761</v>
      </c>
      <c r="C2123" s="1">
        <f t="shared" si="731"/>
        <v>8902</v>
      </c>
      <c r="D2123" s="6">
        <f>IF(N2123&gt;0, RANK(N2123,(N2123:P2123,Q2123:AE2123)),0)</f>
        <v>2</v>
      </c>
      <c r="E2123" s="6">
        <f>IF(O2123&gt;0,RANK(O2123,(N2123:P2123,Q2123:AE2123)),0)</f>
        <v>1</v>
      </c>
      <c r="F2123" s="6">
        <f>IF(P2123&gt;0,RANK(P2123,(N2123:P2123,Q2123:AE2123)),0)</f>
        <v>0</v>
      </c>
      <c r="G2123" s="1">
        <f t="shared" si="732"/>
        <v>422</v>
      </c>
      <c r="H2123" s="2">
        <f t="shared" si="733"/>
        <v>4.7405077510671759E-2</v>
      </c>
      <c r="I2123" s="2"/>
      <c r="J2123" s="2">
        <f t="shared" si="734"/>
        <v>0.47180408896877107</v>
      </c>
      <c r="K2123" s="2">
        <f t="shared" si="735"/>
        <v>0.51920916647944282</v>
      </c>
      <c r="L2123" s="2">
        <f t="shared" si="736"/>
        <v>0</v>
      </c>
      <c r="M2123" s="2">
        <f t="shared" si="737"/>
        <v>8.9867445517860522E-3</v>
      </c>
      <c r="N2123" s="56">
        <v>4200</v>
      </c>
      <c r="O2123" s="56">
        <v>4622</v>
      </c>
      <c r="P2123" s="56"/>
      <c r="Q2123" s="56"/>
      <c r="R2123" s="56"/>
      <c r="S2123" s="56"/>
      <c r="T2123" s="56"/>
      <c r="U2123" s="56"/>
      <c r="V2123" s="56"/>
      <c r="W2123" s="56"/>
      <c r="X2123" s="56">
        <v>0</v>
      </c>
      <c r="Y2123" s="56">
        <v>25</v>
      </c>
      <c r="Z2123" s="56">
        <v>5</v>
      </c>
      <c r="AA2123" s="56">
        <v>11</v>
      </c>
      <c r="AB2123" s="56">
        <v>17</v>
      </c>
      <c r="AC2123" s="56">
        <v>10</v>
      </c>
      <c r="AD2123" s="56">
        <v>4</v>
      </c>
      <c r="AE2123" s="1">
        <v>8</v>
      </c>
      <c r="AG2123" s="6">
        <f>IF(Q2123&gt;0,RANK(Q2123,(N2123:P2123,Q2123:AE2123)),0)</f>
        <v>0</v>
      </c>
      <c r="AH2123" s="6">
        <f>IF(R2123&gt;0,RANK(R2123,(N2123:P2123,Q2123:AE2123)),0)</f>
        <v>0</v>
      </c>
      <c r="AI2123" s="6">
        <f>IF(T2123&gt;0,RANK(T2123,(N2123:P2123,Q2123:AE2123)),0)</f>
        <v>0</v>
      </c>
      <c r="AJ2123" s="6">
        <f>IF(S2123&gt;0,RANK(S2123,(N2123:P2123,Q2123:AE2123)),0)</f>
        <v>0</v>
      </c>
      <c r="AK2123" s="2">
        <f t="shared" si="738"/>
        <v>0</v>
      </c>
      <c r="AL2123" s="2">
        <f t="shared" si="739"/>
        <v>0</v>
      </c>
      <c r="AM2123" s="2">
        <f t="shared" si="740"/>
        <v>0</v>
      </c>
      <c r="AN2123" s="2">
        <f t="shared" si="741"/>
        <v>0</v>
      </c>
      <c r="AP2123" t="s">
        <v>1529</v>
      </c>
      <c r="AQ2123" t="s">
        <v>1761</v>
      </c>
      <c r="AT2123" s="92">
        <v>47</v>
      </c>
      <c r="AU2123" s="94">
        <v>177</v>
      </c>
      <c r="AV2123" s="98">
        <f t="shared" si="742"/>
        <v>47177</v>
      </c>
      <c r="AX2123" s="6" t="s">
        <v>1535</v>
      </c>
    </row>
    <row r="2124" spans="1:50" hidden="1" outlineLevel="1">
      <c r="A2124" t="s">
        <v>2757</v>
      </c>
      <c r="B2124" t="s">
        <v>1761</v>
      </c>
      <c r="C2124" s="1">
        <f t="shared" si="731"/>
        <v>26855</v>
      </c>
      <c r="D2124" s="6">
        <f>IF(N2124&gt;0, RANK(N2124,(N2124:P2124,Q2124:AE2124)),0)</f>
        <v>2</v>
      </c>
      <c r="E2124" s="6">
        <f>IF(O2124&gt;0,RANK(O2124,(N2124:P2124,Q2124:AE2124)),0)</f>
        <v>1</v>
      </c>
      <c r="F2124" s="6">
        <f>IF(P2124&gt;0,RANK(P2124,(N2124:P2124,Q2124:AE2124)),0)</f>
        <v>0</v>
      </c>
      <c r="G2124" s="1">
        <f t="shared" si="732"/>
        <v>9142</v>
      </c>
      <c r="H2124" s="2">
        <f t="shared" si="733"/>
        <v>0.34042077825358408</v>
      </c>
      <c r="I2124" s="2"/>
      <c r="J2124" s="2">
        <f t="shared" si="734"/>
        <v>0.32433438838205175</v>
      </c>
      <c r="K2124" s="2">
        <f t="shared" si="735"/>
        <v>0.66475516663563583</v>
      </c>
      <c r="L2124" s="2">
        <f t="shared" si="736"/>
        <v>0</v>
      </c>
      <c r="M2124" s="2">
        <f t="shared" si="737"/>
        <v>1.0910444982312417E-2</v>
      </c>
      <c r="N2124" s="56">
        <v>8710</v>
      </c>
      <c r="O2124" s="56">
        <v>17852</v>
      </c>
      <c r="P2124" s="56"/>
      <c r="Q2124" s="56"/>
      <c r="R2124" s="56"/>
      <c r="S2124" s="56"/>
      <c r="T2124" s="56"/>
      <c r="U2124" s="56"/>
      <c r="V2124" s="56"/>
      <c r="W2124" s="56"/>
      <c r="X2124" s="56">
        <v>1</v>
      </c>
      <c r="Y2124" s="56">
        <v>87</v>
      </c>
      <c r="Z2124" s="56">
        <v>24</v>
      </c>
      <c r="AA2124" s="56">
        <v>22</v>
      </c>
      <c r="AB2124" s="56">
        <v>47</v>
      </c>
      <c r="AC2124" s="56">
        <v>54</v>
      </c>
      <c r="AD2124" s="56">
        <v>23</v>
      </c>
      <c r="AE2124" s="1">
        <v>35</v>
      </c>
      <c r="AG2124" s="6">
        <f>IF(Q2124&gt;0,RANK(Q2124,(N2124:P2124,Q2124:AE2124)),0)</f>
        <v>0</v>
      </c>
      <c r="AH2124" s="6">
        <f>IF(R2124&gt;0,RANK(R2124,(N2124:P2124,Q2124:AE2124)),0)</f>
        <v>0</v>
      </c>
      <c r="AI2124" s="6">
        <f>IF(T2124&gt;0,RANK(T2124,(N2124:P2124,Q2124:AE2124)),0)</f>
        <v>0</v>
      </c>
      <c r="AJ2124" s="6">
        <f>IF(S2124&gt;0,RANK(S2124,(N2124:P2124,Q2124:AE2124)),0)</f>
        <v>0</v>
      </c>
      <c r="AK2124" s="2">
        <f t="shared" si="738"/>
        <v>0</v>
      </c>
      <c r="AL2124" s="2">
        <f t="shared" si="739"/>
        <v>0</v>
      </c>
      <c r="AM2124" s="2">
        <f t="shared" si="740"/>
        <v>0</v>
      </c>
      <c r="AN2124" s="2">
        <f t="shared" si="741"/>
        <v>0</v>
      </c>
      <c r="AP2124" t="s">
        <v>2757</v>
      </c>
      <c r="AQ2124" t="s">
        <v>1761</v>
      </c>
      <c r="AT2124" s="92">
        <v>47</v>
      </c>
      <c r="AU2124" s="94">
        <v>179</v>
      </c>
      <c r="AV2124" s="98">
        <f t="shared" si="742"/>
        <v>47179</v>
      </c>
      <c r="AX2124" s="6" t="s">
        <v>1535</v>
      </c>
    </row>
    <row r="2125" spans="1:50" hidden="1" outlineLevel="1">
      <c r="A2125" t="s">
        <v>2584</v>
      </c>
      <c r="B2125" t="s">
        <v>1761</v>
      </c>
      <c r="C2125" s="1">
        <f t="shared" si="731"/>
        <v>4005</v>
      </c>
      <c r="D2125" s="6">
        <f>IF(N2125&gt;0, RANK(N2125,(N2125:P2125,Q2125:AE2125)),0)</f>
        <v>2</v>
      </c>
      <c r="E2125" s="6">
        <f>IF(O2125&gt;0,RANK(O2125,(N2125:P2125,Q2125:AE2125)),0)</f>
        <v>1</v>
      </c>
      <c r="F2125" s="6">
        <f>IF(P2125&gt;0,RANK(P2125,(N2125:P2125,Q2125:AE2125)),0)</f>
        <v>0</v>
      </c>
      <c r="G2125" s="1">
        <f t="shared" si="732"/>
        <v>1549</v>
      </c>
      <c r="H2125" s="2">
        <f t="shared" si="733"/>
        <v>0.38676654182272158</v>
      </c>
      <c r="I2125" s="2"/>
      <c r="J2125" s="2">
        <f t="shared" si="734"/>
        <v>0.30137328339575531</v>
      </c>
      <c r="K2125" s="2">
        <f t="shared" si="735"/>
        <v>0.68813982521847694</v>
      </c>
      <c r="L2125" s="2">
        <f t="shared" si="736"/>
        <v>0</v>
      </c>
      <c r="M2125" s="2">
        <f t="shared" si="737"/>
        <v>1.0486891385767749E-2</v>
      </c>
      <c r="N2125" s="56">
        <v>1207</v>
      </c>
      <c r="O2125" s="56">
        <v>2756</v>
      </c>
      <c r="P2125" s="56"/>
      <c r="Q2125" s="56"/>
      <c r="R2125" s="56"/>
      <c r="S2125" s="56"/>
      <c r="T2125" s="56"/>
      <c r="U2125" s="56"/>
      <c r="V2125" s="56"/>
      <c r="W2125" s="56"/>
      <c r="X2125" s="56">
        <v>0</v>
      </c>
      <c r="Y2125" s="56">
        <v>15</v>
      </c>
      <c r="Z2125" s="56">
        <v>3</v>
      </c>
      <c r="AA2125" s="56">
        <v>0</v>
      </c>
      <c r="AB2125" s="56">
        <v>6</v>
      </c>
      <c r="AC2125" s="56">
        <v>10</v>
      </c>
      <c r="AD2125" s="56">
        <v>3</v>
      </c>
      <c r="AE2125" s="1">
        <v>5</v>
      </c>
      <c r="AG2125" s="6">
        <f>IF(Q2125&gt;0,RANK(Q2125,(N2125:P2125,Q2125:AE2125)),0)</f>
        <v>0</v>
      </c>
      <c r="AH2125" s="6">
        <f>IF(R2125&gt;0,RANK(R2125,(N2125:P2125,Q2125:AE2125)),0)</f>
        <v>0</v>
      </c>
      <c r="AI2125" s="6">
        <f>IF(T2125&gt;0,RANK(T2125,(N2125:P2125,Q2125:AE2125)),0)</f>
        <v>0</v>
      </c>
      <c r="AJ2125" s="6">
        <f>IF(S2125&gt;0,RANK(S2125,(N2125:P2125,Q2125:AE2125)),0)</f>
        <v>0</v>
      </c>
      <c r="AK2125" s="2">
        <f t="shared" si="738"/>
        <v>0</v>
      </c>
      <c r="AL2125" s="2">
        <f t="shared" si="739"/>
        <v>0</v>
      </c>
      <c r="AM2125" s="2">
        <f t="shared" si="740"/>
        <v>0</v>
      </c>
      <c r="AN2125" s="2">
        <f t="shared" si="741"/>
        <v>0</v>
      </c>
      <c r="AP2125" t="s">
        <v>2584</v>
      </c>
      <c r="AQ2125" t="s">
        <v>1761</v>
      </c>
      <c r="AT2125" s="92">
        <v>47</v>
      </c>
      <c r="AU2125" s="94">
        <v>181</v>
      </c>
      <c r="AV2125" s="98">
        <f t="shared" si="742"/>
        <v>47181</v>
      </c>
      <c r="AX2125" s="6" t="s">
        <v>1535</v>
      </c>
    </row>
    <row r="2126" spans="1:50" hidden="1" outlineLevel="1">
      <c r="A2126" t="s">
        <v>996</v>
      </c>
      <c r="B2126" t="s">
        <v>1761</v>
      </c>
      <c r="C2126" s="1">
        <f t="shared" si="731"/>
        <v>9032</v>
      </c>
      <c r="D2126" s="6">
        <f>IF(N2126&gt;0, RANK(N2126,(N2126:P2126,Q2126:AE2126)),0)</f>
        <v>2</v>
      </c>
      <c r="E2126" s="6">
        <f>IF(O2126&gt;0,RANK(O2126,(N2126:P2126,Q2126:AE2126)),0)</f>
        <v>1</v>
      </c>
      <c r="F2126" s="6">
        <f>IF(P2126&gt;0,RANK(P2126,(N2126:P2126,Q2126:AE2126)),0)</f>
        <v>0</v>
      </c>
      <c r="G2126" s="1">
        <f t="shared" si="732"/>
        <v>907</v>
      </c>
      <c r="H2126" s="2">
        <f t="shared" si="733"/>
        <v>0.1004207263064659</v>
      </c>
      <c r="I2126" s="2"/>
      <c r="J2126" s="2">
        <f t="shared" si="734"/>
        <v>0.43976970770593443</v>
      </c>
      <c r="K2126" s="2">
        <f t="shared" si="735"/>
        <v>0.5401904340124003</v>
      </c>
      <c r="L2126" s="2">
        <f t="shared" si="736"/>
        <v>0</v>
      </c>
      <c r="M2126" s="2">
        <f t="shared" si="737"/>
        <v>2.0039858281665324E-2</v>
      </c>
      <c r="N2126" s="56">
        <v>3972</v>
      </c>
      <c r="O2126" s="56">
        <v>4879</v>
      </c>
      <c r="P2126" s="56"/>
      <c r="Q2126" s="56"/>
      <c r="R2126" s="56"/>
      <c r="S2126" s="56"/>
      <c r="T2126" s="56"/>
      <c r="U2126" s="56"/>
      <c r="V2126" s="56"/>
      <c r="W2126" s="56"/>
      <c r="X2126" s="56">
        <v>0</v>
      </c>
      <c r="Y2126" s="56">
        <v>56</v>
      </c>
      <c r="Z2126" s="56">
        <v>14</v>
      </c>
      <c r="AA2126" s="56">
        <v>10</v>
      </c>
      <c r="AB2126" s="56">
        <v>32</v>
      </c>
      <c r="AC2126" s="56">
        <v>28</v>
      </c>
      <c r="AD2126" s="56">
        <v>19</v>
      </c>
      <c r="AE2126" s="1">
        <v>22</v>
      </c>
      <c r="AG2126" s="6">
        <f>IF(Q2126&gt;0,RANK(Q2126,(N2126:P2126,Q2126:AE2126)),0)</f>
        <v>0</v>
      </c>
      <c r="AH2126" s="6">
        <f>IF(R2126&gt;0,RANK(R2126,(N2126:P2126,Q2126:AE2126)),0)</f>
        <v>0</v>
      </c>
      <c r="AI2126" s="6">
        <f>IF(T2126&gt;0,RANK(T2126,(N2126:P2126,Q2126:AE2126)),0)</f>
        <v>0</v>
      </c>
      <c r="AJ2126" s="6">
        <f>IF(S2126&gt;0,RANK(S2126,(N2126:P2126,Q2126:AE2126)),0)</f>
        <v>0</v>
      </c>
      <c r="AK2126" s="2">
        <f t="shared" si="738"/>
        <v>0</v>
      </c>
      <c r="AL2126" s="2">
        <f t="shared" si="739"/>
        <v>0</v>
      </c>
      <c r="AM2126" s="2">
        <f t="shared" si="740"/>
        <v>0</v>
      </c>
      <c r="AN2126" s="2">
        <f t="shared" si="741"/>
        <v>0</v>
      </c>
      <c r="AP2126" t="s">
        <v>996</v>
      </c>
      <c r="AQ2126" t="s">
        <v>1761</v>
      </c>
      <c r="AT2126" s="92">
        <v>47</v>
      </c>
      <c r="AU2126" s="94">
        <v>183</v>
      </c>
      <c r="AV2126" s="98">
        <f t="shared" si="742"/>
        <v>47183</v>
      </c>
      <c r="AX2126" s="6" t="s">
        <v>1535</v>
      </c>
    </row>
    <row r="2127" spans="1:50" hidden="1" outlineLevel="1">
      <c r="A2127" t="s">
        <v>2353</v>
      </c>
      <c r="B2127" t="s">
        <v>1761</v>
      </c>
      <c r="C2127" s="1">
        <f t="shared" si="731"/>
        <v>5538</v>
      </c>
      <c r="D2127" s="6">
        <f>IF(N2127&gt;0, RANK(N2127,(N2127:P2127,Q2127:AE2127)),0)</f>
        <v>2</v>
      </c>
      <c r="E2127" s="6">
        <f>IF(O2127&gt;0,RANK(O2127,(N2127:P2127,Q2127:AE2127)),0)</f>
        <v>1</v>
      </c>
      <c r="F2127" s="6">
        <f>IF(P2127&gt;0,RANK(P2127,(N2127:P2127,Q2127:AE2127)),0)</f>
        <v>0</v>
      </c>
      <c r="G2127" s="1">
        <f t="shared" si="732"/>
        <v>181</v>
      </c>
      <c r="H2127" s="2">
        <f t="shared" si="733"/>
        <v>3.2683279162152398E-2</v>
      </c>
      <c r="I2127" s="2"/>
      <c r="J2127" s="2">
        <f t="shared" si="734"/>
        <v>0.47760924521487902</v>
      </c>
      <c r="K2127" s="2">
        <f t="shared" si="735"/>
        <v>0.51029252437703143</v>
      </c>
      <c r="L2127" s="2">
        <f t="shared" si="736"/>
        <v>0</v>
      </c>
      <c r="M2127" s="2">
        <f t="shared" si="737"/>
        <v>1.209823040808955E-2</v>
      </c>
      <c r="N2127" s="56">
        <v>2645</v>
      </c>
      <c r="O2127" s="56">
        <v>2826</v>
      </c>
      <c r="P2127" s="56"/>
      <c r="Q2127" s="56"/>
      <c r="R2127" s="56"/>
      <c r="S2127" s="56"/>
      <c r="T2127" s="56"/>
      <c r="U2127" s="56"/>
      <c r="V2127" s="56"/>
      <c r="W2127" s="56"/>
      <c r="X2127" s="56">
        <v>0</v>
      </c>
      <c r="Y2127" s="56">
        <v>20</v>
      </c>
      <c r="Z2127" s="56">
        <v>4</v>
      </c>
      <c r="AA2127" s="56">
        <v>13</v>
      </c>
      <c r="AB2127" s="56">
        <v>2</v>
      </c>
      <c r="AC2127" s="56">
        <v>12</v>
      </c>
      <c r="AD2127" s="56">
        <v>7</v>
      </c>
      <c r="AE2127" s="1">
        <v>9</v>
      </c>
      <c r="AG2127" s="6">
        <f>IF(Q2127&gt;0,RANK(Q2127,(N2127:P2127,Q2127:AE2127)),0)</f>
        <v>0</v>
      </c>
      <c r="AH2127" s="6">
        <f>IF(R2127&gt;0,RANK(R2127,(N2127:P2127,Q2127:AE2127)),0)</f>
        <v>0</v>
      </c>
      <c r="AI2127" s="6">
        <f>IF(T2127&gt;0,RANK(T2127,(N2127:P2127,Q2127:AE2127)),0)</f>
        <v>0</v>
      </c>
      <c r="AJ2127" s="6">
        <f>IF(S2127&gt;0,RANK(S2127,(N2127:P2127,Q2127:AE2127)),0)</f>
        <v>0</v>
      </c>
      <c r="AK2127" s="2">
        <f t="shared" si="738"/>
        <v>0</v>
      </c>
      <c r="AL2127" s="2">
        <f t="shared" si="739"/>
        <v>0</v>
      </c>
      <c r="AM2127" s="2">
        <f t="shared" si="740"/>
        <v>0</v>
      </c>
      <c r="AN2127" s="2">
        <f t="shared" si="741"/>
        <v>0</v>
      </c>
      <c r="AP2127" t="s">
        <v>2353</v>
      </c>
      <c r="AQ2127" t="s">
        <v>1761</v>
      </c>
      <c r="AT2127" s="92">
        <v>47</v>
      </c>
      <c r="AU2127" s="94">
        <v>185</v>
      </c>
      <c r="AV2127" s="98">
        <f t="shared" si="742"/>
        <v>47185</v>
      </c>
      <c r="AX2127" s="6" t="s">
        <v>1535</v>
      </c>
    </row>
    <row r="2128" spans="1:50" hidden="1" outlineLevel="1">
      <c r="A2128" t="s">
        <v>1400</v>
      </c>
      <c r="B2128" t="s">
        <v>1761</v>
      </c>
      <c r="C2128" s="1">
        <f t="shared" si="731"/>
        <v>34700</v>
      </c>
      <c r="D2128" s="6">
        <f>IF(N2128&gt;0, RANK(N2128,(N2128:P2128,Q2128:AE2128)),0)</f>
        <v>2</v>
      </c>
      <c r="E2128" s="6">
        <f>IF(O2128&gt;0,RANK(O2128,(N2128:P2128,Q2128:AE2128)),0)</f>
        <v>1</v>
      </c>
      <c r="F2128" s="6">
        <f>IF(P2128&gt;0,RANK(P2128,(N2128:P2128,Q2128:AE2128)),0)</f>
        <v>0</v>
      </c>
      <c r="G2128" s="1">
        <f t="shared" si="732"/>
        <v>16477</v>
      </c>
      <c r="H2128" s="2">
        <f t="shared" si="733"/>
        <v>0.47484149855907781</v>
      </c>
      <c r="I2128" s="2"/>
      <c r="J2128" s="2">
        <f t="shared" si="734"/>
        <v>0.26031700288184439</v>
      </c>
      <c r="K2128" s="2">
        <f t="shared" si="735"/>
        <v>0.73515850144092221</v>
      </c>
      <c r="L2128" s="2">
        <f t="shared" si="736"/>
        <v>0</v>
      </c>
      <c r="M2128" s="2">
        <f t="shared" si="737"/>
        <v>4.5244956772333422E-3</v>
      </c>
      <c r="N2128" s="56">
        <v>9033</v>
      </c>
      <c r="O2128" s="56">
        <v>25510</v>
      </c>
      <c r="P2128" s="56"/>
      <c r="Q2128" s="56"/>
      <c r="R2128" s="56"/>
      <c r="S2128" s="56"/>
      <c r="T2128" s="56"/>
      <c r="U2128" s="56"/>
      <c r="V2128" s="56"/>
      <c r="W2128" s="56"/>
      <c r="X2128" s="56">
        <v>0</v>
      </c>
      <c r="Y2128" s="56">
        <v>45</v>
      </c>
      <c r="Z2128" s="56">
        <v>19</v>
      </c>
      <c r="AA2128" s="56">
        <v>25</v>
      </c>
      <c r="AB2128" s="56">
        <v>29</v>
      </c>
      <c r="AC2128" s="56">
        <v>21</v>
      </c>
      <c r="AD2128" s="56">
        <v>8</v>
      </c>
      <c r="AE2128" s="1">
        <v>10</v>
      </c>
      <c r="AG2128" s="6">
        <f>IF(Q2128&gt;0,RANK(Q2128,(N2128:P2128,Q2128:AE2128)),0)</f>
        <v>0</v>
      </c>
      <c r="AH2128" s="6">
        <f>IF(R2128&gt;0,RANK(R2128,(N2128:P2128,Q2128:AE2128)),0)</f>
        <v>0</v>
      </c>
      <c r="AI2128" s="6">
        <f>IF(T2128&gt;0,RANK(T2128,(N2128:P2128,Q2128:AE2128)),0)</f>
        <v>0</v>
      </c>
      <c r="AJ2128" s="6">
        <f>IF(S2128&gt;0,RANK(S2128,(N2128:P2128,Q2128:AE2128)),0)</f>
        <v>0</v>
      </c>
      <c r="AK2128" s="2">
        <f t="shared" si="738"/>
        <v>0</v>
      </c>
      <c r="AL2128" s="2">
        <f t="shared" si="739"/>
        <v>0</v>
      </c>
      <c r="AM2128" s="2">
        <f t="shared" si="740"/>
        <v>0</v>
      </c>
      <c r="AN2128" s="2">
        <f t="shared" si="741"/>
        <v>0</v>
      </c>
      <c r="AP2128" t="s">
        <v>1400</v>
      </c>
      <c r="AQ2128" t="s">
        <v>1761</v>
      </c>
      <c r="AT2128" s="92">
        <v>47</v>
      </c>
      <c r="AU2128" s="94">
        <v>187</v>
      </c>
      <c r="AV2128" s="98">
        <f t="shared" si="742"/>
        <v>47187</v>
      </c>
      <c r="AX2128" s="6" t="s">
        <v>1535</v>
      </c>
    </row>
    <row r="2129" spans="1:50" hidden="1" outlineLevel="1">
      <c r="A2129" t="s">
        <v>1636</v>
      </c>
      <c r="B2129" t="s">
        <v>1761</v>
      </c>
      <c r="C2129" s="1">
        <f t="shared" si="731"/>
        <v>23584</v>
      </c>
      <c r="D2129" s="6">
        <f>IF(N2129&gt;0, RANK(N2129,(N2129:P2129,Q2129:AE2129)),0)</f>
        <v>2</v>
      </c>
      <c r="E2129" s="6">
        <f>IF(O2129&gt;0,RANK(O2129,(N2129:P2129,Q2129:AE2129)),0)</f>
        <v>1</v>
      </c>
      <c r="F2129" s="6">
        <f>IF(P2129&gt;0,RANK(P2129,(N2129:P2129,Q2129:AE2129)),0)</f>
        <v>0</v>
      </c>
      <c r="G2129" s="1">
        <f t="shared" si="732"/>
        <v>6859</v>
      </c>
      <c r="H2129" s="2">
        <f t="shared" si="733"/>
        <v>0.29083276797829039</v>
      </c>
      <c r="I2129" s="2"/>
      <c r="J2129" s="2">
        <f t="shared" si="734"/>
        <v>0.34811736770691992</v>
      </c>
      <c r="K2129" s="2">
        <f t="shared" si="735"/>
        <v>0.63895013568521031</v>
      </c>
      <c r="L2129" s="2">
        <f t="shared" si="736"/>
        <v>0</v>
      </c>
      <c r="M2129" s="2">
        <f t="shared" si="737"/>
        <v>1.293249660786977E-2</v>
      </c>
      <c r="N2129" s="56">
        <v>8210</v>
      </c>
      <c r="O2129" s="56">
        <v>15069</v>
      </c>
      <c r="P2129" s="56"/>
      <c r="Q2129" s="56"/>
      <c r="R2129" s="56"/>
      <c r="S2129" s="56"/>
      <c r="T2129" s="56"/>
      <c r="U2129" s="56"/>
      <c r="V2129" s="56"/>
      <c r="W2129" s="56"/>
      <c r="X2129" s="56">
        <v>0</v>
      </c>
      <c r="Y2129" s="56">
        <v>86</v>
      </c>
      <c r="Z2129" s="56">
        <v>32</v>
      </c>
      <c r="AA2129" s="56">
        <v>47</v>
      </c>
      <c r="AB2129" s="56">
        <v>40</v>
      </c>
      <c r="AC2129" s="56">
        <v>37</v>
      </c>
      <c r="AD2129" s="56">
        <v>25</v>
      </c>
      <c r="AE2129" s="1">
        <v>38</v>
      </c>
      <c r="AG2129" s="6">
        <f>IF(Q2129&gt;0,RANK(Q2129,(N2129:P2129,Q2129:AE2129)),0)</f>
        <v>0</v>
      </c>
      <c r="AH2129" s="6">
        <f>IF(R2129&gt;0,RANK(R2129,(N2129:P2129,Q2129:AE2129)),0)</f>
        <v>0</v>
      </c>
      <c r="AI2129" s="6">
        <f>IF(T2129&gt;0,RANK(T2129,(N2129:P2129,Q2129:AE2129)),0)</f>
        <v>0</v>
      </c>
      <c r="AJ2129" s="6">
        <f>IF(S2129&gt;0,RANK(S2129,(N2129:P2129,Q2129:AE2129)),0)</f>
        <v>0</v>
      </c>
      <c r="AK2129" s="2">
        <f t="shared" si="738"/>
        <v>0</v>
      </c>
      <c r="AL2129" s="2">
        <f t="shared" si="739"/>
        <v>0</v>
      </c>
      <c r="AM2129" s="2">
        <f t="shared" si="740"/>
        <v>0</v>
      </c>
      <c r="AN2129" s="2">
        <f t="shared" si="741"/>
        <v>0</v>
      </c>
      <c r="AP2129" t="s">
        <v>1636</v>
      </c>
      <c r="AQ2129" t="s">
        <v>1761</v>
      </c>
      <c r="AT2129" s="92">
        <v>47</v>
      </c>
      <c r="AU2129" s="94">
        <v>189</v>
      </c>
      <c r="AV2129" s="98">
        <f t="shared" si="742"/>
        <v>47189</v>
      </c>
      <c r="AX2129" s="6" t="s">
        <v>1535</v>
      </c>
    </row>
    <row r="2130" spans="1:50" collapsed="1">
      <c r="A2130" t="s">
        <v>83</v>
      </c>
      <c r="B2130" t="s">
        <v>2672</v>
      </c>
      <c r="C2130" s="1">
        <f t="shared" si="731"/>
        <v>1465862</v>
      </c>
      <c r="D2130" s="6">
        <f>IF(N2130&gt;0, RANK(N2130,(N2130:P2130,Q2130:AE2130)),0)</f>
        <v>2</v>
      </c>
      <c r="E2130" s="6">
        <f>IF(O2130&gt;0,RANK(O2130,(N2130:P2130,Q2130:AE2130)),0)</f>
        <v>1</v>
      </c>
      <c r="F2130" s="6">
        <f>IF(P2130&gt;0,RANK(P2130,(N2130:P2130,Q2130:AE2130)),0)</f>
        <v>0</v>
      </c>
      <c r="G2130" s="1">
        <f t="shared" si="732"/>
        <v>320068</v>
      </c>
      <c r="H2130" s="2">
        <f t="shared" si="733"/>
        <v>0.21834797545744417</v>
      </c>
      <c r="I2130" s="2"/>
      <c r="J2130" s="2">
        <f t="shared" si="734"/>
        <v>0.38607317742052116</v>
      </c>
      <c r="K2130" s="2">
        <f t="shared" si="735"/>
        <v>0.60442115287796527</v>
      </c>
      <c r="L2130" s="2">
        <f t="shared" si="736"/>
        <v>0</v>
      </c>
      <c r="M2130" s="2">
        <f t="shared" si="737"/>
        <v>9.5056697015135638E-3</v>
      </c>
      <c r="N2130" s="56">
        <f>SUM(N2035:N2129)</f>
        <v>565930</v>
      </c>
      <c r="O2130" s="56">
        <f>SUM(O2035:O2129)</f>
        <v>885998</v>
      </c>
      <c r="P2130" s="56"/>
      <c r="Q2130" s="56"/>
      <c r="R2130" s="56"/>
      <c r="S2130" s="56"/>
      <c r="T2130" s="56"/>
      <c r="U2130" s="56"/>
      <c r="V2130" s="56"/>
      <c r="W2130" s="56"/>
      <c r="X2130" s="56">
        <f t="shared" ref="X2130:AE2130" si="743">SUM(X2035:X2129)</f>
        <v>27</v>
      </c>
      <c r="Y2130" s="56">
        <f t="shared" si="743"/>
        <v>4169</v>
      </c>
      <c r="Z2130" s="56">
        <f t="shared" si="743"/>
        <v>1184</v>
      </c>
      <c r="AA2130" s="56">
        <f t="shared" si="743"/>
        <v>1934</v>
      </c>
      <c r="AB2130" s="56">
        <f t="shared" si="743"/>
        <v>1719</v>
      </c>
      <c r="AC2130" s="56">
        <f t="shared" si="743"/>
        <v>2219</v>
      </c>
      <c r="AD2130" s="56">
        <f t="shared" si="743"/>
        <v>1150</v>
      </c>
      <c r="AE2130" s="56">
        <f t="shared" si="743"/>
        <v>1532</v>
      </c>
      <c r="AF2130" s="56"/>
      <c r="AG2130" s="6">
        <f>IF(Q2130&gt;0,RANK(Q2130,(N2130:P2130,Q2130:AE2130)),0)</f>
        <v>0</v>
      </c>
      <c r="AH2130" s="6">
        <f>IF(R2130&gt;0,RANK(R2130,(N2130:P2130,Q2130:AE2130)),0)</f>
        <v>0</v>
      </c>
      <c r="AI2130" s="6">
        <f>IF(T2130&gt;0,RANK(T2130,(N2130:P2130,Q2130:AE2130)),0)</f>
        <v>0</v>
      </c>
      <c r="AJ2130" s="6">
        <f>IF(S2130&gt;0,RANK(S2130,(N2130:P2130,Q2130:AE2130)),0)</f>
        <v>0</v>
      </c>
      <c r="AK2130" s="2">
        <f t="shared" si="738"/>
        <v>0</v>
      </c>
      <c r="AL2130" s="2">
        <f t="shared" si="739"/>
        <v>0</v>
      </c>
      <c r="AM2130" s="2">
        <f t="shared" si="740"/>
        <v>0</v>
      </c>
      <c r="AN2130" s="2">
        <f t="shared" si="741"/>
        <v>0</v>
      </c>
      <c r="AP2130" t="s">
        <v>83</v>
      </c>
      <c r="AQ2130" t="s">
        <v>2672</v>
      </c>
      <c r="AT2130" s="92">
        <v>47</v>
      </c>
      <c r="AU2130" s="94"/>
      <c r="AV2130" s="92">
        <v>47</v>
      </c>
      <c r="AX2130" s="6" t="s">
        <v>2158</v>
      </c>
    </row>
  </sheetData>
  <phoneticPr fontId="8"/>
  <conditionalFormatting sqref="D2389:D2407 D2:D2134">
    <cfRule type="cellIs" dxfId="40" priority="1" stopIfTrue="1" operator="equal">
      <formula>1</formula>
    </cfRule>
    <cfRule type="cellIs" dxfId="39" priority="2" stopIfTrue="1" operator="equal">
      <formula>3</formula>
    </cfRule>
  </conditionalFormatting>
  <conditionalFormatting sqref="E2389:E2407 E2:E2134">
    <cfRule type="cellIs" dxfId="38" priority="3" stopIfTrue="1" operator="equal">
      <formula>1</formula>
    </cfRule>
    <cfRule type="cellIs" dxfId="37" priority="4" stopIfTrue="1" operator="equal">
      <formula>3</formula>
    </cfRule>
  </conditionalFormatting>
  <conditionalFormatting sqref="F2389:F2407 AG2389:AJ2407 AG2:AJ2134 F3:F2134">
    <cfRule type="cellIs" dxfId="36" priority="5" stopIfTrue="1" operator="equal">
      <formula>1</formula>
    </cfRule>
    <cfRule type="cellIs" dxfId="35" priority="6" stopIfTrue="1" operator="equal">
      <formula>3</formula>
    </cfRule>
  </conditionalFormatting>
  <conditionalFormatting sqref="G1">
    <cfRule type="expression" dxfId="34" priority="7" stopIfTrue="1">
      <formula>IF(D1=1,1,0)</formula>
    </cfRule>
    <cfRule type="expression" dxfId="33" priority="8" stopIfTrue="1">
      <formula>IF(E1=1,1,0)</formula>
    </cfRule>
  </conditionalFormatting>
  <conditionalFormatting sqref="H1 H2135:H65536">
    <cfRule type="expression" dxfId="32" priority="9" stopIfTrue="1">
      <formula>IF(D1=1,1,0)</formula>
    </cfRule>
    <cfRule type="expression" dxfId="31" priority="10" stopIfTrue="1">
      <formula>IF(E1=1,1,0)</formula>
    </cfRule>
  </conditionalFormatting>
  <conditionalFormatting sqref="G2:G2134">
    <cfRule type="expression" dxfId="30" priority="11" stopIfTrue="1">
      <formula>IF(AND(G2&gt;0,D2=1),1,0)</formula>
    </cfRule>
    <cfRule type="expression" dxfId="29" priority="12" stopIfTrue="1">
      <formula>IF(AND(G2&gt;0,E2=1),1,0)</formula>
    </cfRule>
    <cfRule type="expression" dxfId="28" priority="13" stopIfTrue="1">
      <formula>IF(AND(G2&gt;0,F2=1),1,0)</formula>
    </cfRule>
  </conditionalFormatting>
  <conditionalFormatting sqref="H2:H2134">
    <cfRule type="expression" dxfId="27" priority="14" stopIfTrue="1">
      <formula>IF(AND(G2&gt;0,D2=1),1,0)</formula>
    </cfRule>
    <cfRule type="expression" dxfId="26" priority="15" stopIfTrue="1">
      <formula>IF(AND(G2&gt;0,E2=1),1,0)</formula>
    </cfRule>
    <cfRule type="expression" dxfId="25" priority="16" stopIfTrue="1">
      <formula>IF(AND(G2&gt;0,F2=1),1,0)</formula>
    </cfRule>
  </conditionalFormatting>
  <printOptions gridLines="1" gridLinesSet="0"/>
  <pageMargins left="0.75" right="0.75" top="1" bottom="1" header="0.5" footer="0.5"/>
  <pageSetup orientation="portrait" horizontalDpi="4294967292" verticalDpi="4294967292"/>
  <headerFooter>
    <oddHeader>&amp;A</oddHeader>
    <oddFooter>Page &amp;P</oddFooter>
  </headerFooter>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AZ1408"/>
  <sheetViews>
    <sheetView workbookViewId="0">
      <pane xSplit="1" ySplit="1" topLeftCell="B2" activePane="bottomRight" state="frozenSplit"/>
      <selection pane="topRight" activeCell="B1" sqref="B1"/>
      <selection pane="bottomLeft" activeCell="A2" sqref="A2"/>
      <selection pane="bottomRight" activeCell="N1417" sqref="N1417"/>
    </sheetView>
  </sheetViews>
  <sheetFormatPr baseColWidth="10" defaultColWidth="11.42578125" defaultRowHeight="13" outlineLevelRow="1" x14ac:dyDescent="0"/>
  <cols>
    <col min="1" max="1" width="16.28515625" customWidth="1"/>
    <col min="2" max="2" width="3.140625" style="52" bestFit="1" customWidth="1"/>
    <col min="3" max="3" width="10.7109375" style="52" customWidth="1"/>
    <col min="4" max="6" width="1.85546875" customWidth="1"/>
    <col min="7" max="7" width="9.7109375" customWidth="1"/>
    <col min="8" max="8" width="9.7109375" style="2" customWidth="1"/>
    <col min="9" max="9" width="1.7109375" customWidth="1"/>
    <col min="10" max="13" width="7.5703125" customWidth="1"/>
    <col min="14" max="14" width="10.42578125" style="53" bestFit="1" customWidth="1"/>
    <col min="15" max="26" width="9.7109375" style="53" customWidth="1"/>
    <col min="27" max="31" width="9.7109375" style="8" customWidth="1"/>
    <col min="32" max="32" width="8.7109375" customWidth="1"/>
    <col min="33" max="33" width="18.140625" customWidth="1"/>
    <col min="34" max="34" width="14.28515625" customWidth="1"/>
    <col min="35" max="35" width="3" bestFit="1" customWidth="1"/>
    <col min="36" max="36" width="11.42578125" customWidth="1"/>
    <col min="37" max="37" width="3" style="92" bestFit="1" customWidth="1"/>
    <col min="38" max="38" width="4" style="94" bestFit="1" customWidth="1"/>
    <col min="39" max="39" width="4.140625" style="94" bestFit="1" customWidth="1"/>
    <col min="40" max="40" width="7.140625" style="98" customWidth="1"/>
    <col min="41" max="41" width="6" style="98" bestFit="1" customWidth="1"/>
    <col min="42" max="43" width="11.42578125" customWidth="1"/>
    <col min="44" max="44" width="6.5703125" style="1" customWidth="1"/>
    <col min="45" max="45" width="5.5703125" style="1" bestFit="1" customWidth="1"/>
  </cols>
  <sheetData>
    <row r="1" spans="1:50">
      <c r="A1" s="52" t="s">
        <v>1353</v>
      </c>
      <c r="C1" s="24" t="s">
        <v>132</v>
      </c>
      <c r="D1" s="21" t="str">
        <f>LEFT(N1)</f>
        <v>D</v>
      </c>
      <c r="E1" s="18" t="str">
        <f>LEFT(O1)</f>
        <v>R</v>
      </c>
      <c r="F1" s="19" t="str">
        <f>LEFT(P1)</f>
        <v>I</v>
      </c>
      <c r="G1" s="28" t="s">
        <v>903</v>
      </c>
      <c r="H1" s="2" t="s">
        <v>2743</v>
      </c>
      <c r="I1" s="14"/>
      <c r="J1" s="13" t="str">
        <f>County!J1</f>
        <v>Democratic</v>
      </c>
      <c r="K1" s="12" t="str">
        <f>County!K1</f>
        <v>Republican</v>
      </c>
      <c r="L1" s="14" t="str">
        <f>County!L1</f>
        <v>Independent</v>
      </c>
      <c r="M1" t="str">
        <f>County!M1</f>
        <v>Other</v>
      </c>
      <c r="N1" s="3" t="str">
        <f>County!N1</f>
        <v>Democratic</v>
      </c>
      <c r="O1" s="4" t="str">
        <f>County!O1</f>
        <v>Republican</v>
      </c>
      <c r="P1" s="20" t="str">
        <f>County!P1</f>
        <v>Independent</v>
      </c>
      <c r="Q1" s="56" t="str">
        <f>County!Q1</f>
        <v>Libertarian</v>
      </c>
      <c r="R1" s="56" t="str">
        <f>County!R1</f>
        <v>IA/Txpyers</v>
      </c>
      <c r="S1" s="56" t="str">
        <f>County!S1</f>
        <v>Green</v>
      </c>
      <c r="T1" s="56" t="str">
        <f>County!T1</f>
        <v>Peace&amp;Free</v>
      </c>
      <c r="U1" s="56" t="str">
        <f>County!U1</f>
        <v>New Alliance</v>
      </c>
      <c r="V1" s="56" t="str">
        <f>County!V1</f>
        <v>Natural Law</v>
      </c>
      <c r="W1" s="56" t="str">
        <f>County!W1</f>
        <v>Soc. Workers</v>
      </c>
      <c r="X1" s="56" t="str">
        <f>County!X1</f>
        <v>Write-ins</v>
      </c>
      <c r="Y1" s="56" t="str">
        <f>County!Y1</f>
        <v>State1</v>
      </c>
      <c r="Z1" s="56" t="str">
        <f>County!Z1</f>
        <v>State2</v>
      </c>
      <c r="AA1" s="56" t="str">
        <f>County!AA1</f>
        <v>State3</v>
      </c>
      <c r="AB1" s="56" t="str">
        <f>County!AB1</f>
        <v>State4</v>
      </c>
      <c r="AC1" s="55" t="str">
        <f>County!AC1</f>
        <v>State5</v>
      </c>
      <c r="AD1" s="55" t="str">
        <f>County!AD1</f>
        <v>State6</v>
      </c>
      <c r="AE1" s="55" t="str">
        <f>County!AE1</f>
        <v>State7</v>
      </c>
      <c r="AG1" t="s">
        <v>1353</v>
      </c>
      <c r="AH1" t="s">
        <v>1535</v>
      </c>
      <c r="AI1" t="s">
        <v>313</v>
      </c>
      <c r="AK1" s="97" t="s">
        <v>1514</v>
      </c>
      <c r="AL1" s="94" t="s">
        <v>1515</v>
      </c>
      <c r="AM1" s="94" t="s">
        <v>1826</v>
      </c>
      <c r="AN1" s="98" t="s">
        <v>864</v>
      </c>
      <c r="AO1" s="98" t="s">
        <v>2301</v>
      </c>
      <c r="AP1" s="6" t="s">
        <v>2737</v>
      </c>
      <c r="AQ1" s="6" t="s">
        <v>2738</v>
      </c>
      <c r="AR1" s="1" t="s">
        <v>106</v>
      </c>
      <c r="AS1" s="1" t="s">
        <v>1870</v>
      </c>
      <c r="AU1" s="6"/>
      <c r="AV1" s="6"/>
      <c r="AW1" s="6"/>
    </row>
    <row r="2" spans="1:50">
      <c r="A2" s="8"/>
      <c r="B2" s="8"/>
      <c r="C2" s="1"/>
      <c r="D2" s="6"/>
      <c r="E2" s="6"/>
      <c r="F2" s="6"/>
      <c r="G2" s="1"/>
      <c r="I2" s="14"/>
      <c r="J2" s="2"/>
      <c r="K2" s="2"/>
      <c r="L2" s="2"/>
      <c r="M2" s="2"/>
      <c r="N2" s="56"/>
      <c r="O2" s="56"/>
      <c r="P2" s="56"/>
      <c r="Q2" s="56"/>
      <c r="R2" s="56"/>
      <c r="S2" s="56"/>
      <c r="T2" s="56"/>
      <c r="U2" s="56"/>
      <c r="V2" s="56"/>
      <c r="W2" s="56"/>
      <c r="X2" s="56"/>
      <c r="Y2" s="56"/>
      <c r="Z2" s="56"/>
      <c r="AA2" s="56"/>
      <c r="AB2" s="55"/>
      <c r="AC2" s="55"/>
      <c r="AD2" s="55"/>
      <c r="AE2" s="55"/>
      <c r="AU2" t="s">
        <v>2926</v>
      </c>
      <c r="AV2" t="s">
        <v>2927</v>
      </c>
    </row>
    <row r="3" spans="1:50" hidden="1" outlineLevel="1">
      <c r="A3" t="s">
        <v>379</v>
      </c>
      <c r="B3" s="8" t="s">
        <v>1276</v>
      </c>
      <c r="C3" s="1">
        <f t="shared" ref="C3:C34" si="0">SUM(N3:AE3)</f>
        <v>1179</v>
      </c>
      <c r="D3" s="6">
        <f>IF(N3&gt;0, RANK(N3,(N3:P3,Q3:AE3)),0)</f>
        <v>1</v>
      </c>
      <c r="E3" s="6">
        <f>IF(O3&gt;0,RANK(O3,(N3:P3,Q3:AE3)),0)</f>
        <v>2</v>
      </c>
      <c r="F3" s="6">
        <f t="shared" ref="F3:F34" si="1">IF(P3&gt;0,RANK(P3,(N3:AE3)),0)</f>
        <v>0</v>
      </c>
      <c r="G3" s="1">
        <f t="shared" ref="G3:G65" si="2">IF(C3&gt;0,MAX(N3:P3)-LARGE(N3:P3,2),0)</f>
        <v>410</v>
      </c>
      <c r="H3" s="2">
        <f t="shared" ref="H3:H65" si="3">IF(C3&gt;0,G3/C3,0)</f>
        <v>0.34775233248515691</v>
      </c>
      <c r="I3" s="7"/>
      <c r="J3" s="2">
        <f t="shared" ref="J3:J34" si="4">IF(C3=0,"-",N3/C3)</f>
        <v>0.65818490245971162</v>
      </c>
      <c r="K3" s="2">
        <f t="shared" ref="K3:K34" si="5">IF(C3=0,"-",O3/C3)</f>
        <v>0.31043256997455471</v>
      </c>
      <c r="L3" s="2">
        <f t="shared" ref="L3:L34" si="6">IF(C3=0,"-",P3/C3)</f>
        <v>0</v>
      </c>
      <c r="M3" s="2">
        <f t="shared" ref="M3:M34" si="7">IF(C3=0,"-",(1-J3-K3-L3))</f>
        <v>3.1382527565733676E-2</v>
      </c>
      <c r="N3" s="56">
        <f>AU3+AV3</f>
        <v>776</v>
      </c>
      <c r="O3" s="56">
        <v>366</v>
      </c>
      <c r="P3" s="56"/>
      <c r="Q3" s="56"/>
      <c r="R3" s="56">
        <v>37</v>
      </c>
      <c r="S3" s="56"/>
      <c r="T3" s="56"/>
      <c r="U3" s="56"/>
      <c r="V3" s="56"/>
      <c r="W3" s="56"/>
      <c r="X3" s="56"/>
      <c r="Y3" s="56"/>
      <c r="Z3" s="56"/>
      <c r="AA3" s="56"/>
      <c r="AB3" s="55"/>
      <c r="AC3" s="55"/>
      <c r="AD3" s="55"/>
      <c r="AE3" s="55"/>
      <c r="AG3" t="str">
        <f>A3</f>
        <v>Andover</v>
      </c>
      <c r="AH3" t="s">
        <v>2803</v>
      </c>
      <c r="AI3" s="8">
        <v>2</v>
      </c>
      <c r="AK3" s="92">
        <v>9</v>
      </c>
      <c r="AL3" s="94">
        <v>13</v>
      </c>
      <c r="AM3" s="94">
        <v>5</v>
      </c>
      <c r="AN3" s="98">
        <v>1080</v>
      </c>
      <c r="AO3" s="98">
        <f>AK3*1000+AL3</f>
        <v>9013</v>
      </c>
      <c r="AP3" t="s">
        <v>1353</v>
      </c>
      <c r="AQ3" s="102">
        <f t="shared" ref="AQ3:AQ34" si="8">AK3*100000+AN3</f>
        <v>901080</v>
      </c>
      <c r="AU3" s="1">
        <v>420</v>
      </c>
      <c r="AV3" s="1">
        <v>356</v>
      </c>
      <c r="AX3" s="2"/>
    </row>
    <row r="4" spans="1:50" hidden="1" outlineLevel="1">
      <c r="A4" t="s">
        <v>460</v>
      </c>
      <c r="B4" s="8" t="s">
        <v>1276</v>
      </c>
      <c r="C4" s="1">
        <f t="shared" si="0"/>
        <v>5908</v>
      </c>
      <c r="D4" s="6">
        <f>IF(N4&gt;0, RANK(N4,(N4:P4,Q4:AE4)),0)</f>
        <v>1</v>
      </c>
      <c r="E4" s="6">
        <f>IF(O4&gt;0,RANK(O4,(N4:P4,Q4:AE4)),0)</f>
        <v>2</v>
      </c>
      <c r="F4" s="6">
        <f t="shared" si="1"/>
        <v>0</v>
      </c>
      <c r="G4" s="1">
        <f t="shared" si="2"/>
        <v>2462</v>
      </c>
      <c r="H4" s="2">
        <f t="shared" si="3"/>
        <v>0.4167230873392011</v>
      </c>
      <c r="I4" s="7"/>
      <c r="J4" s="2">
        <f t="shared" si="4"/>
        <v>0.69939065673662826</v>
      </c>
      <c r="K4" s="2">
        <f t="shared" si="5"/>
        <v>0.28266756939742721</v>
      </c>
      <c r="L4" s="2">
        <f t="shared" si="6"/>
        <v>0</v>
      </c>
      <c r="M4" s="2">
        <f t="shared" si="7"/>
        <v>1.7941773865944532E-2</v>
      </c>
      <c r="N4" s="56">
        <f t="shared" ref="N4:N67" si="9">AU4+AV4</f>
        <v>4132</v>
      </c>
      <c r="O4" s="56">
        <v>1670</v>
      </c>
      <c r="P4" s="56"/>
      <c r="Q4" s="56"/>
      <c r="R4" s="56">
        <v>106</v>
      </c>
      <c r="S4" s="56"/>
      <c r="T4" s="56"/>
      <c r="U4" s="56"/>
      <c r="V4" s="56"/>
      <c r="W4" s="56"/>
      <c r="X4" s="56"/>
      <c r="Y4" s="56"/>
      <c r="Z4" s="56"/>
      <c r="AA4" s="56"/>
      <c r="AB4" s="55"/>
      <c r="AC4" s="55"/>
      <c r="AD4" s="55"/>
      <c r="AE4" s="55"/>
      <c r="AG4" t="str">
        <f t="shared" ref="AG4:AG67" si="10">A4</f>
        <v>Ansonia</v>
      </c>
      <c r="AH4" t="s">
        <v>302</v>
      </c>
      <c r="AI4" s="8">
        <v>3</v>
      </c>
      <c r="AK4" s="92">
        <v>9</v>
      </c>
      <c r="AL4" s="94">
        <v>9</v>
      </c>
      <c r="AM4" s="94">
        <v>5</v>
      </c>
      <c r="AN4" s="98">
        <v>1220</v>
      </c>
      <c r="AO4" s="98">
        <f t="shared" ref="AO4:AO67" si="11">AK4*1000+AL4</f>
        <v>9009</v>
      </c>
      <c r="AP4" t="s">
        <v>1353</v>
      </c>
      <c r="AQ4" s="102">
        <f t="shared" si="8"/>
        <v>901220</v>
      </c>
      <c r="AU4" s="1">
        <v>2473</v>
      </c>
      <c r="AV4" s="1">
        <v>1659</v>
      </c>
      <c r="AX4" s="2"/>
    </row>
    <row r="5" spans="1:50" hidden="1" outlineLevel="1">
      <c r="A5" t="s">
        <v>519</v>
      </c>
      <c r="B5" s="8" t="s">
        <v>1276</v>
      </c>
      <c r="C5" s="1">
        <f t="shared" si="0"/>
        <v>1550</v>
      </c>
      <c r="D5" s="6">
        <f>IF(N5&gt;0, RANK(N5,(N5:P5,Q5:AE5)),0)</f>
        <v>1</v>
      </c>
      <c r="E5" s="6">
        <f>IF(O5&gt;0,RANK(O5,(N5:P5,Q5:AE5)),0)</f>
        <v>2</v>
      </c>
      <c r="F5" s="6">
        <f t="shared" si="1"/>
        <v>0</v>
      </c>
      <c r="G5" s="1">
        <f t="shared" si="2"/>
        <v>629</v>
      </c>
      <c r="H5" s="2">
        <f t="shared" si="3"/>
        <v>0.40580645161290324</v>
      </c>
      <c r="I5" s="7"/>
      <c r="J5" s="2">
        <f t="shared" si="4"/>
        <v>0.68709677419354842</v>
      </c>
      <c r="K5" s="2">
        <f t="shared" si="5"/>
        <v>0.28129032258064518</v>
      </c>
      <c r="L5" s="2">
        <f t="shared" si="6"/>
        <v>0</v>
      </c>
      <c r="M5" s="2">
        <f t="shared" si="7"/>
        <v>3.1612903225806399E-2</v>
      </c>
      <c r="N5" s="56">
        <f t="shared" si="9"/>
        <v>1065</v>
      </c>
      <c r="O5" s="56">
        <v>436</v>
      </c>
      <c r="P5" s="56"/>
      <c r="Q5" s="56"/>
      <c r="R5" s="56">
        <v>49</v>
      </c>
      <c r="S5" s="56"/>
      <c r="T5" s="56"/>
      <c r="U5" s="56"/>
      <c r="V5" s="56"/>
      <c r="W5" s="56"/>
      <c r="X5" s="56"/>
      <c r="Y5" s="56"/>
      <c r="Z5" s="56"/>
      <c r="AA5" s="56"/>
      <c r="AB5" s="55"/>
      <c r="AC5" s="55"/>
      <c r="AD5" s="55"/>
      <c r="AE5" s="55"/>
      <c r="AG5" t="str">
        <f t="shared" si="10"/>
        <v>Ashford</v>
      </c>
      <c r="AH5" t="s">
        <v>96</v>
      </c>
      <c r="AI5" s="8">
        <v>2</v>
      </c>
      <c r="AK5" s="92">
        <v>9</v>
      </c>
      <c r="AL5" s="94">
        <v>15</v>
      </c>
      <c r="AM5" s="94">
        <v>5</v>
      </c>
      <c r="AN5" s="98">
        <v>1430</v>
      </c>
      <c r="AO5" s="98">
        <f t="shared" si="11"/>
        <v>9015</v>
      </c>
      <c r="AP5" t="s">
        <v>1353</v>
      </c>
      <c r="AQ5" s="102">
        <f t="shared" si="8"/>
        <v>901430</v>
      </c>
      <c r="AU5" s="1">
        <v>681</v>
      </c>
      <c r="AV5" s="1">
        <v>384</v>
      </c>
      <c r="AX5" s="2"/>
    </row>
    <row r="6" spans="1:50" hidden="1" outlineLevel="1">
      <c r="A6" t="s">
        <v>2152</v>
      </c>
      <c r="B6" s="8" t="s">
        <v>1276</v>
      </c>
      <c r="C6" s="1">
        <f t="shared" si="0"/>
        <v>6589</v>
      </c>
      <c r="D6" s="6">
        <f>IF(N6&gt;0, RANK(N6,(N6:P6,Q6:AE6)),0)</f>
        <v>1</v>
      </c>
      <c r="E6" s="6">
        <f>IF(O6&gt;0,RANK(O6,(N6:P6,Q6:AE6)),0)</f>
        <v>2</v>
      </c>
      <c r="F6" s="6">
        <f t="shared" si="1"/>
        <v>0</v>
      </c>
      <c r="G6" s="1">
        <f t="shared" si="2"/>
        <v>1511</v>
      </c>
      <c r="H6" s="2">
        <f t="shared" si="3"/>
        <v>0.22932159660039458</v>
      </c>
      <c r="I6" s="7"/>
      <c r="J6" s="2">
        <f t="shared" si="4"/>
        <v>0.60889361056305968</v>
      </c>
      <c r="K6" s="2">
        <f t="shared" si="5"/>
        <v>0.37957201396266504</v>
      </c>
      <c r="L6" s="2">
        <f t="shared" si="6"/>
        <v>0</v>
      </c>
      <c r="M6" s="2">
        <f t="shared" si="7"/>
        <v>1.1534375474275271E-2</v>
      </c>
      <c r="N6" s="56">
        <f t="shared" si="9"/>
        <v>4012</v>
      </c>
      <c r="O6" s="56">
        <v>2501</v>
      </c>
      <c r="P6" s="56"/>
      <c r="Q6" s="56"/>
      <c r="R6" s="56">
        <v>76</v>
      </c>
      <c r="S6" s="56"/>
      <c r="T6" s="56"/>
      <c r="U6" s="56"/>
      <c r="V6" s="56"/>
      <c r="W6" s="56"/>
      <c r="X6" s="56"/>
      <c r="Y6" s="56"/>
      <c r="Z6" s="56"/>
      <c r="AA6" s="56"/>
      <c r="AB6" s="55"/>
      <c r="AC6" s="55"/>
      <c r="AD6" s="55"/>
      <c r="AE6" s="55"/>
      <c r="AG6" t="str">
        <f t="shared" si="10"/>
        <v>Avon</v>
      </c>
      <c r="AH6" t="s">
        <v>2193</v>
      </c>
      <c r="AI6" s="8">
        <v>5</v>
      </c>
      <c r="AK6" s="92">
        <v>9</v>
      </c>
      <c r="AL6" s="94">
        <v>3</v>
      </c>
      <c r="AM6" s="94">
        <v>5</v>
      </c>
      <c r="AN6" s="98">
        <v>2060</v>
      </c>
      <c r="AO6" s="98">
        <f t="shared" si="11"/>
        <v>9003</v>
      </c>
      <c r="AP6" t="s">
        <v>1353</v>
      </c>
      <c r="AQ6" s="102">
        <f t="shared" si="8"/>
        <v>902060</v>
      </c>
      <c r="AU6" s="1">
        <v>1784</v>
      </c>
      <c r="AV6" s="1">
        <v>2228</v>
      </c>
      <c r="AX6" s="2"/>
    </row>
    <row r="7" spans="1:50" hidden="1" outlineLevel="1">
      <c r="A7" t="s">
        <v>2913</v>
      </c>
      <c r="B7" s="8" t="s">
        <v>1276</v>
      </c>
      <c r="C7" s="1">
        <f t="shared" si="0"/>
        <v>1371</v>
      </c>
      <c r="D7" s="6">
        <f>IF(N7&gt;0, RANK(N7,(N7:P7,Q7:AE7)),0)</f>
        <v>1</v>
      </c>
      <c r="E7" s="6">
        <f>IF(O7&gt;0,RANK(O7,(N7:P7,Q7:AE7)),0)</f>
        <v>2</v>
      </c>
      <c r="F7" s="6">
        <f t="shared" si="1"/>
        <v>0</v>
      </c>
      <c r="G7" s="1">
        <f t="shared" si="2"/>
        <v>349</v>
      </c>
      <c r="H7" s="2">
        <f t="shared" si="3"/>
        <v>0.25455871626549964</v>
      </c>
      <c r="I7" s="7"/>
      <c r="J7" s="2">
        <f t="shared" si="4"/>
        <v>0.61779722830051054</v>
      </c>
      <c r="K7" s="2">
        <f t="shared" si="5"/>
        <v>0.36323851203501095</v>
      </c>
      <c r="L7" s="2">
        <f t="shared" si="6"/>
        <v>0</v>
      </c>
      <c r="M7" s="2">
        <f t="shared" si="7"/>
        <v>1.8964259664478511E-2</v>
      </c>
      <c r="N7" s="56">
        <f t="shared" si="9"/>
        <v>847</v>
      </c>
      <c r="O7" s="56">
        <v>498</v>
      </c>
      <c r="P7" s="56"/>
      <c r="Q7" s="56"/>
      <c r="R7" s="56">
        <v>26</v>
      </c>
      <c r="S7" s="56"/>
      <c r="T7" s="56"/>
      <c r="U7" s="56"/>
      <c r="V7" s="56"/>
      <c r="W7" s="56"/>
      <c r="X7" s="56"/>
      <c r="Y7" s="56"/>
      <c r="Z7" s="56"/>
      <c r="AA7" s="56"/>
      <c r="AB7" s="55"/>
      <c r="AC7" s="55"/>
      <c r="AD7" s="55"/>
      <c r="AE7" s="55"/>
      <c r="AG7" t="str">
        <f t="shared" si="10"/>
        <v>Barkhamsted</v>
      </c>
      <c r="AH7" t="s">
        <v>21</v>
      </c>
      <c r="AI7" s="8">
        <v>1</v>
      </c>
      <c r="AK7" s="92">
        <v>9</v>
      </c>
      <c r="AL7" s="94">
        <v>5</v>
      </c>
      <c r="AM7" s="94">
        <v>5</v>
      </c>
      <c r="AN7" s="98">
        <v>2760</v>
      </c>
      <c r="AO7" s="98">
        <f t="shared" si="11"/>
        <v>9005</v>
      </c>
      <c r="AP7" t="s">
        <v>1353</v>
      </c>
      <c r="AQ7" s="102">
        <f t="shared" si="8"/>
        <v>902760</v>
      </c>
      <c r="AU7" s="1">
        <v>420</v>
      </c>
      <c r="AV7" s="1">
        <v>427</v>
      </c>
      <c r="AX7" s="2"/>
    </row>
    <row r="8" spans="1:50" hidden="1" outlineLevel="1">
      <c r="A8" t="s">
        <v>773</v>
      </c>
      <c r="B8" s="8" t="s">
        <v>1276</v>
      </c>
      <c r="C8" s="1">
        <f t="shared" si="0"/>
        <v>1819</v>
      </c>
      <c r="D8" s="6">
        <f>IF(N8&gt;0, RANK(N8,(N8:P8,Q8:AE8)),0)</f>
        <v>1</v>
      </c>
      <c r="E8" s="6">
        <f>IF(O8&gt;0,RANK(O8,(N8:P8,Q8:AE8)),0)</f>
        <v>2</v>
      </c>
      <c r="F8" s="6">
        <f t="shared" si="1"/>
        <v>0</v>
      </c>
      <c r="G8" s="1">
        <f t="shared" si="2"/>
        <v>203</v>
      </c>
      <c r="H8" s="2">
        <f t="shared" si="3"/>
        <v>0.11159978009895546</v>
      </c>
      <c r="I8" s="7"/>
      <c r="J8" s="2">
        <f t="shared" si="4"/>
        <v>0.54865310610225404</v>
      </c>
      <c r="K8" s="2">
        <f t="shared" si="5"/>
        <v>0.43705332600329849</v>
      </c>
      <c r="L8" s="2">
        <f t="shared" si="6"/>
        <v>0</v>
      </c>
      <c r="M8" s="2">
        <f t="shared" si="7"/>
        <v>1.4293567894447468E-2</v>
      </c>
      <c r="N8" s="56">
        <f t="shared" si="9"/>
        <v>998</v>
      </c>
      <c r="O8" s="56">
        <v>795</v>
      </c>
      <c r="P8" s="56"/>
      <c r="Q8" s="56"/>
      <c r="R8" s="56">
        <v>26</v>
      </c>
      <c r="S8" s="56"/>
      <c r="T8" s="56"/>
      <c r="U8" s="56"/>
      <c r="V8" s="56"/>
      <c r="W8" s="56"/>
      <c r="X8" s="56"/>
      <c r="Y8" s="56"/>
      <c r="Z8" s="56"/>
      <c r="AA8" s="56"/>
      <c r="AB8" s="55"/>
      <c r="AC8" s="55"/>
      <c r="AD8" s="55"/>
      <c r="AE8" s="55"/>
      <c r="AG8" t="str">
        <f t="shared" si="10"/>
        <v>Beacon Falls</v>
      </c>
      <c r="AH8" t="s">
        <v>302</v>
      </c>
      <c r="AI8" s="8">
        <v>3</v>
      </c>
      <c r="AK8" s="92">
        <v>9</v>
      </c>
      <c r="AL8" s="94">
        <v>9</v>
      </c>
      <c r="AM8" s="94">
        <v>10</v>
      </c>
      <c r="AN8" s="98">
        <v>3250</v>
      </c>
      <c r="AO8" s="98">
        <f t="shared" si="11"/>
        <v>9009</v>
      </c>
      <c r="AP8" t="s">
        <v>1353</v>
      </c>
      <c r="AQ8" s="102">
        <f t="shared" si="8"/>
        <v>903250</v>
      </c>
      <c r="AU8" s="1">
        <v>597</v>
      </c>
      <c r="AV8" s="1">
        <v>401</v>
      </c>
      <c r="AX8" s="2"/>
    </row>
    <row r="9" spans="1:50" hidden="1" outlineLevel="1">
      <c r="A9" t="s">
        <v>2453</v>
      </c>
      <c r="B9" s="8" t="s">
        <v>1276</v>
      </c>
      <c r="C9" s="1">
        <f t="shared" si="0"/>
        <v>7695</v>
      </c>
      <c r="D9" s="6">
        <f>IF(N9&gt;0, RANK(N9,(N9:P9,Q9:AE9)),0)</f>
        <v>1</v>
      </c>
      <c r="E9" s="6">
        <f>IF(O9&gt;0,RANK(O9,(N9:P9,Q9:AE9)),0)</f>
        <v>2</v>
      </c>
      <c r="F9" s="6">
        <f t="shared" si="1"/>
        <v>0</v>
      </c>
      <c r="G9" s="1">
        <f t="shared" si="2"/>
        <v>2709</v>
      </c>
      <c r="H9" s="2">
        <f t="shared" si="3"/>
        <v>0.352046783625731</v>
      </c>
      <c r="I9" s="7"/>
      <c r="J9" s="2">
        <f t="shared" si="4"/>
        <v>0.66601689408706954</v>
      </c>
      <c r="K9" s="2">
        <f t="shared" si="5"/>
        <v>0.31397011046133855</v>
      </c>
      <c r="L9" s="2">
        <f t="shared" si="6"/>
        <v>0</v>
      </c>
      <c r="M9" s="2">
        <f t="shared" si="7"/>
        <v>2.0012995451591908E-2</v>
      </c>
      <c r="N9" s="56">
        <f t="shared" si="9"/>
        <v>5125</v>
      </c>
      <c r="O9" s="56">
        <v>2416</v>
      </c>
      <c r="P9" s="56"/>
      <c r="Q9" s="56"/>
      <c r="R9" s="56">
        <v>154</v>
      </c>
      <c r="S9" s="56"/>
      <c r="T9" s="56"/>
      <c r="U9" s="56"/>
      <c r="V9" s="56"/>
      <c r="W9" s="56"/>
      <c r="X9" s="56"/>
      <c r="Y9" s="56"/>
      <c r="Z9" s="56"/>
      <c r="AA9" s="56"/>
      <c r="AB9" s="55"/>
      <c r="AC9" s="55"/>
      <c r="AD9" s="55"/>
      <c r="AE9" s="55"/>
      <c r="AG9" t="str">
        <f t="shared" si="10"/>
        <v>Berlin</v>
      </c>
      <c r="AH9" t="s">
        <v>2193</v>
      </c>
      <c r="AI9" s="8">
        <v>1</v>
      </c>
      <c r="AK9" s="92">
        <v>9</v>
      </c>
      <c r="AL9" s="94">
        <v>3</v>
      </c>
      <c r="AM9" s="94">
        <v>10</v>
      </c>
      <c r="AN9" s="98">
        <v>4300</v>
      </c>
      <c r="AO9" s="98">
        <f t="shared" si="11"/>
        <v>9003</v>
      </c>
      <c r="AP9" t="s">
        <v>1353</v>
      </c>
      <c r="AQ9" s="102">
        <f t="shared" si="8"/>
        <v>904300</v>
      </c>
      <c r="AU9" s="1">
        <v>2937</v>
      </c>
      <c r="AV9" s="1">
        <v>2188</v>
      </c>
      <c r="AX9" s="2"/>
    </row>
    <row r="10" spans="1:50" hidden="1" outlineLevel="1">
      <c r="A10" t="s">
        <v>2348</v>
      </c>
      <c r="B10" s="8" t="s">
        <v>1276</v>
      </c>
      <c r="C10" s="1">
        <f t="shared" si="0"/>
        <v>2053</v>
      </c>
      <c r="D10" s="6">
        <f>IF(N10&gt;0, RANK(N10,(N10:P10,Q10:AE10)),0)</f>
        <v>1</v>
      </c>
      <c r="E10" s="6">
        <f>IF(O10&gt;0,RANK(O10,(N10:P10,Q10:AE10)),0)</f>
        <v>2</v>
      </c>
      <c r="F10" s="6">
        <f t="shared" si="1"/>
        <v>0</v>
      </c>
      <c r="G10" s="1">
        <f t="shared" si="2"/>
        <v>547</v>
      </c>
      <c r="H10" s="2">
        <f t="shared" si="3"/>
        <v>0.26643935703848026</v>
      </c>
      <c r="I10" s="7"/>
      <c r="J10" s="2">
        <f t="shared" si="4"/>
        <v>0.62688748173404774</v>
      </c>
      <c r="K10" s="2">
        <f t="shared" si="5"/>
        <v>0.36044812469556747</v>
      </c>
      <c r="L10" s="2">
        <f t="shared" si="6"/>
        <v>0</v>
      </c>
      <c r="M10" s="2">
        <f t="shared" si="7"/>
        <v>1.2664393570384791E-2</v>
      </c>
      <c r="N10" s="56">
        <f t="shared" si="9"/>
        <v>1287</v>
      </c>
      <c r="O10" s="56">
        <v>740</v>
      </c>
      <c r="P10" s="56"/>
      <c r="Q10" s="56"/>
      <c r="R10" s="56">
        <v>26</v>
      </c>
      <c r="S10" s="56"/>
      <c r="T10" s="56"/>
      <c r="U10" s="56"/>
      <c r="V10" s="56"/>
      <c r="W10" s="56"/>
      <c r="X10" s="56"/>
      <c r="Y10" s="56"/>
      <c r="Z10" s="56"/>
      <c r="AA10" s="56"/>
      <c r="AB10" s="55"/>
      <c r="AC10" s="55"/>
      <c r="AD10" s="55"/>
      <c r="AE10" s="55"/>
      <c r="AG10" t="str">
        <f t="shared" si="10"/>
        <v>Bethany</v>
      </c>
      <c r="AH10" t="s">
        <v>302</v>
      </c>
      <c r="AI10" s="8">
        <v>3</v>
      </c>
      <c r="AK10" s="92">
        <v>9</v>
      </c>
      <c r="AL10" s="94">
        <v>9</v>
      </c>
      <c r="AM10" s="94">
        <v>15</v>
      </c>
      <c r="AN10" s="98">
        <v>4580</v>
      </c>
      <c r="AO10" s="98">
        <f t="shared" si="11"/>
        <v>9009</v>
      </c>
      <c r="AP10" t="s">
        <v>1353</v>
      </c>
      <c r="AQ10" s="102">
        <f t="shared" si="8"/>
        <v>904580</v>
      </c>
      <c r="AU10" s="1">
        <v>746</v>
      </c>
      <c r="AV10" s="1">
        <v>541</v>
      </c>
      <c r="AX10" s="2"/>
    </row>
    <row r="11" spans="1:50" hidden="1" outlineLevel="1">
      <c r="A11" t="s">
        <v>2454</v>
      </c>
      <c r="B11" s="8" t="s">
        <v>1276</v>
      </c>
      <c r="C11" s="1">
        <f t="shared" si="0"/>
        <v>6301</v>
      </c>
      <c r="D11" s="6">
        <f>IF(N11&gt;0, RANK(N11,(N11:P11,Q11:AE11)),0)</f>
        <v>1</v>
      </c>
      <c r="E11" s="6">
        <f>IF(O11&gt;0,RANK(O11,(N11:P11,Q11:AE11)),0)</f>
        <v>2</v>
      </c>
      <c r="F11" s="6">
        <f t="shared" si="1"/>
        <v>0</v>
      </c>
      <c r="G11" s="1">
        <f t="shared" si="2"/>
        <v>1614</v>
      </c>
      <c r="H11" s="2">
        <f t="shared" si="3"/>
        <v>0.25614981748928739</v>
      </c>
      <c r="I11" s="7"/>
      <c r="J11" s="2">
        <f t="shared" si="4"/>
        <v>0.6206951277574988</v>
      </c>
      <c r="K11" s="2">
        <f t="shared" si="5"/>
        <v>0.36454531026821141</v>
      </c>
      <c r="L11" s="2">
        <f t="shared" si="6"/>
        <v>0</v>
      </c>
      <c r="M11" s="2">
        <f t="shared" si="7"/>
        <v>1.4759561974289792E-2</v>
      </c>
      <c r="N11" s="56">
        <f t="shared" si="9"/>
        <v>3911</v>
      </c>
      <c r="O11" s="56">
        <v>2297</v>
      </c>
      <c r="P11" s="56"/>
      <c r="Q11" s="56"/>
      <c r="R11" s="56">
        <v>93</v>
      </c>
      <c r="S11" s="56"/>
      <c r="T11" s="56"/>
      <c r="U11" s="56"/>
      <c r="V11" s="56"/>
      <c r="W11" s="56"/>
      <c r="X11" s="56"/>
      <c r="Y11" s="56"/>
      <c r="Z11" s="56"/>
      <c r="AA11" s="56"/>
      <c r="AB11" s="55"/>
      <c r="AC11" s="55"/>
      <c r="AD11" s="55"/>
      <c r="AE11" s="55"/>
      <c r="AG11" t="str">
        <f t="shared" si="10"/>
        <v>Bethel</v>
      </c>
      <c r="AH11" t="s">
        <v>2331</v>
      </c>
      <c r="AI11" s="8">
        <v>5</v>
      </c>
      <c r="AK11" s="92">
        <v>9</v>
      </c>
      <c r="AL11" s="94">
        <v>1</v>
      </c>
      <c r="AM11" s="94">
        <v>5</v>
      </c>
      <c r="AN11" s="98">
        <v>4720</v>
      </c>
      <c r="AO11" s="98">
        <f t="shared" si="11"/>
        <v>9001</v>
      </c>
      <c r="AP11" t="s">
        <v>1353</v>
      </c>
      <c r="AQ11" s="102">
        <f t="shared" si="8"/>
        <v>904720</v>
      </c>
      <c r="AU11" s="1">
        <v>2337</v>
      </c>
      <c r="AV11" s="1">
        <v>1574</v>
      </c>
      <c r="AX11" s="2"/>
    </row>
    <row r="12" spans="1:50" hidden="1" outlineLevel="1">
      <c r="A12" t="s">
        <v>382</v>
      </c>
      <c r="B12" s="8" t="s">
        <v>1276</v>
      </c>
      <c r="C12" s="1">
        <f t="shared" si="0"/>
        <v>1522</v>
      </c>
      <c r="D12" s="6">
        <f>IF(N12&gt;0, RANK(N12,(N12:P12,Q12:AE12)),0)</f>
        <v>1</v>
      </c>
      <c r="E12" s="6">
        <f>IF(O12&gt;0,RANK(O12,(N12:P12,Q12:AE12)),0)</f>
        <v>2</v>
      </c>
      <c r="F12" s="6">
        <f t="shared" si="1"/>
        <v>0</v>
      </c>
      <c r="G12" s="1">
        <f t="shared" si="2"/>
        <v>147</v>
      </c>
      <c r="H12" s="2">
        <f t="shared" si="3"/>
        <v>9.6583442838370559E-2</v>
      </c>
      <c r="I12" s="7"/>
      <c r="J12" s="2">
        <f t="shared" si="4"/>
        <v>0.53613666228646517</v>
      </c>
      <c r="K12" s="2">
        <f t="shared" si="5"/>
        <v>0.43955321944809461</v>
      </c>
      <c r="L12" s="2">
        <f t="shared" si="6"/>
        <v>0</v>
      </c>
      <c r="M12" s="2">
        <f t="shared" si="7"/>
        <v>2.4310118265440217E-2</v>
      </c>
      <c r="N12" s="56">
        <f t="shared" si="9"/>
        <v>816</v>
      </c>
      <c r="O12" s="56">
        <v>669</v>
      </c>
      <c r="P12" s="56"/>
      <c r="Q12" s="56"/>
      <c r="R12" s="56">
        <v>37</v>
      </c>
      <c r="S12" s="56"/>
      <c r="T12" s="56"/>
      <c r="U12" s="56"/>
      <c r="V12" s="56"/>
      <c r="W12" s="56"/>
      <c r="X12" s="56"/>
      <c r="Y12" s="56"/>
      <c r="Z12" s="56"/>
      <c r="AA12" s="56"/>
      <c r="AB12" s="55"/>
      <c r="AC12" s="55"/>
      <c r="AD12" s="55"/>
      <c r="AE12" s="55"/>
      <c r="AG12" t="str">
        <f t="shared" si="10"/>
        <v>Bethlehem</v>
      </c>
      <c r="AH12" t="s">
        <v>21</v>
      </c>
      <c r="AI12" s="8">
        <v>5</v>
      </c>
      <c r="AK12" s="92">
        <v>9</v>
      </c>
      <c r="AL12" s="94">
        <v>5</v>
      </c>
      <c r="AM12" s="94">
        <v>10</v>
      </c>
      <c r="AN12" s="98">
        <v>4930</v>
      </c>
      <c r="AO12" s="98">
        <f t="shared" si="11"/>
        <v>9005</v>
      </c>
      <c r="AP12" t="s">
        <v>1353</v>
      </c>
      <c r="AQ12" s="102">
        <f t="shared" si="8"/>
        <v>904930</v>
      </c>
      <c r="AU12" s="1">
        <v>468</v>
      </c>
      <c r="AV12" s="1">
        <v>348</v>
      </c>
      <c r="AX12" s="2"/>
    </row>
    <row r="13" spans="1:50" hidden="1" outlineLevel="1">
      <c r="A13" t="s">
        <v>2787</v>
      </c>
      <c r="B13" s="8" t="s">
        <v>1276</v>
      </c>
      <c r="C13" s="1">
        <f t="shared" si="0"/>
        <v>7525</v>
      </c>
      <c r="D13" s="6">
        <f>IF(N13&gt;0, RANK(N13,(N13:P13,Q13:AE13)),0)</f>
        <v>1</v>
      </c>
      <c r="E13" s="6">
        <f>IF(O13&gt;0,RANK(O13,(N13:P13,Q13:AE13)),0)</f>
        <v>2</v>
      </c>
      <c r="F13" s="6">
        <f t="shared" si="1"/>
        <v>0</v>
      </c>
      <c r="G13" s="1">
        <f t="shared" si="2"/>
        <v>4480</v>
      </c>
      <c r="H13" s="2">
        <f t="shared" si="3"/>
        <v>0.59534883720930232</v>
      </c>
      <c r="I13" s="7"/>
      <c r="J13" s="2">
        <f t="shared" si="4"/>
        <v>0.78790697674418608</v>
      </c>
      <c r="K13" s="2">
        <f t="shared" si="5"/>
        <v>0.19255813953488371</v>
      </c>
      <c r="L13" s="2">
        <f t="shared" si="6"/>
        <v>0</v>
      </c>
      <c r="M13" s="2">
        <f t="shared" si="7"/>
        <v>1.9534883720930207E-2</v>
      </c>
      <c r="N13" s="56">
        <f t="shared" si="9"/>
        <v>5929</v>
      </c>
      <c r="O13" s="56">
        <v>1449</v>
      </c>
      <c r="P13" s="56"/>
      <c r="Q13" s="56"/>
      <c r="R13" s="56">
        <v>147</v>
      </c>
      <c r="S13" s="56"/>
      <c r="T13" s="56"/>
      <c r="U13" s="56"/>
      <c r="V13" s="56"/>
      <c r="W13" s="56"/>
      <c r="X13" s="56"/>
      <c r="Y13" s="56"/>
      <c r="Z13" s="56"/>
      <c r="AA13" s="56"/>
      <c r="AB13" s="55"/>
      <c r="AC13" s="55"/>
      <c r="AD13" s="55"/>
      <c r="AE13" s="55"/>
      <c r="AG13" t="str">
        <f t="shared" si="10"/>
        <v>Bloomfield</v>
      </c>
      <c r="AH13" t="s">
        <v>2193</v>
      </c>
      <c r="AI13" s="8">
        <v>1</v>
      </c>
      <c r="AK13" s="92">
        <v>9</v>
      </c>
      <c r="AL13" s="94">
        <v>3</v>
      </c>
      <c r="AM13" s="94">
        <v>15</v>
      </c>
      <c r="AN13" s="98">
        <v>5910</v>
      </c>
      <c r="AO13" s="98">
        <f t="shared" si="11"/>
        <v>9003</v>
      </c>
      <c r="AP13" t="s">
        <v>1353</v>
      </c>
      <c r="AQ13" s="102">
        <f t="shared" si="8"/>
        <v>905910</v>
      </c>
      <c r="AU13" s="1">
        <v>3749</v>
      </c>
      <c r="AV13" s="1">
        <v>2180</v>
      </c>
      <c r="AX13" s="2"/>
    </row>
    <row r="14" spans="1:50" hidden="1" outlineLevel="1">
      <c r="A14" t="s">
        <v>2788</v>
      </c>
      <c r="B14" s="8" t="s">
        <v>1276</v>
      </c>
      <c r="C14" s="1">
        <f t="shared" si="0"/>
        <v>2091</v>
      </c>
      <c r="D14" s="6">
        <f>IF(N14&gt;0, RANK(N14,(N14:P14,Q14:AE14)),0)</f>
        <v>1</v>
      </c>
      <c r="E14" s="6">
        <f>IF(O14&gt;0,RANK(O14,(N14:P14,Q14:AE14)),0)</f>
        <v>2</v>
      </c>
      <c r="F14" s="6">
        <f t="shared" si="1"/>
        <v>0</v>
      </c>
      <c r="G14" s="1">
        <f t="shared" si="2"/>
        <v>681</v>
      </c>
      <c r="H14" s="2">
        <f t="shared" si="3"/>
        <v>0.32568149210903874</v>
      </c>
      <c r="I14" s="7"/>
      <c r="J14" s="2">
        <f t="shared" si="4"/>
        <v>0.65088474414155906</v>
      </c>
      <c r="K14" s="2">
        <f t="shared" si="5"/>
        <v>0.32520325203252032</v>
      </c>
      <c r="L14" s="2">
        <f t="shared" si="6"/>
        <v>0</v>
      </c>
      <c r="M14" s="2">
        <f t="shared" si="7"/>
        <v>2.3912003825920625E-2</v>
      </c>
      <c r="N14" s="56">
        <f t="shared" si="9"/>
        <v>1361</v>
      </c>
      <c r="O14" s="56">
        <v>680</v>
      </c>
      <c r="P14" s="56"/>
      <c r="Q14" s="56"/>
      <c r="R14" s="56">
        <v>50</v>
      </c>
      <c r="S14" s="56"/>
      <c r="T14" s="56"/>
      <c r="U14" s="56"/>
      <c r="V14" s="56"/>
      <c r="W14" s="56"/>
      <c r="X14" s="56"/>
      <c r="Y14" s="56"/>
      <c r="Z14" s="56"/>
      <c r="AA14" s="56"/>
      <c r="AB14" s="55"/>
      <c r="AC14" s="55"/>
      <c r="AD14" s="55"/>
      <c r="AE14" s="55"/>
      <c r="AG14" t="str">
        <f t="shared" si="10"/>
        <v>Bolton</v>
      </c>
      <c r="AH14" t="s">
        <v>2803</v>
      </c>
      <c r="AI14" s="8">
        <v>2</v>
      </c>
      <c r="AK14" s="92">
        <v>9</v>
      </c>
      <c r="AL14" s="94">
        <v>13</v>
      </c>
      <c r="AM14" s="94">
        <v>10</v>
      </c>
      <c r="AN14" s="98">
        <v>6260</v>
      </c>
      <c r="AO14" s="98">
        <f t="shared" si="11"/>
        <v>9013</v>
      </c>
      <c r="AP14" t="s">
        <v>1353</v>
      </c>
      <c r="AQ14" s="102">
        <f t="shared" si="8"/>
        <v>906260</v>
      </c>
      <c r="AU14" s="1">
        <v>635</v>
      </c>
      <c r="AV14" s="1">
        <v>726</v>
      </c>
      <c r="AX14" s="2"/>
    </row>
    <row r="15" spans="1:50" hidden="1" outlineLevel="1">
      <c r="A15" t="s">
        <v>414</v>
      </c>
      <c r="B15" s="8" t="s">
        <v>1276</v>
      </c>
      <c r="C15" s="1">
        <f t="shared" si="0"/>
        <v>1109</v>
      </c>
      <c r="D15" s="6">
        <f>IF(N15&gt;0, RANK(N15,(N15:P15,Q15:AE15)),0)</f>
        <v>1</v>
      </c>
      <c r="E15" s="6">
        <f>IF(O15&gt;0,RANK(O15,(N15:P15,Q15:AE15)),0)</f>
        <v>2</v>
      </c>
      <c r="F15" s="6">
        <f t="shared" si="1"/>
        <v>0</v>
      </c>
      <c r="G15" s="1">
        <f t="shared" si="2"/>
        <v>580</v>
      </c>
      <c r="H15" s="2">
        <f t="shared" si="3"/>
        <v>0.52299368800721369</v>
      </c>
      <c r="I15" s="7"/>
      <c r="J15" s="2">
        <f t="shared" si="4"/>
        <v>0.74661857529305686</v>
      </c>
      <c r="K15" s="2">
        <f t="shared" si="5"/>
        <v>0.22362488728584309</v>
      </c>
      <c r="L15" s="2">
        <f t="shared" si="6"/>
        <v>0</v>
      </c>
      <c r="M15" s="2">
        <f t="shared" si="7"/>
        <v>2.9756537421100043E-2</v>
      </c>
      <c r="N15" s="56">
        <f t="shared" si="9"/>
        <v>828</v>
      </c>
      <c r="O15" s="56">
        <v>248</v>
      </c>
      <c r="P15" s="56"/>
      <c r="Q15" s="56"/>
      <c r="R15" s="56">
        <v>33</v>
      </c>
      <c r="S15" s="56"/>
      <c r="T15" s="56"/>
      <c r="U15" s="56"/>
      <c r="V15" s="56"/>
      <c r="W15" s="56"/>
      <c r="X15" s="56"/>
      <c r="Y15" s="56"/>
      <c r="Z15" s="56"/>
      <c r="AA15" s="56"/>
      <c r="AB15" s="55"/>
      <c r="AC15" s="55"/>
      <c r="AD15" s="55"/>
      <c r="AE15" s="55"/>
      <c r="AG15" t="str">
        <f t="shared" si="10"/>
        <v>Bozrah</v>
      </c>
      <c r="AH15" t="s">
        <v>2802</v>
      </c>
      <c r="AI15" s="8">
        <v>2</v>
      </c>
      <c r="AK15" s="92">
        <v>9</v>
      </c>
      <c r="AL15" s="94">
        <v>11</v>
      </c>
      <c r="AM15" s="94">
        <v>5</v>
      </c>
      <c r="AN15" s="98">
        <v>6820</v>
      </c>
      <c r="AO15" s="98">
        <f t="shared" si="11"/>
        <v>9011</v>
      </c>
      <c r="AP15" t="s">
        <v>1353</v>
      </c>
      <c r="AQ15" s="102">
        <f t="shared" si="8"/>
        <v>906820</v>
      </c>
      <c r="AU15" s="1">
        <v>448</v>
      </c>
      <c r="AV15" s="1">
        <v>380</v>
      </c>
      <c r="AX15" s="2"/>
    </row>
    <row r="16" spans="1:50" hidden="1" outlineLevel="1">
      <c r="A16" t="s">
        <v>1661</v>
      </c>
      <c r="B16" s="8" t="s">
        <v>1276</v>
      </c>
      <c r="C16" s="1">
        <f t="shared" si="0"/>
        <v>10422</v>
      </c>
      <c r="D16" s="6">
        <f>IF(N16&gt;0, RANK(N16,(N16:P16,Q16:AE16)),0)</f>
        <v>1</v>
      </c>
      <c r="E16" s="6">
        <f>IF(O16&gt;0,RANK(O16,(N16:P16,Q16:AE16)),0)</f>
        <v>2</v>
      </c>
      <c r="F16" s="6">
        <f t="shared" si="1"/>
        <v>0</v>
      </c>
      <c r="G16" s="1">
        <f t="shared" si="2"/>
        <v>4829</v>
      </c>
      <c r="H16" s="2">
        <f t="shared" si="3"/>
        <v>0.46334676645557477</v>
      </c>
      <c r="I16" s="7"/>
      <c r="J16" s="2">
        <f t="shared" si="4"/>
        <v>0.72577240452888125</v>
      </c>
      <c r="K16" s="2">
        <f t="shared" si="5"/>
        <v>0.26242563807330649</v>
      </c>
      <c r="L16" s="2">
        <f t="shared" si="6"/>
        <v>0</v>
      </c>
      <c r="M16" s="2">
        <f t="shared" si="7"/>
        <v>1.1801957397812257E-2</v>
      </c>
      <c r="N16" s="56">
        <f t="shared" si="9"/>
        <v>7564</v>
      </c>
      <c r="O16" s="56">
        <v>2735</v>
      </c>
      <c r="P16" s="56"/>
      <c r="Q16" s="56"/>
      <c r="R16" s="56">
        <v>123</v>
      </c>
      <c r="S16" s="56"/>
      <c r="T16" s="56"/>
      <c r="U16" s="56"/>
      <c r="V16" s="56"/>
      <c r="W16" s="56"/>
      <c r="X16" s="56"/>
      <c r="Y16" s="56"/>
      <c r="Z16" s="56"/>
      <c r="AA16" s="56"/>
      <c r="AB16" s="55"/>
      <c r="AC16" s="55"/>
      <c r="AD16" s="55"/>
      <c r="AE16" s="55"/>
      <c r="AG16" t="str">
        <f t="shared" si="10"/>
        <v>Branford</v>
      </c>
      <c r="AH16" t="s">
        <v>302</v>
      </c>
      <c r="AI16" s="8">
        <v>3</v>
      </c>
      <c r="AK16" s="92">
        <v>9</v>
      </c>
      <c r="AL16" s="94">
        <v>9</v>
      </c>
      <c r="AM16" s="94">
        <v>20</v>
      </c>
      <c r="AN16" s="98">
        <v>7310</v>
      </c>
      <c r="AO16" s="98">
        <f t="shared" si="11"/>
        <v>9009</v>
      </c>
      <c r="AP16" t="s">
        <v>1353</v>
      </c>
      <c r="AQ16" s="102">
        <f t="shared" si="8"/>
        <v>907310</v>
      </c>
      <c r="AU16" s="1">
        <v>4347</v>
      </c>
      <c r="AV16" s="1">
        <v>3217</v>
      </c>
      <c r="AX16" s="2"/>
    </row>
    <row r="17" spans="1:50" hidden="1" outlineLevel="1">
      <c r="A17" t="s">
        <v>326</v>
      </c>
      <c r="B17" s="8" t="s">
        <v>1276</v>
      </c>
      <c r="C17" s="1">
        <f t="shared" si="0"/>
        <v>23293</v>
      </c>
      <c r="D17" s="6">
        <f>IF(N17&gt;0, RANK(N17,(N17:P17,Q17:AE17)),0)</f>
        <v>1</v>
      </c>
      <c r="E17" s="6">
        <f>IF(O17&gt;0,RANK(O17,(N17:P17,Q17:AE17)),0)</f>
        <v>2</v>
      </c>
      <c r="F17" s="6">
        <f t="shared" si="1"/>
        <v>0</v>
      </c>
      <c r="G17" s="1">
        <f t="shared" si="2"/>
        <v>9706</v>
      </c>
      <c r="H17" s="2">
        <f t="shared" si="3"/>
        <v>0.4166917099557807</v>
      </c>
      <c r="I17" s="7"/>
      <c r="J17" s="2">
        <f t="shared" si="4"/>
        <v>0.69600309105739921</v>
      </c>
      <c r="K17" s="2">
        <f t="shared" si="5"/>
        <v>0.27931138110161852</v>
      </c>
      <c r="L17" s="2">
        <f t="shared" si="6"/>
        <v>0</v>
      </c>
      <c r="M17" s="2">
        <f t="shared" si="7"/>
        <v>2.4685527840982269E-2</v>
      </c>
      <c r="N17" s="56">
        <f t="shared" si="9"/>
        <v>16212</v>
      </c>
      <c r="O17" s="56">
        <v>6506</v>
      </c>
      <c r="P17" s="56"/>
      <c r="Q17" s="56"/>
      <c r="R17" s="56">
        <v>575</v>
      </c>
      <c r="S17" s="56"/>
      <c r="T17" s="56"/>
      <c r="U17" s="56"/>
      <c r="V17" s="56"/>
      <c r="W17" s="56"/>
      <c r="X17" s="56"/>
      <c r="Y17" s="56"/>
      <c r="Z17" s="56"/>
      <c r="AA17" s="56"/>
      <c r="AB17" s="55"/>
      <c r="AC17" s="55"/>
      <c r="AD17" s="55"/>
      <c r="AE17" s="55"/>
      <c r="AG17" t="str">
        <f t="shared" si="10"/>
        <v>Bridgeport</v>
      </c>
      <c r="AH17" t="s">
        <v>2331</v>
      </c>
      <c r="AI17" s="8">
        <v>4</v>
      </c>
      <c r="AK17" s="92">
        <v>9</v>
      </c>
      <c r="AL17" s="94">
        <v>1</v>
      </c>
      <c r="AM17" s="94">
        <v>10</v>
      </c>
      <c r="AN17" s="98">
        <v>8070</v>
      </c>
      <c r="AO17" s="98">
        <f t="shared" si="11"/>
        <v>9001</v>
      </c>
      <c r="AP17" t="s">
        <v>1353</v>
      </c>
      <c r="AQ17" s="102">
        <f t="shared" si="8"/>
        <v>908070</v>
      </c>
      <c r="AU17" s="1">
        <v>13431</v>
      </c>
      <c r="AV17" s="1">
        <v>2781</v>
      </c>
      <c r="AX17" s="2"/>
    </row>
    <row r="18" spans="1:50" hidden="1" outlineLevel="1">
      <c r="A18" t="s">
        <v>2785</v>
      </c>
      <c r="B18" s="8" t="s">
        <v>1276</v>
      </c>
      <c r="C18" s="1">
        <f t="shared" si="0"/>
        <v>772</v>
      </c>
      <c r="D18" s="6">
        <f>IF(N18&gt;0, RANK(N18,(N18:P18,Q18:AE18)),0)</f>
        <v>1</v>
      </c>
      <c r="E18" s="6">
        <f>IF(O18&gt;0,RANK(O18,(N18:P18,Q18:AE18)),0)</f>
        <v>2</v>
      </c>
      <c r="F18" s="6">
        <f t="shared" si="1"/>
        <v>0</v>
      </c>
      <c r="G18" s="1">
        <f t="shared" si="2"/>
        <v>138</v>
      </c>
      <c r="H18" s="2">
        <f t="shared" si="3"/>
        <v>0.17875647668393782</v>
      </c>
      <c r="I18" s="7"/>
      <c r="J18" s="2">
        <f t="shared" si="4"/>
        <v>0.58290155440414504</v>
      </c>
      <c r="K18" s="2">
        <f t="shared" si="5"/>
        <v>0.40414507772020725</v>
      </c>
      <c r="L18" s="2">
        <f t="shared" si="6"/>
        <v>0</v>
      </c>
      <c r="M18" s="2">
        <f t="shared" si="7"/>
        <v>1.2953367875647714E-2</v>
      </c>
      <c r="N18" s="56">
        <f t="shared" si="9"/>
        <v>450</v>
      </c>
      <c r="O18" s="56">
        <v>312</v>
      </c>
      <c r="P18" s="56"/>
      <c r="Q18" s="56"/>
      <c r="R18" s="56">
        <v>10</v>
      </c>
      <c r="S18" s="56"/>
      <c r="T18" s="56"/>
      <c r="U18" s="56"/>
      <c r="V18" s="56"/>
      <c r="W18" s="56"/>
      <c r="X18" s="56"/>
      <c r="Y18" s="56"/>
      <c r="Z18" s="56"/>
      <c r="AA18" s="56"/>
      <c r="AB18" s="55"/>
      <c r="AC18" s="55"/>
      <c r="AD18" s="55"/>
      <c r="AE18" s="55"/>
      <c r="AG18" t="str">
        <f t="shared" si="10"/>
        <v>Bridgewater</v>
      </c>
      <c r="AH18" t="s">
        <v>21</v>
      </c>
      <c r="AI18" s="8">
        <v>5</v>
      </c>
      <c r="AK18" s="92">
        <v>9</v>
      </c>
      <c r="AL18" s="94">
        <v>5</v>
      </c>
      <c r="AM18" s="94">
        <v>15</v>
      </c>
      <c r="AN18" s="98">
        <v>8210</v>
      </c>
      <c r="AO18" s="98">
        <f t="shared" si="11"/>
        <v>9005</v>
      </c>
      <c r="AP18" t="s">
        <v>1353</v>
      </c>
      <c r="AQ18" s="102">
        <f t="shared" si="8"/>
        <v>908210</v>
      </c>
      <c r="AU18" s="1">
        <v>265</v>
      </c>
      <c r="AV18" s="1">
        <v>185</v>
      </c>
      <c r="AX18" s="2"/>
    </row>
    <row r="19" spans="1:50" hidden="1" outlineLevel="1">
      <c r="A19" t="s">
        <v>764</v>
      </c>
      <c r="B19" s="8" t="s">
        <v>1276</v>
      </c>
      <c r="C19" s="1">
        <f t="shared" si="0"/>
        <v>19173</v>
      </c>
      <c r="D19" s="6">
        <f>IF(N19&gt;0, RANK(N19,(N19:P19,Q19:AE19)),0)</f>
        <v>1</v>
      </c>
      <c r="E19" s="6">
        <f>IF(O19&gt;0,RANK(O19,(N19:P19,Q19:AE19)),0)</f>
        <v>2</v>
      </c>
      <c r="F19" s="6">
        <f t="shared" si="1"/>
        <v>0</v>
      </c>
      <c r="G19" s="1">
        <f t="shared" si="2"/>
        <v>8307</v>
      </c>
      <c r="H19" s="2">
        <f t="shared" si="3"/>
        <v>0.43326552965107185</v>
      </c>
      <c r="I19" s="7"/>
      <c r="J19" s="2">
        <f t="shared" si="4"/>
        <v>0.70228967819329269</v>
      </c>
      <c r="K19" s="2">
        <f t="shared" si="5"/>
        <v>0.26902414854222084</v>
      </c>
      <c r="L19" s="2">
        <f t="shared" si="6"/>
        <v>0</v>
      </c>
      <c r="M19" s="2">
        <f t="shared" si="7"/>
        <v>2.868617326448647E-2</v>
      </c>
      <c r="N19" s="56">
        <f t="shared" si="9"/>
        <v>13465</v>
      </c>
      <c r="O19" s="56">
        <v>5158</v>
      </c>
      <c r="P19" s="56"/>
      <c r="Q19" s="56"/>
      <c r="R19" s="56">
        <v>550</v>
      </c>
      <c r="S19" s="56"/>
      <c r="T19" s="56"/>
      <c r="U19" s="56"/>
      <c r="V19" s="56"/>
      <c r="W19" s="56"/>
      <c r="X19" s="56"/>
      <c r="Y19" s="56"/>
      <c r="Z19" s="56"/>
      <c r="AA19" s="56"/>
      <c r="AB19" s="55"/>
      <c r="AC19" s="55"/>
      <c r="AD19" s="55"/>
      <c r="AE19" s="55"/>
      <c r="AG19" t="str">
        <f t="shared" si="10"/>
        <v>Bristol</v>
      </c>
      <c r="AH19" t="s">
        <v>2193</v>
      </c>
      <c r="AI19" s="8">
        <v>1</v>
      </c>
      <c r="AK19" s="92">
        <v>9</v>
      </c>
      <c r="AL19" s="94">
        <v>3</v>
      </c>
      <c r="AM19" s="94">
        <v>20</v>
      </c>
      <c r="AN19" s="98">
        <v>8490</v>
      </c>
      <c r="AO19" s="98">
        <f t="shared" si="11"/>
        <v>9003</v>
      </c>
      <c r="AP19" t="s">
        <v>1353</v>
      </c>
      <c r="AQ19" s="102">
        <f t="shared" si="8"/>
        <v>908490</v>
      </c>
      <c r="AU19" s="1">
        <v>8257</v>
      </c>
      <c r="AV19" s="1">
        <v>5208</v>
      </c>
      <c r="AX19" s="2"/>
    </row>
    <row r="20" spans="1:50" hidden="1" outlineLevel="1">
      <c r="A20" t="s">
        <v>697</v>
      </c>
      <c r="B20" s="8" t="s">
        <v>1276</v>
      </c>
      <c r="C20" s="1">
        <f t="shared" si="0"/>
        <v>5240</v>
      </c>
      <c r="D20" s="6">
        <f>IF(N20&gt;0, RANK(N20,(N20:P20,Q20:AE20)),0)</f>
        <v>1</v>
      </c>
      <c r="E20" s="6">
        <f>IF(O20&gt;0,RANK(O20,(N20:P20,Q20:AE20)),0)</f>
        <v>2</v>
      </c>
      <c r="F20" s="6">
        <f t="shared" si="1"/>
        <v>0</v>
      </c>
      <c r="G20" s="1">
        <f t="shared" si="2"/>
        <v>629</v>
      </c>
      <c r="H20" s="2">
        <f t="shared" si="3"/>
        <v>0.12003816793893129</v>
      </c>
      <c r="I20" s="7"/>
      <c r="J20" s="2">
        <f t="shared" si="4"/>
        <v>0.55381679389312977</v>
      </c>
      <c r="K20" s="2">
        <f t="shared" si="5"/>
        <v>0.43377862595419847</v>
      </c>
      <c r="L20" s="2">
        <f t="shared" si="6"/>
        <v>0</v>
      </c>
      <c r="M20" s="2">
        <f t="shared" si="7"/>
        <v>1.2404580152671763E-2</v>
      </c>
      <c r="N20" s="56">
        <f t="shared" si="9"/>
        <v>2902</v>
      </c>
      <c r="O20" s="56">
        <v>2273</v>
      </c>
      <c r="P20" s="56"/>
      <c r="Q20" s="56"/>
      <c r="R20" s="56">
        <v>65</v>
      </c>
      <c r="S20" s="56"/>
      <c r="T20" s="56"/>
      <c r="U20" s="56"/>
      <c r="V20" s="56"/>
      <c r="W20" s="56"/>
      <c r="X20" s="56"/>
      <c r="Y20" s="56"/>
      <c r="Z20" s="56"/>
      <c r="AA20" s="56"/>
      <c r="AB20" s="55"/>
      <c r="AC20" s="55"/>
      <c r="AD20" s="55"/>
      <c r="AE20" s="55"/>
      <c r="AG20" t="str">
        <f t="shared" si="10"/>
        <v>Brookfield</v>
      </c>
      <c r="AH20" t="s">
        <v>2331</v>
      </c>
      <c r="AI20" s="8">
        <v>5</v>
      </c>
      <c r="AK20" s="92">
        <v>9</v>
      </c>
      <c r="AL20" s="94">
        <v>1</v>
      </c>
      <c r="AM20" s="94">
        <v>15</v>
      </c>
      <c r="AN20" s="98">
        <v>8980</v>
      </c>
      <c r="AO20" s="98">
        <f t="shared" si="11"/>
        <v>9001</v>
      </c>
      <c r="AP20" t="s">
        <v>1353</v>
      </c>
      <c r="AQ20" s="102">
        <f t="shared" si="8"/>
        <v>908980</v>
      </c>
      <c r="AU20" s="1">
        <v>1781</v>
      </c>
      <c r="AV20" s="1">
        <v>1121</v>
      </c>
      <c r="AX20" s="2"/>
    </row>
    <row r="21" spans="1:50" hidden="1" outlineLevel="1">
      <c r="A21" t="s">
        <v>104</v>
      </c>
      <c r="B21" s="8" t="s">
        <v>1276</v>
      </c>
      <c r="C21" s="1">
        <f t="shared" si="0"/>
        <v>2101</v>
      </c>
      <c r="D21" s="6">
        <f>IF(N21&gt;0, RANK(N21,(N21:P21,Q21:AE21)),0)</f>
        <v>1</v>
      </c>
      <c r="E21" s="6">
        <f>IF(O21&gt;0,RANK(O21,(N21:P21,Q21:AE21)),0)</f>
        <v>2</v>
      </c>
      <c r="F21" s="6">
        <f t="shared" si="1"/>
        <v>0</v>
      </c>
      <c r="G21" s="1">
        <f t="shared" si="2"/>
        <v>870</v>
      </c>
      <c r="H21" s="2">
        <f t="shared" si="3"/>
        <v>0.41408852927177536</v>
      </c>
      <c r="I21" s="7"/>
      <c r="J21" s="2">
        <f t="shared" si="4"/>
        <v>0.69681104236078062</v>
      </c>
      <c r="K21" s="2">
        <f t="shared" si="5"/>
        <v>0.28272251308900526</v>
      </c>
      <c r="L21" s="2">
        <f t="shared" si="6"/>
        <v>0</v>
      </c>
      <c r="M21" s="2">
        <f t="shared" si="7"/>
        <v>2.0466444550214125E-2</v>
      </c>
      <c r="N21" s="56">
        <f t="shared" si="9"/>
        <v>1464</v>
      </c>
      <c r="O21" s="56">
        <v>594</v>
      </c>
      <c r="P21" s="56"/>
      <c r="Q21" s="56"/>
      <c r="R21" s="56">
        <v>43</v>
      </c>
      <c r="S21" s="56"/>
      <c r="T21" s="56"/>
      <c r="U21" s="56"/>
      <c r="V21" s="56"/>
      <c r="W21" s="56"/>
      <c r="X21" s="56"/>
      <c r="Y21" s="56"/>
      <c r="Z21" s="56"/>
      <c r="AA21" s="56"/>
      <c r="AB21" s="55"/>
      <c r="AC21" s="55"/>
      <c r="AD21" s="55"/>
      <c r="AE21" s="55"/>
      <c r="AG21" t="str">
        <f t="shared" si="10"/>
        <v>Brooklyn</v>
      </c>
      <c r="AH21" t="s">
        <v>96</v>
      </c>
      <c r="AI21" s="8">
        <v>2</v>
      </c>
      <c r="AK21" s="92">
        <v>9</v>
      </c>
      <c r="AL21" s="94">
        <v>15</v>
      </c>
      <c r="AM21" s="94">
        <v>10</v>
      </c>
      <c r="AN21" s="98">
        <v>9190</v>
      </c>
      <c r="AO21" s="98">
        <f t="shared" si="11"/>
        <v>9015</v>
      </c>
      <c r="AP21" t="s">
        <v>1353</v>
      </c>
      <c r="AQ21" s="102">
        <f t="shared" si="8"/>
        <v>909190</v>
      </c>
      <c r="AU21" s="1">
        <v>792</v>
      </c>
      <c r="AV21" s="1">
        <v>672</v>
      </c>
      <c r="AX21" s="2"/>
    </row>
    <row r="22" spans="1:50" hidden="1" outlineLevel="1">
      <c r="A22" t="s">
        <v>69</v>
      </c>
      <c r="B22" s="8" t="s">
        <v>1276</v>
      </c>
      <c r="C22" s="1">
        <f t="shared" si="0"/>
        <v>3051</v>
      </c>
      <c r="D22" s="6">
        <f>IF(N22&gt;0, RANK(N22,(N22:P22,Q22:AE22)),0)</f>
        <v>1</v>
      </c>
      <c r="E22" s="6">
        <f>IF(O22&gt;0,RANK(O22,(N22:P22,Q22:AE22)),0)</f>
        <v>2</v>
      </c>
      <c r="F22" s="6">
        <f t="shared" si="1"/>
        <v>0</v>
      </c>
      <c r="G22" s="1">
        <f t="shared" si="2"/>
        <v>927</v>
      </c>
      <c r="H22" s="2">
        <f t="shared" si="3"/>
        <v>0.30383480825958703</v>
      </c>
      <c r="I22" s="7"/>
      <c r="J22" s="2">
        <f t="shared" si="4"/>
        <v>0.64077351687971162</v>
      </c>
      <c r="K22" s="2">
        <f t="shared" si="5"/>
        <v>0.33693870862012454</v>
      </c>
      <c r="L22" s="2">
        <f t="shared" si="6"/>
        <v>0</v>
      </c>
      <c r="M22" s="2">
        <f t="shared" si="7"/>
        <v>2.2287774500163837E-2</v>
      </c>
      <c r="N22" s="56">
        <f t="shared" si="9"/>
        <v>1955</v>
      </c>
      <c r="O22" s="56">
        <v>1028</v>
      </c>
      <c r="P22" s="56"/>
      <c r="Q22" s="56"/>
      <c r="R22" s="56">
        <v>68</v>
      </c>
      <c r="S22" s="56"/>
      <c r="T22" s="56"/>
      <c r="U22" s="56"/>
      <c r="V22" s="56"/>
      <c r="W22" s="56"/>
      <c r="X22" s="56"/>
      <c r="Y22" s="56"/>
      <c r="Z22" s="56"/>
      <c r="AA22" s="56"/>
      <c r="AB22" s="55"/>
      <c r="AC22" s="55"/>
      <c r="AD22" s="55"/>
      <c r="AE22" s="55"/>
      <c r="AG22" t="str">
        <f t="shared" si="10"/>
        <v>Burlington</v>
      </c>
      <c r="AH22" t="s">
        <v>2193</v>
      </c>
      <c r="AI22" s="8">
        <v>5</v>
      </c>
      <c r="AK22" s="92">
        <v>9</v>
      </c>
      <c r="AL22" s="94">
        <v>3</v>
      </c>
      <c r="AM22" s="94">
        <v>25</v>
      </c>
      <c r="AN22" s="98">
        <v>10100</v>
      </c>
      <c r="AO22" s="98">
        <f t="shared" si="11"/>
        <v>9003</v>
      </c>
      <c r="AP22" t="s">
        <v>1353</v>
      </c>
      <c r="AQ22" s="102">
        <f t="shared" si="8"/>
        <v>910100</v>
      </c>
      <c r="AU22" s="1">
        <v>1008</v>
      </c>
      <c r="AV22" s="1">
        <v>947</v>
      </c>
      <c r="AX22" s="2"/>
    </row>
    <row r="23" spans="1:50" hidden="1" outlineLevel="1">
      <c r="A23" t="s">
        <v>1371</v>
      </c>
      <c r="B23" s="8" t="s">
        <v>1276</v>
      </c>
      <c r="C23" s="1">
        <f t="shared" si="0"/>
        <v>426</v>
      </c>
      <c r="D23" s="6">
        <f>IF(N23&gt;0, RANK(N23,(N23:P23,Q23:AE23)),0)</f>
        <v>1</v>
      </c>
      <c r="E23" s="6">
        <f>IF(O23&gt;0,RANK(O23,(N23:P23,Q23:AE23)),0)</f>
        <v>2</v>
      </c>
      <c r="F23" s="6">
        <f t="shared" si="1"/>
        <v>0</v>
      </c>
      <c r="G23" s="1">
        <f t="shared" si="2"/>
        <v>152</v>
      </c>
      <c r="H23" s="2">
        <f t="shared" si="3"/>
        <v>0.35680751173708919</v>
      </c>
      <c r="I23" s="7"/>
      <c r="J23" s="2">
        <f t="shared" si="4"/>
        <v>0.67136150234741787</v>
      </c>
      <c r="K23" s="2">
        <f t="shared" si="5"/>
        <v>0.31455399061032863</v>
      </c>
      <c r="L23" s="2">
        <f t="shared" si="6"/>
        <v>0</v>
      </c>
      <c r="M23" s="2">
        <f t="shared" si="7"/>
        <v>1.4084507042253502E-2</v>
      </c>
      <c r="N23" s="56">
        <f t="shared" si="9"/>
        <v>286</v>
      </c>
      <c r="O23" s="56">
        <v>134</v>
      </c>
      <c r="P23" s="56"/>
      <c r="Q23" s="56"/>
      <c r="R23" s="56">
        <v>6</v>
      </c>
      <c r="S23" s="56"/>
      <c r="T23" s="56"/>
      <c r="U23" s="56"/>
      <c r="V23" s="56"/>
      <c r="W23" s="56"/>
      <c r="X23" s="56"/>
      <c r="Y23" s="56"/>
      <c r="Z23" s="56"/>
      <c r="AA23" s="56"/>
      <c r="AB23" s="55"/>
      <c r="AC23" s="55"/>
      <c r="AD23" s="55"/>
      <c r="AE23" s="55"/>
      <c r="AG23" t="str">
        <f t="shared" si="10"/>
        <v>Canaan</v>
      </c>
      <c r="AH23" t="s">
        <v>21</v>
      </c>
      <c r="AI23" s="8">
        <v>5</v>
      </c>
      <c r="AK23" s="92">
        <v>9</v>
      </c>
      <c r="AL23" s="94">
        <v>5</v>
      </c>
      <c r="AM23" s="94">
        <v>20</v>
      </c>
      <c r="AN23" s="98">
        <v>10940</v>
      </c>
      <c r="AO23" s="98">
        <f t="shared" si="11"/>
        <v>9005</v>
      </c>
      <c r="AP23" t="s">
        <v>1353</v>
      </c>
      <c r="AQ23" s="102">
        <f t="shared" si="8"/>
        <v>910940</v>
      </c>
      <c r="AU23" s="1">
        <v>139</v>
      </c>
      <c r="AV23" s="1">
        <v>147</v>
      </c>
      <c r="AX23" s="2"/>
    </row>
    <row r="24" spans="1:50" hidden="1" outlineLevel="1">
      <c r="A24" t="s">
        <v>683</v>
      </c>
      <c r="B24" s="8" t="s">
        <v>1276</v>
      </c>
      <c r="C24" s="1">
        <f t="shared" si="0"/>
        <v>1681</v>
      </c>
      <c r="D24" s="6">
        <f>IF(N24&gt;0, RANK(N24,(N24:P24,Q24:AE24)),0)</f>
        <v>1</v>
      </c>
      <c r="E24" s="6">
        <f>IF(O24&gt;0,RANK(O24,(N24:P24,Q24:AE24)),0)</f>
        <v>2</v>
      </c>
      <c r="F24" s="6">
        <f t="shared" si="1"/>
        <v>0</v>
      </c>
      <c r="G24" s="1">
        <f t="shared" si="2"/>
        <v>658</v>
      </c>
      <c r="H24" s="2">
        <f t="shared" si="3"/>
        <v>0.3914336704342653</v>
      </c>
      <c r="I24" s="7"/>
      <c r="J24" s="2">
        <f t="shared" si="4"/>
        <v>0.68590124925639495</v>
      </c>
      <c r="K24" s="2">
        <f t="shared" si="5"/>
        <v>0.29446757882212971</v>
      </c>
      <c r="L24" s="2">
        <f t="shared" si="6"/>
        <v>0</v>
      </c>
      <c r="M24" s="2">
        <f t="shared" si="7"/>
        <v>1.9631171921475343E-2</v>
      </c>
      <c r="N24" s="56">
        <f t="shared" si="9"/>
        <v>1153</v>
      </c>
      <c r="O24" s="56">
        <v>495</v>
      </c>
      <c r="P24" s="56"/>
      <c r="Q24" s="56"/>
      <c r="R24" s="56">
        <v>33</v>
      </c>
      <c r="S24" s="56"/>
      <c r="T24" s="56"/>
      <c r="U24" s="56"/>
      <c r="V24" s="56"/>
      <c r="W24" s="56"/>
      <c r="X24" s="56"/>
      <c r="Y24" s="56"/>
      <c r="Z24" s="56"/>
      <c r="AA24" s="56"/>
      <c r="AB24" s="55"/>
      <c r="AC24" s="55"/>
      <c r="AD24" s="55"/>
      <c r="AE24" s="55"/>
      <c r="AG24" t="str">
        <f t="shared" si="10"/>
        <v>Canterbury</v>
      </c>
      <c r="AH24" t="s">
        <v>96</v>
      </c>
      <c r="AI24" s="8">
        <v>2</v>
      </c>
      <c r="AK24" s="92">
        <v>9</v>
      </c>
      <c r="AL24" s="94">
        <v>15</v>
      </c>
      <c r="AM24" s="94">
        <v>15</v>
      </c>
      <c r="AN24" s="98">
        <v>12130</v>
      </c>
      <c r="AO24" s="98">
        <f t="shared" si="11"/>
        <v>9015</v>
      </c>
      <c r="AP24" t="s">
        <v>1353</v>
      </c>
      <c r="AQ24" s="102">
        <f t="shared" si="8"/>
        <v>912130</v>
      </c>
      <c r="AU24" s="1">
        <v>596</v>
      </c>
      <c r="AV24" s="1">
        <v>557</v>
      </c>
      <c r="AX24" s="2"/>
    </row>
    <row r="25" spans="1:50" hidden="1" outlineLevel="1">
      <c r="A25" t="s">
        <v>68</v>
      </c>
      <c r="B25" s="8" t="s">
        <v>1276</v>
      </c>
      <c r="C25" s="1">
        <f t="shared" si="0"/>
        <v>3752</v>
      </c>
      <c r="D25" s="6">
        <f>IF(N25&gt;0, RANK(N25,(N25:P25,Q25:AE25)),0)</f>
        <v>1</v>
      </c>
      <c r="E25" s="6">
        <f>IF(O25&gt;0,RANK(O25,(N25:P25,Q25:AE25)),0)</f>
        <v>2</v>
      </c>
      <c r="F25" s="6">
        <f t="shared" si="1"/>
        <v>0</v>
      </c>
      <c r="G25" s="1">
        <f t="shared" si="2"/>
        <v>1173</v>
      </c>
      <c r="H25" s="2">
        <f t="shared" si="3"/>
        <v>0.31263326226012794</v>
      </c>
      <c r="I25" s="7"/>
      <c r="J25" s="2">
        <f t="shared" si="4"/>
        <v>0.64578891257995741</v>
      </c>
      <c r="K25" s="2">
        <f t="shared" si="5"/>
        <v>0.33315565031982941</v>
      </c>
      <c r="L25" s="2">
        <f t="shared" si="6"/>
        <v>0</v>
      </c>
      <c r="M25" s="2">
        <f t="shared" si="7"/>
        <v>2.1055437100213181E-2</v>
      </c>
      <c r="N25" s="56">
        <f t="shared" si="9"/>
        <v>2423</v>
      </c>
      <c r="O25" s="56">
        <v>1250</v>
      </c>
      <c r="P25" s="56"/>
      <c r="Q25" s="56"/>
      <c r="R25" s="56">
        <v>79</v>
      </c>
      <c r="S25" s="56"/>
      <c r="T25" s="56"/>
      <c r="U25" s="56"/>
      <c r="V25" s="56"/>
      <c r="W25" s="56"/>
      <c r="X25" s="56"/>
      <c r="Y25" s="56"/>
      <c r="Z25" s="56"/>
      <c r="AA25" s="56"/>
      <c r="AB25" s="55"/>
      <c r="AC25" s="55"/>
      <c r="AD25" s="55"/>
      <c r="AE25" s="55"/>
      <c r="AG25" t="str">
        <f t="shared" si="10"/>
        <v>Canton</v>
      </c>
      <c r="AH25" t="s">
        <v>2193</v>
      </c>
      <c r="AI25" s="8">
        <v>5</v>
      </c>
      <c r="AK25" s="92">
        <v>9</v>
      </c>
      <c r="AL25" s="94">
        <v>3</v>
      </c>
      <c r="AM25" s="94">
        <v>30</v>
      </c>
      <c r="AN25" s="98">
        <v>12270</v>
      </c>
      <c r="AO25" s="98">
        <f t="shared" si="11"/>
        <v>9003</v>
      </c>
      <c r="AP25" t="s">
        <v>1353</v>
      </c>
      <c r="AQ25" s="102">
        <f t="shared" si="8"/>
        <v>912270</v>
      </c>
      <c r="AU25" s="1">
        <v>1127</v>
      </c>
      <c r="AV25" s="1">
        <v>1296</v>
      </c>
      <c r="AX25" s="2"/>
    </row>
    <row r="26" spans="1:50" hidden="1" outlineLevel="1">
      <c r="A26" t="s">
        <v>105</v>
      </c>
      <c r="B26" s="8" t="s">
        <v>1276</v>
      </c>
      <c r="C26" s="1">
        <f t="shared" si="0"/>
        <v>729</v>
      </c>
      <c r="D26" s="6">
        <f>IF(N26&gt;0, RANK(N26,(N26:P26,Q26:AE26)),0)</f>
        <v>1</v>
      </c>
      <c r="E26" s="6">
        <f>IF(O26&gt;0,RANK(O26,(N26:P26,Q26:AE26)),0)</f>
        <v>2</v>
      </c>
      <c r="F26" s="6">
        <f t="shared" si="1"/>
        <v>0</v>
      </c>
      <c r="G26" s="1">
        <f t="shared" si="2"/>
        <v>277</v>
      </c>
      <c r="H26" s="2">
        <f t="shared" si="3"/>
        <v>0.37997256515775035</v>
      </c>
      <c r="I26" s="7"/>
      <c r="J26" s="2">
        <f t="shared" si="4"/>
        <v>0.67626886145404663</v>
      </c>
      <c r="K26" s="2">
        <f t="shared" si="5"/>
        <v>0.29629629629629628</v>
      </c>
      <c r="L26" s="2">
        <f t="shared" si="6"/>
        <v>0</v>
      </c>
      <c r="M26" s="2">
        <f t="shared" si="7"/>
        <v>2.7434842249657088E-2</v>
      </c>
      <c r="N26" s="56">
        <f t="shared" si="9"/>
        <v>493</v>
      </c>
      <c r="O26" s="56">
        <v>216</v>
      </c>
      <c r="P26" s="56"/>
      <c r="Q26" s="56"/>
      <c r="R26" s="56">
        <v>20</v>
      </c>
      <c r="S26" s="56"/>
      <c r="T26" s="56"/>
      <c r="U26" s="56"/>
      <c r="V26" s="56"/>
      <c r="W26" s="56"/>
      <c r="X26" s="56"/>
      <c r="Y26" s="56"/>
      <c r="Z26" s="56"/>
      <c r="AA26" s="56"/>
      <c r="AB26" s="55"/>
      <c r="AC26" s="55"/>
      <c r="AD26" s="55"/>
      <c r="AE26" s="55"/>
      <c r="AG26" t="str">
        <f t="shared" si="10"/>
        <v>Chaplin</v>
      </c>
      <c r="AH26" t="s">
        <v>96</v>
      </c>
      <c r="AI26" s="8">
        <v>2</v>
      </c>
      <c r="AK26" s="92">
        <v>9</v>
      </c>
      <c r="AL26" s="94">
        <v>15</v>
      </c>
      <c r="AM26" s="94">
        <v>20</v>
      </c>
      <c r="AN26" s="98">
        <v>13810</v>
      </c>
      <c r="AO26" s="98">
        <f t="shared" si="11"/>
        <v>9015</v>
      </c>
      <c r="AP26" t="s">
        <v>1353</v>
      </c>
      <c r="AQ26" s="102">
        <f t="shared" si="8"/>
        <v>913810</v>
      </c>
      <c r="AU26" s="1">
        <v>294</v>
      </c>
      <c r="AV26" s="1">
        <v>199</v>
      </c>
      <c r="AX26" s="2"/>
    </row>
    <row r="27" spans="1:50" hidden="1" outlineLevel="1">
      <c r="A27" t="s">
        <v>268</v>
      </c>
      <c r="B27" s="8" t="s">
        <v>1276</v>
      </c>
      <c r="C27" s="1">
        <f t="shared" si="0"/>
        <v>10836</v>
      </c>
      <c r="D27" s="6">
        <f>IF(N27&gt;0, RANK(N27,(N27:P27,Q27:AE27)),0)</f>
        <v>1</v>
      </c>
      <c r="E27" s="6">
        <f>IF(O27&gt;0,RANK(O27,(N27:P27,Q27:AE27)),0)</f>
        <v>2</v>
      </c>
      <c r="F27" s="6">
        <f t="shared" si="1"/>
        <v>0</v>
      </c>
      <c r="G27" s="1">
        <f t="shared" si="2"/>
        <v>3589</v>
      </c>
      <c r="H27" s="2">
        <f t="shared" si="3"/>
        <v>0.33121077888519751</v>
      </c>
      <c r="I27" s="7"/>
      <c r="J27" s="2">
        <f t="shared" si="4"/>
        <v>0.65900701365817649</v>
      </c>
      <c r="K27" s="2">
        <f t="shared" si="5"/>
        <v>0.32779623477297898</v>
      </c>
      <c r="L27" s="2">
        <f t="shared" si="6"/>
        <v>0</v>
      </c>
      <c r="M27" s="2">
        <f t="shared" si="7"/>
        <v>1.3196751568844534E-2</v>
      </c>
      <c r="N27" s="56">
        <f t="shared" si="9"/>
        <v>7141</v>
      </c>
      <c r="O27" s="56">
        <v>3552</v>
      </c>
      <c r="P27" s="56"/>
      <c r="Q27" s="56"/>
      <c r="R27" s="56">
        <v>143</v>
      </c>
      <c r="S27" s="56"/>
      <c r="T27" s="56"/>
      <c r="U27" s="56"/>
      <c r="V27" s="56"/>
      <c r="W27" s="56"/>
      <c r="X27" s="56"/>
      <c r="Y27" s="56"/>
      <c r="Z27" s="56"/>
      <c r="AA27" s="56"/>
      <c r="AB27" s="55"/>
      <c r="AC27" s="55"/>
      <c r="AD27" s="55"/>
      <c r="AE27" s="55"/>
      <c r="AG27" t="str">
        <f t="shared" si="10"/>
        <v>Cheshire</v>
      </c>
      <c r="AH27" t="s">
        <v>302</v>
      </c>
      <c r="AI27" s="8">
        <v>5</v>
      </c>
      <c r="AK27" s="92">
        <v>9</v>
      </c>
      <c r="AL27" s="94">
        <v>9</v>
      </c>
      <c r="AM27" s="94">
        <v>25</v>
      </c>
      <c r="AN27" s="98">
        <v>14160</v>
      </c>
      <c r="AO27" s="98">
        <f t="shared" si="11"/>
        <v>9009</v>
      </c>
      <c r="AP27" t="s">
        <v>1353</v>
      </c>
      <c r="AQ27" s="102">
        <f t="shared" si="8"/>
        <v>914160</v>
      </c>
      <c r="AU27" s="1">
        <v>3801</v>
      </c>
      <c r="AV27" s="1">
        <v>3340</v>
      </c>
      <c r="AX27" s="2"/>
    </row>
    <row r="28" spans="1:50" hidden="1" outlineLevel="1">
      <c r="A28" t="s">
        <v>1178</v>
      </c>
      <c r="B28" s="8" t="s">
        <v>1276</v>
      </c>
      <c r="C28" s="1">
        <f t="shared" si="0"/>
        <v>1550</v>
      </c>
      <c r="D28" s="6">
        <f>IF(N28&gt;0, RANK(N28,(N28:P28,Q28:AE28)),0)</f>
        <v>1</v>
      </c>
      <c r="E28" s="6">
        <f>IF(O28&gt;0,RANK(O28,(N28:P28,Q28:AE28)),0)</f>
        <v>2</v>
      </c>
      <c r="F28" s="6">
        <f t="shared" si="1"/>
        <v>0</v>
      </c>
      <c r="G28" s="1">
        <f t="shared" si="2"/>
        <v>784</v>
      </c>
      <c r="H28" s="2">
        <f t="shared" si="3"/>
        <v>0.50580645161290327</v>
      </c>
      <c r="I28" s="7"/>
      <c r="J28" s="2">
        <f t="shared" si="4"/>
        <v>0.74387096774193551</v>
      </c>
      <c r="K28" s="2">
        <f t="shared" si="5"/>
        <v>0.23806451612903226</v>
      </c>
      <c r="L28" s="2">
        <f t="shared" si="6"/>
        <v>0</v>
      </c>
      <c r="M28" s="2">
        <f t="shared" si="7"/>
        <v>1.8064516129032232E-2</v>
      </c>
      <c r="N28" s="56">
        <f t="shared" si="9"/>
        <v>1153</v>
      </c>
      <c r="O28" s="56">
        <v>369</v>
      </c>
      <c r="P28" s="56"/>
      <c r="Q28" s="56"/>
      <c r="R28" s="56">
        <v>28</v>
      </c>
      <c r="S28" s="56"/>
      <c r="T28" s="56"/>
      <c r="U28" s="56"/>
      <c r="V28" s="56"/>
      <c r="W28" s="56"/>
      <c r="X28" s="56"/>
      <c r="Y28" s="56"/>
      <c r="Z28" s="56"/>
      <c r="AA28" s="56"/>
      <c r="AB28" s="55"/>
      <c r="AC28" s="55"/>
      <c r="AD28" s="55"/>
      <c r="AE28" s="55"/>
      <c r="AG28" t="str">
        <f t="shared" si="10"/>
        <v>Chester</v>
      </c>
      <c r="AH28" t="s">
        <v>1792</v>
      </c>
      <c r="AI28" s="8">
        <v>2</v>
      </c>
      <c r="AK28" s="92">
        <v>9</v>
      </c>
      <c r="AL28" s="94">
        <v>7</v>
      </c>
      <c r="AM28" s="94">
        <v>5</v>
      </c>
      <c r="AN28" s="98">
        <v>14300</v>
      </c>
      <c r="AO28" s="98">
        <f t="shared" si="11"/>
        <v>9007</v>
      </c>
      <c r="AP28" t="s">
        <v>1353</v>
      </c>
      <c r="AQ28" s="102">
        <f t="shared" si="8"/>
        <v>914300</v>
      </c>
      <c r="AU28" s="1">
        <v>579</v>
      </c>
      <c r="AV28" s="1">
        <v>574</v>
      </c>
      <c r="AX28" s="2"/>
    </row>
    <row r="29" spans="1:50" hidden="1" outlineLevel="1">
      <c r="A29" t="s">
        <v>782</v>
      </c>
      <c r="B29" s="8" t="s">
        <v>1276</v>
      </c>
      <c r="C29" s="1">
        <f t="shared" si="0"/>
        <v>4517</v>
      </c>
      <c r="D29" s="6">
        <f>IF(N29&gt;0, RANK(N29,(N29:P29,Q29:AE29)),0)</f>
        <v>1</v>
      </c>
      <c r="E29" s="6">
        <f>IF(O29&gt;0,RANK(O29,(N29:P29,Q29:AE29)),0)</f>
        <v>2</v>
      </c>
      <c r="F29" s="6">
        <f t="shared" si="1"/>
        <v>0</v>
      </c>
      <c r="G29" s="1">
        <f t="shared" si="2"/>
        <v>1955</v>
      </c>
      <c r="H29" s="2">
        <f t="shared" si="3"/>
        <v>0.43280938676112463</v>
      </c>
      <c r="I29" s="7"/>
      <c r="J29" s="2">
        <f t="shared" si="4"/>
        <v>0.7099845029887093</v>
      </c>
      <c r="K29" s="2">
        <f t="shared" si="5"/>
        <v>0.27717511622758467</v>
      </c>
      <c r="L29" s="2">
        <f t="shared" si="6"/>
        <v>0</v>
      </c>
      <c r="M29" s="2">
        <f t="shared" si="7"/>
        <v>1.2840380783706029E-2</v>
      </c>
      <c r="N29" s="56">
        <f t="shared" si="9"/>
        <v>3207</v>
      </c>
      <c r="O29" s="56">
        <v>1252</v>
      </c>
      <c r="P29" s="56"/>
      <c r="Q29" s="56"/>
      <c r="R29" s="56">
        <v>58</v>
      </c>
      <c r="S29" s="56"/>
      <c r="T29" s="56"/>
      <c r="U29" s="56"/>
      <c r="V29" s="56"/>
      <c r="W29" s="56"/>
      <c r="X29" s="56"/>
      <c r="Y29" s="56"/>
      <c r="Z29" s="56"/>
      <c r="AA29" s="56"/>
      <c r="AB29" s="55"/>
      <c r="AC29" s="55"/>
      <c r="AD29" s="55"/>
      <c r="AE29" s="55"/>
      <c r="AG29" t="str">
        <f t="shared" si="10"/>
        <v>Clinton</v>
      </c>
      <c r="AH29" t="s">
        <v>1792</v>
      </c>
      <c r="AI29" s="8">
        <v>2</v>
      </c>
      <c r="AK29" s="92">
        <v>9</v>
      </c>
      <c r="AL29" s="94">
        <v>7</v>
      </c>
      <c r="AM29" s="94">
        <v>10</v>
      </c>
      <c r="AN29" s="98">
        <v>15350</v>
      </c>
      <c r="AO29" s="98">
        <f t="shared" si="11"/>
        <v>9007</v>
      </c>
      <c r="AP29" t="s">
        <v>1353</v>
      </c>
      <c r="AQ29" s="102">
        <f t="shared" si="8"/>
        <v>915350</v>
      </c>
      <c r="AU29" s="1">
        <v>1661</v>
      </c>
      <c r="AV29" s="1">
        <v>1546</v>
      </c>
      <c r="AX29" s="2"/>
    </row>
    <row r="30" spans="1:50" hidden="1" outlineLevel="1">
      <c r="A30" t="s">
        <v>1516</v>
      </c>
      <c r="B30" s="8" t="s">
        <v>1276</v>
      </c>
      <c r="C30" s="1">
        <f t="shared" si="0"/>
        <v>4641</v>
      </c>
      <c r="D30" s="6">
        <f>IF(N30&gt;0, RANK(N30,(N30:P30,Q30:AE30)),0)</f>
        <v>1</v>
      </c>
      <c r="E30" s="6">
        <f>IF(O30&gt;0,RANK(O30,(N30:P30,Q30:AE30)),0)</f>
        <v>2</v>
      </c>
      <c r="F30" s="6">
        <f t="shared" si="1"/>
        <v>0</v>
      </c>
      <c r="G30" s="1">
        <f t="shared" si="2"/>
        <v>2057</v>
      </c>
      <c r="H30" s="2">
        <f t="shared" si="3"/>
        <v>0.4432234432234432</v>
      </c>
      <c r="I30" s="7"/>
      <c r="J30" s="2">
        <f t="shared" si="4"/>
        <v>0.71256194785606553</v>
      </c>
      <c r="K30" s="2">
        <f t="shared" si="5"/>
        <v>0.26933850463262227</v>
      </c>
      <c r="L30" s="2">
        <f t="shared" si="6"/>
        <v>0</v>
      </c>
      <c r="M30" s="2">
        <f t="shared" si="7"/>
        <v>1.8099547511312208E-2</v>
      </c>
      <c r="N30" s="56">
        <f t="shared" si="9"/>
        <v>3307</v>
      </c>
      <c r="O30" s="56">
        <v>1250</v>
      </c>
      <c r="P30" s="56"/>
      <c r="Q30" s="56"/>
      <c r="R30" s="56">
        <v>84</v>
      </c>
      <c r="S30" s="56"/>
      <c r="T30" s="56"/>
      <c r="U30" s="56"/>
      <c r="V30" s="56"/>
      <c r="W30" s="56"/>
      <c r="X30" s="56"/>
      <c r="Y30" s="56"/>
      <c r="Z30" s="56"/>
      <c r="AA30" s="56"/>
      <c r="AB30" s="55"/>
      <c r="AC30" s="55"/>
      <c r="AD30" s="55"/>
      <c r="AE30" s="55"/>
      <c r="AG30" t="str">
        <f t="shared" si="10"/>
        <v>Colchester</v>
      </c>
      <c r="AH30" t="s">
        <v>2802</v>
      </c>
      <c r="AI30" s="8">
        <v>2</v>
      </c>
      <c r="AK30" s="92">
        <v>9</v>
      </c>
      <c r="AL30" s="94">
        <v>11</v>
      </c>
      <c r="AM30" s="94">
        <v>10</v>
      </c>
      <c r="AN30" s="98">
        <v>15910</v>
      </c>
      <c r="AO30" s="98">
        <f t="shared" si="11"/>
        <v>9011</v>
      </c>
      <c r="AP30" t="s">
        <v>1353</v>
      </c>
      <c r="AQ30" s="102">
        <f t="shared" si="8"/>
        <v>915910</v>
      </c>
      <c r="AU30" s="1">
        <v>1760</v>
      </c>
      <c r="AV30" s="1">
        <v>1547</v>
      </c>
      <c r="AX30" s="2"/>
    </row>
    <row r="31" spans="1:50" hidden="1" outlineLevel="1">
      <c r="A31" t="s">
        <v>2339</v>
      </c>
      <c r="B31" s="8" t="s">
        <v>1276</v>
      </c>
      <c r="C31" s="1">
        <f t="shared" si="0"/>
        <v>620</v>
      </c>
      <c r="D31" s="6">
        <f>IF(N31&gt;0, RANK(N31,(N31:P31,Q31:AE31)),0)</f>
        <v>1</v>
      </c>
      <c r="E31" s="6">
        <f>IF(O31&gt;0,RANK(O31,(N31:P31,Q31:AE31)),0)</f>
        <v>2</v>
      </c>
      <c r="F31" s="6">
        <f t="shared" si="1"/>
        <v>0</v>
      </c>
      <c r="G31" s="1">
        <f t="shared" si="2"/>
        <v>218</v>
      </c>
      <c r="H31" s="2">
        <f t="shared" si="3"/>
        <v>0.35161290322580646</v>
      </c>
      <c r="I31" s="7"/>
      <c r="J31" s="2">
        <f t="shared" si="4"/>
        <v>0.66290322580645167</v>
      </c>
      <c r="K31" s="2">
        <f t="shared" si="5"/>
        <v>0.31129032258064515</v>
      </c>
      <c r="L31" s="2">
        <f t="shared" si="6"/>
        <v>0</v>
      </c>
      <c r="M31" s="2">
        <f t="shared" si="7"/>
        <v>2.5806451612903181E-2</v>
      </c>
      <c r="N31" s="56">
        <f t="shared" si="9"/>
        <v>411</v>
      </c>
      <c r="O31" s="56">
        <v>193</v>
      </c>
      <c r="P31" s="56"/>
      <c r="Q31" s="56"/>
      <c r="R31" s="56">
        <v>16</v>
      </c>
      <c r="S31" s="56"/>
      <c r="T31" s="56"/>
      <c r="U31" s="56"/>
      <c r="V31" s="56"/>
      <c r="W31" s="56"/>
      <c r="X31" s="56"/>
      <c r="Y31" s="56"/>
      <c r="Z31" s="56"/>
      <c r="AA31" s="56"/>
      <c r="AB31" s="55"/>
      <c r="AC31" s="55"/>
      <c r="AD31" s="55"/>
      <c r="AE31" s="55"/>
      <c r="AG31" t="str">
        <f t="shared" si="10"/>
        <v>Colebrook</v>
      </c>
      <c r="AH31" t="s">
        <v>21</v>
      </c>
      <c r="AI31" s="8">
        <v>1</v>
      </c>
      <c r="AK31" s="92">
        <v>9</v>
      </c>
      <c r="AL31" s="94">
        <v>5</v>
      </c>
      <c r="AM31" s="94">
        <v>25</v>
      </c>
      <c r="AN31" s="98">
        <v>16050</v>
      </c>
      <c r="AO31" s="98">
        <f t="shared" si="11"/>
        <v>9005</v>
      </c>
      <c r="AP31" t="s">
        <v>1353</v>
      </c>
      <c r="AQ31" s="102">
        <f t="shared" si="8"/>
        <v>916050</v>
      </c>
      <c r="AU31" s="1">
        <v>235</v>
      </c>
      <c r="AV31" s="1">
        <v>176</v>
      </c>
      <c r="AX31" s="2"/>
    </row>
    <row r="32" spans="1:50" hidden="1" outlineLevel="1">
      <c r="A32" t="s">
        <v>978</v>
      </c>
      <c r="B32" s="8" t="s">
        <v>1276</v>
      </c>
      <c r="C32" s="1">
        <f t="shared" si="0"/>
        <v>2163</v>
      </c>
      <c r="D32" s="6">
        <f>IF(N32&gt;0, RANK(N32,(N32:P32,Q32:AE32)),0)</f>
        <v>1</v>
      </c>
      <c r="E32" s="6">
        <f>IF(O32&gt;0,RANK(O32,(N32:P32,Q32:AE32)),0)</f>
        <v>2</v>
      </c>
      <c r="F32" s="6">
        <f t="shared" si="1"/>
        <v>0</v>
      </c>
      <c r="G32" s="1">
        <f t="shared" si="2"/>
        <v>880</v>
      </c>
      <c r="H32" s="2">
        <f t="shared" si="3"/>
        <v>0.40684234858992141</v>
      </c>
      <c r="I32" s="7"/>
      <c r="J32" s="2">
        <f t="shared" si="4"/>
        <v>0.69116967175219601</v>
      </c>
      <c r="K32" s="2">
        <f t="shared" si="5"/>
        <v>0.2843273231622746</v>
      </c>
      <c r="L32" s="2">
        <f t="shared" si="6"/>
        <v>0</v>
      </c>
      <c r="M32" s="2">
        <f t="shared" si="7"/>
        <v>2.4503005085529383E-2</v>
      </c>
      <c r="N32" s="56">
        <f t="shared" si="9"/>
        <v>1495</v>
      </c>
      <c r="O32" s="56">
        <v>615</v>
      </c>
      <c r="P32" s="56"/>
      <c r="Q32" s="56"/>
      <c r="R32" s="56">
        <v>53</v>
      </c>
      <c r="S32" s="56"/>
      <c r="T32" s="56"/>
      <c r="U32" s="56"/>
      <c r="V32" s="56"/>
      <c r="W32" s="56"/>
      <c r="X32" s="56"/>
      <c r="Y32" s="56"/>
      <c r="Z32" s="56"/>
      <c r="AA32" s="56"/>
      <c r="AB32" s="55"/>
      <c r="AC32" s="55"/>
      <c r="AD32" s="55"/>
      <c r="AE32" s="55"/>
      <c r="AG32" t="str">
        <f t="shared" si="10"/>
        <v>Columbia</v>
      </c>
      <c r="AH32" t="s">
        <v>2803</v>
      </c>
      <c r="AI32" s="8">
        <v>2</v>
      </c>
      <c r="AK32" s="92">
        <v>9</v>
      </c>
      <c r="AL32" s="94">
        <v>13</v>
      </c>
      <c r="AM32" s="94">
        <v>15</v>
      </c>
      <c r="AN32" s="98">
        <v>16400</v>
      </c>
      <c r="AO32" s="98">
        <f t="shared" si="11"/>
        <v>9013</v>
      </c>
      <c r="AP32" t="s">
        <v>1353</v>
      </c>
      <c r="AQ32" s="102">
        <f t="shared" si="8"/>
        <v>916400</v>
      </c>
      <c r="AU32" s="1">
        <v>803</v>
      </c>
      <c r="AV32" s="1">
        <v>692</v>
      </c>
      <c r="AX32" s="2"/>
    </row>
    <row r="33" spans="1:50" hidden="1" outlineLevel="1">
      <c r="A33" t="s">
        <v>633</v>
      </c>
      <c r="B33" s="8" t="s">
        <v>1276</v>
      </c>
      <c r="C33" s="1">
        <f t="shared" si="0"/>
        <v>661</v>
      </c>
      <c r="D33" s="6">
        <f>IF(N33&gt;0, RANK(N33,(N33:P33,Q33:AE33)),0)</f>
        <v>1</v>
      </c>
      <c r="E33" s="6">
        <f>IF(O33&gt;0,RANK(O33,(N33:P33,Q33:AE33)),0)</f>
        <v>2</v>
      </c>
      <c r="F33" s="6">
        <f t="shared" si="1"/>
        <v>0</v>
      </c>
      <c r="G33" s="1">
        <f t="shared" si="2"/>
        <v>269</v>
      </c>
      <c r="H33" s="2">
        <f t="shared" si="3"/>
        <v>0.40695915279878969</v>
      </c>
      <c r="I33" s="7"/>
      <c r="J33" s="2">
        <f t="shared" si="4"/>
        <v>0.69742813918305602</v>
      </c>
      <c r="K33" s="2">
        <f t="shared" si="5"/>
        <v>0.29046898638426627</v>
      </c>
      <c r="L33" s="2">
        <f t="shared" si="6"/>
        <v>0</v>
      </c>
      <c r="M33" s="2">
        <f t="shared" si="7"/>
        <v>1.2102874432677713E-2</v>
      </c>
      <c r="N33" s="56">
        <f t="shared" si="9"/>
        <v>461</v>
      </c>
      <c r="O33" s="56">
        <v>192</v>
      </c>
      <c r="P33" s="56"/>
      <c r="Q33" s="56"/>
      <c r="R33" s="56">
        <v>8</v>
      </c>
      <c r="S33" s="56"/>
      <c r="T33" s="56"/>
      <c r="U33" s="56"/>
      <c r="V33" s="56"/>
      <c r="W33" s="56"/>
      <c r="X33" s="56"/>
      <c r="Y33" s="56"/>
      <c r="Z33" s="56"/>
      <c r="AA33" s="56"/>
      <c r="AB33" s="55"/>
      <c r="AC33" s="55"/>
      <c r="AD33" s="55"/>
      <c r="AE33" s="55"/>
      <c r="AG33" t="str">
        <f t="shared" si="10"/>
        <v>Cornwall</v>
      </c>
      <c r="AH33" t="s">
        <v>21</v>
      </c>
      <c r="AI33" s="8">
        <v>5</v>
      </c>
      <c r="AK33" s="92">
        <v>9</v>
      </c>
      <c r="AL33" s="94">
        <v>5</v>
      </c>
      <c r="AM33" s="94">
        <v>30</v>
      </c>
      <c r="AN33" s="98">
        <v>17240</v>
      </c>
      <c r="AO33" s="98">
        <f t="shared" si="11"/>
        <v>9005</v>
      </c>
      <c r="AP33" t="s">
        <v>1353</v>
      </c>
      <c r="AQ33" s="102">
        <f t="shared" si="8"/>
        <v>917240</v>
      </c>
      <c r="AU33" s="1">
        <v>238</v>
      </c>
      <c r="AV33" s="1">
        <v>223</v>
      </c>
      <c r="AX33" s="2"/>
    </row>
    <row r="34" spans="1:50" hidden="1" outlineLevel="1">
      <c r="A34" t="s">
        <v>1109</v>
      </c>
      <c r="B34" s="8" t="s">
        <v>1276</v>
      </c>
      <c r="C34" s="1">
        <f t="shared" si="0"/>
        <v>4051</v>
      </c>
      <c r="D34" s="6">
        <f>IF(N34&gt;0, RANK(N34,(N34:P34,Q34:AE34)),0)</f>
        <v>1</v>
      </c>
      <c r="E34" s="6">
        <f>IF(O34&gt;0,RANK(O34,(N34:P34,Q34:AE34)),0)</f>
        <v>2</v>
      </c>
      <c r="F34" s="6">
        <f t="shared" si="1"/>
        <v>0</v>
      </c>
      <c r="G34" s="1">
        <f t="shared" si="2"/>
        <v>1616</v>
      </c>
      <c r="H34" s="2">
        <f t="shared" si="3"/>
        <v>0.39891384843248578</v>
      </c>
      <c r="I34" s="7"/>
      <c r="J34" s="2">
        <f t="shared" si="4"/>
        <v>0.68921254011355226</v>
      </c>
      <c r="K34" s="2">
        <f t="shared" si="5"/>
        <v>0.29029869168106642</v>
      </c>
      <c r="L34" s="2">
        <f t="shared" si="6"/>
        <v>0</v>
      </c>
      <c r="M34" s="2">
        <f t="shared" si="7"/>
        <v>2.0488768205381314E-2</v>
      </c>
      <c r="N34" s="56">
        <f t="shared" si="9"/>
        <v>2792</v>
      </c>
      <c r="O34" s="56">
        <v>1176</v>
      </c>
      <c r="P34" s="56"/>
      <c r="Q34" s="56"/>
      <c r="R34" s="56">
        <v>83</v>
      </c>
      <c r="S34" s="56"/>
      <c r="T34" s="56"/>
      <c r="U34" s="56"/>
      <c r="V34" s="56"/>
      <c r="W34" s="56"/>
      <c r="X34" s="56"/>
      <c r="Y34" s="56"/>
      <c r="Z34" s="56"/>
      <c r="AA34" s="56"/>
      <c r="AB34" s="55"/>
      <c r="AC34" s="55"/>
      <c r="AD34" s="55"/>
      <c r="AE34" s="55"/>
      <c r="AG34" t="str">
        <f t="shared" si="10"/>
        <v>Coventry</v>
      </c>
      <c r="AH34" t="s">
        <v>2803</v>
      </c>
      <c r="AI34" s="8">
        <v>2</v>
      </c>
      <c r="AK34" s="92">
        <v>9</v>
      </c>
      <c r="AL34" s="94">
        <v>13</v>
      </c>
      <c r="AM34" s="94">
        <v>20</v>
      </c>
      <c r="AN34" s="98">
        <v>17800</v>
      </c>
      <c r="AO34" s="98">
        <f t="shared" si="11"/>
        <v>9013</v>
      </c>
      <c r="AP34" t="s">
        <v>1353</v>
      </c>
      <c r="AQ34" s="102">
        <f t="shared" si="8"/>
        <v>917800</v>
      </c>
      <c r="AU34" s="1">
        <v>1715</v>
      </c>
      <c r="AV34" s="1">
        <v>1077</v>
      </c>
      <c r="AX34" s="2"/>
    </row>
    <row r="35" spans="1:50" hidden="1" outlineLevel="1">
      <c r="A35" t="s">
        <v>2238</v>
      </c>
      <c r="B35" s="8" t="s">
        <v>1276</v>
      </c>
      <c r="C35" s="1">
        <f t="shared" ref="C35:C66" si="12">SUM(N35:AE35)</f>
        <v>5166</v>
      </c>
      <c r="D35" s="6">
        <f>IF(N35&gt;0, RANK(N35,(N35:P35,Q35:AE35)),0)</f>
        <v>1</v>
      </c>
      <c r="E35" s="6">
        <f>IF(O35&gt;0,RANK(O35,(N35:P35,Q35:AE35)),0)</f>
        <v>2</v>
      </c>
      <c r="F35" s="6">
        <f t="shared" ref="F35:F66" si="13">IF(P35&gt;0,RANK(P35,(N35:AE35)),0)</f>
        <v>0</v>
      </c>
      <c r="G35" s="1">
        <f t="shared" si="2"/>
        <v>2084</v>
      </c>
      <c r="H35" s="2">
        <f t="shared" si="3"/>
        <v>0.40340689121176926</v>
      </c>
      <c r="I35" s="7"/>
      <c r="J35" s="2">
        <f t="shared" ref="J35:J66" si="14">IF(C35=0,"-",N35/C35)</f>
        <v>0.69086333720480064</v>
      </c>
      <c r="K35" s="2">
        <f t="shared" ref="K35:K66" si="15">IF(C35=0,"-",O35/C35)</f>
        <v>0.28745644599303138</v>
      </c>
      <c r="L35" s="2">
        <f t="shared" ref="L35:L66" si="16">IF(C35=0,"-",P35/C35)</f>
        <v>0</v>
      </c>
      <c r="M35" s="2">
        <f t="shared" ref="M35:M66" si="17">IF(C35=0,"-",(1-J35-K35-L35))</f>
        <v>2.1680216802167973E-2</v>
      </c>
      <c r="N35" s="56">
        <f t="shared" si="9"/>
        <v>3569</v>
      </c>
      <c r="O35" s="56">
        <v>1485</v>
      </c>
      <c r="P35" s="56"/>
      <c r="Q35" s="56"/>
      <c r="R35" s="56">
        <v>112</v>
      </c>
      <c r="S35" s="56"/>
      <c r="T35" s="56"/>
      <c r="U35" s="56"/>
      <c r="V35" s="56"/>
      <c r="W35" s="56"/>
      <c r="X35" s="56"/>
      <c r="Y35" s="56"/>
      <c r="Z35" s="56"/>
      <c r="AA35" s="56"/>
      <c r="AB35" s="55"/>
      <c r="AC35" s="55"/>
      <c r="AD35" s="55"/>
      <c r="AE35" s="55"/>
      <c r="AG35" t="str">
        <f t="shared" si="10"/>
        <v>Cromwell</v>
      </c>
      <c r="AH35" t="s">
        <v>1792</v>
      </c>
      <c r="AI35" s="8">
        <v>1</v>
      </c>
      <c r="AK35" s="92">
        <v>9</v>
      </c>
      <c r="AL35" s="94">
        <v>7</v>
      </c>
      <c r="AM35" s="94">
        <v>15</v>
      </c>
      <c r="AN35" s="98">
        <v>18080</v>
      </c>
      <c r="AO35" s="98">
        <f t="shared" si="11"/>
        <v>9007</v>
      </c>
      <c r="AP35" t="s">
        <v>1353</v>
      </c>
      <c r="AQ35" s="102">
        <f t="shared" ref="AQ35:AQ66" si="18">AK35*100000+AN35</f>
        <v>918080</v>
      </c>
      <c r="AU35" s="1">
        <v>1981</v>
      </c>
      <c r="AV35" s="1">
        <v>1588</v>
      </c>
      <c r="AX35" s="2"/>
    </row>
    <row r="36" spans="1:50" hidden="1" outlineLevel="1">
      <c r="A36" t="s">
        <v>2262</v>
      </c>
      <c r="B36" s="8" t="s">
        <v>1276</v>
      </c>
      <c r="C36" s="1">
        <f t="shared" si="12"/>
        <v>15644</v>
      </c>
      <c r="D36" s="6">
        <f>IF(N36&gt;0, RANK(N36,(N36:P36,Q36:AE36)),0)</f>
        <v>1</v>
      </c>
      <c r="E36" s="6">
        <f>IF(O36&gt;0,RANK(O36,(N36:P36,Q36:AE36)),0)</f>
        <v>2</v>
      </c>
      <c r="F36" s="6">
        <f t="shared" si="13"/>
        <v>0</v>
      </c>
      <c r="G36" s="1">
        <f t="shared" si="2"/>
        <v>5288</v>
      </c>
      <c r="H36" s="2">
        <f t="shared" si="3"/>
        <v>0.33802096650473024</v>
      </c>
      <c r="I36" s="7"/>
      <c r="J36" s="2">
        <f t="shared" si="14"/>
        <v>0.66178726668371257</v>
      </c>
      <c r="K36" s="2">
        <f t="shared" si="15"/>
        <v>0.32376630017898234</v>
      </c>
      <c r="L36" s="2">
        <f t="shared" si="16"/>
        <v>0</v>
      </c>
      <c r="M36" s="2">
        <f t="shared" si="17"/>
        <v>1.4446433137305092E-2</v>
      </c>
      <c r="N36" s="56">
        <f t="shared" si="9"/>
        <v>10353</v>
      </c>
      <c r="O36" s="56">
        <v>5065</v>
      </c>
      <c r="P36" s="56"/>
      <c r="Q36" s="56"/>
      <c r="R36" s="56">
        <v>226</v>
      </c>
      <c r="S36" s="56"/>
      <c r="T36" s="56"/>
      <c r="U36" s="56"/>
      <c r="V36" s="56"/>
      <c r="W36" s="56"/>
      <c r="X36" s="56"/>
      <c r="Y36" s="56"/>
      <c r="Z36" s="56"/>
      <c r="AA36" s="56"/>
      <c r="AB36" s="55"/>
      <c r="AC36" s="55"/>
      <c r="AD36" s="55"/>
      <c r="AE36" s="55"/>
      <c r="AG36" t="str">
        <f t="shared" si="10"/>
        <v>Danbury</v>
      </c>
      <c r="AH36" t="s">
        <v>2331</v>
      </c>
      <c r="AI36" s="8">
        <v>5</v>
      </c>
      <c r="AK36" s="92">
        <v>9</v>
      </c>
      <c r="AL36" s="94">
        <v>1</v>
      </c>
      <c r="AM36" s="94">
        <v>20</v>
      </c>
      <c r="AN36" s="98">
        <v>18500</v>
      </c>
      <c r="AO36" s="98">
        <f t="shared" si="11"/>
        <v>9001</v>
      </c>
      <c r="AP36" t="s">
        <v>1353</v>
      </c>
      <c r="AQ36" s="102">
        <f t="shared" si="18"/>
        <v>918500</v>
      </c>
      <c r="AU36" s="1">
        <v>6940</v>
      </c>
      <c r="AV36" s="1">
        <v>3413</v>
      </c>
      <c r="AX36" s="2"/>
    </row>
    <row r="37" spans="1:50" hidden="1" outlineLevel="1">
      <c r="A37" t="s">
        <v>60</v>
      </c>
      <c r="B37" s="8" t="s">
        <v>1276</v>
      </c>
      <c r="C37" s="1">
        <f t="shared" si="12"/>
        <v>6898</v>
      </c>
      <c r="D37" s="6">
        <f>IF(N37&gt;0, RANK(N37,(N37:P37,Q37:AE37)),0)</f>
        <v>2</v>
      </c>
      <c r="E37" s="6">
        <f>IF(O37&gt;0,RANK(O37,(N37:P37,Q37:AE37)),0)</f>
        <v>1</v>
      </c>
      <c r="F37" s="6">
        <f t="shared" si="13"/>
        <v>0</v>
      </c>
      <c r="G37" s="1">
        <f t="shared" si="2"/>
        <v>252</v>
      </c>
      <c r="H37" s="2">
        <f t="shared" si="3"/>
        <v>3.6532328211075674E-2</v>
      </c>
      <c r="I37" s="7"/>
      <c r="J37" s="2">
        <f t="shared" si="14"/>
        <v>0.47810959698463323</v>
      </c>
      <c r="K37" s="2">
        <f t="shared" si="15"/>
        <v>0.51464192519570895</v>
      </c>
      <c r="L37" s="2">
        <f t="shared" si="16"/>
        <v>0</v>
      </c>
      <c r="M37" s="2">
        <f t="shared" si="17"/>
        <v>7.2484778196578725E-3</v>
      </c>
      <c r="N37" s="56">
        <f t="shared" si="9"/>
        <v>3298</v>
      </c>
      <c r="O37" s="56">
        <v>3550</v>
      </c>
      <c r="P37" s="56"/>
      <c r="Q37" s="56"/>
      <c r="R37" s="56">
        <v>50</v>
      </c>
      <c r="S37" s="56"/>
      <c r="T37" s="56"/>
      <c r="U37" s="56"/>
      <c r="V37" s="56"/>
      <c r="W37" s="56"/>
      <c r="X37" s="56"/>
      <c r="Y37" s="56"/>
      <c r="Z37" s="56"/>
      <c r="AA37" s="56"/>
      <c r="AB37" s="55"/>
      <c r="AC37" s="55"/>
      <c r="AD37" s="55"/>
      <c r="AE37" s="55"/>
      <c r="AG37" t="str">
        <f t="shared" si="10"/>
        <v>Darien</v>
      </c>
      <c r="AH37" t="s">
        <v>2331</v>
      </c>
      <c r="AI37" s="8">
        <v>4</v>
      </c>
      <c r="AK37" s="92">
        <v>9</v>
      </c>
      <c r="AL37" s="94">
        <v>1</v>
      </c>
      <c r="AM37" s="94">
        <v>25</v>
      </c>
      <c r="AN37" s="98">
        <v>18850</v>
      </c>
      <c r="AO37" s="98">
        <f t="shared" si="11"/>
        <v>9001</v>
      </c>
      <c r="AP37" t="s">
        <v>1353</v>
      </c>
      <c r="AQ37" s="102">
        <f t="shared" si="18"/>
        <v>918850</v>
      </c>
      <c r="AU37" s="1">
        <v>1676</v>
      </c>
      <c r="AV37" s="1">
        <v>1622</v>
      </c>
      <c r="AX37" s="2"/>
    </row>
    <row r="38" spans="1:50" hidden="1" outlineLevel="1">
      <c r="A38" t="s">
        <v>777</v>
      </c>
      <c r="B38" s="8" t="s">
        <v>1276</v>
      </c>
      <c r="C38" s="1">
        <f t="shared" si="12"/>
        <v>1897</v>
      </c>
      <c r="D38" s="6">
        <f>IF(N38&gt;0, RANK(N38,(N38:P38,Q38:AE38)),0)</f>
        <v>1</v>
      </c>
      <c r="E38" s="6">
        <f>IF(O38&gt;0,RANK(O38,(N38:P38,Q38:AE38)),0)</f>
        <v>2</v>
      </c>
      <c r="F38" s="6">
        <f t="shared" si="13"/>
        <v>0</v>
      </c>
      <c r="G38" s="1">
        <f t="shared" si="2"/>
        <v>846</v>
      </c>
      <c r="H38" s="2">
        <f t="shared" si="3"/>
        <v>0.44596731681602531</v>
      </c>
      <c r="I38" s="7"/>
      <c r="J38" s="2">
        <f t="shared" si="14"/>
        <v>0.71534001054296259</v>
      </c>
      <c r="K38" s="2">
        <f t="shared" si="15"/>
        <v>0.26937269372693728</v>
      </c>
      <c r="L38" s="2">
        <f t="shared" si="16"/>
        <v>0</v>
      </c>
      <c r="M38" s="2">
        <f t="shared" si="17"/>
        <v>1.5287295730100126E-2</v>
      </c>
      <c r="N38" s="56">
        <f t="shared" si="9"/>
        <v>1357</v>
      </c>
      <c r="O38" s="56">
        <v>511</v>
      </c>
      <c r="P38" s="56"/>
      <c r="Q38" s="56"/>
      <c r="R38" s="56">
        <v>29</v>
      </c>
      <c r="S38" s="56"/>
      <c r="T38" s="56"/>
      <c r="U38" s="56"/>
      <c r="V38" s="56"/>
      <c r="W38" s="56"/>
      <c r="X38" s="56"/>
      <c r="Y38" s="56"/>
      <c r="Z38" s="56"/>
      <c r="AA38" s="56"/>
      <c r="AB38" s="55"/>
      <c r="AC38" s="55"/>
      <c r="AD38" s="55"/>
      <c r="AE38" s="55"/>
      <c r="AG38" t="str">
        <f t="shared" si="10"/>
        <v>Deep River</v>
      </c>
      <c r="AH38" t="s">
        <v>1792</v>
      </c>
      <c r="AI38" s="8">
        <v>2</v>
      </c>
      <c r="AK38" s="92">
        <v>9</v>
      </c>
      <c r="AL38" s="94">
        <v>7</v>
      </c>
      <c r="AM38" s="94">
        <v>20</v>
      </c>
      <c r="AN38" s="98">
        <v>19130</v>
      </c>
      <c r="AO38" s="98">
        <f t="shared" si="11"/>
        <v>9007</v>
      </c>
      <c r="AP38" t="s">
        <v>1353</v>
      </c>
      <c r="AQ38" s="102">
        <f t="shared" si="18"/>
        <v>919130</v>
      </c>
      <c r="AU38" s="1">
        <v>719</v>
      </c>
      <c r="AV38" s="1">
        <v>638</v>
      </c>
      <c r="AX38" s="2"/>
    </row>
    <row r="39" spans="1:50" hidden="1" outlineLevel="1">
      <c r="A39" t="s">
        <v>1415</v>
      </c>
      <c r="B39" s="8" t="s">
        <v>1276</v>
      </c>
      <c r="C39" s="1">
        <f t="shared" si="12"/>
        <v>3766</v>
      </c>
      <c r="D39" s="6">
        <f>IF(N39&gt;0, RANK(N39,(N39:P39,Q39:AE39)),0)</f>
        <v>1</v>
      </c>
      <c r="E39" s="6">
        <f>IF(O39&gt;0,RANK(O39,(N39:P39,Q39:AE39)),0)</f>
        <v>2</v>
      </c>
      <c r="F39" s="6">
        <f t="shared" si="13"/>
        <v>0</v>
      </c>
      <c r="G39" s="1">
        <f t="shared" si="2"/>
        <v>1490</v>
      </c>
      <c r="H39" s="2">
        <f t="shared" si="3"/>
        <v>0.39564524694636216</v>
      </c>
      <c r="I39" s="7"/>
      <c r="J39" s="2">
        <f t="shared" si="14"/>
        <v>0.68826340945300057</v>
      </c>
      <c r="K39" s="2">
        <f t="shared" si="15"/>
        <v>0.29261816250663836</v>
      </c>
      <c r="L39" s="2">
        <f t="shared" si="16"/>
        <v>0</v>
      </c>
      <c r="M39" s="2">
        <f t="shared" si="17"/>
        <v>1.9118428040361068E-2</v>
      </c>
      <c r="N39" s="56">
        <f t="shared" si="9"/>
        <v>2592</v>
      </c>
      <c r="O39" s="56">
        <v>1102</v>
      </c>
      <c r="P39" s="56"/>
      <c r="Q39" s="56"/>
      <c r="R39" s="56">
        <v>72</v>
      </c>
      <c r="S39" s="56"/>
      <c r="T39" s="56"/>
      <c r="U39" s="56"/>
      <c r="V39" s="56"/>
      <c r="W39" s="56"/>
      <c r="X39" s="56"/>
      <c r="Y39" s="56"/>
      <c r="Z39" s="56"/>
      <c r="AA39" s="56"/>
      <c r="AB39" s="55"/>
      <c r="AC39" s="55"/>
      <c r="AD39" s="55"/>
      <c r="AE39" s="55"/>
      <c r="AG39" t="str">
        <f t="shared" si="10"/>
        <v>Derby</v>
      </c>
      <c r="AH39" t="s">
        <v>302</v>
      </c>
      <c r="AI39" s="8">
        <v>3</v>
      </c>
      <c r="AK39" s="92">
        <v>9</v>
      </c>
      <c r="AL39" s="94">
        <v>9</v>
      </c>
      <c r="AM39" s="94">
        <v>30</v>
      </c>
      <c r="AN39" s="98">
        <v>19550</v>
      </c>
      <c r="AO39" s="98">
        <f t="shared" si="11"/>
        <v>9009</v>
      </c>
      <c r="AP39" t="s">
        <v>1353</v>
      </c>
      <c r="AQ39" s="102">
        <f t="shared" si="18"/>
        <v>919550</v>
      </c>
      <c r="AU39" s="1">
        <v>1568</v>
      </c>
      <c r="AV39" s="1">
        <v>1024</v>
      </c>
      <c r="AX39" s="2"/>
    </row>
    <row r="40" spans="1:50" hidden="1" outlineLevel="1">
      <c r="A40" t="s">
        <v>847</v>
      </c>
      <c r="B40" s="8" t="s">
        <v>1276</v>
      </c>
      <c r="C40" s="1">
        <f t="shared" si="12"/>
        <v>2551</v>
      </c>
      <c r="D40" s="6">
        <f>IF(N40&gt;0, RANK(N40,(N40:P40,Q40:AE40)),0)</f>
        <v>1</v>
      </c>
      <c r="E40" s="6">
        <f>IF(O40&gt;0,RANK(O40,(N40:P40,Q40:AE40)),0)</f>
        <v>2</v>
      </c>
      <c r="F40" s="6">
        <f t="shared" si="13"/>
        <v>0</v>
      </c>
      <c r="G40" s="1">
        <f t="shared" si="2"/>
        <v>922</v>
      </c>
      <c r="H40" s="2">
        <f t="shared" si="3"/>
        <v>0.36142689141513135</v>
      </c>
      <c r="I40" s="7"/>
      <c r="J40" s="2">
        <f t="shared" si="14"/>
        <v>0.67385339082712659</v>
      </c>
      <c r="K40" s="2">
        <f t="shared" si="15"/>
        <v>0.3124264994119953</v>
      </c>
      <c r="L40" s="2">
        <f t="shared" si="16"/>
        <v>0</v>
      </c>
      <c r="M40" s="2">
        <f t="shared" si="17"/>
        <v>1.3720109760878119E-2</v>
      </c>
      <c r="N40" s="56">
        <f t="shared" si="9"/>
        <v>1719</v>
      </c>
      <c r="O40" s="56">
        <v>797</v>
      </c>
      <c r="P40" s="56"/>
      <c r="Q40" s="56"/>
      <c r="R40" s="56">
        <v>35</v>
      </c>
      <c r="S40" s="56"/>
      <c r="T40" s="56"/>
      <c r="U40" s="56"/>
      <c r="V40" s="56"/>
      <c r="W40" s="56"/>
      <c r="X40" s="56"/>
      <c r="Y40" s="56"/>
      <c r="Z40" s="56"/>
      <c r="AA40" s="56"/>
      <c r="AB40" s="55"/>
      <c r="AC40" s="55"/>
      <c r="AD40" s="55"/>
      <c r="AE40" s="55"/>
      <c r="AG40" t="str">
        <f t="shared" si="10"/>
        <v>Durham</v>
      </c>
      <c r="AH40" t="s">
        <v>1792</v>
      </c>
      <c r="AI40" s="8">
        <v>0</v>
      </c>
      <c r="AK40" s="92">
        <v>9</v>
      </c>
      <c r="AL40" s="94">
        <v>7</v>
      </c>
      <c r="AM40" s="94">
        <v>25</v>
      </c>
      <c r="AN40" s="98">
        <v>20810</v>
      </c>
      <c r="AO40" s="98">
        <f t="shared" si="11"/>
        <v>9007</v>
      </c>
      <c r="AP40" t="s">
        <v>1353</v>
      </c>
      <c r="AQ40" s="102">
        <f t="shared" si="18"/>
        <v>920810</v>
      </c>
      <c r="AU40" s="1">
        <v>938</v>
      </c>
      <c r="AV40" s="1">
        <v>781</v>
      </c>
      <c r="AX40" s="2"/>
    </row>
    <row r="41" spans="1:50" hidden="1" outlineLevel="1">
      <c r="A41" t="s">
        <v>682</v>
      </c>
      <c r="B41" s="8" t="s">
        <v>1276</v>
      </c>
      <c r="C41" s="1">
        <f t="shared" si="12"/>
        <v>1870</v>
      </c>
      <c r="D41" s="6">
        <f>IF(N41&gt;0, RANK(N41,(N41:P41,Q41:AE41)),0)</f>
        <v>1</v>
      </c>
      <c r="E41" s="6">
        <f>IF(O41&gt;0,RANK(O41,(N41:P41,Q41:AE41)),0)</f>
        <v>2</v>
      </c>
      <c r="F41" s="6">
        <f t="shared" si="13"/>
        <v>0</v>
      </c>
      <c r="G41" s="1">
        <f t="shared" si="2"/>
        <v>564</v>
      </c>
      <c r="H41" s="2">
        <f t="shared" si="3"/>
        <v>0.30160427807486628</v>
      </c>
      <c r="I41" s="7"/>
      <c r="J41" s="2">
        <f t="shared" si="14"/>
        <v>0.64010695187165778</v>
      </c>
      <c r="K41" s="2">
        <f t="shared" si="15"/>
        <v>0.33850267379679144</v>
      </c>
      <c r="L41" s="2">
        <f t="shared" si="16"/>
        <v>0</v>
      </c>
      <c r="M41" s="2">
        <f t="shared" si="17"/>
        <v>2.1390374331550777E-2</v>
      </c>
      <c r="N41" s="56">
        <f t="shared" si="9"/>
        <v>1197</v>
      </c>
      <c r="O41" s="56">
        <v>633</v>
      </c>
      <c r="P41" s="56"/>
      <c r="Q41" s="56"/>
      <c r="R41" s="56">
        <v>40</v>
      </c>
      <c r="S41" s="56"/>
      <c r="T41" s="56"/>
      <c r="U41" s="56"/>
      <c r="V41" s="56"/>
      <c r="W41" s="56"/>
      <c r="X41" s="56"/>
      <c r="Y41" s="56"/>
      <c r="Z41" s="56"/>
      <c r="AA41" s="56"/>
      <c r="AB41" s="55"/>
      <c r="AC41" s="55"/>
      <c r="AD41" s="55"/>
      <c r="AE41" s="55"/>
      <c r="AG41" t="str">
        <f t="shared" si="10"/>
        <v>East Granby</v>
      </c>
      <c r="AH41" t="s">
        <v>2193</v>
      </c>
      <c r="AI41" s="8">
        <v>1</v>
      </c>
      <c r="AK41" s="92">
        <v>9</v>
      </c>
      <c r="AL41" s="94">
        <v>3</v>
      </c>
      <c r="AM41" s="94">
        <v>35</v>
      </c>
      <c r="AN41" s="98">
        <v>22070</v>
      </c>
      <c r="AO41" s="98">
        <f t="shared" si="11"/>
        <v>9003</v>
      </c>
      <c r="AP41" t="s">
        <v>1353</v>
      </c>
      <c r="AQ41" s="102">
        <f t="shared" si="18"/>
        <v>922070</v>
      </c>
      <c r="AU41" s="1">
        <v>598</v>
      </c>
      <c r="AV41" s="1">
        <v>599</v>
      </c>
      <c r="AX41" s="2"/>
    </row>
    <row r="42" spans="1:50" hidden="1" outlineLevel="1">
      <c r="A42" t="s">
        <v>1492</v>
      </c>
      <c r="B42" s="8" t="s">
        <v>1276</v>
      </c>
      <c r="C42" s="1">
        <f t="shared" si="12"/>
        <v>2925</v>
      </c>
      <c r="D42" s="6">
        <f>IF(N42&gt;0, RANK(N42,(N42:P42,Q42:AE42)),0)</f>
        <v>1</v>
      </c>
      <c r="E42" s="6">
        <f>IF(O42&gt;0,RANK(O42,(N42:P42,Q42:AE42)),0)</f>
        <v>2</v>
      </c>
      <c r="F42" s="6">
        <f t="shared" si="13"/>
        <v>0</v>
      </c>
      <c r="G42" s="1">
        <f t="shared" si="2"/>
        <v>1042</v>
      </c>
      <c r="H42" s="2">
        <f t="shared" si="3"/>
        <v>0.35623931623931626</v>
      </c>
      <c r="I42" s="7"/>
      <c r="J42" s="2">
        <f t="shared" si="14"/>
        <v>0.66564102564102567</v>
      </c>
      <c r="K42" s="2">
        <f t="shared" si="15"/>
        <v>0.30940170940170941</v>
      </c>
      <c r="L42" s="2">
        <f t="shared" si="16"/>
        <v>0</v>
      </c>
      <c r="M42" s="2">
        <f t="shared" si="17"/>
        <v>2.4957264957264913E-2</v>
      </c>
      <c r="N42" s="56">
        <f t="shared" si="9"/>
        <v>1947</v>
      </c>
      <c r="O42" s="56">
        <v>905</v>
      </c>
      <c r="P42" s="56"/>
      <c r="Q42" s="56"/>
      <c r="R42" s="56">
        <v>73</v>
      </c>
      <c r="S42" s="56"/>
      <c r="T42" s="56"/>
      <c r="U42" s="56"/>
      <c r="V42" s="56"/>
      <c r="W42" s="56"/>
      <c r="X42" s="56"/>
      <c r="Y42" s="56"/>
      <c r="Z42" s="56"/>
      <c r="AA42" s="56"/>
      <c r="AB42" s="55"/>
      <c r="AC42" s="55"/>
      <c r="AD42" s="55"/>
      <c r="AE42" s="55"/>
      <c r="AG42" t="str">
        <f t="shared" si="10"/>
        <v>East Haddam</v>
      </c>
      <c r="AH42" t="s">
        <v>1792</v>
      </c>
      <c r="AI42" s="8">
        <v>2</v>
      </c>
      <c r="AK42" s="92">
        <v>9</v>
      </c>
      <c r="AL42" s="94">
        <v>7</v>
      </c>
      <c r="AM42" s="94">
        <v>30</v>
      </c>
      <c r="AN42" s="98">
        <v>22280</v>
      </c>
      <c r="AO42" s="98">
        <f t="shared" si="11"/>
        <v>9007</v>
      </c>
      <c r="AP42" t="s">
        <v>1353</v>
      </c>
      <c r="AQ42" s="102">
        <f t="shared" si="18"/>
        <v>922280</v>
      </c>
      <c r="AU42" s="1">
        <v>1008</v>
      </c>
      <c r="AV42" s="1">
        <v>939</v>
      </c>
      <c r="AX42" s="2"/>
    </row>
    <row r="43" spans="1:50" hidden="1" outlineLevel="1">
      <c r="A43" t="s">
        <v>1085</v>
      </c>
      <c r="B43" s="8" t="s">
        <v>1276</v>
      </c>
      <c r="C43" s="1">
        <f t="shared" si="12"/>
        <v>4242</v>
      </c>
      <c r="D43" s="6">
        <f>IF(N43&gt;0, RANK(N43,(N43:P43,Q43:AE43)),0)</f>
        <v>1</v>
      </c>
      <c r="E43" s="6">
        <f>IF(O43&gt;0,RANK(O43,(N43:P43,Q43:AE43)),0)</f>
        <v>2</v>
      </c>
      <c r="F43" s="6">
        <f t="shared" si="13"/>
        <v>0</v>
      </c>
      <c r="G43" s="1">
        <f t="shared" si="2"/>
        <v>1620</v>
      </c>
      <c r="H43" s="2">
        <f t="shared" si="3"/>
        <v>0.38189533239038187</v>
      </c>
      <c r="I43" s="7"/>
      <c r="J43" s="2">
        <f t="shared" si="14"/>
        <v>0.67303158887317305</v>
      </c>
      <c r="K43" s="2">
        <f t="shared" si="15"/>
        <v>0.29113625648279112</v>
      </c>
      <c r="L43" s="2">
        <f t="shared" si="16"/>
        <v>0</v>
      </c>
      <c r="M43" s="2">
        <f t="shared" si="17"/>
        <v>3.583215464403583E-2</v>
      </c>
      <c r="N43" s="56">
        <f t="shared" si="9"/>
        <v>2855</v>
      </c>
      <c r="O43" s="56">
        <v>1235</v>
      </c>
      <c r="P43" s="56"/>
      <c r="Q43" s="56"/>
      <c r="R43" s="56">
        <v>152</v>
      </c>
      <c r="S43" s="56"/>
      <c r="T43" s="56"/>
      <c r="U43" s="56"/>
      <c r="V43" s="56"/>
      <c r="W43" s="56"/>
      <c r="X43" s="56"/>
      <c r="Y43" s="56"/>
      <c r="Z43" s="56"/>
      <c r="AA43" s="56"/>
      <c r="AB43" s="55"/>
      <c r="AC43" s="55"/>
      <c r="AD43" s="55"/>
      <c r="AE43" s="55"/>
      <c r="AG43" t="str">
        <f t="shared" si="10"/>
        <v>East Hampton</v>
      </c>
      <c r="AH43" t="s">
        <v>1792</v>
      </c>
      <c r="AI43" s="8">
        <v>2</v>
      </c>
      <c r="AK43" s="92">
        <v>9</v>
      </c>
      <c r="AL43" s="94">
        <v>7</v>
      </c>
      <c r="AM43" s="94">
        <v>35</v>
      </c>
      <c r="AN43" s="98">
        <v>22490</v>
      </c>
      <c r="AO43" s="98">
        <f t="shared" si="11"/>
        <v>9007</v>
      </c>
      <c r="AP43" t="s">
        <v>1353</v>
      </c>
      <c r="AQ43" s="102">
        <f t="shared" si="18"/>
        <v>922490</v>
      </c>
      <c r="AU43" s="1">
        <v>1546</v>
      </c>
      <c r="AV43" s="1">
        <v>1309</v>
      </c>
      <c r="AX43" s="2"/>
    </row>
    <row r="44" spans="1:50" hidden="1" outlineLevel="1">
      <c r="A44" t="s">
        <v>1990</v>
      </c>
      <c r="B44" s="8" t="s">
        <v>1276</v>
      </c>
      <c r="C44" s="1">
        <f t="shared" si="12"/>
        <v>15744</v>
      </c>
      <c r="D44" s="6">
        <f>IF(N44&gt;0, RANK(N44,(N44:P44,Q44:AE44)),0)</f>
        <v>1</v>
      </c>
      <c r="E44" s="6">
        <f>IF(O44&gt;0,RANK(O44,(N44:P44,Q44:AE44)),0)</f>
        <v>2</v>
      </c>
      <c r="F44" s="6">
        <f t="shared" si="13"/>
        <v>0</v>
      </c>
      <c r="G44" s="1">
        <f t="shared" si="2"/>
        <v>7742</v>
      </c>
      <c r="H44" s="2">
        <f t="shared" si="3"/>
        <v>0.4917428861788618</v>
      </c>
      <c r="I44" s="7"/>
      <c r="J44" s="2">
        <f t="shared" si="14"/>
        <v>0.73037347560975607</v>
      </c>
      <c r="K44" s="2">
        <f t="shared" si="15"/>
        <v>0.2386305894308943</v>
      </c>
      <c r="L44" s="2">
        <f t="shared" si="16"/>
        <v>0</v>
      </c>
      <c r="M44" s="2">
        <f t="shared" si="17"/>
        <v>3.099593495934963E-2</v>
      </c>
      <c r="N44" s="56">
        <f t="shared" si="9"/>
        <v>11499</v>
      </c>
      <c r="O44" s="56">
        <v>3757</v>
      </c>
      <c r="P44" s="56"/>
      <c r="Q44" s="56"/>
      <c r="R44" s="56">
        <v>488</v>
      </c>
      <c r="S44" s="56"/>
      <c r="T44" s="56"/>
      <c r="U44" s="56"/>
      <c r="V44" s="56"/>
      <c r="W44" s="56"/>
      <c r="X44" s="56"/>
      <c r="Y44" s="56"/>
      <c r="Z44" s="56"/>
      <c r="AA44" s="56"/>
      <c r="AB44" s="55"/>
      <c r="AC44" s="55"/>
      <c r="AD44" s="55"/>
      <c r="AE44" s="55"/>
      <c r="AG44" t="str">
        <f t="shared" si="10"/>
        <v>East Hartford</v>
      </c>
      <c r="AH44" t="s">
        <v>2193</v>
      </c>
      <c r="AI44" s="8">
        <v>1</v>
      </c>
      <c r="AK44" s="92">
        <v>9</v>
      </c>
      <c r="AL44" s="94">
        <v>3</v>
      </c>
      <c r="AM44" s="94">
        <v>40</v>
      </c>
      <c r="AN44" s="98">
        <v>22630</v>
      </c>
      <c r="AO44" s="98">
        <f t="shared" si="11"/>
        <v>9003</v>
      </c>
      <c r="AP44" t="s">
        <v>1353</v>
      </c>
      <c r="AQ44" s="102">
        <f t="shared" si="18"/>
        <v>922630</v>
      </c>
      <c r="AU44" s="1">
        <v>7130</v>
      </c>
      <c r="AV44" s="1">
        <v>4369</v>
      </c>
      <c r="AX44" s="2"/>
    </row>
    <row r="45" spans="1:50" hidden="1" outlineLevel="1">
      <c r="A45" t="s">
        <v>2354</v>
      </c>
      <c r="B45" s="8" t="s">
        <v>1276</v>
      </c>
      <c r="C45" s="1">
        <f t="shared" si="12"/>
        <v>8798</v>
      </c>
      <c r="D45" s="6">
        <f>IF(N45&gt;0, RANK(N45,(N45:P45,Q45:AE45)),0)</f>
        <v>1</v>
      </c>
      <c r="E45" s="6">
        <f>IF(O45&gt;0,RANK(O45,(N45:P45,Q45:AE45)),0)</f>
        <v>2</v>
      </c>
      <c r="F45" s="6">
        <f t="shared" si="13"/>
        <v>0</v>
      </c>
      <c r="G45" s="1">
        <f t="shared" si="2"/>
        <v>4026</v>
      </c>
      <c r="H45" s="2">
        <f t="shared" si="3"/>
        <v>0.45760400090929759</v>
      </c>
      <c r="I45" s="7"/>
      <c r="J45" s="2">
        <f t="shared" si="14"/>
        <v>0.72152761991361669</v>
      </c>
      <c r="K45" s="2">
        <f t="shared" si="15"/>
        <v>0.26392361900431915</v>
      </c>
      <c r="L45" s="2">
        <f t="shared" si="16"/>
        <v>0</v>
      </c>
      <c r="M45" s="2">
        <f t="shared" si="17"/>
        <v>1.4548761082064154E-2</v>
      </c>
      <c r="N45" s="56">
        <f t="shared" si="9"/>
        <v>6348</v>
      </c>
      <c r="O45" s="56">
        <v>2322</v>
      </c>
      <c r="P45" s="56"/>
      <c r="Q45" s="56"/>
      <c r="R45" s="56">
        <v>128</v>
      </c>
      <c r="S45" s="56"/>
      <c r="T45" s="56"/>
      <c r="U45" s="56"/>
      <c r="V45" s="56"/>
      <c r="W45" s="56"/>
      <c r="X45" s="56"/>
      <c r="Y45" s="56"/>
      <c r="Z45" s="56"/>
      <c r="AA45" s="56"/>
      <c r="AB45" s="55"/>
      <c r="AC45" s="55"/>
      <c r="AD45" s="55"/>
      <c r="AE45" s="55"/>
      <c r="AG45" t="str">
        <f t="shared" si="10"/>
        <v>East Haven</v>
      </c>
      <c r="AH45" t="s">
        <v>302</v>
      </c>
      <c r="AI45" s="8">
        <v>3</v>
      </c>
      <c r="AK45" s="92">
        <v>9</v>
      </c>
      <c r="AL45" s="94">
        <v>9</v>
      </c>
      <c r="AM45" s="94">
        <v>35</v>
      </c>
      <c r="AN45" s="98">
        <v>22910</v>
      </c>
      <c r="AO45" s="98">
        <f t="shared" si="11"/>
        <v>9009</v>
      </c>
      <c r="AP45" t="s">
        <v>1353</v>
      </c>
      <c r="AQ45" s="102">
        <f t="shared" si="18"/>
        <v>922910</v>
      </c>
      <c r="AU45" s="1">
        <v>4292</v>
      </c>
      <c r="AV45" s="1">
        <v>2056</v>
      </c>
      <c r="AX45" s="2"/>
    </row>
    <row r="46" spans="1:50" hidden="1" outlineLevel="1">
      <c r="A46" t="s">
        <v>1989</v>
      </c>
      <c r="B46" s="8" t="s">
        <v>1276</v>
      </c>
      <c r="C46" s="1">
        <f t="shared" si="12"/>
        <v>6017</v>
      </c>
      <c r="D46" s="6">
        <f>IF(N46&gt;0, RANK(N46,(N46:P46,Q46:AE46)),0)</f>
        <v>1</v>
      </c>
      <c r="E46" s="6">
        <f>IF(O46&gt;0,RANK(O46,(N46:P46,Q46:AE46)),0)</f>
        <v>2</v>
      </c>
      <c r="F46" s="6">
        <f t="shared" si="13"/>
        <v>0</v>
      </c>
      <c r="G46" s="1">
        <f t="shared" si="2"/>
        <v>3378</v>
      </c>
      <c r="H46" s="2">
        <f t="shared" si="3"/>
        <v>0.5614093402027589</v>
      </c>
      <c r="I46" s="7"/>
      <c r="J46" s="2">
        <f t="shared" si="14"/>
        <v>0.77347515373109521</v>
      </c>
      <c r="K46" s="2">
        <f t="shared" si="15"/>
        <v>0.21206581352833637</v>
      </c>
      <c r="L46" s="2">
        <f t="shared" si="16"/>
        <v>0</v>
      </c>
      <c r="M46" s="2">
        <f t="shared" si="17"/>
        <v>1.4459032740568423E-2</v>
      </c>
      <c r="N46" s="56">
        <f t="shared" si="9"/>
        <v>4654</v>
      </c>
      <c r="O46" s="56">
        <v>1276</v>
      </c>
      <c r="P46" s="56"/>
      <c r="Q46" s="56"/>
      <c r="R46" s="56">
        <v>87</v>
      </c>
      <c r="S46" s="56"/>
      <c r="T46" s="56"/>
      <c r="U46" s="56"/>
      <c r="V46" s="56"/>
      <c r="W46" s="56"/>
      <c r="X46" s="56"/>
      <c r="Y46" s="56"/>
      <c r="Z46" s="56"/>
      <c r="AA46" s="56"/>
      <c r="AB46" s="55"/>
      <c r="AC46" s="55"/>
      <c r="AD46" s="55"/>
      <c r="AE46" s="55"/>
      <c r="AG46" t="str">
        <f t="shared" si="10"/>
        <v>East Lyme</v>
      </c>
      <c r="AH46" t="s">
        <v>2802</v>
      </c>
      <c r="AI46" s="8">
        <v>2</v>
      </c>
      <c r="AK46" s="92">
        <v>9</v>
      </c>
      <c r="AL46" s="94">
        <v>11</v>
      </c>
      <c r="AM46" s="94">
        <v>15</v>
      </c>
      <c r="AN46" s="98">
        <v>23400</v>
      </c>
      <c r="AO46" s="98">
        <f t="shared" si="11"/>
        <v>9011</v>
      </c>
      <c r="AP46" t="s">
        <v>1353</v>
      </c>
      <c r="AQ46" s="102">
        <f t="shared" si="18"/>
        <v>923400</v>
      </c>
      <c r="AU46" s="1">
        <v>2011</v>
      </c>
      <c r="AV46" s="1">
        <v>2643</v>
      </c>
      <c r="AX46" s="2"/>
    </row>
    <row r="47" spans="1:50" hidden="1" outlineLevel="1">
      <c r="A47" t="s">
        <v>494</v>
      </c>
      <c r="B47" s="8" t="s">
        <v>1276</v>
      </c>
      <c r="C47" s="1">
        <f t="shared" si="12"/>
        <v>3245</v>
      </c>
      <c r="D47" s="6">
        <f>IF(N47&gt;0, RANK(N47,(N47:P47,Q47:AE47)),0)</f>
        <v>1</v>
      </c>
      <c r="E47" s="6">
        <f>IF(O47&gt;0,RANK(O47,(N47:P47,Q47:AE47)),0)</f>
        <v>2</v>
      </c>
      <c r="F47" s="6">
        <f t="shared" si="13"/>
        <v>0</v>
      </c>
      <c r="G47" s="1">
        <f t="shared" si="2"/>
        <v>1186</v>
      </c>
      <c r="H47" s="2">
        <f t="shared" si="3"/>
        <v>0.36548536209553156</v>
      </c>
      <c r="I47" s="7"/>
      <c r="J47" s="2">
        <f t="shared" si="14"/>
        <v>0.66440677966101691</v>
      </c>
      <c r="K47" s="2">
        <f t="shared" si="15"/>
        <v>0.29892141756548535</v>
      </c>
      <c r="L47" s="2">
        <f t="shared" si="16"/>
        <v>0</v>
      </c>
      <c r="M47" s="2">
        <f t="shared" si="17"/>
        <v>3.6671802773497741E-2</v>
      </c>
      <c r="N47" s="56">
        <f t="shared" si="9"/>
        <v>2156</v>
      </c>
      <c r="O47" s="56">
        <v>970</v>
      </c>
      <c r="P47" s="56"/>
      <c r="Q47" s="56"/>
      <c r="R47" s="56">
        <v>119</v>
      </c>
      <c r="S47" s="56"/>
      <c r="T47" s="56"/>
      <c r="U47" s="56"/>
      <c r="V47" s="56"/>
      <c r="W47" s="56"/>
      <c r="X47" s="56"/>
      <c r="Y47" s="56"/>
      <c r="Z47" s="56"/>
      <c r="AA47" s="56"/>
      <c r="AB47" s="55"/>
      <c r="AC47" s="55"/>
      <c r="AD47" s="55"/>
      <c r="AE47" s="55"/>
      <c r="AG47" t="str">
        <f t="shared" si="10"/>
        <v>East Windsor</v>
      </c>
      <c r="AH47" t="s">
        <v>2193</v>
      </c>
      <c r="AI47" s="8">
        <v>1</v>
      </c>
      <c r="AK47" s="92">
        <v>9</v>
      </c>
      <c r="AL47" s="94">
        <v>3</v>
      </c>
      <c r="AM47" s="94">
        <v>45</v>
      </c>
      <c r="AN47" s="98">
        <v>24800</v>
      </c>
      <c r="AO47" s="98">
        <f t="shared" si="11"/>
        <v>9003</v>
      </c>
      <c r="AP47" t="s">
        <v>1353</v>
      </c>
      <c r="AQ47" s="102">
        <f t="shared" si="18"/>
        <v>924800</v>
      </c>
      <c r="AU47" s="1">
        <v>1250</v>
      </c>
      <c r="AV47" s="1">
        <v>906</v>
      </c>
      <c r="AX47" s="2"/>
    </row>
    <row r="48" spans="1:50" hidden="1" outlineLevel="1">
      <c r="A48" t="s">
        <v>495</v>
      </c>
      <c r="B48" s="8" t="s">
        <v>1276</v>
      </c>
      <c r="C48" s="1">
        <f t="shared" si="12"/>
        <v>651</v>
      </c>
      <c r="D48" s="6">
        <f>IF(N48&gt;0, RANK(N48,(N48:P48,Q48:AE48)),0)</f>
        <v>1</v>
      </c>
      <c r="E48" s="6">
        <f>IF(O48&gt;0,RANK(O48,(N48:P48,Q48:AE48)),0)</f>
        <v>2</v>
      </c>
      <c r="F48" s="6">
        <f t="shared" si="13"/>
        <v>0</v>
      </c>
      <c r="G48" s="1">
        <f t="shared" si="2"/>
        <v>123</v>
      </c>
      <c r="H48" s="2">
        <f t="shared" si="3"/>
        <v>0.1889400921658986</v>
      </c>
      <c r="I48" s="7"/>
      <c r="J48" s="2">
        <f t="shared" si="14"/>
        <v>0.58371735791090629</v>
      </c>
      <c r="K48" s="2">
        <f t="shared" si="15"/>
        <v>0.39477726574500765</v>
      </c>
      <c r="L48" s="2">
        <f t="shared" si="16"/>
        <v>0</v>
      </c>
      <c r="M48" s="2">
        <f t="shared" si="17"/>
        <v>2.1505376344086058E-2</v>
      </c>
      <c r="N48" s="56">
        <f t="shared" si="9"/>
        <v>380</v>
      </c>
      <c r="O48" s="56">
        <v>257</v>
      </c>
      <c r="P48" s="56"/>
      <c r="Q48" s="56"/>
      <c r="R48" s="56">
        <v>14</v>
      </c>
      <c r="S48" s="56"/>
      <c r="T48" s="56"/>
      <c r="U48" s="56"/>
      <c r="V48" s="56"/>
      <c r="W48" s="56"/>
      <c r="X48" s="56"/>
      <c r="Y48" s="56"/>
      <c r="Z48" s="56"/>
      <c r="AA48" s="56"/>
      <c r="AB48" s="55"/>
      <c r="AC48" s="55"/>
      <c r="AD48" s="55"/>
      <c r="AE48" s="55"/>
      <c r="AG48" t="str">
        <f t="shared" si="10"/>
        <v>Eastford</v>
      </c>
      <c r="AH48" t="s">
        <v>96</v>
      </c>
      <c r="AI48" s="8">
        <v>2</v>
      </c>
      <c r="AK48" s="92">
        <v>9</v>
      </c>
      <c r="AL48" s="94">
        <v>15</v>
      </c>
      <c r="AM48" s="94">
        <v>25</v>
      </c>
      <c r="AN48" s="98">
        <v>21860</v>
      </c>
      <c r="AO48" s="98">
        <f t="shared" si="11"/>
        <v>9015</v>
      </c>
      <c r="AP48" t="s">
        <v>1353</v>
      </c>
      <c r="AQ48" s="102">
        <f t="shared" si="18"/>
        <v>921860</v>
      </c>
      <c r="AU48" s="1">
        <v>226</v>
      </c>
      <c r="AV48" s="1">
        <v>154</v>
      </c>
      <c r="AX48" s="2"/>
    </row>
    <row r="49" spans="1:50" hidden="1" outlineLevel="1">
      <c r="A49" t="s">
        <v>152</v>
      </c>
      <c r="B49" s="8" t="s">
        <v>1276</v>
      </c>
      <c r="C49" s="1">
        <f t="shared" si="12"/>
        <v>2898</v>
      </c>
      <c r="D49" s="6">
        <f>IF(N49&gt;0, RANK(N49,(N49:P49,Q49:AE49)),0)</f>
        <v>1</v>
      </c>
      <c r="E49" s="6">
        <f>IF(O49&gt;0,RANK(O49,(N49:P49,Q49:AE49)),0)</f>
        <v>2</v>
      </c>
      <c r="F49" s="6">
        <f t="shared" si="13"/>
        <v>0</v>
      </c>
      <c r="G49" s="1">
        <f t="shared" si="2"/>
        <v>129</v>
      </c>
      <c r="H49" s="2">
        <f t="shared" si="3"/>
        <v>4.4513457556935816E-2</v>
      </c>
      <c r="I49" s="7"/>
      <c r="J49" s="2">
        <f t="shared" si="14"/>
        <v>0.51794340924775706</v>
      </c>
      <c r="K49" s="2">
        <f t="shared" si="15"/>
        <v>0.47342995169082125</v>
      </c>
      <c r="L49" s="2">
        <f t="shared" si="16"/>
        <v>0</v>
      </c>
      <c r="M49" s="2">
        <f t="shared" si="17"/>
        <v>8.6266390614216926E-3</v>
      </c>
      <c r="N49" s="56">
        <f t="shared" si="9"/>
        <v>1501</v>
      </c>
      <c r="O49" s="56">
        <v>1372</v>
      </c>
      <c r="P49" s="56"/>
      <c r="Q49" s="56"/>
      <c r="R49" s="56">
        <v>25</v>
      </c>
      <c r="S49" s="56"/>
      <c r="T49" s="56"/>
      <c r="U49" s="56"/>
      <c r="V49" s="56"/>
      <c r="W49" s="56"/>
      <c r="X49" s="56"/>
      <c r="Y49" s="56"/>
      <c r="Z49" s="56"/>
      <c r="AA49" s="56"/>
      <c r="AB49" s="55"/>
      <c r="AC49" s="55"/>
      <c r="AD49" s="55"/>
      <c r="AE49" s="55"/>
      <c r="AG49" t="str">
        <f t="shared" si="10"/>
        <v>Easton</v>
      </c>
      <c r="AH49" t="s">
        <v>2331</v>
      </c>
      <c r="AI49" s="8">
        <v>4</v>
      </c>
      <c r="AK49" s="92">
        <v>9</v>
      </c>
      <c r="AL49" s="94">
        <v>1</v>
      </c>
      <c r="AM49" s="94">
        <v>30</v>
      </c>
      <c r="AN49" s="98">
        <v>23890</v>
      </c>
      <c r="AO49" s="98">
        <f t="shared" si="11"/>
        <v>9001</v>
      </c>
      <c r="AP49" t="s">
        <v>1353</v>
      </c>
      <c r="AQ49" s="102">
        <f t="shared" si="18"/>
        <v>923890</v>
      </c>
      <c r="AU49" s="1">
        <v>952</v>
      </c>
      <c r="AV49" s="1">
        <v>549</v>
      </c>
      <c r="AX49" s="2"/>
    </row>
    <row r="50" spans="1:50" hidden="1" outlineLevel="1">
      <c r="A50" t="s">
        <v>497</v>
      </c>
      <c r="B50" s="8" t="s">
        <v>1276</v>
      </c>
      <c r="C50" s="1">
        <f t="shared" si="12"/>
        <v>4337</v>
      </c>
      <c r="D50" s="6">
        <f>IF(N50&gt;0, RANK(N50,(N50:P50,Q50:AE50)),0)</f>
        <v>1</v>
      </c>
      <c r="E50" s="6">
        <f>IF(O50&gt;0,RANK(O50,(N50:P50,Q50:AE50)),0)</f>
        <v>2</v>
      </c>
      <c r="F50" s="6">
        <f t="shared" si="13"/>
        <v>0</v>
      </c>
      <c r="G50" s="1">
        <f t="shared" si="2"/>
        <v>1478</v>
      </c>
      <c r="H50" s="2">
        <f t="shared" si="3"/>
        <v>0.34078856352317272</v>
      </c>
      <c r="I50" s="7"/>
      <c r="J50" s="2">
        <f t="shared" si="14"/>
        <v>0.65667512105141801</v>
      </c>
      <c r="K50" s="2">
        <f t="shared" si="15"/>
        <v>0.31588655752824535</v>
      </c>
      <c r="L50" s="2">
        <f t="shared" si="16"/>
        <v>0</v>
      </c>
      <c r="M50" s="2">
        <f t="shared" si="17"/>
        <v>2.7438321420336642E-2</v>
      </c>
      <c r="N50" s="56">
        <f t="shared" si="9"/>
        <v>2848</v>
      </c>
      <c r="O50" s="56">
        <v>1370</v>
      </c>
      <c r="P50" s="56"/>
      <c r="Q50" s="56"/>
      <c r="R50" s="56">
        <v>119</v>
      </c>
      <c r="S50" s="56"/>
      <c r="T50" s="56"/>
      <c r="U50" s="56"/>
      <c r="V50" s="56"/>
      <c r="W50" s="56"/>
      <c r="X50" s="56"/>
      <c r="Y50" s="56"/>
      <c r="Z50" s="56"/>
      <c r="AA50" s="56"/>
      <c r="AB50" s="55"/>
      <c r="AC50" s="55"/>
      <c r="AD50" s="55"/>
      <c r="AE50" s="55"/>
      <c r="AG50" t="str">
        <f t="shared" si="10"/>
        <v>Ellington</v>
      </c>
      <c r="AH50" t="s">
        <v>2803</v>
      </c>
      <c r="AI50" s="8">
        <v>2</v>
      </c>
      <c r="AK50" s="92">
        <v>9</v>
      </c>
      <c r="AL50" s="94">
        <v>13</v>
      </c>
      <c r="AM50" s="94">
        <v>25</v>
      </c>
      <c r="AN50" s="98">
        <v>25360</v>
      </c>
      <c r="AO50" s="98">
        <f t="shared" si="11"/>
        <v>9013</v>
      </c>
      <c r="AP50" t="s">
        <v>1353</v>
      </c>
      <c r="AQ50" s="102">
        <f t="shared" si="18"/>
        <v>925360</v>
      </c>
      <c r="AU50" s="1">
        <v>1565</v>
      </c>
      <c r="AV50" s="1">
        <v>1283</v>
      </c>
      <c r="AX50" s="2"/>
    </row>
    <row r="51" spans="1:50" hidden="1" outlineLevel="1">
      <c r="A51" t="s">
        <v>1086</v>
      </c>
      <c r="B51" s="8" t="s">
        <v>1276</v>
      </c>
      <c r="C51" s="1">
        <f t="shared" si="12"/>
        <v>14192</v>
      </c>
      <c r="D51" s="6">
        <f>IF(N51&gt;0, RANK(N51,(N51:P51,Q51:AE51)),0)</f>
        <v>1</v>
      </c>
      <c r="E51" s="6">
        <f>IF(O51&gt;0,RANK(O51,(N51:P51,Q51:AE51)),0)</f>
        <v>2</v>
      </c>
      <c r="F51" s="6">
        <f t="shared" si="13"/>
        <v>0</v>
      </c>
      <c r="G51" s="1">
        <f t="shared" si="2"/>
        <v>6528</v>
      </c>
      <c r="H51" s="2">
        <f t="shared" si="3"/>
        <v>0.45997745208568208</v>
      </c>
      <c r="I51" s="7"/>
      <c r="J51" s="2">
        <f t="shared" si="14"/>
        <v>0.71314825253664038</v>
      </c>
      <c r="K51" s="2">
        <f t="shared" si="15"/>
        <v>0.2531708004509583</v>
      </c>
      <c r="L51" s="2">
        <f t="shared" si="16"/>
        <v>0</v>
      </c>
      <c r="M51" s="2">
        <f t="shared" si="17"/>
        <v>3.3680947012401319E-2</v>
      </c>
      <c r="N51" s="56">
        <f t="shared" si="9"/>
        <v>10121</v>
      </c>
      <c r="O51" s="56">
        <v>3593</v>
      </c>
      <c r="P51" s="56"/>
      <c r="Q51" s="56"/>
      <c r="R51" s="56">
        <v>478</v>
      </c>
      <c r="S51" s="56"/>
      <c r="T51" s="56"/>
      <c r="U51" s="56"/>
      <c r="V51" s="56"/>
      <c r="W51" s="56"/>
      <c r="X51" s="56"/>
      <c r="Y51" s="56"/>
      <c r="Z51" s="56"/>
      <c r="AA51" s="56"/>
      <c r="AB51" s="55"/>
      <c r="AC51" s="55"/>
      <c r="AD51" s="55"/>
      <c r="AE51" s="55"/>
      <c r="AG51" t="str">
        <f t="shared" si="10"/>
        <v>Enfield</v>
      </c>
      <c r="AH51" t="s">
        <v>2193</v>
      </c>
      <c r="AI51" s="8">
        <v>2</v>
      </c>
      <c r="AK51" s="92">
        <v>9</v>
      </c>
      <c r="AL51" s="94">
        <v>3</v>
      </c>
      <c r="AM51" s="94">
        <v>50</v>
      </c>
      <c r="AN51" s="98">
        <v>25990</v>
      </c>
      <c r="AO51" s="98">
        <f t="shared" si="11"/>
        <v>9003</v>
      </c>
      <c r="AP51" t="s">
        <v>1353</v>
      </c>
      <c r="AQ51" s="102">
        <f t="shared" si="18"/>
        <v>925990</v>
      </c>
      <c r="AU51" s="1">
        <v>5616</v>
      </c>
      <c r="AV51" s="1">
        <v>4505</v>
      </c>
      <c r="AX51" s="2"/>
    </row>
    <row r="52" spans="1:50" hidden="1" outlineLevel="1">
      <c r="A52" t="s">
        <v>1956</v>
      </c>
      <c r="B52" s="8" t="s">
        <v>1276</v>
      </c>
      <c r="C52" s="1">
        <f t="shared" si="12"/>
        <v>2817</v>
      </c>
      <c r="D52" s="6">
        <f>IF(N52&gt;0, RANK(N52,(N52:P52,Q52:AE52)),0)</f>
        <v>1</v>
      </c>
      <c r="E52" s="6">
        <f>IF(O52&gt;0,RANK(O52,(N52:P52,Q52:AE52)),0)</f>
        <v>2</v>
      </c>
      <c r="F52" s="6">
        <f t="shared" si="13"/>
        <v>0</v>
      </c>
      <c r="G52" s="1">
        <f t="shared" si="2"/>
        <v>1093</v>
      </c>
      <c r="H52" s="2">
        <f t="shared" si="3"/>
        <v>0.38800141995030174</v>
      </c>
      <c r="I52" s="7"/>
      <c r="J52" s="2">
        <f t="shared" si="14"/>
        <v>0.68264110756123531</v>
      </c>
      <c r="K52" s="2">
        <f t="shared" si="15"/>
        <v>0.29463968761093362</v>
      </c>
      <c r="L52" s="2">
        <f t="shared" si="16"/>
        <v>0</v>
      </c>
      <c r="M52" s="2">
        <f t="shared" si="17"/>
        <v>2.2719204827831074E-2</v>
      </c>
      <c r="N52" s="56">
        <f t="shared" si="9"/>
        <v>1923</v>
      </c>
      <c r="O52" s="56">
        <v>830</v>
      </c>
      <c r="P52" s="56"/>
      <c r="Q52" s="56"/>
      <c r="R52" s="56">
        <v>64</v>
      </c>
      <c r="S52" s="56"/>
      <c r="T52" s="56"/>
      <c r="U52" s="56"/>
      <c r="V52" s="56"/>
      <c r="W52" s="56"/>
      <c r="X52" s="56"/>
      <c r="Y52" s="56"/>
      <c r="Z52" s="56"/>
      <c r="AA52" s="56"/>
      <c r="AB52" s="55"/>
      <c r="AC52" s="55"/>
      <c r="AD52" s="55"/>
      <c r="AE52" s="55"/>
      <c r="AG52" t="str">
        <f t="shared" si="10"/>
        <v>Essex</v>
      </c>
      <c r="AH52" t="s">
        <v>1792</v>
      </c>
      <c r="AI52" s="8">
        <v>2</v>
      </c>
      <c r="AK52" s="92">
        <v>9</v>
      </c>
      <c r="AL52" s="94">
        <v>7</v>
      </c>
      <c r="AM52" s="94">
        <v>40</v>
      </c>
      <c r="AN52" s="98">
        <v>26270</v>
      </c>
      <c r="AO52" s="98">
        <f t="shared" si="11"/>
        <v>9007</v>
      </c>
      <c r="AP52" t="s">
        <v>1353</v>
      </c>
      <c r="AQ52" s="102">
        <f t="shared" si="18"/>
        <v>926270</v>
      </c>
      <c r="AU52" s="1">
        <v>841</v>
      </c>
      <c r="AV52" s="1">
        <v>1082</v>
      </c>
      <c r="AX52" s="2"/>
    </row>
    <row r="53" spans="1:50" hidden="1" outlineLevel="1">
      <c r="A53" t="s">
        <v>2331</v>
      </c>
      <c r="B53" s="8" t="s">
        <v>1276</v>
      </c>
      <c r="C53" s="1">
        <f t="shared" si="12"/>
        <v>20407</v>
      </c>
      <c r="D53" s="6">
        <f>IF(N53&gt;0, RANK(N53,(N53:P53,Q53:AE53)),0)</f>
        <v>1</v>
      </c>
      <c r="E53" s="6">
        <f>IF(O53&gt;0,RANK(O53,(N53:P53,Q53:AE53)),0)</f>
        <v>2</v>
      </c>
      <c r="F53" s="6">
        <f t="shared" si="13"/>
        <v>0</v>
      </c>
      <c r="G53" s="1">
        <f t="shared" si="2"/>
        <v>5130</v>
      </c>
      <c r="H53" s="2">
        <f t="shared" si="3"/>
        <v>0.25138432890674767</v>
      </c>
      <c r="I53" s="7"/>
      <c r="J53" s="2">
        <f t="shared" si="14"/>
        <v>0.62017935022296267</v>
      </c>
      <c r="K53" s="2">
        <f t="shared" si="15"/>
        <v>0.368795021316215</v>
      </c>
      <c r="L53" s="2">
        <f t="shared" si="16"/>
        <v>0</v>
      </c>
      <c r="M53" s="2">
        <f t="shared" si="17"/>
        <v>1.1025628460822334E-2</v>
      </c>
      <c r="N53" s="56">
        <f t="shared" si="9"/>
        <v>12656</v>
      </c>
      <c r="O53" s="56">
        <v>7526</v>
      </c>
      <c r="P53" s="56"/>
      <c r="Q53" s="56"/>
      <c r="R53" s="56">
        <v>225</v>
      </c>
      <c r="S53" s="56"/>
      <c r="T53" s="56"/>
      <c r="U53" s="56"/>
      <c r="V53" s="56"/>
      <c r="W53" s="56"/>
      <c r="X53" s="56"/>
      <c r="Y53" s="56"/>
      <c r="Z53" s="56"/>
      <c r="AA53" s="56"/>
      <c r="AB53" s="55"/>
      <c r="AC53" s="55"/>
      <c r="AD53" s="55"/>
      <c r="AE53" s="55"/>
      <c r="AG53" t="str">
        <f t="shared" si="10"/>
        <v>Fairfield</v>
      </c>
      <c r="AH53" t="s">
        <v>2331</v>
      </c>
      <c r="AI53" s="8">
        <v>4</v>
      </c>
      <c r="AK53" s="92">
        <v>9</v>
      </c>
      <c r="AL53" s="94">
        <v>1</v>
      </c>
      <c r="AM53" s="94">
        <v>35</v>
      </c>
      <c r="AN53" s="98">
        <v>26620</v>
      </c>
      <c r="AO53" s="98">
        <f t="shared" si="11"/>
        <v>9001</v>
      </c>
      <c r="AP53" t="s">
        <v>1353</v>
      </c>
      <c r="AQ53" s="102">
        <f t="shared" si="18"/>
        <v>926620</v>
      </c>
      <c r="AU53" s="1">
        <v>8307</v>
      </c>
      <c r="AV53" s="1">
        <v>4349</v>
      </c>
      <c r="AX53" s="2"/>
    </row>
    <row r="54" spans="1:50" hidden="1" outlineLevel="1">
      <c r="A54" t="s">
        <v>2701</v>
      </c>
      <c r="B54" s="8" t="s">
        <v>1276</v>
      </c>
      <c r="C54" s="1">
        <f t="shared" si="12"/>
        <v>9056</v>
      </c>
      <c r="D54" s="6">
        <f>IF(N54&gt;0, RANK(N54,(N54:P54,Q54:AE54)),0)</f>
        <v>1</v>
      </c>
      <c r="E54" s="6">
        <f>IF(O54&gt;0,RANK(O54,(N54:P54,Q54:AE54)),0)</f>
        <v>2</v>
      </c>
      <c r="F54" s="6">
        <f t="shared" si="13"/>
        <v>0</v>
      </c>
      <c r="G54" s="1">
        <f t="shared" si="2"/>
        <v>2719</v>
      </c>
      <c r="H54" s="2">
        <f t="shared" si="3"/>
        <v>0.30024293286219084</v>
      </c>
      <c r="I54" s="7"/>
      <c r="J54" s="2">
        <f t="shared" si="14"/>
        <v>0.63979681978798586</v>
      </c>
      <c r="K54" s="2">
        <f t="shared" si="15"/>
        <v>0.33955388692579508</v>
      </c>
      <c r="L54" s="2">
        <f t="shared" si="16"/>
        <v>0</v>
      </c>
      <c r="M54" s="2">
        <f t="shared" si="17"/>
        <v>2.0649293286219061E-2</v>
      </c>
      <c r="N54" s="56">
        <f t="shared" si="9"/>
        <v>5794</v>
      </c>
      <c r="O54" s="56">
        <v>3075</v>
      </c>
      <c r="P54" s="56"/>
      <c r="Q54" s="56"/>
      <c r="R54" s="56">
        <v>187</v>
      </c>
      <c r="S54" s="56"/>
      <c r="T54" s="56"/>
      <c r="U54" s="56"/>
      <c r="V54" s="56"/>
      <c r="W54" s="56"/>
      <c r="X54" s="56"/>
      <c r="Y54" s="56"/>
      <c r="Z54" s="56"/>
      <c r="AA54" s="56"/>
      <c r="AB54" s="55"/>
      <c r="AC54" s="55"/>
      <c r="AD54" s="55"/>
      <c r="AE54" s="55"/>
      <c r="AG54" t="str">
        <f t="shared" si="10"/>
        <v>Farmington</v>
      </c>
      <c r="AH54" t="s">
        <v>2193</v>
      </c>
      <c r="AI54" s="8">
        <v>5</v>
      </c>
      <c r="AK54" s="92">
        <v>9</v>
      </c>
      <c r="AL54" s="94">
        <v>3</v>
      </c>
      <c r="AM54" s="94">
        <v>55</v>
      </c>
      <c r="AN54" s="98">
        <v>27600</v>
      </c>
      <c r="AO54" s="98">
        <f t="shared" si="11"/>
        <v>9003</v>
      </c>
      <c r="AP54" t="s">
        <v>1353</v>
      </c>
      <c r="AQ54" s="102">
        <f t="shared" si="18"/>
        <v>927600</v>
      </c>
      <c r="AU54" s="1">
        <v>3014</v>
      </c>
      <c r="AV54" s="1">
        <v>2780</v>
      </c>
      <c r="AX54" s="2"/>
    </row>
    <row r="55" spans="1:50" hidden="1" outlineLevel="1">
      <c r="A55" t="s">
        <v>2924</v>
      </c>
      <c r="B55" s="8" t="s">
        <v>1276</v>
      </c>
      <c r="C55" s="1">
        <f t="shared" si="12"/>
        <v>844</v>
      </c>
      <c r="D55" s="6">
        <f>IF(N55&gt;0, RANK(N55,(N55:P55,Q55:AE55)),0)</f>
        <v>1</v>
      </c>
      <c r="E55" s="6">
        <f>IF(O55&gt;0,RANK(O55,(N55:P55,Q55:AE55)),0)</f>
        <v>2</v>
      </c>
      <c r="F55" s="6">
        <f t="shared" si="13"/>
        <v>0</v>
      </c>
      <c r="G55" s="1">
        <f t="shared" si="2"/>
        <v>472</v>
      </c>
      <c r="H55" s="2">
        <f t="shared" si="3"/>
        <v>0.55924170616113744</v>
      </c>
      <c r="I55" s="7"/>
      <c r="J55" s="2">
        <f t="shared" si="14"/>
        <v>0.77132701421800953</v>
      </c>
      <c r="K55" s="2">
        <f t="shared" si="15"/>
        <v>0.21208530805687204</v>
      </c>
      <c r="L55" s="2">
        <f t="shared" si="16"/>
        <v>0</v>
      </c>
      <c r="M55" s="2">
        <f t="shared" si="17"/>
        <v>1.6587677725118433E-2</v>
      </c>
      <c r="N55" s="56">
        <f t="shared" si="9"/>
        <v>651</v>
      </c>
      <c r="O55" s="56">
        <v>179</v>
      </c>
      <c r="P55" s="56"/>
      <c r="Q55" s="56"/>
      <c r="R55" s="56">
        <v>14</v>
      </c>
      <c r="S55" s="56"/>
      <c r="T55" s="56"/>
      <c r="U55" s="56"/>
      <c r="V55" s="56"/>
      <c r="W55" s="56"/>
      <c r="X55" s="56"/>
      <c r="Y55" s="56"/>
      <c r="Z55" s="56"/>
      <c r="AA55" s="56"/>
      <c r="AB55" s="55"/>
      <c r="AC55" s="55"/>
      <c r="AD55" s="55"/>
      <c r="AE55" s="55"/>
      <c r="AG55" t="str">
        <f t="shared" si="10"/>
        <v>Franklin</v>
      </c>
      <c r="AH55" t="s">
        <v>2802</v>
      </c>
      <c r="AI55" s="8">
        <v>2</v>
      </c>
      <c r="AK55" s="92">
        <v>9</v>
      </c>
      <c r="AL55" s="94">
        <v>11</v>
      </c>
      <c r="AM55" s="94">
        <v>20</v>
      </c>
      <c r="AN55" s="98">
        <v>29910</v>
      </c>
      <c r="AO55" s="98">
        <f t="shared" si="11"/>
        <v>9011</v>
      </c>
      <c r="AP55" t="s">
        <v>1353</v>
      </c>
      <c r="AQ55" s="102">
        <f t="shared" si="18"/>
        <v>929910</v>
      </c>
      <c r="AU55" s="1">
        <v>345</v>
      </c>
      <c r="AV55" s="1">
        <v>306</v>
      </c>
      <c r="AX55" s="2"/>
    </row>
    <row r="56" spans="1:50" hidden="1" outlineLevel="1">
      <c r="A56" t="s">
        <v>1735</v>
      </c>
      <c r="B56" s="8" t="s">
        <v>1276</v>
      </c>
      <c r="C56" s="1">
        <f t="shared" si="12"/>
        <v>13323</v>
      </c>
      <c r="D56" s="6">
        <f>IF(N56&gt;0, RANK(N56,(N56:P56,Q56:AE56)),0)</f>
        <v>1</v>
      </c>
      <c r="E56" s="6">
        <f>IF(O56&gt;0,RANK(O56,(N56:P56,Q56:AE56)),0)</f>
        <v>2</v>
      </c>
      <c r="F56" s="6">
        <f t="shared" si="13"/>
        <v>0</v>
      </c>
      <c r="G56" s="1">
        <f t="shared" si="2"/>
        <v>4965</v>
      </c>
      <c r="H56" s="2">
        <f t="shared" si="3"/>
        <v>0.37266381445620356</v>
      </c>
      <c r="I56" s="7"/>
      <c r="J56" s="2">
        <f t="shared" si="14"/>
        <v>0.67935149741049317</v>
      </c>
      <c r="K56" s="2">
        <f t="shared" si="15"/>
        <v>0.30668768295428955</v>
      </c>
      <c r="L56" s="2">
        <f t="shared" si="16"/>
        <v>0</v>
      </c>
      <c r="M56" s="2">
        <f t="shared" si="17"/>
        <v>1.3960819635217281E-2</v>
      </c>
      <c r="N56" s="56">
        <f t="shared" si="9"/>
        <v>9051</v>
      </c>
      <c r="O56" s="56">
        <v>4086</v>
      </c>
      <c r="P56" s="56"/>
      <c r="Q56" s="56"/>
      <c r="R56" s="56">
        <v>186</v>
      </c>
      <c r="S56" s="56"/>
      <c r="T56" s="56"/>
      <c r="U56" s="56"/>
      <c r="V56" s="56"/>
      <c r="W56" s="56"/>
      <c r="X56" s="56"/>
      <c r="Y56" s="56"/>
      <c r="Z56" s="56"/>
      <c r="AA56" s="56"/>
      <c r="AB56" s="55"/>
      <c r="AC56" s="55"/>
      <c r="AD56" s="55"/>
      <c r="AE56" s="55"/>
      <c r="AG56" t="str">
        <f t="shared" si="10"/>
        <v>Glastonbury</v>
      </c>
      <c r="AH56" t="s">
        <v>2193</v>
      </c>
      <c r="AI56" s="8">
        <v>0</v>
      </c>
      <c r="AK56" s="92">
        <v>9</v>
      </c>
      <c r="AL56" s="94">
        <v>3</v>
      </c>
      <c r="AM56" s="94">
        <v>60</v>
      </c>
      <c r="AN56" s="98">
        <v>31240</v>
      </c>
      <c r="AO56" s="98">
        <f t="shared" si="11"/>
        <v>9003</v>
      </c>
      <c r="AP56" t="s">
        <v>1353</v>
      </c>
      <c r="AQ56" s="102">
        <f t="shared" si="18"/>
        <v>931240</v>
      </c>
      <c r="AU56" s="1">
        <v>4323</v>
      </c>
      <c r="AV56" s="1">
        <v>4728</v>
      </c>
      <c r="AX56" s="2"/>
    </row>
    <row r="57" spans="1:50" hidden="1" outlineLevel="1">
      <c r="A57" t="s">
        <v>2566</v>
      </c>
      <c r="B57" s="8" t="s">
        <v>1276</v>
      </c>
      <c r="C57" s="1">
        <f t="shared" si="12"/>
        <v>1132</v>
      </c>
      <c r="D57" s="6">
        <f>IF(N57&gt;0, RANK(N57,(N57:P57,Q57:AE57)),0)</f>
        <v>1</v>
      </c>
      <c r="E57" s="6">
        <f>IF(O57&gt;0,RANK(O57,(N57:P57,Q57:AE57)),0)</f>
        <v>2</v>
      </c>
      <c r="F57" s="6">
        <f t="shared" si="13"/>
        <v>0</v>
      </c>
      <c r="G57" s="1">
        <f t="shared" si="2"/>
        <v>219</v>
      </c>
      <c r="H57" s="2">
        <f t="shared" si="3"/>
        <v>0.19346289752650175</v>
      </c>
      <c r="I57" s="7"/>
      <c r="J57" s="2">
        <f t="shared" si="14"/>
        <v>0.58833922261484095</v>
      </c>
      <c r="K57" s="2">
        <f t="shared" si="15"/>
        <v>0.3948763250883392</v>
      </c>
      <c r="L57" s="2">
        <f t="shared" si="16"/>
        <v>0</v>
      </c>
      <c r="M57" s="2">
        <f t="shared" si="17"/>
        <v>1.6784452296819852E-2</v>
      </c>
      <c r="N57" s="56">
        <f t="shared" si="9"/>
        <v>666</v>
      </c>
      <c r="O57" s="56">
        <v>447</v>
      </c>
      <c r="P57" s="56"/>
      <c r="Q57" s="56"/>
      <c r="R57" s="56">
        <v>19</v>
      </c>
      <c r="S57" s="56"/>
      <c r="T57" s="56"/>
      <c r="U57" s="56"/>
      <c r="V57" s="56"/>
      <c r="W57" s="56"/>
      <c r="X57" s="56"/>
      <c r="Y57" s="56"/>
      <c r="Z57" s="56"/>
      <c r="AA57" s="56"/>
      <c r="AB57" s="55"/>
      <c r="AC57" s="55"/>
      <c r="AD57" s="55"/>
      <c r="AE57" s="55"/>
      <c r="AG57" t="str">
        <f t="shared" si="10"/>
        <v>Goshen</v>
      </c>
      <c r="AH57" t="s">
        <v>21</v>
      </c>
      <c r="AI57" s="8">
        <v>5</v>
      </c>
      <c r="AK57" s="92">
        <v>9</v>
      </c>
      <c r="AL57" s="94">
        <v>5</v>
      </c>
      <c r="AM57" s="94">
        <v>35</v>
      </c>
      <c r="AN57" s="98">
        <v>32290</v>
      </c>
      <c r="AO57" s="98">
        <f t="shared" si="11"/>
        <v>9005</v>
      </c>
      <c r="AP57" t="s">
        <v>1353</v>
      </c>
      <c r="AQ57" s="102">
        <f t="shared" si="18"/>
        <v>932290</v>
      </c>
      <c r="AU57" s="1">
        <v>355</v>
      </c>
      <c r="AV57" s="1">
        <v>311</v>
      </c>
      <c r="AX57" s="2"/>
    </row>
    <row r="58" spans="1:50" hidden="1" outlineLevel="1">
      <c r="A58" t="s">
        <v>359</v>
      </c>
      <c r="B58" s="8" t="s">
        <v>1276</v>
      </c>
      <c r="C58" s="1">
        <f t="shared" si="12"/>
        <v>3963</v>
      </c>
      <c r="D58" s="6">
        <f>IF(N58&gt;0, RANK(N58,(N58:P58,Q58:AE58)),0)</f>
        <v>1</v>
      </c>
      <c r="E58" s="6">
        <f>IF(O58&gt;0,RANK(O58,(N58:P58,Q58:AE58)),0)</f>
        <v>2</v>
      </c>
      <c r="F58" s="6">
        <f t="shared" si="13"/>
        <v>0</v>
      </c>
      <c r="G58" s="1">
        <f t="shared" si="2"/>
        <v>954</v>
      </c>
      <c r="H58" s="2">
        <f t="shared" si="3"/>
        <v>0.24072672218016655</v>
      </c>
      <c r="I58" s="7"/>
      <c r="J58" s="2">
        <f t="shared" si="14"/>
        <v>0.61090083270249806</v>
      </c>
      <c r="K58" s="2">
        <f t="shared" si="15"/>
        <v>0.37017411052233157</v>
      </c>
      <c r="L58" s="2">
        <f t="shared" si="16"/>
        <v>0</v>
      </c>
      <c r="M58" s="2">
        <f t="shared" si="17"/>
        <v>1.8925056775170368E-2</v>
      </c>
      <c r="N58" s="56">
        <f t="shared" si="9"/>
        <v>2421</v>
      </c>
      <c r="O58" s="56">
        <v>1467</v>
      </c>
      <c r="P58" s="56"/>
      <c r="Q58" s="56"/>
      <c r="R58" s="56">
        <v>75</v>
      </c>
      <c r="S58" s="56"/>
      <c r="T58" s="56"/>
      <c r="U58" s="56"/>
      <c r="V58" s="56"/>
      <c r="W58" s="56"/>
      <c r="X58" s="56"/>
      <c r="Y58" s="56"/>
      <c r="Z58" s="56"/>
      <c r="AA58" s="56"/>
      <c r="AB58" s="55"/>
      <c r="AC58" s="55"/>
      <c r="AD58" s="55"/>
      <c r="AE58" s="55"/>
      <c r="AG58" t="str">
        <f t="shared" si="10"/>
        <v>Granby</v>
      </c>
      <c r="AH58" t="s">
        <v>2193</v>
      </c>
      <c r="AI58" s="8">
        <v>1</v>
      </c>
      <c r="AK58" s="92">
        <v>9</v>
      </c>
      <c r="AL58" s="94">
        <v>3</v>
      </c>
      <c r="AM58" s="94">
        <v>65</v>
      </c>
      <c r="AN58" s="98">
        <v>32640</v>
      </c>
      <c r="AO58" s="98">
        <f t="shared" si="11"/>
        <v>9003</v>
      </c>
      <c r="AP58" t="s">
        <v>1353</v>
      </c>
      <c r="AQ58" s="102">
        <f t="shared" si="18"/>
        <v>932640</v>
      </c>
      <c r="AU58" s="1">
        <v>1094</v>
      </c>
      <c r="AV58" s="1">
        <v>1327</v>
      </c>
      <c r="AX58" s="2"/>
    </row>
    <row r="59" spans="1:50" hidden="1" outlineLevel="1">
      <c r="A59" t="s">
        <v>759</v>
      </c>
      <c r="B59" s="8" t="s">
        <v>1276</v>
      </c>
      <c r="C59" s="1">
        <f t="shared" si="12"/>
        <v>18654</v>
      </c>
      <c r="D59" s="6">
        <f>IF(N59&gt;0, RANK(N59,(N59:P59,Q59:AE59)),0)</f>
        <v>1</v>
      </c>
      <c r="E59" s="6">
        <f>IF(O59&gt;0,RANK(O59,(N59:P59,Q59:AE59)),0)</f>
        <v>2</v>
      </c>
      <c r="F59" s="6">
        <f t="shared" si="13"/>
        <v>0</v>
      </c>
      <c r="G59" s="1">
        <f t="shared" si="2"/>
        <v>1571</v>
      </c>
      <c r="H59" s="2">
        <f t="shared" si="3"/>
        <v>8.4217862120724782E-2</v>
      </c>
      <c r="I59" s="7"/>
      <c r="J59" s="2">
        <f t="shared" si="14"/>
        <v>0.53672134662806903</v>
      </c>
      <c r="K59" s="2">
        <f t="shared" si="15"/>
        <v>0.45250348450734429</v>
      </c>
      <c r="L59" s="2">
        <f t="shared" si="16"/>
        <v>0</v>
      </c>
      <c r="M59" s="2">
        <f t="shared" si="17"/>
        <v>1.0775168864586682E-2</v>
      </c>
      <c r="N59" s="56">
        <f t="shared" si="9"/>
        <v>10012</v>
      </c>
      <c r="O59" s="56">
        <v>8441</v>
      </c>
      <c r="P59" s="56"/>
      <c r="Q59" s="56"/>
      <c r="R59" s="56">
        <v>201</v>
      </c>
      <c r="S59" s="56"/>
      <c r="T59" s="56"/>
      <c r="U59" s="56"/>
      <c r="V59" s="56"/>
      <c r="W59" s="56"/>
      <c r="X59" s="56"/>
      <c r="Y59" s="56"/>
      <c r="Z59" s="56"/>
      <c r="AA59" s="56"/>
      <c r="AB59" s="55"/>
      <c r="AC59" s="55"/>
      <c r="AD59" s="55"/>
      <c r="AE59" s="55"/>
      <c r="AG59" t="str">
        <f t="shared" si="10"/>
        <v>Greenwich</v>
      </c>
      <c r="AH59" t="s">
        <v>2331</v>
      </c>
      <c r="AI59" s="8">
        <v>4</v>
      </c>
      <c r="AK59" s="92">
        <v>9</v>
      </c>
      <c r="AL59" s="94">
        <v>1</v>
      </c>
      <c r="AM59" s="94">
        <v>40</v>
      </c>
      <c r="AN59" s="98">
        <v>33620</v>
      </c>
      <c r="AO59" s="98">
        <f t="shared" si="11"/>
        <v>9001</v>
      </c>
      <c r="AP59" t="s">
        <v>1353</v>
      </c>
      <c r="AQ59" s="102">
        <f t="shared" si="18"/>
        <v>933620</v>
      </c>
      <c r="AU59" s="1">
        <v>5438</v>
      </c>
      <c r="AV59" s="1">
        <v>4574</v>
      </c>
      <c r="AX59" s="2"/>
    </row>
    <row r="60" spans="1:50" hidden="1" outlineLevel="1">
      <c r="A60" t="s">
        <v>1069</v>
      </c>
      <c r="B60" s="8" t="s">
        <v>1276</v>
      </c>
      <c r="C60" s="1">
        <f t="shared" si="12"/>
        <v>2851</v>
      </c>
      <c r="D60" s="6">
        <f>IF(N60&gt;0, RANK(N60,(N60:P60,Q60:AE60)),0)</f>
        <v>1</v>
      </c>
      <c r="E60" s="6">
        <f>IF(O60&gt;0,RANK(O60,(N60:P60,Q60:AE60)),0)</f>
        <v>2</v>
      </c>
      <c r="F60" s="6">
        <f t="shared" si="13"/>
        <v>0</v>
      </c>
      <c r="G60" s="1">
        <f t="shared" si="2"/>
        <v>1667</v>
      </c>
      <c r="H60" s="2">
        <f t="shared" si="3"/>
        <v>0.58470712030866367</v>
      </c>
      <c r="I60" s="7"/>
      <c r="J60" s="2">
        <f t="shared" si="14"/>
        <v>0.77797264117853382</v>
      </c>
      <c r="K60" s="2">
        <f t="shared" si="15"/>
        <v>0.19326552086987023</v>
      </c>
      <c r="L60" s="2">
        <f t="shared" si="16"/>
        <v>0</v>
      </c>
      <c r="M60" s="2">
        <f t="shared" si="17"/>
        <v>2.8761837951595953E-2</v>
      </c>
      <c r="N60" s="56">
        <f t="shared" si="9"/>
        <v>2218</v>
      </c>
      <c r="O60" s="56">
        <v>551</v>
      </c>
      <c r="P60" s="56"/>
      <c r="Q60" s="56"/>
      <c r="R60" s="56">
        <v>82</v>
      </c>
      <c r="S60" s="56"/>
      <c r="T60" s="56"/>
      <c r="U60" s="56"/>
      <c r="V60" s="56"/>
      <c r="W60" s="56"/>
      <c r="X60" s="56"/>
      <c r="Y60" s="56"/>
      <c r="Z60" s="56"/>
      <c r="AA60" s="56"/>
      <c r="AB60" s="55"/>
      <c r="AC60" s="55"/>
      <c r="AD60" s="55"/>
      <c r="AE60" s="55"/>
      <c r="AG60" t="str">
        <f t="shared" si="10"/>
        <v>Griswold</v>
      </c>
      <c r="AH60" t="s">
        <v>2802</v>
      </c>
      <c r="AI60" s="8">
        <v>2</v>
      </c>
      <c r="AK60" s="92">
        <v>9</v>
      </c>
      <c r="AL60" s="94">
        <v>11</v>
      </c>
      <c r="AM60" s="94">
        <v>25</v>
      </c>
      <c r="AN60" s="98">
        <v>33900</v>
      </c>
      <c r="AO60" s="98">
        <f t="shared" si="11"/>
        <v>9011</v>
      </c>
      <c r="AP60" t="s">
        <v>1353</v>
      </c>
      <c r="AQ60" s="102">
        <f t="shared" si="18"/>
        <v>933900</v>
      </c>
      <c r="AU60" s="1">
        <v>1290</v>
      </c>
      <c r="AV60" s="1">
        <v>928</v>
      </c>
      <c r="AX60" s="2"/>
    </row>
    <row r="61" spans="1:50" hidden="1" outlineLevel="1">
      <c r="A61" t="s">
        <v>2236</v>
      </c>
      <c r="B61" s="8" t="s">
        <v>1276</v>
      </c>
      <c r="C61" s="1">
        <f t="shared" si="12"/>
        <v>9562</v>
      </c>
      <c r="D61" s="6">
        <f>IF(N61&gt;0, RANK(N61,(N61:P61,Q61:AE61)),0)</f>
        <v>1</v>
      </c>
      <c r="E61" s="6">
        <f>IF(O61&gt;0,RANK(O61,(N61:P61,Q61:AE61)),0)</f>
        <v>2</v>
      </c>
      <c r="F61" s="6">
        <f t="shared" si="13"/>
        <v>0</v>
      </c>
      <c r="G61" s="1">
        <f t="shared" si="2"/>
        <v>5412</v>
      </c>
      <c r="H61" s="2">
        <f t="shared" si="3"/>
        <v>0.56599037858188661</v>
      </c>
      <c r="I61" s="7"/>
      <c r="J61" s="2">
        <f t="shared" si="14"/>
        <v>0.77536080317925116</v>
      </c>
      <c r="K61" s="2">
        <f t="shared" si="15"/>
        <v>0.20937042459736457</v>
      </c>
      <c r="L61" s="2">
        <f t="shared" si="16"/>
        <v>0</v>
      </c>
      <c r="M61" s="2">
        <f t="shared" si="17"/>
        <v>1.5268772223384269E-2</v>
      </c>
      <c r="N61" s="56">
        <f t="shared" si="9"/>
        <v>7414</v>
      </c>
      <c r="O61" s="56">
        <v>2002</v>
      </c>
      <c r="P61" s="56"/>
      <c r="Q61" s="56"/>
      <c r="R61" s="56">
        <v>146</v>
      </c>
      <c r="S61" s="56"/>
      <c r="T61" s="56"/>
      <c r="U61" s="56"/>
      <c r="V61" s="56"/>
      <c r="W61" s="56"/>
      <c r="X61" s="56"/>
      <c r="Y61" s="56"/>
      <c r="Z61" s="56"/>
      <c r="AA61" s="56"/>
      <c r="AB61" s="55"/>
      <c r="AC61" s="55"/>
      <c r="AD61" s="55"/>
      <c r="AE61" s="55"/>
      <c r="AG61" t="str">
        <f t="shared" si="10"/>
        <v>Groton</v>
      </c>
      <c r="AH61" t="s">
        <v>2802</v>
      </c>
      <c r="AI61" s="8">
        <v>2</v>
      </c>
      <c r="AK61" s="92">
        <v>9</v>
      </c>
      <c r="AL61" s="94">
        <v>11</v>
      </c>
      <c r="AM61" s="94">
        <v>30</v>
      </c>
      <c r="AN61" s="98">
        <v>34250</v>
      </c>
      <c r="AO61" s="98">
        <f t="shared" si="11"/>
        <v>9011</v>
      </c>
      <c r="AP61" t="s">
        <v>1353</v>
      </c>
      <c r="AQ61" s="102">
        <f t="shared" si="18"/>
        <v>934250</v>
      </c>
      <c r="AU61" s="1">
        <v>3273</v>
      </c>
      <c r="AV61" s="1">
        <v>4141</v>
      </c>
      <c r="AX61" s="2"/>
    </row>
    <row r="62" spans="1:50" hidden="1" outlineLevel="1">
      <c r="A62" t="s">
        <v>1106</v>
      </c>
      <c r="B62" s="8" t="s">
        <v>1276</v>
      </c>
      <c r="C62" s="1">
        <f t="shared" si="12"/>
        <v>8144</v>
      </c>
      <c r="D62" s="6">
        <f>IF(N62&gt;0, RANK(N62,(N62:P62,Q62:AE62)),0)</f>
        <v>1</v>
      </c>
      <c r="E62" s="6">
        <f>IF(O62&gt;0,RANK(O62,(N62:P62,Q62:AE62)),0)</f>
        <v>2</v>
      </c>
      <c r="F62" s="6">
        <f t="shared" si="13"/>
        <v>0</v>
      </c>
      <c r="G62" s="1">
        <f t="shared" si="2"/>
        <v>3553</v>
      </c>
      <c r="H62" s="2">
        <f t="shared" si="3"/>
        <v>0.43627210216110018</v>
      </c>
      <c r="I62" s="7"/>
      <c r="J62" s="2">
        <f t="shared" si="14"/>
        <v>0.71254911591355596</v>
      </c>
      <c r="K62" s="2">
        <f t="shared" si="15"/>
        <v>0.27627701375245578</v>
      </c>
      <c r="L62" s="2">
        <f t="shared" si="16"/>
        <v>0</v>
      </c>
      <c r="M62" s="2">
        <f t="shared" si="17"/>
        <v>1.1173870333988256E-2</v>
      </c>
      <c r="N62" s="56">
        <f t="shared" si="9"/>
        <v>5803</v>
      </c>
      <c r="O62" s="56">
        <v>2250</v>
      </c>
      <c r="P62" s="56"/>
      <c r="Q62" s="56"/>
      <c r="R62" s="56">
        <v>91</v>
      </c>
      <c r="S62" s="56"/>
      <c r="T62" s="56"/>
      <c r="U62" s="56"/>
      <c r="V62" s="56"/>
      <c r="W62" s="56"/>
      <c r="X62" s="56"/>
      <c r="Y62" s="56"/>
      <c r="Z62" s="56"/>
      <c r="AA62" s="56"/>
      <c r="AB62" s="55"/>
      <c r="AC62" s="55"/>
      <c r="AD62" s="55"/>
      <c r="AE62" s="55"/>
      <c r="AG62" t="str">
        <f t="shared" si="10"/>
        <v>Guilford</v>
      </c>
      <c r="AH62" t="s">
        <v>302</v>
      </c>
      <c r="AI62" s="8">
        <v>3</v>
      </c>
      <c r="AK62" s="92">
        <v>9</v>
      </c>
      <c r="AL62" s="94">
        <v>9</v>
      </c>
      <c r="AM62" s="94">
        <v>40</v>
      </c>
      <c r="AN62" s="98">
        <v>34950</v>
      </c>
      <c r="AO62" s="98">
        <f t="shared" si="11"/>
        <v>9009</v>
      </c>
      <c r="AP62" t="s">
        <v>1353</v>
      </c>
      <c r="AQ62" s="102">
        <f t="shared" si="18"/>
        <v>934950</v>
      </c>
      <c r="AU62" s="1">
        <v>3258</v>
      </c>
      <c r="AV62" s="1">
        <v>2545</v>
      </c>
      <c r="AX62" s="2"/>
    </row>
    <row r="63" spans="1:50" hidden="1" outlineLevel="1">
      <c r="A63" t="s">
        <v>1642</v>
      </c>
      <c r="B63" s="8" t="s">
        <v>1276</v>
      </c>
      <c r="C63" s="1">
        <f t="shared" si="12"/>
        <v>3356</v>
      </c>
      <c r="D63" s="6">
        <f>IF(N63&gt;0, RANK(N63,(N63:P63,Q63:AE63)),0)</f>
        <v>1</v>
      </c>
      <c r="E63" s="6">
        <f>IF(O63&gt;0,RANK(O63,(N63:P63,Q63:AE63)),0)</f>
        <v>2</v>
      </c>
      <c r="F63" s="6">
        <f t="shared" si="13"/>
        <v>0</v>
      </c>
      <c r="G63" s="1">
        <f t="shared" si="2"/>
        <v>1278</v>
      </c>
      <c r="H63" s="2">
        <f t="shared" si="3"/>
        <v>0.38081048867699641</v>
      </c>
      <c r="I63" s="7"/>
      <c r="J63" s="2">
        <f t="shared" si="14"/>
        <v>0.68027413587604291</v>
      </c>
      <c r="K63" s="2">
        <f t="shared" si="15"/>
        <v>0.2994636471990465</v>
      </c>
      <c r="L63" s="2">
        <f t="shared" si="16"/>
        <v>0</v>
      </c>
      <c r="M63" s="2">
        <f t="shared" si="17"/>
        <v>2.0262216924910592E-2</v>
      </c>
      <c r="N63" s="56">
        <f t="shared" si="9"/>
        <v>2283</v>
      </c>
      <c r="O63" s="56">
        <v>1005</v>
      </c>
      <c r="P63" s="56"/>
      <c r="Q63" s="56"/>
      <c r="R63" s="56">
        <v>68</v>
      </c>
      <c r="S63" s="56"/>
      <c r="T63" s="56"/>
      <c r="U63" s="56"/>
      <c r="V63" s="56"/>
      <c r="W63" s="56"/>
      <c r="X63" s="56"/>
      <c r="Y63" s="56"/>
      <c r="Z63" s="56"/>
      <c r="AA63" s="56"/>
      <c r="AB63" s="55"/>
      <c r="AC63" s="55"/>
      <c r="AD63" s="55"/>
      <c r="AE63" s="55"/>
      <c r="AG63" t="str">
        <f t="shared" si="10"/>
        <v>Haddam</v>
      </c>
      <c r="AH63" t="s">
        <v>1792</v>
      </c>
      <c r="AI63" s="8">
        <v>2</v>
      </c>
      <c r="AK63" s="92">
        <v>9</v>
      </c>
      <c r="AL63" s="94">
        <v>7</v>
      </c>
      <c r="AM63" s="94">
        <v>45</v>
      </c>
      <c r="AN63" s="98">
        <v>35230</v>
      </c>
      <c r="AO63" s="98">
        <f t="shared" si="11"/>
        <v>9007</v>
      </c>
      <c r="AP63" t="s">
        <v>1353</v>
      </c>
      <c r="AQ63" s="102">
        <f t="shared" si="18"/>
        <v>935230</v>
      </c>
      <c r="AU63" s="1">
        <v>1267</v>
      </c>
      <c r="AV63" s="1">
        <v>1016</v>
      </c>
      <c r="AX63" s="2"/>
    </row>
    <row r="64" spans="1:50" hidden="1" outlineLevel="1">
      <c r="A64" t="s">
        <v>1643</v>
      </c>
      <c r="B64" s="8" t="s">
        <v>1276</v>
      </c>
      <c r="C64" s="1">
        <f t="shared" si="12"/>
        <v>18785</v>
      </c>
      <c r="D64" s="6">
        <f>IF(N64&gt;0, RANK(N64,(N64:P64,Q64:AE64)),0)</f>
        <v>1</v>
      </c>
      <c r="E64" s="6">
        <f>IF(O64&gt;0,RANK(O64,(N64:P64,Q64:AE64)),0)</f>
        <v>2</v>
      </c>
      <c r="F64" s="6">
        <f t="shared" si="13"/>
        <v>0</v>
      </c>
      <c r="G64" s="1">
        <f t="shared" si="2"/>
        <v>9082</v>
      </c>
      <c r="H64" s="2">
        <f t="shared" si="3"/>
        <v>0.48347085440511045</v>
      </c>
      <c r="I64" s="7"/>
      <c r="J64" s="2">
        <f t="shared" si="14"/>
        <v>0.73548043651849881</v>
      </c>
      <c r="K64" s="2">
        <f t="shared" si="15"/>
        <v>0.25200958211338836</v>
      </c>
      <c r="L64" s="2">
        <f t="shared" si="16"/>
        <v>0</v>
      </c>
      <c r="M64" s="2">
        <f t="shared" si="17"/>
        <v>1.2509981368112821E-2</v>
      </c>
      <c r="N64" s="56">
        <f t="shared" si="9"/>
        <v>13816</v>
      </c>
      <c r="O64" s="56">
        <v>4734</v>
      </c>
      <c r="P64" s="56"/>
      <c r="Q64" s="56"/>
      <c r="R64" s="56">
        <v>235</v>
      </c>
      <c r="S64" s="56"/>
      <c r="T64" s="56"/>
      <c r="U64" s="56"/>
      <c r="V64" s="56"/>
      <c r="W64" s="56"/>
      <c r="X64" s="56"/>
      <c r="Y64" s="56"/>
      <c r="Z64" s="56"/>
      <c r="AA64" s="56"/>
      <c r="AB64" s="55"/>
      <c r="AC64" s="55"/>
      <c r="AD64" s="55"/>
      <c r="AE64" s="55"/>
      <c r="AG64" t="str">
        <f t="shared" si="10"/>
        <v>Hamden</v>
      </c>
      <c r="AH64" t="s">
        <v>302</v>
      </c>
      <c r="AI64" s="8">
        <v>3</v>
      </c>
      <c r="AK64" s="92">
        <v>9</v>
      </c>
      <c r="AL64" s="94">
        <v>9</v>
      </c>
      <c r="AM64" s="94">
        <v>45</v>
      </c>
      <c r="AN64" s="98">
        <v>35650</v>
      </c>
      <c r="AO64" s="98">
        <f t="shared" si="11"/>
        <v>9009</v>
      </c>
      <c r="AP64" t="s">
        <v>1353</v>
      </c>
      <c r="AQ64" s="102">
        <f t="shared" si="18"/>
        <v>935650</v>
      </c>
      <c r="AU64" s="1">
        <v>8897</v>
      </c>
      <c r="AV64" s="1">
        <v>4919</v>
      </c>
      <c r="AX64" s="2"/>
    </row>
    <row r="65" spans="1:50" hidden="1" outlineLevel="1">
      <c r="A65" t="s">
        <v>2131</v>
      </c>
      <c r="B65" s="8" t="s">
        <v>1276</v>
      </c>
      <c r="C65" s="1">
        <f t="shared" si="12"/>
        <v>655</v>
      </c>
      <c r="D65" s="6">
        <f>IF(N65&gt;0, RANK(N65,(N65:P65,Q65:AE65)),0)</f>
        <v>1</v>
      </c>
      <c r="E65" s="6">
        <f>IF(O65&gt;0,RANK(O65,(N65:P65,Q65:AE65)),0)</f>
        <v>2</v>
      </c>
      <c r="F65" s="6">
        <f t="shared" si="13"/>
        <v>0</v>
      </c>
      <c r="G65" s="1">
        <f t="shared" si="2"/>
        <v>241</v>
      </c>
      <c r="H65" s="2">
        <f t="shared" si="3"/>
        <v>0.36793893129770994</v>
      </c>
      <c r="I65" s="7"/>
      <c r="J65" s="2">
        <f t="shared" si="14"/>
        <v>0.6717557251908397</v>
      </c>
      <c r="K65" s="2">
        <f t="shared" si="15"/>
        <v>0.30381679389312977</v>
      </c>
      <c r="L65" s="2">
        <f t="shared" si="16"/>
        <v>0</v>
      </c>
      <c r="M65" s="2">
        <f t="shared" si="17"/>
        <v>2.4427480916030531E-2</v>
      </c>
      <c r="N65" s="56">
        <f t="shared" si="9"/>
        <v>440</v>
      </c>
      <c r="O65" s="56">
        <v>199</v>
      </c>
      <c r="P65" s="56"/>
      <c r="Q65" s="56"/>
      <c r="R65" s="56">
        <v>16</v>
      </c>
      <c r="S65" s="56"/>
      <c r="T65" s="56"/>
      <c r="U65" s="56"/>
      <c r="V65" s="56"/>
      <c r="W65" s="56"/>
      <c r="X65" s="56"/>
      <c r="Y65" s="56"/>
      <c r="Z65" s="56"/>
      <c r="AA65" s="56"/>
      <c r="AB65" s="55"/>
      <c r="AC65" s="55"/>
      <c r="AD65" s="55"/>
      <c r="AE65" s="55"/>
      <c r="AG65" t="str">
        <f t="shared" si="10"/>
        <v>Hampton</v>
      </c>
      <c r="AH65" t="s">
        <v>96</v>
      </c>
      <c r="AI65" s="8">
        <v>2</v>
      </c>
      <c r="AK65" s="92">
        <v>9</v>
      </c>
      <c r="AL65" s="94">
        <v>15</v>
      </c>
      <c r="AM65" s="94">
        <v>30</v>
      </c>
      <c r="AN65" s="98">
        <v>36000</v>
      </c>
      <c r="AO65" s="98">
        <f t="shared" si="11"/>
        <v>9015</v>
      </c>
      <c r="AP65" t="s">
        <v>1353</v>
      </c>
      <c r="AQ65" s="102">
        <f t="shared" si="18"/>
        <v>936000</v>
      </c>
      <c r="AU65" s="1">
        <v>267</v>
      </c>
      <c r="AV65" s="1">
        <v>173</v>
      </c>
      <c r="AX65" s="2"/>
    </row>
    <row r="66" spans="1:50" hidden="1" outlineLevel="1">
      <c r="A66" t="s">
        <v>2193</v>
      </c>
      <c r="B66" s="8" t="s">
        <v>1276</v>
      </c>
      <c r="C66" s="1">
        <f t="shared" si="12"/>
        <v>18712</v>
      </c>
      <c r="D66" s="6">
        <f>IF(N66&gt;0, RANK(N66,(N66:P66,Q66:AE66)),0)</f>
        <v>1</v>
      </c>
      <c r="E66" s="6">
        <f>IF(O66&gt;0,RANK(O66,(N66:P66,Q66:AE66)),0)</f>
        <v>2</v>
      </c>
      <c r="F66" s="6">
        <f t="shared" si="13"/>
        <v>0</v>
      </c>
      <c r="G66" s="1">
        <f t="shared" ref="G66:G129" si="19">IF(C66&gt;0,MAX(N66:P66)-LARGE(N66:P66,2),0)</f>
        <v>12807</v>
      </c>
      <c r="H66" s="2">
        <f t="shared" ref="H66:H129" si="20">IF(C66&gt;0,G66/C66,0)</f>
        <v>0.68442710560068409</v>
      </c>
      <c r="I66" s="7"/>
      <c r="J66" s="2">
        <f t="shared" si="14"/>
        <v>0.82684908080376229</v>
      </c>
      <c r="K66" s="2">
        <f t="shared" si="15"/>
        <v>0.14242197520307823</v>
      </c>
      <c r="L66" s="2">
        <f t="shared" si="16"/>
        <v>0</v>
      </c>
      <c r="M66" s="2">
        <f t="shared" si="17"/>
        <v>3.072894399315948E-2</v>
      </c>
      <c r="N66" s="56">
        <f t="shared" si="9"/>
        <v>15472</v>
      </c>
      <c r="O66" s="56">
        <v>2665</v>
      </c>
      <c r="P66" s="56"/>
      <c r="Q66" s="56"/>
      <c r="R66" s="56">
        <v>575</v>
      </c>
      <c r="S66" s="56"/>
      <c r="T66" s="56"/>
      <c r="U66" s="56"/>
      <c r="V66" s="56"/>
      <c r="W66" s="56"/>
      <c r="X66" s="56"/>
      <c r="Y66" s="56"/>
      <c r="Z66" s="56"/>
      <c r="AA66" s="56"/>
      <c r="AB66" s="55"/>
      <c r="AC66" s="55"/>
      <c r="AD66" s="55"/>
      <c r="AE66" s="55"/>
      <c r="AG66" t="str">
        <f t="shared" si="10"/>
        <v>Hartford</v>
      </c>
      <c r="AH66" t="s">
        <v>2193</v>
      </c>
      <c r="AI66" s="8">
        <v>1</v>
      </c>
      <c r="AK66" s="92">
        <v>9</v>
      </c>
      <c r="AL66" s="94">
        <v>3</v>
      </c>
      <c r="AM66" s="94">
        <v>70</v>
      </c>
      <c r="AN66" s="98">
        <v>37070</v>
      </c>
      <c r="AO66" s="98">
        <f t="shared" si="11"/>
        <v>9003</v>
      </c>
      <c r="AP66" t="s">
        <v>1353</v>
      </c>
      <c r="AQ66" s="102">
        <f t="shared" si="18"/>
        <v>937070</v>
      </c>
      <c r="AU66" s="1">
        <v>11652</v>
      </c>
      <c r="AV66" s="1">
        <v>3820</v>
      </c>
      <c r="AX66" s="2"/>
    </row>
    <row r="67" spans="1:50" hidden="1" outlineLevel="1">
      <c r="A67" t="s">
        <v>1097</v>
      </c>
      <c r="B67" s="8" t="s">
        <v>1276</v>
      </c>
      <c r="C67" s="1">
        <f t="shared" ref="C67:C98" si="21">SUM(N67:AE67)</f>
        <v>777</v>
      </c>
      <c r="D67" s="6">
        <f>IF(N67&gt;0, RANK(N67,(N67:P67,Q67:AE67)),0)</f>
        <v>1</v>
      </c>
      <c r="E67" s="6">
        <f>IF(O67&gt;0,RANK(O67,(N67:P67,Q67:AE67)),0)</f>
        <v>2</v>
      </c>
      <c r="F67" s="6">
        <f t="shared" ref="F67:F98" si="22">IF(P67&gt;0,RANK(P67,(N67:AE67)),0)</f>
        <v>0</v>
      </c>
      <c r="G67" s="1">
        <f t="shared" si="19"/>
        <v>87</v>
      </c>
      <c r="H67" s="2">
        <f t="shared" si="20"/>
        <v>0.11196911196911197</v>
      </c>
      <c r="I67" s="7"/>
      <c r="J67" s="2">
        <f t="shared" ref="J67:J98" si="23">IF(C67=0,"-",N67/C67)</f>
        <v>0.53796653796653793</v>
      </c>
      <c r="K67" s="2">
        <f t="shared" ref="K67:K98" si="24">IF(C67=0,"-",O67/C67)</f>
        <v>0.42599742599742602</v>
      </c>
      <c r="L67" s="2">
        <f t="shared" ref="L67:L98" si="25">IF(C67=0,"-",P67/C67)</f>
        <v>0</v>
      </c>
      <c r="M67" s="2">
        <f t="shared" ref="M67:M98" si="26">IF(C67=0,"-",(1-J67-K67-L67))</f>
        <v>3.6036036036036057E-2</v>
      </c>
      <c r="N67" s="56">
        <f t="shared" si="9"/>
        <v>418</v>
      </c>
      <c r="O67" s="56">
        <v>331</v>
      </c>
      <c r="P67" s="56"/>
      <c r="Q67" s="56"/>
      <c r="R67" s="56">
        <v>28</v>
      </c>
      <c r="S67" s="56"/>
      <c r="T67" s="56"/>
      <c r="U67" s="56"/>
      <c r="V67" s="56"/>
      <c r="W67" s="56"/>
      <c r="X67" s="56"/>
      <c r="Y67" s="56"/>
      <c r="Z67" s="56"/>
      <c r="AA67" s="56"/>
      <c r="AB67" s="55"/>
      <c r="AC67" s="55"/>
      <c r="AD67" s="55"/>
      <c r="AE67" s="55"/>
      <c r="AG67" t="str">
        <f t="shared" si="10"/>
        <v>Hartland</v>
      </c>
      <c r="AH67" t="s">
        <v>2193</v>
      </c>
      <c r="AI67" s="8">
        <v>1</v>
      </c>
      <c r="AK67" s="92">
        <v>9</v>
      </c>
      <c r="AL67" s="94">
        <v>3</v>
      </c>
      <c r="AM67" s="94">
        <v>75</v>
      </c>
      <c r="AN67" s="98">
        <v>37140</v>
      </c>
      <c r="AO67" s="98">
        <f t="shared" si="11"/>
        <v>9003</v>
      </c>
      <c r="AP67" t="s">
        <v>1353</v>
      </c>
      <c r="AQ67" s="102">
        <f t="shared" ref="AQ67:AQ98" si="27">AK67*100000+AN67</f>
        <v>937140</v>
      </c>
      <c r="AU67" s="1">
        <v>188</v>
      </c>
      <c r="AV67" s="1">
        <v>230</v>
      </c>
      <c r="AX67" s="2"/>
    </row>
    <row r="68" spans="1:50" hidden="1" outlineLevel="1">
      <c r="A68" t="s">
        <v>1817</v>
      </c>
      <c r="B68" s="8" t="s">
        <v>1276</v>
      </c>
      <c r="C68" s="1">
        <f t="shared" si="21"/>
        <v>2271</v>
      </c>
      <c r="D68" s="6">
        <f>IF(N68&gt;0, RANK(N68,(N68:P68,Q68:AE68)),0)</f>
        <v>1</v>
      </c>
      <c r="E68" s="6">
        <f>IF(O68&gt;0,RANK(O68,(N68:P68,Q68:AE68)),0)</f>
        <v>2</v>
      </c>
      <c r="F68" s="6">
        <f t="shared" si="22"/>
        <v>0</v>
      </c>
      <c r="G68" s="1">
        <f t="shared" si="19"/>
        <v>472</v>
      </c>
      <c r="H68" s="2">
        <f t="shared" si="20"/>
        <v>0.20783795684720388</v>
      </c>
      <c r="I68" s="7"/>
      <c r="J68" s="2">
        <f t="shared" si="23"/>
        <v>0.58916776750330246</v>
      </c>
      <c r="K68" s="2">
        <f t="shared" si="24"/>
        <v>0.38132981065609861</v>
      </c>
      <c r="L68" s="2">
        <f t="shared" si="25"/>
        <v>0</v>
      </c>
      <c r="M68" s="2">
        <f t="shared" si="26"/>
        <v>2.9502421840598925E-2</v>
      </c>
      <c r="N68" s="56">
        <f t="shared" ref="N68:N131" si="28">AU68+AV68</f>
        <v>1338</v>
      </c>
      <c r="O68" s="56">
        <v>866</v>
      </c>
      <c r="P68" s="56"/>
      <c r="Q68" s="56"/>
      <c r="R68" s="56">
        <v>67</v>
      </c>
      <c r="S68" s="56"/>
      <c r="T68" s="56"/>
      <c r="U68" s="56"/>
      <c r="V68" s="56"/>
      <c r="W68" s="56"/>
      <c r="X68" s="56"/>
      <c r="Y68" s="56"/>
      <c r="Z68" s="56"/>
      <c r="AA68" s="56"/>
      <c r="AB68" s="55"/>
      <c r="AC68" s="55"/>
      <c r="AD68" s="55"/>
      <c r="AE68" s="55"/>
      <c r="AG68" t="str">
        <f t="shared" ref="AG68:AG131" si="29">A68</f>
        <v>Harwinton</v>
      </c>
      <c r="AH68" t="s">
        <v>21</v>
      </c>
      <c r="AI68" s="8">
        <v>5</v>
      </c>
      <c r="AK68" s="92">
        <v>9</v>
      </c>
      <c r="AL68" s="94">
        <v>5</v>
      </c>
      <c r="AM68" s="94">
        <v>40</v>
      </c>
      <c r="AN68" s="98">
        <v>37280</v>
      </c>
      <c r="AO68" s="98">
        <f t="shared" ref="AO68:AO131" si="30">AK68*1000+AL68</f>
        <v>9005</v>
      </c>
      <c r="AP68" t="s">
        <v>1353</v>
      </c>
      <c r="AQ68" s="102">
        <f t="shared" si="27"/>
        <v>937280</v>
      </c>
      <c r="AU68" s="1">
        <v>748</v>
      </c>
      <c r="AV68" s="1">
        <v>590</v>
      </c>
      <c r="AX68" s="2"/>
    </row>
    <row r="69" spans="1:50" hidden="1" outlineLevel="1">
      <c r="A69" t="s">
        <v>1430</v>
      </c>
      <c r="B69" s="8" t="s">
        <v>1276</v>
      </c>
      <c r="C69" s="1">
        <f t="shared" si="21"/>
        <v>3057</v>
      </c>
      <c r="D69" s="6">
        <f>IF(N69&gt;0, RANK(N69,(N69:P69,Q69:AE69)),0)</f>
        <v>1</v>
      </c>
      <c r="E69" s="6">
        <f>IF(O69&gt;0,RANK(O69,(N69:P69,Q69:AE69)),0)</f>
        <v>2</v>
      </c>
      <c r="F69" s="6">
        <f t="shared" si="22"/>
        <v>0</v>
      </c>
      <c r="G69" s="1">
        <f t="shared" si="19"/>
        <v>1281</v>
      </c>
      <c r="H69" s="2">
        <f t="shared" si="20"/>
        <v>0.41903827281648676</v>
      </c>
      <c r="I69" s="7"/>
      <c r="J69" s="2">
        <f t="shared" si="23"/>
        <v>0.70232253843637549</v>
      </c>
      <c r="K69" s="2">
        <f t="shared" si="24"/>
        <v>0.28328426561988879</v>
      </c>
      <c r="L69" s="2">
        <f t="shared" si="25"/>
        <v>0</v>
      </c>
      <c r="M69" s="2">
        <f t="shared" si="26"/>
        <v>1.4393195943735726E-2</v>
      </c>
      <c r="N69" s="56">
        <f t="shared" si="28"/>
        <v>2147</v>
      </c>
      <c r="O69" s="56">
        <v>866</v>
      </c>
      <c r="P69" s="56"/>
      <c r="Q69" s="56"/>
      <c r="R69" s="56">
        <v>44</v>
      </c>
      <c r="S69" s="56"/>
      <c r="T69" s="56"/>
      <c r="U69" s="56"/>
      <c r="V69" s="56"/>
      <c r="W69" s="56"/>
      <c r="X69" s="56"/>
      <c r="Y69" s="56"/>
      <c r="Z69" s="56"/>
      <c r="AA69" s="56"/>
      <c r="AB69" s="55"/>
      <c r="AC69" s="55"/>
      <c r="AD69" s="55"/>
      <c r="AE69" s="55"/>
      <c r="AG69" t="str">
        <f t="shared" si="29"/>
        <v>Hebron</v>
      </c>
      <c r="AH69" t="s">
        <v>2803</v>
      </c>
      <c r="AI69" s="8">
        <v>2</v>
      </c>
      <c r="AK69" s="92">
        <v>9</v>
      </c>
      <c r="AL69" s="94">
        <v>13</v>
      </c>
      <c r="AM69" s="94">
        <v>30</v>
      </c>
      <c r="AN69" s="98">
        <v>37910</v>
      </c>
      <c r="AO69" s="98">
        <f t="shared" si="30"/>
        <v>9013</v>
      </c>
      <c r="AP69" t="s">
        <v>1353</v>
      </c>
      <c r="AQ69" s="102">
        <f t="shared" si="27"/>
        <v>937910</v>
      </c>
      <c r="AU69" s="1">
        <v>1101</v>
      </c>
      <c r="AV69" s="1">
        <v>1046</v>
      </c>
      <c r="AX69" s="2"/>
    </row>
    <row r="70" spans="1:50" hidden="1" outlineLevel="1">
      <c r="A70" t="s">
        <v>2377</v>
      </c>
      <c r="B70" s="8" t="s">
        <v>1276</v>
      </c>
      <c r="C70" s="1">
        <f t="shared" si="21"/>
        <v>1152</v>
      </c>
      <c r="D70" s="6">
        <f>IF(N70&gt;0, RANK(N70,(N70:P70,Q70:AE70)),0)</f>
        <v>1</v>
      </c>
      <c r="E70" s="6">
        <f>IF(O70&gt;0,RANK(O70,(N70:P70,Q70:AE70)),0)</f>
        <v>2</v>
      </c>
      <c r="F70" s="6">
        <f t="shared" si="22"/>
        <v>0</v>
      </c>
      <c r="G70" s="1">
        <f t="shared" si="19"/>
        <v>238</v>
      </c>
      <c r="H70" s="2">
        <f t="shared" si="20"/>
        <v>0.20659722222222221</v>
      </c>
      <c r="I70" s="7"/>
      <c r="J70" s="2">
        <f t="shared" si="23"/>
        <v>0.59809027777777779</v>
      </c>
      <c r="K70" s="2">
        <f t="shared" si="24"/>
        <v>0.39149305555555558</v>
      </c>
      <c r="L70" s="2">
        <f t="shared" si="25"/>
        <v>0</v>
      </c>
      <c r="M70" s="2">
        <f t="shared" si="26"/>
        <v>1.041666666666663E-2</v>
      </c>
      <c r="N70" s="56">
        <f t="shared" si="28"/>
        <v>689</v>
      </c>
      <c r="O70" s="56">
        <v>451</v>
      </c>
      <c r="P70" s="56"/>
      <c r="Q70" s="56"/>
      <c r="R70" s="56">
        <v>12</v>
      </c>
      <c r="S70" s="56"/>
      <c r="T70" s="56"/>
      <c r="U70" s="56"/>
      <c r="V70" s="56"/>
      <c r="W70" s="56"/>
      <c r="X70" s="56"/>
      <c r="Y70" s="56"/>
      <c r="Z70" s="56"/>
      <c r="AA70" s="56"/>
      <c r="AB70" s="55"/>
      <c r="AC70" s="55"/>
      <c r="AD70" s="55"/>
      <c r="AE70" s="55"/>
      <c r="AG70" t="str">
        <f t="shared" si="29"/>
        <v>Kent</v>
      </c>
      <c r="AH70" t="s">
        <v>21</v>
      </c>
      <c r="AI70" s="8">
        <v>5</v>
      </c>
      <c r="AK70" s="92">
        <v>9</v>
      </c>
      <c r="AL70" s="94">
        <v>5</v>
      </c>
      <c r="AM70" s="94">
        <v>45</v>
      </c>
      <c r="AN70" s="98">
        <v>40290</v>
      </c>
      <c r="AO70" s="98">
        <f t="shared" si="30"/>
        <v>9005</v>
      </c>
      <c r="AP70" t="s">
        <v>1353</v>
      </c>
      <c r="AQ70" s="102">
        <f t="shared" si="27"/>
        <v>940290</v>
      </c>
      <c r="AU70" s="1">
        <v>435</v>
      </c>
      <c r="AV70" s="1">
        <v>254</v>
      </c>
      <c r="AX70" s="2"/>
    </row>
    <row r="71" spans="1:50" hidden="1" outlineLevel="1">
      <c r="A71" t="s">
        <v>1867</v>
      </c>
      <c r="B71" s="8" t="s">
        <v>1276</v>
      </c>
      <c r="C71" s="1">
        <f t="shared" si="21"/>
        <v>4128</v>
      </c>
      <c r="D71" s="6">
        <f>IF(N71&gt;0, RANK(N71,(N71:P71,Q71:AE71)),0)</f>
        <v>1</v>
      </c>
      <c r="E71" s="6">
        <f>IF(O71&gt;0,RANK(O71,(N71:P71,Q71:AE71)),0)</f>
        <v>2</v>
      </c>
      <c r="F71" s="6">
        <f t="shared" si="22"/>
        <v>0</v>
      </c>
      <c r="G71" s="1">
        <f t="shared" si="19"/>
        <v>1813</v>
      </c>
      <c r="H71" s="2">
        <f t="shared" si="20"/>
        <v>0.43919573643410853</v>
      </c>
      <c r="I71" s="7"/>
      <c r="J71" s="2">
        <f t="shared" si="23"/>
        <v>0.70687984496124034</v>
      </c>
      <c r="K71" s="2">
        <f t="shared" si="24"/>
        <v>0.26768410852713176</v>
      </c>
      <c r="L71" s="2">
        <f t="shared" si="25"/>
        <v>0</v>
      </c>
      <c r="M71" s="2">
        <f t="shared" si="26"/>
        <v>2.5436046511627897E-2</v>
      </c>
      <c r="N71" s="56">
        <f t="shared" si="28"/>
        <v>2918</v>
      </c>
      <c r="O71" s="56">
        <v>1105</v>
      </c>
      <c r="P71" s="56"/>
      <c r="Q71" s="56"/>
      <c r="R71" s="56">
        <v>105</v>
      </c>
      <c r="S71" s="56"/>
      <c r="T71" s="56"/>
      <c r="U71" s="56"/>
      <c r="V71" s="56"/>
      <c r="W71" s="56"/>
      <c r="X71" s="56"/>
      <c r="Y71" s="56"/>
      <c r="Z71" s="56"/>
      <c r="AA71" s="56"/>
      <c r="AB71" s="55"/>
      <c r="AC71" s="55"/>
      <c r="AD71" s="55"/>
      <c r="AE71" s="55"/>
      <c r="AG71" t="str">
        <f t="shared" si="29"/>
        <v>Killingly</v>
      </c>
      <c r="AH71" t="s">
        <v>96</v>
      </c>
      <c r="AI71" s="8">
        <v>2</v>
      </c>
      <c r="AK71" s="92">
        <v>9</v>
      </c>
      <c r="AL71" s="94">
        <v>15</v>
      </c>
      <c r="AM71" s="94">
        <v>35</v>
      </c>
      <c r="AN71" s="98">
        <v>40500</v>
      </c>
      <c r="AO71" s="98">
        <f t="shared" si="30"/>
        <v>9015</v>
      </c>
      <c r="AP71" t="s">
        <v>1353</v>
      </c>
      <c r="AQ71" s="102">
        <f t="shared" si="27"/>
        <v>940500</v>
      </c>
      <c r="AU71" s="1">
        <v>1680</v>
      </c>
      <c r="AV71" s="1">
        <v>1238</v>
      </c>
      <c r="AX71" s="2"/>
    </row>
    <row r="72" spans="1:50" hidden="1" outlineLevel="1">
      <c r="A72" t="s">
        <v>2261</v>
      </c>
      <c r="B72" s="8" t="s">
        <v>1276</v>
      </c>
      <c r="C72" s="1">
        <f t="shared" si="21"/>
        <v>2315</v>
      </c>
      <c r="D72" s="6">
        <f>IF(N72&gt;0, RANK(N72,(N72:P72,Q72:AE72)),0)</f>
        <v>1</v>
      </c>
      <c r="E72" s="6">
        <f>IF(O72&gt;0,RANK(O72,(N72:P72,Q72:AE72)),0)</f>
        <v>2</v>
      </c>
      <c r="F72" s="6">
        <f t="shared" si="22"/>
        <v>0</v>
      </c>
      <c r="G72" s="1">
        <f t="shared" si="19"/>
        <v>923</v>
      </c>
      <c r="H72" s="2">
        <f t="shared" si="20"/>
        <v>0.39870410367170628</v>
      </c>
      <c r="I72" s="7"/>
      <c r="J72" s="2">
        <f t="shared" si="23"/>
        <v>0.69200863930885526</v>
      </c>
      <c r="K72" s="2">
        <f t="shared" si="24"/>
        <v>0.29330453563714903</v>
      </c>
      <c r="L72" s="2">
        <f t="shared" si="25"/>
        <v>0</v>
      </c>
      <c r="M72" s="2">
        <f t="shared" si="26"/>
        <v>1.4686825053995711E-2</v>
      </c>
      <c r="N72" s="56">
        <f t="shared" si="28"/>
        <v>1602</v>
      </c>
      <c r="O72" s="56">
        <v>679</v>
      </c>
      <c r="P72" s="56"/>
      <c r="Q72" s="56"/>
      <c r="R72" s="56">
        <v>34</v>
      </c>
      <c r="S72" s="56"/>
      <c r="T72" s="56"/>
      <c r="U72" s="56"/>
      <c r="V72" s="56"/>
      <c r="W72" s="56"/>
      <c r="X72" s="56"/>
      <c r="Y72" s="56"/>
      <c r="Z72" s="56"/>
      <c r="AA72" s="56"/>
      <c r="AB72" s="55"/>
      <c r="AC72" s="55"/>
      <c r="AD72" s="55"/>
      <c r="AE72" s="55"/>
      <c r="AG72" t="str">
        <f t="shared" si="29"/>
        <v>Killingworth</v>
      </c>
      <c r="AH72" t="s">
        <v>1792</v>
      </c>
      <c r="AI72" s="8">
        <v>2</v>
      </c>
      <c r="AK72" s="92">
        <v>9</v>
      </c>
      <c r="AL72" s="94">
        <v>7</v>
      </c>
      <c r="AM72" s="94">
        <v>50</v>
      </c>
      <c r="AN72" s="98">
        <v>40710</v>
      </c>
      <c r="AO72" s="98">
        <f t="shared" si="30"/>
        <v>9007</v>
      </c>
      <c r="AP72" t="s">
        <v>1353</v>
      </c>
      <c r="AQ72" s="102">
        <f t="shared" si="27"/>
        <v>940710</v>
      </c>
      <c r="AU72" s="1">
        <v>756</v>
      </c>
      <c r="AV72" s="1">
        <v>846</v>
      </c>
      <c r="AX72" s="2"/>
    </row>
    <row r="73" spans="1:50" hidden="1" outlineLevel="1">
      <c r="A73" t="s">
        <v>1947</v>
      </c>
      <c r="B73" s="8" t="s">
        <v>1276</v>
      </c>
      <c r="C73" s="1">
        <f t="shared" si="21"/>
        <v>2601</v>
      </c>
      <c r="D73" s="6">
        <f>IF(N73&gt;0, RANK(N73,(N73:P73,Q73:AE73)),0)</f>
        <v>1</v>
      </c>
      <c r="E73" s="6">
        <f>IF(O73&gt;0,RANK(O73,(N73:P73,Q73:AE73)),0)</f>
        <v>2</v>
      </c>
      <c r="F73" s="6">
        <f t="shared" si="22"/>
        <v>0</v>
      </c>
      <c r="G73" s="1">
        <f t="shared" si="19"/>
        <v>933</v>
      </c>
      <c r="H73" s="2">
        <f t="shared" si="20"/>
        <v>0.35870818915801617</v>
      </c>
      <c r="I73" s="7"/>
      <c r="J73" s="2">
        <f t="shared" si="23"/>
        <v>0.66589773164167632</v>
      </c>
      <c r="K73" s="2">
        <f t="shared" si="24"/>
        <v>0.30718954248366015</v>
      </c>
      <c r="L73" s="2">
        <f t="shared" si="25"/>
        <v>0</v>
      </c>
      <c r="M73" s="2">
        <f t="shared" si="26"/>
        <v>2.6912725874663534E-2</v>
      </c>
      <c r="N73" s="56">
        <f t="shared" si="28"/>
        <v>1732</v>
      </c>
      <c r="O73" s="56">
        <v>799</v>
      </c>
      <c r="P73" s="56"/>
      <c r="Q73" s="56"/>
      <c r="R73" s="56">
        <v>70</v>
      </c>
      <c r="S73" s="56"/>
      <c r="T73" s="56"/>
      <c r="U73" s="56"/>
      <c r="V73" s="56"/>
      <c r="W73" s="56"/>
      <c r="X73" s="56"/>
      <c r="Y73" s="56"/>
      <c r="Z73" s="56"/>
      <c r="AA73" s="56"/>
      <c r="AB73" s="55"/>
      <c r="AC73" s="55"/>
      <c r="AD73" s="55"/>
      <c r="AE73" s="55"/>
      <c r="AG73" t="str">
        <f t="shared" si="29"/>
        <v>Lebanon</v>
      </c>
      <c r="AH73" t="s">
        <v>2802</v>
      </c>
      <c r="AI73" s="8">
        <v>2</v>
      </c>
      <c r="AK73" s="92">
        <v>9</v>
      </c>
      <c r="AL73" s="94">
        <v>11</v>
      </c>
      <c r="AM73" s="94">
        <v>35</v>
      </c>
      <c r="AN73" s="98">
        <v>42390</v>
      </c>
      <c r="AO73" s="98">
        <f t="shared" si="30"/>
        <v>9011</v>
      </c>
      <c r="AP73" t="s">
        <v>1353</v>
      </c>
      <c r="AQ73" s="102">
        <f t="shared" si="27"/>
        <v>942390</v>
      </c>
      <c r="AU73" s="1">
        <v>980</v>
      </c>
      <c r="AV73" s="1">
        <v>752</v>
      </c>
      <c r="AX73" s="2"/>
    </row>
    <row r="74" spans="1:50" hidden="1" outlineLevel="1">
      <c r="A74" t="s">
        <v>1004</v>
      </c>
      <c r="B74" s="8" t="s">
        <v>1276</v>
      </c>
      <c r="C74" s="1">
        <f t="shared" si="21"/>
        <v>4993</v>
      </c>
      <c r="D74" s="6">
        <f>IF(N74&gt;0, RANK(N74,(N74:P74,Q74:AE74)),0)</f>
        <v>1</v>
      </c>
      <c r="E74" s="6">
        <f>IF(O74&gt;0,RANK(O74,(N74:P74,Q74:AE74)),0)</f>
        <v>2</v>
      </c>
      <c r="F74" s="6">
        <f t="shared" si="22"/>
        <v>0</v>
      </c>
      <c r="G74" s="1">
        <f t="shared" si="19"/>
        <v>2448</v>
      </c>
      <c r="H74" s="2">
        <f t="shared" si="20"/>
        <v>0.4902864009613459</v>
      </c>
      <c r="I74" s="7"/>
      <c r="J74" s="2">
        <f t="shared" si="23"/>
        <v>0.73763268576006413</v>
      </c>
      <c r="K74" s="2">
        <f t="shared" si="24"/>
        <v>0.2473462847987182</v>
      </c>
      <c r="L74" s="2">
        <f t="shared" si="25"/>
        <v>0</v>
      </c>
      <c r="M74" s="2">
        <f t="shared" si="26"/>
        <v>1.5021029441217665E-2</v>
      </c>
      <c r="N74" s="56">
        <f t="shared" si="28"/>
        <v>3683</v>
      </c>
      <c r="O74" s="56">
        <v>1235</v>
      </c>
      <c r="P74" s="56"/>
      <c r="Q74" s="56"/>
      <c r="R74" s="56">
        <v>75</v>
      </c>
      <c r="S74" s="56"/>
      <c r="T74" s="56"/>
      <c r="U74" s="56"/>
      <c r="V74" s="56"/>
      <c r="W74" s="56"/>
      <c r="X74" s="56"/>
      <c r="Y74" s="56"/>
      <c r="Z74" s="56"/>
      <c r="AA74" s="56"/>
      <c r="AB74" s="55"/>
      <c r="AC74" s="55"/>
      <c r="AD74" s="55"/>
      <c r="AE74" s="55"/>
      <c r="AG74" t="str">
        <f t="shared" si="29"/>
        <v>Ledyard</v>
      </c>
      <c r="AH74" t="s">
        <v>2802</v>
      </c>
      <c r="AI74" s="8">
        <v>2</v>
      </c>
      <c r="AK74" s="92">
        <v>9</v>
      </c>
      <c r="AL74" s="94">
        <v>11</v>
      </c>
      <c r="AM74" s="94">
        <v>40</v>
      </c>
      <c r="AN74" s="98">
        <v>42600</v>
      </c>
      <c r="AO74" s="98">
        <f t="shared" si="30"/>
        <v>9011</v>
      </c>
      <c r="AP74" t="s">
        <v>1353</v>
      </c>
      <c r="AQ74" s="102">
        <f t="shared" si="27"/>
        <v>942600</v>
      </c>
      <c r="AU74" s="1">
        <v>1633</v>
      </c>
      <c r="AV74" s="1">
        <v>2050</v>
      </c>
      <c r="AX74" s="2"/>
    </row>
    <row r="75" spans="1:50" hidden="1" outlineLevel="1">
      <c r="A75" t="s">
        <v>1161</v>
      </c>
      <c r="B75" s="8" t="s">
        <v>1276</v>
      </c>
      <c r="C75" s="1">
        <f t="shared" si="21"/>
        <v>1382</v>
      </c>
      <c r="D75" s="6">
        <f>IF(N75&gt;0, RANK(N75,(N75:P75,Q75:AE75)),0)</f>
        <v>1</v>
      </c>
      <c r="E75" s="6">
        <f>IF(O75&gt;0,RANK(O75,(N75:P75,Q75:AE75)),0)</f>
        <v>2</v>
      </c>
      <c r="F75" s="6">
        <f t="shared" si="22"/>
        <v>0</v>
      </c>
      <c r="G75" s="1">
        <f t="shared" si="19"/>
        <v>836</v>
      </c>
      <c r="H75" s="2">
        <f t="shared" si="20"/>
        <v>0.60492040520984081</v>
      </c>
      <c r="I75" s="7"/>
      <c r="J75" s="2">
        <f t="shared" si="23"/>
        <v>0.7872648335745297</v>
      </c>
      <c r="K75" s="2">
        <f t="shared" si="24"/>
        <v>0.18234442836468887</v>
      </c>
      <c r="L75" s="2">
        <f t="shared" si="25"/>
        <v>0</v>
      </c>
      <c r="M75" s="2">
        <f t="shared" si="26"/>
        <v>3.0390738060781436E-2</v>
      </c>
      <c r="N75" s="56">
        <f t="shared" si="28"/>
        <v>1088</v>
      </c>
      <c r="O75" s="56">
        <v>252</v>
      </c>
      <c r="P75" s="56"/>
      <c r="Q75" s="56"/>
      <c r="R75" s="56">
        <v>42</v>
      </c>
      <c r="S75" s="56"/>
      <c r="T75" s="56"/>
      <c r="U75" s="56"/>
      <c r="V75" s="56"/>
      <c r="W75" s="56"/>
      <c r="X75" s="56"/>
      <c r="Y75" s="56"/>
      <c r="Z75" s="56"/>
      <c r="AA75" s="56"/>
      <c r="AB75" s="55"/>
      <c r="AC75" s="55"/>
      <c r="AD75" s="55"/>
      <c r="AE75" s="55"/>
      <c r="AG75" t="str">
        <f t="shared" si="29"/>
        <v>Lisbon</v>
      </c>
      <c r="AH75" t="s">
        <v>2802</v>
      </c>
      <c r="AI75" s="8">
        <v>2</v>
      </c>
      <c r="AK75" s="92">
        <v>9</v>
      </c>
      <c r="AL75" s="94">
        <v>11</v>
      </c>
      <c r="AM75" s="94">
        <v>45</v>
      </c>
      <c r="AN75" s="98">
        <v>43230</v>
      </c>
      <c r="AO75" s="98">
        <f t="shared" si="30"/>
        <v>9011</v>
      </c>
      <c r="AP75" t="s">
        <v>1353</v>
      </c>
      <c r="AQ75" s="102">
        <f t="shared" si="27"/>
        <v>943230</v>
      </c>
      <c r="AU75" s="1">
        <v>568</v>
      </c>
      <c r="AV75" s="1">
        <v>520</v>
      </c>
      <c r="AX75" s="2"/>
    </row>
    <row r="76" spans="1:50" hidden="1" outlineLevel="1">
      <c r="A76" t="s">
        <v>21</v>
      </c>
      <c r="B76" s="8" t="s">
        <v>1276</v>
      </c>
      <c r="C76" s="1">
        <f t="shared" si="21"/>
        <v>3441</v>
      </c>
      <c r="D76" s="6">
        <f>IF(N76&gt;0, RANK(N76,(N76:P76,Q76:AE76)),0)</f>
        <v>1</v>
      </c>
      <c r="E76" s="6">
        <f>IF(O76&gt;0,RANK(O76,(N76:P76,Q76:AE76)),0)</f>
        <v>2</v>
      </c>
      <c r="F76" s="6">
        <f t="shared" si="22"/>
        <v>0</v>
      </c>
      <c r="G76" s="1">
        <f t="shared" si="19"/>
        <v>777</v>
      </c>
      <c r="H76" s="2">
        <f t="shared" si="20"/>
        <v>0.22580645161290322</v>
      </c>
      <c r="I76" s="7"/>
      <c r="J76" s="2">
        <f t="shared" si="23"/>
        <v>0.60069747166521359</v>
      </c>
      <c r="K76" s="2">
        <f t="shared" si="24"/>
        <v>0.3748910200523104</v>
      </c>
      <c r="L76" s="2">
        <f t="shared" si="25"/>
        <v>0</v>
      </c>
      <c r="M76" s="2">
        <f t="shared" si="26"/>
        <v>2.4411508282476013E-2</v>
      </c>
      <c r="N76" s="56">
        <f t="shared" si="28"/>
        <v>2067</v>
      </c>
      <c r="O76" s="56">
        <v>1290</v>
      </c>
      <c r="P76" s="56"/>
      <c r="Q76" s="56"/>
      <c r="R76" s="56">
        <v>84</v>
      </c>
      <c r="S76" s="56"/>
      <c r="T76" s="56"/>
      <c r="U76" s="56"/>
      <c r="V76" s="56"/>
      <c r="W76" s="56"/>
      <c r="X76" s="56"/>
      <c r="Y76" s="56"/>
      <c r="Z76" s="56"/>
      <c r="AA76" s="56"/>
      <c r="AB76" s="55"/>
      <c r="AC76" s="55"/>
      <c r="AD76" s="55"/>
      <c r="AE76" s="55"/>
      <c r="AG76" t="str">
        <f t="shared" si="29"/>
        <v>Litchfield</v>
      </c>
      <c r="AH76" t="s">
        <v>21</v>
      </c>
      <c r="AI76" s="8">
        <v>5</v>
      </c>
      <c r="AK76" s="92">
        <v>9</v>
      </c>
      <c r="AL76" s="94">
        <v>5</v>
      </c>
      <c r="AM76" s="94">
        <v>50</v>
      </c>
      <c r="AN76" s="98">
        <v>43370</v>
      </c>
      <c r="AO76" s="98">
        <f t="shared" si="30"/>
        <v>9005</v>
      </c>
      <c r="AP76" t="s">
        <v>1353</v>
      </c>
      <c r="AQ76" s="102">
        <f t="shared" si="27"/>
        <v>943370</v>
      </c>
      <c r="AU76" s="1">
        <v>1129</v>
      </c>
      <c r="AV76" s="1">
        <v>938</v>
      </c>
      <c r="AX76" s="2"/>
    </row>
    <row r="77" spans="1:50" hidden="1" outlineLevel="1">
      <c r="A77" t="s">
        <v>410</v>
      </c>
      <c r="B77" s="8" t="s">
        <v>1276</v>
      </c>
      <c r="C77" s="1">
        <f t="shared" si="21"/>
        <v>1075</v>
      </c>
      <c r="D77" s="6">
        <f>IF(N77&gt;0, RANK(N77,(N77:P77,Q77:AE77)),0)</f>
        <v>1</v>
      </c>
      <c r="E77" s="6">
        <f>IF(O77&gt;0,RANK(O77,(N77:P77,Q77:AE77)),0)</f>
        <v>2</v>
      </c>
      <c r="F77" s="6">
        <f t="shared" si="22"/>
        <v>0</v>
      </c>
      <c r="G77" s="1">
        <f t="shared" si="19"/>
        <v>425</v>
      </c>
      <c r="H77" s="2">
        <f t="shared" si="20"/>
        <v>0.39534883720930231</v>
      </c>
      <c r="I77" s="7"/>
      <c r="J77" s="2">
        <f t="shared" si="23"/>
        <v>0.69023255813953488</v>
      </c>
      <c r="K77" s="2">
        <f t="shared" si="24"/>
        <v>0.29488372093023257</v>
      </c>
      <c r="L77" s="2">
        <f t="shared" si="25"/>
        <v>0</v>
      </c>
      <c r="M77" s="2">
        <f t="shared" si="26"/>
        <v>1.4883720930232547E-2</v>
      </c>
      <c r="N77" s="56">
        <f t="shared" si="28"/>
        <v>742</v>
      </c>
      <c r="O77" s="56">
        <v>317</v>
      </c>
      <c r="P77" s="56"/>
      <c r="Q77" s="56"/>
      <c r="R77" s="56">
        <v>16</v>
      </c>
      <c r="S77" s="56"/>
      <c r="T77" s="56"/>
      <c r="U77" s="56"/>
      <c r="V77" s="56"/>
      <c r="W77" s="56"/>
      <c r="X77" s="56"/>
      <c r="Y77" s="56"/>
      <c r="Z77" s="56"/>
      <c r="AA77" s="56"/>
      <c r="AB77" s="55"/>
      <c r="AC77" s="55"/>
      <c r="AD77" s="55"/>
      <c r="AE77" s="55"/>
      <c r="AG77" t="str">
        <f t="shared" si="29"/>
        <v>Lyme</v>
      </c>
      <c r="AH77" t="s">
        <v>2802</v>
      </c>
      <c r="AI77" s="8">
        <v>2</v>
      </c>
      <c r="AK77" s="92">
        <v>9</v>
      </c>
      <c r="AL77" s="94">
        <v>11</v>
      </c>
      <c r="AM77" s="94">
        <v>50</v>
      </c>
      <c r="AN77" s="98">
        <v>44210</v>
      </c>
      <c r="AO77" s="98">
        <f t="shared" si="30"/>
        <v>9011</v>
      </c>
      <c r="AP77" t="s">
        <v>1353</v>
      </c>
      <c r="AQ77" s="102">
        <f t="shared" si="27"/>
        <v>944210</v>
      </c>
      <c r="AU77" s="1">
        <v>272</v>
      </c>
      <c r="AV77" s="1">
        <v>470</v>
      </c>
      <c r="AX77" s="2"/>
    </row>
    <row r="78" spans="1:50" hidden="1" outlineLevel="1">
      <c r="A78" t="s">
        <v>1212</v>
      </c>
      <c r="B78" s="8" t="s">
        <v>1276</v>
      </c>
      <c r="C78" s="1">
        <f t="shared" si="21"/>
        <v>6948</v>
      </c>
      <c r="D78" s="6">
        <f>IF(N78&gt;0, RANK(N78,(N78:P78,Q78:AE78)),0)</f>
        <v>1</v>
      </c>
      <c r="E78" s="6">
        <f>IF(O78&gt;0,RANK(O78,(N78:P78,Q78:AE78)),0)</f>
        <v>2</v>
      </c>
      <c r="F78" s="6">
        <f t="shared" si="22"/>
        <v>0</v>
      </c>
      <c r="G78" s="1">
        <f t="shared" si="19"/>
        <v>1943</v>
      </c>
      <c r="H78" s="2">
        <f t="shared" si="20"/>
        <v>0.27964881980426021</v>
      </c>
      <c r="I78" s="7"/>
      <c r="J78" s="2">
        <f t="shared" si="23"/>
        <v>0.63356361542890038</v>
      </c>
      <c r="K78" s="2">
        <f t="shared" si="24"/>
        <v>0.35391479562464018</v>
      </c>
      <c r="L78" s="2">
        <f t="shared" si="25"/>
        <v>0</v>
      </c>
      <c r="M78" s="2">
        <f t="shared" si="26"/>
        <v>1.2521588946459439E-2</v>
      </c>
      <c r="N78" s="56">
        <f t="shared" si="28"/>
        <v>4402</v>
      </c>
      <c r="O78" s="56">
        <v>2459</v>
      </c>
      <c r="P78" s="56"/>
      <c r="Q78" s="56"/>
      <c r="R78" s="56">
        <v>87</v>
      </c>
      <c r="S78" s="56"/>
      <c r="T78" s="56"/>
      <c r="U78" s="56"/>
      <c r="V78" s="56"/>
      <c r="W78" s="56"/>
      <c r="X78" s="56"/>
      <c r="Y78" s="56"/>
      <c r="Z78" s="56"/>
      <c r="AA78" s="56"/>
      <c r="AB78" s="55"/>
      <c r="AC78" s="55"/>
      <c r="AD78" s="55"/>
      <c r="AE78" s="55"/>
      <c r="AG78" t="str">
        <f t="shared" si="29"/>
        <v>Madison</v>
      </c>
      <c r="AH78" t="s">
        <v>302</v>
      </c>
      <c r="AI78" s="8">
        <v>2</v>
      </c>
      <c r="AK78" s="92">
        <v>9</v>
      </c>
      <c r="AL78" s="94">
        <v>9</v>
      </c>
      <c r="AM78" s="94">
        <v>50</v>
      </c>
      <c r="AN78" s="98">
        <v>44560</v>
      </c>
      <c r="AO78" s="98">
        <f t="shared" si="30"/>
        <v>9009</v>
      </c>
      <c r="AP78" t="s">
        <v>1353</v>
      </c>
      <c r="AQ78" s="102">
        <f t="shared" si="27"/>
        <v>944560</v>
      </c>
      <c r="AU78" s="1">
        <v>2041</v>
      </c>
      <c r="AV78" s="1">
        <v>2361</v>
      </c>
      <c r="AX78" s="2"/>
    </row>
    <row r="79" spans="1:50" hidden="1" outlineLevel="1">
      <c r="A79" t="s">
        <v>45</v>
      </c>
      <c r="B79" s="8" t="s">
        <v>1276</v>
      </c>
      <c r="C79" s="1">
        <f t="shared" si="21"/>
        <v>19531</v>
      </c>
      <c r="D79" s="6">
        <f>IF(N79&gt;0, RANK(N79,(N79:P79,Q79:AE79)),0)</f>
        <v>1</v>
      </c>
      <c r="E79" s="6">
        <f>IF(O79&gt;0,RANK(O79,(N79:P79,Q79:AE79)),0)</f>
        <v>2</v>
      </c>
      <c r="F79" s="6">
        <f t="shared" si="22"/>
        <v>0</v>
      </c>
      <c r="G79" s="1">
        <f t="shared" si="19"/>
        <v>8362</v>
      </c>
      <c r="H79" s="2">
        <f t="shared" si="20"/>
        <v>0.42813988019046645</v>
      </c>
      <c r="I79" s="7"/>
      <c r="J79" s="2">
        <f t="shared" si="23"/>
        <v>0.70078337002713631</v>
      </c>
      <c r="K79" s="2">
        <f t="shared" si="24"/>
        <v>0.27264348983666992</v>
      </c>
      <c r="L79" s="2">
        <f t="shared" si="25"/>
        <v>0</v>
      </c>
      <c r="M79" s="2">
        <f t="shared" si="26"/>
        <v>2.6573140136193774E-2</v>
      </c>
      <c r="N79" s="56">
        <f t="shared" si="28"/>
        <v>13687</v>
      </c>
      <c r="O79" s="56">
        <v>5325</v>
      </c>
      <c r="P79" s="56"/>
      <c r="Q79" s="56"/>
      <c r="R79" s="56">
        <v>519</v>
      </c>
      <c r="S79" s="56"/>
      <c r="T79" s="56"/>
      <c r="U79" s="56"/>
      <c r="V79" s="56"/>
      <c r="W79" s="56"/>
      <c r="X79" s="56"/>
      <c r="Y79" s="56"/>
      <c r="Z79" s="56"/>
      <c r="AA79" s="56"/>
      <c r="AB79" s="55"/>
      <c r="AC79" s="55"/>
      <c r="AD79" s="55"/>
      <c r="AE79" s="55"/>
      <c r="AG79" t="str">
        <f t="shared" si="29"/>
        <v>Manchester</v>
      </c>
      <c r="AH79" t="s">
        <v>2193</v>
      </c>
      <c r="AI79" s="8">
        <v>1</v>
      </c>
      <c r="AK79" s="92">
        <v>9</v>
      </c>
      <c r="AL79" s="94">
        <v>3</v>
      </c>
      <c r="AM79" s="94">
        <v>80</v>
      </c>
      <c r="AN79" s="98">
        <v>44700</v>
      </c>
      <c r="AO79" s="98">
        <f t="shared" si="30"/>
        <v>9003</v>
      </c>
      <c r="AP79" t="s">
        <v>1353</v>
      </c>
      <c r="AQ79" s="102">
        <f t="shared" si="27"/>
        <v>944700</v>
      </c>
      <c r="AU79" s="1">
        <v>7813</v>
      </c>
      <c r="AV79" s="1">
        <v>5874</v>
      </c>
      <c r="AX79" s="2"/>
    </row>
    <row r="80" spans="1:50" hidden="1" outlineLevel="1">
      <c r="A80" t="s">
        <v>1567</v>
      </c>
      <c r="B80" s="8" t="s">
        <v>1276</v>
      </c>
      <c r="C80" s="1">
        <f t="shared" si="21"/>
        <v>4928</v>
      </c>
      <c r="D80" s="6">
        <f>IF(N80&gt;0, RANK(N80,(N80:P80,Q80:AE80)),0)</f>
        <v>1</v>
      </c>
      <c r="E80" s="6">
        <f>IF(O80&gt;0,RANK(O80,(N80:P80,Q80:AE80)),0)</f>
        <v>2</v>
      </c>
      <c r="F80" s="6">
        <f t="shared" si="22"/>
        <v>0</v>
      </c>
      <c r="G80" s="1">
        <f t="shared" si="19"/>
        <v>2647</v>
      </c>
      <c r="H80" s="2">
        <f t="shared" si="20"/>
        <v>0.53713474025974028</v>
      </c>
      <c r="I80" s="7"/>
      <c r="J80" s="2">
        <f t="shared" si="23"/>
        <v>0.75811688311688308</v>
      </c>
      <c r="K80" s="2">
        <f t="shared" si="24"/>
        <v>0.22098214285714285</v>
      </c>
      <c r="L80" s="2">
        <f t="shared" si="25"/>
        <v>0</v>
      </c>
      <c r="M80" s="2">
        <f t="shared" si="26"/>
        <v>2.0900974025974073E-2</v>
      </c>
      <c r="N80" s="56">
        <f t="shared" si="28"/>
        <v>3736</v>
      </c>
      <c r="O80" s="56">
        <v>1089</v>
      </c>
      <c r="P80" s="56"/>
      <c r="Q80" s="56"/>
      <c r="R80" s="56">
        <v>103</v>
      </c>
      <c r="S80" s="56"/>
      <c r="T80" s="56"/>
      <c r="U80" s="56"/>
      <c r="V80" s="56"/>
      <c r="W80" s="56"/>
      <c r="X80" s="56"/>
      <c r="Y80" s="56"/>
      <c r="Z80" s="56"/>
      <c r="AA80" s="56"/>
      <c r="AB80" s="55"/>
      <c r="AC80" s="55"/>
      <c r="AD80" s="55"/>
      <c r="AE80" s="55"/>
      <c r="AG80" t="str">
        <f t="shared" si="29"/>
        <v>Mansfield</v>
      </c>
      <c r="AH80" t="s">
        <v>2803</v>
      </c>
      <c r="AI80" s="8">
        <v>2</v>
      </c>
      <c r="AK80" s="92">
        <v>9</v>
      </c>
      <c r="AL80" s="94">
        <v>13</v>
      </c>
      <c r="AM80" s="94">
        <v>35</v>
      </c>
      <c r="AN80" s="98">
        <v>44910</v>
      </c>
      <c r="AO80" s="98">
        <f t="shared" si="30"/>
        <v>9013</v>
      </c>
      <c r="AP80" t="s">
        <v>1353</v>
      </c>
      <c r="AQ80" s="102">
        <f t="shared" si="27"/>
        <v>944910</v>
      </c>
      <c r="AU80" s="1">
        <v>2471</v>
      </c>
      <c r="AV80" s="1">
        <v>1265</v>
      </c>
      <c r="AX80" s="2"/>
    </row>
    <row r="81" spans="1:50" hidden="1" outlineLevel="1">
      <c r="A81" t="s">
        <v>1556</v>
      </c>
      <c r="B81" s="8" t="s">
        <v>1276</v>
      </c>
      <c r="C81" s="1">
        <f t="shared" si="21"/>
        <v>2436</v>
      </c>
      <c r="D81" s="6">
        <f>IF(N81&gt;0, RANK(N81,(N81:P81,Q81:AE81)),0)</f>
        <v>1</v>
      </c>
      <c r="E81" s="6">
        <f>IF(O81&gt;0,RANK(O81,(N81:P81,Q81:AE81)),0)</f>
        <v>2</v>
      </c>
      <c r="F81" s="6">
        <f t="shared" si="22"/>
        <v>0</v>
      </c>
      <c r="G81" s="1">
        <f t="shared" si="19"/>
        <v>885</v>
      </c>
      <c r="H81" s="2">
        <f t="shared" si="20"/>
        <v>0.36330049261083741</v>
      </c>
      <c r="I81" s="7"/>
      <c r="J81" s="2">
        <f t="shared" si="23"/>
        <v>0.67241379310344829</v>
      </c>
      <c r="K81" s="2">
        <f t="shared" si="24"/>
        <v>0.30911330049261082</v>
      </c>
      <c r="L81" s="2">
        <f t="shared" si="25"/>
        <v>0</v>
      </c>
      <c r="M81" s="2">
        <f t="shared" si="26"/>
        <v>1.8472906403940892E-2</v>
      </c>
      <c r="N81" s="56">
        <f t="shared" si="28"/>
        <v>1638</v>
      </c>
      <c r="O81" s="56">
        <v>753</v>
      </c>
      <c r="P81" s="56"/>
      <c r="Q81" s="56"/>
      <c r="R81" s="56">
        <v>45</v>
      </c>
      <c r="S81" s="56"/>
      <c r="T81" s="56"/>
      <c r="U81" s="56"/>
      <c r="V81" s="56"/>
      <c r="W81" s="56"/>
      <c r="X81" s="56"/>
      <c r="Y81" s="56"/>
      <c r="Z81" s="56"/>
      <c r="AA81" s="56"/>
      <c r="AB81" s="55"/>
      <c r="AC81" s="55"/>
      <c r="AD81" s="55"/>
      <c r="AE81" s="55"/>
      <c r="AG81" t="str">
        <f t="shared" si="29"/>
        <v>Marlborough</v>
      </c>
      <c r="AH81" t="s">
        <v>2193</v>
      </c>
      <c r="AI81" s="8">
        <v>2</v>
      </c>
      <c r="AK81" s="92">
        <v>9</v>
      </c>
      <c r="AL81" s="94">
        <v>3</v>
      </c>
      <c r="AM81" s="94">
        <v>85</v>
      </c>
      <c r="AN81" s="98">
        <v>45820</v>
      </c>
      <c r="AO81" s="98">
        <f t="shared" si="30"/>
        <v>9003</v>
      </c>
      <c r="AP81" t="s">
        <v>1353</v>
      </c>
      <c r="AQ81" s="102">
        <f t="shared" si="27"/>
        <v>945820</v>
      </c>
      <c r="AU81" s="1">
        <v>846</v>
      </c>
      <c r="AV81" s="1">
        <v>792</v>
      </c>
      <c r="AX81" s="2"/>
    </row>
    <row r="82" spans="1:50" hidden="1" outlineLevel="1">
      <c r="A82" t="s">
        <v>94</v>
      </c>
      <c r="B82" s="8" t="s">
        <v>1276</v>
      </c>
      <c r="C82" s="1">
        <f t="shared" si="21"/>
        <v>16880</v>
      </c>
      <c r="D82" s="6">
        <f>IF(N82&gt;0, RANK(N82,(N82:P82,Q82:AE82)),0)</f>
        <v>1</v>
      </c>
      <c r="E82" s="6">
        <f>IF(O82&gt;0,RANK(O82,(N82:P82,Q82:AE82)),0)</f>
        <v>2</v>
      </c>
      <c r="F82" s="6">
        <f t="shared" si="22"/>
        <v>0</v>
      </c>
      <c r="G82" s="1">
        <f t="shared" si="19"/>
        <v>7978</v>
      </c>
      <c r="H82" s="2">
        <f t="shared" si="20"/>
        <v>0.47263033175355451</v>
      </c>
      <c r="I82" s="7"/>
      <c r="J82" s="2">
        <f t="shared" si="23"/>
        <v>0.72452606635071093</v>
      </c>
      <c r="K82" s="2">
        <f t="shared" si="24"/>
        <v>0.25189573459715642</v>
      </c>
      <c r="L82" s="2">
        <f t="shared" si="25"/>
        <v>0</v>
      </c>
      <c r="M82" s="2">
        <f t="shared" si="26"/>
        <v>2.3578199052132653E-2</v>
      </c>
      <c r="N82" s="56">
        <f t="shared" si="28"/>
        <v>12230</v>
      </c>
      <c r="O82" s="56">
        <v>4252</v>
      </c>
      <c r="P82" s="56"/>
      <c r="Q82" s="56"/>
      <c r="R82" s="56">
        <v>398</v>
      </c>
      <c r="S82" s="56"/>
      <c r="T82" s="56"/>
      <c r="U82" s="56"/>
      <c r="V82" s="56"/>
      <c r="W82" s="56"/>
      <c r="X82" s="56"/>
      <c r="Y82" s="56"/>
      <c r="Z82" s="56"/>
      <c r="AA82" s="56"/>
      <c r="AB82" s="55"/>
      <c r="AC82" s="55"/>
      <c r="AD82" s="55"/>
      <c r="AE82" s="55"/>
      <c r="AG82" t="str">
        <f t="shared" si="29"/>
        <v>Meriden</v>
      </c>
      <c r="AH82" t="s">
        <v>302</v>
      </c>
      <c r="AI82" s="8">
        <v>5</v>
      </c>
      <c r="AK82" s="92">
        <v>9</v>
      </c>
      <c r="AL82" s="94">
        <v>9</v>
      </c>
      <c r="AM82" s="94">
        <v>55</v>
      </c>
      <c r="AN82" s="98">
        <v>46520</v>
      </c>
      <c r="AO82" s="98">
        <f t="shared" si="30"/>
        <v>9009</v>
      </c>
      <c r="AP82" t="s">
        <v>1353</v>
      </c>
      <c r="AQ82" s="102">
        <f t="shared" si="27"/>
        <v>946520</v>
      </c>
      <c r="AU82" s="1">
        <v>7408</v>
      </c>
      <c r="AV82" s="1">
        <v>4822</v>
      </c>
      <c r="AX82" s="2"/>
    </row>
    <row r="83" spans="1:50" hidden="1" outlineLevel="1">
      <c r="A83" t="s">
        <v>1067</v>
      </c>
      <c r="B83" s="8" t="s">
        <v>1276</v>
      </c>
      <c r="C83" s="1">
        <f t="shared" si="21"/>
        <v>2977</v>
      </c>
      <c r="D83" s="6">
        <f>IF(N83&gt;0, RANK(N83,(N83:P83,Q83:AE83)),0)</f>
        <v>2</v>
      </c>
      <c r="E83" s="6">
        <f>IF(O83&gt;0,RANK(O83,(N83:P83,Q83:AE83)),0)</f>
        <v>1</v>
      </c>
      <c r="F83" s="6">
        <f t="shared" si="22"/>
        <v>0</v>
      </c>
      <c r="G83" s="1">
        <f t="shared" si="19"/>
        <v>175</v>
      </c>
      <c r="H83" s="2">
        <f t="shared" si="20"/>
        <v>5.878401074907625E-2</v>
      </c>
      <c r="I83" s="7"/>
      <c r="J83" s="2">
        <f t="shared" si="23"/>
        <v>0.46288209606986902</v>
      </c>
      <c r="K83" s="2">
        <f t="shared" si="24"/>
        <v>0.52166610681894521</v>
      </c>
      <c r="L83" s="2">
        <f t="shared" si="25"/>
        <v>0</v>
      </c>
      <c r="M83" s="2">
        <f t="shared" si="26"/>
        <v>1.5451797111185828E-2</v>
      </c>
      <c r="N83" s="56">
        <f t="shared" si="28"/>
        <v>1378</v>
      </c>
      <c r="O83" s="56">
        <v>1553</v>
      </c>
      <c r="P83" s="56"/>
      <c r="Q83" s="56"/>
      <c r="R83" s="56">
        <v>46</v>
      </c>
      <c r="S83" s="56"/>
      <c r="T83" s="56"/>
      <c r="U83" s="56"/>
      <c r="V83" s="56"/>
      <c r="W83" s="56"/>
      <c r="X83" s="56"/>
      <c r="Y83" s="56"/>
      <c r="Z83" s="56"/>
      <c r="AA83" s="56"/>
      <c r="AB83" s="55"/>
      <c r="AC83" s="55"/>
      <c r="AD83" s="55"/>
      <c r="AE83" s="55"/>
      <c r="AG83" t="str">
        <f t="shared" si="29"/>
        <v>Middlebury</v>
      </c>
      <c r="AH83" t="s">
        <v>302</v>
      </c>
      <c r="AI83" s="8">
        <v>5</v>
      </c>
      <c r="AK83" s="92">
        <v>9</v>
      </c>
      <c r="AL83" s="94">
        <v>9</v>
      </c>
      <c r="AM83" s="94">
        <v>60</v>
      </c>
      <c r="AN83" s="98">
        <v>46940</v>
      </c>
      <c r="AO83" s="98">
        <f t="shared" si="30"/>
        <v>9009</v>
      </c>
      <c r="AP83" t="s">
        <v>1353</v>
      </c>
      <c r="AQ83" s="102">
        <f t="shared" si="27"/>
        <v>946940</v>
      </c>
      <c r="AU83" s="1">
        <v>792</v>
      </c>
      <c r="AV83" s="1">
        <v>586</v>
      </c>
      <c r="AX83" s="2"/>
    </row>
    <row r="84" spans="1:50" hidden="1" outlineLevel="1">
      <c r="A84" t="s">
        <v>2388</v>
      </c>
      <c r="B84" s="8" t="s">
        <v>1276</v>
      </c>
      <c r="C84" s="1">
        <f t="shared" si="21"/>
        <v>1863</v>
      </c>
      <c r="D84" s="6">
        <f>IF(N84&gt;0, RANK(N84,(N84:P84,Q84:AE84)),0)</f>
        <v>1</v>
      </c>
      <c r="E84" s="6">
        <f>IF(O84&gt;0,RANK(O84,(N84:P84,Q84:AE84)),0)</f>
        <v>2</v>
      </c>
      <c r="F84" s="6">
        <f t="shared" si="22"/>
        <v>0</v>
      </c>
      <c r="G84" s="1">
        <f t="shared" si="19"/>
        <v>653</v>
      </c>
      <c r="H84" s="2">
        <f t="shared" si="20"/>
        <v>0.35050993022007515</v>
      </c>
      <c r="I84" s="7"/>
      <c r="J84" s="2">
        <f t="shared" si="23"/>
        <v>0.66344605475040253</v>
      </c>
      <c r="K84" s="2">
        <f t="shared" si="24"/>
        <v>0.31293612453032743</v>
      </c>
      <c r="L84" s="2">
        <f t="shared" si="25"/>
        <v>0</v>
      </c>
      <c r="M84" s="2">
        <f t="shared" si="26"/>
        <v>2.3617820719270044E-2</v>
      </c>
      <c r="N84" s="56">
        <f t="shared" si="28"/>
        <v>1236</v>
      </c>
      <c r="O84" s="56">
        <v>583</v>
      </c>
      <c r="P84" s="56"/>
      <c r="Q84" s="56"/>
      <c r="R84" s="56">
        <v>44</v>
      </c>
      <c r="S84" s="56"/>
      <c r="T84" s="56"/>
      <c r="U84" s="56"/>
      <c r="V84" s="56"/>
      <c r="W84" s="56"/>
      <c r="X84" s="56"/>
      <c r="Y84" s="56"/>
      <c r="Z84" s="56"/>
      <c r="AA84" s="56"/>
      <c r="AB84" s="55"/>
      <c r="AC84" s="55"/>
      <c r="AD84" s="55"/>
      <c r="AE84" s="55"/>
      <c r="AG84" t="str">
        <f t="shared" si="29"/>
        <v>Middlefield</v>
      </c>
      <c r="AH84" t="s">
        <v>1792</v>
      </c>
      <c r="AI84" s="8">
        <v>3</v>
      </c>
      <c r="AK84" s="92">
        <v>9</v>
      </c>
      <c r="AL84" s="94">
        <v>7</v>
      </c>
      <c r="AM84" s="94">
        <v>55</v>
      </c>
      <c r="AN84" s="98">
        <v>47080</v>
      </c>
      <c r="AO84" s="98">
        <f t="shared" si="30"/>
        <v>9007</v>
      </c>
      <c r="AP84" t="s">
        <v>1353</v>
      </c>
      <c r="AQ84" s="102">
        <f t="shared" si="27"/>
        <v>947080</v>
      </c>
      <c r="AU84" s="1">
        <v>763</v>
      </c>
      <c r="AV84" s="1">
        <v>473</v>
      </c>
      <c r="AX84" s="2"/>
    </row>
    <row r="85" spans="1:50" hidden="1" outlineLevel="1">
      <c r="A85" t="s">
        <v>1104</v>
      </c>
      <c r="B85" s="8" t="s">
        <v>1276</v>
      </c>
      <c r="C85" s="1">
        <f t="shared" si="21"/>
        <v>13535</v>
      </c>
      <c r="D85" s="6">
        <f>IF(N85&gt;0, RANK(N85,(N85:P85,Q85:AE85)),0)</f>
        <v>1</v>
      </c>
      <c r="E85" s="6">
        <f>IF(O85&gt;0,RANK(O85,(N85:P85,Q85:AE85)),0)</f>
        <v>2</v>
      </c>
      <c r="F85" s="6">
        <f t="shared" si="22"/>
        <v>0</v>
      </c>
      <c r="G85" s="1">
        <f t="shared" si="19"/>
        <v>6597</v>
      </c>
      <c r="H85" s="2">
        <f t="shared" si="20"/>
        <v>0.48740302918359807</v>
      </c>
      <c r="I85" s="7"/>
      <c r="J85" s="2">
        <f t="shared" si="23"/>
        <v>0.73202807536017733</v>
      </c>
      <c r="K85" s="2">
        <f t="shared" si="24"/>
        <v>0.24462504617657924</v>
      </c>
      <c r="L85" s="2">
        <f t="shared" si="25"/>
        <v>0</v>
      </c>
      <c r="M85" s="2">
        <f t="shared" si="26"/>
        <v>2.3346878463243431E-2</v>
      </c>
      <c r="N85" s="56">
        <f t="shared" si="28"/>
        <v>9908</v>
      </c>
      <c r="O85" s="56">
        <v>3311</v>
      </c>
      <c r="P85" s="56"/>
      <c r="Q85" s="56"/>
      <c r="R85" s="56">
        <v>316</v>
      </c>
      <c r="S85" s="56"/>
      <c r="T85" s="56"/>
      <c r="U85" s="56"/>
      <c r="V85" s="56"/>
      <c r="W85" s="56"/>
      <c r="X85" s="56"/>
      <c r="Y85" s="56"/>
      <c r="Z85" s="56"/>
      <c r="AA85" s="56"/>
      <c r="AB85" s="55"/>
      <c r="AC85" s="55"/>
      <c r="AD85" s="55"/>
      <c r="AE85" s="55"/>
      <c r="AG85" t="str">
        <f t="shared" si="29"/>
        <v>Middletown</v>
      </c>
      <c r="AH85" t="s">
        <v>1792</v>
      </c>
      <c r="AI85" s="8">
        <v>0</v>
      </c>
      <c r="AK85" s="92">
        <v>9</v>
      </c>
      <c r="AL85" s="94">
        <v>7</v>
      </c>
      <c r="AM85" s="94">
        <v>60</v>
      </c>
      <c r="AN85" s="98">
        <v>47360</v>
      </c>
      <c r="AO85" s="98">
        <f t="shared" si="30"/>
        <v>9007</v>
      </c>
      <c r="AP85" t="s">
        <v>1353</v>
      </c>
      <c r="AQ85" s="102">
        <f t="shared" si="27"/>
        <v>947360</v>
      </c>
      <c r="AU85" s="1">
        <v>6402</v>
      </c>
      <c r="AV85" s="1">
        <v>3506</v>
      </c>
      <c r="AX85" s="2"/>
    </row>
    <row r="86" spans="1:50" hidden="1" outlineLevel="1">
      <c r="A86" t="s">
        <v>839</v>
      </c>
      <c r="B86" s="8" t="s">
        <v>1276</v>
      </c>
      <c r="C86" s="1">
        <f t="shared" si="21"/>
        <v>17263</v>
      </c>
      <c r="D86" s="6">
        <f>IF(N86&gt;0, RANK(N86,(N86:P86,Q86:AE86)),0)</f>
        <v>1</v>
      </c>
      <c r="E86" s="6">
        <f>IF(O86&gt;0,RANK(O86,(N86:P86,Q86:AE86)),0)</f>
        <v>2</v>
      </c>
      <c r="F86" s="6">
        <f t="shared" si="22"/>
        <v>0</v>
      </c>
      <c r="G86" s="1">
        <f t="shared" si="19"/>
        <v>6676</v>
      </c>
      <c r="H86" s="2">
        <f t="shared" si="20"/>
        <v>0.38672304929618256</v>
      </c>
      <c r="I86" s="7"/>
      <c r="J86" s="2">
        <f t="shared" si="23"/>
        <v>0.68603371372299138</v>
      </c>
      <c r="K86" s="2">
        <f t="shared" si="24"/>
        <v>0.29931066442680876</v>
      </c>
      <c r="L86" s="2">
        <f t="shared" si="25"/>
        <v>0</v>
      </c>
      <c r="M86" s="2">
        <f t="shared" si="26"/>
        <v>1.4655621850199863E-2</v>
      </c>
      <c r="N86" s="56">
        <f t="shared" si="28"/>
        <v>11843</v>
      </c>
      <c r="O86" s="56">
        <v>5167</v>
      </c>
      <c r="P86" s="56"/>
      <c r="Q86" s="56"/>
      <c r="R86" s="56">
        <v>253</v>
      </c>
      <c r="S86" s="56"/>
      <c r="T86" s="56"/>
      <c r="U86" s="56"/>
      <c r="V86" s="56"/>
      <c r="W86" s="56"/>
      <c r="X86" s="56"/>
      <c r="Y86" s="56"/>
      <c r="Z86" s="56"/>
      <c r="AA86" s="56"/>
      <c r="AB86" s="55"/>
      <c r="AC86" s="55"/>
      <c r="AD86" s="55"/>
      <c r="AE86" s="55"/>
      <c r="AG86" t="str">
        <f t="shared" si="29"/>
        <v>Milford</v>
      </c>
      <c r="AH86" t="s">
        <v>302</v>
      </c>
      <c r="AI86" s="8">
        <v>3</v>
      </c>
      <c r="AK86" s="92">
        <v>9</v>
      </c>
      <c r="AL86" s="94">
        <v>9</v>
      </c>
      <c r="AM86" s="94">
        <v>65</v>
      </c>
      <c r="AN86" s="98">
        <v>47535</v>
      </c>
      <c r="AO86" s="98">
        <f t="shared" si="30"/>
        <v>9009</v>
      </c>
      <c r="AP86" t="s">
        <v>1353</v>
      </c>
      <c r="AQ86" s="102">
        <f t="shared" si="27"/>
        <v>947535</v>
      </c>
      <c r="AU86" s="1">
        <v>7427</v>
      </c>
      <c r="AV86" s="1">
        <v>4416</v>
      </c>
      <c r="AX86" s="2"/>
    </row>
    <row r="87" spans="1:50" hidden="1" outlineLevel="1">
      <c r="A87" t="s">
        <v>2192</v>
      </c>
      <c r="B87" s="8" t="s">
        <v>1276</v>
      </c>
      <c r="C87" s="1">
        <f t="shared" si="21"/>
        <v>6280</v>
      </c>
      <c r="D87" s="6">
        <f>IF(N87&gt;0, RANK(N87,(N87:P87,Q87:AE87)),0)</f>
        <v>1</v>
      </c>
      <c r="E87" s="6">
        <f>IF(O87&gt;0,RANK(O87,(N87:P87,Q87:AE87)),0)</f>
        <v>2</v>
      </c>
      <c r="F87" s="6">
        <f t="shared" si="22"/>
        <v>0</v>
      </c>
      <c r="G87" s="1">
        <f t="shared" si="19"/>
        <v>1156</v>
      </c>
      <c r="H87" s="2">
        <f t="shared" si="20"/>
        <v>0.1840764331210191</v>
      </c>
      <c r="I87" s="7"/>
      <c r="J87" s="2">
        <f t="shared" si="23"/>
        <v>0.58566878980891723</v>
      </c>
      <c r="K87" s="2">
        <f t="shared" si="24"/>
        <v>0.40159235668789811</v>
      </c>
      <c r="L87" s="2">
        <f t="shared" si="25"/>
        <v>0</v>
      </c>
      <c r="M87" s="2">
        <f t="shared" si="26"/>
        <v>1.2738853503184655E-2</v>
      </c>
      <c r="N87" s="56">
        <f t="shared" si="28"/>
        <v>3678</v>
      </c>
      <c r="O87" s="56">
        <v>2522</v>
      </c>
      <c r="P87" s="56"/>
      <c r="Q87" s="56"/>
      <c r="R87" s="56">
        <v>80</v>
      </c>
      <c r="S87" s="56"/>
      <c r="T87" s="56"/>
      <c r="U87" s="56"/>
      <c r="V87" s="56"/>
      <c r="W87" s="56"/>
      <c r="X87" s="56"/>
      <c r="Y87" s="56"/>
      <c r="Z87" s="56"/>
      <c r="AA87" s="56"/>
      <c r="AB87" s="55"/>
      <c r="AC87" s="55"/>
      <c r="AD87" s="55"/>
      <c r="AE87" s="55"/>
      <c r="AG87" t="str">
        <f t="shared" si="29"/>
        <v>Monroe</v>
      </c>
      <c r="AH87" t="s">
        <v>2331</v>
      </c>
      <c r="AI87" s="8">
        <v>4</v>
      </c>
      <c r="AK87" s="92">
        <v>9</v>
      </c>
      <c r="AL87" s="94">
        <v>1</v>
      </c>
      <c r="AM87" s="94">
        <v>45</v>
      </c>
      <c r="AN87" s="98">
        <v>48620</v>
      </c>
      <c r="AO87" s="98">
        <f t="shared" si="30"/>
        <v>9001</v>
      </c>
      <c r="AP87" t="s">
        <v>1353</v>
      </c>
      <c r="AQ87" s="102">
        <f t="shared" si="27"/>
        <v>948620</v>
      </c>
      <c r="AU87" s="1">
        <v>2294</v>
      </c>
      <c r="AV87" s="1">
        <v>1384</v>
      </c>
      <c r="AX87" s="2"/>
    </row>
    <row r="88" spans="1:50" hidden="1" outlineLevel="1">
      <c r="A88" t="s">
        <v>581</v>
      </c>
      <c r="B88" s="8" t="s">
        <v>1276</v>
      </c>
      <c r="C88" s="1">
        <f t="shared" si="21"/>
        <v>5432</v>
      </c>
      <c r="D88" s="6">
        <f>IF(N88&gt;0, RANK(N88,(N88:P88,Q88:AE88)),0)</f>
        <v>1</v>
      </c>
      <c r="E88" s="6">
        <f>IF(O88&gt;0,RANK(O88,(N88:P88,Q88:AE88)),0)</f>
        <v>2</v>
      </c>
      <c r="F88" s="6">
        <f t="shared" si="22"/>
        <v>0</v>
      </c>
      <c r="G88" s="1">
        <f t="shared" si="19"/>
        <v>3242</v>
      </c>
      <c r="H88" s="2">
        <f t="shared" si="20"/>
        <v>0.59683357879234167</v>
      </c>
      <c r="I88" s="7"/>
      <c r="J88" s="2">
        <f t="shared" si="23"/>
        <v>0.78755522827687774</v>
      </c>
      <c r="K88" s="2">
        <f t="shared" si="24"/>
        <v>0.19072164948453607</v>
      </c>
      <c r="L88" s="2">
        <f t="shared" si="25"/>
        <v>0</v>
      </c>
      <c r="M88" s="2">
        <f t="shared" si="26"/>
        <v>2.172312223858619E-2</v>
      </c>
      <c r="N88" s="56">
        <f t="shared" si="28"/>
        <v>4278</v>
      </c>
      <c r="O88" s="56">
        <v>1036</v>
      </c>
      <c r="P88" s="56"/>
      <c r="Q88" s="56"/>
      <c r="R88" s="56">
        <v>118</v>
      </c>
      <c r="S88" s="56"/>
      <c r="T88" s="56"/>
      <c r="U88" s="56"/>
      <c r="V88" s="56"/>
      <c r="W88" s="56"/>
      <c r="X88" s="56"/>
      <c r="Y88" s="56"/>
      <c r="Z88" s="56"/>
      <c r="AA88" s="56"/>
      <c r="AB88" s="55"/>
      <c r="AC88" s="55"/>
      <c r="AD88" s="55"/>
      <c r="AE88" s="55"/>
      <c r="AG88" t="str">
        <f t="shared" si="29"/>
        <v>Montville</v>
      </c>
      <c r="AH88" t="s">
        <v>2802</v>
      </c>
      <c r="AI88" s="8">
        <v>2</v>
      </c>
      <c r="AK88" s="92">
        <v>9</v>
      </c>
      <c r="AL88" s="94">
        <v>11</v>
      </c>
      <c r="AM88" s="94">
        <v>55</v>
      </c>
      <c r="AN88" s="98">
        <v>48900</v>
      </c>
      <c r="AO88" s="98">
        <f t="shared" si="30"/>
        <v>9011</v>
      </c>
      <c r="AP88" t="s">
        <v>1353</v>
      </c>
      <c r="AQ88" s="102">
        <f t="shared" si="27"/>
        <v>948900</v>
      </c>
      <c r="AU88" s="1">
        <v>1997</v>
      </c>
      <c r="AV88" s="1">
        <v>2281</v>
      </c>
      <c r="AX88" s="2"/>
    </row>
    <row r="89" spans="1:50" hidden="1" outlineLevel="1">
      <c r="A89" t="s">
        <v>199</v>
      </c>
      <c r="B89" s="8" t="s">
        <v>1276</v>
      </c>
      <c r="C89" s="1">
        <f t="shared" si="21"/>
        <v>927</v>
      </c>
      <c r="D89" s="6">
        <f>IF(N89&gt;0, RANK(N89,(N89:P89,Q89:AE89)),0)</f>
        <v>1</v>
      </c>
      <c r="E89" s="6">
        <f>IF(O89&gt;0,RANK(O89,(N89:P89,Q89:AE89)),0)</f>
        <v>2</v>
      </c>
      <c r="F89" s="6">
        <f t="shared" si="22"/>
        <v>0</v>
      </c>
      <c r="G89" s="1">
        <f t="shared" si="19"/>
        <v>190</v>
      </c>
      <c r="H89" s="2">
        <f t="shared" si="20"/>
        <v>0.20496224379719524</v>
      </c>
      <c r="I89" s="7"/>
      <c r="J89" s="2">
        <f t="shared" si="23"/>
        <v>0.59007551240560951</v>
      </c>
      <c r="K89" s="2">
        <f t="shared" si="24"/>
        <v>0.38511326860841422</v>
      </c>
      <c r="L89" s="2">
        <f t="shared" si="25"/>
        <v>0</v>
      </c>
      <c r="M89" s="2">
        <f t="shared" si="26"/>
        <v>2.4811218985976269E-2</v>
      </c>
      <c r="N89" s="56">
        <f t="shared" si="28"/>
        <v>547</v>
      </c>
      <c r="O89" s="56">
        <v>357</v>
      </c>
      <c r="P89" s="56"/>
      <c r="Q89" s="56"/>
      <c r="R89" s="56">
        <v>23</v>
      </c>
      <c r="S89" s="56"/>
      <c r="T89" s="56"/>
      <c r="U89" s="56"/>
      <c r="V89" s="56"/>
      <c r="W89" s="56"/>
      <c r="X89" s="56"/>
      <c r="Y89" s="56"/>
      <c r="Z89" s="56"/>
      <c r="AA89" s="56"/>
      <c r="AB89" s="55"/>
      <c r="AC89" s="55"/>
      <c r="AD89" s="55"/>
      <c r="AE89" s="55"/>
      <c r="AG89" t="str">
        <f t="shared" si="29"/>
        <v>Morris</v>
      </c>
      <c r="AH89" t="s">
        <v>21</v>
      </c>
      <c r="AI89" s="8">
        <v>5</v>
      </c>
      <c r="AK89" s="92">
        <v>9</v>
      </c>
      <c r="AL89" s="94">
        <v>5</v>
      </c>
      <c r="AM89" s="94">
        <v>55</v>
      </c>
      <c r="AN89" s="98">
        <v>49460</v>
      </c>
      <c r="AO89" s="98">
        <f t="shared" si="30"/>
        <v>9005</v>
      </c>
      <c r="AP89" t="s">
        <v>1353</v>
      </c>
      <c r="AQ89" s="102">
        <f t="shared" si="27"/>
        <v>949460</v>
      </c>
      <c r="AU89" s="1">
        <v>311</v>
      </c>
      <c r="AV89" s="1">
        <v>236</v>
      </c>
      <c r="AX89" s="2"/>
    </row>
    <row r="90" spans="1:50" hidden="1" outlineLevel="1">
      <c r="A90" t="s">
        <v>238</v>
      </c>
      <c r="B90" s="8" t="s">
        <v>1276</v>
      </c>
      <c r="C90" s="1">
        <f t="shared" si="21"/>
        <v>9529</v>
      </c>
      <c r="D90" s="6">
        <f>IF(N90&gt;0, RANK(N90,(N90:P90,Q90:AE90)),0)</f>
        <v>2</v>
      </c>
      <c r="E90" s="6">
        <f>IF(O90&gt;0,RANK(O90,(N90:P90,Q90:AE90)),0)</f>
        <v>1</v>
      </c>
      <c r="F90" s="6">
        <f t="shared" si="22"/>
        <v>0</v>
      </c>
      <c r="G90" s="1">
        <f t="shared" si="19"/>
        <v>122</v>
      </c>
      <c r="H90" s="2">
        <f t="shared" si="20"/>
        <v>1.2803022352817715E-2</v>
      </c>
      <c r="I90" s="7"/>
      <c r="J90" s="2">
        <f t="shared" si="23"/>
        <v>0.48494070731451361</v>
      </c>
      <c r="K90" s="2">
        <f t="shared" si="24"/>
        <v>0.49774372966733132</v>
      </c>
      <c r="L90" s="2">
        <f t="shared" si="25"/>
        <v>0</v>
      </c>
      <c r="M90" s="2">
        <f t="shared" si="26"/>
        <v>1.7315563018155122E-2</v>
      </c>
      <c r="N90" s="56">
        <f t="shared" si="28"/>
        <v>4621</v>
      </c>
      <c r="O90" s="56">
        <v>4743</v>
      </c>
      <c r="P90" s="56"/>
      <c r="Q90" s="56"/>
      <c r="R90" s="56">
        <v>165</v>
      </c>
      <c r="S90" s="56"/>
      <c r="T90" s="56"/>
      <c r="U90" s="56"/>
      <c r="V90" s="56"/>
      <c r="W90" s="56"/>
      <c r="X90" s="56"/>
      <c r="Y90" s="56"/>
      <c r="Z90" s="56"/>
      <c r="AA90" s="56"/>
      <c r="AB90" s="55"/>
      <c r="AC90" s="55"/>
      <c r="AD90" s="55"/>
      <c r="AE90" s="55"/>
      <c r="AG90" t="str">
        <f t="shared" si="29"/>
        <v>Naugatuck</v>
      </c>
      <c r="AH90" t="s">
        <v>302</v>
      </c>
      <c r="AI90" s="8">
        <v>3</v>
      </c>
      <c r="AK90" s="92">
        <v>9</v>
      </c>
      <c r="AL90" s="94">
        <v>9</v>
      </c>
      <c r="AM90" s="94">
        <v>70</v>
      </c>
      <c r="AN90" s="98">
        <v>49950</v>
      </c>
      <c r="AO90" s="98">
        <f t="shared" si="30"/>
        <v>9009</v>
      </c>
      <c r="AP90" t="s">
        <v>1353</v>
      </c>
      <c r="AQ90" s="102">
        <f t="shared" si="27"/>
        <v>949950</v>
      </c>
      <c r="AU90" s="1">
        <v>2670</v>
      </c>
      <c r="AV90" s="1">
        <v>1951</v>
      </c>
      <c r="AX90" s="2"/>
    </row>
    <row r="91" spans="1:50" hidden="1" outlineLevel="1">
      <c r="A91" t="s">
        <v>529</v>
      </c>
      <c r="B91" s="8" t="s">
        <v>1276</v>
      </c>
      <c r="C91" s="1">
        <f t="shared" si="21"/>
        <v>16524</v>
      </c>
      <c r="D91" s="6">
        <f>IF(N91&gt;0, RANK(N91,(N91:P91,Q91:AE91)),0)</f>
        <v>1</v>
      </c>
      <c r="E91" s="6">
        <f>IF(O91&gt;0,RANK(O91,(N91:P91,Q91:AE91)),0)</f>
        <v>2</v>
      </c>
      <c r="F91" s="6">
        <f t="shared" si="22"/>
        <v>0</v>
      </c>
      <c r="G91" s="1">
        <f t="shared" si="19"/>
        <v>7560</v>
      </c>
      <c r="H91" s="2">
        <f t="shared" si="20"/>
        <v>0.45751633986928103</v>
      </c>
      <c r="I91" s="7"/>
      <c r="J91" s="2">
        <f t="shared" si="23"/>
        <v>0.71302348099733726</v>
      </c>
      <c r="K91" s="2">
        <f t="shared" si="24"/>
        <v>0.25550714112805617</v>
      </c>
      <c r="L91" s="2">
        <f t="shared" si="25"/>
        <v>0</v>
      </c>
      <c r="M91" s="2">
        <f t="shared" si="26"/>
        <v>3.1469377874606574E-2</v>
      </c>
      <c r="N91" s="56">
        <f t="shared" si="28"/>
        <v>11782</v>
      </c>
      <c r="O91" s="56">
        <v>4222</v>
      </c>
      <c r="P91" s="56"/>
      <c r="Q91" s="56"/>
      <c r="R91" s="56">
        <v>520</v>
      </c>
      <c r="S91" s="56"/>
      <c r="T91" s="56"/>
      <c r="U91" s="56"/>
      <c r="V91" s="56"/>
      <c r="W91" s="56"/>
      <c r="X91" s="56"/>
      <c r="Y91" s="56"/>
      <c r="Z91" s="56"/>
      <c r="AA91" s="56"/>
      <c r="AB91" s="55"/>
      <c r="AC91" s="55"/>
      <c r="AD91" s="55"/>
      <c r="AE91" s="55"/>
      <c r="AG91" t="str">
        <f t="shared" si="29"/>
        <v>New Britain</v>
      </c>
      <c r="AH91" t="s">
        <v>2193</v>
      </c>
      <c r="AI91" s="8">
        <v>5</v>
      </c>
      <c r="AK91" s="92">
        <v>9</v>
      </c>
      <c r="AL91" s="94">
        <v>3</v>
      </c>
      <c r="AM91" s="94">
        <v>90</v>
      </c>
      <c r="AN91" s="98">
        <v>50440</v>
      </c>
      <c r="AO91" s="98">
        <f t="shared" si="30"/>
        <v>9003</v>
      </c>
      <c r="AP91" t="s">
        <v>1353</v>
      </c>
      <c r="AQ91" s="102">
        <f t="shared" si="27"/>
        <v>950440</v>
      </c>
      <c r="AU91" s="1">
        <v>8197</v>
      </c>
      <c r="AV91" s="1">
        <v>3585</v>
      </c>
      <c r="AX91" s="2"/>
    </row>
    <row r="92" spans="1:50" hidden="1" outlineLevel="1">
      <c r="A92" t="s">
        <v>1709</v>
      </c>
      <c r="B92" s="8" t="s">
        <v>1276</v>
      </c>
      <c r="C92" s="1">
        <f t="shared" si="21"/>
        <v>6458</v>
      </c>
      <c r="D92" s="6">
        <f>IF(N92&gt;0, RANK(N92,(N92:P92,Q92:AE92)),0)</f>
        <v>2</v>
      </c>
      <c r="E92" s="6">
        <f>IF(O92&gt;0,RANK(O92,(N92:P92,Q92:AE92)),0)</f>
        <v>1</v>
      </c>
      <c r="F92" s="6">
        <f t="shared" si="22"/>
        <v>0</v>
      </c>
      <c r="G92" s="1">
        <f t="shared" si="19"/>
        <v>109</v>
      </c>
      <c r="H92" s="2">
        <f t="shared" si="20"/>
        <v>1.6878290492412511E-2</v>
      </c>
      <c r="I92" s="7"/>
      <c r="J92" s="2">
        <f t="shared" si="23"/>
        <v>0.48823165066584084</v>
      </c>
      <c r="K92" s="2">
        <f t="shared" si="24"/>
        <v>0.50510994115825336</v>
      </c>
      <c r="L92" s="2">
        <f t="shared" si="25"/>
        <v>0</v>
      </c>
      <c r="M92" s="2">
        <f t="shared" si="26"/>
        <v>6.6584081759057945E-3</v>
      </c>
      <c r="N92" s="56">
        <f t="shared" si="28"/>
        <v>3153</v>
      </c>
      <c r="O92" s="56">
        <v>3262</v>
      </c>
      <c r="P92" s="56"/>
      <c r="Q92" s="56"/>
      <c r="R92" s="56">
        <v>43</v>
      </c>
      <c r="S92" s="56"/>
      <c r="T92" s="56"/>
      <c r="U92" s="56"/>
      <c r="V92" s="56"/>
      <c r="W92" s="56"/>
      <c r="X92" s="56"/>
      <c r="Y92" s="56"/>
      <c r="Z92" s="56"/>
      <c r="AA92" s="56"/>
      <c r="AB92" s="55"/>
      <c r="AC92" s="55"/>
      <c r="AD92" s="55"/>
      <c r="AE92" s="55"/>
      <c r="AG92" t="str">
        <f t="shared" si="29"/>
        <v>New Canaan</v>
      </c>
      <c r="AH92" t="s">
        <v>2331</v>
      </c>
      <c r="AI92" s="8">
        <v>4</v>
      </c>
      <c r="AK92" s="92">
        <v>9</v>
      </c>
      <c r="AL92" s="94">
        <v>1</v>
      </c>
      <c r="AM92" s="94">
        <v>50</v>
      </c>
      <c r="AN92" s="98">
        <v>50580</v>
      </c>
      <c r="AO92" s="98">
        <f t="shared" si="30"/>
        <v>9001</v>
      </c>
      <c r="AP92" t="s">
        <v>1353</v>
      </c>
      <c r="AQ92" s="102">
        <f t="shared" si="27"/>
        <v>950580</v>
      </c>
      <c r="AU92" s="1">
        <v>1597</v>
      </c>
      <c r="AV92" s="1">
        <v>1556</v>
      </c>
      <c r="AX92" s="2"/>
    </row>
    <row r="93" spans="1:50" hidden="1" outlineLevel="1">
      <c r="A93" t="s">
        <v>2648</v>
      </c>
      <c r="B93" s="8" t="s">
        <v>1276</v>
      </c>
      <c r="C93" s="1">
        <f t="shared" si="21"/>
        <v>4443</v>
      </c>
      <c r="D93" s="6">
        <f>IF(N93&gt;0, RANK(N93,(N93:P93,Q93:AE93)),0)</f>
        <v>1</v>
      </c>
      <c r="E93" s="6">
        <f>IF(O93&gt;0,RANK(O93,(N93:P93,Q93:AE93)),0)</f>
        <v>2</v>
      </c>
      <c r="F93" s="6">
        <f t="shared" si="22"/>
        <v>0</v>
      </c>
      <c r="G93" s="1">
        <f t="shared" si="19"/>
        <v>560</v>
      </c>
      <c r="H93" s="2">
        <f t="shared" si="20"/>
        <v>0.12604096331307674</v>
      </c>
      <c r="I93" s="7"/>
      <c r="J93" s="2">
        <f t="shared" si="23"/>
        <v>0.5536799459824443</v>
      </c>
      <c r="K93" s="2">
        <f t="shared" si="24"/>
        <v>0.42763898266936756</v>
      </c>
      <c r="L93" s="2">
        <f t="shared" si="25"/>
        <v>0</v>
      </c>
      <c r="M93" s="2">
        <f t="shared" si="26"/>
        <v>1.8681071348188139E-2</v>
      </c>
      <c r="N93" s="56">
        <f t="shared" si="28"/>
        <v>2460</v>
      </c>
      <c r="O93" s="56">
        <v>1900</v>
      </c>
      <c r="P93" s="56"/>
      <c r="Q93" s="56"/>
      <c r="R93" s="56">
        <v>83</v>
      </c>
      <c r="S93" s="56"/>
      <c r="T93" s="56"/>
      <c r="U93" s="56"/>
      <c r="V93" s="56"/>
      <c r="W93" s="56"/>
      <c r="X93" s="56"/>
      <c r="Y93" s="56"/>
      <c r="Z93" s="56"/>
      <c r="AA93" s="56"/>
      <c r="AB93" s="55"/>
      <c r="AC93" s="55"/>
      <c r="AD93" s="55"/>
      <c r="AE93" s="55"/>
      <c r="AG93" t="str">
        <f t="shared" si="29"/>
        <v>New Fairfield</v>
      </c>
      <c r="AH93" t="s">
        <v>2331</v>
      </c>
      <c r="AI93" s="8">
        <v>5</v>
      </c>
      <c r="AK93" s="92">
        <v>9</v>
      </c>
      <c r="AL93" s="94">
        <v>1</v>
      </c>
      <c r="AM93" s="94">
        <v>55</v>
      </c>
      <c r="AN93" s="98">
        <v>50860</v>
      </c>
      <c r="AO93" s="98">
        <f t="shared" si="30"/>
        <v>9001</v>
      </c>
      <c r="AP93" t="s">
        <v>1353</v>
      </c>
      <c r="AQ93" s="102">
        <f t="shared" si="27"/>
        <v>950860</v>
      </c>
      <c r="AU93" s="1">
        <v>1456</v>
      </c>
      <c r="AV93" s="1">
        <v>1004</v>
      </c>
      <c r="AX93" s="2"/>
    </row>
    <row r="94" spans="1:50" hidden="1" outlineLevel="1">
      <c r="A94" t="s">
        <v>1588</v>
      </c>
      <c r="B94" s="8" t="s">
        <v>1276</v>
      </c>
      <c r="C94" s="1">
        <f t="shared" si="21"/>
        <v>2533</v>
      </c>
      <c r="D94" s="6">
        <f>IF(N94&gt;0, RANK(N94,(N94:P94,Q94:AE94)),0)</f>
        <v>1</v>
      </c>
      <c r="E94" s="6">
        <f>IF(O94&gt;0,RANK(O94,(N94:P94,Q94:AE94)),0)</f>
        <v>2</v>
      </c>
      <c r="F94" s="6">
        <f t="shared" si="22"/>
        <v>0</v>
      </c>
      <c r="G94" s="1">
        <f t="shared" si="19"/>
        <v>591</v>
      </c>
      <c r="H94" s="2">
        <f t="shared" si="20"/>
        <v>0.23332017370706673</v>
      </c>
      <c r="I94" s="7"/>
      <c r="J94" s="2">
        <f t="shared" si="23"/>
        <v>0.60994867745756021</v>
      </c>
      <c r="K94" s="2">
        <f t="shared" si="24"/>
        <v>0.3766285037504935</v>
      </c>
      <c r="L94" s="2">
        <f t="shared" si="25"/>
        <v>0</v>
      </c>
      <c r="M94" s="2">
        <f t="shared" si="26"/>
        <v>1.3422818791946289E-2</v>
      </c>
      <c r="N94" s="56">
        <f t="shared" si="28"/>
        <v>1545</v>
      </c>
      <c r="O94" s="56">
        <v>954</v>
      </c>
      <c r="P94" s="56"/>
      <c r="Q94" s="56"/>
      <c r="R94" s="56">
        <v>34</v>
      </c>
      <c r="S94" s="56"/>
      <c r="T94" s="56"/>
      <c r="U94" s="56"/>
      <c r="V94" s="56"/>
      <c r="W94" s="56"/>
      <c r="X94" s="56"/>
      <c r="Y94" s="56"/>
      <c r="Z94" s="56"/>
      <c r="AA94" s="56"/>
      <c r="AB94" s="55"/>
      <c r="AC94" s="55"/>
      <c r="AD94" s="55"/>
      <c r="AE94" s="55"/>
      <c r="AG94" t="str">
        <f t="shared" si="29"/>
        <v>New Hartford</v>
      </c>
      <c r="AH94" t="s">
        <v>21</v>
      </c>
      <c r="AI94" s="8">
        <v>1</v>
      </c>
      <c r="AK94" s="92">
        <v>9</v>
      </c>
      <c r="AL94" s="94">
        <v>5</v>
      </c>
      <c r="AM94" s="94">
        <v>60</v>
      </c>
      <c r="AN94" s="98">
        <v>51350</v>
      </c>
      <c r="AO94" s="98">
        <f t="shared" si="30"/>
        <v>9005</v>
      </c>
      <c r="AP94" t="s">
        <v>1353</v>
      </c>
      <c r="AQ94" s="102">
        <f t="shared" si="27"/>
        <v>951350</v>
      </c>
      <c r="AU94" s="1">
        <v>789</v>
      </c>
      <c r="AV94" s="1">
        <v>756</v>
      </c>
      <c r="AX94" s="2"/>
    </row>
    <row r="95" spans="1:50" hidden="1" outlineLevel="1">
      <c r="A95" t="s">
        <v>302</v>
      </c>
      <c r="B95" s="8" t="s">
        <v>1276</v>
      </c>
      <c r="C95" s="1">
        <f t="shared" si="21"/>
        <v>22617</v>
      </c>
      <c r="D95" s="6">
        <f>IF(N95&gt;0, RANK(N95,(N95:P95,Q95:AE95)),0)</f>
        <v>1</v>
      </c>
      <c r="E95" s="6">
        <f>IF(O95&gt;0,RANK(O95,(N95:P95,Q95:AE95)),0)</f>
        <v>2</v>
      </c>
      <c r="F95" s="6">
        <f t="shared" si="22"/>
        <v>0</v>
      </c>
      <c r="G95" s="1">
        <f t="shared" si="19"/>
        <v>15162</v>
      </c>
      <c r="H95" s="2">
        <f t="shared" si="20"/>
        <v>0.67038068709377907</v>
      </c>
      <c r="I95" s="7"/>
      <c r="J95" s="2">
        <f t="shared" si="23"/>
        <v>0.81858778794711939</v>
      </c>
      <c r="K95" s="2">
        <f t="shared" si="24"/>
        <v>0.14820710085334041</v>
      </c>
      <c r="L95" s="2">
        <f t="shared" si="25"/>
        <v>0</v>
      </c>
      <c r="M95" s="2">
        <f t="shared" si="26"/>
        <v>3.3205111199540199E-2</v>
      </c>
      <c r="N95" s="56">
        <f t="shared" si="28"/>
        <v>18514</v>
      </c>
      <c r="O95" s="56">
        <v>3352</v>
      </c>
      <c r="P95" s="56"/>
      <c r="Q95" s="56"/>
      <c r="R95" s="56">
        <v>751</v>
      </c>
      <c r="S95" s="56"/>
      <c r="T95" s="56"/>
      <c r="U95" s="56"/>
      <c r="V95" s="56"/>
      <c r="W95" s="56"/>
      <c r="X95" s="56"/>
      <c r="Y95" s="56"/>
      <c r="Z95" s="56"/>
      <c r="AA95" s="56"/>
      <c r="AB95" s="55"/>
      <c r="AC95" s="55"/>
      <c r="AD95" s="55"/>
      <c r="AE95" s="55"/>
      <c r="AG95" t="str">
        <f t="shared" si="29"/>
        <v>New Haven</v>
      </c>
      <c r="AH95" t="s">
        <v>302</v>
      </c>
      <c r="AI95" s="8">
        <v>3</v>
      </c>
      <c r="AK95" s="92">
        <v>9</v>
      </c>
      <c r="AL95" s="94">
        <v>9</v>
      </c>
      <c r="AM95" s="94">
        <v>75</v>
      </c>
      <c r="AN95" s="98">
        <v>52070</v>
      </c>
      <c r="AO95" s="98">
        <f t="shared" si="30"/>
        <v>9009</v>
      </c>
      <c r="AP95" t="s">
        <v>1353</v>
      </c>
      <c r="AQ95" s="102">
        <f t="shared" si="27"/>
        <v>952070</v>
      </c>
      <c r="AU95" s="1">
        <v>14786</v>
      </c>
      <c r="AV95" s="1">
        <v>3728</v>
      </c>
      <c r="AX95" s="2"/>
    </row>
    <row r="96" spans="1:50" hidden="1" outlineLevel="1">
      <c r="A96" t="s">
        <v>2802</v>
      </c>
      <c r="B96" s="8" t="s">
        <v>1276</v>
      </c>
      <c r="C96" s="1">
        <f t="shared" si="21"/>
        <v>5734</v>
      </c>
      <c r="D96" s="6">
        <f>IF(N96&gt;0, RANK(N96,(N96:P96,Q96:AE96)),0)</f>
        <v>1</v>
      </c>
      <c r="E96" s="6">
        <f>IF(O96&gt;0,RANK(O96,(N96:P96,Q96:AE96)),0)</f>
        <v>2</v>
      </c>
      <c r="F96" s="6">
        <f t="shared" si="22"/>
        <v>0</v>
      </c>
      <c r="G96" s="1">
        <f t="shared" si="19"/>
        <v>3712</v>
      </c>
      <c r="H96" s="2">
        <f t="shared" si="20"/>
        <v>0.64736658528078128</v>
      </c>
      <c r="I96" s="7"/>
      <c r="J96" s="2">
        <f t="shared" si="23"/>
        <v>0.81321939309382629</v>
      </c>
      <c r="K96" s="2">
        <f t="shared" si="24"/>
        <v>0.16585280781304498</v>
      </c>
      <c r="L96" s="2">
        <f t="shared" si="25"/>
        <v>0</v>
      </c>
      <c r="M96" s="2">
        <f t="shared" si="26"/>
        <v>2.0927799093128724E-2</v>
      </c>
      <c r="N96" s="56">
        <f t="shared" si="28"/>
        <v>4663</v>
      </c>
      <c r="O96" s="56">
        <v>951</v>
      </c>
      <c r="P96" s="56"/>
      <c r="Q96" s="56"/>
      <c r="R96" s="56">
        <v>120</v>
      </c>
      <c r="S96" s="56"/>
      <c r="T96" s="56"/>
      <c r="U96" s="56"/>
      <c r="V96" s="56"/>
      <c r="W96" s="56"/>
      <c r="X96" s="56"/>
      <c r="Y96" s="56"/>
      <c r="Z96" s="56"/>
      <c r="AA96" s="56"/>
      <c r="AB96" s="55"/>
      <c r="AC96" s="55"/>
      <c r="AD96" s="55"/>
      <c r="AE96" s="55"/>
      <c r="AG96" t="str">
        <f t="shared" si="29"/>
        <v>New London</v>
      </c>
      <c r="AH96" t="s">
        <v>2802</v>
      </c>
      <c r="AI96" s="8">
        <v>2</v>
      </c>
      <c r="AK96" s="92">
        <v>9</v>
      </c>
      <c r="AL96" s="94">
        <v>11</v>
      </c>
      <c r="AM96" s="94">
        <v>60</v>
      </c>
      <c r="AN96" s="98">
        <v>52350</v>
      </c>
      <c r="AO96" s="98">
        <f t="shared" si="30"/>
        <v>9011</v>
      </c>
      <c r="AP96" t="s">
        <v>1353</v>
      </c>
      <c r="AQ96" s="102">
        <f t="shared" si="27"/>
        <v>952350</v>
      </c>
      <c r="AU96" s="1">
        <v>2564</v>
      </c>
      <c r="AV96" s="1">
        <v>2099</v>
      </c>
      <c r="AX96" s="2"/>
    </row>
    <row r="97" spans="1:50" hidden="1" outlineLevel="1">
      <c r="A97" t="s">
        <v>164</v>
      </c>
      <c r="B97" s="8" t="s">
        <v>1276</v>
      </c>
      <c r="C97" s="1">
        <f t="shared" si="21"/>
        <v>7367</v>
      </c>
      <c r="D97" s="6">
        <f>IF(N97&gt;0, RANK(N97,(N97:P97,Q97:AE97)),0)</f>
        <v>1</v>
      </c>
      <c r="E97" s="6">
        <f>IF(O97&gt;0,RANK(O97,(N97:P97,Q97:AE97)),0)</f>
        <v>2</v>
      </c>
      <c r="F97" s="6">
        <f t="shared" si="22"/>
        <v>0</v>
      </c>
      <c r="G97" s="1">
        <f t="shared" si="19"/>
        <v>1702</v>
      </c>
      <c r="H97" s="2">
        <f t="shared" si="20"/>
        <v>0.23103027012352381</v>
      </c>
      <c r="I97" s="7"/>
      <c r="J97" s="2">
        <f t="shared" si="23"/>
        <v>0.60580969186914624</v>
      </c>
      <c r="K97" s="2">
        <f t="shared" si="24"/>
        <v>0.37477942174562234</v>
      </c>
      <c r="L97" s="2">
        <f t="shared" si="25"/>
        <v>0</v>
      </c>
      <c r="M97" s="2">
        <f t="shared" si="26"/>
        <v>1.9410886385231418E-2</v>
      </c>
      <c r="N97" s="56">
        <f t="shared" si="28"/>
        <v>4463</v>
      </c>
      <c r="O97" s="56">
        <v>2761</v>
      </c>
      <c r="P97" s="56"/>
      <c r="Q97" s="56"/>
      <c r="R97" s="56">
        <v>143</v>
      </c>
      <c r="S97" s="56"/>
      <c r="T97" s="56"/>
      <c r="U97" s="56"/>
      <c r="V97" s="56"/>
      <c r="W97" s="56"/>
      <c r="X97" s="56"/>
      <c r="Y97" s="56"/>
      <c r="Z97" s="56"/>
      <c r="AA97" s="56"/>
      <c r="AB97" s="55"/>
      <c r="AC97" s="55"/>
      <c r="AD97" s="55"/>
      <c r="AE97" s="55"/>
      <c r="AG97" t="str">
        <f t="shared" si="29"/>
        <v>New Milford</v>
      </c>
      <c r="AH97" t="s">
        <v>21</v>
      </c>
      <c r="AI97" s="8">
        <v>5</v>
      </c>
      <c r="AK97" s="92">
        <v>9</v>
      </c>
      <c r="AL97" s="94">
        <v>5</v>
      </c>
      <c r="AM97" s="94">
        <v>65</v>
      </c>
      <c r="AN97" s="98">
        <v>52630</v>
      </c>
      <c r="AO97" s="98">
        <f t="shared" si="30"/>
        <v>9005</v>
      </c>
      <c r="AP97" t="s">
        <v>1353</v>
      </c>
      <c r="AQ97" s="102">
        <f t="shared" si="27"/>
        <v>952630</v>
      </c>
      <c r="AU97" s="1">
        <v>2562</v>
      </c>
      <c r="AV97" s="1">
        <v>1901</v>
      </c>
      <c r="AX97" s="2"/>
    </row>
    <row r="98" spans="1:50" hidden="1" outlineLevel="1">
      <c r="A98" t="s">
        <v>1306</v>
      </c>
      <c r="B98" s="8" t="s">
        <v>1276</v>
      </c>
      <c r="C98" s="1">
        <f t="shared" si="21"/>
        <v>12952</v>
      </c>
      <c r="D98" s="6">
        <f>IF(N98&gt;0, RANK(N98,(N98:P98,Q98:AE98)),0)</f>
        <v>1</v>
      </c>
      <c r="E98" s="6">
        <f>IF(O98&gt;0,RANK(O98,(N98:P98,Q98:AE98)),0)</f>
        <v>2</v>
      </c>
      <c r="F98" s="6">
        <f t="shared" si="22"/>
        <v>0</v>
      </c>
      <c r="G98" s="1">
        <f t="shared" si="19"/>
        <v>5043</v>
      </c>
      <c r="H98" s="2">
        <f t="shared" si="20"/>
        <v>0.38936071649166154</v>
      </c>
      <c r="I98" s="7"/>
      <c r="J98" s="2">
        <f t="shared" si="23"/>
        <v>0.68236565781346514</v>
      </c>
      <c r="K98" s="2">
        <f t="shared" si="24"/>
        <v>0.2930049413218036</v>
      </c>
      <c r="L98" s="2">
        <f t="shared" si="25"/>
        <v>0</v>
      </c>
      <c r="M98" s="2">
        <f t="shared" si="26"/>
        <v>2.4629400864731255E-2</v>
      </c>
      <c r="N98" s="56">
        <f t="shared" si="28"/>
        <v>8838</v>
      </c>
      <c r="O98" s="56">
        <v>3795</v>
      </c>
      <c r="P98" s="56"/>
      <c r="Q98" s="56"/>
      <c r="R98" s="56">
        <v>319</v>
      </c>
      <c r="S98" s="56"/>
      <c r="T98" s="56"/>
      <c r="U98" s="56"/>
      <c r="V98" s="56"/>
      <c r="W98" s="56"/>
      <c r="X98" s="56"/>
      <c r="Y98" s="56"/>
      <c r="Z98" s="56"/>
      <c r="AA98" s="56"/>
      <c r="AB98" s="55"/>
      <c r="AC98" s="55"/>
      <c r="AD98" s="55"/>
      <c r="AE98" s="55"/>
      <c r="AG98" t="str">
        <f t="shared" si="29"/>
        <v>Newington</v>
      </c>
      <c r="AH98" t="s">
        <v>2193</v>
      </c>
      <c r="AI98" s="8">
        <v>1</v>
      </c>
      <c r="AK98" s="92">
        <v>9</v>
      </c>
      <c r="AL98" s="94">
        <v>3</v>
      </c>
      <c r="AM98" s="94">
        <v>95</v>
      </c>
      <c r="AN98" s="98">
        <v>52140</v>
      </c>
      <c r="AO98" s="98">
        <f t="shared" si="30"/>
        <v>9003</v>
      </c>
      <c r="AP98" t="s">
        <v>1353</v>
      </c>
      <c r="AQ98" s="102">
        <f t="shared" si="27"/>
        <v>952140</v>
      </c>
      <c r="AU98" s="1">
        <v>8838</v>
      </c>
      <c r="AV98" s="1">
        <v>0</v>
      </c>
      <c r="AX98" s="2"/>
    </row>
    <row r="99" spans="1:50" hidden="1" outlineLevel="1">
      <c r="A99" t="s">
        <v>1201</v>
      </c>
      <c r="B99" s="8" t="s">
        <v>1276</v>
      </c>
      <c r="C99" s="1">
        <f t="shared" ref="C99:C130" si="31">SUM(N99:AE99)</f>
        <v>7679</v>
      </c>
      <c r="D99" s="6">
        <f>IF(N99&gt;0, RANK(N99,(N99:P99,Q99:AE99)),0)</f>
        <v>1</v>
      </c>
      <c r="E99" s="6">
        <f>IF(O99&gt;0,RANK(O99,(N99:P99,Q99:AE99)),0)</f>
        <v>2</v>
      </c>
      <c r="F99" s="6">
        <f t="shared" ref="F99:F130" si="32">IF(P99&gt;0,RANK(P99,(N99:AE99)),0)</f>
        <v>0</v>
      </c>
      <c r="G99" s="1">
        <f t="shared" si="19"/>
        <v>2140</v>
      </c>
      <c r="H99" s="2">
        <f t="shared" si="20"/>
        <v>0.27868212006771714</v>
      </c>
      <c r="I99" s="7"/>
      <c r="J99" s="2">
        <f t="shared" ref="J99:J130" si="33">IF(C99=0,"-",N99/C99)</f>
        <v>0.63211355645266309</v>
      </c>
      <c r="K99" s="2">
        <f t="shared" ref="K99:K130" si="34">IF(C99=0,"-",O99/C99)</f>
        <v>0.35343143638494595</v>
      </c>
      <c r="L99" s="2">
        <f t="shared" ref="L99:L130" si="35">IF(C99=0,"-",P99/C99)</f>
        <v>0</v>
      </c>
      <c r="M99" s="2">
        <f t="shared" ref="M99:M130" si="36">IF(C99=0,"-",(1-J99-K99-L99))</f>
        <v>1.4455007162390954E-2</v>
      </c>
      <c r="N99" s="56">
        <f t="shared" si="28"/>
        <v>4854</v>
      </c>
      <c r="O99" s="56">
        <v>2714</v>
      </c>
      <c r="P99" s="56"/>
      <c r="Q99" s="56"/>
      <c r="R99" s="56">
        <v>111</v>
      </c>
      <c r="S99" s="56"/>
      <c r="T99" s="56"/>
      <c r="U99" s="56"/>
      <c r="V99" s="56"/>
      <c r="W99" s="56"/>
      <c r="X99" s="56"/>
      <c r="Y99" s="56"/>
      <c r="Z99" s="56"/>
      <c r="AA99" s="56"/>
      <c r="AB99" s="55"/>
      <c r="AC99" s="55"/>
      <c r="AD99" s="55"/>
      <c r="AE99" s="55"/>
      <c r="AG99" t="str">
        <f t="shared" si="29"/>
        <v>Newtown</v>
      </c>
      <c r="AH99" t="s">
        <v>2331</v>
      </c>
      <c r="AI99" s="8">
        <v>5</v>
      </c>
      <c r="AK99" s="92">
        <v>9</v>
      </c>
      <c r="AL99" s="94">
        <v>1</v>
      </c>
      <c r="AM99" s="94">
        <v>60</v>
      </c>
      <c r="AN99" s="98">
        <v>52980</v>
      </c>
      <c r="AO99" s="98">
        <f t="shared" si="30"/>
        <v>9001</v>
      </c>
      <c r="AP99" t="s">
        <v>1353</v>
      </c>
      <c r="AQ99" s="102">
        <f t="shared" ref="AQ99:AQ130" si="37">AK99*100000+AN99</f>
        <v>952980</v>
      </c>
      <c r="AU99" s="1">
        <v>2679</v>
      </c>
      <c r="AV99" s="1">
        <v>2175</v>
      </c>
      <c r="AX99" s="2"/>
    </row>
    <row r="100" spans="1:50" hidden="1" outlineLevel="1">
      <c r="A100" t="s">
        <v>2729</v>
      </c>
      <c r="B100" s="8" t="s">
        <v>1276</v>
      </c>
      <c r="C100" s="1">
        <f t="shared" si="31"/>
        <v>739</v>
      </c>
      <c r="D100" s="6">
        <f>IF(N100&gt;0, RANK(N100,(N100:P100,Q100:AE100)),0)</f>
        <v>1</v>
      </c>
      <c r="E100" s="6">
        <f>IF(O100&gt;0,RANK(O100,(N100:P100,Q100:AE100)),0)</f>
        <v>2</v>
      </c>
      <c r="F100" s="6">
        <f t="shared" si="32"/>
        <v>0</v>
      </c>
      <c r="G100" s="1">
        <f t="shared" si="19"/>
        <v>204</v>
      </c>
      <c r="H100" s="2">
        <f t="shared" si="20"/>
        <v>0.27604871447902574</v>
      </c>
      <c r="I100" s="7"/>
      <c r="J100" s="2">
        <f t="shared" si="33"/>
        <v>0.62787550744248988</v>
      </c>
      <c r="K100" s="2">
        <f t="shared" si="34"/>
        <v>0.35182679296346414</v>
      </c>
      <c r="L100" s="2">
        <f t="shared" si="35"/>
        <v>0</v>
      </c>
      <c r="M100" s="2">
        <f t="shared" si="36"/>
        <v>2.0297699594045981E-2</v>
      </c>
      <c r="N100" s="56">
        <f t="shared" si="28"/>
        <v>464</v>
      </c>
      <c r="O100" s="56">
        <v>260</v>
      </c>
      <c r="P100" s="56"/>
      <c r="Q100" s="56"/>
      <c r="R100" s="56">
        <v>15</v>
      </c>
      <c r="S100" s="56"/>
      <c r="T100" s="56"/>
      <c r="U100" s="56"/>
      <c r="V100" s="56"/>
      <c r="W100" s="56"/>
      <c r="X100" s="56"/>
      <c r="Y100" s="56"/>
      <c r="Z100" s="56"/>
      <c r="AA100" s="56"/>
      <c r="AB100" s="55"/>
      <c r="AC100" s="55"/>
      <c r="AD100" s="55"/>
      <c r="AE100" s="55"/>
      <c r="AG100" t="str">
        <f t="shared" si="29"/>
        <v>Norfolk</v>
      </c>
      <c r="AH100" t="s">
        <v>21</v>
      </c>
      <c r="AI100" s="8">
        <v>5</v>
      </c>
      <c r="AK100" s="92">
        <v>9</v>
      </c>
      <c r="AL100" s="94">
        <v>5</v>
      </c>
      <c r="AM100" s="94">
        <v>70</v>
      </c>
      <c r="AN100" s="98">
        <v>53470</v>
      </c>
      <c r="AO100" s="98">
        <f t="shared" si="30"/>
        <v>9005</v>
      </c>
      <c r="AP100" t="s">
        <v>1353</v>
      </c>
      <c r="AQ100" s="102">
        <f t="shared" si="37"/>
        <v>953470</v>
      </c>
      <c r="AU100" s="1">
        <v>271</v>
      </c>
      <c r="AV100" s="1">
        <v>193</v>
      </c>
      <c r="AX100" s="2"/>
    </row>
    <row r="101" spans="1:50" hidden="1" outlineLevel="1">
      <c r="A101" t="s">
        <v>762</v>
      </c>
      <c r="B101" s="8" t="s">
        <v>1276</v>
      </c>
      <c r="C101" s="1">
        <f t="shared" si="31"/>
        <v>4630</v>
      </c>
      <c r="D101" s="6">
        <f>IF(N101&gt;0, RANK(N101,(N101:P101,Q101:AE101)),0)</f>
        <v>1</v>
      </c>
      <c r="E101" s="6">
        <f>IF(O101&gt;0,RANK(O101,(N101:P101,Q101:AE101)),0)</f>
        <v>2</v>
      </c>
      <c r="F101" s="6">
        <f t="shared" si="32"/>
        <v>0</v>
      </c>
      <c r="G101" s="1">
        <f t="shared" si="19"/>
        <v>1743</v>
      </c>
      <c r="H101" s="2">
        <f t="shared" si="20"/>
        <v>0.37645788336933045</v>
      </c>
      <c r="I101" s="7"/>
      <c r="J101" s="2">
        <f t="shared" si="33"/>
        <v>0.68228941684665223</v>
      </c>
      <c r="K101" s="2">
        <f t="shared" si="34"/>
        <v>0.30583153347732184</v>
      </c>
      <c r="L101" s="2">
        <f t="shared" si="35"/>
        <v>0</v>
      </c>
      <c r="M101" s="2">
        <f t="shared" si="36"/>
        <v>1.1879049676025932E-2</v>
      </c>
      <c r="N101" s="56">
        <f t="shared" si="28"/>
        <v>3159</v>
      </c>
      <c r="O101" s="56">
        <v>1416</v>
      </c>
      <c r="P101" s="56"/>
      <c r="Q101" s="56"/>
      <c r="R101" s="56">
        <v>55</v>
      </c>
      <c r="S101" s="56"/>
      <c r="T101" s="56"/>
      <c r="U101" s="56"/>
      <c r="V101" s="56"/>
      <c r="W101" s="56"/>
      <c r="X101" s="56"/>
      <c r="Y101" s="56"/>
      <c r="Z101" s="56"/>
      <c r="AA101" s="56"/>
      <c r="AB101" s="55"/>
      <c r="AC101" s="55"/>
      <c r="AD101" s="55"/>
      <c r="AE101" s="55"/>
      <c r="AG101" t="str">
        <f t="shared" si="29"/>
        <v>North Branford</v>
      </c>
      <c r="AH101" t="s">
        <v>302</v>
      </c>
      <c r="AI101" s="8">
        <v>3</v>
      </c>
      <c r="AK101" s="92">
        <v>9</v>
      </c>
      <c r="AL101" s="94">
        <v>9</v>
      </c>
      <c r="AM101" s="94">
        <v>80</v>
      </c>
      <c r="AN101" s="98">
        <v>53890</v>
      </c>
      <c r="AO101" s="98">
        <f t="shared" si="30"/>
        <v>9009</v>
      </c>
      <c r="AP101" t="s">
        <v>1353</v>
      </c>
      <c r="AQ101" s="102">
        <f t="shared" si="37"/>
        <v>953890</v>
      </c>
      <c r="AU101" s="1">
        <v>1753</v>
      </c>
      <c r="AV101" s="1">
        <v>1406</v>
      </c>
      <c r="AX101" s="2"/>
    </row>
    <row r="102" spans="1:50" hidden="1" outlineLevel="1">
      <c r="A102" t="s">
        <v>848</v>
      </c>
      <c r="B102" s="8" t="s">
        <v>1276</v>
      </c>
      <c r="C102" s="1">
        <f t="shared" si="31"/>
        <v>1011</v>
      </c>
      <c r="D102" s="6">
        <f>IF(N102&gt;0, RANK(N102,(N102:P102,Q102:AE102)),0)</f>
        <v>1</v>
      </c>
      <c r="E102" s="6">
        <f>IF(O102&gt;0,RANK(O102,(N102:P102,Q102:AE102)),0)</f>
        <v>2</v>
      </c>
      <c r="F102" s="6">
        <f t="shared" si="32"/>
        <v>0</v>
      </c>
      <c r="G102" s="1">
        <f t="shared" si="19"/>
        <v>236</v>
      </c>
      <c r="H102" s="2">
        <f t="shared" si="20"/>
        <v>0.2334322453016815</v>
      </c>
      <c r="I102" s="7"/>
      <c r="J102" s="2">
        <f t="shared" si="33"/>
        <v>0.60435212660731952</v>
      </c>
      <c r="K102" s="2">
        <f t="shared" si="34"/>
        <v>0.37091988130563797</v>
      </c>
      <c r="L102" s="2">
        <f t="shared" si="35"/>
        <v>0</v>
      </c>
      <c r="M102" s="2">
        <f t="shared" si="36"/>
        <v>2.4727992087042516E-2</v>
      </c>
      <c r="N102" s="56">
        <f t="shared" si="28"/>
        <v>611</v>
      </c>
      <c r="O102" s="56">
        <v>375</v>
      </c>
      <c r="P102" s="56"/>
      <c r="Q102" s="56"/>
      <c r="R102" s="56">
        <v>25</v>
      </c>
      <c r="S102" s="56"/>
      <c r="T102" s="56"/>
      <c r="U102" s="56"/>
      <c r="V102" s="56"/>
      <c r="W102" s="56"/>
      <c r="X102" s="56"/>
      <c r="Y102" s="56"/>
      <c r="Z102" s="56"/>
      <c r="AA102" s="56"/>
      <c r="AB102" s="55"/>
      <c r="AC102" s="55"/>
      <c r="AD102" s="55"/>
      <c r="AE102" s="55"/>
      <c r="AG102" t="str">
        <f t="shared" si="29"/>
        <v>North Canaan</v>
      </c>
      <c r="AH102" t="s">
        <v>21</v>
      </c>
      <c r="AI102" s="8">
        <v>5</v>
      </c>
      <c r="AK102" s="92">
        <v>9</v>
      </c>
      <c r="AL102" s="94">
        <v>5</v>
      </c>
      <c r="AM102" s="94">
        <v>75</v>
      </c>
      <c r="AN102" s="98">
        <v>54030</v>
      </c>
      <c r="AO102" s="98">
        <f t="shared" si="30"/>
        <v>9005</v>
      </c>
      <c r="AP102" t="s">
        <v>1353</v>
      </c>
      <c r="AQ102" s="102">
        <f t="shared" si="37"/>
        <v>954030</v>
      </c>
      <c r="AU102" s="1">
        <v>319</v>
      </c>
      <c r="AV102" s="1">
        <v>292</v>
      </c>
      <c r="AX102" s="2"/>
    </row>
    <row r="103" spans="1:50" hidden="1" outlineLevel="1">
      <c r="A103" t="s">
        <v>1995</v>
      </c>
      <c r="B103" s="8" t="s">
        <v>1276</v>
      </c>
      <c r="C103" s="1">
        <f t="shared" si="31"/>
        <v>9489</v>
      </c>
      <c r="D103" s="6">
        <f>IF(N103&gt;0, RANK(N103,(N103:P103,Q103:AE103)),0)</f>
        <v>1</v>
      </c>
      <c r="E103" s="6">
        <f>IF(O103&gt;0,RANK(O103,(N103:P103,Q103:AE103)),0)</f>
        <v>2</v>
      </c>
      <c r="F103" s="6">
        <f t="shared" si="32"/>
        <v>0</v>
      </c>
      <c r="G103" s="1">
        <f t="shared" si="19"/>
        <v>2781</v>
      </c>
      <c r="H103" s="2">
        <f t="shared" si="20"/>
        <v>0.29307619348719571</v>
      </c>
      <c r="I103" s="7"/>
      <c r="J103" s="2">
        <f t="shared" si="33"/>
        <v>0.64105806723574665</v>
      </c>
      <c r="K103" s="2">
        <f t="shared" si="34"/>
        <v>0.34798187374855094</v>
      </c>
      <c r="L103" s="2">
        <f t="shared" si="35"/>
        <v>0</v>
      </c>
      <c r="M103" s="2">
        <f t="shared" si="36"/>
        <v>1.0960059015702406E-2</v>
      </c>
      <c r="N103" s="56">
        <f t="shared" si="28"/>
        <v>6083</v>
      </c>
      <c r="O103" s="56">
        <v>3302</v>
      </c>
      <c r="P103" s="56"/>
      <c r="Q103" s="56"/>
      <c r="R103" s="56">
        <v>104</v>
      </c>
      <c r="S103" s="56"/>
      <c r="T103" s="56"/>
      <c r="U103" s="56"/>
      <c r="V103" s="56"/>
      <c r="W103" s="56"/>
      <c r="X103" s="56"/>
      <c r="Y103" s="56"/>
      <c r="Z103" s="56"/>
      <c r="AA103" s="56"/>
      <c r="AB103" s="55"/>
      <c r="AC103" s="55"/>
      <c r="AD103" s="55"/>
      <c r="AE103" s="55"/>
      <c r="AG103" t="str">
        <f t="shared" si="29"/>
        <v>North Haven</v>
      </c>
      <c r="AH103" t="s">
        <v>302</v>
      </c>
      <c r="AI103" s="8">
        <v>3</v>
      </c>
      <c r="AK103" s="92">
        <v>9</v>
      </c>
      <c r="AL103" s="94">
        <v>9</v>
      </c>
      <c r="AM103" s="94">
        <v>85</v>
      </c>
      <c r="AN103" s="98">
        <v>54870</v>
      </c>
      <c r="AO103" s="98">
        <f t="shared" si="30"/>
        <v>9009</v>
      </c>
      <c r="AP103" t="s">
        <v>1353</v>
      </c>
      <c r="AQ103" s="102">
        <f t="shared" si="37"/>
        <v>954870</v>
      </c>
      <c r="AU103" s="1">
        <v>3664</v>
      </c>
      <c r="AV103" s="1">
        <v>2419</v>
      </c>
      <c r="AX103" s="2"/>
    </row>
    <row r="104" spans="1:50" hidden="1" outlineLevel="1">
      <c r="A104" t="s">
        <v>74</v>
      </c>
      <c r="B104" s="8" t="s">
        <v>1276</v>
      </c>
      <c r="C104" s="1">
        <f t="shared" si="31"/>
        <v>1868</v>
      </c>
      <c r="D104" s="6">
        <f>IF(N104&gt;0, RANK(N104,(N104:P104,Q104:AE104)),0)</f>
        <v>1</v>
      </c>
      <c r="E104" s="6">
        <f>IF(O104&gt;0,RANK(O104,(N104:P104,Q104:AE104)),0)</f>
        <v>2</v>
      </c>
      <c r="F104" s="6">
        <f t="shared" si="32"/>
        <v>0</v>
      </c>
      <c r="G104" s="1">
        <f t="shared" si="19"/>
        <v>903</v>
      </c>
      <c r="H104" s="2">
        <f t="shared" si="20"/>
        <v>0.48340471092077086</v>
      </c>
      <c r="I104" s="7"/>
      <c r="J104" s="2">
        <f t="shared" si="33"/>
        <v>0.73340471092077086</v>
      </c>
      <c r="K104" s="2">
        <f t="shared" si="34"/>
        <v>0.25</v>
      </c>
      <c r="L104" s="2">
        <f t="shared" si="35"/>
        <v>0</v>
      </c>
      <c r="M104" s="2">
        <f t="shared" si="36"/>
        <v>1.6595289079229136E-2</v>
      </c>
      <c r="N104" s="56">
        <f t="shared" si="28"/>
        <v>1370</v>
      </c>
      <c r="O104" s="56">
        <v>467</v>
      </c>
      <c r="P104" s="56"/>
      <c r="Q104" s="56"/>
      <c r="R104" s="56">
        <v>31</v>
      </c>
      <c r="S104" s="56"/>
      <c r="T104" s="56"/>
      <c r="U104" s="56"/>
      <c r="V104" s="56"/>
      <c r="W104" s="56"/>
      <c r="X104" s="56"/>
      <c r="Y104" s="56"/>
      <c r="Z104" s="56"/>
      <c r="AA104" s="56"/>
      <c r="AB104" s="55"/>
      <c r="AC104" s="55"/>
      <c r="AD104" s="55"/>
      <c r="AE104" s="55"/>
      <c r="AG104" t="str">
        <f t="shared" si="29"/>
        <v>North Stonington</v>
      </c>
      <c r="AH104" t="s">
        <v>2802</v>
      </c>
      <c r="AI104" s="8">
        <v>2</v>
      </c>
      <c r="AK104" s="92">
        <v>9</v>
      </c>
      <c r="AL104" s="94">
        <v>11</v>
      </c>
      <c r="AM104" s="94">
        <v>65</v>
      </c>
      <c r="AN104" s="98">
        <v>55500</v>
      </c>
      <c r="AO104" s="98">
        <f t="shared" si="30"/>
        <v>9011</v>
      </c>
      <c r="AP104" t="s">
        <v>1353</v>
      </c>
      <c r="AQ104" s="102">
        <f t="shared" si="37"/>
        <v>955500</v>
      </c>
      <c r="AU104" s="1">
        <v>615</v>
      </c>
      <c r="AV104" s="1">
        <v>755</v>
      </c>
      <c r="AX104" s="2"/>
    </row>
    <row r="105" spans="1:50" hidden="1" outlineLevel="1">
      <c r="A105" t="s">
        <v>525</v>
      </c>
      <c r="B105" s="8" t="s">
        <v>1276</v>
      </c>
      <c r="C105" s="1">
        <f t="shared" si="31"/>
        <v>21204</v>
      </c>
      <c r="D105" s="6">
        <f>IF(N105&gt;0, RANK(N105,(N105:P105,Q105:AE105)),0)</f>
        <v>1</v>
      </c>
      <c r="E105" s="6">
        <f>IF(O105&gt;0,RANK(O105,(N105:P105,Q105:AE105)),0)</f>
        <v>2</v>
      </c>
      <c r="F105" s="6">
        <f t="shared" si="32"/>
        <v>0</v>
      </c>
      <c r="G105" s="1">
        <f t="shared" si="19"/>
        <v>5080</v>
      </c>
      <c r="H105" s="2">
        <f t="shared" si="20"/>
        <v>0.23957743821920394</v>
      </c>
      <c r="I105" s="7"/>
      <c r="J105" s="2">
        <f t="shared" si="33"/>
        <v>0.61375212224108655</v>
      </c>
      <c r="K105" s="2">
        <f t="shared" si="34"/>
        <v>0.37417468402188264</v>
      </c>
      <c r="L105" s="2">
        <f t="shared" si="35"/>
        <v>0</v>
      </c>
      <c r="M105" s="2">
        <f t="shared" si="36"/>
        <v>1.2073193737030807E-2</v>
      </c>
      <c r="N105" s="56">
        <f t="shared" si="28"/>
        <v>13014</v>
      </c>
      <c r="O105" s="56">
        <v>7934</v>
      </c>
      <c r="P105" s="56"/>
      <c r="Q105" s="56"/>
      <c r="R105" s="56">
        <v>256</v>
      </c>
      <c r="S105" s="56"/>
      <c r="T105" s="56"/>
      <c r="U105" s="56"/>
      <c r="V105" s="56"/>
      <c r="W105" s="56"/>
      <c r="X105" s="56"/>
      <c r="Y105" s="56"/>
      <c r="Z105" s="56"/>
      <c r="AA105" s="56"/>
      <c r="AB105" s="55"/>
      <c r="AC105" s="55"/>
      <c r="AD105" s="55"/>
      <c r="AE105" s="55"/>
      <c r="AG105" t="str">
        <f t="shared" si="29"/>
        <v>Norwalk</v>
      </c>
      <c r="AH105" t="s">
        <v>2331</v>
      </c>
      <c r="AI105" s="8">
        <v>4</v>
      </c>
      <c r="AK105" s="92">
        <v>9</v>
      </c>
      <c r="AL105" s="94">
        <v>1</v>
      </c>
      <c r="AM105" s="94">
        <v>65</v>
      </c>
      <c r="AN105" s="98">
        <v>56060</v>
      </c>
      <c r="AO105" s="98">
        <f t="shared" si="30"/>
        <v>9001</v>
      </c>
      <c r="AP105" t="s">
        <v>1353</v>
      </c>
      <c r="AQ105" s="102">
        <f t="shared" si="37"/>
        <v>956060</v>
      </c>
      <c r="AU105" s="1">
        <v>9514</v>
      </c>
      <c r="AV105" s="1">
        <v>3500</v>
      </c>
      <c r="AX105" s="2"/>
    </row>
    <row r="106" spans="1:50" hidden="1" outlineLevel="1">
      <c r="A106" t="s">
        <v>2115</v>
      </c>
      <c r="B106" s="8" t="s">
        <v>1276</v>
      </c>
      <c r="C106" s="1">
        <f t="shared" si="31"/>
        <v>11820</v>
      </c>
      <c r="D106" s="6">
        <f>IF(N106&gt;0, RANK(N106,(N106:P106,Q106:AE106)),0)</f>
        <v>1</v>
      </c>
      <c r="E106" s="6">
        <f>IF(O106&gt;0,RANK(O106,(N106:P106,Q106:AE106)),0)</f>
        <v>2</v>
      </c>
      <c r="F106" s="6">
        <f t="shared" si="32"/>
        <v>0</v>
      </c>
      <c r="G106" s="1">
        <f t="shared" si="19"/>
        <v>8102</v>
      </c>
      <c r="H106" s="2">
        <f t="shared" si="20"/>
        <v>0.68544839255499157</v>
      </c>
      <c r="I106" s="7"/>
      <c r="J106" s="2">
        <f t="shared" si="33"/>
        <v>0.83316412859560063</v>
      </c>
      <c r="K106" s="2">
        <f t="shared" si="34"/>
        <v>0.14771573604060914</v>
      </c>
      <c r="L106" s="2">
        <f t="shared" si="35"/>
        <v>0</v>
      </c>
      <c r="M106" s="2">
        <f t="shared" si="36"/>
        <v>1.912013536379023E-2</v>
      </c>
      <c r="N106" s="56">
        <f t="shared" si="28"/>
        <v>9848</v>
      </c>
      <c r="O106" s="56">
        <v>1746</v>
      </c>
      <c r="P106" s="56"/>
      <c r="Q106" s="56"/>
      <c r="R106" s="56">
        <v>226</v>
      </c>
      <c r="S106" s="56"/>
      <c r="T106" s="56"/>
      <c r="U106" s="56"/>
      <c r="V106" s="56"/>
      <c r="W106" s="56"/>
      <c r="X106" s="56"/>
      <c r="Y106" s="56"/>
      <c r="Z106" s="56"/>
      <c r="AA106" s="56"/>
      <c r="AB106" s="55"/>
      <c r="AC106" s="55"/>
      <c r="AD106" s="55"/>
      <c r="AE106" s="55"/>
      <c r="AG106" t="str">
        <f t="shared" si="29"/>
        <v>Norwich</v>
      </c>
      <c r="AH106" t="s">
        <v>2802</v>
      </c>
      <c r="AI106" s="8">
        <v>2</v>
      </c>
      <c r="AK106" s="92">
        <v>9</v>
      </c>
      <c r="AL106" s="94">
        <v>11</v>
      </c>
      <c r="AM106" s="94">
        <v>70</v>
      </c>
      <c r="AN106" s="98">
        <v>56270</v>
      </c>
      <c r="AO106" s="98">
        <f t="shared" si="30"/>
        <v>9011</v>
      </c>
      <c r="AP106" t="s">
        <v>1353</v>
      </c>
      <c r="AQ106" s="102">
        <f t="shared" si="37"/>
        <v>956270</v>
      </c>
      <c r="AU106" s="1">
        <v>9848</v>
      </c>
      <c r="AV106" s="1">
        <v>0</v>
      </c>
      <c r="AX106" s="2"/>
    </row>
    <row r="107" spans="1:50" hidden="1" outlineLevel="1">
      <c r="A107" t="s">
        <v>1879</v>
      </c>
      <c r="B107" s="8" t="s">
        <v>1276</v>
      </c>
      <c r="C107" s="1">
        <f t="shared" si="31"/>
        <v>3321</v>
      </c>
      <c r="D107" s="6">
        <f>IF(N107&gt;0, RANK(N107,(N107:P107,Q107:AE107)),0)</f>
        <v>1</v>
      </c>
      <c r="E107" s="6">
        <f>IF(O107&gt;0,RANK(O107,(N107:P107,Q107:AE107)),0)</f>
        <v>2</v>
      </c>
      <c r="F107" s="6">
        <f t="shared" si="32"/>
        <v>0</v>
      </c>
      <c r="G107" s="1">
        <f t="shared" si="19"/>
        <v>1505</v>
      </c>
      <c r="H107" s="2">
        <f t="shared" si="20"/>
        <v>0.45317675398976209</v>
      </c>
      <c r="I107" s="7"/>
      <c r="J107" s="2">
        <f t="shared" si="33"/>
        <v>0.71755495332731101</v>
      </c>
      <c r="K107" s="2">
        <f t="shared" si="34"/>
        <v>0.26437819933754891</v>
      </c>
      <c r="L107" s="2">
        <f t="shared" si="35"/>
        <v>0</v>
      </c>
      <c r="M107" s="2">
        <f t="shared" si="36"/>
        <v>1.8066847335140079E-2</v>
      </c>
      <c r="N107" s="56">
        <f t="shared" si="28"/>
        <v>2383</v>
      </c>
      <c r="O107" s="56">
        <v>878</v>
      </c>
      <c r="P107" s="56"/>
      <c r="Q107" s="56"/>
      <c r="R107" s="56">
        <v>60</v>
      </c>
      <c r="S107" s="56"/>
      <c r="T107" s="56"/>
      <c r="U107" s="56"/>
      <c r="V107" s="56"/>
      <c r="W107" s="56"/>
      <c r="X107" s="56"/>
      <c r="Y107" s="56"/>
      <c r="Z107" s="56"/>
      <c r="AA107" s="56"/>
      <c r="AB107" s="55"/>
      <c r="AC107" s="55"/>
      <c r="AD107" s="55"/>
      <c r="AE107" s="55"/>
      <c r="AG107" t="str">
        <f t="shared" si="29"/>
        <v>Old Lyme</v>
      </c>
      <c r="AH107" t="s">
        <v>2802</v>
      </c>
      <c r="AI107" s="8">
        <v>2</v>
      </c>
      <c r="AK107" s="92">
        <v>9</v>
      </c>
      <c r="AL107" s="94">
        <v>11</v>
      </c>
      <c r="AM107" s="94">
        <v>75</v>
      </c>
      <c r="AN107" s="98">
        <v>57040</v>
      </c>
      <c r="AO107" s="98">
        <f t="shared" si="30"/>
        <v>9011</v>
      </c>
      <c r="AP107" t="s">
        <v>1353</v>
      </c>
      <c r="AQ107" s="102">
        <f t="shared" si="37"/>
        <v>957040</v>
      </c>
      <c r="AU107" s="1">
        <v>993</v>
      </c>
      <c r="AV107" s="1">
        <v>1390</v>
      </c>
      <c r="AX107" s="2"/>
    </row>
    <row r="108" spans="1:50" hidden="1" outlineLevel="1">
      <c r="A108" t="s">
        <v>1023</v>
      </c>
      <c r="B108" s="8" t="s">
        <v>1276</v>
      </c>
      <c r="C108" s="1">
        <f t="shared" si="31"/>
        <v>4311</v>
      </c>
      <c r="D108" s="6">
        <f>IF(N108&gt;0, RANK(N108,(N108:P108,Q108:AE108)),0)</f>
        <v>1</v>
      </c>
      <c r="E108" s="6">
        <f>IF(O108&gt;0,RANK(O108,(N108:P108,Q108:AE108)),0)</f>
        <v>2</v>
      </c>
      <c r="F108" s="6">
        <f t="shared" si="32"/>
        <v>0</v>
      </c>
      <c r="G108" s="1">
        <f t="shared" si="19"/>
        <v>1605</v>
      </c>
      <c r="H108" s="2">
        <f t="shared" si="20"/>
        <v>0.37230340988169797</v>
      </c>
      <c r="I108" s="7"/>
      <c r="J108" s="2">
        <f t="shared" si="33"/>
        <v>0.67780097425191366</v>
      </c>
      <c r="K108" s="2">
        <f t="shared" si="34"/>
        <v>0.30549756437021575</v>
      </c>
      <c r="L108" s="2">
        <f t="shared" si="35"/>
        <v>0</v>
      </c>
      <c r="M108" s="2">
        <f t="shared" si="36"/>
        <v>1.6701461377870597E-2</v>
      </c>
      <c r="N108" s="56">
        <f t="shared" si="28"/>
        <v>2922</v>
      </c>
      <c r="O108" s="56">
        <v>1317</v>
      </c>
      <c r="P108" s="56"/>
      <c r="Q108" s="56"/>
      <c r="R108" s="56">
        <v>72</v>
      </c>
      <c r="S108" s="56"/>
      <c r="T108" s="56"/>
      <c r="U108" s="56"/>
      <c r="V108" s="56"/>
      <c r="W108" s="56"/>
      <c r="X108" s="56"/>
      <c r="Y108" s="56"/>
      <c r="Z108" s="56"/>
      <c r="AA108" s="56"/>
      <c r="AB108" s="55"/>
      <c r="AC108" s="55"/>
      <c r="AD108" s="55"/>
      <c r="AE108" s="55"/>
      <c r="AG108" t="str">
        <f t="shared" si="29"/>
        <v>Old Saybrook</v>
      </c>
      <c r="AH108" t="s">
        <v>1792</v>
      </c>
      <c r="AI108" s="8">
        <v>2</v>
      </c>
      <c r="AK108" s="92">
        <v>9</v>
      </c>
      <c r="AL108" s="94">
        <v>7</v>
      </c>
      <c r="AM108" s="94">
        <v>65</v>
      </c>
      <c r="AN108" s="98">
        <v>57320</v>
      </c>
      <c r="AO108" s="98">
        <f t="shared" si="30"/>
        <v>9007</v>
      </c>
      <c r="AP108" t="s">
        <v>1353</v>
      </c>
      <c r="AQ108" s="102">
        <f t="shared" si="37"/>
        <v>957320</v>
      </c>
      <c r="AU108" s="1">
        <v>1246</v>
      </c>
      <c r="AV108" s="1">
        <v>1676</v>
      </c>
      <c r="AX108" s="2"/>
    </row>
    <row r="109" spans="1:50" hidden="1" outlineLevel="1">
      <c r="A109" t="s">
        <v>736</v>
      </c>
      <c r="B109" s="8" t="s">
        <v>1276</v>
      </c>
      <c r="C109" s="1">
        <f t="shared" si="31"/>
        <v>6105</v>
      </c>
      <c r="D109" s="6">
        <f>IF(N109&gt;0, RANK(N109,(N109:P109,Q109:AE109)),0)</f>
        <v>1</v>
      </c>
      <c r="E109" s="6">
        <f>IF(O109&gt;0,RANK(O109,(N109:P109,Q109:AE109)),0)</f>
        <v>2</v>
      </c>
      <c r="F109" s="6">
        <f t="shared" si="32"/>
        <v>0</v>
      </c>
      <c r="G109" s="1">
        <f t="shared" si="19"/>
        <v>1482</v>
      </c>
      <c r="H109" s="2">
        <f t="shared" si="20"/>
        <v>0.24275184275184275</v>
      </c>
      <c r="I109" s="7"/>
      <c r="J109" s="2">
        <f t="shared" si="33"/>
        <v>0.61769041769041766</v>
      </c>
      <c r="K109" s="2">
        <f t="shared" si="34"/>
        <v>0.37493857493857496</v>
      </c>
      <c r="L109" s="2">
        <f t="shared" si="35"/>
        <v>0</v>
      </c>
      <c r="M109" s="2">
        <f t="shared" si="36"/>
        <v>7.3710073710073765E-3</v>
      </c>
      <c r="N109" s="56">
        <f t="shared" si="28"/>
        <v>3771</v>
      </c>
      <c r="O109" s="56">
        <v>2289</v>
      </c>
      <c r="P109" s="56"/>
      <c r="Q109" s="56"/>
      <c r="R109" s="56">
        <v>45</v>
      </c>
      <c r="S109" s="56"/>
      <c r="T109" s="56"/>
      <c r="U109" s="56"/>
      <c r="V109" s="56"/>
      <c r="W109" s="56"/>
      <c r="X109" s="56"/>
      <c r="Y109" s="56"/>
      <c r="Z109" s="56"/>
      <c r="AA109" s="56"/>
      <c r="AB109" s="55"/>
      <c r="AC109" s="55"/>
      <c r="AD109" s="55"/>
      <c r="AE109" s="55"/>
      <c r="AG109" t="str">
        <f t="shared" si="29"/>
        <v>Orange</v>
      </c>
      <c r="AH109" t="s">
        <v>302</v>
      </c>
      <c r="AI109" s="8">
        <v>3</v>
      </c>
      <c r="AK109" s="92">
        <v>9</v>
      </c>
      <c r="AL109" s="94">
        <v>9</v>
      </c>
      <c r="AM109" s="94">
        <v>90</v>
      </c>
      <c r="AN109" s="98">
        <v>57600</v>
      </c>
      <c r="AO109" s="98">
        <f t="shared" si="30"/>
        <v>9009</v>
      </c>
      <c r="AP109" t="s">
        <v>1353</v>
      </c>
      <c r="AQ109" s="102">
        <f t="shared" si="37"/>
        <v>957600</v>
      </c>
      <c r="AU109" s="1">
        <v>2230</v>
      </c>
      <c r="AV109" s="1">
        <v>1541</v>
      </c>
      <c r="AX109" s="2"/>
    </row>
    <row r="110" spans="1:50" hidden="1" outlineLevel="1">
      <c r="A110" t="s">
        <v>1738</v>
      </c>
      <c r="B110" s="8" t="s">
        <v>1276</v>
      </c>
      <c r="C110" s="1">
        <f t="shared" si="31"/>
        <v>3322</v>
      </c>
      <c r="D110" s="6">
        <f>IF(N110&gt;0, RANK(N110,(N110:P110,Q110:AE110)),0)</f>
        <v>1</v>
      </c>
      <c r="E110" s="6">
        <f>IF(O110&gt;0,RANK(O110,(N110:P110,Q110:AE110)),0)</f>
        <v>2</v>
      </c>
      <c r="F110" s="6">
        <f t="shared" si="32"/>
        <v>0</v>
      </c>
      <c r="G110" s="1">
        <f t="shared" si="19"/>
        <v>578</v>
      </c>
      <c r="H110" s="2">
        <f t="shared" si="20"/>
        <v>0.17399157134256471</v>
      </c>
      <c r="I110" s="7"/>
      <c r="J110" s="2">
        <f t="shared" si="33"/>
        <v>0.57916917519566524</v>
      </c>
      <c r="K110" s="2">
        <f t="shared" si="34"/>
        <v>0.40517760385310053</v>
      </c>
      <c r="L110" s="2">
        <f t="shared" si="35"/>
        <v>0</v>
      </c>
      <c r="M110" s="2">
        <f t="shared" si="36"/>
        <v>1.5653220951234226E-2</v>
      </c>
      <c r="N110" s="56">
        <f t="shared" si="28"/>
        <v>1924</v>
      </c>
      <c r="O110" s="56">
        <v>1346</v>
      </c>
      <c r="P110" s="56"/>
      <c r="Q110" s="56"/>
      <c r="R110" s="56">
        <v>52</v>
      </c>
      <c r="S110" s="56"/>
      <c r="T110" s="56"/>
      <c r="U110" s="56"/>
      <c r="V110" s="56"/>
      <c r="W110" s="56"/>
      <c r="X110" s="56"/>
      <c r="Y110" s="56"/>
      <c r="Z110" s="56"/>
      <c r="AA110" s="56"/>
      <c r="AB110" s="55"/>
      <c r="AC110" s="55"/>
      <c r="AD110" s="55"/>
      <c r="AE110" s="55"/>
      <c r="AG110" t="str">
        <f t="shared" si="29"/>
        <v>Oxford</v>
      </c>
      <c r="AH110" t="s">
        <v>302</v>
      </c>
      <c r="AI110" s="8">
        <v>4</v>
      </c>
      <c r="AK110" s="92">
        <v>9</v>
      </c>
      <c r="AL110" s="94">
        <v>9</v>
      </c>
      <c r="AM110" s="94">
        <v>95</v>
      </c>
      <c r="AN110" s="98">
        <v>58300</v>
      </c>
      <c r="AO110" s="98">
        <f t="shared" si="30"/>
        <v>9009</v>
      </c>
      <c r="AP110" t="s">
        <v>1353</v>
      </c>
      <c r="AQ110" s="102">
        <f t="shared" si="37"/>
        <v>958300</v>
      </c>
      <c r="AU110" s="1">
        <v>1078</v>
      </c>
      <c r="AV110" s="1">
        <v>846</v>
      </c>
      <c r="AX110" s="2"/>
    </row>
    <row r="111" spans="1:50" hidden="1" outlineLevel="1">
      <c r="A111" t="s">
        <v>2247</v>
      </c>
      <c r="B111" s="8" t="s">
        <v>1276</v>
      </c>
      <c r="C111" s="1">
        <f t="shared" si="31"/>
        <v>3898</v>
      </c>
      <c r="D111" s="6">
        <f>IF(N111&gt;0, RANK(N111,(N111:P111,Q111:AE111)),0)</f>
        <v>1</v>
      </c>
      <c r="E111" s="6">
        <f>IF(O111&gt;0,RANK(O111,(N111:P111,Q111:AE111)),0)</f>
        <v>2</v>
      </c>
      <c r="F111" s="6">
        <f t="shared" si="32"/>
        <v>0</v>
      </c>
      <c r="G111" s="1">
        <f t="shared" si="19"/>
        <v>2264</v>
      </c>
      <c r="H111" s="2">
        <f t="shared" si="20"/>
        <v>0.58081067213955873</v>
      </c>
      <c r="I111" s="7"/>
      <c r="J111" s="2">
        <f t="shared" si="33"/>
        <v>0.77706516162134431</v>
      </c>
      <c r="K111" s="2">
        <f t="shared" si="34"/>
        <v>0.19625448948178553</v>
      </c>
      <c r="L111" s="2">
        <f t="shared" si="35"/>
        <v>0</v>
      </c>
      <c r="M111" s="2">
        <f t="shared" si="36"/>
        <v>2.6680348896870154E-2</v>
      </c>
      <c r="N111" s="56">
        <f t="shared" si="28"/>
        <v>3029</v>
      </c>
      <c r="O111" s="56">
        <v>765</v>
      </c>
      <c r="P111" s="56"/>
      <c r="Q111" s="56"/>
      <c r="R111" s="56">
        <v>104</v>
      </c>
      <c r="S111" s="56"/>
      <c r="T111" s="56"/>
      <c r="U111" s="56"/>
      <c r="V111" s="56"/>
      <c r="W111" s="56"/>
      <c r="X111" s="56"/>
      <c r="Y111" s="56"/>
      <c r="Z111" s="56"/>
      <c r="AA111" s="56"/>
      <c r="AB111" s="55"/>
      <c r="AC111" s="55"/>
      <c r="AD111" s="55"/>
      <c r="AE111" s="55"/>
      <c r="AG111" t="str">
        <f t="shared" si="29"/>
        <v>Plainfield</v>
      </c>
      <c r="AH111" t="s">
        <v>96</v>
      </c>
      <c r="AI111" s="8">
        <v>2</v>
      </c>
      <c r="AK111" s="92">
        <v>9</v>
      </c>
      <c r="AL111" s="94">
        <v>15</v>
      </c>
      <c r="AM111" s="94">
        <v>40</v>
      </c>
      <c r="AN111" s="98">
        <v>59980</v>
      </c>
      <c r="AO111" s="98">
        <f t="shared" si="30"/>
        <v>9015</v>
      </c>
      <c r="AP111" t="s">
        <v>1353</v>
      </c>
      <c r="AQ111" s="102">
        <f t="shared" si="37"/>
        <v>959980</v>
      </c>
      <c r="AU111" s="1">
        <v>1616</v>
      </c>
      <c r="AV111" s="1">
        <v>1413</v>
      </c>
      <c r="AX111" s="2"/>
    </row>
    <row r="112" spans="1:50" hidden="1" outlineLevel="1">
      <c r="A112" t="s">
        <v>1375</v>
      </c>
      <c r="B112" s="8" t="s">
        <v>1276</v>
      </c>
      <c r="C112" s="1">
        <f t="shared" si="31"/>
        <v>6297</v>
      </c>
      <c r="D112" s="6">
        <f>IF(N112&gt;0, RANK(N112,(N112:P112,Q112:AE112)),0)</f>
        <v>1</v>
      </c>
      <c r="E112" s="6">
        <f>IF(O112&gt;0,RANK(O112,(N112:P112,Q112:AE112)),0)</f>
        <v>2</v>
      </c>
      <c r="F112" s="6">
        <f t="shared" si="32"/>
        <v>0</v>
      </c>
      <c r="G112" s="1">
        <f t="shared" si="19"/>
        <v>2736</v>
      </c>
      <c r="H112" s="2">
        <f t="shared" si="20"/>
        <v>0.43449261553120533</v>
      </c>
      <c r="I112" s="7"/>
      <c r="J112" s="2">
        <f t="shared" si="33"/>
        <v>0.70319199618866124</v>
      </c>
      <c r="K112" s="2">
        <f t="shared" si="34"/>
        <v>0.26869938065745591</v>
      </c>
      <c r="L112" s="2">
        <f t="shared" si="35"/>
        <v>0</v>
      </c>
      <c r="M112" s="2">
        <f t="shared" si="36"/>
        <v>2.810862315388285E-2</v>
      </c>
      <c r="N112" s="56">
        <f t="shared" si="28"/>
        <v>4428</v>
      </c>
      <c r="O112" s="56">
        <v>1692</v>
      </c>
      <c r="P112" s="56"/>
      <c r="Q112" s="56"/>
      <c r="R112" s="56">
        <v>177</v>
      </c>
      <c r="S112" s="56"/>
      <c r="T112" s="56"/>
      <c r="U112" s="56"/>
      <c r="V112" s="56"/>
      <c r="W112" s="56"/>
      <c r="X112" s="56"/>
      <c r="Y112" s="56"/>
      <c r="Z112" s="56"/>
      <c r="AA112" s="56"/>
      <c r="AB112" s="55"/>
      <c r="AC112" s="55"/>
      <c r="AD112" s="55"/>
      <c r="AE112" s="55"/>
      <c r="AG112" t="str">
        <f t="shared" si="29"/>
        <v>Plainville</v>
      </c>
      <c r="AH112" t="s">
        <v>2193</v>
      </c>
      <c r="AI112" s="8">
        <v>5</v>
      </c>
      <c r="AK112" s="92">
        <v>9</v>
      </c>
      <c r="AL112" s="94">
        <v>3</v>
      </c>
      <c r="AM112" s="94">
        <v>100</v>
      </c>
      <c r="AN112" s="98">
        <v>60120</v>
      </c>
      <c r="AO112" s="98">
        <f t="shared" si="30"/>
        <v>9003</v>
      </c>
      <c r="AP112" t="s">
        <v>1353</v>
      </c>
      <c r="AQ112" s="102">
        <f t="shared" si="37"/>
        <v>960120</v>
      </c>
      <c r="AU112" s="1">
        <v>2614</v>
      </c>
      <c r="AV112" s="1">
        <v>1814</v>
      </c>
      <c r="AX112" s="2"/>
    </row>
    <row r="113" spans="1:50" hidden="1" outlineLevel="1">
      <c r="A113" t="s">
        <v>1668</v>
      </c>
      <c r="B113" s="8" t="s">
        <v>1276</v>
      </c>
      <c r="C113" s="1">
        <f t="shared" si="31"/>
        <v>3782</v>
      </c>
      <c r="D113" s="6">
        <f>IF(N113&gt;0, RANK(N113,(N113:P113,Q113:AE113)),0)</f>
        <v>1</v>
      </c>
      <c r="E113" s="6">
        <f>IF(O113&gt;0,RANK(O113,(N113:P113,Q113:AE113)),0)</f>
        <v>2</v>
      </c>
      <c r="F113" s="6">
        <f t="shared" si="32"/>
        <v>0</v>
      </c>
      <c r="G113" s="1">
        <f t="shared" si="19"/>
        <v>1239</v>
      </c>
      <c r="H113" s="2">
        <f t="shared" si="20"/>
        <v>0.32760444209413009</v>
      </c>
      <c r="I113" s="7"/>
      <c r="J113" s="2">
        <f t="shared" si="33"/>
        <v>0.64806980433632999</v>
      </c>
      <c r="K113" s="2">
        <f t="shared" si="34"/>
        <v>0.3204653622421999</v>
      </c>
      <c r="L113" s="2">
        <f t="shared" si="35"/>
        <v>0</v>
      </c>
      <c r="M113" s="2">
        <f t="shared" si="36"/>
        <v>3.1464833421470106E-2</v>
      </c>
      <c r="N113" s="56">
        <f t="shared" si="28"/>
        <v>2451</v>
      </c>
      <c r="O113" s="56">
        <v>1212</v>
      </c>
      <c r="P113" s="56"/>
      <c r="Q113" s="56"/>
      <c r="R113" s="56">
        <v>119</v>
      </c>
      <c r="S113" s="56"/>
      <c r="T113" s="56"/>
      <c r="U113" s="56"/>
      <c r="V113" s="56"/>
      <c r="W113" s="56"/>
      <c r="X113" s="56"/>
      <c r="Y113" s="56"/>
      <c r="Z113" s="56"/>
      <c r="AA113" s="56"/>
      <c r="AB113" s="55"/>
      <c r="AC113" s="55"/>
      <c r="AD113" s="55"/>
      <c r="AE113" s="55"/>
      <c r="AG113" t="str">
        <f t="shared" si="29"/>
        <v>Plymouth</v>
      </c>
      <c r="AH113" t="s">
        <v>21</v>
      </c>
      <c r="AI113" s="8">
        <v>5</v>
      </c>
      <c r="AK113" s="92">
        <v>9</v>
      </c>
      <c r="AL113" s="94">
        <v>5</v>
      </c>
      <c r="AM113" s="94">
        <v>80</v>
      </c>
      <c r="AN113" s="98">
        <v>60750</v>
      </c>
      <c r="AO113" s="98">
        <f t="shared" si="30"/>
        <v>9005</v>
      </c>
      <c r="AP113" t="s">
        <v>1353</v>
      </c>
      <c r="AQ113" s="102">
        <f t="shared" si="37"/>
        <v>960750</v>
      </c>
      <c r="AU113" s="1">
        <v>1471</v>
      </c>
      <c r="AV113" s="1">
        <v>980</v>
      </c>
      <c r="AX113" s="2"/>
    </row>
    <row r="114" spans="1:50" hidden="1" outlineLevel="1">
      <c r="A114" t="s">
        <v>70</v>
      </c>
      <c r="B114" s="8" t="s">
        <v>1276</v>
      </c>
      <c r="C114" s="1">
        <f t="shared" si="31"/>
        <v>1426</v>
      </c>
      <c r="D114" s="6">
        <f>IF(N114&gt;0, RANK(N114,(N114:P114,Q114:AE114)),0)</f>
        <v>1</v>
      </c>
      <c r="E114" s="6">
        <f>IF(O114&gt;0,RANK(O114,(N114:P114,Q114:AE114)),0)</f>
        <v>2</v>
      </c>
      <c r="F114" s="6">
        <f t="shared" si="32"/>
        <v>0</v>
      </c>
      <c r="G114" s="1">
        <f t="shared" si="19"/>
        <v>356</v>
      </c>
      <c r="H114" s="2">
        <f t="shared" si="20"/>
        <v>0.24964936886395511</v>
      </c>
      <c r="I114" s="7"/>
      <c r="J114" s="2">
        <f t="shared" si="33"/>
        <v>0.61570827489481061</v>
      </c>
      <c r="K114" s="2">
        <f t="shared" si="34"/>
        <v>0.36605890603085556</v>
      </c>
      <c r="L114" s="2">
        <f t="shared" si="35"/>
        <v>0</v>
      </c>
      <c r="M114" s="2">
        <f t="shared" si="36"/>
        <v>1.8232819074333828E-2</v>
      </c>
      <c r="N114" s="56">
        <f t="shared" si="28"/>
        <v>878</v>
      </c>
      <c r="O114" s="56">
        <v>522</v>
      </c>
      <c r="P114" s="56"/>
      <c r="Q114" s="56"/>
      <c r="R114" s="56">
        <v>26</v>
      </c>
      <c r="S114" s="56"/>
      <c r="T114" s="56"/>
      <c r="U114" s="56"/>
      <c r="V114" s="56"/>
      <c r="W114" s="56"/>
      <c r="X114" s="56"/>
      <c r="Y114" s="56"/>
      <c r="Z114" s="56"/>
      <c r="AA114" s="56"/>
      <c r="AB114" s="55"/>
      <c r="AC114" s="55"/>
      <c r="AD114" s="55"/>
      <c r="AE114" s="55"/>
      <c r="AG114" t="str">
        <f t="shared" si="29"/>
        <v>Pomfret</v>
      </c>
      <c r="AH114" t="s">
        <v>96</v>
      </c>
      <c r="AI114" s="8">
        <v>2</v>
      </c>
      <c r="AK114" s="92">
        <v>9</v>
      </c>
      <c r="AL114" s="94">
        <v>15</v>
      </c>
      <c r="AM114" s="94">
        <v>45</v>
      </c>
      <c r="AN114" s="98">
        <v>61030</v>
      </c>
      <c r="AO114" s="98">
        <f t="shared" si="30"/>
        <v>9015</v>
      </c>
      <c r="AP114" t="s">
        <v>1353</v>
      </c>
      <c r="AQ114" s="102">
        <f t="shared" si="37"/>
        <v>961030</v>
      </c>
      <c r="AU114" s="1">
        <v>508</v>
      </c>
      <c r="AV114" s="1">
        <v>370</v>
      </c>
      <c r="AX114" s="2"/>
    </row>
    <row r="115" spans="1:50" hidden="1" outlineLevel="1">
      <c r="A115" t="s">
        <v>534</v>
      </c>
      <c r="B115" s="8" t="s">
        <v>1276</v>
      </c>
      <c r="C115" s="1">
        <f t="shared" si="31"/>
        <v>3720</v>
      </c>
      <c r="D115" s="6">
        <f>IF(N115&gt;0, RANK(N115,(N115:P115,Q115:AE115)),0)</f>
        <v>1</v>
      </c>
      <c r="E115" s="6">
        <f>IF(O115&gt;0,RANK(O115,(N115:P115,Q115:AE115)),0)</f>
        <v>2</v>
      </c>
      <c r="F115" s="6">
        <f t="shared" si="32"/>
        <v>0</v>
      </c>
      <c r="G115" s="1">
        <f t="shared" si="19"/>
        <v>1561</v>
      </c>
      <c r="H115" s="2">
        <f t="shared" si="20"/>
        <v>0.41962365591397849</v>
      </c>
      <c r="I115" s="7"/>
      <c r="J115" s="2">
        <f t="shared" si="33"/>
        <v>0.69811827956989247</v>
      </c>
      <c r="K115" s="2">
        <f t="shared" si="34"/>
        <v>0.27849462365591399</v>
      </c>
      <c r="L115" s="2">
        <f t="shared" si="35"/>
        <v>0</v>
      </c>
      <c r="M115" s="2">
        <f t="shared" si="36"/>
        <v>2.3387096774193539E-2</v>
      </c>
      <c r="N115" s="56">
        <f t="shared" si="28"/>
        <v>2597</v>
      </c>
      <c r="O115" s="56">
        <v>1036</v>
      </c>
      <c r="P115" s="56"/>
      <c r="Q115" s="56"/>
      <c r="R115" s="56">
        <v>87</v>
      </c>
      <c r="S115" s="56"/>
      <c r="T115" s="56"/>
      <c r="U115" s="56"/>
      <c r="V115" s="56"/>
      <c r="W115" s="56"/>
      <c r="X115" s="56"/>
      <c r="Y115" s="56"/>
      <c r="Z115" s="56"/>
      <c r="AA115" s="56"/>
      <c r="AB115" s="55"/>
      <c r="AC115" s="55"/>
      <c r="AD115" s="55"/>
      <c r="AE115" s="55"/>
      <c r="AG115" t="str">
        <f t="shared" si="29"/>
        <v>Portland</v>
      </c>
      <c r="AH115" t="s">
        <v>1792</v>
      </c>
      <c r="AI115" s="8">
        <v>1</v>
      </c>
      <c r="AK115" s="92">
        <v>9</v>
      </c>
      <c r="AL115" s="94">
        <v>7</v>
      </c>
      <c r="AM115" s="94">
        <v>70</v>
      </c>
      <c r="AN115" s="98">
        <v>61800</v>
      </c>
      <c r="AO115" s="98">
        <f t="shared" si="30"/>
        <v>9007</v>
      </c>
      <c r="AP115" t="s">
        <v>1353</v>
      </c>
      <c r="AQ115" s="102">
        <f t="shared" si="37"/>
        <v>961800</v>
      </c>
      <c r="AU115" s="1">
        <v>1372</v>
      </c>
      <c r="AV115" s="1">
        <v>1225</v>
      </c>
      <c r="AX115" s="2"/>
    </row>
    <row r="116" spans="1:50" hidden="1" outlineLevel="1">
      <c r="A116" t="s">
        <v>1059</v>
      </c>
      <c r="B116" s="8" t="s">
        <v>1276</v>
      </c>
      <c r="C116" s="1">
        <f t="shared" si="31"/>
        <v>1800</v>
      </c>
      <c r="D116" s="6">
        <f>IF(N116&gt;0, RANK(N116,(N116:P116,Q116:AE116)),0)</f>
        <v>1</v>
      </c>
      <c r="E116" s="6">
        <f>IF(O116&gt;0,RANK(O116,(N116:P116,Q116:AE116)),0)</f>
        <v>2</v>
      </c>
      <c r="F116" s="6">
        <f t="shared" si="32"/>
        <v>0</v>
      </c>
      <c r="G116" s="1">
        <f t="shared" si="19"/>
        <v>1028</v>
      </c>
      <c r="H116" s="2">
        <f t="shared" si="20"/>
        <v>0.57111111111111112</v>
      </c>
      <c r="I116" s="7"/>
      <c r="J116" s="2">
        <f t="shared" si="33"/>
        <v>0.77555555555555555</v>
      </c>
      <c r="K116" s="2">
        <f t="shared" si="34"/>
        <v>0.20444444444444446</v>
      </c>
      <c r="L116" s="2">
        <f t="shared" si="35"/>
        <v>0</v>
      </c>
      <c r="M116" s="2">
        <f t="shared" si="36"/>
        <v>1.999999999999999E-2</v>
      </c>
      <c r="N116" s="56">
        <f t="shared" si="28"/>
        <v>1396</v>
      </c>
      <c r="O116" s="56">
        <v>368</v>
      </c>
      <c r="P116" s="56"/>
      <c r="Q116" s="56"/>
      <c r="R116" s="56">
        <v>36</v>
      </c>
      <c r="S116" s="56"/>
      <c r="T116" s="56"/>
      <c r="U116" s="56"/>
      <c r="V116" s="56"/>
      <c r="W116" s="56"/>
      <c r="X116" s="56"/>
      <c r="Y116" s="56"/>
      <c r="Z116" s="56"/>
      <c r="AA116" s="56"/>
      <c r="AB116" s="55"/>
      <c r="AC116" s="55"/>
      <c r="AD116" s="55"/>
      <c r="AE116" s="55"/>
      <c r="AG116" t="str">
        <f t="shared" si="29"/>
        <v>Preston</v>
      </c>
      <c r="AH116" t="s">
        <v>2802</v>
      </c>
      <c r="AI116" s="8">
        <v>2</v>
      </c>
      <c r="AK116" s="92">
        <v>9</v>
      </c>
      <c r="AL116" s="94">
        <v>11</v>
      </c>
      <c r="AM116" s="94">
        <v>80</v>
      </c>
      <c r="AN116" s="98">
        <v>62150</v>
      </c>
      <c r="AO116" s="98">
        <f t="shared" si="30"/>
        <v>9011</v>
      </c>
      <c r="AP116" t="s">
        <v>1353</v>
      </c>
      <c r="AQ116" s="102">
        <f t="shared" si="37"/>
        <v>962150</v>
      </c>
      <c r="AU116" s="1">
        <v>676</v>
      </c>
      <c r="AV116" s="1">
        <v>720</v>
      </c>
      <c r="AX116" s="2"/>
    </row>
    <row r="117" spans="1:50" hidden="1" outlineLevel="1">
      <c r="A117" t="s">
        <v>411</v>
      </c>
      <c r="B117" s="8" t="s">
        <v>1276</v>
      </c>
      <c r="C117" s="1">
        <f t="shared" si="31"/>
        <v>3548</v>
      </c>
      <c r="D117" s="6">
        <f>IF(N117&gt;0, RANK(N117,(N117:P117,Q117:AE117)),0)</f>
        <v>1</v>
      </c>
      <c r="E117" s="6">
        <f>IF(O117&gt;0,RANK(O117,(N117:P117,Q117:AE117)),0)</f>
        <v>2</v>
      </c>
      <c r="F117" s="6">
        <f t="shared" si="32"/>
        <v>0</v>
      </c>
      <c r="G117" s="1">
        <f t="shared" si="19"/>
        <v>1</v>
      </c>
      <c r="H117" s="2">
        <f t="shared" si="20"/>
        <v>2.8184892897406989E-4</v>
      </c>
      <c r="I117" s="7"/>
      <c r="J117" s="2">
        <f t="shared" si="33"/>
        <v>0.49182638105975196</v>
      </c>
      <c r="K117" s="2">
        <f t="shared" si="34"/>
        <v>0.49154453213077792</v>
      </c>
      <c r="L117" s="2">
        <f t="shared" si="35"/>
        <v>0</v>
      </c>
      <c r="M117" s="2">
        <f t="shared" si="36"/>
        <v>1.6629086809470117E-2</v>
      </c>
      <c r="N117" s="56">
        <f t="shared" si="28"/>
        <v>1745</v>
      </c>
      <c r="O117" s="56">
        <v>1744</v>
      </c>
      <c r="P117" s="56"/>
      <c r="Q117" s="56"/>
      <c r="R117" s="56">
        <v>59</v>
      </c>
      <c r="S117" s="56"/>
      <c r="T117" s="56"/>
      <c r="U117" s="56"/>
      <c r="V117" s="56"/>
      <c r="W117" s="56"/>
      <c r="X117" s="56"/>
      <c r="Y117" s="56"/>
      <c r="Z117" s="56"/>
      <c r="AA117" s="56"/>
      <c r="AB117" s="55"/>
      <c r="AC117" s="55"/>
      <c r="AD117" s="55"/>
      <c r="AE117" s="55"/>
      <c r="AG117" t="str">
        <f t="shared" si="29"/>
        <v>Prospect</v>
      </c>
      <c r="AH117" t="s">
        <v>302</v>
      </c>
      <c r="AI117" s="8">
        <v>3</v>
      </c>
      <c r="AK117" s="92">
        <v>9</v>
      </c>
      <c r="AL117" s="94">
        <v>9</v>
      </c>
      <c r="AM117" s="94">
        <v>100</v>
      </c>
      <c r="AN117" s="98">
        <v>62290</v>
      </c>
      <c r="AO117" s="98">
        <f t="shared" si="30"/>
        <v>9009</v>
      </c>
      <c r="AP117" t="s">
        <v>1353</v>
      </c>
      <c r="AQ117" s="102">
        <f t="shared" si="37"/>
        <v>962290</v>
      </c>
      <c r="AU117" s="1">
        <v>974</v>
      </c>
      <c r="AV117" s="1">
        <v>771</v>
      </c>
      <c r="AX117" s="2"/>
    </row>
    <row r="118" spans="1:50" hidden="1" outlineLevel="1">
      <c r="A118" t="s">
        <v>2073</v>
      </c>
      <c r="B118" s="8" t="s">
        <v>1276</v>
      </c>
      <c r="C118" s="1">
        <f t="shared" si="31"/>
        <v>2877</v>
      </c>
      <c r="D118" s="6">
        <f>IF(N118&gt;0, RANK(N118,(N118:P118,Q118:AE118)),0)</f>
        <v>1</v>
      </c>
      <c r="E118" s="6">
        <f>IF(O118&gt;0,RANK(O118,(N118:P118,Q118:AE118)),0)</f>
        <v>2</v>
      </c>
      <c r="F118" s="6">
        <f t="shared" si="32"/>
        <v>0</v>
      </c>
      <c r="G118" s="1">
        <f t="shared" si="19"/>
        <v>1260</v>
      </c>
      <c r="H118" s="2">
        <f t="shared" si="20"/>
        <v>0.43795620437956206</v>
      </c>
      <c r="I118" s="7"/>
      <c r="J118" s="2">
        <f t="shared" si="33"/>
        <v>0.70455335418839071</v>
      </c>
      <c r="K118" s="2">
        <f t="shared" si="34"/>
        <v>0.26659714980882865</v>
      </c>
      <c r="L118" s="2">
        <f t="shared" si="35"/>
        <v>0</v>
      </c>
      <c r="M118" s="2">
        <f t="shared" si="36"/>
        <v>2.8849496002780639E-2</v>
      </c>
      <c r="N118" s="56">
        <f t="shared" si="28"/>
        <v>2027</v>
      </c>
      <c r="O118" s="56">
        <v>767</v>
      </c>
      <c r="P118" s="56"/>
      <c r="Q118" s="56"/>
      <c r="R118" s="56">
        <v>83</v>
      </c>
      <c r="S118" s="56"/>
      <c r="T118" s="56"/>
      <c r="U118" s="56"/>
      <c r="V118" s="56"/>
      <c r="W118" s="56"/>
      <c r="X118" s="56"/>
      <c r="Y118" s="56"/>
      <c r="Z118" s="56"/>
      <c r="AA118" s="56"/>
      <c r="AB118" s="55"/>
      <c r="AC118" s="55"/>
      <c r="AD118" s="55"/>
      <c r="AE118" s="55"/>
      <c r="AG118" t="str">
        <f t="shared" si="29"/>
        <v>Putnam</v>
      </c>
      <c r="AH118" t="s">
        <v>96</v>
      </c>
      <c r="AI118" s="8">
        <v>2</v>
      </c>
      <c r="AK118" s="92">
        <v>9</v>
      </c>
      <c r="AL118" s="94">
        <v>15</v>
      </c>
      <c r="AM118" s="94">
        <v>50</v>
      </c>
      <c r="AN118" s="98">
        <v>62710</v>
      </c>
      <c r="AO118" s="98">
        <f t="shared" si="30"/>
        <v>9015</v>
      </c>
      <c r="AP118" t="s">
        <v>1353</v>
      </c>
      <c r="AQ118" s="102">
        <f t="shared" si="37"/>
        <v>962710</v>
      </c>
      <c r="AU118" s="1">
        <v>1265</v>
      </c>
      <c r="AV118" s="1">
        <v>762</v>
      </c>
      <c r="AX118" s="2"/>
    </row>
    <row r="119" spans="1:50" hidden="1" outlineLevel="1">
      <c r="A119" t="s">
        <v>965</v>
      </c>
      <c r="B119" s="8" t="s">
        <v>1276</v>
      </c>
      <c r="C119" s="1">
        <f t="shared" si="31"/>
        <v>3222</v>
      </c>
      <c r="D119" s="6">
        <f>IF(N119&gt;0, RANK(N119,(N119:P119,Q119:AE119)),0)</f>
        <v>1</v>
      </c>
      <c r="E119" s="6">
        <f>IF(O119&gt;0,RANK(O119,(N119:P119,Q119:AE119)),0)</f>
        <v>2</v>
      </c>
      <c r="F119" s="6">
        <f t="shared" si="32"/>
        <v>0</v>
      </c>
      <c r="G119" s="1">
        <f t="shared" si="19"/>
        <v>415</v>
      </c>
      <c r="H119" s="2">
        <f t="shared" si="20"/>
        <v>0.12880198634388579</v>
      </c>
      <c r="I119" s="7"/>
      <c r="J119" s="2">
        <f t="shared" si="33"/>
        <v>0.5599006828057107</v>
      </c>
      <c r="K119" s="2">
        <f t="shared" si="34"/>
        <v>0.43109869646182497</v>
      </c>
      <c r="L119" s="2">
        <f t="shared" si="35"/>
        <v>0</v>
      </c>
      <c r="M119" s="2">
        <f t="shared" si="36"/>
        <v>9.0006207324643261E-3</v>
      </c>
      <c r="N119" s="56">
        <f t="shared" si="28"/>
        <v>1804</v>
      </c>
      <c r="O119" s="56">
        <v>1389</v>
      </c>
      <c r="P119" s="56"/>
      <c r="Q119" s="56"/>
      <c r="R119" s="56">
        <v>29</v>
      </c>
      <c r="S119" s="56"/>
      <c r="T119" s="56"/>
      <c r="U119" s="56"/>
      <c r="V119" s="56"/>
      <c r="W119" s="56"/>
      <c r="X119" s="56"/>
      <c r="Y119" s="56"/>
      <c r="Z119" s="56"/>
      <c r="AA119" s="56"/>
      <c r="AB119" s="55"/>
      <c r="AC119" s="55"/>
      <c r="AD119" s="55"/>
      <c r="AE119" s="55"/>
      <c r="AG119" t="str">
        <f t="shared" si="29"/>
        <v>Redding</v>
      </c>
      <c r="AH119" t="s">
        <v>2331</v>
      </c>
      <c r="AI119" s="8">
        <v>4</v>
      </c>
      <c r="AK119" s="92">
        <v>9</v>
      </c>
      <c r="AL119" s="94">
        <v>1</v>
      </c>
      <c r="AM119" s="94">
        <v>70</v>
      </c>
      <c r="AN119" s="98">
        <v>63480</v>
      </c>
      <c r="AO119" s="98">
        <f t="shared" si="30"/>
        <v>9001</v>
      </c>
      <c r="AP119" t="s">
        <v>1353</v>
      </c>
      <c r="AQ119" s="102">
        <f t="shared" si="37"/>
        <v>963480</v>
      </c>
      <c r="AU119" s="1">
        <v>1149</v>
      </c>
      <c r="AV119" s="1">
        <v>655</v>
      </c>
      <c r="AX119" s="2"/>
    </row>
    <row r="120" spans="1:50" hidden="1" outlineLevel="1">
      <c r="A120" t="s">
        <v>2596</v>
      </c>
      <c r="B120" s="8" t="s">
        <v>1276</v>
      </c>
      <c r="C120" s="1">
        <f t="shared" si="31"/>
        <v>8728</v>
      </c>
      <c r="D120" s="6">
        <f>IF(N120&gt;0, RANK(N120,(N120:P120,Q120:AE120)),0)</f>
        <v>1</v>
      </c>
      <c r="E120" s="6">
        <f>IF(O120&gt;0,RANK(O120,(N120:P120,Q120:AE120)),0)</f>
        <v>2</v>
      </c>
      <c r="F120" s="6">
        <f t="shared" si="32"/>
        <v>0</v>
      </c>
      <c r="G120" s="1">
        <f t="shared" si="19"/>
        <v>1169</v>
      </c>
      <c r="H120" s="2">
        <f t="shared" si="20"/>
        <v>0.13393675527039414</v>
      </c>
      <c r="I120" s="7"/>
      <c r="J120" s="2">
        <f t="shared" si="33"/>
        <v>0.56129697525206235</v>
      </c>
      <c r="K120" s="2">
        <f t="shared" si="34"/>
        <v>0.42736021998166818</v>
      </c>
      <c r="L120" s="2">
        <f t="shared" si="35"/>
        <v>0</v>
      </c>
      <c r="M120" s="2">
        <f t="shared" si="36"/>
        <v>1.1342804766269476E-2</v>
      </c>
      <c r="N120" s="56">
        <f t="shared" si="28"/>
        <v>4899</v>
      </c>
      <c r="O120" s="56">
        <v>3730</v>
      </c>
      <c r="P120" s="56"/>
      <c r="Q120" s="56"/>
      <c r="R120" s="56">
        <v>99</v>
      </c>
      <c r="S120" s="56"/>
      <c r="T120" s="56"/>
      <c r="U120" s="56"/>
      <c r="V120" s="56"/>
      <c r="W120" s="56"/>
      <c r="X120" s="56"/>
      <c r="Y120" s="56"/>
      <c r="Z120" s="56"/>
      <c r="AA120" s="56"/>
      <c r="AB120" s="55"/>
      <c r="AC120" s="55"/>
      <c r="AD120" s="55"/>
      <c r="AE120" s="55"/>
      <c r="AG120" t="str">
        <f t="shared" si="29"/>
        <v>Ridgefield</v>
      </c>
      <c r="AH120" t="s">
        <v>2331</v>
      </c>
      <c r="AI120" s="8">
        <v>4</v>
      </c>
      <c r="AK120" s="92">
        <v>9</v>
      </c>
      <c r="AL120" s="94">
        <v>1</v>
      </c>
      <c r="AM120" s="94">
        <v>75</v>
      </c>
      <c r="AN120" s="98">
        <v>63970</v>
      </c>
      <c r="AO120" s="98">
        <f t="shared" si="30"/>
        <v>9001</v>
      </c>
      <c r="AP120" t="s">
        <v>1353</v>
      </c>
      <c r="AQ120" s="102">
        <f t="shared" si="37"/>
        <v>963970</v>
      </c>
      <c r="AU120" s="1">
        <v>2892</v>
      </c>
      <c r="AV120" s="1">
        <v>2007</v>
      </c>
      <c r="AX120" s="2"/>
    </row>
    <row r="121" spans="1:50" hidden="1" outlineLevel="1">
      <c r="A121" t="s">
        <v>1970</v>
      </c>
      <c r="B121" s="8" t="s">
        <v>1276</v>
      </c>
      <c r="C121" s="1">
        <f t="shared" si="31"/>
        <v>6716</v>
      </c>
      <c r="D121" s="6">
        <f>IF(N121&gt;0, RANK(N121,(N121:P121,Q121:AE121)),0)</f>
        <v>1</v>
      </c>
      <c r="E121" s="6">
        <f>IF(O121&gt;0,RANK(O121,(N121:P121,Q121:AE121)),0)</f>
        <v>2</v>
      </c>
      <c r="F121" s="6">
        <f t="shared" si="32"/>
        <v>0</v>
      </c>
      <c r="G121" s="1">
        <f t="shared" si="19"/>
        <v>2588</v>
      </c>
      <c r="H121" s="2">
        <f t="shared" si="20"/>
        <v>0.38534842167957117</v>
      </c>
      <c r="I121" s="7"/>
      <c r="J121" s="2">
        <f t="shared" si="33"/>
        <v>0.68240023823704588</v>
      </c>
      <c r="K121" s="2">
        <f t="shared" si="34"/>
        <v>0.2970518165574747</v>
      </c>
      <c r="L121" s="2">
        <f t="shared" si="35"/>
        <v>0</v>
      </c>
      <c r="M121" s="2">
        <f t="shared" si="36"/>
        <v>2.0547945205479423E-2</v>
      </c>
      <c r="N121" s="56">
        <f t="shared" si="28"/>
        <v>4583</v>
      </c>
      <c r="O121" s="56">
        <v>1995</v>
      </c>
      <c r="P121" s="56"/>
      <c r="Q121" s="56"/>
      <c r="R121" s="56">
        <v>138</v>
      </c>
      <c r="S121" s="56"/>
      <c r="T121" s="56"/>
      <c r="U121" s="56"/>
      <c r="V121" s="56"/>
      <c r="W121" s="56"/>
      <c r="X121" s="56"/>
      <c r="Y121" s="56"/>
      <c r="Z121" s="56"/>
      <c r="AA121" s="56"/>
      <c r="AB121" s="55"/>
      <c r="AC121" s="55"/>
      <c r="AD121" s="55"/>
      <c r="AE121" s="55"/>
      <c r="AG121" t="str">
        <f t="shared" si="29"/>
        <v>Rocky Hill</v>
      </c>
      <c r="AH121" t="s">
        <v>2193</v>
      </c>
      <c r="AI121" s="8">
        <v>1</v>
      </c>
      <c r="AK121" s="92">
        <v>9</v>
      </c>
      <c r="AL121" s="94">
        <v>3</v>
      </c>
      <c r="AM121" s="94">
        <v>105</v>
      </c>
      <c r="AN121" s="98">
        <v>65370</v>
      </c>
      <c r="AO121" s="98">
        <f t="shared" si="30"/>
        <v>9003</v>
      </c>
      <c r="AP121" t="s">
        <v>1353</v>
      </c>
      <c r="AQ121" s="102">
        <f t="shared" si="37"/>
        <v>965370</v>
      </c>
      <c r="AU121" s="1">
        <v>2661</v>
      </c>
      <c r="AV121" s="1">
        <v>1922</v>
      </c>
      <c r="AX121" s="2"/>
    </row>
    <row r="122" spans="1:50" hidden="1" outlineLevel="1">
      <c r="A122" t="s">
        <v>439</v>
      </c>
      <c r="B122" s="8" t="s">
        <v>1276</v>
      </c>
      <c r="C122" s="1">
        <f t="shared" si="31"/>
        <v>864</v>
      </c>
      <c r="D122" s="6">
        <f>IF(N122&gt;0, RANK(N122,(N122:P122,Q122:AE122)),0)</f>
        <v>1</v>
      </c>
      <c r="E122" s="6">
        <f>IF(O122&gt;0,RANK(O122,(N122:P122,Q122:AE122)),0)</f>
        <v>2</v>
      </c>
      <c r="F122" s="6">
        <f t="shared" si="32"/>
        <v>0</v>
      </c>
      <c r="G122" s="1">
        <f t="shared" si="19"/>
        <v>154</v>
      </c>
      <c r="H122" s="2">
        <f t="shared" si="20"/>
        <v>0.17824074074074073</v>
      </c>
      <c r="I122" s="7"/>
      <c r="J122" s="2">
        <f t="shared" si="33"/>
        <v>0.57870370370370372</v>
      </c>
      <c r="K122" s="2">
        <f t="shared" si="34"/>
        <v>0.40046296296296297</v>
      </c>
      <c r="L122" s="2">
        <f t="shared" si="35"/>
        <v>0</v>
      </c>
      <c r="M122" s="2">
        <f t="shared" si="36"/>
        <v>2.0833333333333315E-2</v>
      </c>
      <c r="N122" s="56">
        <f t="shared" si="28"/>
        <v>500</v>
      </c>
      <c r="O122" s="56">
        <v>346</v>
      </c>
      <c r="P122" s="56"/>
      <c r="Q122" s="56"/>
      <c r="R122" s="56">
        <v>18</v>
      </c>
      <c r="S122" s="56"/>
      <c r="T122" s="56"/>
      <c r="U122" s="56"/>
      <c r="V122" s="56"/>
      <c r="W122" s="56"/>
      <c r="X122" s="56"/>
      <c r="Y122" s="56"/>
      <c r="Z122" s="56"/>
      <c r="AA122" s="56"/>
      <c r="AB122" s="55"/>
      <c r="AC122" s="55"/>
      <c r="AD122" s="55"/>
      <c r="AE122" s="55"/>
      <c r="AG122" t="str">
        <f t="shared" si="29"/>
        <v>Roxbury</v>
      </c>
      <c r="AH122" t="s">
        <v>21</v>
      </c>
      <c r="AI122" s="8">
        <v>5</v>
      </c>
      <c r="AK122" s="92">
        <v>9</v>
      </c>
      <c r="AL122" s="94">
        <v>5</v>
      </c>
      <c r="AM122" s="94">
        <v>85</v>
      </c>
      <c r="AN122" s="98">
        <v>65930</v>
      </c>
      <c r="AO122" s="98">
        <f t="shared" si="30"/>
        <v>9005</v>
      </c>
      <c r="AP122" t="s">
        <v>1353</v>
      </c>
      <c r="AQ122" s="102">
        <f t="shared" si="37"/>
        <v>965930</v>
      </c>
      <c r="AU122" s="1">
        <v>298</v>
      </c>
      <c r="AV122" s="1">
        <v>202</v>
      </c>
      <c r="AX122" s="2"/>
    </row>
    <row r="123" spans="1:50" hidden="1" outlineLevel="1">
      <c r="A123" t="s">
        <v>614</v>
      </c>
      <c r="B123" s="8" t="s">
        <v>1276</v>
      </c>
      <c r="C123" s="1">
        <f t="shared" si="31"/>
        <v>1479</v>
      </c>
      <c r="D123" s="6">
        <f>IF(N123&gt;0, RANK(N123,(N123:P123,Q123:AE123)),0)</f>
        <v>1</v>
      </c>
      <c r="E123" s="6">
        <f>IF(O123&gt;0,RANK(O123,(N123:P123,Q123:AE123)),0)</f>
        <v>2</v>
      </c>
      <c r="F123" s="6">
        <f t="shared" si="32"/>
        <v>0</v>
      </c>
      <c r="G123" s="1">
        <f t="shared" si="19"/>
        <v>770</v>
      </c>
      <c r="H123" s="2">
        <f t="shared" si="20"/>
        <v>0.52062204192021633</v>
      </c>
      <c r="I123" s="7"/>
      <c r="J123" s="2">
        <f t="shared" si="33"/>
        <v>0.74983096686950645</v>
      </c>
      <c r="K123" s="2">
        <f t="shared" si="34"/>
        <v>0.22920892494929007</v>
      </c>
      <c r="L123" s="2">
        <f t="shared" si="35"/>
        <v>0</v>
      </c>
      <c r="M123" s="2">
        <f t="shared" si="36"/>
        <v>2.0960108181203474E-2</v>
      </c>
      <c r="N123" s="56">
        <f t="shared" si="28"/>
        <v>1109</v>
      </c>
      <c r="O123" s="56">
        <v>339</v>
      </c>
      <c r="P123" s="56"/>
      <c r="Q123" s="56"/>
      <c r="R123" s="56">
        <v>31</v>
      </c>
      <c r="S123" s="56"/>
      <c r="T123" s="56"/>
      <c r="U123" s="56"/>
      <c r="V123" s="56"/>
      <c r="W123" s="56"/>
      <c r="X123" s="56"/>
      <c r="Y123" s="56"/>
      <c r="Z123" s="56"/>
      <c r="AA123" s="56"/>
      <c r="AB123" s="55"/>
      <c r="AC123" s="55"/>
      <c r="AD123" s="55"/>
      <c r="AE123" s="55"/>
      <c r="AG123" t="str">
        <f t="shared" si="29"/>
        <v>Salem</v>
      </c>
      <c r="AH123" t="s">
        <v>2802</v>
      </c>
      <c r="AI123" s="8">
        <v>2</v>
      </c>
      <c r="AK123" s="92">
        <v>9</v>
      </c>
      <c r="AL123" s="94">
        <v>11</v>
      </c>
      <c r="AM123" s="94">
        <v>85</v>
      </c>
      <c r="AN123" s="98">
        <v>66210</v>
      </c>
      <c r="AO123" s="98">
        <f t="shared" si="30"/>
        <v>9011</v>
      </c>
      <c r="AP123" t="s">
        <v>1353</v>
      </c>
      <c r="AQ123" s="102">
        <f t="shared" si="37"/>
        <v>966210</v>
      </c>
      <c r="AU123" s="1">
        <v>478</v>
      </c>
      <c r="AV123" s="1">
        <v>631</v>
      </c>
      <c r="AX123" s="2"/>
    </row>
    <row r="124" spans="1:50" hidden="1" outlineLevel="1">
      <c r="A124" t="s">
        <v>2916</v>
      </c>
      <c r="B124" s="8" t="s">
        <v>1276</v>
      </c>
      <c r="C124" s="1">
        <f t="shared" si="31"/>
        <v>1706</v>
      </c>
      <c r="D124" s="6">
        <f>IF(N124&gt;0, RANK(N124,(N124:P124,Q124:AE124)),0)</f>
        <v>1</v>
      </c>
      <c r="E124" s="6">
        <f>IF(O124&gt;0,RANK(O124,(N124:P124,Q124:AE124)),0)</f>
        <v>2</v>
      </c>
      <c r="F124" s="6">
        <f t="shared" si="32"/>
        <v>0</v>
      </c>
      <c r="G124" s="1">
        <f t="shared" si="19"/>
        <v>677</v>
      </c>
      <c r="H124" s="2">
        <f t="shared" si="20"/>
        <v>0.39683470105509966</v>
      </c>
      <c r="I124" s="7"/>
      <c r="J124" s="2">
        <f t="shared" si="33"/>
        <v>0.69460726846424381</v>
      </c>
      <c r="K124" s="2">
        <f t="shared" si="34"/>
        <v>0.29777256740914421</v>
      </c>
      <c r="L124" s="2">
        <f t="shared" si="35"/>
        <v>0</v>
      </c>
      <c r="M124" s="2">
        <f t="shared" si="36"/>
        <v>7.6201641266119835E-3</v>
      </c>
      <c r="N124" s="56">
        <f t="shared" si="28"/>
        <v>1185</v>
      </c>
      <c r="O124" s="56">
        <v>508</v>
      </c>
      <c r="P124" s="56"/>
      <c r="Q124" s="56"/>
      <c r="R124" s="56">
        <v>13</v>
      </c>
      <c r="S124" s="56"/>
      <c r="T124" s="56"/>
      <c r="U124" s="56"/>
      <c r="V124" s="56"/>
      <c r="W124" s="56"/>
      <c r="X124" s="56"/>
      <c r="Y124" s="56"/>
      <c r="Z124" s="56"/>
      <c r="AA124" s="56"/>
      <c r="AB124" s="55"/>
      <c r="AC124" s="55"/>
      <c r="AD124" s="55"/>
      <c r="AE124" s="55"/>
      <c r="AG124" t="str">
        <f t="shared" si="29"/>
        <v>Salisbury</v>
      </c>
      <c r="AH124" t="s">
        <v>21</v>
      </c>
      <c r="AI124" s="8">
        <v>5</v>
      </c>
      <c r="AK124" s="92">
        <v>9</v>
      </c>
      <c r="AL124" s="94">
        <v>5</v>
      </c>
      <c r="AM124" s="94">
        <v>90</v>
      </c>
      <c r="AN124" s="98">
        <v>66420</v>
      </c>
      <c r="AO124" s="98">
        <f t="shared" si="30"/>
        <v>9005</v>
      </c>
      <c r="AP124" t="s">
        <v>1353</v>
      </c>
      <c r="AQ124" s="102">
        <f t="shared" si="37"/>
        <v>966420</v>
      </c>
      <c r="AU124" s="1">
        <v>589</v>
      </c>
      <c r="AV124" s="1">
        <v>596</v>
      </c>
      <c r="AX124" s="2"/>
    </row>
    <row r="125" spans="1:50" hidden="1" outlineLevel="1">
      <c r="A125" t="s">
        <v>516</v>
      </c>
      <c r="B125" s="8" t="s">
        <v>1276</v>
      </c>
      <c r="C125" s="1">
        <f t="shared" si="31"/>
        <v>550</v>
      </c>
      <c r="D125" s="6">
        <f>IF(N125&gt;0, RANK(N125,(N125:P125,Q125:AE125)),0)</f>
        <v>1</v>
      </c>
      <c r="E125" s="6">
        <f>IF(O125&gt;0,RANK(O125,(N125:P125,Q125:AE125)),0)</f>
        <v>2</v>
      </c>
      <c r="F125" s="6">
        <f t="shared" si="32"/>
        <v>0</v>
      </c>
      <c r="G125" s="1">
        <f t="shared" si="19"/>
        <v>210</v>
      </c>
      <c r="H125" s="2">
        <f t="shared" si="20"/>
        <v>0.38181818181818183</v>
      </c>
      <c r="I125" s="7"/>
      <c r="J125" s="2">
        <f t="shared" si="33"/>
        <v>0.68</v>
      </c>
      <c r="K125" s="2">
        <f t="shared" si="34"/>
        <v>0.29818181818181816</v>
      </c>
      <c r="L125" s="2">
        <f t="shared" si="35"/>
        <v>0</v>
      </c>
      <c r="M125" s="2">
        <f t="shared" si="36"/>
        <v>2.1818181818181792E-2</v>
      </c>
      <c r="N125" s="56">
        <f t="shared" si="28"/>
        <v>374</v>
      </c>
      <c r="O125" s="56">
        <v>164</v>
      </c>
      <c r="P125" s="56"/>
      <c r="Q125" s="56"/>
      <c r="R125" s="56">
        <v>12</v>
      </c>
      <c r="S125" s="56"/>
      <c r="T125" s="56"/>
      <c r="U125" s="56"/>
      <c r="V125" s="56"/>
      <c r="W125" s="56"/>
      <c r="X125" s="56"/>
      <c r="Y125" s="56"/>
      <c r="Z125" s="56"/>
      <c r="AA125" s="56"/>
      <c r="AB125" s="55"/>
      <c r="AC125" s="55"/>
      <c r="AD125" s="55"/>
      <c r="AE125" s="55"/>
      <c r="AG125" t="str">
        <f t="shared" si="29"/>
        <v>Scotland</v>
      </c>
      <c r="AH125" t="s">
        <v>96</v>
      </c>
      <c r="AI125" s="8">
        <v>2</v>
      </c>
      <c r="AK125" s="92">
        <v>9</v>
      </c>
      <c r="AL125" s="94">
        <v>15</v>
      </c>
      <c r="AM125" s="94">
        <v>55</v>
      </c>
      <c r="AN125" s="98">
        <v>67400</v>
      </c>
      <c r="AO125" s="98">
        <f t="shared" si="30"/>
        <v>9015</v>
      </c>
      <c r="AP125" t="s">
        <v>1353</v>
      </c>
      <c r="AQ125" s="102">
        <f t="shared" si="37"/>
        <v>967400</v>
      </c>
      <c r="AU125" s="1">
        <v>213</v>
      </c>
      <c r="AV125" s="1">
        <v>161</v>
      </c>
      <c r="AX125" s="2"/>
    </row>
    <row r="126" spans="1:50" hidden="1" outlineLevel="1">
      <c r="A126" t="s">
        <v>2697</v>
      </c>
      <c r="B126" s="8" t="s">
        <v>1276</v>
      </c>
      <c r="C126" s="1">
        <f t="shared" si="31"/>
        <v>5294</v>
      </c>
      <c r="D126" s="6">
        <f>IF(N126&gt;0, RANK(N126,(N126:P126,Q126:AE126)),0)</f>
        <v>1</v>
      </c>
      <c r="E126" s="6">
        <f>IF(O126&gt;0,RANK(O126,(N126:P126,Q126:AE126)),0)</f>
        <v>2</v>
      </c>
      <c r="F126" s="6">
        <f t="shared" si="32"/>
        <v>0</v>
      </c>
      <c r="G126" s="1">
        <f t="shared" si="19"/>
        <v>1330</v>
      </c>
      <c r="H126" s="2">
        <f t="shared" si="20"/>
        <v>0.25122780506233472</v>
      </c>
      <c r="I126" s="7"/>
      <c r="J126" s="2">
        <f t="shared" si="33"/>
        <v>0.61786928598413293</v>
      </c>
      <c r="K126" s="2">
        <f t="shared" si="34"/>
        <v>0.36664148092179827</v>
      </c>
      <c r="L126" s="2">
        <f t="shared" si="35"/>
        <v>0</v>
      </c>
      <c r="M126" s="2">
        <f t="shared" si="36"/>
        <v>1.5489233094068799E-2</v>
      </c>
      <c r="N126" s="56">
        <f t="shared" si="28"/>
        <v>3271</v>
      </c>
      <c r="O126" s="56">
        <v>1941</v>
      </c>
      <c r="P126" s="56"/>
      <c r="Q126" s="56"/>
      <c r="R126" s="56">
        <v>82</v>
      </c>
      <c r="S126" s="56"/>
      <c r="T126" s="56"/>
      <c r="U126" s="56"/>
      <c r="V126" s="56"/>
      <c r="W126" s="56"/>
      <c r="X126" s="56"/>
      <c r="Y126" s="56"/>
      <c r="Z126" s="56"/>
      <c r="AA126" s="56"/>
      <c r="AB126" s="55"/>
      <c r="AC126" s="55"/>
      <c r="AD126" s="55"/>
      <c r="AE126" s="55"/>
      <c r="AG126" t="str">
        <f t="shared" si="29"/>
        <v>Seymour</v>
      </c>
      <c r="AH126" t="s">
        <v>302</v>
      </c>
      <c r="AI126" s="8">
        <v>3</v>
      </c>
      <c r="AK126" s="92">
        <v>9</v>
      </c>
      <c r="AL126" s="94">
        <v>9</v>
      </c>
      <c r="AM126" s="94">
        <v>105</v>
      </c>
      <c r="AN126" s="98">
        <v>67610</v>
      </c>
      <c r="AO126" s="98">
        <f t="shared" si="30"/>
        <v>9009</v>
      </c>
      <c r="AP126" t="s">
        <v>1353</v>
      </c>
      <c r="AQ126" s="102">
        <f t="shared" si="37"/>
        <v>967610</v>
      </c>
      <c r="AU126" s="1">
        <v>1816</v>
      </c>
      <c r="AV126" s="1">
        <v>1455</v>
      </c>
      <c r="AX126" s="2"/>
    </row>
    <row r="127" spans="1:50" hidden="1" outlineLevel="1">
      <c r="A127" t="s">
        <v>2543</v>
      </c>
      <c r="B127" s="8" t="s">
        <v>1276</v>
      </c>
      <c r="C127" s="1">
        <f t="shared" si="31"/>
        <v>1090</v>
      </c>
      <c r="D127" s="6">
        <f>IF(N127&gt;0, RANK(N127,(N127:P127,Q127:AE127)),0)</f>
        <v>1</v>
      </c>
      <c r="E127" s="6">
        <f>IF(O127&gt;0,RANK(O127,(N127:P127,Q127:AE127)),0)</f>
        <v>2</v>
      </c>
      <c r="F127" s="6">
        <f t="shared" si="32"/>
        <v>0</v>
      </c>
      <c r="G127" s="1">
        <f t="shared" si="19"/>
        <v>242</v>
      </c>
      <c r="H127" s="2">
        <f t="shared" si="20"/>
        <v>0.22201834862385322</v>
      </c>
      <c r="I127" s="7"/>
      <c r="J127" s="2">
        <f t="shared" si="33"/>
        <v>0.60275229357798166</v>
      </c>
      <c r="K127" s="2">
        <f t="shared" si="34"/>
        <v>0.38073394495412843</v>
      </c>
      <c r="L127" s="2">
        <f t="shared" si="35"/>
        <v>0</v>
      </c>
      <c r="M127" s="2">
        <f t="shared" si="36"/>
        <v>1.6513761467889909E-2</v>
      </c>
      <c r="N127" s="56">
        <f t="shared" si="28"/>
        <v>657</v>
      </c>
      <c r="O127" s="56">
        <v>415</v>
      </c>
      <c r="P127" s="56"/>
      <c r="Q127" s="56"/>
      <c r="R127" s="56">
        <v>18</v>
      </c>
      <c r="S127" s="56"/>
      <c r="T127" s="56"/>
      <c r="U127" s="56"/>
      <c r="V127" s="56"/>
      <c r="W127" s="56"/>
      <c r="X127" s="56"/>
      <c r="Y127" s="56"/>
      <c r="Z127" s="56"/>
      <c r="AA127" s="56"/>
      <c r="AB127" s="55"/>
      <c r="AC127" s="55"/>
      <c r="AD127" s="55"/>
      <c r="AE127" s="55"/>
      <c r="AG127" t="str">
        <f t="shared" si="29"/>
        <v>Sharon</v>
      </c>
      <c r="AH127" t="s">
        <v>21</v>
      </c>
      <c r="AI127" s="8">
        <v>5</v>
      </c>
      <c r="AK127" s="92">
        <v>9</v>
      </c>
      <c r="AL127" s="94">
        <v>5</v>
      </c>
      <c r="AM127" s="94">
        <v>95</v>
      </c>
      <c r="AN127" s="98">
        <v>67960</v>
      </c>
      <c r="AO127" s="98">
        <f t="shared" si="30"/>
        <v>9005</v>
      </c>
      <c r="AP127" t="s">
        <v>1353</v>
      </c>
      <c r="AQ127" s="102">
        <f t="shared" si="37"/>
        <v>967960</v>
      </c>
      <c r="AU127" s="1">
        <v>368</v>
      </c>
      <c r="AV127" s="1">
        <v>289</v>
      </c>
      <c r="AX127" s="2"/>
    </row>
    <row r="128" spans="1:50" hidden="1" outlineLevel="1">
      <c r="A128" t="s">
        <v>2204</v>
      </c>
      <c r="B128" s="8" t="s">
        <v>1276</v>
      </c>
      <c r="C128" s="1">
        <f t="shared" si="31"/>
        <v>13500</v>
      </c>
      <c r="D128" s="6">
        <f>IF(N128&gt;0, RANK(N128,(N128:P128,Q128:AE128)),0)</f>
        <v>1</v>
      </c>
      <c r="E128" s="6">
        <f>IF(O128&gt;0,RANK(O128,(N128:P128,Q128:AE128)),0)</f>
        <v>2</v>
      </c>
      <c r="F128" s="6">
        <f t="shared" si="32"/>
        <v>0</v>
      </c>
      <c r="G128" s="1">
        <f t="shared" si="19"/>
        <v>3208</v>
      </c>
      <c r="H128" s="2">
        <f t="shared" si="20"/>
        <v>0.23762962962962964</v>
      </c>
      <c r="I128" s="7"/>
      <c r="J128" s="2">
        <f t="shared" si="33"/>
        <v>0.60977777777777775</v>
      </c>
      <c r="K128" s="2">
        <f t="shared" si="34"/>
        <v>0.37214814814814817</v>
      </c>
      <c r="L128" s="2">
        <f t="shared" si="35"/>
        <v>0</v>
      </c>
      <c r="M128" s="2">
        <f t="shared" si="36"/>
        <v>1.8074074074074076E-2</v>
      </c>
      <c r="N128" s="56">
        <f t="shared" si="28"/>
        <v>8232</v>
      </c>
      <c r="O128" s="56">
        <v>5024</v>
      </c>
      <c r="P128" s="56"/>
      <c r="Q128" s="56"/>
      <c r="R128" s="56">
        <v>244</v>
      </c>
      <c r="S128" s="56"/>
      <c r="T128" s="56"/>
      <c r="U128" s="56"/>
      <c r="V128" s="56"/>
      <c r="W128" s="56"/>
      <c r="X128" s="56"/>
      <c r="Y128" s="56"/>
      <c r="Z128" s="56"/>
      <c r="AA128" s="56"/>
      <c r="AB128" s="55"/>
      <c r="AC128" s="55"/>
      <c r="AD128" s="55"/>
      <c r="AE128" s="55"/>
      <c r="AG128" t="str">
        <f t="shared" si="29"/>
        <v>Shelton</v>
      </c>
      <c r="AH128" t="s">
        <v>2331</v>
      </c>
      <c r="AI128" s="8">
        <v>0</v>
      </c>
      <c r="AK128" s="92">
        <v>9</v>
      </c>
      <c r="AL128" s="94">
        <v>1</v>
      </c>
      <c r="AM128" s="94">
        <v>80</v>
      </c>
      <c r="AN128" s="98">
        <v>68170</v>
      </c>
      <c r="AO128" s="98">
        <f t="shared" si="30"/>
        <v>9001</v>
      </c>
      <c r="AP128" t="s">
        <v>1353</v>
      </c>
      <c r="AQ128" s="102">
        <f t="shared" si="37"/>
        <v>968170</v>
      </c>
      <c r="AU128" s="1">
        <v>5013</v>
      </c>
      <c r="AV128" s="1">
        <v>3219</v>
      </c>
      <c r="AX128" s="2"/>
    </row>
    <row r="129" spans="1:50" hidden="1" outlineLevel="1">
      <c r="A129" t="s">
        <v>745</v>
      </c>
      <c r="B129" s="8" t="s">
        <v>1276</v>
      </c>
      <c r="C129" s="1">
        <f t="shared" si="31"/>
        <v>1204</v>
      </c>
      <c r="D129" s="6">
        <f>IF(N129&gt;0, RANK(N129,(N129:P129,Q129:AE129)),0)</f>
        <v>1</v>
      </c>
      <c r="E129" s="6">
        <f>IF(O129&gt;0,RANK(O129,(N129:P129,Q129:AE129)),0)</f>
        <v>2</v>
      </c>
      <c r="F129" s="6">
        <f t="shared" si="32"/>
        <v>0</v>
      </c>
      <c r="G129" s="1">
        <f t="shared" si="19"/>
        <v>201</v>
      </c>
      <c r="H129" s="2">
        <f t="shared" si="20"/>
        <v>0.1669435215946844</v>
      </c>
      <c r="I129" s="7"/>
      <c r="J129" s="2">
        <f t="shared" si="33"/>
        <v>0.57641196013289031</v>
      </c>
      <c r="K129" s="2">
        <f t="shared" si="34"/>
        <v>0.40946843853820597</v>
      </c>
      <c r="L129" s="2">
        <f t="shared" si="35"/>
        <v>0</v>
      </c>
      <c r="M129" s="2">
        <f t="shared" si="36"/>
        <v>1.4119601328903719E-2</v>
      </c>
      <c r="N129" s="56">
        <f t="shared" si="28"/>
        <v>694</v>
      </c>
      <c r="O129" s="56">
        <v>493</v>
      </c>
      <c r="P129" s="56"/>
      <c r="Q129" s="56"/>
      <c r="R129" s="56">
        <v>17</v>
      </c>
      <c r="S129" s="56"/>
      <c r="T129" s="56"/>
      <c r="U129" s="56"/>
      <c r="V129" s="56"/>
      <c r="W129" s="56"/>
      <c r="X129" s="56"/>
      <c r="Y129" s="56"/>
      <c r="Z129" s="56"/>
      <c r="AA129" s="56"/>
      <c r="AB129" s="55"/>
      <c r="AC129" s="55"/>
      <c r="AD129" s="55"/>
      <c r="AE129" s="55"/>
      <c r="AG129" t="str">
        <f t="shared" si="29"/>
        <v>Sherman</v>
      </c>
      <c r="AH129" t="s">
        <v>2331</v>
      </c>
      <c r="AI129" s="8">
        <v>5</v>
      </c>
      <c r="AK129" s="92">
        <v>9</v>
      </c>
      <c r="AL129" s="94">
        <v>1</v>
      </c>
      <c r="AM129" s="94">
        <v>85</v>
      </c>
      <c r="AN129" s="98">
        <v>68310</v>
      </c>
      <c r="AO129" s="98">
        <f t="shared" si="30"/>
        <v>9001</v>
      </c>
      <c r="AP129" t="s">
        <v>1353</v>
      </c>
      <c r="AQ129" s="102">
        <f t="shared" si="37"/>
        <v>968310</v>
      </c>
      <c r="AU129" s="1">
        <v>394</v>
      </c>
      <c r="AV129" s="1">
        <v>300</v>
      </c>
      <c r="AX129" s="2"/>
    </row>
    <row r="130" spans="1:50" hidden="1" outlineLevel="1">
      <c r="A130" t="s">
        <v>2340</v>
      </c>
      <c r="B130" s="8" t="s">
        <v>1276</v>
      </c>
      <c r="C130" s="1">
        <f t="shared" si="31"/>
        <v>10497</v>
      </c>
      <c r="D130" s="6">
        <f>IF(N130&gt;0, RANK(N130,(N130:P130,Q130:AE130)),0)</f>
        <v>1</v>
      </c>
      <c r="E130" s="6">
        <f>IF(O130&gt;0,RANK(O130,(N130:P130,Q130:AE130)),0)</f>
        <v>2</v>
      </c>
      <c r="F130" s="6">
        <f t="shared" si="32"/>
        <v>0</v>
      </c>
      <c r="G130" s="1">
        <f t="shared" ref="G130:G193" si="38">IF(C130&gt;0,MAX(N130:P130)-LARGE(N130:P130,2),0)</f>
        <v>2889</v>
      </c>
      <c r="H130" s="2">
        <f t="shared" ref="H130:H193" si="39">IF(C130&gt;0,G130/C130,0)</f>
        <v>0.27522149185481565</v>
      </c>
      <c r="I130" s="7"/>
      <c r="J130" s="2">
        <f t="shared" si="33"/>
        <v>0.63075164332666478</v>
      </c>
      <c r="K130" s="2">
        <f t="shared" si="34"/>
        <v>0.35553015147184908</v>
      </c>
      <c r="L130" s="2">
        <f t="shared" si="35"/>
        <v>0</v>
      </c>
      <c r="M130" s="2">
        <f t="shared" si="36"/>
        <v>1.3718205201486144E-2</v>
      </c>
      <c r="N130" s="56">
        <f t="shared" si="28"/>
        <v>6621</v>
      </c>
      <c r="O130" s="56">
        <v>3732</v>
      </c>
      <c r="P130" s="56"/>
      <c r="Q130" s="56"/>
      <c r="R130" s="56">
        <v>144</v>
      </c>
      <c r="S130" s="56"/>
      <c r="T130" s="56"/>
      <c r="U130" s="56"/>
      <c r="V130" s="56"/>
      <c r="W130" s="56"/>
      <c r="X130" s="56"/>
      <c r="Y130" s="56"/>
      <c r="Z130" s="56"/>
      <c r="AA130" s="56"/>
      <c r="AB130" s="55"/>
      <c r="AC130" s="55"/>
      <c r="AD130" s="55"/>
      <c r="AE130" s="55"/>
      <c r="AG130" t="str">
        <f t="shared" si="29"/>
        <v>Simsbury</v>
      </c>
      <c r="AH130" t="s">
        <v>2193</v>
      </c>
      <c r="AI130" s="8">
        <v>5</v>
      </c>
      <c r="AK130" s="92">
        <v>9</v>
      </c>
      <c r="AL130" s="94">
        <v>3</v>
      </c>
      <c r="AM130" s="94">
        <v>110</v>
      </c>
      <c r="AN130" s="98">
        <v>68940</v>
      </c>
      <c r="AO130" s="98">
        <f t="shared" si="30"/>
        <v>9003</v>
      </c>
      <c r="AP130" t="s">
        <v>1353</v>
      </c>
      <c r="AQ130" s="102">
        <f t="shared" si="37"/>
        <v>968940</v>
      </c>
      <c r="AU130" s="1">
        <v>2844</v>
      </c>
      <c r="AV130" s="1">
        <v>3777</v>
      </c>
      <c r="AX130" s="2"/>
    </row>
    <row r="131" spans="1:50" hidden="1" outlineLevel="1">
      <c r="A131" t="s">
        <v>580</v>
      </c>
      <c r="B131" s="8" t="s">
        <v>1276</v>
      </c>
      <c r="C131" s="1">
        <f t="shared" ref="C131:C162" si="40">SUM(N131:AE131)</f>
        <v>3324</v>
      </c>
      <c r="D131" s="6">
        <f>IF(N131&gt;0, RANK(N131,(N131:P131,Q131:AE131)),0)</f>
        <v>1</v>
      </c>
      <c r="E131" s="6">
        <f>IF(O131&gt;0,RANK(O131,(N131:P131,Q131:AE131)),0)</f>
        <v>2</v>
      </c>
      <c r="F131" s="6">
        <f t="shared" ref="F131:F162" si="41">IF(P131&gt;0,RANK(P131,(N131:AE131)),0)</f>
        <v>0</v>
      </c>
      <c r="G131" s="1">
        <f t="shared" si="38"/>
        <v>994</v>
      </c>
      <c r="H131" s="2">
        <f t="shared" si="39"/>
        <v>0.2990373044524669</v>
      </c>
      <c r="I131" s="7"/>
      <c r="J131" s="2">
        <f t="shared" ref="J131:J162" si="42">IF(C131=0,"-",N131/C131)</f>
        <v>0.63537906137184119</v>
      </c>
      <c r="K131" s="2">
        <f t="shared" ref="K131:K162" si="43">IF(C131=0,"-",O131/C131)</f>
        <v>0.33634175691937424</v>
      </c>
      <c r="L131" s="2">
        <f t="shared" ref="L131:L162" si="44">IF(C131=0,"-",P131/C131)</f>
        <v>0</v>
      </c>
      <c r="M131" s="2">
        <f t="shared" ref="M131:M162" si="45">IF(C131=0,"-",(1-J131-K131-L131))</f>
        <v>2.8279181708784573E-2</v>
      </c>
      <c r="N131" s="56">
        <f t="shared" si="28"/>
        <v>2112</v>
      </c>
      <c r="O131" s="56">
        <v>1118</v>
      </c>
      <c r="P131" s="56"/>
      <c r="Q131" s="56"/>
      <c r="R131" s="56">
        <v>94</v>
      </c>
      <c r="S131" s="56"/>
      <c r="T131" s="56"/>
      <c r="U131" s="56"/>
      <c r="V131" s="56"/>
      <c r="W131" s="56"/>
      <c r="X131" s="56"/>
      <c r="Y131" s="56"/>
      <c r="Z131" s="56"/>
      <c r="AA131" s="56"/>
      <c r="AB131" s="55"/>
      <c r="AC131" s="55"/>
      <c r="AD131" s="55"/>
      <c r="AE131" s="55"/>
      <c r="AG131" t="str">
        <f t="shared" si="29"/>
        <v>Somers</v>
      </c>
      <c r="AH131" t="s">
        <v>2803</v>
      </c>
      <c r="AI131" s="8">
        <v>2</v>
      </c>
      <c r="AK131" s="92">
        <v>9</v>
      </c>
      <c r="AL131" s="94">
        <v>13</v>
      </c>
      <c r="AM131" s="94">
        <v>40</v>
      </c>
      <c r="AN131" s="98">
        <v>69220</v>
      </c>
      <c r="AO131" s="98">
        <f t="shared" si="30"/>
        <v>9013</v>
      </c>
      <c r="AP131" t="s">
        <v>1353</v>
      </c>
      <c r="AQ131" s="102">
        <f t="shared" ref="AQ131:AQ162" si="46">AK131*100000+AN131</f>
        <v>969220</v>
      </c>
      <c r="AU131" s="1">
        <v>1176</v>
      </c>
      <c r="AV131" s="1">
        <v>936</v>
      </c>
      <c r="AX131" s="2"/>
    </row>
    <row r="132" spans="1:50" hidden="1" outlineLevel="1">
      <c r="A132" t="s">
        <v>1576</v>
      </c>
      <c r="B132" s="8" t="s">
        <v>1276</v>
      </c>
      <c r="C132" s="1">
        <f t="shared" si="40"/>
        <v>10151</v>
      </c>
      <c r="D132" s="6">
        <f>IF(N132&gt;0, RANK(N132,(N132:P132,Q132:AE132)),0)</f>
        <v>1</v>
      </c>
      <c r="E132" s="6">
        <f>IF(O132&gt;0,RANK(O132,(N132:P132,Q132:AE132)),0)</f>
        <v>2</v>
      </c>
      <c r="F132" s="6">
        <f t="shared" si="41"/>
        <v>0</v>
      </c>
      <c r="G132" s="1">
        <f t="shared" si="38"/>
        <v>4061</v>
      </c>
      <c r="H132" s="2">
        <f t="shared" si="39"/>
        <v>0.40005910747709583</v>
      </c>
      <c r="I132" s="7"/>
      <c r="J132" s="2">
        <f t="shared" si="42"/>
        <v>0.68476012215545268</v>
      </c>
      <c r="K132" s="2">
        <f t="shared" si="43"/>
        <v>0.28470101467835679</v>
      </c>
      <c r="L132" s="2">
        <f t="shared" si="44"/>
        <v>0</v>
      </c>
      <c r="M132" s="2">
        <f t="shared" si="45"/>
        <v>3.0538863166190533E-2</v>
      </c>
      <c r="N132" s="56">
        <f t="shared" ref="N132:N171" si="47">AU132+AV132</f>
        <v>6951</v>
      </c>
      <c r="O132" s="56">
        <v>2890</v>
      </c>
      <c r="P132" s="56"/>
      <c r="Q132" s="56"/>
      <c r="R132" s="56">
        <v>310</v>
      </c>
      <c r="S132" s="56"/>
      <c r="T132" s="56"/>
      <c r="U132" s="56"/>
      <c r="V132" s="56"/>
      <c r="W132" s="56"/>
      <c r="X132" s="56"/>
      <c r="Y132" s="56"/>
      <c r="Z132" s="56"/>
      <c r="AA132" s="56"/>
      <c r="AB132" s="55"/>
      <c r="AC132" s="55"/>
      <c r="AD132" s="55"/>
      <c r="AE132" s="55"/>
      <c r="AG132" t="str">
        <f t="shared" ref="AG132:AG172" si="48">A132</f>
        <v>South Windsor</v>
      </c>
      <c r="AH132" t="s">
        <v>2193</v>
      </c>
      <c r="AI132" s="8">
        <v>1</v>
      </c>
      <c r="AK132" s="92">
        <v>9</v>
      </c>
      <c r="AL132" s="94">
        <v>3</v>
      </c>
      <c r="AM132" s="94">
        <v>120</v>
      </c>
      <c r="AN132" s="98">
        <v>71390</v>
      </c>
      <c r="AO132" s="98">
        <f t="shared" ref="AO132:AO171" si="49">AK132*1000+AL132</f>
        <v>9003</v>
      </c>
      <c r="AP132" t="s">
        <v>1353</v>
      </c>
      <c r="AQ132" s="102">
        <f t="shared" si="46"/>
        <v>971390</v>
      </c>
      <c r="AU132" s="1">
        <v>6951</v>
      </c>
      <c r="AV132" s="1">
        <v>0</v>
      </c>
      <c r="AX132" s="2"/>
    </row>
    <row r="133" spans="1:50" hidden="1" outlineLevel="1">
      <c r="A133" t="s">
        <v>1065</v>
      </c>
      <c r="B133" s="8" t="s">
        <v>1276</v>
      </c>
      <c r="C133" s="1">
        <f t="shared" si="40"/>
        <v>7335</v>
      </c>
      <c r="D133" s="6">
        <f>IF(N133&gt;0, RANK(N133,(N133:P133,Q133:AE133)),0)</f>
        <v>1</v>
      </c>
      <c r="E133" s="6">
        <f>IF(O133&gt;0,RANK(O133,(N133:P133,Q133:AE133)),0)</f>
        <v>2</v>
      </c>
      <c r="F133" s="6">
        <f t="shared" si="41"/>
        <v>0</v>
      </c>
      <c r="G133" s="1">
        <f t="shared" si="38"/>
        <v>646</v>
      </c>
      <c r="H133" s="2">
        <f t="shared" si="39"/>
        <v>8.8070892978868442E-2</v>
      </c>
      <c r="I133" s="7"/>
      <c r="J133" s="2">
        <f t="shared" si="42"/>
        <v>0.53755964553510571</v>
      </c>
      <c r="K133" s="2">
        <f t="shared" si="43"/>
        <v>0.44948875255623721</v>
      </c>
      <c r="L133" s="2">
        <f t="shared" si="44"/>
        <v>0</v>
      </c>
      <c r="M133" s="2">
        <f t="shared" si="45"/>
        <v>1.2951601908657073E-2</v>
      </c>
      <c r="N133" s="56">
        <f t="shared" si="47"/>
        <v>3943</v>
      </c>
      <c r="O133" s="56">
        <v>3297</v>
      </c>
      <c r="P133" s="56"/>
      <c r="Q133" s="56"/>
      <c r="R133" s="56">
        <v>95</v>
      </c>
      <c r="S133" s="56"/>
      <c r="T133" s="56"/>
      <c r="U133" s="56"/>
      <c r="V133" s="56"/>
      <c r="W133" s="56"/>
      <c r="X133" s="56"/>
      <c r="Y133" s="56"/>
      <c r="Z133" s="56"/>
      <c r="AA133" s="56"/>
      <c r="AB133" s="55"/>
      <c r="AC133" s="55"/>
      <c r="AD133" s="55"/>
      <c r="AE133" s="55"/>
      <c r="AG133" t="str">
        <f t="shared" si="48"/>
        <v>Southbury</v>
      </c>
      <c r="AH133" t="s">
        <v>302</v>
      </c>
      <c r="AI133" s="8">
        <v>5</v>
      </c>
      <c r="AK133" s="92">
        <v>9</v>
      </c>
      <c r="AL133" s="94">
        <v>9</v>
      </c>
      <c r="AM133" s="94">
        <v>110</v>
      </c>
      <c r="AN133" s="98">
        <v>69640</v>
      </c>
      <c r="AO133" s="98">
        <f t="shared" si="49"/>
        <v>9009</v>
      </c>
      <c r="AP133" t="s">
        <v>1353</v>
      </c>
      <c r="AQ133" s="102">
        <f t="shared" si="46"/>
        <v>969640</v>
      </c>
      <c r="AU133" s="1">
        <v>2403</v>
      </c>
      <c r="AV133" s="1">
        <v>1540</v>
      </c>
      <c r="AX133" s="2"/>
    </row>
    <row r="134" spans="1:50" hidden="1" outlineLevel="1">
      <c r="A134" t="s">
        <v>758</v>
      </c>
      <c r="B134" s="8" t="s">
        <v>1276</v>
      </c>
      <c r="C134" s="1">
        <f t="shared" si="40"/>
        <v>14469</v>
      </c>
      <c r="D134" s="6">
        <f>IF(N134&gt;0, RANK(N134,(N134:P134,Q134:AE134)),0)</f>
        <v>1</v>
      </c>
      <c r="E134" s="6">
        <f>IF(O134&gt;0,RANK(O134,(N134:P134,Q134:AE134)),0)</f>
        <v>2</v>
      </c>
      <c r="F134" s="6">
        <f t="shared" si="41"/>
        <v>0</v>
      </c>
      <c r="G134" s="1">
        <f t="shared" si="38"/>
        <v>5698</v>
      </c>
      <c r="H134" s="2">
        <f t="shared" si="39"/>
        <v>0.393807450411224</v>
      </c>
      <c r="I134" s="7"/>
      <c r="J134" s="2">
        <f t="shared" si="42"/>
        <v>0.68733153638814015</v>
      </c>
      <c r="K134" s="2">
        <f t="shared" si="43"/>
        <v>0.29352408597691615</v>
      </c>
      <c r="L134" s="2">
        <f t="shared" si="44"/>
        <v>0</v>
      </c>
      <c r="M134" s="2">
        <f t="shared" si="45"/>
        <v>1.9144377634943699E-2</v>
      </c>
      <c r="N134" s="56">
        <f t="shared" si="47"/>
        <v>9945</v>
      </c>
      <c r="O134" s="56">
        <v>4247</v>
      </c>
      <c r="P134" s="56"/>
      <c r="Q134" s="56"/>
      <c r="R134" s="56">
        <v>277</v>
      </c>
      <c r="S134" s="56"/>
      <c r="T134" s="56"/>
      <c r="U134" s="56"/>
      <c r="V134" s="56"/>
      <c r="W134" s="56"/>
      <c r="X134" s="56"/>
      <c r="Y134" s="56"/>
      <c r="Z134" s="56"/>
      <c r="AA134" s="56"/>
      <c r="AB134" s="55"/>
      <c r="AC134" s="55"/>
      <c r="AD134" s="55"/>
      <c r="AE134" s="55"/>
      <c r="AG134" t="str">
        <f t="shared" si="48"/>
        <v>Southington</v>
      </c>
      <c r="AH134" t="s">
        <v>2193</v>
      </c>
      <c r="AI134" s="8">
        <v>1</v>
      </c>
      <c r="AK134" s="92">
        <v>9</v>
      </c>
      <c r="AL134" s="94">
        <v>3</v>
      </c>
      <c r="AM134" s="94">
        <v>115</v>
      </c>
      <c r="AN134" s="98">
        <v>70550</v>
      </c>
      <c r="AO134" s="98">
        <f t="shared" si="49"/>
        <v>9003</v>
      </c>
      <c r="AP134" t="s">
        <v>1353</v>
      </c>
      <c r="AQ134" s="102">
        <f t="shared" si="46"/>
        <v>970550</v>
      </c>
      <c r="AU134" s="1">
        <v>5386</v>
      </c>
      <c r="AV134" s="1">
        <v>4559</v>
      </c>
      <c r="AX134" s="2"/>
    </row>
    <row r="135" spans="1:50" hidden="1" outlineLevel="1">
      <c r="A135" t="s">
        <v>907</v>
      </c>
      <c r="B135" s="8" t="s">
        <v>1276</v>
      </c>
      <c r="C135" s="1">
        <f t="shared" si="40"/>
        <v>1143</v>
      </c>
      <c r="D135" s="6">
        <f>IF(N135&gt;0, RANK(N135,(N135:P135,Q135:AE135)),0)</f>
        <v>1</v>
      </c>
      <c r="E135" s="6">
        <f>IF(O135&gt;0,RANK(O135,(N135:P135,Q135:AE135)),0)</f>
        <v>2</v>
      </c>
      <c r="F135" s="6">
        <f t="shared" si="41"/>
        <v>0</v>
      </c>
      <c r="G135" s="1">
        <f t="shared" si="38"/>
        <v>680</v>
      </c>
      <c r="H135" s="2">
        <f t="shared" si="39"/>
        <v>0.59492563429571299</v>
      </c>
      <c r="I135" s="7"/>
      <c r="J135" s="2">
        <f t="shared" si="42"/>
        <v>0.77952755905511806</v>
      </c>
      <c r="K135" s="2">
        <f t="shared" si="43"/>
        <v>0.18460192475940507</v>
      </c>
      <c r="L135" s="2">
        <f t="shared" si="44"/>
        <v>0</v>
      </c>
      <c r="M135" s="2">
        <f t="shared" si="45"/>
        <v>3.5870516185476875E-2</v>
      </c>
      <c r="N135" s="56">
        <f t="shared" si="47"/>
        <v>891</v>
      </c>
      <c r="O135" s="56">
        <v>211</v>
      </c>
      <c r="P135" s="56"/>
      <c r="Q135" s="56"/>
      <c r="R135" s="56">
        <v>41</v>
      </c>
      <c r="S135" s="56"/>
      <c r="T135" s="56"/>
      <c r="U135" s="56"/>
      <c r="V135" s="56"/>
      <c r="W135" s="56"/>
      <c r="X135" s="56"/>
      <c r="Y135" s="56"/>
      <c r="Z135" s="56"/>
      <c r="AA135" s="56"/>
      <c r="AB135" s="55"/>
      <c r="AC135" s="55"/>
      <c r="AD135" s="55"/>
      <c r="AE135" s="55"/>
      <c r="AG135" t="str">
        <f t="shared" si="48"/>
        <v>Sprague</v>
      </c>
      <c r="AH135" t="s">
        <v>2802</v>
      </c>
      <c r="AI135" s="8">
        <v>2</v>
      </c>
      <c r="AK135" s="92">
        <v>9</v>
      </c>
      <c r="AL135" s="94">
        <v>11</v>
      </c>
      <c r="AM135" s="94">
        <v>90</v>
      </c>
      <c r="AN135" s="98">
        <v>71670</v>
      </c>
      <c r="AO135" s="98">
        <f t="shared" si="49"/>
        <v>9011</v>
      </c>
      <c r="AP135" t="s">
        <v>1353</v>
      </c>
      <c r="AQ135" s="102">
        <f t="shared" si="46"/>
        <v>971670</v>
      </c>
      <c r="AU135" s="1">
        <v>486</v>
      </c>
      <c r="AV135" s="1">
        <v>405</v>
      </c>
      <c r="AX135" s="2"/>
    </row>
    <row r="136" spans="1:50" hidden="1" outlineLevel="1">
      <c r="A136" t="s">
        <v>1215</v>
      </c>
      <c r="B136" s="8" t="s">
        <v>1276</v>
      </c>
      <c r="C136" s="1">
        <f t="shared" si="40"/>
        <v>4250</v>
      </c>
      <c r="D136" s="6">
        <f>IF(N136&gt;0, RANK(N136,(N136:P136,Q136:AE136)),0)</f>
        <v>1</v>
      </c>
      <c r="E136" s="6">
        <f>IF(O136&gt;0,RANK(O136,(N136:P136,Q136:AE136)),0)</f>
        <v>2</v>
      </c>
      <c r="F136" s="6">
        <f t="shared" si="41"/>
        <v>0</v>
      </c>
      <c r="G136" s="1">
        <f t="shared" si="38"/>
        <v>1944</v>
      </c>
      <c r="H136" s="2">
        <f t="shared" si="39"/>
        <v>0.45741176470588235</v>
      </c>
      <c r="I136" s="7"/>
      <c r="J136" s="2">
        <f t="shared" si="42"/>
        <v>0.7174117647058823</v>
      </c>
      <c r="K136" s="2">
        <f t="shared" si="43"/>
        <v>0.26</v>
      </c>
      <c r="L136" s="2">
        <f t="shared" si="44"/>
        <v>0</v>
      </c>
      <c r="M136" s="2">
        <f t="shared" si="45"/>
        <v>2.2588235294117687E-2</v>
      </c>
      <c r="N136" s="56">
        <f t="shared" si="47"/>
        <v>3049</v>
      </c>
      <c r="O136" s="56">
        <v>1105</v>
      </c>
      <c r="P136" s="56"/>
      <c r="Q136" s="56"/>
      <c r="R136" s="56">
        <v>96</v>
      </c>
      <c r="S136" s="56"/>
      <c r="T136" s="56"/>
      <c r="U136" s="56"/>
      <c r="V136" s="56"/>
      <c r="W136" s="56"/>
      <c r="X136" s="56"/>
      <c r="Y136" s="56"/>
      <c r="Z136" s="56"/>
      <c r="AA136" s="56"/>
      <c r="AB136" s="55"/>
      <c r="AC136" s="55"/>
      <c r="AD136" s="55"/>
      <c r="AE136" s="55"/>
      <c r="AG136" t="str">
        <f t="shared" si="48"/>
        <v>Stafford</v>
      </c>
      <c r="AH136" t="s">
        <v>2803</v>
      </c>
      <c r="AI136" s="8">
        <v>2</v>
      </c>
      <c r="AK136" s="92">
        <v>9</v>
      </c>
      <c r="AL136" s="94">
        <v>13</v>
      </c>
      <c r="AM136" s="94">
        <v>45</v>
      </c>
      <c r="AN136" s="98">
        <v>72090</v>
      </c>
      <c r="AO136" s="98">
        <f t="shared" si="49"/>
        <v>9013</v>
      </c>
      <c r="AP136" t="s">
        <v>1353</v>
      </c>
      <c r="AQ136" s="102">
        <f t="shared" si="46"/>
        <v>972090</v>
      </c>
      <c r="AU136" s="1">
        <v>1843</v>
      </c>
      <c r="AV136" s="1">
        <v>1206</v>
      </c>
      <c r="AX136" s="2"/>
    </row>
    <row r="137" spans="1:50" hidden="1" outlineLevel="1">
      <c r="A137" t="s">
        <v>740</v>
      </c>
      <c r="B137" s="8" t="s">
        <v>1276</v>
      </c>
      <c r="C137" s="1">
        <f t="shared" si="40"/>
        <v>26419</v>
      </c>
      <c r="D137" s="6">
        <f>IF(N137&gt;0, RANK(N137,(N137:P137,Q137:AE137)),0)</f>
        <v>1</v>
      </c>
      <c r="E137" s="6">
        <f>IF(O137&gt;0,RANK(O137,(N137:P137,Q137:AE137)),0)</f>
        <v>2</v>
      </c>
      <c r="F137" s="6">
        <f t="shared" si="41"/>
        <v>0</v>
      </c>
      <c r="G137" s="1">
        <f t="shared" si="38"/>
        <v>10145</v>
      </c>
      <c r="H137" s="2">
        <f t="shared" si="39"/>
        <v>0.3840039365608085</v>
      </c>
      <c r="I137" s="7"/>
      <c r="J137" s="2">
        <f t="shared" si="42"/>
        <v>0.68590786933646242</v>
      </c>
      <c r="K137" s="2">
        <f t="shared" si="43"/>
        <v>0.30190393277565386</v>
      </c>
      <c r="L137" s="2">
        <f t="shared" si="44"/>
        <v>0</v>
      </c>
      <c r="M137" s="2">
        <f t="shared" si="45"/>
        <v>1.2188197887883723E-2</v>
      </c>
      <c r="N137" s="56">
        <f t="shared" si="47"/>
        <v>18121</v>
      </c>
      <c r="O137" s="56">
        <v>7976</v>
      </c>
      <c r="P137" s="56"/>
      <c r="Q137" s="56"/>
      <c r="R137" s="56">
        <v>322</v>
      </c>
      <c r="S137" s="56"/>
      <c r="T137" s="56"/>
      <c r="U137" s="56"/>
      <c r="V137" s="56"/>
      <c r="W137" s="56"/>
      <c r="X137" s="56"/>
      <c r="Y137" s="56"/>
      <c r="Z137" s="56"/>
      <c r="AA137" s="56"/>
      <c r="AB137" s="55"/>
      <c r="AC137" s="55"/>
      <c r="AD137" s="55"/>
      <c r="AE137" s="55"/>
      <c r="AG137" t="str">
        <f t="shared" si="48"/>
        <v>Stamford</v>
      </c>
      <c r="AH137" t="s">
        <v>2331</v>
      </c>
      <c r="AI137" s="8">
        <v>4</v>
      </c>
      <c r="AK137" s="92">
        <v>9</v>
      </c>
      <c r="AL137" s="94">
        <v>1</v>
      </c>
      <c r="AM137" s="94">
        <v>90</v>
      </c>
      <c r="AN137" s="98">
        <v>73070</v>
      </c>
      <c r="AO137" s="98">
        <f t="shared" si="49"/>
        <v>9001</v>
      </c>
      <c r="AP137" t="s">
        <v>1353</v>
      </c>
      <c r="AQ137" s="102">
        <f t="shared" si="46"/>
        <v>973070</v>
      </c>
      <c r="AU137" s="1">
        <v>11774</v>
      </c>
      <c r="AV137" s="1">
        <v>6347</v>
      </c>
      <c r="AX137" s="2"/>
    </row>
    <row r="138" spans="1:50" hidden="1" outlineLevel="1">
      <c r="A138" t="s">
        <v>919</v>
      </c>
      <c r="B138" s="8" t="s">
        <v>1276</v>
      </c>
      <c r="C138" s="1">
        <f t="shared" si="40"/>
        <v>713</v>
      </c>
      <c r="D138" s="6">
        <f>IF(N138&gt;0, RANK(N138,(N138:P138,Q138:AE138)),0)</f>
        <v>1</v>
      </c>
      <c r="E138" s="6">
        <f>IF(O138&gt;0,RANK(O138,(N138:P138,Q138:AE138)),0)</f>
        <v>2</v>
      </c>
      <c r="F138" s="6">
        <f t="shared" si="41"/>
        <v>0</v>
      </c>
      <c r="G138" s="1">
        <f t="shared" si="38"/>
        <v>249</v>
      </c>
      <c r="H138" s="2">
        <f t="shared" si="39"/>
        <v>0.34922861150070128</v>
      </c>
      <c r="I138" s="7"/>
      <c r="J138" s="2">
        <f t="shared" si="42"/>
        <v>0.65918653576437591</v>
      </c>
      <c r="K138" s="2">
        <f t="shared" si="43"/>
        <v>0.30995792426367463</v>
      </c>
      <c r="L138" s="2">
        <f t="shared" si="44"/>
        <v>0</v>
      </c>
      <c r="M138" s="2">
        <f t="shared" si="45"/>
        <v>3.0855539971949453E-2</v>
      </c>
      <c r="N138" s="56">
        <f t="shared" si="47"/>
        <v>470</v>
      </c>
      <c r="O138" s="56">
        <v>221</v>
      </c>
      <c r="P138" s="56"/>
      <c r="Q138" s="56"/>
      <c r="R138" s="56">
        <v>22</v>
      </c>
      <c r="S138" s="56"/>
      <c r="T138" s="56"/>
      <c r="U138" s="56"/>
      <c r="V138" s="56"/>
      <c r="W138" s="56"/>
      <c r="X138" s="56"/>
      <c r="Y138" s="56"/>
      <c r="Z138" s="56"/>
      <c r="AA138" s="56"/>
      <c r="AB138" s="55"/>
      <c r="AC138" s="55"/>
      <c r="AD138" s="55"/>
      <c r="AE138" s="55"/>
      <c r="AG138" t="str">
        <f t="shared" si="48"/>
        <v>Sterling</v>
      </c>
      <c r="AH138" t="s">
        <v>96</v>
      </c>
      <c r="AI138" s="8">
        <v>2</v>
      </c>
      <c r="AK138" s="92">
        <v>9</v>
      </c>
      <c r="AL138" s="94">
        <v>15</v>
      </c>
      <c r="AM138" s="94">
        <v>60</v>
      </c>
      <c r="AN138" s="98">
        <v>73420</v>
      </c>
      <c r="AO138" s="98">
        <f t="shared" si="49"/>
        <v>9015</v>
      </c>
      <c r="AP138" t="s">
        <v>1353</v>
      </c>
      <c r="AQ138" s="102">
        <f t="shared" si="46"/>
        <v>973420</v>
      </c>
      <c r="AU138" s="1">
        <v>244</v>
      </c>
      <c r="AV138" s="1">
        <v>226</v>
      </c>
      <c r="AX138" s="2"/>
    </row>
    <row r="139" spans="1:50" hidden="1" outlineLevel="1">
      <c r="A139" t="s">
        <v>250</v>
      </c>
      <c r="B139" s="8" t="s">
        <v>1276</v>
      </c>
      <c r="C139" s="1">
        <f t="shared" si="40"/>
        <v>6538</v>
      </c>
      <c r="D139" s="6">
        <f>IF(N139&gt;0, RANK(N139,(N139:P139,Q139:AE139)),0)</f>
        <v>1</v>
      </c>
      <c r="E139" s="6">
        <f>IF(O139&gt;0,RANK(O139,(N139:P139,Q139:AE139)),0)</f>
        <v>2</v>
      </c>
      <c r="F139" s="6">
        <f t="shared" si="41"/>
        <v>0</v>
      </c>
      <c r="G139" s="1">
        <f t="shared" si="38"/>
        <v>3653</v>
      </c>
      <c r="H139" s="2">
        <f t="shared" si="39"/>
        <v>0.5587335576628939</v>
      </c>
      <c r="I139" s="7"/>
      <c r="J139" s="2">
        <f t="shared" si="42"/>
        <v>0.77057204037932092</v>
      </c>
      <c r="K139" s="2">
        <f t="shared" si="43"/>
        <v>0.21183848271642705</v>
      </c>
      <c r="L139" s="2">
        <f t="shared" si="44"/>
        <v>0</v>
      </c>
      <c r="M139" s="2">
        <f t="shared" si="45"/>
        <v>1.7589476904252027E-2</v>
      </c>
      <c r="N139" s="56">
        <f t="shared" si="47"/>
        <v>5038</v>
      </c>
      <c r="O139" s="56">
        <v>1385</v>
      </c>
      <c r="P139" s="56"/>
      <c r="Q139" s="56"/>
      <c r="R139" s="56">
        <v>115</v>
      </c>
      <c r="S139" s="56"/>
      <c r="T139" s="56"/>
      <c r="U139" s="56"/>
      <c r="V139" s="56"/>
      <c r="W139" s="56"/>
      <c r="X139" s="56"/>
      <c r="Y139" s="56"/>
      <c r="Z139" s="56"/>
      <c r="AA139" s="56"/>
      <c r="AB139" s="55"/>
      <c r="AC139" s="55"/>
      <c r="AD139" s="55"/>
      <c r="AE139" s="55"/>
      <c r="AG139" t="str">
        <f t="shared" si="48"/>
        <v>Stonington</v>
      </c>
      <c r="AH139" t="s">
        <v>2802</v>
      </c>
      <c r="AI139" s="8">
        <v>2</v>
      </c>
      <c r="AK139" s="92">
        <v>9</v>
      </c>
      <c r="AL139" s="94">
        <v>11</v>
      </c>
      <c r="AM139" s="94">
        <v>95</v>
      </c>
      <c r="AN139" s="98">
        <v>73770</v>
      </c>
      <c r="AO139" s="98">
        <f t="shared" si="49"/>
        <v>9011</v>
      </c>
      <c r="AP139" t="s">
        <v>1353</v>
      </c>
      <c r="AQ139" s="102">
        <f t="shared" si="46"/>
        <v>973770</v>
      </c>
      <c r="AU139" s="1">
        <v>2274</v>
      </c>
      <c r="AV139" s="1">
        <v>2764</v>
      </c>
      <c r="AX139" s="2"/>
    </row>
    <row r="140" spans="1:50" hidden="1" outlineLevel="1">
      <c r="A140" t="s">
        <v>1794</v>
      </c>
      <c r="B140" s="8" t="s">
        <v>1276</v>
      </c>
      <c r="C140" s="1">
        <f t="shared" si="40"/>
        <v>17970</v>
      </c>
      <c r="D140" s="6">
        <f>IF(N140&gt;0, RANK(N140,(N140:P140,Q140:AE140)),0)</f>
        <v>1</v>
      </c>
      <c r="E140" s="6">
        <f>IF(O140&gt;0,RANK(O140,(N140:P140,Q140:AE140)),0)</f>
        <v>2</v>
      </c>
      <c r="F140" s="6">
        <f t="shared" si="41"/>
        <v>0</v>
      </c>
      <c r="G140" s="1">
        <f t="shared" si="38"/>
        <v>5284</v>
      </c>
      <c r="H140" s="2">
        <f t="shared" si="39"/>
        <v>0.29404563160823594</v>
      </c>
      <c r="I140" s="7"/>
      <c r="J140" s="2">
        <f t="shared" si="42"/>
        <v>0.63934335002782416</v>
      </c>
      <c r="K140" s="2">
        <f t="shared" si="43"/>
        <v>0.34529771841958823</v>
      </c>
      <c r="L140" s="2">
        <f t="shared" si="44"/>
        <v>0</v>
      </c>
      <c r="M140" s="2">
        <f t="shared" si="45"/>
        <v>1.5358931552587607E-2</v>
      </c>
      <c r="N140" s="56">
        <f t="shared" si="47"/>
        <v>11489</v>
      </c>
      <c r="O140" s="56">
        <v>6205</v>
      </c>
      <c r="P140" s="56"/>
      <c r="Q140" s="56"/>
      <c r="R140" s="56">
        <v>276</v>
      </c>
      <c r="S140" s="56"/>
      <c r="T140" s="56"/>
      <c r="U140" s="56"/>
      <c r="V140" s="56"/>
      <c r="W140" s="56"/>
      <c r="X140" s="56"/>
      <c r="Y140" s="56"/>
      <c r="Z140" s="56"/>
      <c r="AA140" s="56"/>
      <c r="AB140" s="55"/>
      <c r="AC140" s="55"/>
      <c r="AD140" s="55"/>
      <c r="AE140" s="55"/>
      <c r="AG140" t="str">
        <f t="shared" si="48"/>
        <v>Stratford</v>
      </c>
      <c r="AH140" t="s">
        <v>2331</v>
      </c>
      <c r="AI140" s="8">
        <v>3</v>
      </c>
      <c r="AK140" s="92">
        <v>9</v>
      </c>
      <c r="AL140" s="94">
        <v>1</v>
      </c>
      <c r="AM140" s="94">
        <v>95</v>
      </c>
      <c r="AN140" s="98">
        <v>74190</v>
      </c>
      <c r="AO140" s="98">
        <f t="shared" si="49"/>
        <v>9001</v>
      </c>
      <c r="AP140" t="s">
        <v>1353</v>
      </c>
      <c r="AQ140" s="102">
        <f t="shared" si="46"/>
        <v>974190</v>
      </c>
      <c r="AU140" s="1">
        <v>8137</v>
      </c>
      <c r="AV140" s="1">
        <v>3352</v>
      </c>
      <c r="AX140" s="2"/>
    </row>
    <row r="141" spans="1:50" hidden="1" outlineLevel="1">
      <c r="A141" t="s">
        <v>422</v>
      </c>
      <c r="B141" s="8" t="s">
        <v>1276</v>
      </c>
      <c r="C141" s="1">
        <f t="shared" si="40"/>
        <v>4458</v>
      </c>
      <c r="D141" s="6">
        <f>IF(N141&gt;0, RANK(N141,(N141:P141,Q141:AE141)),0)</f>
        <v>1</v>
      </c>
      <c r="E141" s="6">
        <f>IF(O141&gt;0,RANK(O141,(N141:P141,Q141:AE141)),0)</f>
        <v>2</v>
      </c>
      <c r="F141" s="6">
        <f t="shared" si="41"/>
        <v>0</v>
      </c>
      <c r="G141" s="1">
        <f t="shared" si="38"/>
        <v>1219</v>
      </c>
      <c r="H141" s="2">
        <f t="shared" si="39"/>
        <v>0.27344100493494838</v>
      </c>
      <c r="I141" s="7"/>
      <c r="J141" s="2">
        <f t="shared" si="42"/>
        <v>0.62404665769403322</v>
      </c>
      <c r="K141" s="2">
        <f t="shared" si="43"/>
        <v>0.35060565275908478</v>
      </c>
      <c r="L141" s="2">
        <f t="shared" si="44"/>
        <v>0</v>
      </c>
      <c r="M141" s="2">
        <f t="shared" si="45"/>
        <v>2.5347689546881991E-2</v>
      </c>
      <c r="N141" s="56">
        <f t="shared" si="47"/>
        <v>2782</v>
      </c>
      <c r="O141" s="56">
        <v>1563</v>
      </c>
      <c r="P141" s="56"/>
      <c r="Q141" s="56"/>
      <c r="R141" s="56">
        <v>113</v>
      </c>
      <c r="S141" s="56"/>
      <c r="T141" s="56"/>
      <c r="U141" s="56"/>
      <c r="V141" s="56"/>
      <c r="W141" s="56"/>
      <c r="X141" s="56"/>
      <c r="Y141" s="56"/>
      <c r="Z141" s="56"/>
      <c r="AA141" s="56"/>
      <c r="AB141" s="55"/>
      <c r="AC141" s="55"/>
      <c r="AD141" s="55"/>
      <c r="AE141" s="55"/>
      <c r="AG141" t="str">
        <f t="shared" si="48"/>
        <v>Suffield</v>
      </c>
      <c r="AH141" t="s">
        <v>2193</v>
      </c>
      <c r="AI141" s="8">
        <v>2</v>
      </c>
      <c r="AK141" s="92">
        <v>9</v>
      </c>
      <c r="AL141" s="94">
        <v>3</v>
      </c>
      <c r="AM141" s="94">
        <v>125</v>
      </c>
      <c r="AN141" s="98">
        <v>74540</v>
      </c>
      <c r="AO141" s="98">
        <f t="shared" si="49"/>
        <v>9003</v>
      </c>
      <c r="AP141" t="s">
        <v>1353</v>
      </c>
      <c r="AQ141" s="102">
        <f t="shared" si="46"/>
        <v>974540</v>
      </c>
      <c r="AU141" s="1">
        <v>1299</v>
      </c>
      <c r="AV141" s="1">
        <v>1483</v>
      </c>
      <c r="AX141" s="2"/>
    </row>
    <row r="142" spans="1:50" hidden="1" outlineLevel="1">
      <c r="A142" t="s">
        <v>325</v>
      </c>
      <c r="B142" s="8" t="s">
        <v>1276</v>
      </c>
      <c r="C142" s="1">
        <f t="shared" si="40"/>
        <v>2742</v>
      </c>
      <c r="D142" s="6">
        <f>IF(N142&gt;0, RANK(N142,(N142:P142,Q142:AE142)),0)</f>
        <v>1</v>
      </c>
      <c r="E142" s="6">
        <f>IF(O142&gt;0,RANK(O142,(N142:P142,Q142:AE142)),0)</f>
        <v>2</v>
      </c>
      <c r="F142" s="6">
        <f t="shared" si="41"/>
        <v>0</v>
      </c>
      <c r="G142" s="1">
        <f t="shared" si="38"/>
        <v>492</v>
      </c>
      <c r="H142" s="2">
        <f t="shared" si="39"/>
        <v>0.17943107221006566</v>
      </c>
      <c r="I142" s="7"/>
      <c r="J142" s="2">
        <f t="shared" si="42"/>
        <v>0.57877461706783373</v>
      </c>
      <c r="K142" s="2">
        <f t="shared" si="43"/>
        <v>0.39934354485776807</v>
      </c>
      <c r="L142" s="2">
        <f t="shared" si="44"/>
        <v>0</v>
      </c>
      <c r="M142" s="2">
        <f t="shared" si="45"/>
        <v>2.1881838074398197E-2</v>
      </c>
      <c r="N142" s="56">
        <f t="shared" si="47"/>
        <v>1587</v>
      </c>
      <c r="O142" s="56">
        <v>1095</v>
      </c>
      <c r="P142" s="56"/>
      <c r="Q142" s="56"/>
      <c r="R142" s="56">
        <v>60</v>
      </c>
      <c r="S142" s="56"/>
      <c r="T142" s="56"/>
      <c r="U142" s="56"/>
      <c r="V142" s="56"/>
      <c r="W142" s="56"/>
      <c r="X142" s="56"/>
      <c r="Y142" s="56"/>
      <c r="Z142" s="56"/>
      <c r="AA142" s="56"/>
      <c r="AB142" s="55"/>
      <c r="AC142" s="55"/>
      <c r="AD142" s="55"/>
      <c r="AE142" s="55"/>
      <c r="AG142" t="str">
        <f t="shared" si="48"/>
        <v>Thomaston</v>
      </c>
      <c r="AH142" t="s">
        <v>21</v>
      </c>
      <c r="AI142" s="8">
        <v>5</v>
      </c>
      <c r="AK142" s="92">
        <v>9</v>
      </c>
      <c r="AL142" s="94">
        <v>5</v>
      </c>
      <c r="AM142" s="94">
        <v>100</v>
      </c>
      <c r="AN142" s="98">
        <v>75730</v>
      </c>
      <c r="AO142" s="98">
        <f t="shared" si="49"/>
        <v>9005</v>
      </c>
      <c r="AP142" t="s">
        <v>1353</v>
      </c>
      <c r="AQ142" s="102">
        <f t="shared" si="46"/>
        <v>975730</v>
      </c>
      <c r="AU142" s="1">
        <v>957</v>
      </c>
      <c r="AV142" s="1">
        <v>630</v>
      </c>
      <c r="AX142" s="2"/>
    </row>
    <row r="143" spans="1:50" hidden="1" outlineLevel="1">
      <c r="A143" t="s">
        <v>1435</v>
      </c>
      <c r="B143" s="8" t="s">
        <v>1276</v>
      </c>
      <c r="C143" s="1">
        <f t="shared" si="40"/>
        <v>2956</v>
      </c>
      <c r="D143" s="6">
        <f>IF(N143&gt;0, RANK(N143,(N143:P143,Q143:AE143)),0)</f>
        <v>1</v>
      </c>
      <c r="E143" s="6">
        <f>IF(O143&gt;0,RANK(O143,(N143:P143,Q143:AE143)),0)</f>
        <v>2</v>
      </c>
      <c r="F143" s="6">
        <f t="shared" si="41"/>
        <v>0</v>
      </c>
      <c r="G143" s="1">
        <f t="shared" si="38"/>
        <v>1040</v>
      </c>
      <c r="H143" s="2">
        <f t="shared" si="39"/>
        <v>0.35182679296346414</v>
      </c>
      <c r="I143" s="7"/>
      <c r="J143" s="2">
        <f t="shared" si="42"/>
        <v>0.66001353179972932</v>
      </c>
      <c r="K143" s="2">
        <f t="shared" si="43"/>
        <v>0.30818673883626524</v>
      </c>
      <c r="L143" s="2">
        <f t="shared" si="44"/>
        <v>0</v>
      </c>
      <c r="M143" s="2">
        <f t="shared" si="45"/>
        <v>3.1799729364005436E-2</v>
      </c>
      <c r="N143" s="56">
        <f t="shared" si="47"/>
        <v>1951</v>
      </c>
      <c r="O143" s="56">
        <v>911</v>
      </c>
      <c r="P143" s="56"/>
      <c r="Q143" s="56"/>
      <c r="R143" s="56">
        <v>94</v>
      </c>
      <c r="S143" s="56"/>
      <c r="T143" s="56"/>
      <c r="U143" s="56"/>
      <c r="V143" s="56"/>
      <c r="W143" s="56"/>
      <c r="X143" s="56"/>
      <c r="Y143" s="56"/>
      <c r="Z143" s="56"/>
      <c r="AA143" s="56"/>
      <c r="AB143" s="55"/>
      <c r="AC143" s="55"/>
      <c r="AD143" s="55"/>
      <c r="AE143" s="55"/>
      <c r="AG143" t="str">
        <f t="shared" si="48"/>
        <v>Thompson</v>
      </c>
      <c r="AH143" t="s">
        <v>96</v>
      </c>
      <c r="AI143" s="8">
        <v>2</v>
      </c>
      <c r="AK143" s="92">
        <v>9</v>
      </c>
      <c r="AL143" s="94">
        <v>15</v>
      </c>
      <c r="AM143" s="94">
        <v>65</v>
      </c>
      <c r="AN143" s="98">
        <v>75870</v>
      </c>
      <c r="AO143" s="98">
        <f t="shared" si="49"/>
        <v>9015</v>
      </c>
      <c r="AP143" t="s">
        <v>1353</v>
      </c>
      <c r="AQ143" s="102">
        <f t="shared" si="46"/>
        <v>975870</v>
      </c>
      <c r="AU143" s="1">
        <v>1284</v>
      </c>
      <c r="AV143" s="1">
        <v>667</v>
      </c>
      <c r="AX143" s="2"/>
    </row>
    <row r="144" spans="1:50" hidden="1" outlineLevel="1">
      <c r="A144" t="s">
        <v>2803</v>
      </c>
      <c r="B144" s="8" t="s">
        <v>1276</v>
      </c>
      <c r="C144" s="1">
        <f t="shared" si="40"/>
        <v>4787</v>
      </c>
      <c r="D144" s="6">
        <f>IF(N144&gt;0, RANK(N144,(N144:P144,Q144:AE144)),0)</f>
        <v>1</v>
      </c>
      <c r="E144" s="6">
        <f>IF(O144&gt;0,RANK(O144,(N144:P144,Q144:AE144)),0)</f>
        <v>2</v>
      </c>
      <c r="F144" s="6">
        <f t="shared" si="41"/>
        <v>0</v>
      </c>
      <c r="G144" s="1">
        <f t="shared" si="38"/>
        <v>1747</v>
      </c>
      <c r="H144" s="2">
        <f t="shared" si="39"/>
        <v>0.36494673072905787</v>
      </c>
      <c r="I144" s="7"/>
      <c r="J144" s="2">
        <f t="shared" si="42"/>
        <v>0.67307290578650514</v>
      </c>
      <c r="K144" s="2">
        <f t="shared" si="43"/>
        <v>0.30812617505744727</v>
      </c>
      <c r="L144" s="2">
        <f t="shared" si="44"/>
        <v>0</v>
      </c>
      <c r="M144" s="2">
        <f t="shared" si="45"/>
        <v>1.8800919156047591E-2</v>
      </c>
      <c r="N144" s="56">
        <f t="shared" si="47"/>
        <v>3222</v>
      </c>
      <c r="O144" s="56">
        <v>1475</v>
      </c>
      <c r="P144" s="56"/>
      <c r="Q144" s="56"/>
      <c r="R144" s="56">
        <v>90</v>
      </c>
      <c r="S144" s="56"/>
      <c r="T144" s="56"/>
      <c r="U144" s="56"/>
      <c r="V144" s="56"/>
      <c r="W144" s="56"/>
      <c r="X144" s="56"/>
      <c r="Y144" s="56"/>
      <c r="Z144" s="56"/>
      <c r="AA144" s="56"/>
      <c r="AB144" s="55"/>
      <c r="AC144" s="55"/>
      <c r="AD144" s="55"/>
      <c r="AE144" s="55"/>
      <c r="AG144" t="str">
        <f t="shared" si="48"/>
        <v>Tolland</v>
      </c>
      <c r="AH144" t="s">
        <v>2803</v>
      </c>
      <c r="AI144" s="8">
        <v>2</v>
      </c>
      <c r="AK144" s="92">
        <v>9</v>
      </c>
      <c r="AL144" s="94">
        <v>13</v>
      </c>
      <c r="AM144" s="94">
        <v>50</v>
      </c>
      <c r="AN144" s="98">
        <v>76290</v>
      </c>
      <c r="AO144" s="98">
        <f t="shared" si="49"/>
        <v>9013</v>
      </c>
      <c r="AP144" t="s">
        <v>1353</v>
      </c>
      <c r="AQ144" s="102">
        <f t="shared" si="46"/>
        <v>976290</v>
      </c>
      <c r="AU144" s="1">
        <v>1722</v>
      </c>
      <c r="AV144" s="1">
        <v>1500</v>
      </c>
      <c r="AX144" s="2"/>
    </row>
    <row r="145" spans="1:50" hidden="1" outlineLevel="1">
      <c r="A145" t="s">
        <v>1573</v>
      </c>
      <c r="B145" s="8" t="s">
        <v>1276</v>
      </c>
      <c r="C145" s="1">
        <f t="shared" si="40"/>
        <v>12137</v>
      </c>
      <c r="D145" s="6">
        <f>IF(N145&gt;0, RANK(N145,(N145:P145,Q145:AE145)),0)</f>
        <v>1</v>
      </c>
      <c r="E145" s="6">
        <f>IF(O145&gt;0,RANK(O145,(N145:P145,Q145:AE145)),0)</f>
        <v>2</v>
      </c>
      <c r="F145" s="6">
        <f t="shared" si="41"/>
        <v>0</v>
      </c>
      <c r="G145" s="1">
        <f t="shared" si="38"/>
        <v>4431</v>
      </c>
      <c r="H145" s="2">
        <f t="shared" si="39"/>
        <v>0.36508198072011205</v>
      </c>
      <c r="I145" s="7"/>
      <c r="J145" s="2">
        <f t="shared" si="42"/>
        <v>0.66919337562824421</v>
      </c>
      <c r="K145" s="2">
        <f t="shared" si="43"/>
        <v>0.30411139490813216</v>
      </c>
      <c r="L145" s="2">
        <f t="shared" si="44"/>
        <v>0</v>
      </c>
      <c r="M145" s="2">
        <f t="shared" si="45"/>
        <v>2.6695229463623626E-2</v>
      </c>
      <c r="N145" s="56">
        <f t="shared" si="47"/>
        <v>8122</v>
      </c>
      <c r="O145" s="56">
        <v>3691</v>
      </c>
      <c r="P145" s="56"/>
      <c r="Q145" s="56"/>
      <c r="R145" s="56">
        <v>324</v>
      </c>
      <c r="S145" s="56"/>
      <c r="T145" s="56"/>
      <c r="U145" s="56"/>
      <c r="V145" s="56"/>
      <c r="W145" s="56"/>
      <c r="X145" s="56"/>
      <c r="Y145" s="56"/>
      <c r="Z145" s="56"/>
      <c r="AA145" s="56"/>
      <c r="AB145" s="55"/>
      <c r="AC145" s="55"/>
      <c r="AD145" s="55"/>
      <c r="AE145" s="55"/>
      <c r="AG145" t="str">
        <f t="shared" si="48"/>
        <v>Torrington</v>
      </c>
      <c r="AH145" t="s">
        <v>21</v>
      </c>
      <c r="AI145" s="8">
        <v>0</v>
      </c>
      <c r="AK145" s="92">
        <v>9</v>
      </c>
      <c r="AL145" s="94">
        <v>5</v>
      </c>
      <c r="AM145" s="94">
        <v>105</v>
      </c>
      <c r="AN145" s="98">
        <v>76570</v>
      </c>
      <c r="AO145" s="98">
        <f t="shared" si="49"/>
        <v>9005</v>
      </c>
      <c r="AP145" t="s">
        <v>1353</v>
      </c>
      <c r="AQ145" s="102">
        <f t="shared" si="46"/>
        <v>976570</v>
      </c>
      <c r="AU145" s="1">
        <v>4951</v>
      </c>
      <c r="AV145" s="1">
        <v>3171</v>
      </c>
      <c r="AX145" s="2"/>
    </row>
    <row r="146" spans="1:50" hidden="1" outlineLevel="1">
      <c r="A146" t="s">
        <v>1597</v>
      </c>
      <c r="B146" s="8" t="s">
        <v>1276</v>
      </c>
      <c r="C146" s="1">
        <f t="shared" si="40"/>
        <v>13577</v>
      </c>
      <c r="D146" s="6">
        <f>IF(N146&gt;0, RANK(N146,(N146:P146,Q146:AE146)),0)</f>
        <v>1</v>
      </c>
      <c r="E146" s="6">
        <f>IF(O146&gt;0,RANK(O146,(N146:P146,Q146:AE146)),0)</f>
        <v>2</v>
      </c>
      <c r="F146" s="6">
        <f t="shared" si="41"/>
        <v>0</v>
      </c>
      <c r="G146" s="1">
        <f t="shared" si="38"/>
        <v>2439</v>
      </c>
      <c r="H146" s="2">
        <f t="shared" si="39"/>
        <v>0.17964204168814907</v>
      </c>
      <c r="I146" s="7"/>
      <c r="J146" s="2">
        <f t="shared" si="42"/>
        <v>0.58621197613611253</v>
      </c>
      <c r="K146" s="2">
        <f t="shared" si="43"/>
        <v>0.40656993444796347</v>
      </c>
      <c r="L146" s="2">
        <f t="shared" si="44"/>
        <v>0</v>
      </c>
      <c r="M146" s="2">
        <f t="shared" si="45"/>
        <v>7.2180894159240006E-3</v>
      </c>
      <c r="N146" s="56">
        <f t="shared" si="47"/>
        <v>7959</v>
      </c>
      <c r="O146" s="56">
        <v>5520</v>
      </c>
      <c r="P146" s="56"/>
      <c r="Q146" s="56"/>
      <c r="R146" s="56">
        <v>98</v>
      </c>
      <c r="S146" s="56"/>
      <c r="T146" s="56"/>
      <c r="U146" s="56"/>
      <c r="V146" s="56"/>
      <c r="W146" s="56"/>
      <c r="X146" s="56"/>
      <c r="Y146" s="56"/>
      <c r="Z146" s="56"/>
      <c r="AA146" s="56"/>
      <c r="AB146" s="55"/>
      <c r="AC146" s="55"/>
      <c r="AD146" s="55"/>
      <c r="AE146" s="55"/>
      <c r="AG146" t="str">
        <f t="shared" si="48"/>
        <v>Trumbull</v>
      </c>
      <c r="AH146" t="s">
        <v>2331</v>
      </c>
      <c r="AI146" s="8">
        <v>4</v>
      </c>
      <c r="AK146" s="92">
        <v>9</v>
      </c>
      <c r="AL146" s="94">
        <v>1</v>
      </c>
      <c r="AM146" s="94">
        <v>100</v>
      </c>
      <c r="AN146" s="98">
        <v>77200</v>
      </c>
      <c r="AO146" s="98">
        <f t="shared" si="49"/>
        <v>9001</v>
      </c>
      <c r="AP146" t="s">
        <v>1353</v>
      </c>
      <c r="AQ146" s="102">
        <f t="shared" si="46"/>
        <v>977200</v>
      </c>
      <c r="AU146" s="1">
        <v>5108</v>
      </c>
      <c r="AV146" s="1">
        <v>2851</v>
      </c>
      <c r="AX146" s="2"/>
    </row>
    <row r="147" spans="1:50" hidden="1" outlineLevel="1">
      <c r="A147" t="s">
        <v>1666</v>
      </c>
      <c r="B147" s="8" t="s">
        <v>1276</v>
      </c>
      <c r="C147" s="1">
        <f t="shared" si="40"/>
        <v>294</v>
      </c>
      <c r="D147" s="6">
        <f>IF(N147&gt;0, RANK(N147,(N147:P147,Q147:AE147)),0)</f>
        <v>1</v>
      </c>
      <c r="E147" s="6">
        <f>IF(O147&gt;0,RANK(O147,(N147:P147,Q147:AE147)),0)</f>
        <v>2</v>
      </c>
      <c r="F147" s="6">
        <f t="shared" si="41"/>
        <v>0</v>
      </c>
      <c r="G147" s="1">
        <f t="shared" si="38"/>
        <v>85</v>
      </c>
      <c r="H147" s="2">
        <f t="shared" si="39"/>
        <v>0.28911564625850339</v>
      </c>
      <c r="I147" s="7"/>
      <c r="J147" s="2">
        <f t="shared" si="42"/>
        <v>0.62925170068027214</v>
      </c>
      <c r="K147" s="2">
        <f t="shared" si="43"/>
        <v>0.3401360544217687</v>
      </c>
      <c r="L147" s="2">
        <f t="shared" si="44"/>
        <v>0</v>
      </c>
      <c r="M147" s="2">
        <f t="shared" si="45"/>
        <v>3.0612244897959162E-2</v>
      </c>
      <c r="N147" s="56">
        <f t="shared" si="47"/>
        <v>185</v>
      </c>
      <c r="O147" s="56">
        <v>100</v>
      </c>
      <c r="P147" s="56"/>
      <c r="Q147" s="56"/>
      <c r="R147" s="56">
        <v>9</v>
      </c>
      <c r="S147" s="56"/>
      <c r="T147" s="56"/>
      <c r="U147" s="56"/>
      <c r="V147" s="56"/>
      <c r="W147" s="56"/>
      <c r="X147" s="56"/>
      <c r="Y147" s="56"/>
      <c r="Z147" s="56"/>
      <c r="AA147" s="56"/>
      <c r="AB147" s="55"/>
      <c r="AC147" s="55"/>
      <c r="AD147" s="55"/>
      <c r="AE147" s="55"/>
      <c r="AG147" t="str">
        <f t="shared" si="48"/>
        <v>Union</v>
      </c>
      <c r="AH147" t="s">
        <v>2803</v>
      </c>
      <c r="AI147" s="8">
        <v>2</v>
      </c>
      <c r="AK147" s="92">
        <v>9</v>
      </c>
      <c r="AL147" s="94">
        <v>13</v>
      </c>
      <c r="AM147" s="94">
        <v>55</v>
      </c>
      <c r="AN147" s="98">
        <v>77830</v>
      </c>
      <c r="AO147" s="98">
        <f t="shared" si="49"/>
        <v>9013</v>
      </c>
      <c r="AP147" t="s">
        <v>1353</v>
      </c>
      <c r="AQ147" s="102">
        <f t="shared" si="46"/>
        <v>977830</v>
      </c>
      <c r="AU147" s="1">
        <v>107</v>
      </c>
      <c r="AV147" s="1">
        <v>78</v>
      </c>
      <c r="AX147" s="2"/>
    </row>
    <row r="148" spans="1:50" hidden="1" outlineLevel="1">
      <c r="A148" t="s">
        <v>2755</v>
      </c>
      <c r="B148" s="8" t="s">
        <v>1276</v>
      </c>
      <c r="C148" s="1">
        <f t="shared" si="40"/>
        <v>10093</v>
      </c>
      <c r="D148" s="6">
        <f>IF(N148&gt;0, RANK(N148,(N148:P148,Q148:AE148)),0)</f>
        <v>1</v>
      </c>
      <c r="E148" s="6">
        <f>IF(O148&gt;0,RANK(O148,(N148:P148,Q148:AE148)),0)</f>
        <v>2</v>
      </c>
      <c r="F148" s="6">
        <f t="shared" si="41"/>
        <v>0</v>
      </c>
      <c r="G148" s="1">
        <f t="shared" si="38"/>
        <v>4566</v>
      </c>
      <c r="H148" s="2">
        <f t="shared" si="39"/>
        <v>0.45239274744872682</v>
      </c>
      <c r="I148" s="7"/>
      <c r="J148" s="2">
        <f t="shared" si="42"/>
        <v>0.71455464183097195</v>
      </c>
      <c r="K148" s="2">
        <f t="shared" si="43"/>
        <v>0.26216189438224513</v>
      </c>
      <c r="L148" s="2">
        <f t="shared" si="44"/>
        <v>0</v>
      </c>
      <c r="M148" s="2">
        <f t="shared" si="45"/>
        <v>2.3283463786782921E-2</v>
      </c>
      <c r="N148" s="56">
        <f t="shared" si="47"/>
        <v>7212</v>
      </c>
      <c r="O148" s="56">
        <v>2646</v>
      </c>
      <c r="P148" s="56"/>
      <c r="Q148" s="56"/>
      <c r="R148" s="56">
        <v>235</v>
      </c>
      <c r="S148" s="56"/>
      <c r="T148" s="56"/>
      <c r="U148" s="56"/>
      <c r="V148" s="56"/>
      <c r="W148" s="56"/>
      <c r="X148" s="56"/>
      <c r="Y148" s="56"/>
      <c r="Z148" s="56"/>
      <c r="AA148" s="56"/>
      <c r="AB148" s="55"/>
      <c r="AC148" s="55"/>
      <c r="AD148" s="55"/>
      <c r="AE148" s="55"/>
      <c r="AG148" t="str">
        <f t="shared" si="48"/>
        <v>Vernon</v>
      </c>
      <c r="AH148" t="s">
        <v>2803</v>
      </c>
      <c r="AI148" s="8">
        <v>2</v>
      </c>
      <c r="AK148" s="92">
        <v>9</v>
      </c>
      <c r="AL148" s="94">
        <v>13</v>
      </c>
      <c r="AM148" s="94">
        <v>60</v>
      </c>
      <c r="AN148" s="98">
        <v>78250</v>
      </c>
      <c r="AO148" s="98">
        <f t="shared" si="49"/>
        <v>9013</v>
      </c>
      <c r="AP148" t="s">
        <v>1353</v>
      </c>
      <c r="AQ148" s="102">
        <f t="shared" si="46"/>
        <v>978250</v>
      </c>
      <c r="AU148" s="1">
        <v>4163</v>
      </c>
      <c r="AV148" s="1">
        <v>3049</v>
      </c>
      <c r="AX148" s="2"/>
    </row>
    <row r="149" spans="1:50" hidden="1" outlineLevel="1">
      <c r="A149" t="s">
        <v>1505</v>
      </c>
      <c r="B149" s="8" t="s">
        <v>1276</v>
      </c>
      <c r="C149" s="1">
        <f t="shared" si="40"/>
        <v>724</v>
      </c>
      <c r="D149" s="6">
        <f>IF(N149&gt;0, RANK(N149,(N149:P149,Q149:AE149)),0)</f>
        <v>1</v>
      </c>
      <c r="E149" s="6">
        <f>IF(O149&gt;0,RANK(O149,(N149:P149,Q149:AE149)),0)</f>
        <v>2</v>
      </c>
      <c r="F149" s="6">
        <f t="shared" si="41"/>
        <v>0</v>
      </c>
      <c r="G149" s="1">
        <f t="shared" si="38"/>
        <v>359</v>
      </c>
      <c r="H149" s="2">
        <f t="shared" si="39"/>
        <v>0.4958563535911602</v>
      </c>
      <c r="I149" s="7"/>
      <c r="J149" s="2">
        <f t="shared" si="42"/>
        <v>0.74033149171270718</v>
      </c>
      <c r="K149" s="2">
        <f t="shared" si="43"/>
        <v>0.24447513812154695</v>
      </c>
      <c r="L149" s="2">
        <f t="shared" si="44"/>
        <v>0</v>
      </c>
      <c r="M149" s="2">
        <f t="shared" si="45"/>
        <v>1.5193370165745873E-2</v>
      </c>
      <c r="N149" s="56">
        <f t="shared" si="47"/>
        <v>536</v>
      </c>
      <c r="O149" s="56">
        <v>177</v>
      </c>
      <c r="P149" s="56"/>
      <c r="Q149" s="56"/>
      <c r="R149" s="56">
        <v>11</v>
      </c>
      <c r="S149" s="56"/>
      <c r="T149" s="56"/>
      <c r="U149" s="56"/>
      <c r="V149" s="56"/>
      <c r="W149" s="56"/>
      <c r="X149" s="56"/>
      <c r="Y149" s="56"/>
      <c r="Z149" s="56"/>
      <c r="AA149" s="56"/>
      <c r="AB149" s="55"/>
      <c r="AC149" s="55"/>
      <c r="AD149" s="55"/>
      <c r="AE149" s="55"/>
      <c r="AG149" t="str">
        <f t="shared" si="48"/>
        <v>Voluntown</v>
      </c>
      <c r="AH149" t="s">
        <v>2802</v>
      </c>
      <c r="AI149" s="8">
        <v>2</v>
      </c>
      <c r="AK149" s="92">
        <v>9</v>
      </c>
      <c r="AL149" s="94">
        <v>11</v>
      </c>
      <c r="AM149" s="94">
        <v>100</v>
      </c>
      <c r="AN149" s="98">
        <v>78600</v>
      </c>
      <c r="AO149" s="98">
        <f t="shared" si="49"/>
        <v>9011</v>
      </c>
      <c r="AP149" t="s">
        <v>1353</v>
      </c>
      <c r="AQ149" s="102">
        <f t="shared" si="46"/>
        <v>978600</v>
      </c>
      <c r="AU149" s="1">
        <v>289</v>
      </c>
      <c r="AV149" s="1">
        <v>247</v>
      </c>
      <c r="AX149" s="2"/>
    </row>
    <row r="150" spans="1:50" hidden="1" outlineLevel="1">
      <c r="A150" t="s">
        <v>1196</v>
      </c>
      <c r="B150" s="8" t="s">
        <v>1276</v>
      </c>
      <c r="C150" s="1">
        <f t="shared" si="40"/>
        <v>15086</v>
      </c>
      <c r="D150" s="6">
        <f>IF(N150&gt;0, RANK(N150,(N150:P150,Q150:AE150)),0)</f>
        <v>1</v>
      </c>
      <c r="E150" s="6">
        <f>IF(O150&gt;0,RANK(O150,(N150:P150,Q150:AE150)),0)</f>
        <v>2</v>
      </c>
      <c r="F150" s="6">
        <f t="shared" si="41"/>
        <v>0</v>
      </c>
      <c r="G150" s="1">
        <f t="shared" si="38"/>
        <v>6634</v>
      </c>
      <c r="H150" s="2">
        <f t="shared" si="39"/>
        <v>0.43974545936629988</v>
      </c>
      <c r="I150" s="7"/>
      <c r="J150" s="2">
        <f t="shared" si="42"/>
        <v>0.71178576163330243</v>
      </c>
      <c r="K150" s="2">
        <f t="shared" si="43"/>
        <v>0.27204030226700254</v>
      </c>
      <c r="L150" s="2">
        <f t="shared" si="44"/>
        <v>0</v>
      </c>
      <c r="M150" s="2">
        <f t="shared" si="45"/>
        <v>1.617393609969503E-2</v>
      </c>
      <c r="N150" s="56">
        <f t="shared" si="47"/>
        <v>10738</v>
      </c>
      <c r="O150" s="56">
        <v>4104</v>
      </c>
      <c r="P150" s="56"/>
      <c r="Q150" s="56"/>
      <c r="R150" s="56">
        <v>244</v>
      </c>
      <c r="S150" s="56"/>
      <c r="T150" s="56"/>
      <c r="U150" s="56"/>
      <c r="V150" s="56"/>
      <c r="W150" s="56"/>
      <c r="X150" s="56"/>
      <c r="Y150" s="56"/>
      <c r="Z150" s="56"/>
      <c r="AA150" s="56"/>
      <c r="AB150" s="55"/>
      <c r="AC150" s="55"/>
      <c r="AD150" s="55"/>
      <c r="AE150" s="55"/>
      <c r="AG150" t="str">
        <f t="shared" si="48"/>
        <v>Wallingford</v>
      </c>
      <c r="AH150" t="s">
        <v>302</v>
      </c>
      <c r="AI150" s="8">
        <v>3</v>
      </c>
      <c r="AK150" s="92">
        <v>9</v>
      </c>
      <c r="AL150" s="94">
        <v>9</v>
      </c>
      <c r="AM150" s="94">
        <v>115</v>
      </c>
      <c r="AN150" s="98">
        <v>78740</v>
      </c>
      <c r="AO150" s="98">
        <f t="shared" si="49"/>
        <v>9009</v>
      </c>
      <c r="AP150" t="s">
        <v>1353</v>
      </c>
      <c r="AQ150" s="102">
        <f t="shared" si="46"/>
        <v>978740</v>
      </c>
      <c r="AU150" s="1">
        <v>6265</v>
      </c>
      <c r="AV150" s="1">
        <v>4473</v>
      </c>
      <c r="AX150" s="2"/>
    </row>
    <row r="151" spans="1:50" hidden="1" outlineLevel="1">
      <c r="A151" t="s">
        <v>1529</v>
      </c>
      <c r="B151" s="8" t="s">
        <v>1276</v>
      </c>
      <c r="C151" s="1">
        <f t="shared" si="40"/>
        <v>502</v>
      </c>
      <c r="D151" s="6">
        <f>IF(N151&gt;0, RANK(N151,(N151:P151,Q151:AE151)),0)</f>
        <v>1</v>
      </c>
      <c r="E151" s="6">
        <f>IF(O151&gt;0,RANK(O151,(N151:P151,Q151:AE151)),0)</f>
        <v>2</v>
      </c>
      <c r="F151" s="6">
        <f t="shared" si="41"/>
        <v>0</v>
      </c>
      <c r="G151" s="1">
        <f t="shared" si="38"/>
        <v>87</v>
      </c>
      <c r="H151" s="2">
        <f t="shared" si="39"/>
        <v>0.17330677290836655</v>
      </c>
      <c r="I151" s="7"/>
      <c r="J151" s="2">
        <f t="shared" si="42"/>
        <v>0.58366533864541836</v>
      </c>
      <c r="K151" s="2">
        <f t="shared" si="43"/>
        <v>0.41035856573705182</v>
      </c>
      <c r="L151" s="2">
        <f t="shared" si="44"/>
        <v>0</v>
      </c>
      <c r="M151" s="2">
        <f t="shared" si="45"/>
        <v>5.9760956175298197E-3</v>
      </c>
      <c r="N151" s="56">
        <f t="shared" si="47"/>
        <v>293</v>
      </c>
      <c r="O151" s="56">
        <v>206</v>
      </c>
      <c r="P151" s="56"/>
      <c r="Q151" s="56"/>
      <c r="R151" s="56">
        <v>3</v>
      </c>
      <c r="S151" s="56"/>
      <c r="T151" s="56"/>
      <c r="U151" s="56"/>
      <c r="V151" s="56"/>
      <c r="W151" s="56"/>
      <c r="X151" s="56"/>
      <c r="Y151" s="56"/>
      <c r="Z151" s="56"/>
      <c r="AA151" s="56"/>
      <c r="AB151" s="55"/>
      <c r="AC151" s="55"/>
      <c r="AD151" s="55"/>
      <c r="AE151" s="55"/>
      <c r="AG151" t="str">
        <f t="shared" si="48"/>
        <v>Warren</v>
      </c>
      <c r="AH151" t="s">
        <v>21</v>
      </c>
      <c r="AI151" s="8">
        <v>5</v>
      </c>
      <c r="AK151" s="92">
        <v>9</v>
      </c>
      <c r="AL151" s="94">
        <v>5</v>
      </c>
      <c r="AM151" s="94">
        <v>110</v>
      </c>
      <c r="AN151" s="98">
        <v>79510</v>
      </c>
      <c r="AO151" s="98">
        <f t="shared" si="49"/>
        <v>9005</v>
      </c>
      <c r="AP151" t="s">
        <v>1353</v>
      </c>
      <c r="AQ151" s="102">
        <f t="shared" si="46"/>
        <v>979510</v>
      </c>
      <c r="AU151" s="1">
        <v>165</v>
      </c>
      <c r="AV151" s="1">
        <v>128</v>
      </c>
      <c r="AX151" s="2"/>
    </row>
    <row r="152" spans="1:50" hidden="1" outlineLevel="1">
      <c r="A152" t="s">
        <v>2757</v>
      </c>
      <c r="B152" s="8" t="s">
        <v>1276</v>
      </c>
      <c r="C152" s="1">
        <f t="shared" si="40"/>
        <v>1524</v>
      </c>
      <c r="D152" s="6">
        <f>IF(N152&gt;0, RANK(N152,(N152:P152,Q152:AE152)),0)</f>
        <v>1</v>
      </c>
      <c r="E152" s="6">
        <f>IF(O152&gt;0,RANK(O152,(N152:P152,Q152:AE152)),0)</f>
        <v>2</v>
      </c>
      <c r="F152" s="6">
        <f t="shared" si="41"/>
        <v>0</v>
      </c>
      <c r="G152" s="1">
        <f t="shared" si="38"/>
        <v>436</v>
      </c>
      <c r="H152" s="2">
        <f t="shared" si="39"/>
        <v>0.28608923884514437</v>
      </c>
      <c r="I152" s="7"/>
      <c r="J152" s="2">
        <f t="shared" si="42"/>
        <v>0.63320209973753283</v>
      </c>
      <c r="K152" s="2">
        <f t="shared" si="43"/>
        <v>0.34711286089238846</v>
      </c>
      <c r="L152" s="2">
        <f t="shared" si="44"/>
        <v>0</v>
      </c>
      <c r="M152" s="2">
        <f t="shared" si="45"/>
        <v>1.9685039370078705E-2</v>
      </c>
      <c r="N152" s="56">
        <f t="shared" si="47"/>
        <v>965</v>
      </c>
      <c r="O152" s="56">
        <v>529</v>
      </c>
      <c r="P152" s="56"/>
      <c r="Q152" s="56"/>
      <c r="R152" s="56">
        <v>30</v>
      </c>
      <c r="S152" s="56"/>
      <c r="T152" s="56"/>
      <c r="U152" s="56"/>
      <c r="V152" s="56"/>
      <c r="W152" s="56"/>
      <c r="X152" s="56"/>
      <c r="Y152" s="56"/>
      <c r="Z152" s="56"/>
      <c r="AA152" s="56"/>
      <c r="AB152" s="55"/>
      <c r="AC152" s="55"/>
      <c r="AD152" s="55"/>
      <c r="AE152" s="55"/>
      <c r="AG152" t="str">
        <f t="shared" si="48"/>
        <v>Washington</v>
      </c>
      <c r="AH152" t="s">
        <v>21</v>
      </c>
      <c r="AI152" s="8">
        <v>5</v>
      </c>
      <c r="AK152" s="92">
        <v>9</v>
      </c>
      <c r="AL152" s="94">
        <v>5</v>
      </c>
      <c r="AM152" s="94">
        <v>115</v>
      </c>
      <c r="AN152" s="98">
        <v>79720</v>
      </c>
      <c r="AO152" s="98">
        <f t="shared" si="49"/>
        <v>9005</v>
      </c>
      <c r="AP152" t="s">
        <v>1353</v>
      </c>
      <c r="AQ152" s="102">
        <f t="shared" si="46"/>
        <v>979720</v>
      </c>
      <c r="AU152" s="1">
        <v>501</v>
      </c>
      <c r="AV152" s="1">
        <v>464</v>
      </c>
      <c r="AX152" s="2"/>
    </row>
    <row r="153" spans="1:50" hidden="1" outlineLevel="1">
      <c r="A153" t="s">
        <v>2320</v>
      </c>
      <c r="B153" s="8" t="s">
        <v>1276</v>
      </c>
      <c r="C153" s="1">
        <f t="shared" si="40"/>
        <v>30117</v>
      </c>
      <c r="D153" s="6">
        <f>IF(N153&gt;0, RANK(N153,(N153:P153,Q153:AE153)),0)</f>
        <v>1</v>
      </c>
      <c r="E153" s="6">
        <f>IF(O153&gt;0,RANK(O153,(N153:P153,Q153:AE153)),0)</f>
        <v>2</v>
      </c>
      <c r="F153" s="6">
        <f t="shared" si="41"/>
        <v>0</v>
      </c>
      <c r="G153" s="1">
        <f t="shared" si="38"/>
        <v>3334</v>
      </c>
      <c r="H153" s="2">
        <f t="shared" si="39"/>
        <v>0.11070159710462529</v>
      </c>
      <c r="I153" s="7"/>
      <c r="J153" s="2">
        <f t="shared" si="42"/>
        <v>0.53982800411727594</v>
      </c>
      <c r="K153" s="2">
        <f t="shared" si="43"/>
        <v>0.42912640701265065</v>
      </c>
      <c r="L153" s="2">
        <f t="shared" si="44"/>
        <v>0</v>
      </c>
      <c r="M153" s="2">
        <f t="shared" si="45"/>
        <v>3.1045588870073415E-2</v>
      </c>
      <c r="N153" s="56">
        <f t="shared" si="47"/>
        <v>16258</v>
      </c>
      <c r="O153" s="56">
        <v>12924</v>
      </c>
      <c r="P153" s="56"/>
      <c r="Q153" s="56"/>
      <c r="R153" s="56">
        <v>935</v>
      </c>
      <c r="S153" s="56"/>
      <c r="T153" s="56"/>
      <c r="U153" s="56"/>
      <c r="V153" s="56"/>
      <c r="W153" s="56"/>
      <c r="X153" s="56"/>
      <c r="Y153" s="56"/>
      <c r="Z153" s="56"/>
      <c r="AA153" s="56"/>
      <c r="AB153" s="55"/>
      <c r="AC153" s="55"/>
      <c r="AD153" s="55"/>
      <c r="AE153" s="55"/>
      <c r="AG153" t="str">
        <f t="shared" si="48"/>
        <v>Waterbury</v>
      </c>
      <c r="AH153" t="s">
        <v>302</v>
      </c>
      <c r="AI153" s="8">
        <v>0</v>
      </c>
      <c r="AK153" s="92">
        <v>9</v>
      </c>
      <c r="AL153" s="94">
        <v>9</v>
      </c>
      <c r="AM153" s="94">
        <v>120</v>
      </c>
      <c r="AN153" s="98">
        <v>80070</v>
      </c>
      <c r="AO153" s="98">
        <f t="shared" si="49"/>
        <v>9009</v>
      </c>
      <c r="AP153" t="s">
        <v>1353</v>
      </c>
      <c r="AQ153" s="102">
        <f t="shared" si="46"/>
        <v>980070</v>
      </c>
      <c r="AU153" s="1">
        <v>11305</v>
      </c>
      <c r="AV153" s="1">
        <v>4953</v>
      </c>
      <c r="AX153" s="2"/>
    </row>
    <row r="154" spans="1:50" hidden="1" outlineLevel="1">
      <c r="A154" t="s">
        <v>2436</v>
      </c>
      <c r="B154" s="8" t="s">
        <v>1276</v>
      </c>
      <c r="C154" s="1">
        <f t="shared" si="40"/>
        <v>7454</v>
      </c>
      <c r="D154" s="6">
        <f>IF(N154&gt;0, RANK(N154,(N154:P154,Q154:AE154)),0)</f>
        <v>1</v>
      </c>
      <c r="E154" s="6">
        <f>IF(O154&gt;0,RANK(O154,(N154:P154,Q154:AE154)),0)</f>
        <v>2</v>
      </c>
      <c r="F154" s="6">
        <f t="shared" si="41"/>
        <v>0</v>
      </c>
      <c r="G154" s="1">
        <f t="shared" si="38"/>
        <v>4303</v>
      </c>
      <c r="H154" s="2">
        <f t="shared" si="39"/>
        <v>0.57727394687416156</v>
      </c>
      <c r="I154" s="7"/>
      <c r="J154" s="2">
        <f t="shared" si="42"/>
        <v>0.78226455594311783</v>
      </c>
      <c r="K154" s="2">
        <f t="shared" si="43"/>
        <v>0.20499060906895628</v>
      </c>
      <c r="L154" s="2">
        <f t="shared" si="44"/>
        <v>0</v>
      </c>
      <c r="M154" s="2">
        <f t="shared" si="45"/>
        <v>1.274483498792589E-2</v>
      </c>
      <c r="N154" s="56">
        <f t="shared" si="47"/>
        <v>5831</v>
      </c>
      <c r="O154" s="56">
        <v>1528</v>
      </c>
      <c r="P154" s="56"/>
      <c r="Q154" s="56"/>
      <c r="R154" s="56">
        <v>95</v>
      </c>
      <c r="S154" s="56"/>
      <c r="T154" s="56"/>
      <c r="U154" s="56"/>
      <c r="V154" s="56"/>
      <c r="W154" s="56"/>
      <c r="X154" s="56"/>
      <c r="Y154" s="56"/>
      <c r="Z154" s="56"/>
      <c r="AA154" s="56"/>
      <c r="AB154" s="55"/>
      <c r="AC154" s="55"/>
      <c r="AD154" s="55"/>
      <c r="AE154" s="55"/>
      <c r="AG154" t="str">
        <f t="shared" si="48"/>
        <v>Waterford</v>
      </c>
      <c r="AH154" t="s">
        <v>2802</v>
      </c>
      <c r="AI154" s="8">
        <v>2</v>
      </c>
      <c r="AK154" s="92">
        <v>9</v>
      </c>
      <c r="AL154" s="94">
        <v>11</v>
      </c>
      <c r="AM154" s="94">
        <v>105</v>
      </c>
      <c r="AN154" s="98">
        <v>80280</v>
      </c>
      <c r="AO154" s="98">
        <f t="shared" si="49"/>
        <v>9011</v>
      </c>
      <c r="AP154" t="s">
        <v>1353</v>
      </c>
      <c r="AQ154" s="102">
        <f t="shared" si="46"/>
        <v>980280</v>
      </c>
      <c r="AU154" s="1">
        <v>2746</v>
      </c>
      <c r="AV154" s="1">
        <v>3085</v>
      </c>
      <c r="AX154" s="2"/>
    </row>
    <row r="155" spans="1:50" hidden="1" outlineLevel="1">
      <c r="A155" t="s">
        <v>708</v>
      </c>
      <c r="B155" s="8" t="s">
        <v>1276</v>
      </c>
      <c r="C155" s="1">
        <f t="shared" si="40"/>
        <v>8106</v>
      </c>
      <c r="D155" s="6">
        <f>IF(N155&gt;0, RANK(N155,(N155:P155,Q155:AE155)),0)</f>
        <v>1</v>
      </c>
      <c r="E155" s="6">
        <f>IF(O155&gt;0,RANK(O155,(N155:P155,Q155:AE155)),0)</f>
        <v>2</v>
      </c>
      <c r="F155" s="6">
        <f t="shared" si="41"/>
        <v>0</v>
      </c>
      <c r="G155" s="1">
        <f t="shared" si="38"/>
        <v>751</v>
      </c>
      <c r="H155" s="2">
        <f t="shared" si="39"/>
        <v>9.2647421662965704E-2</v>
      </c>
      <c r="I155" s="7"/>
      <c r="J155" s="2">
        <f t="shared" si="42"/>
        <v>0.53565260301011597</v>
      </c>
      <c r="K155" s="2">
        <f t="shared" si="43"/>
        <v>0.44300518134715028</v>
      </c>
      <c r="L155" s="2">
        <f t="shared" si="44"/>
        <v>0</v>
      </c>
      <c r="M155" s="2">
        <f t="shared" si="45"/>
        <v>2.1342215642733753E-2</v>
      </c>
      <c r="N155" s="56">
        <f t="shared" si="47"/>
        <v>4342</v>
      </c>
      <c r="O155" s="56">
        <v>3591</v>
      </c>
      <c r="P155" s="56"/>
      <c r="Q155" s="56"/>
      <c r="R155" s="56">
        <v>173</v>
      </c>
      <c r="S155" s="56"/>
      <c r="T155" s="56"/>
      <c r="U155" s="56"/>
      <c r="V155" s="56"/>
      <c r="W155" s="56"/>
      <c r="X155" s="56"/>
      <c r="Y155" s="56"/>
      <c r="Z155" s="56"/>
      <c r="AA155" s="56"/>
      <c r="AB155" s="55"/>
      <c r="AC155" s="55"/>
      <c r="AD155" s="55"/>
      <c r="AE155" s="55"/>
      <c r="AG155" t="str">
        <f t="shared" si="48"/>
        <v>Watertown</v>
      </c>
      <c r="AH155" t="s">
        <v>21</v>
      </c>
      <c r="AI155" s="8">
        <v>5</v>
      </c>
      <c r="AK155" s="92">
        <v>9</v>
      </c>
      <c r="AL155" s="94">
        <v>5</v>
      </c>
      <c r="AM155" s="94">
        <v>120</v>
      </c>
      <c r="AN155" s="98">
        <v>80490</v>
      </c>
      <c r="AO155" s="98">
        <f t="shared" si="49"/>
        <v>9005</v>
      </c>
      <c r="AP155" t="s">
        <v>1353</v>
      </c>
      <c r="AQ155" s="102">
        <f t="shared" si="46"/>
        <v>980490</v>
      </c>
      <c r="AU155" s="1">
        <v>2613</v>
      </c>
      <c r="AV155" s="1">
        <v>1729</v>
      </c>
      <c r="AX155" s="2"/>
    </row>
    <row r="156" spans="1:50" hidden="1" outlineLevel="1">
      <c r="A156" t="s">
        <v>2374</v>
      </c>
      <c r="B156" s="8" t="s">
        <v>1276</v>
      </c>
      <c r="C156" s="1">
        <f t="shared" si="40"/>
        <v>27626</v>
      </c>
      <c r="D156" s="6">
        <f>IF(N156&gt;0, RANK(N156,(N156:P156,Q156:AE156)),0)</f>
        <v>1</v>
      </c>
      <c r="E156" s="6">
        <f>IF(O156&gt;0,RANK(O156,(N156:P156,Q156:AE156)),0)</f>
        <v>2</v>
      </c>
      <c r="F156" s="6">
        <f t="shared" si="41"/>
        <v>0</v>
      </c>
      <c r="G156" s="1">
        <f t="shared" si="38"/>
        <v>11603</v>
      </c>
      <c r="H156" s="2">
        <f t="shared" si="39"/>
        <v>0.42000289582277567</v>
      </c>
      <c r="I156" s="7"/>
      <c r="J156" s="2">
        <f t="shared" si="42"/>
        <v>0.70223702309418667</v>
      </c>
      <c r="K156" s="2">
        <f t="shared" si="43"/>
        <v>0.28223412727141101</v>
      </c>
      <c r="L156" s="2">
        <f t="shared" si="44"/>
        <v>0</v>
      </c>
      <c r="M156" s="2">
        <f t="shared" si="45"/>
        <v>1.552884963440232E-2</v>
      </c>
      <c r="N156" s="56">
        <f t="shared" si="47"/>
        <v>19400</v>
      </c>
      <c r="O156" s="56">
        <v>7797</v>
      </c>
      <c r="P156" s="56"/>
      <c r="Q156" s="56"/>
      <c r="R156" s="56">
        <v>429</v>
      </c>
      <c r="S156" s="56"/>
      <c r="T156" s="56"/>
      <c r="U156" s="56"/>
      <c r="V156" s="56"/>
      <c r="W156" s="56"/>
      <c r="X156" s="56"/>
      <c r="Y156" s="56"/>
      <c r="Z156" s="56"/>
      <c r="AA156" s="56"/>
      <c r="AB156" s="55"/>
      <c r="AC156" s="55"/>
      <c r="AD156" s="55"/>
      <c r="AE156" s="55"/>
      <c r="AG156" t="str">
        <f t="shared" si="48"/>
        <v>West Hartford</v>
      </c>
      <c r="AH156" t="s">
        <v>2193</v>
      </c>
      <c r="AI156" s="8">
        <v>1</v>
      </c>
      <c r="AK156" s="92">
        <v>9</v>
      </c>
      <c r="AL156" s="94">
        <v>3</v>
      </c>
      <c r="AM156" s="94">
        <v>130</v>
      </c>
      <c r="AN156" s="98">
        <v>82590</v>
      </c>
      <c r="AO156" s="98">
        <f t="shared" si="49"/>
        <v>9003</v>
      </c>
      <c r="AP156" t="s">
        <v>1353</v>
      </c>
      <c r="AQ156" s="102">
        <f t="shared" si="46"/>
        <v>982590</v>
      </c>
      <c r="AU156" s="1">
        <v>10621</v>
      </c>
      <c r="AV156" s="1">
        <v>8779</v>
      </c>
      <c r="AX156" s="2"/>
    </row>
    <row r="157" spans="1:50" hidden="1" outlineLevel="1">
      <c r="A157" t="s">
        <v>1062</v>
      </c>
      <c r="B157" s="8" t="s">
        <v>1276</v>
      </c>
      <c r="C157" s="1">
        <f t="shared" si="40"/>
        <v>15981</v>
      </c>
      <c r="D157" s="6">
        <f>IF(N157&gt;0, RANK(N157,(N157:P157,Q157:AE157)),0)</f>
        <v>1</v>
      </c>
      <c r="E157" s="6">
        <f>IF(O157&gt;0,RANK(O157,(N157:P157,Q157:AE157)),0)</f>
        <v>2</v>
      </c>
      <c r="F157" s="6">
        <f t="shared" si="41"/>
        <v>0</v>
      </c>
      <c r="G157" s="1">
        <f t="shared" si="38"/>
        <v>7972</v>
      </c>
      <c r="H157" s="2">
        <f t="shared" si="39"/>
        <v>0.49884237532069331</v>
      </c>
      <c r="I157" s="7"/>
      <c r="J157" s="2">
        <f t="shared" si="42"/>
        <v>0.73956573430949257</v>
      </c>
      <c r="K157" s="2">
        <f t="shared" si="43"/>
        <v>0.24072335898879921</v>
      </c>
      <c r="L157" s="2">
        <f t="shared" si="44"/>
        <v>0</v>
      </c>
      <c r="M157" s="2">
        <f t="shared" si="45"/>
        <v>1.971090670170822E-2</v>
      </c>
      <c r="N157" s="56">
        <f t="shared" si="47"/>
        <v>11819</v>
      </c>
      <c r="O157" s="56">
        <v>3847</v>
      </c>
      <c r="P157" s="56"/>
      <c r="Q157" s="56"/>
      <c r="R157" s="56">
        <v>315</v>
      </c>
      <c r="S157" s="56"/>
      <c r="T157" s="56"/>
      <c r="U157" s="56"/>
      <c r="V157" s="56"/>
      <c r="W157" s="56"/>
      <c r="X157" s="56"/>
      <c r="Y157" s="56"/>
      <c r="Z157" s="56"/>
      <c r="AA157" s="56"/>
      <c r="AB157" s="55"/>
      <c r="AC157" s="55"/>
      <c r="AD157" s="55"/>
      <c r="AE157" s="55"/>
      <c r="AG157" t="str">
        <f t="shared" si="48"/>
        <v>West Haven</v>
      </c>
      <c r="AH157" t="s">
        <v>302</v>
      </c>
      <c r="AI157" s="8">
        <v>3</v>
      </c>
      <c r="AK157" s="92">
        <v>9</v>
      </c>
      <c r="AL157" s="94">
        <v>9</v>
      </c>
      <c r="AM157" s="94">
        <v>125</v>
      </c>
      <c r="AN157" s="98">
        <v>82870</v>
      </c>
      <c r="AO157" s="98">
        <f t="shared" si="49"/>
        <v>9009</v>
      </c>
      <c r="AP157" t="s">
        <v>1353</v>
      </c>
      <c r="AQ157" s="102">
        <f t="shared" si="46"/>
        <v>982870</v>
      </c>
      <c r="AU157" s="1">
        <v>8100</v>
      </c>
      <c r="AV157" s="1">
        <v>3719</v>
      </c>
      <c r="AX157" s="2"/>
    </row>
    <row r="158" spans="1:50" hidden="1" outlineLevel="1">
      <c r="A158" t="s">
        <v>2387</v>
      </c>
      <c r="B158" s="8" t="s">
        <v>1276</v>
      </c>
      <c r="C158" s="1">
        <f t="shared" si="40"/>
        <v>2316</v>
      </c>
      <c r="D158" s="6">
        <f>IF(N158&gt;0, RANK(N158,(N158:P158,Q158:AE158)),0)</f>
        <v>1</v>
      </c>
      <c r="E158" s="6">
        <f>IF(O158&gt;0,RANK(O158,(N158:P158,Q158:AE158)),0)</f>
        <v>2</v>
      </c>
      <c r="F158" s="6">
        <f t="shared" si="41"/>
        <v>0</v>
      </c>
      <c r="G158" s="1">
        <f t="shared" si="38"/>
        <v>859</v>
      </c>
      <c r="H158" s="2">
        <f t="shared" si="39"/>
        <v>0.37089810017271158</v>
      </c>
      <c r="I158" s="7"/>
      <c r="J158" s="2">
        <f t="shared" si="42"/>
        <v>0.67789291882556135</v>
      </c>
      <c r="K158" s="2">
        <f t="shared" si="43"/>
        <v>0.30699481865284972</v>
      </c>
      <c r="L158" s="2">
        <f t="shared" si="44"/>
        <v>0</v>
      </c>
      <c r="M158" s="2">
        <f t="shared" si="45"/>
        <v>1.5112262521588926E-2</v>
      </c>
      <c r="N158" s="56">
        <f t="shared" si="47"/>
        <v>1570</v>
      </c>
      <c r="O158" s="56">
        <v>711</v>
      </c>
      <c r="P158" s="56"/>
      <c r="Q158" s="56"/>
      <c r="R158" s="56">
        <v>35</v>
      </c>
      <c r="S158" s="56"/>
      <c r="T158" s="56"/>
      <c r="U158" s="56"/>
      <c r="V158" s="56"/>
      <c r="W158" s="56"/>
      <c r="X158" s="56"/>
      <c r="Y158" s="56"/>
      <c r="Z158" s="56"/>
      <c r="AA158" s="56"/>
      <c r="AB158" s="55"/>
      <c r="AC158" s="55"/>
      <c r="AD158" s="55"/>
      <c r="AE158" s="55"/>
      <c r="AG158" t="str">
        <f t="shared" si="48"/>
        <v>Westbrook</v>
      </c>
      <c r="AH158" t="s">
        <v>1792</v>
      </c>
      <c r="AI158" s="8">
        <v>2</v>
      </c>
      <c r="AK158" s="92">
        <v>9</v>
      </c>
      <c r="AL158" s="94">
        <v>7</v>
      </c>
      <c r="AM158" s="94">
        <v>75</v>
      </c>
      <c r="AN158" s="98">
        <v>81680</v>
      </c>
      <c r="AO158" s="98">
        <f t="shared" si="49"/>
        <v>9007</v>
      </c>
      <c r="AP158" t="s">
        <v>1353</v>
      </c>
      <c r="AQ158" s="102">
        <f t="shared" si="46"/>
        <v>981680</v>
      </c>
      <c r="AU158" s="1">
        <v>786</v>
      </c>
      <c r="AV158" s="1">
        <v>784</v>
      </c>
      <c r="AX158" s="2"/>
    </row>
    <row r="159" spans="1:50" hidden="1" outlineLevel="1">
      <c r="A159" t="s">
        <v>2198</v>
      </c>
      <c r="B159" s="8" t="s">
        <v>1276</v>
      </c>
      <c r="C159" s="1">
        <f t="shared" si="40"/>
        <v>3508</v>
      </c>
      <c r="D159" s="6">
        <f>IF(N159&gt;0, RANK(N159,(N159:P159,Q159:AE159)),0)</f>
        <v>1</v>
      </c>
      <c r="E159" s="6">
        <f>IF(O159&gt;0,RANK(O159,(N159:P159,Q159:AE159)),0)</f>
        <v>2</v>
      </c>
      <c r="F159" s="6">
        <f t="shared" si="41"/>
        <v>0</v>
      </c>
      <c r="G159" s="1">
        <f t="shared" si="38"/>
        <v>668</v>
      </c>
      <c r="H159" s="2">
        <f t="shared" si="39"/>
        <v>0.19042189281641961</v>
      </c>
      <c r="I159" s="7"/>
      <c r="J159" s="2">
        <f t="shared" si="42"/>
        <v>0.59150513112884839</v>
      </c>
      <c r="K159" s="2">
        <f t="shared" si="43"/>
        <v>0.40108323831242876</v>
      </c>
      <c r="L159" s="2">
        <f t="shared" si="44"/>
        <v>0</v>
      </c>
      <c r="M159" s="2">
        <f t="shared" si="45"/>
        <v>7.4116305587228481E-3</v>
      </c>
      <c r="N159" s="56">
        <f t="shared" si="47"/>
        <v>2075</v>
      </c>
      <c r="O159" s="56">
        <v>1407</v>
      </c>
      <c r="P159" s="56"/>
      <c r="Q159" s="56"/>
      <c r="R159" s="56">
        <v>26</v>
      </c>
      <c r="S159" s="56"/>
      <c r="T159" s="56"/>
      <c r="U159" s="56"/>
      <c r="V159" s="56"/>
      <c r="W159" s="56"/>
      <c r="X159" s="56"/>
      <c r="Y159" s="56"/>
      <c r="Z159" s="56"/>
      <c r="AA159" s="56"/>
      <c r="AB159" s="55"/>
      <c r="AC159" s="55"/>
      <c r="AD159" s="55"/>
      <c r="AE159" s="55"/>
      <c r="AG159" t="str">
        <f t="shared" si="48"/>
        <v>Weston</v>
      </c>
      <c r="AH159" t="s">
        <v>2331</v>
      </c>
      <c r="AI159" s="8">
        <v>4</v>
      </c>
      <c r="AK159" s="92">
        <v>9</v>
      </c>
      <c r="AL159" s="94">
        <v>1</v>
      </c>
      <c r="AM159" s="94">
        <v>105</v>
      </c>
      <c r="AN159" s="98">
        <v>83430</v>
      </c>
      <c r="AO159" s="98">
        <f t="shared" si="49"/>
        <v>9001</v>
      </c>
      <c r="AP159" t="s">
        <v>1353</v>
      </c>
      <c r="AQ159" s="102">
        <f t="shared" si="46"/>
        <v>983430</v>
      </c>
      <c r="AU159" s="1">
        <v>1327</v>
      </c>
      <c r="AV159" s="1">
        <v>748</v>
      </c>
      <c r="AX159" s="2"/>
    </row>
    <row r="160" spans="1:50" hidden="1" outlineLevel="1">
      <c r="A160" t="s">
        <v>469</v>
      </c>
      <c r="B160" s="8" t="s">
        <v>1276</v>
      </c>
      <c r="C160" s="1">
        <f t="shared" si="40"/>
        <v>10007</v>
      </c>
      <c r="D160" s="6">
        <f>IF(N160&gt;0, RANK(N160,(N160:P160,Q160:AE160)),0)</f>
        <v>1</v>
      </c>
      <c r="E160" s="6">
        <f>IF(O160&gt;0,RANK(O160,(N160:P160,Q160:AE160)),0)</f>
        <v>2</v>
      </c>
      <c r="F160" s="6">
        <f t="shared" si="41"/>
        <v>0</v>
      </c>
      <c r="G160" s="1">
        <f t="shared" si="38"/>
        <v>2978</v>
      </c>
      <c r="H160" s="2">
        <f t="shared" si="39"/>
        <v>0.29759168581992607</v>
      </c>
      <c r="I160" s="7"/>
      <c r="J160" s="2">
        <f t="shared" si="42"/>
        <v>0.64594783651443988</v>
      </c>
      <c r="K160" s="2">
        <f t="shared" si="43"/>
        <v>0.34835615069451387</v>
      </c>
      <c r="L160" s="2">
        <f t="shared" si="44"/>
        <v>0</v>
      </c>
      <c r="M160" s="2">
        <f t="shared" si="45"/>
        <v>5.6960127910462566E-3</v>
      </c>
      <c r="N160" s="56">
        <f t="shared" si="47"/>
        <v>6464</v>
      </c>
      <c r="O160" s="56">
        <v>3486</v>
      </c>
      <c r="P160" s="56"/>
      <c r="Q160" s="56"/>
      <c r="R160" s="56">
        <v>57</v>
      </c>
      <c r="S160" s="56"/>
      <c r="T160" s="56"/>
      <c r="U160" s="56"/>
      <c r="V160" s="56"/>
      <c r="W160" s="56"/>
      <c r="X160" s="56"/>
      <c r="Y160" s="56"/>
      <c r="Z160" s="56"/>
      <c r="AA160" s="56"/>
      <c r="AB160" s="55"/>
      <c r="AC160" s="55"/>
      <c r="AD160" s="55"/>
      <c r="AE160" s="55"/>
      <c r="AG160" t="str">
        <f t="shared" si="48"/>
        <v>Westport</v>
      </c>
      <c r="AH160" t="s">
        <v>2331</v>
      </c>
      <c r="AI160" s="8">
        <v>4</v>
      </c>
      <c r="AK160" s="92">
        <v>9</v>
      </c>
      <c r="AL160" s="94">
        <v>1</v>
      </c>
      <c r="AM160" s="94">
        <v>110</v>
      </c>
      <c r="AN160" s="98">
        <v>83500</v>
      </c>
      <c r="AO160" s="98">
        <f t="shared" si="49"/>
        <v>9001</v>
      </c>
      <c r="AP160" t="s">
        <v>1353</v>
      </c>
      <c r="AQ160" s="102">
        <f t="shared" si="46"/>
        <v>983500</v>
      </c>
      <c r="AU160" s="1">
        <v>4256</v>
      </c>
      <c r="AV160" s="1">
        <v>2208</v>
      </c>
      <c r="AX160" s="2"/>
    </row>
    <row r="161" spans="1:50" hidden="1" outlineLevel="1">
      <c r="A161" t="s">
        <v>2900</v>
      </c>
      <c r="B161" s="8" t="s">
        <v>1276</v>
      </c>
      <c r="C161" s="1">
        <f t="shared" si="40"/>
        <v>12140</v>
      </c>
      <c r="D161" s="6">
        <f>IF(N161&gt;0, RANK(N161,(N161:P161,Q161:AE161)),0)</f>
        <v>1</v>
      </c>
      <c r="E161" s="6">
        <f>IF(O161&gt;0,RANK(O161,(N161:P161,Q161:AE161)),0)</f>
        <v>2</v>
      </c>
      <c r="F161" s="6">
        <f t="shared" si="41"/>
        <v>0</v>
      </c>
      <c r="G161" s="1">
        <f t="shared" si="38"/>
        <v>4205</v>
      </c>
      <c r="H161" s="2">
        <f t="shared" si="39"/>
        <v>0.34637561779242176</v>
      </c>
      <c r="I161" s="7"/>
      <c r="J161" s="2">
        <f t="shared" si="42"/>
        <v>0.66375617792421748</v>
      </c>
      <c r="K161" s="2">
        <f t="shared" si="43"/>
        <v>0.31738056013179572</v>
      </c>
      <c r="L161" s="2">
        <f t="shared" si="44"/>
        <v>0</v>
      </c>
      <c r="M161" s="2">
        <f t="shared" si="45"/>
        <v>1.8863261943986798E-2</v>
      </c>
      <c r="N161" s="56">
        <f t="shared" si="47"/>
        <v>8058</v>
      </c>
      <c r="O161" s="56">
        <v>3853</v>
      </c>
      <c r="P161" s="56"/>
      <c r="Q161" s="56"/>
      <c r="R161" s="56">
        <v>229</v>
      </c>
      <c r="S161" s="56"/>
      <c r="T161" s="56"/>
      <c r="U161" s="56"/>
      <c r="V161" s="56"/>
      <c r="W161" s="56"/>
      <c r="X161" s="56"/>
      <c r="Y161" s="56"/>
      <c r="Z161" s="56"/>
      <c r="AA161" s="56"/>
      <c r="AB161" s="55"/>
      <c r="AC161" s="55"/>
      <c r="AD161" s="55"/>
      <c r="AE161" s="55"/>
      <c r="AG161" t="str">
        <f t="shared" si="48"/>
        <v>Wethersfield</v>
      </c>
      <c r="AH161" t="s">
        <v>2193</v>
      </c>
      <c r="AI161" s="8">
        <v>1</v>
      </c>
      <c r="AK161" s="92">
        <v>9</v>
      </c>
      <c r="AL161" s="94">
        <v>3</v>
      </c>
      <c r="AM161" s="94">
        <v>135</v>
      </c>
      <c r="AN161" s="98">
        <v>84900</v>
      </c>
      <c r="AO161" s="98">
        <f t="shared" si="49"/>
        <v>9003</v>
      </c>
      <c r="AP161" t="s">
        <v>1353</v>
      </c>
      <c r="AQ161" s="102">
        <f t="shared" si="46"/>
        <v>984900</v>
      </c>
      <c r="AU161" s="1">
        <v>4448</v>
      </c>
      <c r="AV161" s="1">
        <v>3610</v>
      </c>
      <c r="AX161" s="2"/>
    </row>
    <row r="162" spans="1:50" hidden="1" outlineLevel="1">
      <c r="A162" t="s">
        <v>2914</v>
      </c>
      <c r="B162" s="8" t="s">
        <v>1276</v>
      </c>
      <c r="C162" s="1">
        <f t="shared" si="40"/>
        <v>2105</v>
      </c>
      <c r="D162" s="6">
        <f>IF(N162&gt;0, RANK(N162,(N162:P162,Q162:AE162)),0)</f>
        <v>1</v>
      </c>
      <c r="E162" s="6">
        <f>IF(O162&gt;0,RANK(O162,(N162:P162,Q162:AE162)),0)</f>
        <v>2</v>
      </c>
      <c r="F162" s="6">
        <f t="shared" si="41"/>
        <v>0</v>
      </c>
      <c r="G162" s="1">
        <f t="shared" si="38"/>
        <v>775</v>
      </c>
      <c r="H162" s="2">
        <f t="shared" si="39"/>
        <v>0.36817102137767221</v>
      </c>
      <c r="I162" s="7"/>
      <c r="J162" s="2">
        <f t="shared" si="42"/>
        <v>0.67458432304038007</v>
      </c>
      <c r="K162" s="2">
        <f t="shared" si="43"/>
        <v>0.30641330166270786</v>
      </c>
      <c r="L162" s="2">
        <f t="shared" si="44"/>
        <v>0</v>
      </c>
      <c r="M162" s="2">
        <f t="shared" si="45"/>
        <v>1.9002375296912066E-2</v>
      </c>
      <c r="N162" s="56">
        <f t="shared" si="47"/>
        <v>1420</v>
      </c>
      <c r="O162" s="56">
        <v>645</v>
      </c>
      <c r="P162" s="56"/>
      <c r="Q162" s="56"/>
      <c r="R162" s="56">
        <v>40</v>
      </c>
      <c r="S162" s="56"/>
      <c r="T162" s="56"/>
      <c r="U162" s="56"/>
      <c r="V162" s="56"/>
      <c r="W162" s="56"/>
      <c r="X162" s="56"/>
      <c r="Y162" s="56"/>
      <c r="Z162" s="56"/>
      <c r="AA162" s="56"/>
      <c r="AB162" s="55"/>
      <c r="AC162" s="55"/>
      <c r="AD162" s="55"/>
      <c r="AE162" s="55"/>
      <c r="AG162" t="str">
        <f t="shared" si="48"/>
        <v>Willington</v>
      </c>
      <c r="AH162" t="s">
        <v>2803</v>
      </c>
      <c r="AI162" s="8">
        <v>2</v>
      </c>
      <c r="AK162" s="92">
        <v>9</v>
      </c>
      <c r="AL162" s="94">
        <v>13</v>
      </c>
      <c r="AM162" s="94">
        <v>65</v>
      </c>
      <c r="AN162" s="98">
        <v>85950</v>
      </c>
      <c r="AO162" s="98">
        <f t="shared" si="49"/>
        <v>9013</v>
      </c>
      <c r="AP162" t="s">
        <v>1353</v>
      </c>
      <c r="AQ162" s="102">
        <f t="shared" si="46"/>
        <v>985950</v>
      </c>
      <c r="AU162" s="1">
        <v>790</v>
      </c>
      <c r="AV162" s="1">
        <v>630</v>
      </c>
      <c r="AX162" s="2"/>
    </row>
    <row r="163" spans="1:50" hidden="1" outlineLevel="1">
      <c r="A163" t="s">
        <v>2102</v>
      </c>
      <c r="B163" s="8" t="s">
        <v>1276</v>
      </c>
      <c r="C163" s="1">
        <f t="shared" ref="C163:C172" si="50">SUM(N163:AE163)</f>
        <v>6325</v>
      </c>
      <c r="D163" s="6">
        <f>IF(N163&gt;0, RANK(N163,(N163:P163,Q163:AE163)),0)</f>
        <v>1</v>
      </c>
      <c r="E163" s="6">
        <f>IF(O163&gt;0,RANK(O163,(N163:P163,Q163:AE163)),0)</f>
        <v>2</v>
      </c>
      <c r="F163" s="6">
        <f t="shared" ref="F163:F172" si="51">IF(P163&gt;0,RANK(P163,(N163:AE163)),0)</f>
        <v>0</v>
      </c>
      <c r="G163" s="1">
        <f t="shared" si="38"/>
        <v>17</v>
      </c>
      <c r="H163" s="2">
        <f t="shared" si="39"/>
        <v>2.6877470355731225E-3</v>
      </c>
      <c r="I163" s="7"/>
      <c r="J163" s="2">
        <f t="shared" ref="J163:J172" si="52">IF(C163=0,"-",N163/C163)</f>
        <v>0.49818181818181817</v>
      </c>
      <c r="K163" s="2">
        <f t="shared" ref="K163:K172" si="53">IF(C163=0,"-",O163/C163)</f>
        <v>0.49549407114624505</v>
      </c>
      <c r="L163" s="2">
        <f t="shared" ref="L163:L172" si="54">IF(C163=0,"-",P163/C163)</f>
        <v>0</v>
      </c>
      <c r="M163" s="2">
        <f t="shared" ref="M163:M172" si="55">IF(C163=0,"-",(1-J163-K163-L163))</f>
        <v>6.3241106719367779E-3</v>
      </c>
      <c r="N163" s="56">
        <f t="shared" si="47"/>
        <v>3151</v>
      </c>
      <c r="O163" s="56">
        <v>3134</v>
      </c>
      <c r="P163" s="56"/>
      <c r="Q163" s="56"/>
      <c r="R163" s="56">
        <v>40</v>
      </c>
      <c r="S163" s="56"/>
      <c r="T163" s="56"/>
      <c r="U163" s="56"/>
      <c r="V163" s="56"/>
      <c r="W163" s="56"/>
      <c r="X163" s="56"/>
      <c r="Y163" s="56"/>
      <c r="Z163" s="56"/>
      <c r="AA163" s="56"/>
      <c r="AB163" s="55"/>
      <c r="AC163" s="55"/>
      <c r="AD163" s="55"/>
      <c r="AE163" s="55"/>
      <c r="AG163" t="str">
        <f t="shared" si="48"/>
        <v>Wilton</v>
      </c>
      <c r="AH163" t="s">
        <v>2331</v>
      </c>
      <c r="AI163" s="8">
        <v>4</v>
      </c>
      <c r="AK163" s="92">
        <v>9</v>
      </c>
      <c r="AL163" s="94">
        <v>1</v>
      </c>
      <c r="AM163" s="94">
        <v>115</v>
      </c>
      <c r="AN163" s="98">
        <v>86370</v>
      </c>
      <c r="AO163" s="98">
        <f t="shared" si="49"/>
        <v>9001</v>
      </c>
      <c r="AP163" t="s">
        <v>1353</v>
      </c>
      <c r="AQ163" s="102">
        <f t="shared" ref="AQ163:AQ171" si="56">AK163*100000+AN163</f>
        <v>986370</v>
      </c>
      <c r="AU163" s="1">
        <v>1994</v>
      </c>
      <c r="AV163" s="1">
        <v>1157</v>
      </c>
      <c r="AX163" s="2"/>
    </row>
    <row r="164" spans="1:50" hidden="1" outlineLevel="1">
      <c r="A164" t="s">
        <v>1387</v>
      </c>
      <c r="B164" s="8" t="s">
        <v>1276</v>
      </c>
      <c r="C164" s="1">
        <f t="shared" si="50"/>
        <v>3811</v>
      </c>
      <c r="D164" s="6">
        <f>IF(N164&gt;0, RANK(N164,(N164:P164,Q164:AE164)),0)</f>
        <v>1</v>
      </c>
      <c r="E164" s="6">
        <f>IF(O164&gt;0,RANK(O164,(N164:P164,Q164:AE164)),0)</f>
        <v>2</v>
      </c>
      <c r="F164" s="6">
        <f t="shared" si="51"/>
        <v>0</v>
      </c>
      <c r="G164" s="1">
        <f t="shared" si="38"/>
        <v>1387</v>
      </c>
      <c r="H164" s="2">
        <f t="shared" si="39"/>
        <v>0.36394647074258724</v>
      </c>
      <c r="I164" s="7"/>
      <c r="J164" s="2">
        <f t="shared" si="52"/>
        <v>0.66649173445289955</v>
      </c>
      <c r="K164" s="2">
        <f t="shared" si="53"/>
        <v>0.30254526371031226</v>
      </c>
      <c r="L164" s="2">
        <f t="shared" si="54"/>
        <v>0</v>
      </c>
      <c r="M164" s="2">
        <f t="shared" si="55"/>
        <v>3.0963001836788184E-2</v>
      </c>
      <c r="N164" s="56">
        <f t="shared" si="47"/>
        <v>2540</v>
      </c>
      <c r="O164" s="56">
        <v>1153</v>
      </c>
      <c r="P164" s="56"/>
      <c r="Q164" s="56"/>
      <c r="R164" s="56">
        <v>118</v>
      </c>
      <c r="S164" s="56"/>
      <c r="T164" s="56"/>
      <c r="U164" s="56"/>
      <c r="V164" s="56"/>
      <c r="W164" s="56"/>
      <c r="X164" s="56"/>
      <c r="Y164" s="56"/>
      <c r="Z164" s="56"/>
      <c r="AA164" s="56"/>
      <c r="AB164" s="55"/>
      <c r="AC164" s="55"/>
      <c r="AD164" s="55"/>
      <c r="AE164" s="55"/>
      <c r="AG164" t="str">
        <f t="shared" si="48"/>
        <v>Winchester</v>
      </c>
      <c r="AH164" t="s">
        <v>21</v>
      </c>
      <c r="AI164" s="8">
        <v>1</v>
      </c>
      <c r="AK164" s="92">
        <v>9</v>
      </c>
      <c r="AL164" s="94">
        <v>5</v>
      </c>
      <c r="AM164" s="94">
        <v>125</v>
      </c>
      <c r="AN164" s="98">
        <v>86440</v>
      </c>
      <c r="AO164" s="98">
        <f t="shared" si="49"/>
        <v>9005</v>
      </c>
      <c r="AP164" t="s">
        <v>1353</v>
      </c>
      <c r="AQ164" s="102">
        <f t="shared" si="56"/>
        <v>986440</v>
      </c>
      <c r="AU164" s="1">
        <v>1478</v>
      </c>
      <c r="AV164" s="1">
        <v>1062</v>
      </c>
      <c r="AX164" s="2"/>
    </row>
    <row r="165" spans="1:50" hidden="1" outlineLevel="1">
      <c r="A165" t="s">
        <v>96</v>
      </c>
      <c r="B165" s="8" t="s">
        <v>1276</v>
      </c>
      <c r="C165" s="1">
        <f t="shared" si="50"/>
        <v>6232</v>
      </c>
      <c r="D165" s="6">
        <f>IF(N165&gt;0, RANK(N165,(N165:P165,Q165:AE165)),0)</f>
        <v>1</v>
      </c>
      <c r="E165" s="6">
        <f>IF(O165&gt;0,RANK(O165,(N165:P165,Q165:AE165)),0)</f>
        <v>2</v>
      </c>
      <c r="F165" s="6">
        <f t="shared" si="51"/>
        <v>0</v>
      </c>
      <c r="G165" s="1">
        <f t="shared" si="38"/>
        <v>3486</v>
      </c>
      <c r="H165" s="2">
        <f t="shared" si="39"/>
        <v>0.55937098844672661</v>
      </c>
      <c r="I165" s="7"/>
      <c r="J165" s="2">
        <f t="shared" si="52"/>
        <v>0.7660462130937099</v>
      </c>
      <c r="K165" s="2">
        <f t="shared" si="53"/>
        <v>0.20667522464698332</v>
      </c>
      <c r="L165" s="2">
        <f t="shared" si="54"/>
        <v>0</v>
      </c>
      <c r="M165" s="2">
        <f t="shared" si="55"/>
        <v>2.7278562259306777E-2</v>
      </c>
      <c r="N165" s="56">
        <f t="shared" si="47"/>
        <v>4774</v>
      </c>
      <c r="O165" s="56">
        <v>1288</v>
      </c>
      <c r="P165" s="56"/>
      <c r="Q165" s="56"/>
      <c r="R165" s="56">
        <v>170</v>
      </c>
      <c r="S165" s="56"/>
      <c r="T165" s="56"/>
      <c r="U165" s="56"/>
      <c r="V165" s="56"/>
      <c r="W165" s="56"/>
      <c r="X165" s="56"/>
      <c r="Y165" s="56"/>
      <c r="Z165" s="56"/>
      <c r="AA165" s="56"/>
      <c r="AB165" s="55"/>
      <c r="AC165" s="55"/>
      <c r="AD165" s="55"/>
      <c r="AE165" s="55"/>
      <c r="AG165" t="str">
        <f t="shared" si="48"/>
        <v>Windham</v>
      </c>
      <c r="AH165" t="s">
        <v>96</v>
      </c>
      <c r="AI165" s="8">
        <v>2</v>
      </c>
      <c r="AK165" s="92">
        <v>9</v>
      </c>
      <c r="AL165" s="94">
        <v>15</v>
      </c>
      <c r="AM165" s="94">
        <v>70</v>
      </c>
      <c r="AN165" s="98">
        <v>86790</v>
      </c>
      <c r="AO165" s="98">
        <f t="shared" si="49"/>
        <v>9015</v>
      </c>
      <c r="AP165" t="s">
        <v>1353</v>
      </c>
      <c r="AQ165" s="102">
        <f t="shared" si="56"/>
        <v>986790</v>
      </c>
      <c r="AU165" s="1">
        <v>3077</v>
      </c>
      <c r="AV165" s="1">
        <v>1697</v>
      </c>
      <c r="AX165" s="2"/>
    </row>
    <row r="166" spans="1:50" hidden="1" outlineLevel="1">
      <c r="A166" t="s">
        <v>917</v>
      </c>
      <c r="B166" s="8" t="s">
        <v>1276</v>
      </c>
      <c r="C166" s="1">
        <f t="shared" si="50"/>
        <v>10581</v>
      </c>
      <c r="D166" s="6">
        <f>IF(N166&gt;0, RANK(N166,(N166:P166,Q166:AE166)),0)</f>
        <v>1</v>
      </c>
      <c r="E166" s="6">
        <f>IF(O166&gt;0,RANK(O166,(N166:P166,Q166:AE166)),0)</f>
        <v>2</v>
      </c>
      <c r="F166" s="6">
        <f t="shared" si="51"/>
        <v>0</v>
      </c>
      <c r="G166" s="1">
        <f t="shared" si="38"/>
        <v>4795</v>
      </c>
      <c r="H166" s="2">
        <f t="shared" si="39"/>
        <v>0.45317077780928078</v>
      </c>
      <c r="I166" s="7"/>
      <c r="J166" s="2">
        <f t="shared" si="52"/>
        <v>0.71467725167753515</v>
      </c>
      <c r="K166" s="2">
        <f t="shared" si="53"/>
        <v>0.26150647386825443</v>
      </c>
      <c r="L166" s="2">
        <f t="shared" si="54"/>
        <v>0</v>
      </c>
      <c r="M166" s="2">
        <f t="shared" si="55"/>
        <v>2.3816274454210418E-2</v>
      </c>
      <c r="N166" s="56">
        <f t="shared" si="47"/>
        <v>7562</v>
      </c>
      <c r="O166" s="56">
        <v>2767</v>
      </c>
      <c r="P166" s="56"/>
      <c r="Q166" s="56"/>
      <c r="R166" s="56">
        <v>252</v>
      </c>
      <c r="S166" s="56"/>
      <c r="T166" s="56"/>
      <c r="U166" s="56"/>
      <c r="V166" s="56"/>
      <c r="W166" s="56"/>
      <c r="X166" s="56"/>
      <c r="Y166" s="56"/>
      <c r="Z166" s="56"/>
      <c r="AA166" s="56"/>
      <c r="AB166" s="55"/>
      <c r="AC166" s="55"/>
      <c r="AD166" s="55"/>
      <c r="AE166" s="55"/>
      <c r="AG166" t="str">
        <f t="shared" si="48"/>
        <v>Windsor</v>
      </c>
      <c r="AH166" t="s">
        <v>2193</v>
      </c>
      <c r="AI166" s="8">
        <v>1</v>
      </c>
      <c r="AK166" s="92">
        <v>9</v>
      </c>
      <c r="AL166" s="94">
        <v>3</v>
      </c>
      <c r="AM166" s="94">
        <v>150</v>
      </c>
      <c r="AN166" s="98">
        <v>87000</v>
      </c>
      <c r="AO166" s="98">
        <f t="shared" si="49"/>
        <v>9003</v>
      </c>
      <c r="AP166" t="s">
        <v>1353</v>
      </c>
      <c r="AQ166" s="102">
        <f t="shared" si="56"/>
        <v>987000</v>
      </c>
      <c r="AU166" s="1">
        <v>4303</v>
      </c>
      <c r="AV166" s="1">
        <v>3259</v>
      </c>
      <c r="AX166" s="2"/>
    </row>
    <row r="167" spans="1:50" hidden="1" outlineLevel="1">
      <c r="A167" t="s">
        <v>2360</v>
      </c>
      <c r="B167" s="8" t="s">
        <v>1276</v>
      </c>
      <c r="C167" s="1">
        <f t="shared" si="50"/>
        <v>4554</v>
      </c>
      <c r="D167" s="6">
        <f>IF(N167&gt;0, RANK(N167,(N167:P167,Q167:AE167)),0)</f>
        <v>1</v>
      </c>
      <c r="E167" s="6">
        <f>IF(O167&gt;0,RANK(O167,(N167:P167,Q167:AE167)),0)</f>
        <v>2</v>
      </c>
      <c r="F167" s="6">
        <f t="shared" si="51"/>
        <v>0</v>
      </c>
      <c r="G167" s="1">
        <f t="shared" si="38"/>
        <v>2043</v>
      </c>
      <c r="H167" s="2">
        <f t="shared" si="39"/>
        <v>0.44861660079051385</v>
      </c>
      <c r="I167" s="7"/>
      <c r="J167" s="2">
        <f t="shared" si="52"/>
        <v>0.70641194554238029</v>
      </c>
      <c r="K167" s="2">
        <f t="shared" si="53"/>
        <v>0.2577953447518665</v>
      </c>
      <c r="L167" s="2">
        <f t="shared" si="54"/>
        <v>0</v>
      </c>
      <c r="M167" s="2">
        <f t="shared" si="55"/>
        <v>3.5792709705753212E-2</v>
      </c>
      <c r="N167" s="56">
        <f t="shared" si="47"/>
        <v>3217</v>
      </c>
      <c r="O167" s="56">
        <v>1174</v>
      </c>
      <c r="P167" s="56"/>
      <c r="Q167" s="56"/>
      <c r="R167" s="56">
        <v>163</v>
      </c>
      <c r="S167" s="56"/>
      <c r="T167" s="56"/>
      <c r="U167" s="56"/>
      <c r="V167" s="56"/>
      <c r="W167" s="56"/>
      <c r="X167" s="56"/>
      <c r="Y167" s="56"/>
      <c r="Z167" s="56"/>
      <c r="AA167" s="56"/>
      <c r="AB167" s="55"/>
      <c r="AC167" s="55"/>
      <c r="AD167" s="55"/>
      <c r="AE167" s="55"/>
      <c r="AG167" t="str">
        <f t="shared" si="48"/>
        <v>Windsor Locks</v>
      </c>
      <c r="AH167" t="s">
        <v>2193</v>
      </c>
      <c r="AI167" s="8">
        <v>1</v>
      </c>
      <c r="AK167" s="92">
        <v>9</v>
      </c>
      <c r="AL167" s="94">
        <v>3</v>
      </c>
      <c r="AM167" s="94">
        <v>155</v>
      </c>
      <c r="AN167" s="98">
        <v>87070</v>
      </c>
      <c r="AO167" s="98">
        <f t="shared" si="49"/>
        <v>9003</v>
      </c>
      <c r="AP167" t="s">
        <v>1353</v>
      </c>
      <c r="AQ167" s="102">
        <f t="shared" si="56"/>
        <v>987070</v>
      </c>
      <c r="AU167" s="1">
        <v>1904</v>
      </c>
      <c r="AV167" s="1">
        <v>1313</v>
      </c>
      <c r="AX167" s="2"/>
    </row>
    <row r="168" spans="1:50" hidden="1" outlineLevel="1">
      <c r="A168" t="s">
        <v>1534</v>
      </c>
      <c r="B168" s="8" t="s">
        <v>1276</v>
      </c>
      <c r="C168" s="1">
        <f t="shared" si="50"/>
        <v>6018</v>
      </c>
      <c r="D168" s="6">
        <f>IF(N168&gt;0, RANK(N168,(N168:P168,Q168:AE168)),0)</f>
        <v>1</v>
      </c>
      <c r="E168" s="6">
        <f>IF(O168&gt;0,RANK(O168,(N168:P168,Q168:AE168)),0)</f>
        <v>2</v>
      </c>
      <c r="F168" s="6">
        <f t="shared" si="51"/>
        <v>0</v>
      </c>
      <c r="G168" s="1">
        <f t="shared" si="38"/>
        <v>659</v>
      </c>
      <c r="H168" s="2">
        <f t="shared" si="39"/>
        <v>0.10950481887670323</v>
      </c>
      <c r="I168" s="7"/>
      <c r="J168" s="2">
        <f t="shared" si="52"/>
        <v>0.5456962445995347</v>
      </c>
      <c r="K168" s="2">
        <f t="shared" si="53"/>
        <v>0.43619142572283148</v>
      </c>
      <c r="L168" s="2">
        <f t="shared" si="54"/>
        <v>0</v>
      </c>
      <c r="M168" s="2">
        <f t="shared" si="55"/>
        <v>1.8112329677633821E-2</v>
      </c>
      <c r="N168" s="56">
        <f t="shared" si="47"/>
        <v>3284</v>
      </c>
      <c r="O168" s="56">
        <v>2625</v>
      </c>
      <c r="P168" s="56"/>
      <c r="Q168" s="56"/>
      <c r="R168" s="56">
        <v>109</v>
      </c>
      <c r="S168" s="56"/>
      <c r="T168" s="56"/>
      <c r="U168" s="56"/>
      <c r="V168" s="56"/>
      <c r="W168" s="56"/>
      <c r="X168" s="56"/>
      <c r="Y168" s="56"/>
      <c r="Z168" s="56"/>
      <c r="AA168" s="56"/>
      <c r="AB168" s="55"/>
      <c r="AC168" s="55"/>
      <c r="AD168" s="55"/>
      <c r="AE168" s="55"/>
      <c r="AG168" t="str">
        <f t="shared" si="48"/>
        <v>Wolcott</v>
      </c>
      <c r="AH168" t="s">
        <v>302</v>
      </c>
      <c r="AI168" s="8">
        <v>5</v>
      </c>
      <c r="AK168" s="92">
        <v>9</v>
      </c>
      <c r="AL168" s="94">
        <v>9</v>
      </c>
      <c r="AM168" s="94">
        <v>130</v>
      </c>
      <c r="AN168" s="98">
        <v>87560</v>
      </c>
      <c r="AO168" s="98">
        <f t="shared" si="49"/>
        <v>9009</v>
      </c>
      <c r="AP168" t="s">
        <v>1353</v>
      </c>
      <c r="AQ168" s="102">
        <f t="shared" si="56"/>
        <v>987560</v>
      </c>
      <c r="AU168" s="1">
        <v>1893</v>
      </c>
      <c r="AV168" s="1">
        <v>1391</v>
      </c>
      <c r="AX168" s="2"/>
    </row>
    <row r="169" spans="1:50" hidden="1" outlineLevel="1">
      <c r="A169" t="s">
        <v>1524</v>
      </c>
      <c r="B169" s="8" t="s">
        <v>1276</v>
      </c>
      <c r="C169" s="1">
        <f t="shared" si="50"/>
        <v>3827</v>
      </c>
      <c r="D169" s="6">
        <f>IF(N169&gt;0, RANK(N169,(N169:P169,Q169:AE169)),0)</f>
        <v>1</v>
      </c>
      <c r="E169" s="6">
        <f>IF(O169&gt;0,RANK(O169,(N169:P169,Q169:AE169)),0)</f>
        <v>2</v>
      </c>
      <c r="F169" s="6">
        <f t="shared" si="51"/>
        <v>0</v>
      </c>
      <c r="G169" s="1">
        <f t="shared" si="38"/>
        <v>1486</v>
      </c>
      <c r="H169" s="2">
        <f t="shared" si="39"/>
        <v>0.38829370263914292</v>
      </c>
      <c r="I169" s="7"/>
      <c r="J169" s="2">
        <f t="shared" si="52"/>
        <v>0.69166448915599688</v>
      </c>
      <c r="K169" s="2">
        <f t="shared" si="53"/>
        <v>0.30337078651685395</v>
      </c>
      <c r="L169" s="2">
        <f t="shared" si="54"/>
        <v>0</v>
      </c>
      <c r="M169" s="2">
        <f t="shared" si="55"/>
        <v>4.9647243271491726E-3</v>
      </c>
      <c r="N169" s="56">
        <f t="shared" si="47"/>
        <v>2647</v>
      </c>
      <c r="O169" s="56">
        <v>1161</v>
      </c>
      <c r="P169" s="56"/>
      <c r="Q169" s="56"/>
      <c r="R169" s="56">
        <v>19</v>
      </c>
      <c r="S169" s="56"/>
      <c r="T169" s="56"/>
      <c r="U169" s="56"/>
      <c r="V169" s="56"/>
      <c r="W169" s="56"/>
      <c r="X169" s="56"/>
      <c r="Y169" s="56"/>
      <c r="Z169" s="56"/>
      <c r="AA169" s="56"/>
      <c r="AB169" s="55"/>
      <c r="AC169" s="55"/>
      <c r="AD169" s="55"/>
      <c r="AE169" s="55"/>
      <c r="AG169" t="str">
        <f t="shared" si="48"/>
        <v>Woodbridge</v>
      </c>
      <c r="AH169" t="s">
        <v>302</v>
      </c>
      <c r="AI169" s="8">
        <v>3</v>
      </c>
      <c r="AK169" s="92">
        <v>9</v>
      </c>
      <c r="AL169" s="94">
        <v>9</v>
      </c>
      <c r="AM169" s="94">
        <v>135</v>
      </c>
      <c r="AN169" s="98">
        <v>87700</v>
      </c>
      <c r="AO169" s="98">
        <f t="shared" si="49"/>
        <v>9009</v>
      </c>
      <c r="AP169" t="s">
        <v>1353</v>
      </c>
      <c r="AQ169" s="102">
        <f t="shared" si="56"/>
        <v>987700</v>
      </c>
      <c r="AU169" s="1">
        <v>1538</v>
      </c>
      <c r="AV169" s="1">
        <v>1109</v>
      </c>
      <c r="AX169" s="2"/>
    </row>
    <row r="170" spans="1:50" hidden="1" outlineLevel="1">
      <c r="A170" t="s">
        <v>656</v>
      </c>
      <c r="B170" s="8" t="s">
        <v>1276</v>
      </c>
      <c r="C170" s="1">
        <f t="shared" si="50"/>
        <v>3658</v>
      </c>
      <c r="D170" s="6">
        <f>IF(N170&gt;0, RANK(N170,(N170:P170,Q170:AE170)),0)</f>
        <v>1</v>
      </c>
      <c r="E170" s="6">
        <f>IF(O170&gt;0,RANK(O170,(N170:P170,Q170:AE170)),0)</f>
        <v>2</v>
      </c>
      <c r="F170" s="6">
        <f t="shared" si="51"/>
        <v>0</v>
      </c>
      <c r="G170" s="1">
        <f t="shared" si="38"/>
        <v>343</v>
      </c>
      <c r="H170" s="2">
        <f t="shared" si="39"/>
        <v>9.3767085839256428E-2</v>
      </c>
      <c r="I170" s="7"/>
      <c r="J170" s="2">
        <f t="shared" si="52"/>
        <v>0.53991252050300709</v>
      </c>
      <c r="K170" s="2">
        <f t="shared" si="53"/>
        <v>0.44614543466375067</v>
      </c>
      <c r="L170" s="2">
        <f t="shared" si="54"/>
        <v>0</v>
      </c>
      <c r="M170" s="2">
        <f t="shared" si="55"/>
        <v>1.394204483324224E-2</v>
      </c>
      <c r="N170" s="56">
        <f t="shared" si="47"/>
        <v>1975</v>
      </c>
      <c r="O170" s="56">
        <v>1632</v>
      </c>
      <c r="P170" s="56"/>
      <c r="Q170" s="56"/>
      <c r="R170" s="56">
        <v>51</v>
      </c>
      <c r="S170" s="56"/>
      <c r="T170" s="56"/>
      <c r="U170" s="56"/>
      <c r="V170" s="56"/>
      <c r="W170" s="56"/>
      <c r="X170" s="56"/>
      <c r="Y170" s="56"/>
      <c r="Z170" s="56"/>
      <c r="AA170" s="56"/>
      <c r="AB170" s="55"/>
      <c r="AC170" s="55"/>
      <c r="AD170" s="55"/>
      <c r="AE170" s="55"/>
      <c r="AG170" t="str">
        <f t="shared" si="48"/>
        <v>Woodbury</v>
      </c>
      <c r="AH170" t="s">
        <v>21</v>
      </c>
      <c r="AI170" s="8">
        <v>5</v>
      </c>
      <c r="AK170" s="92">
        <v>9</v>
      </c>
      <c r="AL170" s="94">
        <v>5</v>
      </c>
      <c r="AM170" s="94">
        <v>130</v>
      </c>
      <c r="AN170" s="98">
        <v>87910</v>
      </c>
      <c r="AO170" s="98">
        <f t="shared" si="49"/>
        <v>9005</v>
      </c>
      <c r="AP170" t="s">
        <v>1353</v>
      </c>
      <c r="AQ170" s="102">
        <f t="shared" si="56"/>
        <v>987910</v>
      </c>
      <c r="AU170" s="1">
        <v>1113</v>
      </c>
      <c r="AV170" s="1">
        <v>862</v>
      </c>
      <c r="AX170" s="2"/>
    </row>
    <row r="171" spans="1:50" hidden="1" outlineLevel="1">
      <c r="A171" t="s">
        <v>91</v>
      </c>
      <c r="B171" s="8" t="s">
        <v>1276</v>
      </c>
      <c r="C171" s="1">
        <f t="shared" si="50"/>
        <v>2567</v>
      </c>
      <c r="D171" s="6">
        <f>IF(N171&gt;0, RANK(N171,(N171:P171,Q171:AE171)),0)</f>
        <v>1</v>
      </c>
      <c r="E171" s="6">
        <f>IF(O171&gt;0,RANK(O171,(N171:P171,Q171:AE171)),0)</f>
        <v>2</v>
      </c>
      <c r="F171" s="6">
        <f t="shared" si="51"/>
        <v>0</v>
      </c>
      <c r="G171" s="1">
        <f t="shared" si="38"/>
        <v>600</v>
      </c>
      <c r="H171" s="2">
        <f t="shared" si="39"/>
        <v>0.2337358784573432</v>
      </c>
      <c r="I171" s="7"/>
      <c r="J171" s="2">
        <f t="shared" si="52"/>
        <v>0.60459680560966111</v>
      </c>
      <c r="K171" s="2">
        <f t="shared" si="53"/>
        <v>0.37086092715231789</v>
      </c>
      <c r="L171" s="2">
        <f t="shared" si="54"/>
        <v>0</v>
      </c>
      <c r="M171" s="2">
        <f t="shared" si="55"/>
        <v>2.4542267238020998E-2</v>
      </c>
      <c r="N171" s="56">
        <f t="shared" si="47"/>
        <v>1552</v>
      </c>
      <c r="O171" s="56">
        <v>952</v>
      </c>
      <c r="P171" s="56"/>
      <c r="Q171" s="56"/>
      <c r="R171" s="56">
        <v>63</v>
      </c>
      <c r="S171" s="56"/>
      <c r="T171" s="56"/>
      <c r="U171" s="56"/>
      <c r="V171" s="56"/>
      <c r="W171" s="56"/>
      <c r="X171" s="56"/>
      <c r="Y171" s="56"/>
      <c r="Z171" s="56"/>
      <c r="AA171" s="56"/>
      <c r="AB171" s="55"/>
      <c r="AC171" s="55"/>
      <c r="AD171" s="55"/>
      <c r="AE171" s="55"/>
      <c r="AG171" t="str">
        <f t="shared" si="48"/>
        <v>Woodstock</v>
      </c>
      <c r="AH171" t="s">
        <v>96</v>
      </c>
      <c r="AI171" s="8">
        <v>2</v>
      </c>
      <c r="AK171" s="92">
        <v>9</v>
      </c>
      <c r="AL171" s="94">
        <v>15</v>
      </c>
      <c r="AM171" s="94">
        <v>75</v>
      </c>
      <c r="AN171" s="98">
        <v>88190</v>
      </c>
      <c r="AO171" s="98">
        <f t="shared" si="49"/>
        <v>9015</v>
      </c>
      <c r="AP171" t="s">
        <v>1353</v>
      </c>
      <c r="AQ171" s="102">
        <f t="shared" si="56"/>
        <v>988190</v>
      </c>
      <c r="AU171" s="1">
        <v>920</v>
      </c>
      <c r="AV171" s="1">
        <v>632</v>
      </c>
      <c r="AX171" s="2"/>
    </row>
    <row r="172" spans="1:50" collapsed="1">
      <c r="A172" s="8" t="s">
        <v>311</v>
      </c>
      <c r="B172" s="8" t="s">
        <v>2672</v>
      </c>
      <c r="C172" s="1">
        <f t="shared" si="50"/>
        <v>1079664</v>
      </c>
      <c r="D172" s="6">
        <f>IF(N172&gt;0, RANK(N172,(N172:P172,Q172:AE172)),0)</f>
        <v>1</v>
      </c>
      <c r="E172" s="6">
        <f>IF(O172&gt;0,RANK(O172,(N172:P172,Q172:AE172)),0)</f>
        <v>2</v>
      </c>
      <c r="F172" s="6">
        <f t="shared" si="51"/>
        <v>0</v>
      </c>
      <c r="G172" s="1">
        <f t="shared" si="38"/>
        <v>389009</v>
      </c>
      <c r="H172" s="2">
        <f t="shared" si="39"/>
        <v>0.36030561359830465</v>
      </c>
      <c r="I172" s="7"/>
      <c r="J172" s="2">
        <f t="shared" si="52"/>
        <v>0.67043265312171196</v>
      </c>
      <c r="K172" s="2">
        <f t="shared" si="53"/>
        <v>0.31012703952340726</v>
      </c>
      <c r="L172" s="2">
        <f t="shared" si="54"/>
        <v>0</v>
      </c>
      <c r="M172" s="2">
        <f t="shared" si="55"/>
        <v>1.9440307354880781E-2</v>
      </c>
      <c r="N172" s="56">
        <f>SUM(N3:N171)</f>
        <v>723842</v>
      </c>
      <c r="O172" s="56">
        <f>SUM(O3:O171)</f>
        <v>334833</v>
      </c>
      <c r="P172" s="56"/>
      <c r="Q172" s="56"/>
      <c r="R172" s="56">
        <f>SUM(R3:R171)</f>
        <v>20989</v>
      </c>
      <c r="S172" s="56"/>
      <c r="T172" s="56"/>
      <c r="U172" s="56"/>
      <c r="V172" s="56"/>
      <c r="W172" s="56"/>
      <c r="X172" s="56"/>
      <c r="Y172" s="56"/>
      <c r="Z172" s="56"/>
      <c r="AA172" s="56"/>
      <c r="AB172" s="55"/>
      <c r="AC172" s="55"/>
      <c r="AD172" s="55"/>
      <c r="AE172" s="55"/>
      <c r="AG172" t="str">
        <f t="shared" si="48"/>
        <v>Connecticut</v>
      </c>
      <c r="AK172" s="92">
        <v>9</v>
      </c>
      <c r="AO172" s="92">
        <v>9</v>
      </c>
      <c r="AP172" t="s">
        <v>2158</v>
      </c>
      <c r="AQ172" s="92">
        <v>9</v>
      </c>
      <c r="AU172" s="1">
        <f>SUM(AU3:AU171)</f>
        <v>443793</v>
      </c>
      <c r="AV172" s="1">
        <f>SUM(AV3:AV171)</f>
        <v>280049</v>
      </c>
    </row>
    <row r="173" spans="1:50">
      <c r="A173" s="8"/>
      <c r="B173" s="8"/>
      <c r="C173" s="1"/>
      <c r="D173" s="6"/>
      <c r="E173" s="6"/>
      <c r="F173" s="6"/>
      <c r="G173" s="1"/>
      <c r="I173" s="14"/>
      <c r="J173" s="2"/>
      <c r="K173" s="2"/>
      <c r="L173" s="2"/>
      <c r="M173" s="2"/>
      <c r="N173" s="56"/>
      <c r="O173" s="56"/>
      <c r="P173" s="56"/>
      <c r="Q173" s="56"/>
      <c r="R173" s="56"/>
      <c r="S173" s="56"/>
      <c r="T173" s="56"/>
      <c r="U173" s="56"/>
      <c r="V173" s="56"/>
      <c r="W173" s="56"/>
      <c r="X173" s="56"/>
      <c r="Y173" s="56"/>
      <c r="Z173" s="56"/>
      <c r="AA173" s="56"/>
      <c r="AB173" s="55"/>
      <c r="AC173" s="55"/>
      <c r="AD173" s="55"/>
      <c r="AE173" s="55"/>
      <c r="AQ173" s="102"/>
      <c r="AR173" s="102"/>
    </row>
    <row r="174" spans="1:50" hidden="1" outlineLevel="1">
      <c r="A174" t="s">
        <v>347</v>
      </c>
      <c r="B174" s="8" t="s">
        <v>2756</v>
      </c>
      <c r="C174" s="1">
        <f t="shared" ref="C174:C237" si="57">SUM(N174:AE174)</f>
        <v>302</v>
      </c>
      <c r="D174" s="6">
        <f>IF(N174&gt;0, RANK(N174,(N174:P174,Q174:AE174)),0)</f>
        <v>2</v>
      </c>
      <c r="E174" s="6">
        <f>IF(O174&gt;0,RANK(O174,(N174:P174,Q174:AE174)),0)</f>
        <v>1</v>
      </c>
      <c r="F174" s="6">
        <f t="shared" ref="F174:F237" si="58">IF(P174&gt;0,RANK(P174,(N174:AE174)),0)</f>
        <v>3</v>
      </c>
      <c r="G174" s="1">
        <f t="shared" si="38"/>
        <v>153</v>
      </c>
      <c r="H174" s="2">
        <f t="shared" si="39"/>
        <v>0.50662251655629142</v>
      </c>
      <c r="I174" s="7"/>
      <c r="J174" s="2">
        <f t="shared" ref="J174:J237" si="59">IF(C174=0,"-",N174/C174)</f>
        <v>0.2251655629139073</v>
      </c>
      <c r="K174" s="2">
        <f t="shared" ref="K174:K237" si="60">IF(C174=0,"-",O174/C174)</f>
        <v>0.73178807947019864</v>
      </c>
      <c r="L174" s="2">
        <f t="shared" ref="L174:L237" si="61">IF(C174=0,"-",P174/C174)</f>
        <v>4.3046357615894038E-2</v>
      </c>
      <c r="M174" s="2">
        <f t="shared" ref="M174:M237" si="62">IF(C174=0,"-",(1-J174-K174-L174))</f>
        <v>0</v>
      </c>
      <c r="N174" s="53">
        <v>68</v>
      </c>
      <c r="O174" s="53">
        <v>221</v>
      </c>
      <c r="P174" s="56">
        <v>13</v>
      </c>
      <c r="Q174" s="56"/>
      <c r="R174" s="56"/>
      <c r="S174" s="56"/>
      <c r="T174" s="57"/>
      <c r="X174" s="53">
        <v>0</v>
      </c>
      <c r="AA174" s="53"/>
      <c r="AG174" t="str">
        <f t="shared" ref="AG174:AG237" si="63">A174</f>
        <v>Abbot</v>
      </c>
      <c r="AH174" t="s">
        <v>361</v>
      </c>
      <c r="AI174">
        <v>2</v>
      </c>
      <c r="AK174" s="92">
        <v>23</v>
      </c>
      <c r="AL174" s="94">
        <v>21</v>
      </c>
      <c r="AM174" s="94">
        <v>5</v>
      </c>
      <c r="AN174" s="98">
        <v>100</v>
      </c>
      <c r="AO174" s="98">
        <f t="shared" ref="AO174:AO237" si="64">AK174*1000+AL174</f>
        <v>23021</v>
      </c>
      <c r="AP174" t="s">
        <v>1353</v>
      </c>
      <c r="AQ174" s="102">
        <f t="shared" ref="AQ174:AQ237" si="65">AK174*100000+AN174</f>
        <v>2300100</v>
      </c>
      <c r="AR174" s="102"/>
    </row>
    <row r="175" spans="1:50" hidden="1" outlineLevel="1">
      <c r="A175" t="s">
        <v>830</v>
      </c>
      <c r="B175" s="8" t="s">
        <v>2756</v>
      </c>
      <c r="C175" s="1">
        <f t="shared" si="57"/>
        <v>774</v>
      </c>
      <c r="D175" s="6">
        <f>IF(N175&gt;0, RANK(N175,(N175:P175,Q175:AE175)),0)</f>
        <v>2</v>
      </c>
      <c r="E175" s="6">
        <f>IF(O175&gt;0,RANK(O175,(N175:P175,Q175:AE175)),0)</f>
        <v>1</v>
      </c>
      <c r="F175" s="6">
        <f t="shared" si="58"/>
        <v>3</v>
      </c>
      <c r="G175" s="1">
        <f t="shared" si="38"/>
        <v>252</v>
      </c>
      <c r="H175" s="2">
        <f t="shared" si="39"/>
        <v>0.32558139534883723</v>
      </c>
      <c r="I175" s="7"/>
      <c r="J175" s="2">
        <f t="shared" si="59"/>
        <v>0.31653746770025842</v>
      </c>
      <c r="K175" s="2">
        <f t="shared" si="60"/>
        <v>0.6421188630490956</v>
      </c>
      <c r="L175" s="2">
        <f t="shared" si="61"/>
        <v>4.1343669250645997E-2</v>
      </c>
      <c r="M175" s="2">
        <f t="shared" si="62"/>
        <v>3.4694469519536142E-17</v>
      </c>
      <c r="N175" s="53">
        <v>245</v>
      </c>
      <c r="O175" s="53">
        <v>497</v>
      </c>
      <c r="P175" s="53">
        <v>32</v>
      </c>
      <c r="T175" s="57"/>
      <c r="X175" s="53">
        <v>0</v>
      </c>
      <c r="AA175" s="53"/>
      <c r="AG175" t="str">
        <f t="shared" si="63"/>
        <v>Acton</v>
      </c>
      <c r="AH175" t="s">
        <v>1344</v>
      </c>
      <c r="AI175">
        <v>1</v>
      </c>
      <c r="AK175" s="92">
        <v>23</v>
      </c>
      <c r="AL175" s="94">
        <v>31</v>
      </c>
      <c r="AM175" s="94">
        <v>5</v>
      </c>
      <c r="AN175" s="98">
        <v>275</v>
      </c>
      <c r="AO175" s="98">
        <f t="shared" si="64"/>
        <v>23031</v>
      </c>
      <c r="AP175" t="s">
        <v>1353</v>
      </c>
      <c r="AQ175" s="102">
        <f t="shared" si="65"/>
        <v>2300275</v>
      </c>
      <c r="AR175" s="102"/>
    </row>
    <row r="176" spans="1:50" hidden="1" outlineLevel="1">
      <c r="A176" t="s">
        <v>2391</v>
      </c>
      <c r="B176" s="8" t="s">
        <v>2756</v>
      </c>
      <c r="C176" s="1">
        <f t="shared" si="57"/>
        <v>465</v>
      </c>
      <c r="D176" s="6">
        <f>IF(N176&gt;0, RANK(N176,(N176:P176,Q176:AE176)),0)</f>
        <v>2</v>
      </c>
      <c r="E176" s="6">
        <f>IF(O176&gt;0,RANK(O176,(N176:P176,Q176:AE176)),0)</f>
        <v>1</v>
      </c>
      <c r="F176" s="6">
        <f t="shared" si="58"/>
        <v>3</v>
      </c>
      <c r="G176" s="1">
        <f t="shared" si="38"/>
        <v>232</v>
      </c>
      <c r="H176" s="2">
        <f t="shared" si="39"/>
        <v>0.49892473118279568</v>
      </c>
      <c r="I176" s="7"/>
      <c r="J176" s="2">
        <f t="shared" si="59"/>
        <v>0.24086021505376345</v>
      </c>
      <c r="K176" s="2">
        <f t="shared" si="60"/>
        <v>0.7397849462365591</v>
      </c>
      <c r="L176" s="2">
        <f t="shared" si="61"/>
        <v>1.935483870967742E-2</v>
      </c>
      <c r="M176" s="2">
        <f t="shared" si="62"/>
        <v>4.8572257327350599E-17</v>
      </c>
      <c r="N176" s="53">
        <v>112</v>
      </c>
      <c r="O176" s="53">
        <v>344</v>
      </c>
      <c r="P176" s="53">
        <v>9</v>
      </c>
      <c r="T176" s="57"/>
      <c r="X176" s="53">
        <v>0</v>
      </c>
      <c r="AA176" s="53"/>
      <c r="AG176" t="str">
        <f t="shared" si="63"/>
        <v>Addison</v>
      </c>
      <c r="AH176" t="s">
        <v>2757</v>
      </c>
      <c r="AI176">
        <v>2</v>
      </c>
      <c r="AK176" s="92">
        <v>23</v>
      </c>
      <c r="AL176" s="94">
        <v>29</v>
      </c>
      <c r="AM176" s="94">
        <v>5</v>
      </c>
      <c r="AN176" s="98">
        <v>380</v>
      </c>
      <c r="AO176" s="98">
        <f t="shared" si="64"/>
        <v>23029</v>
      </c>
      <c r="AP176" t="s">
        <v>1353</v>
      </c>
      <c r="AQ176" s="102">
        <f t="shared" si="65"/>
        <v>2300380</v>
      </c>
      <c r="AR176" s="102"/>
    </row>
    <row r="177" spans="1:44" hidden="1" outlineLevel="1">
      <c r="A177" t="s">
        <v>1334</v>
      </c>
      <c r="B177" s="8" t="s">
        <v>2756</v>
      </c>
      <c r="C177" s="1">
        <f t="shared" si="57"/>
        <v>131</v>
      </c>
      <c r="D177" s="6">
        <f>IF(N177&gt;0, RANK(N177,(N177:P177,Q177:AE177)),0)</f>
        <v>2</v>
      </c>
      <c r="E177" s="6">
        <f>IF(O177&gt;0,RANK(O177,(N177:P177,Q177:AE177)),0)</f>
        <v>1</v>
      </c>
      <c r="F177" s="6">
        <f t="shared" si="58"/>
        <v>3</v>
      </c>
      <c r="G177" s="1">
        <f t="shared" si="38"/>
        <v>36</v>
      </c>
      <c r="H177" s="2">
        <f t="shared" si="39"/>
        <v>0.27480916030534353</v>
      </c>
      <c r="I177" s="7"/>
      <c r="J177" s="2">
        <f t="shared" si="59"/>
        <v>0.3282442748091603</v>
      </c>
      <c r="K177" s="2">
        <f t="shared" si="60"/>
        <v>0.60305343511450382</v>
      </c>
      <c r="L177" s="2">
        <f t="shared" si="61"/>
        <v>6.8702290076335881E-2</v>
      </c>
      <c r="M177" s="2">
        <f t="shared" si="62"/>
        <v>0</v>
      </c>
      <c r="N177" s="53">
        <v>43</v>
      </c>
      <c r="O177" s="53">
        <v>79</v>
      </c>
      <c r="P177" s="53">
        <v>9</v>
      </c>
      <c r="T177" s="57"/>
      <c r="X177" s="53">
        <v>0</v>
      </c>
      <c r="AA177" s="53"/>
      <c r="AG177" t="str">
        <f>A177</f>
        <v>Albany</v>
      </c>
      <c r="AH177" t="s">
        <v>1738</v>
      </c>
      <c r="AI177">
        <v>2</v>
      </c>
      <c r="AK177" s="92">
        <v>23</v>
      </c>
      <c r="AL177" s="94">
        <v>17</v>
      </c>
      <c r="AN177" s="98">
        <v>390</v>
      </c>
      <c r="AO177" s="98">
        <f t="shared" si="64"/>
        <v>23017</v>
      </c>
      <c r="AP177" t="s">
        <v>2276</v>
      </c>
      <c r="AQ177" s="102">
        <f t="shared" si="65"/>
        <v>2300390</v>
      </c>
      <c r="AR177" s="102"/>
    </row>
    <row r="178" spans="1:44" hidden="1" outlineLevel="1">
      <c r="A178" t="s">
        <v>781</v>
      </c>
      <c r="B178" s="8" t="s">
        <v>2756</v>
      </c>
      <c r="C178" s="1">
        <f t="shared" si="57"/>
        <v>694</v>
      </c>
      <c r="D178" s="6">
        <f>IF(N178&gt;0, RANK(N178,(N178:P178,Q178:AE178)),0)</f>
        <v>2</v>
      </c>
      <c r="E178" s="6">
        <f>IF(O178&gt;0,RANK(O178,(N178:P178,Q178:AE178)),0)</f>
        <v>1</v>
      </c>
      <c r="F178" s="6">
        <f t="shared" si="58"/>
        <v>3</v>
      </c>
      <c r="G178" s="1">
        <f t="shared" si="38"/>
        <v>302</v>
      </c>
      <c r="H178" s="2">
        <f t="shared" si="39"/>
        <v>0.43515850144092216</v>
      </c>
      <c r="I178" s="7"/>
      <c r="J178" s="2">
        <f t="shared" si="59"/>
        <v>0.25648414985590778</v>
      </c>
      <c r="K178" s="2">
        <f t="shared" si="60"/>
        <v>0.69164265129683</v>
      </c>
      <c r="L178" s="2">
        <f t="shared" si="61"/>
        <v>5.0432276657060522E-2</v>
      </c>
      <c r="M178" s="2">
        <f t="shared" si="62"/>
        <v>1.4409221902016364E-3</v>
      </c>
      <c r="N178" s="53">
        <v>178</v>
      </c>
      <c r="O178" s="53">
        <v>480</v>
      </c>
      <c r="P178" s="53">
        <v>35</v>
      </c>
      <c r="T178" s="57"/>
      <c r="X178" s="53">
        <v>1</v>
      </c>
      <c r="AA178" s="53"/>
      <c r="AG178" t="str">
        <f t="shared" si="63"/>
        <v>Albion</v>
      </c>
      <c r="AH178" t="s">
        <v>1129</v>
      </c>
      <c r="AI178">
        <v>2</v>
      </c>
      <c r="AK178" s="92">
        <v>23</v>
      </c>
      <c r="AL178" s="94">
        <v>11</v>
      </c>
      <c r="AM178" s="94">
        <v>5</v>
      </c>
      <c r="AN178" s="98">
        <v>590</v>
      </c>
      <c r="AO178" s="98">
        <f t="shared" si="64"/>
        <v>23011</v>
      </c>
      <c r="AP178" t="s">
        <v>1353</v>
      </c>
      <c r="AQ178" s="102">
        <f t="shared" si="65"/>
        <v>2300590</v>
      </c>
      <c r="AR178" s="102"/>
    </row>
    <row r="179" spans="1:44" hidden="1" outlineLevel="1">
      <c r="A179" t="s">
        <v>2814</v>
      </c>
      <c r="B179" s="8" t="s">
        <v>2756</v>
      </c>
      <c r="C179" s="1">
        <f t="shared" si="57"/>
        <v>194</v>
      </c>
      <c r="D179" s="6">
        <f>IF(N179&gt;0, RANK(N179,(N179:P179,Q179:AE179)),0)</f>
        <v>2</v>
      </c>
      <c r="E179" s="6">
        <f>IF(O179&gt;0,RANK(O179,(N179:P179,Q179:AE179)),0)</f>
        <v>1</v>
      </c>
      <c r="F179" s="6">
        <f t="shared" si="58"/>
        <v>3</v>
      </c>
      <c r="G179" s="1">
        <f t="shared" si="38"/>
        <v>60</v>
      </c>
      <c r="H179" s="2">
        <f t="shared" si="39"/>
        <v>0.30927835051546393</v>
      </c>
      <c r="I179" s="7"/>
      <c r="J179" s="2">
        <f t="shared" si="59"/>
        <v>0.29896907216494845</v>
      </c>
      <c r="K179" s="2">
        <f t="shared" si="60"/>
        <v>0.60824742268041232</v>
      </c>
      <c r="L179" s="2">
        <f t="shared" si="61"/>
        <v>9.2783505154639179E-2</v>
      </c>
      <c r="M179" s="2">
        <f t="shared" si="62"/>
        <v>0</v>
      </c>
      <c r="N179" s="53">
        <v>58</v>
      </c>
      <c r="O179" s="53">
        <v>118</v>
      </c>
      <c r="P179" s="53">
        <v>18</v>
      </c>
      <c r="T179" s="57"/>
      <c r="X179" s="53">
        <v>0</v>
      </c>
      <c r="AA179" s="53"/>
      <c r="AG179" t="str">
        <f t="shared" si="63"/>
        <v>Alexander</v>
      </c>
      <c r="AH179" t="s">
        <v>2757</v>
      </c>
      <c r="AI179">
        <v>2</v>
      </c>
      <c r="AK179" s="92">
        <v>23</v>
      </c>
      <c r="AL179" s="94">
        <v>29</v>
      </c>
      <c r="AM179" s="94">
        <v>10</v>
      </c>
      <c r="AN179" s="98">
        <v>660</v>
      </c>
      <c r="AO179" s="98">
        <f t="shared" si="64"/>
        <v>23029</v>
      </c>
      <c r="AP179" t="s">
        <v>1353</v>
      </c>
      <c r="AQ179" s="102">
        <f t="shared" si="65"/>
        <v>2300660</v>
      </c>
      <c r="AR179" s="102"/>
    </row>
    <row r="180" spans="1:44" hidden="1" outlineLevel="1">
      <c r="A180" t="s">
        <v>1083</v>
      </c>
      <c r="B180" s="8" t="s">
        <v>2756</v>
      </c>
      <c r="C180" s="1">
        <f t="shared" si="57"/>
        <v>1044</v>
      </c>
      <c r="D180" s="6">
        <f>IF(N180&gt;0, RANK(N180,(N180:P180,Q180:AE180)),0)</f>
        <v>2</v>
      </c>
      <c r="E180" s="6">
        <f>IF(O180&gt;0,RANK(O180,(N180:P180,Q180:AE180)),0)</f>
        <v>1</v>
      </c>
      <c r="F180" s="6">
        <f t="shared" si="58"/>
        <v>3</v>
      </c>
      <c r="G180" s="1">
        <f t="shared" si="38"/>
        <v>313</v>
      </c>
      <c r="H180" s="2">
        <f t="shared" si="39"/>
        <v>0.29980842911877392</v>
      </c>
      <c r="I180" s="7"/>
      <c r="J180" s="2">
        <f t="shared" si="59"/>
        <v>0.33524904214559387</v>
      </c>
      <c r="K180" s="2">
        <f t="shared" si="60"/>
        <v>0.63505747126436785</v>
      </c>
      <c r="L180" s="2">
        <f t="shared" si="61"/>
        <v>2.9693486590038315E-2</v>
      </c>
      <c r="M180" s="2">
        <f t="shared" si="62"/>
        <v>2.7755575615628914E-17</v>
      </c>
      <c r="N180" s="53">
        <v>350</v>
      </c>
      <c r="O180" s="53">
        <v>663</v>
      </c>
      <c r="P180" s="53">
        <v>31</v>
      </c>
      <c r="T180" s="57"/>
      <c r="X180" s="53">
        <v>0</v>
      </c>
      <c r="AA180" s="53"/>
      <c r="AG180" t="str">
        <f t="shared" si="63"/>
        <v>Alfred</v>
      </c>
      <c r="AH180" t="s">
        <v>1344</v>
      </c>
      <c r="AI180">
        <v>1</v>
      </c>
      <c r="AK180" s="92">
        <v>23</v>
      </c>
      <c r="AL180" s="94">
        <v>31</v>
      </c>
      <c r="AM180" s="94">
        <v>10</v>
      </c>
      <c r="AN180" s="98">
        <v>730</v>
      </c>
      <c r="AO180" s="98">
        <f t="shared" si="64"/>
        <v>23031</v>
      </c>
      <c r="AP180" t="s">
        <v>1353</v>
      </c>
      <c r="AQ180" s="102">
        <f t="shared" si="65"/>
        <v>2300730</v>
      </c>
      <c r="AR180" s="102"/>
    </row>
    <row r="181" spans="1:44" hidden="1" outlineLevel="1">
      <c r="A181" t="s">
        <v>1410</v>
      </c>
      <c r="B181" s="8" t="s">
        <v>2756</v>
      </c>
      <c r="C181" s="1">
        <f t="shared" si="57"/>
        <v>122</v>
      </c>
      <c r="D181" s="6">
        <f>IF(N181&gt;0, RANK(N181,(N181:P181,Q181:AE181)),0)</f>
        <v>2</v>
      </c>
      <c r="E181" s="6">
        <f>IF(O181&gt;0,RANK(O181,(N181:P181,Q181:AE181)),0)</f>
        <v>1</v>
      </c>
      <c r="F181" s="6">
        <f t="shared" si="58"/>
        <v>3</v>
      </c>
      <c r="G181" s="1">
        <f t="shared" si="38"/>
        <v>46</v>
      </c>
      <c r="H181" s="2">
        <f t="shared" si="39"/>
        <v>0.37704918032786883</v>
      </c>
      <c r="I181" s="7"/>
      <c r="J181" s="2">
        <f t="shared" si="59"/>
        <v>0.28688524590163933</v>
      </c>
      <c r="K181" s="2">
        <f t="shared" si="60"/>
        <v>0.66393442622950816</v>
      </c>
      <c r="L181" s="2">
        <f t="shared" si="61"/>
        <v>4.9180327868852458E-2</v>
      </c>
      <c r="M181" s="2">
        <f t="shared" si="62"/>
        <v>5.5511151231257827E-17</v>
      </c>
      <c r="N181" s="53">
        <v>35</v>
      </c>
      <c r="O181" s="53">
        <v>81</v>
      </c>
      <c r="P181" s="53">
        <v>6</v>
      </c>
      <c r="T181" s="57"/>
      <c r="X181" s="53">
        <v>0</v>
      </c>
      <c r="AA181" s="53"/>
      <c r="AG181" t="str">
        <f t="shared" si="63"/>
        <v>Allagash</v>
      </c>
      <c r="AH181" t="s">
        <v>1323</v>
      </c>
      <c r="AI181">
        <v>2</v>
      </c>
      <c r="AK181" s="92">
        <v>23</v>
      </c>
      <c r="AL181" s="94">
        <v>3</v>
      </c>
      <c r="AM181" s="94">
        <v>5</v>
      </c>
      <c r="AN181" s="98">
        <v>800</v>
      </c>
      <c r="AO181" s="98">
        <f t="shared" si="64"/>
        <v>23003</v>
      </c>
      <c r="AP181" t="s">
        <v>1353</v>
      </c>
      <c r="AQ181" s="102">
        <f t="shared" si="65"/>
        <v>2300800</v>
      </c>
      <c r="AR181" s="102"/>
    </row>
    <row r="182" spans="1:44" hidden="1" outlineLevel="1">
      <c r="A182" t="s">
        <v>304</v>
      </c>
      <c r="B182" s="8" t="s">
        <v>2756</v>
      </c>
      <c r="C182" s="1">
        <f t="shared" si="57"/>
        <v>339</v>
      </c>
      <c r="D182" s="6">
        <f>IF(N182&gt;0, RANK(N182,(N182:P182,Q182:AE182)),0)</f>
        <v>2</v>
      </c>
      <c r="E182" s="6">
        <f>IF(O182&gt;0,RANK(O182,(N182:P182,Q182:AE182)),0)</f>
        <v>1</v>
      </c>
      <c r="F182" s="6">
        <f t="shared" si="58"/>
        <v>3</v>
      </c>
      <c r="G182" s="1">
        <f t="shared" si="38"/>
        <v>100</v>
      </c>
      <c r="H182" s="2">
        <f t="shared" si="39"/>
        <v>0.29498525073746312</v>
      </c>
      <c r="I182" s="7"/>
      <c r="J182" s="2">
        <f t="shared" si="59"/>
        <v>0.33923303834808261</v>
      </c>
      <c r="K182" s="2">
        <f t="shared" si="60"/>
        <v>0.63421828908554567</v>
      </c>
      <c r="L182" s="2">
        <f t="shared" si="61"/>
        <v>2.6548672566371681E-2</v>
      </c>
      <c r="M182" s="2">
        <f t="shared" si="62"/>
        <v>4.163336342344337E-17</v>
      </c>
      <c r="N182" s="53">
        <v>115</v>
      </c>
      <c r="O182" s="53">
        <v>215</v>
      </c>
      <c r="P182" s="53">
        <v>9</v>
      </c>
      <c r="T182" s="57"/>
      <c r="X182" s="53">
        <v>0</v>
      </c>
      <c r="AA182" s="53"/>
      <c r="AG182" t="str">
        <f t="shared" si="63"/>
        <v>Alna</v>
      </c>
      <c r="AH182" t="s">
        <v>1001</v>
      </c>
      <c r="AI182">
        <v>1</v>
      </c>
      <c r="AK182" s="92">
        <v>23</v>
      </c>
      <c r="AL182" s="94">
        <v>15</v>
      </c>
      <c r="AM182" s="94">
        <v>5</v>
      </c>
      <c r="AN182" s="98">
        <v>1010</v>
      </c>
      <c r="AO182" s="98">
        <f t="shared" si="64"/>
        <v>23015</v>
      </c>
      <c r="AP182" t="s">
        <v>1353</v>
      </c>
      <c r="AQ182" s="102">
        <f t="shared" si="65"/>
        <v>2301010</v>
      </c>
      <c r="AR182" s="102"/>
    </row>
    <row r="183" spans="1:44" hidden="1" outlineLevel="1">
      <c r="A183" t="s">
        <v>2546</v>
      </c>
      <c r="B183" s="8" t="s">
        <v>2756</v>
      </c>
      <c r="C183" s="1">
        <f t="shared" si="57"/>
        <v>337</v>
      </c>
      <c r="D183" s="6">
        <f>IF(N183&gt;0, RANK(N183,(N183:P183,Q183:AE183)),0)</f>
        <v>2</v>
      </c>
      <c r="E183" s="6">
        <f>IF(O183&gt;0,RANK(O183,(N183:P183,Q183:AE183)),0)</f>
        <v>1</v>
      </c>
      <c r="F183" s="6">
        <f t="shared" si="58"/>
        <v>3</v>
      </c>
      <c r="G183" s="1">
        <f t="shared" si="38"/>
        <v>123</v>
      </c>
      <c r="H183" s="2">
        <f t="shared" si="39"/>
        <v>0.36498516320474778</v>
      </c>
      <c r="I183" s="7"/>
      <c r="J183" s="2">
        <f t="shared" si="59"/>
        <v>0.29080118694362017</v>
      </c>
      <c r="K183" s="2">
        <f t="shared" si="60"/>
        <v>0.65578635014836795</v>
      </c>
      <c r="L183" s="2">
        <f t="shared" si="61"/>
        <v>5.0445103857566766E-2</v>
      </c>
      <c r="M183" s="2">
        <f t="shared" si="62"/>
        <v>2.9673590504450606E-3</v>
      </c>
      <c r="N183" s="53">
        <v>98</v>
      </c>
      <c r="O183" s="53">
        <v>221</v>
      </c>
      <c r="P183" s="53">
        <v>17</v>
      </c>
      <c r="T183" s="57"/>
      <c r="X183" s="53">
        <v>1</v>
      </c>
      <c r="AA183" s="53"/>
      <c r="AG183" t="str">
        <f t="shared" si="63"/>
        <v>Alton</v>
      </c>
      <c r="AH183" t="s">
        <v>1447</v>
      </c>
      <c r="AI183">
        <v>2</v>
      </c>
      <c r="AK183" s="92">
        <v>23</v>
      </c>
      <c r="AL183" s="94">
        <v>19</v>
      </c>
      <c r="AM183" s="94">
        <v>5</v>
      </c>
      <c r="AN183" s="98">
        <v>1115</v>
      </c>
      <c r="AO183" s="98">
        <f t="shared" si="64"/>
        <v>23019</v>
      </c>
      <c r="AP183" t="s">
        <v>1353</v>
      </c>
      <c r="AQ183" s="102">
        <f t="shared" si="65"/>
        <v>2301115</v>
      </c>
      <c r="AR183" s="102"/>
    </row>
    <row r="184" spans="1:44" hidden="1" outlineLevel="1">
      <c r="A184" t="s">
        <v>541</v>
      </c>
      <c r="B184" s="8" t="s">
        <v>2756</v>
      </c>
      <c r="C184" s="1">
        <f t="shared" si="57"/>
        <v>117</v>
      </c>
      <c r="D184" s="6">
        <f>IF(N184&gt;0, RANK(N184,(N184:P184,Q184:AE184)),0)</f>
        <v>2</v>
      </c>
      <c r="E184" s="6">
        <f>IF(O184&gt;0,RANK(O184,(N184:P184,Q184:AE184)),0)</f>
        <v>1</v>
      </c>
      <c r="F184" s="6">
        <f t="shared" si="58"/>
        <v>3</v>
      </c>
      <c r="G184" s="1">
        <f t="shared" si="38"/>
        <v>48</v>
      </c>
      <c r="H184" s="2">
        <f t="shared" si="39"/>
        <v>0.41025641025641024</v>
      </c>
      <c r="I184" s="7"/>
      <c r="J184" s="2">
        <f t="shared" si="59"/>
        <v>0.27350427350427353</v>
      </c>
      <c r="K184" s="2">
        <f t="shared" si="60"/>
        <v>0.68376068376068377</v>
      </c>
      <c r="L184" s="2">
        <f t="shared" si="61"/>
        <v>4.2735042735042736E-2</v>
      </c>
      <c r="M184" s="2">
        <f t="shared" si="62"/>
        <v>-4.163336342344337E-17</v>
      </c>
      <c r="N184" s="53">
        <v>32</v>
      </c>
      <c r="O184" s="53">
        <v>80</v>
      </c>
      <c r="P184" s="53">
        <v>5</v>
      </c>
      <c r="T184" s="57"/>
      <c r="X184" s="53">
        <v>0</v>
      </c>
      <c r="AA184" s="53"/>
      <c r="AG184" t="str">
        <f t="shared" si="63"/>
        <v>Amherst</v>
      </c>
      <c r="AH184" t="s">
        <v>2792</v>
      </c>
      <c r="AI184">
        <v>2</v>
      </c>
      <c r="AK184" s="92">
        <v>23</v>
      </c>
      <c r="AL184" s="94">
        <v>9</v>
      </c>
      <c r="AM184" s="94">
        <v>5</v>
      </c>
      <c r="AN184" s="98">
        <v>1185</v>
      </c>
      <c r="AO184" s="98">
        <f t="shared" si="64"/>
        <v>23009</v>
      </c>
      <c r="AP184" t="s">
        <v>1353</v>
      </c>
      <c r="AQ184" s="102">
        <f t="shared" si="65"/>
        <v>2301185</v>
      </c>
      <c r="AR184" s="102"/>
    </row>
    <row r="185" spans="1:44" hidden="1" outlineLevel="1">
      <c r="A185" t="s">
        <v>1236</v>
      </c>
      <c r="B185" s="8" t="s">
        <v>2756</v>
      </c>
      <c r="C185" s="1">
        <f t="shared" si="57"/>
        <v>66</v>
      </c>
      <c r="D185" s="6">
        <f>IF(N185&gt;0, RANK(N185,(N185:P185,Q185:AE185)),0)</f>
        <v>2</v>
      </c>
      <c r="E185" s="6">
        <f>IF(O185&gt;0,RANK(O185,(N185:P185,Q185:AE185)),0)</f>
        <v>1</v>
      </c>
      <c r="F185" s="6">
        <f t="shared" si="58"/>
        <v>3</v>
      </c>
      <c r="G185" s="1">
        <f t="shared" si="38"/>
        <v>36</v>
      </c>
      <c r="H185" s="2">
        <f t="shared" si="39"/>
        <v>0.54545454545454541</v>
      </c>
      <c r="I185" s="7"/>
      <c r="J185" s="2">
        <f t="shared" si="59"/>
        <v>0.21212121212121213</v>
      </c>
      <c r="K185" s="2">
        <f t="shared" si="60"/>
        <v>0.75757575757575757</v>
      </c>
      <c r="L185" s="2">
        <f t="shared" si="61"/>
        <v>3.0303030303030304E-2</v>
      </c>
      <c r="M185" s="2">
        <f t="shared" si="62"/>
        <v>-2.7755575615628914E-17</v>
      </c>
      <c r="N185" s="53">
        <v>14</v>
      </c>
      <c r="O185" s="53">
        <v>50</v>
      </c>
      <c r="P185" s="53">
        <v>2</v>
      </c>
      <c r="T185" s="57"/>
      <c r="X185" s="53">
        <v>0</v>
      </c>
      <c r="AA185" s="53"/>
      <c r="AG185" t="str">
        <f t="shared" si="63"/>
        <v>Amity</v>
      </c>
      <c r="AH185" t="s">
        <v>1323</v>
      </c>
      <c r="AI185">
        <v>2</v>
      </c>
      <c r="AK185" s="92">
        <v>23</v>
      </c>
      <c r="AL185" s="94">
        <v>3</v>
      </c>
      <c r="AM185" s="94">
        <v>10</v>
      </c>
      <c r="AN185" s="98">
        <v>1220</v>
      </c>
      <c r="AO185" s="98">
        <f t="shared" si="64"/>
        <v>23003</v>
      </c>
      <c r="AP185" t="s">
        <v>1353</v>
      </c>
      <c r="AQ185" s="102">
        <f t="shared" si="65"/>
        <v>2301220</v>
      </c>
      <c r="AR185" s="102"/>
    </row>
    <row r="186" spans="1:44" hidden="1" outlineLevel="1">
      <c r="A186" t="s">
        <v>379</v>
      </c>
      <c r="B186" s="8" t="s">
        <v>2756</v>
      </c>
      <c r="C186" s="1">
        <f t="shared" si="57"/>
        <v>347</v>
      </c>
      <c r="D186" s="6">
        <f>IF(N186&gt;0, RANK(N186,(N186:P186,Q186:AE186)),0)</f>
        <v>2</v>
      </c>
      <c r="E186" s="6">
        <f>IF(O186&gt;0,RANK(O186,(N186:P186,Q186:AE186)),0)</f>
        <v>1</v>
      </c>
      <c r="F186" s="6">
        <f t="shared" si="58"/>
        <v>3</v>
      </c>
      <c r="G186" s="1">
        <f t="shared" si="38"/>
        <v>72</v>
      </c>
      <c r="H186" s="2">
        <f t="shared" si="39"/>
        <v>0.207492795389049</v>
      </c>
      <c r="I186" s="7"/>
      <c r="J186" s="2">
        <f t="shared" si="59"/>
        <v>0.37175792507204614</v>
      </c>
      <c r="K186" s="2">
        <f t="shared" si="60"/>
        <v>0.57925072046109505</v>
      </c>
      <c r="L186" s="2">
        <f t="shared" si="61"/>
        <v>4.8991354466858789E-2</v>
      </c>
      <c r="M186" s="2">
        <f t="shared" si="62"/>
        <v>-2.7755575615628914E-17</v>
      </c>
      <c r="N186" s="53">
        <v>129</v>
      </c>
      <c r="O186" s="53">
        <v>201</v>
      </c>
      <c r="P186" s="53">
        <v>17</v>
      </c>
      <c r="T186" s="57"/>
      <c r="X186" s="53">
        <v>0</v>
      </c>
      <c r="AA186" s="53"/>
      <c r="AG186" t="str">
        <f t="shared" si="63"/>
        <v>Andover</v>
      </c>
      <c r="AH186" t="s">
        <v>1738</v>
      </c>
      <c r="AI186">
        <v>2</v>
      </c>
      <c r="AK186" s="92">
        <v>23</v>
      </c>
      <c r="AL186" s="94">
        <v>17</v>
      </c>
      <c r="AM186" s="94">
        <v>5</v>
      </c>
      <c r="AN186" s="98">
        <v>1325</v>
      </c>
      <c r="AO186" s="98">
        <f t="shared" si="64"/>
        <v>23017</v>
      </c>
      <c r="AP186" t="s">
        <v>1353</v>
      </c>
      <c r="AQ186" s="102">
        <f t="shared" si="65"/>
        <v>2301325</v>
      </c>
      <c r="AR186" s="102"/>
    </row>
    <row r="187" spans="1:44" hidden="1" outlineLevel="1">
      <c r="A187" t="s">
        <v>2804</v>
      </c>
      <c r="B187" s="8" t="s">
        <v>2756</v>
      </c>
      <c r="C187" s="1">
        <f t="shared" si="57"/>
        <v>909</v>
      </c>
      <c r="D187" s="6">
        <f>IF(N187&gt;0, RANK(N187,(N187:P187,Q187:AE187)),0)</f>
        <v>2</v>
      </c>
      <c r="E187" s="6">
        <f>IF(O187&gt;0,RANK(O187,(N187:P187,Q187:AE187)),0)</f>
        <v>1</v>
      </c>
      <c r="F187" s="6">
        <f t="shared" si="58"/>
        <v>3</v>
      </c>
      <c r="G187" s="1">
        <f t="shared" si="38"/>
        <v>271</v>
      </c>
      <c r="H187" s="2">
        <f t="shared" si="39"/>
        <v>0.29812981298129815</v>
      </c>
      <c r="I187" s="7"/>
      <c r="J187" s="2">
        <f t="shared" si="59"/>
        <v>0.32233223322332233</v>
      </c>
      <c r="K187" s="2">
        <f t="shared" si="60"/>
        <v>0.62046204620462042</v>
      </c>
      <c r="L187" s="2">
        <f t="shared" si="61"/>
        <v>5.7205720572057209E-2</v>
      </c>
      <c r="M187" s="2">
        <f t="shared" si="62"/>
        <v>9.7144514654701197E-17</v>
      </c>
      <c r="N187" s="53">
        <v>293</v>
      </c>
      <c r="O187" s="53">
        <v>564</v>
      </c>
      <c r="P187" s="53">
        <v>52</v>
      </c>
      <c r="T187" s="57"/>
      <c r="X187" s="53">
        <v>0</v>
      </c>
      <c r="AA187" s="53"/>
      <c r="AG187" t="str">
        <f t="shared" si="63"/>
        <v>Anson</v>
      </c>
      <c r="AH187" t="s">
        <v>198</v>
      </c>
      <c r="AI187">
        <v>2</v>
      </c>
      <c r="AK187" s="92">
        <v>23</v>
      </c>
      <c r="AL187" s="94">
        <v>25</v>
      </c>
      <c r="AM187" s="94">
        <v>5</v>
      </c>
      <c r="AN187" s="98">
        <v>1395</v>
      </c>
      <c r="AO187" s="98">
        <f t="shared" si="64"/>
        <v>23025</v>
      </c>
      <c r="AP187" t="s">
        <v>1353</v>
      </c>
      <c r="AQ187" s="102">
        <f t="shared" si="65"/>
        <v>2301395</v>
      </c>
      <c r="AR187" s="102"/>
    </row>
    <row r="188" spans="1:44" hidden="1" outlineLevel="1">
      <c r="A188" t="s">
        <v>1354</v>
      </c>
      <c r="B188" s="8" t="s">
        <v>2756</v>
      </c>
      <c r="C188" s="1">
        <f t="shared" si="57"/>
        <v>519</v>
      </c>
      <c r="D188" s="6">
        <f>IF(N188&gt;0, RANK(N188,(N188:P188,Q188:AE188)),0)</f>
        <v>2</v>
      </c>
      <c r="E188" s="6">
        <f>IF(O188&gt;0,RANK(O188,(N188:P188,Q188:AE188)),0)</f>
        <v>1</v>
      </c>
      <c r="F188" s="6">
        <f t="shared" si="58"/>
        <v>3</v>
      </c>
      <c r="G188" s="1">
        <f t="shared" si="38"/>
        <v>108</v>
      </c>
      <c r="H188" s="2">
        <f t="shared" si="39"/>
        <v>0.20809248554913296</v>
      </c>
      <c r="I188" s="7"/>
      <c r="J188" s="2">
        <f t="shared" si="59"/>
        <v>0.37572254335260113</v>
      </c>
      <c r="K188" s="2">
        <f t="shared" si="60"/>
        <v>0.58381502890173409</v>
      </c>
      <c r="L188" s="2">
        <f t="shared" si="61"/>
        <v>4.046242774566474E-2</v>
      </c>
      <c r="M188" s="2">
        <f t="shared" si="62"/>
        <v>3.4694469519536142E-17</v>
      </c>
      <c r="N188" s="53">
        <v>195</v>
      </c>
      <c r="O188" s="53">
        <v>303</v>
      </c>
      <c r="P188" s="53">
        <v>21</v>
      </c>
      <c r="T188" s="57"/>
      <c r="X188" s="53">
        <v>0</v>
      </c>
      <c r="AA188" s="53"/>
      <c r="AG188" t="str">
        <f t="shared" si="63"/>
        <v>Appleton</v>
      </c>
      <c r="AH188" t="s">
        <v>1632</v>
      </c>
      <c r="AI188">
        <v>1</v>
      </c>
      <c r="AK188" s="92">
        <v>23</v>
      </c>
      <c r="AL188" s="94">
        <v>13</v>
      </c>
      <c r="AM188" s="94">
        <v>5</v>
      </c>
      <c r="AN188" s="98">
        <v>1465</v>
      </c>
      <c r="AO188" s="98">
        <f t="shared" si="64"/>
        <v>23013</v>
      </c>
      <c r="AP188" t="s">
        <v>1353</v>
      </c>
      <c r="AQ188" s="102">
        <f t="shared" si="65"/>
        <v>2301465</v>
      </c>
      <c r="AR188" s="102"/>
    </row>
    <row r="189" spans="1:44" hidden="1" outlineLevel="1">
      <c r="A189" t="s">
        <v>1380</v>
      </c>
      <c r="B189" s="8" t="s">
        <v>2756</v>
      </c>
      <c r="C189" s="1">
        <f t="shared" si="57"/>
        <v>270</v>
      </c>
      <c r="D189" s="6">
        <f>IF(N189&gt;0, RANK(N189,(N189:P189,Q189:AE189)),0)</f>
        <v>2</v>
      </c>
      <c r="E189" s="6">
        <f>IF(O189&gt;0,RANK(O189,(N189:P189,Q189:AE189)),0)</f>
        <v>1</v>
      </c>
      <c r="F189" s="6">
        <f t="shared" si="58"/>
        <v>3</v>
      </c>
      <c r="G189" s="1">
        <f t="shared" si="38"/>
        <v>1</v>
      </c>
      <c r="H189" s="2">
        <f t="shared" si="39"/>
        <v>3.7037037037037038E-3</v>
      </c>
      <c r="I189" s="7"/>
      <c r="J189" s="2">
        <f t="shared" si="59"/>
        <v>0.48888888888888887</v>
      </c>
      <c r="K189" s="2">
        <f t="shared" si="60"/>
        <v>0.49259259259259258</v>
      </c>
      <c r="L189" s="2">
        <f t="shared" si="61"/>
        <v>1.8518518518518517E-2</v>
      </c>
      <c r="M189" s="2">
        <f t="shared" si="62"/>
        <v>-2.7755575615628914E-17</v>
      </c>
      <c r="N189" s="53">
        <v>132</v>
      </c>
      <c r="O189" s="53">
        <v>133</v>
      </c>
      <c r="P189" s="53">
        <v>5</v>
      </c>
      <c r="T189" s="57"/>
      <c r="X189" s="53">
        <v>0</v>
      </c>
      <c r="AA189" s="53"/>
      <c r="AG189" t="str">
        <f t="shared" si="63"/>
        <v>Arrowsic</v>
      </c>
      <c r="AH189" t="s">
        <v>780</v>
      </c>
      <c r="AI189">
        <v>1</v>
      </c>
      <c r="AK189" s="92">
        <v>23</v>
      </c>
      <c r="AL189" s="94">
        <v>23</v>
      </c>
      <c r="AM189" s="94">
        <v>5</v>
      </c>
      <c r="AN189" s="98">
        <v>1570</v>
      </c>
      <c r="AO189" s="98">
        <f t="shared" si="64"/>
        <v>23023</v>
      </c>
      <c r="AP189" t="s">
        <v>1353</v>
      </c>
      <c r="AQ189" s="102">
        <f t="shared" si="65"/>
        <v>2301570</v>
      </c>
      <c r="AR189" s="102"/>
    </row>
    <row r="190" spans="1:44" hidden="1" outlineLevel="1">
      <c r="A190" t="s">
        <v>1381</v>
      </c>
      <c r="B190" s="8" t="s">
        <v>2756</v>
      </c>
      <c r="C190" s="1">
        <f t="shared" si="57"/>
        <v>1225</v>
      </c>
      <c r="D190" s="6">
        <f>IF(N190&gt;0, RANK(N190,(N190:P190,Q190:AE190)),0)</f>
        <v>2</v>
      </c>
      <c r="E190" s="6">
        <f>IF(O190&gt;0,RANK(O190,(N190:P190,Q190:AE190)),0)</f>
        <v>1</v>
      </c>
      <c r="F190" s="6">
        <f t="shared" si="58"/>
        <v>3</v>
      </c>
      <c r="G190" s="1">
        <f t="shared" si="38"/>
        <v>277</v>
      </c>
      <c r="H190" s="2">
        <f t="shared" si="39"/>
        <v>0.22612244897959183</v>
      </c>
      <c r="I190" s="7"/>
      <c r="J190" s="2">
        <f t="shared" si="59"/>
        <v>0.36244897959183675</v>
      </c>
      <c r="K190" s="2">
        <f t="shared" si="60"/>
        <v>0.58857142857142852</v>
      </c>
      <c r="L190" s="2">
        <f t="shared" si="61"/>
        <v>4.8979591836734691E-2</v>
      </c>
      <c r="M190" s="2">
        <f t="shared" si="62"/>
        <v>3.4694469519536142E-17</v>
      </c>
      <c r="N190" s="53">
        <v>444</v>
      </c>
      <c r="O190" s="53">
        <v>721</v>
      </c>
      <c r="P190" s="53">
        <v>60</v>
      </c>
      <c r="T190" s="57"/>
      <c r="X190" s="53">
        <v>0</v>
      </c>
      <c r="AA190" s="53"/>
      <c r="AG190" t="str">
        <f t="shared" si="63"/>
        <v>Arundel</v>
      </c>
      <c r="AH190" t="s">
        <v>1344</v>
      </c>
      <c r="AI190">
        <v>1</v>
      </c>
      <c r="AK190" s="92">
        <v>23</v>
      </c>
      <c r="AL190" s="94">
        <v>31</v>
      </c>
      <c r="AM190" s="94">
        <v>15</v>
      </c>
      <c r="AN190" s="98">
        <v>1605</v>
      </c>
      <c r="AO190" s="98">
        <f t="shared" si="64"/>
        <v>23031</v>
      </c>
      <c r="AP190" t="s">
        <v>1353</v>
      </c>
      <c r="AQ190" s="102">
        <f t="shared" si="65"/>
        <v>2301605</v>
      </c>
      <c r="AR190" s="102"/>
    </row>
    <row r="191" spans="1:44" hidden="1" outlineLevel="1">
      <c r="A191" t="s">
        <v>2287</v>
      </c>
      <c r="B191" s="8" t="s">
        <v>2756</v>
      </c>
      <c r="C191" s="1">
        <f t="shared" si="57"/>
        <v>556</v>
      </c>
      <c r="D191" s="6">
        <f>IF(N191&gt;0, RANK(N191,(N191:P191,Q191:AE191)),0)</f>
        <v>2</v>
      </c>
      <c r="E191" s="6">
        <f>IF(O191&gt;0,RANK(O191,(N191:P191,Q191:AE191)),0)</f>
        <v>1</v>
      </c>
      <c r="F191" s="6">
        <f t="shared" si="58"/>
        <v>3</v>
      </c>
      <c r="G191" s="1">
        <f t="shared" si="38"/>
        <v>261</v>
      </c>
      <c r="H191" s="2">
        <f t="shared" si="39"/>
        <v>0.4694244604316547</v>
      </c>
      <c r="I191" s="7"/>
      <c r="J191" s="2">
        <f t="shared" si="59"/>
        <v>0.24820143884892087</v>
      </c>
      <c r="K191" s="2">
        <f t="shared" si="60"/>
        <v>0.71762589928057552</v>
      </c>
      <c r="L191" s="2">
        <f t="shared" si="61"/>
        <v>3.41726618705036E-2</v>
      </c>
      <c r="M191" s="2">
        <f t="shared" si="62"/>
        <v>6.9388939039072284E-18</v>
      </c>
      <c r="N191" s="53">
        <v>138</v>
      </c>
      <c r="O191" s="53">
        <v>399</v>
      </c>
      <c r="P191" s="53">
        <v>19</v>
      </c>
      <c r="T191" s="57"/>
      <c r="X191" s="53">
        <v>0</v>
      </c>
      <c r="AA191" s="53"/>
      <c r="AG191" t="str">
        <f t="shared" si="63"/>
        <v>Ashland</v>
      </c>
      <c r="AH191" t="s">
        <v>1323</v>
      </c>
      <c r="AI191">
        <v>2</v>
      </c>
      <c r="AK191" s="92">
        <v>23</v>
      </c>
      <c r="AL191" s="94">
        <v>3</v>
      </c>
      <c r="AM191" s="94">
        <v>15</v>
      </c>
      <c r="AN191" s="98">
        <v>1710</v>
      </c>
      <c r="AO191" s="98">
        <f t="shared" si="64"/>
        <v>23003</v>
      </c>
      <c r="AP191" t="s">
        <v>1353</v>
      </c>
      <c r="AQ191" s="102">
        <f t="shared" si="65"/>
        <v>2301710</v>
      </c>
      <c r="AR191" s="102"/>
    </row>
    <row r="192" spans="1:44" hidden="1" outlineLevel="1">
      <c r="A192" t="s">
        <v>832</v>
      </c>
      <c r="B192" s="8" t="s">
        <v>2756</v>
      </c>
      <c r="C192" s="1">
        <f t="shared" si="57"/>
        <v>282</v>
      </c>
      <c r="D192" s="6">
        <f>IF(N192&gt;0, RANK(N192,(N192:P192,Q192:AE192)),0)</f>
        <v>2</v>
      </c>
      <c r="E192" s="6">
        <f>IF(O192&gt;0,RANK(O192,(N192:P192,Q192:AE192)),0)</f>
        <v>1</v>
      </c>
      <c r="F192" s="6">
        <f t="shared" si="58"/>
        <v>3</v>
      </c>
      <c r="G192" s="1">
        <f t="shared" si="38"/>
        <v>79</v>
      </c>
      <c r="H192" s="2">
        <f t="shared" si="39"/>
        <v>0.28014184397163122</v>
      </c>
      <c r="I192" s="7"/>
      <c r="J192" s="2">
        <f t="shared" si="59"/>
        <v>0.32978723404255317</v>
      </c>
      <c r="K192" s="2">
        <f t="shared" si="60"/>
        <v>0.60992907801418439</v>
      </c>
      <c r="L192" s="2">
        <f t="shared" si="61"/>
        <v>6.0283687943262408E-2</v>
      </c>
      <c r="M192" s="2">
        <f t="shared" si="62"/>
        <v>3.4694469519536142E-17</v>
      </c>
      <c r="N192" s="53">
        <v>93</v>
      </c>
      <c r="O192" s="53">
        <v>172</v>
      </c>
      <c r="P192" s="53">
        <v>17</v>
      </c>
      <c r="T192" s="57"/>
      <c r="X192" s="53">
        <v>0</v>
      </c>
      <c r="AA192" s="53"/>
      <c r="AG192" t="str">
        <f t="shared" si="63"/>
        <v>Athens</v>
      </c>
      <c r="AH192" t="s">
        <v>198</v>
      </c>
      <c r="AI192">
        <v>2</v>
      </c>
      <c r="AK192" s="92">
        <v>23</v>
      </c>
      <c r="AL192" s="94">
        <v>25</v>
      </c>
      <c r="AM192" s="94">
        <v>10</v>
      </c>
      <c r="AN192" s="98">
        <v>1885</v>
      </c>
      <c r="AO192" s="98">
        <f t="shared" si="64"/>
        <v>23025</v>
      </c>
      <c r="AP192" t="s">
        <v>1353</v>
      </c>
      <c r="AQ192" s="102">
        <f t="shared" si="65"/>
        <v>2301885</v>
      </c>
      <c r="AR192" s="102"/>
    </row>
    <row r="193" spans="1:44" hidden="1" outlineLevel="1">
      <c r="A193" t="s">
        <v>1401</v>
      </c>
      <c r="B193" s="8" t="s">
        <v>2756</v>
      </c>
      <c r="C193" s="1">
        <f t="shared" si="57"/>
        <v>178</v>
      </c>
      <c r="D193" s="6">
        <f>IF(N193&gt;0, RANK(N193,(N193:P193,Q193:AE193)),0)</f>
        <v>2</v>
      </c>
      <c r="E193" s="6">
        <f>IF(O193&gt;0,RANK(O193,(N193:P193,Q193:AE193)),0)</f>
        <v>1</v>
      </c>
      <c r="F193" s="6">
        <f t="shared" si="58"/>
        <v>3</v>
      </c>
      <c r="G193" s="1">
        <f t="shared" si="38"/>
        <v>77</v>
      </c>
      <c r="H193" s="2">
        <f t="shared" si="39"/>
        <v>0.43258426966292135</v>
      </c>
      <c r="I193" s="7"/>
      <c r="J193" s="2">
        <f t="shared" si="59"/>
        <v>0.2640449438202247</v>
      </c>
      <c r="K193" s="2">
        <f t="shared" si="60"/>
        <v>0.6966292134831461</v>
      </c>
      <c r="L193" s="2">
        <f t="shared" si="61"/>
        <v>3.9325842696629212E-2</v>
      </c>
      <c r="M193" s="2">
        <f t="shared" si="62"/>
        <v>-1.3877787807814457E-17</v>
      </c>
      <c r="N193" s="53">
        <v>47</v>
      </c>
      <c r="O193" s="53">
        <v>124</v>
      </c>
      <c r="P193" s="53">
        <v>7</v>
      </c>
      <c r="T193" s="57"/>
      <c r="X193" s="53">
        <v>0</v>
      </c>
      <c r="AA193" s="53"/>
      <c r="AG193" t="str">
        <f t="shared" si="63"/>
        <v>Atkinson</v>
      </c>
      <c r="AH193" t="s">
        <v>361</v>
      </c>
      <c r="AI193">
        <v>2</v>
      </c>
      <c r="AK193" s="92">
        <v>23</v>
      </c>
      <c r="AL193" s="94">
        <v>21</v>
      </c>
      <c r="AM193" s="94">
        <v>10</v>
      </c>
      <c r="AN193" s="98">
        <v>1920</v>
      </c>
      <c r="AO193" s="98">
        <f t="shared" si="64"/>
        <v>23021</v>
      </c>
      <c r="AP193" t="s">
        <v>1353</v>
      </c>
      <c r="AQ193" s="102">
        <f t="shared" si="65"/>
        <v>2301920</v>
      </c>
      <c r="AR193" s="102"/>
    </row>
    <row r="194" spans="1:44" hidden="1" outlineLevel="1">
      <c r="A194" t="s">
        <v>2151</v>
      </c>
      <c r="B194" s="8" t="s">
        <v>2756</v>
      </c>
      <c r="C194" s="1">
        <f t="shared" si="57"/>
        <v>9558</v>
      </c>
      <c r="D194" s="6">
        <f>IF(N194&gt;0, RANK(N194,(N194:P194,Q194:AE194)),0)</f>
        <v>2</v>
      </c>
      <c r="E194" s="6">
        <f>IF(O194&gt;0,RANK(O194,(N194:P194,Q194:AE194)),0)</f>
        <v>1</v>
      </c>
      <c r="F194" s="6">
        <f t="shared" si="58"/>
        <v>3</v>
      </c>
      <c r="G194" s="1">
        <f t="shared" ref="G194:G257" si="66">IF(C194&gt;0,MAX(N194:P194)-LARGE(N194:P194,2),0)</f>
        <v>1908</v>
      </c>
      <c r="H194" s="2">
        <f t="shared" ref="H194:H257" si="67">IF(C194&gt;0,G194/C194,0)</f>
        <v>0.19962335216572505</v>
      </c>
      <c r="I194" s="7"/>
      <c r="J194" s="2">
        <f t="shared" si="59"/>
        <v>0.38020506382088304</v>
      </c>
      <c r="K194" s="2">
        <f t="shared" si="60"/>
        <v>0.57982841598660806</v>
      </c>
      <c r="L194" s="2">
        <f t="shared" si="61"/>
        <v>3.9966520192508896E-2</v>
      </c>
      <c r="M194" s="2">
        <f t="shared" si="62"/>
        <v>6.9388939039072284E-18</v>
      </c>
      <c r="N194" s="53">
        <v>3634</v>
      </c>
      <c r="O194" s="53">
        <v>5542</v>
      </c>
      <c r="P194" s="53">
        <v>382</v>
      </c>
      <c r="T194" s="57"/>
      <c r="X194" s="53">
        <v>0</v>
      </c>
      <c r="AA194" s="53"/>
      <c r="AG194" t="str">
        <f t="shared" si="63"/>
        <v>Auburn</v>
      </c>
      <c r="AH194" t="s">
        <v>1981</v>
      </c>
      <c r="AI194">
        <v>2</v>
      </c>
      <c r="AK194" s="92">
        <v>23</v>
      </c>
      <c r="AL194" s="94">
        <v>1</v>
      </c>
      <c r="AM194" s="94">
        <v>5</v>
      </c>
      <c r="AN194" s="98">
        <v>2060</v>
      </c>
      <c r="AO194" s="98">
        <f t="shared" si="64"/>
        <v>23001</v>
      </c>
      <c r="AP194" t="s">
        <v>2485</v>
      </c>
      <c r="AQ194" s="102">
        <f t="shared" si="65"/>
        <v>2302060</v>
      </c>
      <c r="AR194" s="102"/>
    </row>
    <row r="195" spans="1:44" hidden="1" outlineLevel="1">
      <c r="A195" t="s">
        <v>1121</v>
      </c>
      <c r="B195" s="8" t="s">
        <v>2756</v>
      </c>
      <c r="C195" s="1">
        <f t="shared" si="57"/>
        <v>8480</v>
      </c>
      <c r="D195" s="6">
        <f>IF(N195&gt;0, RANK(N195,(N195:P195,Q195:AE195)),0)</f>
        <v>2</v>
      </c>
      <c r="E195" s="6">
        <f>IF(O195&gt;0,RANK(O195,(N195:P195,Q195:AE195)),0)</f>
        <v>1</v>
      </c>
      <c r="F195" s="6">
        <f t="shared" si="58"/>
        <v>3</v>
      </c>
      <c r="G195" s="1">
        <f t="shared" si="66"/>
        <v>954</v>
      </c>
      <c r="H195" s="2">
        <f t="shared" si="67"/>
        <v>0.1125</v>
      </c>
      <c r="I195" s="7"/>
      <c r="J195" s="2">
        <f t="shared" si="59"/>
        <v>0.42841981132075474</v>
      </c>
      <c r="K195" s="2">
        <f t="shared" si="60"/>
        <v>0.54091981132075473</v>
      </c>
      <c r="L195" s="2">
        <f t="shared" si="61"/>
        <v>3.0188679245283019E-2</v>
      </c>
      <c r="M195" s="2">
        <f t="shared" si="62"/>
        <v>4.7169811320756788E-4</v>
      </c>
      <c r="N195" s="53">
        <v>3633</v>
      </c>
      <c r="O195" s="53">
        <v>4587</v>
      </c>
      <c r="P195" s="53">
        <v>256</v>
      </c>
      <c r="T195" s="57"/>
      <c r="X195" s="53">
        <v>4</v>
      </c>
      <c r="AA195" s="53"/>
      <c r="AG195" t="str">
        <f t="shared" si="63"/>
        <v>Augusta</v>
      </c>
      <c r="AH195" t="s">
        <v>1129</v>
      </c>
      <c r="AI195">
        <v>1</v>
      </c>
      <c r="AK195" s="92">
        <v>23</v>
      </c>
      <c r="AL195" s="94">
        <v>11</v>
      </c>
      <c r="AM195" s="94">
        <v>10</v>
      </c>
      <c r="AN195" s="98">
        <v>2100</v>
      </c>
      <c r="AO195" s="98">
        <f t="shared" si="64"/>
        <v>23011</v>
      </c>
      <c r="AP195" t="s">
        <v>2485</v>
      </c>
      <c r="AQ195" s="102">
        <f t="shared" si="65"/>
        <v>2302100</v>
      </c>
      <c r="AR195" s="102"/>
    </row>
    <row r="196" spans="1:44" hidden="1" outlineLevel="1">
      <c r="A196" t="s">
        <v>1580</v>
      </c>
      <c r="B196" s="8" t="s">
        <v>2756</v>
      </c>
      <c r="C196" s="1">
        <f t="shared" si="57"/>
        <v>64</v>
      </c>
      <c r="D196" s="6">
        <f>IF(N196&gt;0, RANK(N196,(N196:P196,Q196:AE196)),0)</f>
        <v>2</v>
      </c>
      <c r="E196" s="6">
        <f>IF(O196&gt;0,RANK(O196,(N196:P196,Q196:AE196)),0)</f>
        <v>1</v>
      </c>
      <c r="F196" s="6">
        <f t="shared" si="58"/>
        <v>3</v>
      </c>
      <c r="G196" s="1">
        <f t="shared" si="66"/>
        <v>38</v>
      </c>
      <c r="H196" s="2">
        <f t="shared" si="67"/>
        <v>0.59375</v>
      </c>
      <c r="I196" s="7"/>
      <c r="J196" s="2">
        <f t="shared" si="59"/>
        <v>0.1875</v>
      </c>
      <c r="K196" s="2">
        <f t="shared" si="60"/>
        <v>0.78125</v>
      </c>
      <c r="L196" s="2">
        <f t="shared" si="61"/>
        <v>3.125E-2</v>
      </c>
      <c r="M196" s="2">
        <f t="shared" si="62"/>
        <v>0</v>
      </c>
      <c r="N196" s="53">
        <v>12</v>
      </c>
      <c r="O196" s="53">
        <v>50</v>
      </c>
      <c r="P196" s="53">
        <v>2</v>
      </c>
      <c r="T196" s="57"/>
      <c r="X196" s="53">
        <v>0</v>
      </c>
      <c r="AA196" s="53"/>
      <c r="AG196" t="str">
        <f t="shared" si="63"/>
        <v>Aurora</v>
      </c>
      <c r="AH196" t="s">
        <v>2792</v>
      </c>
      <c r="AI196">
        <v>2</v>
      </c>
      <c r="AK196" s="92">
        <v>23</v>
      </c>
      <c r="AL196" s="94">
        <v>9</v>
      </c>
      <c r="AM196" s="94">
        <v>10</v>
      </c>
      <c r="AN196" s="98">
        <v>2165</v>
      </c>
      <c r="AO196" s="98">
        <f t="shared" si="64"/>
        <v>23009</v>
      </c>
      <c r="AP196" t="s">
        <v>1353</v>
      </c>
      <c r="AQ196" s="102">
        <f t="shared" si="65"/>
        <v>2302165</v>
      </c>
      <c r="AR196" s="102"/>
    </row>
    <row r="197" spans="1:44" hidden="1" outlineLevel="1">
      <c r="A197" t="s">
        <v>2152</v>
      </c>
      <c r="B197" s="8" t="s">
        <v>2756</v>
      </c>
      <c r="C197" s="1">
        <f t="shared" si="57"/>
        <v>169</v>
      </c>
      <c r="D197" s="6">
        <f>IF(N197&gt;0, RANK(N197,(N197:P197,Q197:AE197)),0)</f>
        <v>2</v>
      </c>
      <c r="E197" s="6">
        <f>IF(O197&gt;0,RANK(O197,(N197:P197,Q197:AE197)),0)</f>
        <v>1</v>
      </c>
      <c r="F197" s="6">
        <f t="shared" si="58"/>
        <v>3</v>
      </c>
      <c r="G197" s="1">
        <f t="shared" si="66"/>
        <v>68</v>
      </c>
      <c r="H197" s="2">
        <f t="shared" si="67"/>
        <v>0.40236686390532544</v>
      </c>
      <c r="I197" s="7"/>
      <c r="J197" s="2">
        <f t="shared" si="59"/>
        <v>0.28402366863905326</v>
      </c>
      <c r="K197" s="2">
        <f t="shared" si="60"/>
        <v>0.68639053254437865</v>
      </c>
      <c r="L197" s="2">
        <f t="shared" si="61"/>
        <v>2.9585798816568046E-2</v>
      </c>
      <c r="M197" s="2">
        <f t="shared" si="62"/>
        <v>4.163336342344337E-17</v>
      </c>
      <c r="N197" s="53">
        <v>48</v>
      </c>
      <c r="O197" s="53">
        <v>116</v>
      </c>
      <c r="P197" s="53">
        <v>5</v>
      </c>
      <c r="T197" s="57"/>
      <c r="X197" s="53">
        <v>0</v>
      </c>
      <c r="AA197" s="53"/>
      <c r="AG197" t="str">
        <f t="shared" si="63"/>
        <v>Avon</v>
      </c>
      <c r="AH197" t="s">
        <v>2924</v>
      </c>
      <c r="AI197">
        <v>2</v>
      </c>
      <c r="AK197" s="92">
        <v>23</v>
      </c>
      <c r="AL197" s="94">
        <v>7</v>
      </c>
      <c r="AM197" s="94">
        <v>5</v>
      </c>
      <c r="AN197" s="98">
        <v>2235</v>
      </c>
      <c r="AO197" s="98">
        <f t="shared" si="64"/>
        <v>23007</v>
      </c>
      <c r="AP197" t="s">
        <v>1353</v>
      </c>
      <c r="AQ197" s="102">
        <f t="shared" si="65"/>
        <v>2302235</v>
      </c>
      <c r="AR197" s="102"/>
    </row>
    <row r="198" spans="1:44" hidden="1" outlineLevel="1">
      <c r="A198" t="s">
        <v>2057</v>
      </c>
      <c r="B198" s="8" t="s">
        <v>2756</v>
      </c>
      <c r="C198" s="1">
        <f t="shared" si="57"/>
        <v>656</v>
      </c>
      <c r="D198" s="6">
        <f>IF(N198&gt;0, RANK(N198,(N198:P198,Q198:AE198)),0)</f>
        <v>2</v>
      </c>
      <c r="E198" s="6">
        <f>IF(O198&gt;0,RANK(O198,(N198:P198,Q198:AE198)),0)</f>
        <v>1</v>
      </c>
      <c r="F198" s="6">
        <f t="shared" si="58"/>
        <v>3</v>
      </c>
      <c r="G198" s="1">
        <f t="shared" si="66"/>
        <v>205</v>
      </c>
      <c r="H198" s="2">
        <f t="shared" si="67"/>
        <v>0.3125</v>
      </c>
      <c r="I198" s="7"/>
      <c r="J198" s="2">
        <f t="shared" si="59"/>
        <v>0.3277439024390244</v>
      </c>
      <c r="K198" s="2">
        <f t="shared" si="60"/>
        <v>0.6402439024390244</v>
      </c>
      <c r="L198" s="2">
        <f t="shared" si="61"/>
        <v>3.201219512195122E-2</v>
      </c>
      <c r="M198" s="2">
        <f t="shared" si="62"/>
        <v>-2.7755575615628914E-17</v>
      </c>
      <c r="N198" s="53">
        <v>215</v>
      </c>
      <c r="O198" s="53">
        <v>420</v>
      </c>
      <c r="P198" s="53">
        <v>21</v>
      </c>
      <c r="T198" s="57"/>
      <c r="X198" s="53">
        <v>0</v>
      </c>
      <c r="AA198" s="53"/>
      <c r="AG198" t="str">
        <f t="shared" si="63"/>
        <v>Baileyville</v>
      </c>
      <c r="AH198" t="s">
        <v>2757</v>
      </c>
      <c r="AI198">
        <v>2</v>
      </c>
      <c r="AK198" s="92">
        <v>23</v>
      </c>
      <c r="AL198" s="94">
        <v>29</v>
      </c>
      <c r="AM198" s="94">
        <v>15</v>
      </c>
      <c r="AN198" s="98">
        <v>2480</v>
      </c>
      <c r="AO198" s="98">
        <f t="shared" si="64"/>
        <v>23029</v>
      </c>
      <c r="AP198" t="s">
        <v>1353</v>
      </c>
      <c r="AQ198" s="102">
        <f t="shared" si="65"/>
        <v>2302480</v>
      </c>
      <c r="AR198" s="102"/>
    </row>
    <row r="199" spans="1:44" hidden="1" outlineLevel="1">
      <c r="A199" t="s">
        <v>1923</v>
      </c>
      <c r="B199" s="8" t="s">
        <v>2756</v>
      </c>
      <c r="C199" s="1">
        <f t="shared" si="57"/>
        <v>542</v>
      </c>
      <c r="D199" s="6">
        <f>IF(N199&gt;0, RANK(N199,(N199:P199,Q199:AE199)),0)</f>
        <v>2</v>
      </c>
      <c r="E199" s="6">
        <f>IF(O199&gt;0,RANK(O199,(N199:P199,Q199:AE199)),0)</f>
        <v>1</v>
      </c>
      <c r="F199" s="6">
        <f t="shared" si="58"/>
        <v>3</v>
      </c>
      <c r="G199" s="1">
        <f t="shared" si="66"/>
        <v>189</v>
      </c>
      <c r="H199" s="2">
        <f t="shared" si="67"/>
        <v>0.34870848708487084</v>
      </c>
      <c r="I199" s="7"/>
      <c r="J199" s="2">
        <f t="shared" si="59"/>
        <v>0.30073800738007378</v>
      </c>
      <c r="K199" s="2">
        <f t="shared" si="60"/>
        <v>0.64944649446494462</v>
      </c>
      <c r="L199" s="2">
        <f t="shared" si="61"/>
        <v>4.9815498154981548E-2</v>
      </c>
      <c r="M199" s="2">
        <f t="shared" si="62"/>
        <v>-6.9388939039072284E-18</v>
      </c>
      <c r="N199" s="53">
        <v>163</v>
      </c>
      <c r="O199" s="53">
        <v>352</v>
      </c>
      <c r="P199" s="53">
        <v>27</v>
      </c>
      <c r="T199" s="57"/>
      <c r="X199" s="53">
        <v>0</v>
      </c>
      <c r="AA199" s="53"/>
      <c r="AG199" t="str">
        <f t="shared" si="63"/>
        <v>Baldwin</v>
      </c>
      <c r="AH199" t="s">
        <v>608</v>
      </c>
      <c r="AI199">
        <v>1</v>
      </c>
      <c r="AK199" s="92">
        <v>23</v>
      </c>
      <c r="AL199" s="94">
        <v>5</v>
      </c>
      <c r="AM199" s="94">
        <v>5</v>
      </c>
      <c r="AN199" s="98">
        <v>2655</v>
      </c>
      <c r="AO199" s="98">
        <f t="shared" si="64"/>
        <v>23005</v>
      </c>
      <c r="AP199" t="s">
        <v>1353</v>
      </c>
      <c r="AQ199" s="102">
        <f t="shared" si="65"/>
        <v>2302655</v>
      </c>
      <c r="AR199" s="102"/>
    </row>
    <row r="200" spans="1:44" hidden="1" outlineLevel="1">
      <c r="A200" t="s">
        <v>1374</v>
      </c>
      <c r="B200" s="8" t="s">
        <v>2756</v>
      </c>
      <c r="C200" s="1">
        <f t="shared" si="57"/>
        <v>17</v>
      </c>
      <c r="D200" s="6">
        <f>IF(N200&gt;0, RANK(N200,(N200:P200,Q200:AE200)),0)</f>
        <v>2</v>
      </c>
      <c r="E200" s="6">
        <f>IF(O200&gt;0,RANK(O200,(N200:P200,Q200:AE200)),0)</f>
        <v>1</v>
      </c>
      <c r="F200" s="6">
        <f t="shared" si="58"/>
        <v>3</v>
      </c>
      <c r="G200" s="1">
        <f t="shared" si="66"/>
        <v>6</v>
      </c>
      <c r="H200" s="2">
        <f t="shared" si="67"/>
        <v>0.35294117647058826</v>
      </c>
      <c r="I200" s="7"/>
      <c r="J200" s="2">
        <f t="shared" si="59"/>
        <v>0.29411764705882354</v>
      </c>
      <c r="K200" s="2">
        <f t="shared" si="60"/>
        <v>0.6470588235294118</v>
      </c>
      <c r="L200" s="2">
        <f t="shared" si="61"/>
        <v>5.8823529411764705E-2</v>
      </c>
      <c r="M200" s="2">
        <f t="shared" si="62"/>
        <v>-9.7144514654701197E-17</v>
      </c>
      <c r="N200" s="53">
        <v>5</v>
      </c>
      <c r="O200" s="53">
        <v>11</v>
      </c>
      <c r="P200" s="53">
        <v>1</v>
      </c>
      <c r="T200" s="57"/>
      <c r="X200" s="53">
        <v>0</v>
      </c>
      <c r="AA200" s="53"/>
      <c r="AG200" t="str">
        <f t="shared" si="63"/>
        <v>Bancroft</v>
      </c>
      <c r="AH200" t="s">
        <v>1323</v>
      </c>
      <c r="AI200">
        <v>2</v>
      </c>
      <c r="AK200" s="92">
        <v>23</v>
      </c>
      <c r="AL200" s="94">
        <v>3</v>
      </c>
      <c r="AM200" s="94">
        <v>20</v>
      </c>
      <c r="AN200" s="98">
        <v>2760</v>
      </c>
      <c r="AO200" s="98">
        <f t="shared" si="64"/>
        <v>23003</v>
      </c>
      <c r="AP200" t="s">
        <v>1353</v>
      </c>
      <c r="AQ200" s="102">
        <f t="shared" si="65"/>
        <v>2302760</v>
      </c>
      <c r="AR200" s="102"/>
    </row>
    <row r="201" spans="1:44" hidden="1" outlineLevel="1">
      <c r="A201" t="s">
        <v>1699</v>
      </c>
      <c r="B201" s="8" t="s">
        <v>2756</v>
      </c>
      <c r="C201" s="1">
        <f t="shared" si="57"/>
        <v>12242</v>
      </c>
      <c r="D201" s="6">
        <f>IF(N201&gt;0, RANK(N201,(N201:P201,Q201:AE201)),0)</f>
        <v>2</v>
      </c>
      <c r="E201" s="6">
        <f>IF(O201&gt;0,RANK(O201,(N201:P201,Q201:AE201)),0)</f>
        <v>1</v>
      </c>
      <c r="F201" s="6">
        <f t="shared" si="58"/>
        <v>3</v>
      </c>
      <c r="G201" s="1">
        <f t="shared" si="66"/>
        <v>3324</v>
      </c>
      <c r="H201" s="2">
        <f t="shared" si="67"/>
        <v>0.27152426074170888</v>
      </c>
      <c r="I201" s="7"/>
      <c r="J201" s="2">
        <f t="shared" si="59"/>
        <v>0.3506779937918641</v>
      </c>
      <c r="K201" s="2">
        <f t="shared" si="60"/>
        <v>0.62220225453357292</v>
      </c>
      <c r="L201" s="2">
        <f t="shared" si="61"/>
        <v>2.6711321679464141E-2</v>
      </c>
      <c r="M201" s="2">
        <f t="shared" si="62"/>
        <v>4.0842999509890093E-4</v>
      </c>
      <c r="N201" s="53">
        <v>4293</v>
      </c>
      <c r="O201" s="53">
        <v>7617</v>
      </c>
      <c r="P201" s="53">
        <v>327</v>
      </c>
      <c r="T201" s="57"/>
      <c r="X201" s="53">
        <v>5</v>
      </c>
      <c r="AA201" s="53"/>
      <c r="AG201" t="str">
        <f t="shared" si="63"/>
        <v>Bangor</v>
      </c>
      <c r="AH201" t="s">
        <v>1447</v>
      </c>
      <c r="AI201">
        <v>2</v>
      </c>
      <c r="AK201" s="92">
        <v>23</v>
      </c>
      <c r="AL201" s="94">
        <v>19</v>
      </c>
      <c r="AM201" s="94">
        <v>10</v>
      </c>
      <c r="AN201" s="98">
        <v>2795</v>
      </c>
      <c r="AO201" s="98">
        <f t="shared" si="64"/>
        <v>23019</v>
      </c>
      <c r="AP201" t="s">
        <v>2485</v>
      </c>
      <c r="AQ201" s="102">
        <f t="shared" si="65"/>
        <v>2302795</v>
      </c>
      <c r="AR201" s="102"/>
    </row>
    <row r="202" spans="1:44" hidden="1" outlineLevel="1">
      <c r="A202" t="s">
        <v>319</v>
      </c>
      <c r="B202" s="8" t="s">
        <v>2756</v>
      </c>
      <c r="C202" s="1">
        <f t="shared" si="57"/>
        <v>2063</v>
      </c>
      <c r="D202" s="6">
        <f>IF(N202&gt;0, RANK(N202,(N202:P202,Q202:AE202)),0)</f>
        <v>2</v>
      </c>
      <c r="E202" s="6">
        <f>IF(O202&gt;0,RANK(O202,(N202:P202,Q202:AE202)),0)</f>
        <v>1</v>
      </c>
      <c r="F202" s="6">
        <f t="shared" si="58"/>
        <v>3</v>
      </c>
      <c r="G202" s="1">
        <f t="shared" si="66"/>
        <v>370</v>
      </c>
      <c r="H202" s="2">
        <f t="shared" si="67"/>
        <v>0.1793504604944256</v>
      </c>
      <c r="I202" s="7"/>
      <c r="J202" s="2">
        <f t="shared" si="59"/>
        <v>0.39457101308773629</v>
      </c>
      <c r="K202" s="2">
        <f t="shared" si="60"/>
        <v>0.57392147358216195</v>
      </c>
      <c r="L202" s="2">
        <f t="shared" si="61"/>
        <v>3.1022782355792537E-2</v>
      </c>
      <c r="M202" s="2">
        <f t="shared" si="62"/>
        <v>4.8473097430928522E-4</v>
      </c>
      <c r="N202" s="53">
        <v>814</v>
      </c>
      <c r="O202" s="53">
        <v>1184</v>
      </c>
      <c r="P202" s="53">
        <v>64</v>
      </c>
      <c r="T202" s="57"/>
      <c r="X202" s="53">
        <v>1</v>
      </c>
      <c r="AA202" s="53"/>
      <c r="AG202" t="str">
        <f t="shared" si="63"/>
        <v>Bar Harbor</v>
      </c>
      <c r="AH202" t="s">
        <v>2792</v>
      </c>
      <c r="AI202">
        <v>2</v>
      </c>
      <c r="AK202" s="92">
        <v>23</v>
      </c>
      <c r="AL202" s="94">
        <v>9</v>
      </c>
      <c r="AM202" s="94">
        <v>15</v>
      </c>
      <c r="AN202" s="98">
        <v>2865</v>
      </c>
      <c r="AO202" s="98">
        <f t="shared" si="64"/>
        <v>23009</v>
      </c>
      <c r="AP202" t="s">
        <v>1353</v>
      </c>
      <c r="AQ202" s="102">
        <f t="shared" si="65"/>
        <v>2302865</v>
      </c>
      <c r="AR202" s="102"/>
    </row>
    <row r="203" spans="1:44" hidden="1" outlineLevel="1">
      <c r="A203" t="s">
        <v>1653</v>
      </c>
      <c r="B203" s="8" t="s">
        <v>2756</v>
      </c>
      <c r="C203" s="1">
        <f t="shared" si="57"/>
        <v>103</v>
      </c>
      <c r="D203" s="6">
        <f>IF(N203&gt;0, RANK(N203,(N203:P203,Q203:AE203)),0)</f>
        <v>2</v>
      </c>
      <c r="E203" s="6">
        <f>IF(O203&gt;0,RANK(O203,(N203:P203,Q203:AE203)),0)</f>
        <v>1</v>
      </c>
      <c r="F203" s="6">
        <f t="shared" si="58"/>
        <v>3</v>
      </c>
      <c r="G203" s="1">
        <f t="shared" si="66"/>
        <v>22</v>
      </c>
      <c r="H203" s="2">
        <f t="shared" si="67"/>
        <v>0.21359223300970873</v>
      </c>
      <c r="I203" s="7"/>
      <c r="J203" s="2">
        <f t="shared" si="59"/>
        <v>0.35922330097087379</v>
      </c>
      <c r="K203" s="2">
        <f t="shared" si="60"/>
        <v>0.57281553398058249</v>
      </c>
      <c r="L203" s="2">
        <f t="shared" si="61"/>
        <v>6.7961165048543687E-2</v>
      </c>
      <c r="M203" s="2">
        <f t="shared" si="62"/>
        <v>-2.7755575615628914E-17</v>
      </c>
      <c r="N203" s="53">
        <v>37</v>
      </c>
      <c r="O203" s="53">
        <v>59</v>
      </c>
      <c r="P203" s="53">
        <v>7</v>
      </c>
      <c r="T203" s="57"/>
      <c r="X203" s="53">
        <v>0</v>
      </c>
      <c r="AA203" s="53"/>
      <c r="AG203" t="str">
        <f t="shared" si="63"/>
        <v>Baring</v>
      </c>
      <c r="AH203" t="s">
        <v>2757</v>
      </c>
      <c r="AI203">
        <v>2</v>
      </c>
      <c r="AK203" s="92">
        <v>23</v>
      </c>
      <c r="AL203" s="94">
        <v>29</v>
      </c>
      <c r="AM203" s="94">
        <v>17</v>
      </c>
      <c r="AN203" s="98">
        <v>2970</v>
      </c>
      <c r="AO203" s="98">
        <f t="shared" si="64"/>
        <v>23029</v>
      </c>
      <c r="AP203" t="s">
        <v>2239</v>
      </c>
      <c r="AQ203" s="102">
        <f t="shared" si="65"/>
        <v>2302970</v>
      </c>
      <c r="AR203" s="102"/>
    </row>
    <row r="204" spans="1:44" hidden="1" outlineLevel="1">
      <c r="A204" t="s">
        <v>1914</v>
      </c>
      <c r="B204" s="8" t="s">
        <v>2756</v>
      </c>
      <c r="C204" s="1">
        <f t="shared" si="57"/>
        <v>3696</v>
      </c>
      <c r="D204" s="6">
        <f>IF(N204&gt;0, RANK(N204,(N204:P204,Q204:AE204)),0)</f>
        <v>2</v>
      </c>
      <c r="E204" s="6">
        <f>IF(O204&gt;0,RANK(O204,(N204:P204,Q204:AE204)),0)</f>
        <v>1</v>
      </c>
      <c r="F204" s="6">
        <f t="shared" si="58"/>
        <v>3</v>
      </c>
      <c r="G204" s="1">
        <f t="shared" si="66"/>
        <v>843</v>
      </c>
      <c r="H204" s="2">
        <f t="shared" si="67"/>
        <v>0.22808441558441558</v>
      </c>
      <c r="I204" s="7"/>
      <c r="J204" s="2">
        <f t="shared" si="59"/>
        <v>0.36823593073593075</v>
      </c>
      <c r="K204" s="2">
        <f t="shared" si="60"/>
        <v>0.59632034632034636</v>
      </c>
      <c r="L204" s="2">
        <f t="shared" si="61"/>
        <v>3.382034632034632E-2</v>
      </c>
      <c r="M204" s="2">
        <f t="shared" si="62"/>
        <v>1.6233766233765684E-3</v>
      </c>
      <c r="N204" s="53">
        <v>1361</v>
      </c>
      <c r="O204" s="53">
        <v>2204</v>
      </c>
      <c r="P204" s="53">
        <v>125</v>
      </c>
      <c r="T204" s="57"/>
      <c r="X204" s="53">
        <v>6</v>
      </c>
      <c r="AA204" s="53"/>
      <c r="AG204" t="str">
        <f t="shared" si="63"/>
        <v>Bath</v>
      </c>
      <c r="AH204" t="s">
        <v>780</v>
      </c>
      <c r="AI204">
        <v>1</v>
      </c>
      <c r="AK204" s="92">
        <v>23</v>
      </c>
      <c r="AL204" s="94">
        <v>23</v>
      </c>
      <c r="AM204" s="94">
        <v>10</v>
      </c>
      <c r="AN204" s="98">
        <v>3355</v>
      </c>
      <c r="AO204" s="98">
        <f t="shared" si="64"/>
        <v>23023</v>
      </c>
      <c r="AP204" t="s">
        <v>2485</v>
      </c>
      <c r="AQ204" s="102">
        <f t="shared" si="65"/>
        <v>2303355</v>
      </c>
      <c r="AR204" s="102"/>
    </row>
    <row r="205" spans="1:44" hidden="1" outlineLevel="1">
      <c r="A205" t="s">
        <v>1654</v>
      </c>
      <c r="B205" s="8" t="s">
        <v>2756</v>
      </c>
      <c r="C205" s="1">
        <f t="shared" si="57"/>
        <v>199</v>
      </c>
      <c r="D205" s="6">
        <f>IF(N205&gt;0, RANK(N205,(N205:P205,Q205:AE205)),0)</f>
        <v>2</v>
      </c>
      <c r="E205" s="6">
        <f>IF(O205&gt;0,RANK(O205,(N205:P205,Q205:AE205)),0)</f>
        <v>1</v>
      </c>
      <c r="F205" s="6">
        <f t="shared" si="58"/>
        <v>3</v>
      </c>
      <c r="G205" s="1">
        <f t="shared" si="66"/>
        <v>66</v>
      </c>
      <c r="H205" s="2">
        <f t="shared" si="67"/>
        <v>0.33165829145728642</v>
      </c>
      <c r="I205" s="7"/>
      <c r="J205" s="2">
        <f t="shared" si="59"/>
        <v>0.33165829145728642</v>
      </c>
      <c r="K205" s="2">
        <f t="shared" si="60"/>
        <v>0.66331658291457285</v>
      </c>
      <c r="L205" s="2">
        <f t="shared" si="61"/>
        <v>5.0251256281407036E-3</v>
      </c>
      <c r="M205" s="2">
        <f t="shared" si="62"/>
        <v>2.1684043449710089E-17</v>
      </c>
      <c r="N205" s="53">
        <v>66</v>
      </c>
      <c r="O205" s="53">
        <v>132</v>
      </c>
      <c r="P205" s="53">
        <v>1</v>
      </c>
      <c r="T205" s="57"/>
      <c r="X205" s="53">
        <v>0</v>
      </c>
      <c r="AA205" s="53"/>
      <c r="AG205" t="str">
        <f t="shared" si="63"/>
        <v>Beals</v>
      </c>
      <c r="AH205" t="s">
        <v>2757</v>
      </c>
      <c r="AI205">
        <v>2</v>
      </c>
      <c r="AK205" s="92">
        <v>23</v>
      </c>
      <c r="AL205" s="94">
        <v>29</v>
      </c>
      <c r="AM205" s="94">
        <v>20</v>
      </c>
      <c r="AN205" s="98">
        <v>3670</v>
      </c>
      <c r="AO205" s="98">
        <f t="shared" si="64"/>
        <v>23029</v>
      </c>
      <c r="AP205" t="s">
        <v>1353</v>
      </c>
      <c r="AQ205" s="102">
        <f t="shared" si="65"/>
        <v>2303670</v>
      </c>
      <c r="AR205" s="102"/>
    </row>
    <row r="206" spans="1:44" hidden="1" outlineLevel="1">
      <c r="A206" t="s">
        <v>539</v>
      </c>
      <c r="B206" s="8" t="s">
        <v>2756</v>
      </c>
      <c r="C206" s="1">
        <f t="shared" si="57"/>
        <v>84</v>
      </c>
      <c r="D206" s="6">
        <f>IF(N206&gt;0, RANK(N206,(N206:P206,Q206:AE206)),0)</f>
        <v>2</v>
      </c>
      <c r="E206" s="6">
        <f>IF(O206&gt;0,RANK(O206,(N206:P206,Q206:AE206)),0)</f>
        <v>1</v>
      </c>
      <c r="F206" s="6">
        <f t="shared" si="58"/>
        <v>3</v>
      </c>
      <c r="G206" s="1">
        <f t="shared" si="66"/>
        <v>31</v>
      </c>
      <c r="H206" s="2">
        <f t="shared" si="67"/>
        <v>0.36904761904761907</v>
      </c>
      <c r="I206" s="7"/>
      <c r="J206" s="2">
        <f t="shared" si="59"/>
        <v>0.29761904761904762</v>
      </c>
      <c r="K206" s="2">
        <f t="shared" si="60"/>
        <v>0.66666666666666663</v>
      </c>
      <c r="L206" s="2">
        <f t="shared" si="61"/>
        <v>3.5714285714285712E-2</v>
      </c>
      <c r="M206" s="2">
        <f t="shared" si="62"/>
        <v>-1.3877787807814457E-17</v>
      </c>
      <c r="N206" s="53">
        <v>25</v>
      </c>
      <c r="O206" s="53">
        <v>56</v>
      </c>
      <c r="P206" s="53">
        <v>3</v>
      </c>
      <c r="T206" s="57"/>
      <c r="X206" s="53">
        <v>0</v>
      </c>
      <c r="AA206" s="53"/>
      <c r="AG206" t="str">
        <f t="shared" si="63"/>
        <v>Beaver Cove</v>
      </c>
      <c r="AH206" t="s">
        <v>361</v>
      </c>
      <c r="AI206">
        <v>2</v>
      </c>
      <c r="AK206" s="92">
        <v>23</v>
      </c>
      <c r="AL206" s="94">
        <v>21</v>
      </c>
      <c r="AM206" s="94">
        <v>17</v>
      </c>
      <c r="AN206" s="98">
        <v>3740</v>
      </c>
      <c r="AO206" s="98">
        <f t="shared" si="64"/>
        <v>23021</v>
      </c>
      <c r="AP206" t="s">
        <v>1353</v>
      </c>
      <c r="AQ206" s="102">
        <f t="shared" si="65"/>
        <v>2303740</v>
      </c>
      <c r="AR206" s="102"/>
    </row>
    <row r="207" spans="1:44" hidden="1" outlineLevel="1">
      <c r="A207" t="s">
        <v>774</v>
      </c>
      <c r="B207" s="8" t="s">
        <v>2756</v>
      </c>
      <c r="C207" s="1">
        <f t="shared" si="57"/>
        <v>25</v>
      </c>
      <c r="D207" s="6">
        <f>IF(N207&gt;0, RANK(N207,(N207:P207,Q207:AE207)),0)</f>
        <v>2</v>
      </c>
      <c r="E207" s="6">
        <f>IF(O207&gt;0,RANK(O207,(N207:P207,Q207:AE207)),0)</f>
        <v>1</v>
      </c>
      <c r="F207" s="6">
        <f t="shared" si="58"/>
        <v>3</v>
      </c>
      <c r="G207" s="1">
        <f t="shared" si="66"/>
        <v>6</v>
      </c>
      <c r="H207" s="2">
        <f t="shared" si="67"/>
        <v>0.24</v>
      </c>
      <c r="I207" s="7"/>
      <c r="J207" s="2">
        <f t="shared" si="59"/>
        <v>0.36</v>
      </c>
      <c r="K207" s="2">
        <f t="shared" si="60"/>
        <v>0.6</v>
      </c>
      <c r="L207" s="2">
        <f t="shared" si="61"/>
        <v>0.04</v>
      </c>
      <c r="M207" s="2">
        <f t="shared" si="62"/>
        <v>3.4694469519536142E-17</v>
      </c>
      <c r="N207" s="53">
        <v>9</v>
      </c>
      <c r="O207" s="53">
        <v>15</v>
      </c>
      <c r="P207" s="53">
        <v>1</v>
      </c>
      <c r="T207" s="57"/>
      <c r="X207" s="53">
        <v>0</v>
      </c>
      <c r="AA207" s="53"/>
      <c r="AG207" t="str">
        <f t="shared" si="63"/>
        <v>Beddington</v>
      </c>
      <c r="AH207" t="s">
        <v>2757</v>
      </c>
      <c r="AI207">
        <v>2</v>
      </c>
      <c r="AK207" s="92">
        <v>23</v>
      </c>
      <c r="AL207" s="94">
        <v>29</v>
      </c>
      <c r="AM207" s="94">
        <v>25</v>
      </c>
      <c r="AN207" s="98">
        <v>3810</v>
      </c>
      <c r="AO207" s="98">
        <f t="shared" si="64"/>
        <v>23029</v>
      </c>
      <c r="AP207" t="s">
        <v>1353</v>
      </c>
      <c r="AQ207" s="102">
        <f t="shared" si="65"/>
        <v>2303810</v>
      </c>
      <c r="AR207" s="102"/>
    </row>
    <row r="208" spans="1:44" hidden="1" outlineLevel="1">
      <c r="A208" t="s">
        <v>1996</v>
      </c>
      <c r="B208" s="8" t="s">
        <v>2756</v>
      </c>
      <c r="C208" s="1">
        <f t="shared" si="57"/>
        <v>2527</v>
      </c>
      <c r="D208" s="6">
        <f>IF(N208&gt;0, RANK(N208,(N208:P208,Q208:AE208)),0)</f>
        <v>2</v>
      </c>
      <c r="E208" s="6">
        <f>IF(O208&gt;0,RANK(O208,(N208:P208,Q208:AE208)),0)</f>
        <v>1</v>
      </c>
      <c r="F208" s="6">
        <f t="shared" si="58"/>
        <v>3</v>
      </c>
      <c r="G208" s="1">
        <f t="shared" si="66"/>
        <v>750</v>
      </c>
      <c r="H208" s="2">
        <f t="shared" si="67"/>
        <v>0.296794618124258</v>
      </c>
      <c r="I208" s="7"/>
      <c r="J208" s="2">
        <f t="shared" si="59"/>
        <v>0.33557578155916107</v>
      </c>
      <c r="K208" s="2">
        <f t="shared" si="60"/>
        <v>0.63237039968341913</v>
      </c>
      <c r="L208" s="2">
        <f t="shared" si="61"/>
        <v>3.2053818757419868E-2</v>
      </c>
      <c r="M208" s="2">
        <f t="shared" si="62"/>
        <v>-1.1796119636642288E-16</v>
      </c>
      <c r="N208" s="53">
        <v>848</v>
      </c>
      <c r="O208" s="53">
        <v>1598</v>
      </c>
      <c r="P208" s="53">
        <v>81</v>
      </c>
      <c r="T208" s="57"/>
      <c r="X208" s="53">
        <v>0</v>
      </c>
      <c r="AA208" s="53"/>
      <c r="AG208" t="str">
        <f t="shared" si="63"/>
        <v>Belfast</v>
      </c>
      <c r="AH208" t="s">
        <v>1876</v>
      </c>
      <c r="AI208">
        <v>2</v>
      </c>
      <c r="AK208" s="92">
        <v>23</v>
      </c>
      <c r="AL208" s="94">
        <v>27</v>
      </c>
      <c r="AM208" s="94">
        <v>5</v>
      </c>
      <c r="AN208" s="98">
        <v>3950</v>
      </c>
      <c r="AO208" s="98">
        <f t="shared" si="64"/>
        <v>23027</v>
      </c>
      <c r="AP208" t="s">
        <v>2485</v>
      </c>
      <c r="AQ208" s="102">
        <f t="shared" si="65"/>
        <v>2303950</v>
      </c>
      <c r="AR208" s="102"/>
    </row>
    <row r="209" spans="1:44" hidden="1" outlineLevel="1">
      <c r="A209" t="s">
        <v>370</v>
      </c>
      <c r="B209" s="8" t="s">
        <v>2756</v>
      </c>
      <c r="C209" s="1">
        <f t="shared" si="57"/>
        <v>1286</v>
      </c>
      <c r="D209" s="6">
        <f>IF(N209&gt;0, RANK(N209,(N209:P209,Q209:AE209)),0)</f>
        <v>2</v>
      </c>
      <c r="E209" s="6">
        <f>IF(O209&gt;0,RANK(O209,(N209:P209,Q209:AE209)),0)</f>
        <v>1</v>
      </c>
      <c r="F209" s="6">
        <f t="shared" si="58"/>
        <v>3</v>
      </c>
      <c r="G209" s="1">
        <f t="shared" si="66"/>
        <v>412</v>
      </c>
      <c r="H209" s="2">
        <f t="shared" si="67"/>
        <v>0.32037325038880249</v>
      </c>
      <c r="I209" s="7"/>
      <c r="J209" s="2">
        <f t="shared" si="59"/>
        <v>0.32270606531881801</v>
      </c>
      <c r="K209" s="2">
        <f t="shared" si="60"/>
        <v>0.64307931570762056</v>
      </c>
      <c r="L209" s="2">
        <f t="shared" si="61"/>
        <v>3.4214618973561428E-2</v>
      </c>
      <c r="M209" s="2">
        <f t="shared" si="62"/>
        <v>-5.5511151231257827E-17</v>
      </c>
      <c r="N209" s="53">
        <v>415</v>
      </c>
      <c r="O209" s="53">
        <v>827</v>
      </c>
      <c r="P209" s="53">
        <v>44</v>
      </c>
      <c r="T209" s="57"/>
      <c r="X209" s="53">
        <v>0</v>
      </c>
      <c r="AA209" s="53"/>
      <c r="AG209" t="str">
        <f t="shared" si="63"/>
        <v>Belgrade</v>
      </c>
      <c r="AH209" t="s">
        <v>1129</v>
      </c>
      <c r="AI209">
        <v>1</v>
      </c>
      <c r="AK209" s="92">
        <v>23</v>
      </c>
      <c r="AL209" s="94">
        <v>11</v>
      </c>
      <c r="AM209" s="94">
        <v>15</v>
      </c>
      <c r="AN209" s="98">
        <v>4020</v>
      </c>
      <c r="AO209" s="98">
        <f t="shared" si="64"/>
        <v>23011</v>
      </c>
      <c r="AP209" t="s">
        <v>1353</v>
      </c>
      <c r="AQ209" s="102">
        <f t="shared" si="65"/>
        <v>2304020</v>
      </c>
      <c r="AR209" s="102"/>
    </row>
    <row r="210" spans="1:44" hidden="1" outlineLevel="1">
      <c r="A210" t="s">
        <v>2101</v>
      </c>
      <c r="B210" s="8" t="s">
        <v>2756</v>
      </c>
      <c r="C210" s="1">
        <f t="shared" si="57"/>
        <v>289</v>
      </c>
      <c r="D210" s="6">
        <f>IF(N210&gt;0, RANK(N210,(N210:P210,Q210:AE210)),0)</f>
        <v>2</v>
      </c>
      <c r="E210" s="6">
        <f>IF(O210&gt;0,RANK(O210,(N210:P210,Q210:AE210)),0)</f>
        <v>1</v>
      </c>
      <c r="F210" s="6">
        <f t="shared" si="58"/>
        <v>3</v>
      </c>
      <c r="G210" s="1">
        <f t="shared" si="66"/>
        <v>124</v>
      </c>
      <c r="H210" s="2">
        <f t="shared" si="67"/>
        <v>0.4290657439446367</v>
      </c>
      <c r="I210" s="7"/>
      <c r="J210" s="2">
        <f t="shared" si="59"/>
        <v>0.26297577854671278</v>
      </c>
      <c r="K210" s="2">
        <f t="shared" si="60"/>
        <v>0.69204152249134943</v>
      </c>
      <c r="L210" s="2">
        <f t="shared" si="61"/>
        <v>4.4982698961937718E-2</v>
      </c>
      <c r="M210" s="2">
        <f t="shared" si="62"/>
        <v>2.0816681711721685E-17</v>
      </c>
      <c r="N210" s="53">
        <v>76</v>
      </c>
      <c r="O210" s="53">
        <v>200</v>
      </c>
      <c r="P210" s="53">
        <v>13</v>
      </c>
      <c r="T210" s="57"/>
      <c r="X210" s="53">
        <v>0</v>
      </c>
      <c r="AA210" s="53"/>
      <c r="AG210" t="str">
        <f t="shared" si="63"/>
        <v>Belmont</v>
      </c>
      <c r="AH210" t="s">
        <v>1876</v>
      </c>
      <c r="AI210">
        <v>2</v>
      </c>
      <c r="AK210" s="92">
        <v>23</v>
      </c>
      <c r="AL210" s="94">
        <v>27</v>
      </c>
      <c r="AM210" s="94">
        <v>10</v>
      </c>
      <c r="AN210" s="98">
        <v>4125</v>
      </c>
      <c r="AO210" s="98">
        <f t="shared" si="64"/>
        <v>23027</v>
      </c>
      <c r="AP210" t="s">
        <v>1353</v>
      </c>
      <c r="AQ210" s="102">
        <f t="shared" si="65"/>
        <v>2304125</v>
      </c>
      <c r="AR210" s="102"/>
    </row>
    <row r="211" spans="1:44" hidden="1" outlineLevel="1">
      <c r="A211" t="s">
        <v>2263</v>
      </c>
      <c r="B211" s="8" t="s">
        <v>2756</v>
      </c>
      <c r="C211" s="1">
        <f t="shared" si="57"/>
        <v>69</v>
      </c>
      <c r="D211" s="6">
        <f>IF(N211&gt;0, RANK(N211,(N211:P211,Q211:AE211)),0)</f>
        <v>2</v>
      </c>
      <c r="E211" s="6">
        <f>IF(O211&gt;0,RANK(O211,(N211:P211,Q211:AE211)),0)</f>
        <v>1</v>
      </c>
      <c r="F211" s="6">
        <f t="shared" si="58"/>
        <v>3</v>
      </c>
      <c r="G211" s="1">
        <f t="shared" si="66"/>
        <v>26</v>
      </c>
      <c r="H211" s="2">
        <f t="shared" si="67"/>
        <v>0.37681159420289856</v>
      </c>
      <c r="I211" s="7"/>
      <c r="J211" s="2">
        <f t="shared" si="59"/>
        <v>0.28985507246376813</v>
      </c>
      <c r="K211" s="2">
        <f t="shared" si="60"/>
        <v>0.66666666666666663</v>
      </c>
      <c r="L211" s="2">
        <f t="shared" si="61"/>
        <v>4.3478260869565216E-2</v>
      </c>
      <c r="M211" s="2">
        <f t="shared" si="62"/>
        <v>8.3266726846886741E-17</v>
      </c>
      <c r="N211" s="53">
        <v>20</v>
      </c>
      <c r="O211" s="53">
        <v>46</v>
      </c>
      <c r="P211" s="53">
        <v>3</v>
      </c>
      <c r="T211" s="57"/>
      <c r="X211" s="53">
        <v>0</v>
      </c>
      <c r="AA211" s="53"/>
      <c r="AG211" t="str">
        <f>A211</f>
        <v>Benedicta</v>
      </c>
      <c r="AH211" t="s">
        <v>1323</v>
      </c>
      <c r="AI211">
        <v>2</v>
      </c>
      <c r="AK211" s="92">
        <v>23</v>
      </c>
      <c r="AL211" s="94">
        <v>3</v>
      </c>
      <c r="AN211" s="98">
        <v>4145</v>
      </c>
      <c r="AO211" s="98">
        <f t="shared" si="64"/>
        <v>23003</v>
      </c>
      <c r="AP211" t="s">
        <v>2276</v>
      </c>
      <c r="AQ211" s="102">
        <f t="shared" si="65"/>
        <v>2304145</v>
      </c>
      <c r="AR211" s="102"/>
    </row>
    <row r="212" spans="1:44" hidden="1" outlineLevel="1">
      <c r="A212" t="s">
        <v>945</v>
      </c>
      <c r="B212" s="8" t="s">
        <v>2756</v>
      </c>
      <c r="C212" s="1">
        <f t="shared" si="57"/>
        <v>1031</v>
      </c>
      <c r="D212" s="6">
        <f>IF(N212&gt;0, RANK(N212,(N212:P212,Q212:AE212)),0)</f>
        <v>2</v>
      </c>
      <c r="E212" s="6">
        <f>IF(O212&gt;0,RANK(O212,(N212:P212,Q212:AE212)),0)</f>
        <v>1</v>
      </c>
      <c r="F212" s="6">
        <f t="shared" si="58"/>
        <v>3</v>
      </c>
      <c r="G212" s="1">
        <f t="shared" si="66"/>
        <v>269</v>
      </c>
      <c r="H212" s="2">
        <f t="shared" si="67"/>
        <v>0.26091173617846752</v>
      </c>
      <c r="I212" s="7"/>
      <c r="J212" s="2">
        <f t="shared" si="59"/>
        <v>0.33268671193016491</v>
      </c>
      <c r="K212" s="2">
        <f t="shared" si="60"/>
        <v>0.59359844810863238</v>
      </c>
      <c r="L212" s="2">
        <f t="shared" si="61"/>
        <v>6.6925315227934046E-2</v>
      </c>
      <c r="M212" s="2">
        <f t="shared" si="62"/>
        <v>6.7895247332687148E-3</v>
      </c>
      <c r="N212" s="53">
        <v>343</v>
      </c>
      <c r="O212" s="53">
        <v>612</v>
      </c>
      <c r="P212" s="53">
        <v>69</v>
      </c>
      <c r="T212" s="57"/>
      <c r="X212" s="53">
        <v>7</v>
      </c>
      <c r="AA212" s="53"/>
      <c r="AG212" t="str">
        <f t="shared" si="63"/>
        <v>Benton</v>
      </c>
      <c r="AH212" t="s">
        <v>1129</v>
      </c>
      <c r="AI212">
        <v>1</v>
      </c>
      <c r="AK212" s="92">
        <v>23</v>
      </c>
      <c r="AL212" s="94">
        <v>11</v>
      </c>
      <c r="AM212" s="94">
        <v>20</v>
      </c>
      <c r="AN212" s="98">
        <v>4475</v>
      </c>
      <c r="AO212" s="98">
        <f t="shared" si="64"/>
        <v>23011</v>
      </c>
      <c r="AP212" t="s">
        <v>1353</v>
      </c>
      <c r="AQ212" s="102">
        <f t="shared" si="65"/>
        <v>2304475</v>
      </c>
      <c r="AR212" s="102"/>
    </row>
    <row r="213" spans="1:44" hidden="1" outlineLevel="1">
      <c r="A213" t="s">
        <v>1213</v>
      </c>
      <c r="B213" s="8" t="s">
        <v>2756</v>
      </c>
      <c r="C213" s="1">
        <f t="shared" si="57"/>
        <v>1568</v>
      </c>
      <c r="D213" s="6">
        <f>IF(N213&gt;0, RANK(N213,(N213:P213,Q213:AE213)),0)</f>
        <v>2</v>
      </c>
      <c r="E213" s="6">
        <f>IF(O213&gt;0,RANK(O213,(N213:P213,Q213:AE213)),0)</f>
        <v>1</v>
      </c>
      <c r="F213" s="6">
        <f t="shared" si="58"/>
        <v>3</v>
      </c>
      <c r="G213" s="1">
        <f t="shared" si="66"/>
        <v>604</v>
      </c>
      <c r="H213" s="2">
        <f t="shared" si="67"/>
        <v>0.38520408163265307</v>
      </c>
      <c r="I213" s="7"/>
      <c r="J213" s="2">
        <f t="shared" si="59"/>
        <v>0.29528061224489793</v>
      </c>
      <c r="K213" s="2">
        <f t="shared" si="60"/>
        <v>0.68048469387755106</v>
      </c>
      <c r="L213" s="2">
        <f t="shared" si="61"/>
        <v>2.423469387755102E-2</v>
      </c>
      <c r="M213" s="2">
        <f t="shared" si="62"/>
        <v>4.163336342344337E-17</v>
      </c>
      <c r="N213" s="53">
        <v>463</v>
      </c>
      <c r="O213" s="53">
        <v>1067</v>
      </c>
      <c r="P213" s="53">
        <v>38</v>
      </c>
      <c r="T213" s="57"/>
      <c r="X213" s="53">
        <v>0</v>
      </c>
      <c r="AA213" s="53"/>
      <c r="AG213" t="str">
        <f t="shared" si="63"/>
        <v>Berwick</v>
      </c>
      <c r="AH213" t="s">
        <v>1344</v>
      </c>
      <c r="AI213">
        <v>1</v>
      </c>
      <c r="AK213" s="92">
        <v>23</v>
      </c>
      <c r="AL213" s="94">
        <v>31</v>
      </c>
      <c r="AM213" s="94">
        <v>20</v>
      </c>
      <c r="AN213" s="98">
        <v>4720</v>
      </c>
      <c r="AO213" s="98">
        <f t="shared" si="64"/>
        <v>23031</v>
      </c>
      <c r="AP213" t="s">
        <v>1353</v>
      </c>
      <c r="AQ213" s="102">
        <f t="shared" si="65"/>
        <v>2304720</v>
      </c>
      <c r="AR213" s="102"/>
    </row>
    <row r="214" spans="1:44" hidden="1" outlineLevel="1">
      <c r="A214" t="s">
        <v>2454</v>
      </c>
      <c r="B214" s="8" t="s">
        <v>2756</v>
      </c>
      <c r="C214" s="1">
        <f t="shared" si="57"/>
        <v>1137</v>
      </c>
      <c r="D214" s="6">
        <f>IF(N214&gt;0, RANK(N214,(N214:P214,Q214:AE214)),0)</f>
        <v>2</v>
      </c>
      <c r="E214" s="6">
        <f>IF(O214&gt;0,RANK(O214,(N214:P214,Q214:AE214)),0)</f>
        <v>1</v>
      </c>
      <c r="F214" s="6">
        <f t="shared" si="58"/>
        <v>3</v>
      </c>
      <c r="G214" s="1">
        <f t="shared" si="66"/>
        <v>323</v>
      </c>
      <c r="H214" s="2">
        <f t="shared" si="67"/>
        <v>0.28408091468777485</v>
      </c>
      <c r="I214" s="7"/>
      <c r="J214" s="2">
        <f t="shared" si="59"/>
        <v>0.34388742304309589</v>
      </c>
      <c r="K214" s="2">
        <f t="shared" si="60"/>
        <v>0.62796833773087068</v>
      </c>
      <c r="L214" s="2">
        <f t="shared" si="61"/>
        <v>2.8144239226033423E-2</v>
      </c>
      <c r="M214" s="2">
        <f t="shared" si="62"/>
        <v>-4.8572257327350599E-17</v>
      </c>
      <c r="N214" s="53">
        <v>391</v>
      </c>
      <c r="O214" s="53">
        <v>714</v>
      </c>
      <c r="P214" s="53">
        <v>32</v>
      </c>
      <c r="T214" s="57"/>
      <c r="X214" s="53">
        <v>0</v>
      </c>
      <c r="AA214" s="53"/>
      <c r="AG214" t="str">
        <f t="shared" si="63"/>
        <v>Bethel</v>
      </c>
      <c r="AH214" t="s">
        <v>1738</v>
      </c>
      <c r="AI214">
        <v>2</v>
      </c>
      <c r="AK214" s="92">
        <v>23</v>
      </c>
      <c r="AL214" s="94">
        <v>17</v>
      </c>
      <c r="AM214" s="94">
        <v>10</v>
      </c>
      <c r="AN214" s="98">
        <v>4825</v>
      </c>
      <c r="AO214" s="98">
        <f t="shared" si="64"/>
        <v>23017</v>
      </c>
      <c r="AP214" t="s">
        <v>1353</v>
      </c>
      <c r="AQ214" s="102">
        <f t="shared" si="65"/>
        <v>2304825</v>
      </c>
      <c r="AR214" s="102"/>
    </row>
    <row r="215" spans="1:44" hidden="1" outlineLevel="1">
      <c r="A215" t="s">
        <v>563</v>
      </c>
      <c r="B215" s="8" t="s">
        <v>2756</v>
      </c>
      <c r="C215" s="1">
        <f t="shared" si="57"/>
        <v>7753</v>
      </c>
      <c r="D215" s="6">
        <f>IF(N215&gt;0, RANK(N215,(N215:P215,Q215:AE215)),0)</f>
        <v>1</v>
      </c>
      <c r="E215" s="6">
        <f>IF(O215&gt;0,RANK(O215,(N215:P215,Q215:AE215)),0)</f>
        <v>2</v>
      </c>
      <c r="F215" s="6">
        <f t="shared" si="58"/>
        <v>3</v>
      </c>
      <c r="G215" s="1">
        <f t="shared" si="66"/>
        <v>512</v>
      </c>
      <c r="H215" s="2">
        <f t="shared" si="67"/>
        <v>6.6038952663485098E-2</v>
      </c>
      <c r="I215" s="7"/>
      <c r="J215" s="2">
        <f t="shared" si="59"/>
        <v>0.49309944537598349</v>
      </c>
      <c r="K215" s="2">
        <f t="shared" si="60"/>
        <v>0.42706049271249841</v>
      </c>
      <c r="L215" s="2">
        <f t="shared" si="61"/>
        <v>7.971107958209725E-2</v>
      </c>
      <c r="M215" s="2">
        <f t="shared" si="62"/>
        <v>1.2898232942085142E-4</v>
      </c>
      <c r="N215" s="53">
        <v>3823</v>
      </c>
      <c r="O215" s="53">
        <v>3311</v>
      </c>
      <c r="P215" s="53">
        <v>618</v>
      </c>
      <c r="T215" s="57"/>
      <c r="X215" s="53">
        <v>1</v>
      </c>
      <c r="AA215" s="53"/>
      <c r="AG215" t="str">
        <f t="shared" si="63"/>
        <v>Biddeford</v>
      </c>
      <c r="AH215" t="s">
        <v>1344</v>
      </c>
      <c r="AI215">
        <v>1</v>
      </c>
      <c r="AK215" s="92">
        <v>23</v>
      </c>
      <c r="AL215" s="94">
        <v>31</v>
      </c>
      <c r="AM215" s="94">
        <v>25</v>
      </c>
      <c r="AN215" s="98">
        <v>4860</v>
      </c>
      <c r="AO215" s="98">
        <f t="shared" si="64"/>
        <v>23031</v>
      </c>
      <c r="AP215" t="s">
        <v>2485</v>
      </c>
      <c r="AQ215" s="102">
        <f t="shared" si="65"/>
        <v>2304860</v>
      </c>
      <c r="AR215" s="102"/>
    </row>
    <row r="216" spans="1:44" hidden="1" outlineLevel="1">
      <c r="A216" t="s">
        <v>2481</v>
      </c>
      <c r="B216" s="8" t="s">
        <v>2756</v>
      </c>
      <c r="C216" s="1">
        <f t="shared" si="57"/>
        <v>518</v>
      </c>
      <c r="D216" s="6">
        <f>IF(N216&gt;0, RANK(N216,(N216:P216,Q216:AE216)),0)</f>
        <v>2</v>
      </c>
      <c r="E216" s="6">
        <f>IF(O216&gt;0,RANK(O216,(N216:P216,Q216:AE216)),0)</f>
        <v>1</v>
      </c>
      <c r="F216" s="6">
        <f t="shared" si="58"/>
        <v>3</v>
      </c>
      <c r="G216" s="1">
        <f t="shared" si="66"/>
        <v>189</v>
      </c>
      <c r="H216" s="2">
        <f t="shared" si="67"/>
        <v>0.36486486486486486</v>
      </c>
      <c r="I216" s="7"/>
      <c r="J216" s="2">
        <f t="shared" si="59"/>
        <v>0.30501930501930502</v>
      </c>
      <c r="K216" s="2">
        <f t="shared" si="60"/>
        <v>0.66988416988416988</v>
      </c>
      <c r="L216" s="2">
        <f t="shared" si="61"/>
        <v>2.5096525096525095E-2</v>
      </c>
      <c r="M216" s="2">
        <f t="shared" si="62"/>
        <v>-4.8572257327350599E-17</v>
      </c>
      <c r="N216" s="53">
        <v>158</v>
      </c>
      <c r="O216" s="53">
        <v>347</v>
      </c>
      <c r="P216" s="53">
        <v>13</v>
      </c>
      <c r="T216" s="57"/>
      <c r="X216" s="53">
        <v>0</v>
      </c>
      <c r="AA216" s="53"/>
      <c r="AG216" t="str">
        <f t="shared" si="63"/>
        <v>Bingham</v>
      </c>
      <c r="AH216" t="s">
        <v>198</v>
      </c>
      <c r="AI216">
        <v>2</v>
      </c>
      <c r="AK216" s="92">
        <v>23</v>
      </c>
      <c r="AL216" s="94">
        <v>25</v>
      </c>
      <c r="AM216" s="94">
        <v>15</v>
      </c>
      <c r="AN216" s="98">
        <v>5000</v>
      </c>
      <c r="AO216" s="98">
        <f t="shared" si="64"/>
        <v>23025</v>
      </c>
      <c r="AP216" t="s">
        <v>1353</v>
      </c>
      <c r="AQ216" s="102">
        <f t="shared" si="65"/>
        <v>2305000</v>
      </c>
      <c r="AR216" s="102"/>
    </row>
    <row r="217" spans="1:44" hidden="1" outlineLevel="1">
      <c r="A217" t="s">
        <v>1509</v>
      </c>
      <c r="B217" s="8" t="s">
        <v>2756</v>
      </c>
      <c r="C217" s="1">
        <f t="shared" si="57"/>
        <v>325</v>
      </c>
      <c r="D217" s="6">
        <f>IF(N217&gt;0, RANK(N217,(N217:P217,Q217:AE217)),0)</f>
        <v>2</v>
      </c>
      <c r="E217" s="6">
        <f>IF(O217&gt;0,RANK(O217,(N217:P217,Q217:AE217)),0)</f>
        <v>1</v>
      </c>
      <c r="F217" s="6">
        <f t="shared" si="58"/>
        <v>3</v>
      </c>
      <c r="G217" s="1">
        <f t="shared" si="66"/>
        <v>216</v>
      </c>
      <c r="H217" s="2">
        <f t="shared" si="67"/>
        <v>0.66461538461538461</v>
      </c>
      <c r="I217" s="7"/>
      <c r="J217" s="2">
        <f t="shared" si="59"/>
        <v>0.15076923076923077</v>
      </c>
      <c r="K217" s="2">
        <f t="shared" si="60"/>
        <v>0.81538461538461537</v>
      </c>
      <c r="L217" s="2">
        <f t="shared" si="61"/>
        <v>3.3846153846153845E-2</v>
      </c>
      <c r="M217" s="2">
        <f t="shared" si="62"/>
        <v>1.3877787807814457E-17</v>
      </c>
      <c r="N217" s="53">
        <v>49</v>
      </c>
      <c r="O217" s="53">
        <v>265</v>
      </c>
      <c r="P217" s="53">
        <v>11</v>
      </c>
      <c r="T217" s="57"/>
      <c r="X217" s="53">
        <v>0</v>
      </c>
      <c r="AA217" s="53"/>
      <c r="AG217" t="str">
        <f t="shared" si="63"/>
        <v>Blaine</v>
      </c>
      <c r="AH217" t="s">
        <v>1323</v>
      </c>
      <c r="AI217">
        <v>2</v>
      </c>
      <c r="AK217" s="92">
        <v>23</v>
      </c>
      <c r="AL217" s="94">
        <v>3</v>
      </c>
      <c r="AM217" s="94">
        <v>30</v>
      </c>
      <c r="AN217" s="98">
        <v>5385</v>
      </c>
      <c r="AO217" s="98">
        <f t="shared" si="64"/>
        <v>23003</v>
      </c>
      <c r="AP217" t="s">
        <v>1353</v>
      </c>
      <c r="AQ217" s="102">
        <f t="shared" si="65"/>
        <v>2305385</v>
      </c>
      <c r="AR217" s="102"/>
    </row>
    <row r="218" spans="1:44" hidden="1" outlineLevel="1">
      <c r="A218" t="s">
        <v>318</v>
      </c>
      <c r="B218" s="8" t="s">
        <v>2756</v>
      </c>
      <c r="C218" s="1">
        <f t="shared" si="57"/>
        <v>1179</v>
      </c>
      <c r="D218" s="6">
        <f>IF(N218&gt;0, RANK(N218,(N218:P218,Q218:AE218)),0)</f>
        <v>2</v>
      </c>
      <c r="E218" s="6">
        <f>IF(O218&gt;0,RANK(O218,(N218:P218,Q218:AE218)),0)</f>
        <v>1</v>
      </c>
      <c r="F218" s="6">
        <f t="shared" si="58"/>
        <v>3</v>
      </c>
      <c r="G218" s="1">
        <f t="shared" si="66"/>
        <v>322</v>
      </c>
      <c r="H218" s="2">
        <f t="shared" si="67"/>
        <v>0.2731128074639525</v>
      </c>
      <c r="I218" s="7"/>
      <c r="J218" s="2">
        <f t="shared" si="59"/>
        <v>0.35199321458863442</v>
      </c>
      <c r="K218" s="2">
        <f t="shared" si="60"/>
        <v>0.62510602205258692</v>
      </c>
      <c r="L218" s="2">
        <f t="shared" si="61"/>
        <v>2.2900763358778626E-2</v>
      </c>
      <c r="M218" s="2">
        <f t="shared" si="62"/>
        <v>3.8163916471489756E-17</v>
      </c>
      <c r="N218" s="53">
        <v>415</v>
      </c>
      <c r="O218" s="53">
        <v>737</v>
      </c>
      <c r="P218" s="53">
        <v>27</v>
      </c>
      <c r="T218" s="57"/>
      <c r="X218" s="53">
        <v>0</v>
      </c>
      <c r="AA218" s="53"/>
      <c r="AG218" t="str">
        <f t="shared" si="63"/>
        <v>Blue Hill</v>
      </c>
      <c r="AH218" t="s">
        <v>2792</v>
      </c>
      <c r="AI218">
        <v>2</v>
      </c>
      <c r="AK218" s="92">
        <v>23</v>
      </c>
      <c r="AL218" s="94">
        <v>9</v>
      </c>
      <c r="AM218" s="94">
        <v>20</v>
      </c>
      <c r="AN218" s="98">
        <v>5700</v>
      </c>
      <c r="AO218" s="98">
        <f t="shared" si="64"/>
        <v>23009</v>
      </c>
      <c r="AP218" t="s">
        <v>1353</v>
      </c>
      <c r="AQ218" s="102">
        <f t="shared" si="65"/>
        <v>2305700</v>
      </c>
      <c r="AR218" s="102"/>
    </row>
    <row r="219" spans="1:44" hidden="1" outlineLevel="1">
      <c r="A219" t="s">
        <v>324</v>
      </c>
      <c r="B219" s="8" t="s">
        <v>2756</v>
      </c>
      <c r="C219" s="1">
        <f t="shared" si="57"/>
        <v>1345</v>
      </c>
      <c r="D219" s="6">
        <f>IF(N219&gt;0, RANK(N219,(N219:P219,Q219:AE219)),0)</f>
        <v>2</v>
      </c>
      <c r="E219" s="6">
        <f>IF(O219&gt;0,RANK(O219,(N219:P219,Q219:AE219)),0)</f>
        <v>1</v>
      </c>
      <c r="F219" s="6">
        <f t="shared" si="58"/>
        <v>3</v>
      </c>
      <c r="G219" s="1">
        <f t="shared" si="66"/>
        <v>550</v>
      </c>
      <c r="H219" s="2">
        <f t="shared" si="67"/>
        <v>0.40892193308550184</v>
      </c>
      <c r="I219" s="7"/>
      <c r="J219" s="2">
        <f t="shared" si="59"/>
        <v>0.28401486988847585</v>
      </c>
      <c r="K219" s="2">
        <f t="shared" si="60"/>
        <v>0.69293680297397775</v>
      </c>
      <c r="L219" s="2">
        <f t="shared" si="61"/>
        <v>2.3048327137546468E-2</v>
      </c>
      <c r="M219" s="2">
        <f t="shared" si="62"/>
        <v>-1.2490009027033011E-16</v>
      </c>
      <c r="N219" s="53">
        <v>382</v>
      </c>
      <c r="O219" s="53">
        <v>932</v>
      </c>
      <c r="P219" s="53">
        <v>31</v>
      </c>
      <c r="T219" s="57"/>
      <c r="X219" s="53">
        <v>0</v>
      </c>
      <c r="AA219" s="53"/>
      <c r="AG219" t="str">
        <f t="shared" si="63"/>
        <v>Boothbay</v>
      </c>
      <c r="AH219" t="s">
        <v>1001</v>
      </c>
      <c r="AI219">
        <v>1</v>
      </c>
      <c r="AK219" s="92">
        <v>23</v>
      </c>
      <c r="AL219" s="94">
        <v>15</v>
      </c>
      <c r="AM219" s="94">
        <v>10</v>
      </c>
      <c r="AN219" s="98">
        <v>6050</v>
      </c>
      <c r="AO219" s="98">
        <f t="shared" si="64"/>
        <v>23015</v>
      </c>
      <c r="AP219" t="s">
        <v>1353</v>
      </c>
      <c r="AQ219" s="102">
        <f t="shared" si="65"/>
        <v>2306050</v>
      </c>
      <c r="AR219" s="102"/>
    </row>
    <row r="220" spans="1:44" hidden="1" outlineLevel="1">
      <c r="A220" t="s">
        <v>1160</v>
      </c>
      <c r="B220" s="8" t="s">
        <v>2756</v>
      </c>
      <c r="C220" s="1">
        <f t="shared" si="57"/>
        <v>1186</v>
      </c>
      <c r="D220" s="6">
        <f>IF(N220&gt;0, RANK(N220,(N220:P220,Q220:AE220)),0)</f>
        <v>2</v>
      </c>
      <c r="E220" s="6">
        <f>IF(O220&gt;0,RANK(O220,(N220:P220,Q220:AE220)),0)</f>
        <v>1</v>
      </c>
      <c r="F220" s="6">
        <f t="shared" si="58"/>
        <v>3</v>
      </c>
      <c r="G220" s="1">
        <f t="shared" si="66"/>
        <v>534</v>
      </c>
      <c r="H220" s="2">
        <f t="shared" si="67"/>
        <v>0.4502529510961214</v>
      </c>
      <c r="I220" s="7"/>
      <c r="J220" s="2">
        <f t="shared" si="59"/>
        <v>0.25716694772344012</v>
      </c>
      <c r="K220" s="2">
        <f t="shared" si="60"/>
        <v>0.70741989881956158</v>
      </c>
      <c r="L220" s="2">
        <f t="shared" si="61"/>
        <v>3.5413153456998317E-2</v>
      </c>
      <c r="M220" s="2">
        <f t="shared" si="62"/>
        <v>-6.9388939039072284E-17</v>
      </c>
      <c r="N220" s="53">
        <v>305</v>
      </c>
      <c r="O220" s="53">
        <v>839</v>
      </c>
      <c r="P220" s="53">
        <v>42</v>
      </c>
      <c r="T220" s="57"/>
      <c r="X220" s="53">
        <v>0</v>
      </c>
      <c r="AA220" s="53"/>
      <c r="AG220" t="str">
        <f t="shared" si="63"/>
        <v>Boothbay Harbor</v>
      </c>
      <c r="AH220" t="s">
        <v>1001</v>
      </c>
      <c r="AI220">
        <v>1</v>
      </c>
      <c r="AK220" s="92">
        <v>23</v>
      </c>
      <c r="AL220" s="94">
        <v>15</v>
      </c>
      <c r="AM220" s="94">
        <v>15</v>
      </c>
      <c r="AN220" s="98">
        <v>6120</v>
      </c>
      <c r="AO220" s="98">
        <f t="shared" si="64"/>
        <v>23015</v>
      </c>
      <c r="AP220" t="s">
        <v>1353</v>
      </c>
      <c r="AQ220" s="102">
        <f t="shared" si="65"/>
        <v>2306120</v>
      </c>
      <c r="AR220" s="102"/>
    </row>
    <row r="221" spans="1:44" hidden="1" outlineLevel="1">
      <c r="A221" t="s">
        <v>43</v>
      </c>
      <c r="B221" s="8" t="s">
        <v>2756</v>
      </c>
      <c r="C221" s="1">
        <f t="shared" si="57"/>
        <v>957</v>
      </c>
      <c r="D221" s="6">
        <f>IF(N221&gt;0, RANK(N221,(N221:P221,Q221:AE221)),0)</f>
        <v>2</v>
      </c>
      <c r="E221" s="6">
        <f>IF(O221&gt;0,RANK(O221,(N221:P221,Q221:AE221)),0)</f>
        <v>1</v>
      </c>
      <c r="F221" s="6">
        <f t="shared" si="58"/>
        <v>3</v>
      </c>
      <c r="G221" s="1">
        <f t="shared" si="66"/>
        <v>288</v>
      </c>
      <c r="H221" s="2">
        <f t="shared" si="67"/>
        <v>0.30094043887147337</v>
      </c>
      <c r="I221" s="7"/>
      <c r="J221" s="2">
        <f t="shared" si="59"/>
        <v>0.3207941483803553</v>
      </c>
      <c r="K221" s="2">
        <f t="shared" si="60"/>
        <v>0.62173458725182862</v>
      </c>
      <c r="L221" s="2">
        <f t="shared" si="61"/>
        <v>5.7471264367816091E-2</v>
      </c>
      <c r="M221" s="2">
        <f t="shared" si="62"/>
        <v>-6.9388939039072284E-17</v>
      </c>
      <c r="N221" s="53">
        <v>307</v>
      </c>
      <c r="O221" s="53">
        <v>595</v>
      </c>
      <c r="P221" s="53">
        <v>55</v>
      </c>
      <c r="T221" s="57"/>
      <c r="X221" s="53">
        <v>0</v>
      </c>
      <c r="AA221" s="53"/>
      <c r="AG221" t="str">
        <f t="shared" si="63"/>
        <v>Bowdoin</v>
      </c>
      <c r="AH221" t="s">
        <v>780</v>
      </c>
      <c r="AI221">
        <v>1</v>
      </c>
      <c r="AK221" s="92">
        <v>23</v>
      </c>
      <c r="AL221" s="94">
        <v>23</v>
      </c>
      <c r="AM221" s="94">
        <v>15</v>
      </c>
      <c r="AN221" s="98">
        <v>6260</v>
      </c>
      <c r="AO221" s="98">
        <f t="shared" si="64"/>
        <v>23023</v>
      </c>
      <c r="AP221" t="s">
        <v>1353</v>
      </c>
      <c r="AQ221" s="102">
        <f t="shared" si="65"/>
        <v>2306260</v>
      </c>
      <c r="AR221" s="102"/>
    </row>
    <row r="222" spans="1:44" hidden="1" outlineLevel="1">
      <c r="A222" t="s">
        <v>570</v>
      </c>
      <c r="B222" s="8" t="s">
        <v>2756</v>
      </c>
      <c r="C222" s="1">
        <f t="shared" si="57"/>
        <v>1156</v>
      </c>
      <c r="D222" s="6">
        <f>IF(N222&gt;0, RANK(N222,(N222:P222,Q222:AE222)),0)</f>
        <v>2</v>
      </c>
      <c r="E222" s="6">
        <f>IF(O222&gt;0,RANK(O222,(N222:P222,Q222:AE222)),0)</f>
        <v>1</v>
      </c>
      <c r="F222" s="6">
        <f t="shared" si="58"/>
        <v>3</v>
      </c>
      <c r="G222" s="1">
        <f t="shared" si="66"/>
        <v>180</v>
      </c>
      <c r="H222" s="2">
        <f t="shared" si="67"/>
        <v>0.15570934256055363</v>
      </c>
      <c r="I222" s="7"/>
      <c r="J222" s="2">
        <f t="shared" si="59"/>
        <v>0.39965397923875434</v>
      </c>
      <c r="K222" s="2">
        <f t="shared" si="60"/>
        <v>0.55536332179930792</v>
      </c>
      <c r="L222" s="2">
        <f t="shared" si="61"/>
        <v>4.4982698961937718E-2</v>
      </c>
      <c r="M222" s="2">
        <f t="shared" si="62"/>
        <v>2.0816681711721685E-17</v>
      </c>
      <c r="N222" s="53">
        <v>462</v>
      </c>
      <c r="O222" s="53">
        <v>642</v>
      </c>
      <c r="P222" s="53">
        <v>52</v>
      </c>
      <c r="T222" s="57"/>
      <c r="X222" s="53">
        <v>0</v>
      </c>
      <c r="AA222" s="53"/>
      <c r="AG222" t="str">
        <f t="shared" si="63"/>
        <v>Bowdoinham</v>
      </c>
      <c r="AH222" t="s">
        <v>780</v>
      </c>
      <c r="AI222">
        <v>1</v>
      </c>
      <c r="AK222" s="92">
        <v>23</v>
      </c>
      <c r="AL222" s="94">
        <v>23</v>
      </c>
      <c r="AM222" s="94">
        <v>20</v>
      </c>
      <c r="AN222" s="98">
        <v>6365</v>
      </c>
      <c r="AO222" s="98">
        <f t="shared" si="64"/>
        <v>23023</v>
      </c>
      <c r="AP222" t="s">
        <v>1353</v>
      </c>
      <c r="AQ222" s="102">
        <f t="shared" si="65"/>
        <v>2306365</v>
      </c>
      <c r="AR222" s="102"/>
    </row>
    <row r="223" spans="1:44" hidden="1" outlineLevel="1">
      <c r="A223" t="s">
        <v>1443</v>
      </c>
      <c r="B223" s="8" t="s">
        <v>2756</v>
      </c>
      <c r="C223" s="1">
        <f t="shared" si="57"/>
        <v>71</v>
      </c>
      <c r="D223" s="6">
        <f>IF(N223&gt;0, RANK(N223,(N223:P223,Q223:AE223)),0)</f>
        <v>2</v>
      </c>
      <c r="E223" s="6">
        <f>IF(O223&gt;0,RANK(O223,(N223:P223,Q223:AE223)),0)</f>
        <v>1</v>
      </c>
      <c r="F223" s="6">
        <f t="shared" si="58"/>
        <v>3</v>
      </c>
      <c r="G223" s="1">
        <f t="shared" si="66"/>
        <v>56</v>
      </c>
      <c r="H223" s="2">
        <f t="shared" si="67"/>
        <v>0.78873239436619713</v>
      </c>
      <c r="I223" s="7"/>
      <c r="J223" s="2">
        <f t="shared" si="59"/>
        <v>9.8591549295774641E-2</v>
      </c>
      <c r="K223" s="2">
        <f t="shared" si="60"/>
        <v>0.88732394366197187</v>
      </c>
      <c r="L223" s="2">
        <f t="shared" si="61"/>
        <v>1.4084507042253521E-2</v>
      </c>
      <c r="M223" s="2">
        <f t="shared" si="62"/>
        <v>-1.9081958235744878E-17</v>
      </c>
      <c r="N223" s="53">
        <v>7</v>
      </c>
      <c r="O223" s="53">
        <v>63</v>
      </c>
      <c r="P223" s="53">
        <v>1</v>
      </c>
      <c r="T223" s="57"/>
      <c r="X223" s="53">
        <v>0</v>
      </c>
      <c r="AA223" s="53"/>
      <c r="AG223" t="str">
        <f t="shared" si="63"/>
        <v>Bowerbank</v>
      </c>
      <c r="AH223" t="s">
        <v>361</v>
      </c>
      <c r="AI223">
        <v>2</v>
      </c>
      <c r="AK223" s="92">
        <v>23</v>
      </c>
      <c r="AL223" s="94">
        <v>21</v>
      </c>
      <c r="AM223" s="94">
        <v>25</v>
      </c>
      <c r="AN223" s="98">
        <v>6400</v>
      </c>
      <c r="AO223" s="98">
        <f t="shared" si="64"/>
        <v>23021</v>
      </c>
      <c r="AP223" t="s">
        <v>1353</v>
      </c>
      <c r="AQ223" s="102">
        <f t="shared" si="65"/>
        <v>2306400</v>
      </c>
      <c r="AR223" s="102"/>
    </row>
    <row r="224" spans="1:44" hidden="1" outlineLevel="1">
      <c r="A224" t="s">
        <v>237</v>
      </c>
      <c r="B224" s="8" t="s">
        <v>2756</v>
      </c>
      <c r="C224" s="1">
        <f t="shared" si="57"/>
        <v>427</v>
      </c>
      <c r="D224" s="6">
        <f>IF(N224&gt;0, RANK(N224,(N224:P224,Q224:AE224)),0)</f>
        <v>2</v>
      </c>
      <c r="E224" s="6">
        <f>IF(O224&gt;0,RANK(O224,(N224:P224,Q224:AE224)),0)</f>
        <v>1</v>
      </c>
      <c r="F224" s="6">
        <f t="shared" si="58"/>
        <v>3</v>
      </c>
      <c r="G224" s="1">
        <f t="shared" si="66"/>
        <v>132</v>
      </c>
      <c r="H224" s="2">
        <f t="shared" si="67"/>
        <v>0.30913348946135832</v>
      </c>
      <c r="I224" s="7"/>
      <c r="J224" s="2">
        <f t="shared" si="59"/>
        <v>0.32552693208430911</v>
      </c>
      <c r="K224" s="2">
        <f t="shared" si="60"/>
        <v>0.63466042154566749</v>
      </c>
      <c r="L224" s="2">
        <f t="shared" si="61"/>
        <v>3.9812646370023422E-2</v>
      </c>
      <c r="M224" s="2">
        <f t="shared" si="62"/>
        <v>4.163336342344337E-17</v>
      </c>
      <c r="N224" s="53">
        <v>139</v>
      </c>
      <c r="O224" s="53">
        <v>271</v>
      </c>
      <c r="P224" s="53">
        <v>17</v>
      </c>
      <c r="T224" s="57"/>
      <c r="X224" s="53">
        <v>0</v>
      </c>
      <c r="AA224" s="53"/>
      <c r="AG224" t="str">
        <f t="shared" si="63"/>
        <v>Bradford</v>
      </c>
      <c r="AH224" t="s">
        <v>1447</v>
      </c>
      <c r="AI224">
        <v>2</v>
      </c>
      <c r="AK224" s="92">
        <v>23</v>
      </c>
      <c r="AL224" s="94">
        <v>19</v>
      </c>
      <c r="AM224" s="94">
        <v>15</v>
      </c>
      <c r="AN224" s="98">
        <v>6575</v>
      </c>
      <c r="AO224" s="98">
        <f t="shared" si="64"/>
        <v>23019</v>
      </c>
      <c r="AP224" t="s">
        <v>1353</v>
      </c>
      <c r="AQ224" s="102">
        <f t="shared" si="65"/>
        <v>2306575</v>
      </c>
      <c r="AR224" s="102"/>
    </row>
    <row r="225" spans="1:44" hidden="1" outlineLevel="1">
      <c r="A225" t="s">
        <v>2581</v>
      </c>
      <c r="B225" s="8" t="s">
        <v>2756</v>
      </c>
      <c r="C225" s="1">
        <f t="shared" si="57"/>
        <v>510</v>
      </c>
      <c r="D225" s="6">
        <f>IF(N225&gt;0, RANK(N225,(N225:P225,Q225:AE225)),0)</f>
        <v>2</v>
      </c>
      <c r="E225" s="6">
        <f>IF(O225&gt;0,RANK(O225,(N225:P225,Q225:AE225)),0)</f>
        <v>1</v>
      </c>
      <c r="F225" s="6">
        <f t="shared" si="58"/>
        <v>3</v>
      </c>
      <c r="G225" s="1">
        <f t="shared" si="66"/>
        <v>99</v>
      </c>
      <c r="H225" s="2">
        <f t="shared" si="67"/>
        <v>0.19411764705882353</v>
      </c>
      <c r="I225" s="7"/>
      <c r="J225" s="2">
        <f t="shared" si="59"/>
        <v>0.3843137254901961</v>
      </c>
      <c r="K225" s="2">
        <f t="shared" si="60"/>
        <v>0.57843137254901966</v>
      </c>
      <c r="L225" s="2">
        <f t="shared" si="61"/>
        <v>3.7254901960784313E-2</v>
      </c>
      <c r="M225" s="2">
        <f t="shared" si="62"/>
        <v>-2.0816681711721685E-17</v>
      </c>
      <c r="N225" s="53">
        <v>196</v>
      </c>
      <c r="O225" s="53">
        <v>295</v>
      </c>
      <c r="P225" s="53">
        <v>19</v>
      </c>
      <c r="T225" s="57"/>
      <c r="X225" s="53">
        <v>0</v>
      </c>
      <c r="AA225" s="53"/>
      <c r="AG225" t="str">
        <f t="shared" si="63"/>
        <v>Bradley</v>
      </c>
      <c r="AH225" t="s">
        <v>1447</v>
      </c>
      <c r="AI225">
        <v>2</v>
      </c>
      <c r="AK225" s="92">
        <v>23</v>
      </c>
      <c r="AL225" s="94">
        <v>19</v>
      </c>
      <c r="AM225" s="94">
        <v>20</v>
      </c>
      <c r="AN225" s="98">
        <v>6680</v>
      </c>
      <c r="AO225" s="98">
        <f t="shared" si="64"/>
        <v>23019</v>
      </c>
      <c r="AP225" t="s">
        <v>1353</v>
      </c>
      <c r="AQ225" s="102">
        <f t="shared" si="65"/>
        <v>2306680</v>
      </c>
      <c r="AR225" s="102"/>
    </row>
    <row r="226" spans="1:44" hidden="1" outlineLevel="1">
      <c r="A226" t="s">
        <v>2861</v>
      </c>
      <c r="B226" s="8" t="s">
        <v>2756</v>
      </c>
      <c r="C226" s="1">
        <f t="shared" si="57"/>
        <v>377</v>
      </c>
      <c r="D226" s="6">
        <f>IF(N226&gt;0, RANK(N226,(N226:P226,Q226:AE226)),0)</f>
        <v>2</v>
      </c>
      <c r="E226" s="6">
        <f>IF(O226&gt;0,RANK(O226,(N226:P226,Q226:AE226)),0)</f>
        <v>1</v>
      </c>
      <c r="F226" s="6">
        <f t="shared" si="58"/>
        <v>3</v>
      </c>
      <c r="G226" s="1">
        <f t="shared" si="66"/>
        <v>104</v>
      </c>
      <c r="H226" s="2">
        <f t="shared" si="67"/>
        <v>0.27586206896551724</v>
      </c>
      <c r="I226" s="7"/>
      <c r="J226" s="2">
        <f t="shared" si="59"/>
        <v>0.34217506631299732</v>
      </c>
      <c r="K226" s="2">
        <f t="shared" si="60"/>
        <v>0.61803713527851456</v>
      </c>
      <c r="L226" s="2">
        <f t="shared" si="61"/>
        <v>3.9787798408488062E-2</v>
      </c>
      <c r="M226" s="2">
        <f t="shared" si="62"/>
        <v>5.5511151231257827E-17</v>
      </c>
      <c r="N226" s="53">
        <v>129</v>
      </c>
      <c r="O226" s="53">
        <v>233</v>
      </c>
      <c r="P226" s="53">
        <v>15</v>
      </c>
      <c r="T226" s="57"/>
      <c r="X226" s="53">
        <v>0</v>
      </c>
      <c r="AA226" s="53"/>
      <c r="AG226" t="str">
        <f t="shared" si="63"/>
        <v>Bremen</v>
      </c>
      <c r="AH226" t="s">
        <v>1001</v>
      </c>
      <c r="AI226">
        <v>1</v>
      </c>
      <c r="AK226" s="92">
        <v>23</v>
      </c>
      <c r="AL226" s="94">
        <v>15</v>
      </c>
      <c r="AM226" s="94">
        <v>20</v>
      </c>
      <c r="AN226" s="98">
        <v>6855</v>
      </c>
      <c r="AO226" s="98">
        <f t="shared" si="64"/>
        <v>23015</v>
      </c>
      <c r="AP226" t="s">
        <v>1353</v>
      </c>
      <c r="AQ226" s="102">
        <f t="shared" si="65"/>
        <v>2306855</v>
      </c>
      <c r="AR226" s="102"/>
    </row>
    <row r="227" spans="1:44" hidden="1" outlineLevel="1">
      <c r="A227" t="s">
        <v>1275</v>
      </c>
      <c r="B227" s="8" t="s">
        <v>2756</v>
      </c>
      <c r="C227" s="1">
        <f t="shared" si="57"/>
        <v>4113</v>
      </c>
      <c r="D227" s="6">
        <f>IF(N227&gt;0, RANK(N227,(N227:P227,Q227:AE227)),0)</f>
        <v>2</v>
      </c>
      <c r="E227" s="6">
        <f>IF(O227&gt;0,RANK(O227,(N227:P227,Q227:AE227)),0)</f>
        <v>1</v>
      </c>
      <c r="F227" s="6">
        <f t="shared" si="58"/>
        <v>3</v>
      </c>
      <c r="G227" s="1">
        <f t="shared" si="66"/>
        <v>1862</v>
      </c>
      <c r="H227" s="2">
        <f t="shared" si="67"/>
        <v>0.45271091660588381</v>
      </c>
      <c r="I227" s="7"/>
      <c r="J227" s="2">
        <f t="shared" si="59"/>
        <v>0.26088013615365913</v>
      </c>
      <c r="K227" s="2">
        <f t="shared" si="60"/>
        <v>0.71359105275954293</v>
      </c>
      <c r="L227" s="2">
        <f t="shared" si="61"/>
        <v>2.3340627279358133E-2</v>
      </c>
      <c r="M227" s="2">
        <f t="shared" si="62"/>
        <v>2.1881838074398093E-3</v>
      </c>
      <c r="N227" s="53">
        <v>1073</v>
      </c>
      <c r="O227" s="53">
        <v>2935</v>
      </c>
      <c r="P227" s="53">
        <v>96</v>
      </c>
      <c r="T227" s="57"/>
      <c r="X227" s="53">
        <v>9</v>
      </c>
      <c r="AA227" s="53"/>
      <c r="AG227" t="str">
        <f t="shared" si="63"/>
        <v>Brewer</v>
      </c>
      <c r="AH227" t="s">
        <v>1447</v>
      </c>
      <c r="AI227">
        <v>2</v>
      </c>
      <c r="AK227" s="92">
        <v>23</v>
      </c>
      <c r="AL227" s="94">
        <v>19</v>
      </c>
      <c r="AM227" s="94">
        <v>25</v>
      </c>
      <c r="AN227" s="98">
        <v>6925</v>
      </c>
      <c r="AO227" s="98">
        <f t="shared" si="64"/>
        <v>23019</v>
      </c>
      <c r="AP227" t="s">
        <v>2485</v>
      </c>
      <c r="AQ227" s="102">
        <f t="shared" si="65"/>
        <v>2306925</v>
      </c>
      <c r="AR227" s="102"/>
    </row>
    <row r="228" spans="1:44" hidden="1" outlineLevel="1">
      <c r="A228" t="s">
        <v>2785</v>
      </c>
      <c r="B228" s="8" t="s">
        <v>2756</v>
      </c>
      <c r="C228" s="1">
        <f t="shared" si="57"/>
        <v>314</v>
      </c>
      <c r="D228" s="6">
        <f>IF(N228&gt;0, RANK(N228,(N228:P228,Q228:AE228)),0)</f>
        <v>2</v>
      </c>
      <c r="E228" s="6">
        <f>IF(O228&gt;0,RANK(O228,(N228:P228,Q228:AE228)),0)</f>
        <v>1</v>
      </c>
      <c r="F228" s="6">
        <f t="shared" si="58"/>
        <v>3</v>
      </c>
      <c r="G228" s="1">
        <f t="shared" si="66"/>
        <v>189</v>
      </c>
      <c r="H228" s="2">
        <f t="shared" si="67"/>
        <v>0.60191082802547768</v>
      </c>
      <c r="I228" s="7"/>
      <c r="J228" s="2">
        <f t="shared" si="59"/>
        <v>0.1751592356687898</v>
      </c>
      <c r="K228" s="2">
        <f t="shared" si="60"/>
        <v>0.77707006369426757</v>
      </c>
      <c r="L228" s="2">
        <f t="shared" si="61"/>
        <v>4.4585987261146494E-2</v>
      </c>
      <c r="M228" s="2">
        <f t="shared" si="62"/>
        <v>3.1847133757961707E-3</v>
      </c>
      <c r="N228" s="53">
        <v>55</v>
      </c>
      <c r="O228" s="53">
        <v>244</v>
      </c>
      <c r="P228" s="53">
        <v>14</v>
      </c>
      <c r="T228" s="57"/>
      <c r="X228" s="53">
        <v>1</v>
      </c>
      <c r="AA228" s="53"/>
      <c r="AG228" t="str">
        <f t="shared" si="63"/>
        <v>Bridgewater</v>
      </c>
      <c r="AH228" t="s">
        <v>1323</v>
      </c>
      <c r="AI228">
        <v>2</v>
      </c>
      <c r="AK228" s="92">
        <v>23</v>
      </c>
      <c r="AL228" s="94">
        <v>3</v>
      </c>
      <c r="AM228" s="94">
        <v>35</v>
      </c>
      <c r="AN228" s="98">
        <v>7065</v>
      </c>
      <c r="AO228" s="98">
        <f t="shared" si="64"/>
        <v>23003</v>
      </c>
      <c r="AP228" t="s">
        <v>1353</v>
      </c>
      <c r="AQ228" s="102">
        <f t="shared" si="65"/>
        <v>2307065</v>
      </c>
      <c r="AR228" s="102"/>
    </row>
    <row r="229" spans="1:44" hidden="1" outlineLevel="1">
      <c r="A229" t="s">
        <v>1317</v>
      </c>
      <c r="B229" s="8" t="s">
        <v>2756</v>
      </c>
      <c r="C229" s="1">
        <f t="shared" si="57"/>
        <v>1907</v>
      </c>
      <c r="D229" s="6">
        <f>IF(N229&gt;0, RANK(N229,(N229:P229,Q229:AE229)),0)</f>
        <v>2</v>
      </c>
      <c r="E229" s="6">
        <f>IF(O229&gt;0,RANK(O229,(N229:P229,Q229:AE229)),0)</f>
        <v>1</v>
      </c>
      <c r="F229" s="6">
        <f t="shared" si="58"/>
        <v>3</v>
      </c>
      <c r="G229" s="1">
        <f t="shared" si="66"/>
        <v>634</v>
      </c>
      <c r="H229" s="2">
        <f t="shared" si="67"/>
        <v>0.33245936025170425</v>
      </c>
      <c r="I229" s="7"/>
      <c r="J229" s="2">
        <f t="shared" si="59"/>
        <v>0.31305715783953852</v>
      </c>
      <c r="K229" s="2">
        <f t="shared" si="60"/>
        <v>0.64551651809124277</v>
      </c>
      <c r="L229" s="2">
        <f t="shared" si="61"/>
        <v>4.1426324069218666E-2</v>
      </c>
      <c r="M229" s="2">
        <f t="shared" si="62"/>
        <v>9.0205620750793969E-17</v>
      </c>
      <c r="N229" s="53">
        <v>597</v>
      </c>
      <c r="O229" s="53">
        <v>1231</v>
      </c>
      <c r="P229" s="53">
        <v>79</v>
      </c>
      <c r="T229" s="57"/>
      <c r="X229" s="53">
        <v>0</v>
      </c>
      <c r="AA229" s="53"/>
      <c r="AG229" t="str">
        <f t="shared" si="63"/>
        <v>Bridgton</v>
      </c>
      <c r="AH229" t="s">
        <v>608</v>
      </c>
      <c r="AI229">
        <v>1</v>
      </c>
      <c r="AK229" s="92">
        <v>23</v>
      </c>
      <c r="AL229" s="94">
        <v>5</v>
      </c>
      <c r="AM229" s="94">
        <v>10</v>
      </c>
      <c r="AN229" s="98">
        <v>7170</v>
      </c>
      <c r="AO229" s="98">
        <f t="shared" si="64"/>
        <v>23005</v>
      </c>
      <c r="AP229" t="s">
        <v>1353</v>
      </c>
      <c r="AQ229" s="102">
        <f t="shared" si="65"/>
        <v>2307170</v>
      </c>
      <c r="AR229" s="102"/>
    </row>
    <row r="230" spans="1:44" hidden="1" outlineLevel="1">
      <c r="A230" t="s">
        <v>952</v>
      </c>
      <c r="B230" s="8" t="s">
        <v>2756</v>
      </c>
      <c r="C230" s="1">
        <f t="shared" si="57"/>
        <v>32</v>
      </c>
      <c r="D230" s="6">
        <f>IF(N230&gt;0, RANK(N230,(N230:P230,Q230:AE230)),0)</f>
        <v>1</v>
      </c>
      <c r="E230" s="6">
        <f>IF(O230&gt;0,RANK(O230,(N230:P230,Q230:AE230)),0)</f>
        <v>2</v>
      </c>
      <c r="F230" s="6">
        <f t="shared" si="58"/>
        <v>3</v>
      </c>
      <c r="G230" s="1">
        <f t="shared" si="66"/>
        <v>2</v>
      </c>
      <c r="H230" s="2">
        <f t="shared" si="67"/>
        <v>6.25E-2</v>
      </c>
      <c r="I230" s="7"/>
      <c r="J230" s="2">
        <f t="shared" si="59"/>
        <v>0.4375</v>
      </c>
      <c r="K230" s="2">
        <f t="shared" si="60"/>
        <v>0.375</v>
      </c>
      <c r="L230" s="2">
        <f t="shared" si="61"/>
        <v>0.1875</v>
      </c>
      <c r="M230" s="2">
        <f t="shared" si="62"/>
        <v>0</v>
      </c>
      <c r="N230" s="53">
        <v>14</v>
      </c>
      <c r="O230" s="53">
        <v>12</v>
      </c>
      <c r="P230" s="53">
        <v>6</v>
      </c>
      <c r="T230" s="57"/>
      <c r="X230" s="53">
        <v>0</v>
      </c>
      <c r="AA230" s="53"/>
      <c r="AG230" t="str">
        <f t="shared" si="63"/>
        <v>Brighton</v>
      </c>
      <c r="AH230" t="s">
        <v>198</v>
      </c>
      <c r="AI230">
        <v>2</v>
      </c>
      <c r="AK230" s="92">
        <v>23</v>
      </c>
      <c r="AL230" s="94">
        <v>25</v>
      </c>
      <c r="AM230" s="94">
        <v>20</v>
      </c>
      <c r="AN230" s="98">
        <v>7380</v>
      </c>
      <c r="AO230" s="98">
        <f t="shared" si="64"/>
        <v>23025</v>
      </c>
      <c r="AP230" t="s">
        <v>2239</v>
      </c>
      <c r="AQ230" s="102">
        <f t="shared" si="65"/>
        <v>2307380</v>
      </c>
      <c r="AR230" s="102"/>
    </row>
    <row r="231" spans="1:44" hidden="1" outlineLevel="1">
      <c r="A231" t="s">
        <v>764</v>
      </c>
      <c r="B231" s="8" t="s">
        <v>2756</v>
      </c>
      <c r="C231" s="1">
        <f t="shared" si="57"/>
        <v>1473</v>
      </c>
      <c r="D231" s="6">
        <f>IF(N231&gt;0, RANK(N231,(N231:P231,Q231:AE231)),0)</f>
        <v>2</v>
      </c>
      <c r="E231" s="6">
        <f>IF(O231&gt;0,RANK(O231,(N231:P231,Q231:AE231)),0)</f>
        <v>1</v>
      </c>
      <c r="F231" s="6">
        <f t="shared" si="58"/>
        <v>3</v>
      </c>
      <c r="G231" s="1">
        <f t="shared" si="66"/>
        <v>495</v>
      </c>
      <c r="H231" s="2">
        <f t="shared" si="67"/>
        <v>0.33604887983706722</v>
      </c>
      <c r="I231" s="7"/>
      <c r="J231" s="2">
        <f t="shared" si="59"/>
        <v>0.32315003394433128</v>
      </c>
      <c r="K231" s="2">
        <f t="shared" si="60"/>
        <v>0.6591989137813985</v>
      </c>
      <c r="L231" s="2">
        <f t="shared" si="61"/>
        <v>1.7651052274270197E-2</v>
      </c>
      <c r="M231" s="2">
        <f t="shared" si="62"/>
        <v>2.0816681711721685E-17</v>
      </c>
      <c r="N231" s="53">
        <v>476</v>
      </c>
      <c r="O231" s="53">
        <v>971</v>
      </c>
      <c r="P231" s="53">
        <v>26</v>
      </c>
      <c r="T231" s="57"/>
      <c r="X231" s="53">
        <v>0</v>
      </c>
      <c r="AA231" s="53"/>
      <c r="AG231" t="str">
        <f t="shared" si="63"/>
        <v>Bristol</v>
      </c>
      <c r="AH231" t="s">
        <v>1001</v>
      </c>
      <c r="AI231">
        <v>1</v>
      </c>
      <c r="AK231" s="92">
        <v>23</v>
      </c>
      <c r="AL231" s="94">
        <v>15</v>
      </c>
      <c r="AM231" s="94">
        <v>25</v>
      </c>
      <c r="AN231" s="98">
        <v>7485</v>
      </c>
      <c r="AO231" s="98">
        <f t="shared" si="64"/>
        <v>23015</v>
      </c>
      <c r="AP231" t="s">
        <v>1353</v>
      </c>
      <c r="AQ231" s="102">
        <f t="shared" si="65"/>
        <v>2307485</v>
      </c>
      <c r="AR231" s="102"/>
    </row>
    <row r="232" spans="1:44" hidden="1" outlineLevel="1">
      <c r="A232" t="s">
        <v>2863</v>
      </c>
      <c r="B232" s="8" t="s">
        <v>2756</v>
      </c>
      <c r="C232" s="1">
        <f t="shared" si="57"/>
        <v>421</v>
      </c>
      <c r="D232" s="6">
        <f>IF(N232&gt;0, RANK(N232,(N232:P232,Q232:AE232)),0)</f>
        <v>2</v>
      </c>
      <c r="E232" s="6">
        <f>IF(O232&gt;0,RANK(O232,(N232:P232,Q232:AE232)),0)</f>
        <v>1</v>
      </c>
      <c r="F232" s="6">
        <f t="shared" si="58"/>
        <v>3</v>
      </c>
      <c r="G232" s="1">
        <f t="shared" si="66"/>
        <v>97</v>
      </c>
      <c r="H232" s="2">
        <f t="shared" si="67"/>
        <v>0.23040380047505937</v>
      </c>
      <c r="I232" s="7"/>
      <c r="J232" s="2">
        <f t="shared" si="59"/>
        <v>0.36817102137767221</v>
      </c>
      <c r="K232" s="2">
        <f t="shared" si="60"/>
        <v>0.59857482185273159</v>
      </c>
      <c r="L232" s="2">
        <f t="shared" si="61"/>
        <v>3.3254156769596199E-2</v>
      </c>
      <c r="M232" s="2">
        <f t="shared" si="62"/>
        <v>0</v>
      </c>
      <c r="N232" s="53">
        <v>155</v>
      </c>
      <c r="O232" s="53">
        <v>252</v>
      </c>
      <c r="P232" s="53">
        <v>14</v>
      </c>
      <c r="T232" s="57"/>
      <c r="X232" s="53">
        <v>0</v>
      </c>
      <c r="AA232" s="53"/>
      <c r="AG232" t="str">
        <f t="shared" si="63"/>
        <v>Brooklin</v>
      </c>
      <c r="AH232" t="s">
        <v>2792</v>
      </c>
      <c r="AI232">
        <v>2</v>
      </c>
      <c r="AK232" s="92">
        <v>23</v>
      </c>
      <c r="AL232" s="94">
        <v>9</v>
      </c>
      <c r="AM232" s="94">
        <v>25</v>
      </c>
      <c r="AN232" s="98">
        <v>7800</v>
      </c>
      <c r="AO232" s="98">
        <f t="shared" si="64"/>
        <v>23009</v>
      </c>
      <c r="AP232" t="s">
        <v>1353</v>
      </c>
      <c r="AQ232" s="102">
        <f t="shared" si="65"/>
        <v>2307800</v>
      </c>
      <c r="AR232" s="102"/>
    </row>
    <row r="233" spans="1:44" hidden="1" outlineLevel="1">
      <c r="A233" t="s">
        <v>1796</v>
      </c>
      <c r="B233" s="8" t="s">
        <v>2756</v>
      </c>
      <c r="C233" s="1">
        <f t="shared" si="57"/>
        <v>382</v>
      </c>
      <c r="D233" s="6">
        <f>IF(N233&gt;0, RANK(N233,(N233:P233,Q233:AE233)),0)</f>
        <v>2</v>
      </c>
      <c r="E233" s="6">
        <f>IF(O233&gt;0,RANK(O233,(N233:P233,Q233:AE233)),0)</f>
        <v>1</v>
      </c>
      <c r="F233" s="6">
        <f t="shared" si="58"/>
        <v>3</v>
      </c>
      <c r="G233" s="1">
        <f t="shared" si="66"/>
        <v>160</v>
      </c>
      <c r="H233" s="2">
        <f t="shared" si="67"/>
        <v>0.41884816753926701</v>
      </c>
      <c r="I233" s="7"/>
      <c r="J233" s="2">
        <f t="shared" si="59"/>
        <v>0.27486910994764396</v>
      </c>
      <c r="K233" s="2">
        <f t="shared" si="60"/>
        <v>0.69371727748691103</v>
      </c>
      <c r="L233" s="2">
        <f t="shared" si="61"/>
        <v>3.1413612565445025E-2</v>
      </c>
      <c r="M233" s="2">
        <f t="shared" si="62"/>
        <v>3.4694469519536142E-17</v>
      </c>
      <c r="N233" s="53">
        <v>105</v>
      </c>
      <c r="O233" s="53">
        <v>265</v>
      </c>
      <c r="P233" s="53">
        <v>12</v>
      </c>
      <c r="T233" s="57"/>
      <c r="X233" s="53">
        <v>0</v>
      </c>
      <c r="AA233" s="53"/>
      <c r="AG233" t="str">
        <f t="shared" si="63"/>
        <v>Brooks</v>
      </c>
      <c r="AH233" t="s">
        <v>1876</v>
      </c>
      <c r="AI233">
        <v>2</v>
      </c>
      <c r="AK233" s="92">
        <v>23</v>
      </c>
      <c r="AL233" s="94">
        <v>27</v>
      </c>
      <c r="AM233" s="94">
        <v>15</v>
      </c>
      <c r="AN233" s="98">
        <v>7870</v>
      </c>
      <c r="AO233" s="98">
        <f t="shared" si="64"/>
        <v>23027</v>
      </c>
      <c r="AP233" t="s">
        <v>1353</v>
      </c>
      <c r="AQ233" s="102">
        <f t="shared" si="65"/>
        <v>2307870</v>
      </c>
      <c r="AR233" s="102"/>
    </row>
    <row r="234" spans="1:44" hidden="1" outlineLevel="1">
      <c r="A234" t="s">
        <v>569</v>
      </c>
      <c r="B234" s="8" t="s">
        <v>2756</v>
      </c>
      <c r="C234" s="1">
        <f t="shared" si="57"/>
        <v>461</v>
      </c>
      <c r="D234" s="6">
        <f>IF(N234&gt;0, RANK(N234,(N234:P234,Q234:AE234)),0)</f>
        <v>2</v>
      </c>
      <c r="E234" s="6">
        <f>IF(O234&gt;0,RANK(O234,(N234:P234,Q234:AE234)),0)</f>
        <v>1</v>
      </c>
      <c r="F234" s="6">
        <f t="shared" si="58"/>
        <v>3</v>
      </c>
      <c r="G234" s="1">
        <f t="shared" si="66"/>
        <v>103</v>
      </c>
      <c r="H234" s="2">
        <f t="shared" si="67"/>
        <v>0.22342733188720174</v>
      </c>
      <c r="I234" s="7"/>
      <c r="J234" s="2">
        <f t="shared" si="59"/>
        <v>0.37527114967462039</v>
      </c>
      <c r="K234" s="2">
        <f t="shared" si="60"/>
        <v>0.59869848156182215</v>
      </c>
      <c r="L234" s="2">
        <f t="shared" si="61"/>
        <v>2.6030368763557483E-2</v>
      </c>
      <c r="M234" s="2">
        <f t="shared" si="62"/>
        <v>-1.7347234759768071E-17</v>
      </c>
      <c r="N234" s="53">
        <v>173</v>
      </c>
      <c r="O234" s="53">
        <v>276</v>
      </c>
      <c r="P234" s="53">
        <v>12</v>
      </c>
      <c r="T234" s="57"/>
      <c r="X234" s="53">
        <v>0</v>
      </c>
      <c r="AA234" s="53"/>
      <c r="AG234" t="str">
        <f t="shared" si="63"/>
        <v>Brooksville</v>
      </c>
      <c r="AH234" t="s">
        <v>2792</v>
      </c>
      <c r="AI234">
        <v>2</v>
      </c>
      <c r="AK234" s="92">
        <v>23</v>
      </c>
      <c r="AL234" s="94">
        <v>9</v>
      </c>
      <c r="AM234" s="94">
        <v>30</v>
      </c>
      <c r="AN234" s="98">
        <v>7975</v>
      </c>
      <c r="AO234" s="98">
        <f t="shared" si="64"/>
        <v>23009</v>
      </c>
      <c r="AP234" t="s">
        <v>1353</v>
      </c>
      <c r="AQ234" s="102">
        <f t="shared" si="65"/>
        <v>2307975</v>
      </c>
      <c r="AR234" s="102"/>
    </row>
    <row r="235" spans="1:44" hidden="1" outlineLevel="1">
      <c r="A235" t="s">
        <v>1716</v>
      </c>
      <c r="B235" s="8" t="s">
        <v>2756</v>
      </c>
      <c r="C235" s="1">
        <f t="shared" si="57"/>
        <v>70</v>
      </c>
      <c r="D235" s="6">
        <f>IF(N235&gt;0, RANK(N235,(N235:P235,Q235:AE235)),0)</f>
        <v>2</v>
      </c>
      <c r="E235" s="6">
        <f>IF(O235&gt;0,RANK(O235,(N235:P235,Q235:AE235)),0)</f>
        <v>1</v>
      </c>
      <c r="F235" s="6">
        <f t="shared" si="58"/>
        <v>3</v>
      </c>
      <c r="G235" s="1">
        <f t="shared" si="66"/>
        <v>49</v>
      </c>
      <c r="H235" s="2">
        <f t="shared" si="67"/>
        <v>0.7</v>
      </c>
      <c r="I235" s="7"/>
      <c r="J235" s="2">
        <f t="shared" si="59"/>
        <v>0.14285714285714285</v>
      </c>
      <c r="K235" s="2">
        <f t="shared" si="60"/>
        <v>0.84285714285714286</v>
      </c>
      <c r="L235" s="2">
        <f t="shared" si="61"/>
        <v>1.4285714285714285E-2</v>
      </c>
      <c r="M235" s="2">
        <f t="shared" si="62"/>
        <v>6.0715321659188248E-17</v>
      </c>
      <c r="N235" s="53">
        <v>10</v>
      </c>
      <c r="O235" s="53">
        <v>59</v>
      </c>
      <c r="P235" s="53">
        <v>1</v>
      </c>
      <c r="T235" s="57"/>
      <c r="X235" s="53">
        <v>0</v>
      </c>
      <c r="AA235" s="53"/>
      <c r="AG235" t="str">
        <f>A235</f>
        <v>Brookton</v>
      </c>
      <c r="AH235" t="s">
        <v>2757</v>
      </c>
      <c r="AI235">
        <v>2</v>
      </c>
      <c r="AK235" s="92">
        <v>23</v>
      </c>
      <c r="AL235" s="94">
        <v>29</v>
      </c>
      <c r="AN235" s="98">
        <v>7985</v>
      </c>
      <c r="AO235" s="98">
        <f t="shared" si="64"/>
        <v>23029</v>
      </c>
      <c r="AP235" t="s">
        <v>2276</v>
      </c>
      <c r="AQ235" s="102">
        <f t="shared" si="65"/>
        <v>2307985</v>
      </c>
      <c r="AR235" s="102"/>
    </row>
    <row r="236" spans="1:44" hidden="1" outlineLevel="1">
      <c r="A236" t="s">
        <v>1079</v>
      </c>
      <c r="B236" s="8" t="s">
        <v>2756</v>
      </c>
      <c r="C236" s="1">
        <f t="shared" si="57"/>
        <v>442</v>
      </c>
      <c r="D236" s="6">
        <f>IF(N236&gt;0, RANK(N236,(N236:P236,Q236:AE236)),0)</f>
        <v>2</v>
      </c>
      <c r="E236" s="6">
        <f>IF(O236&gt;0,RANK(O236,(N236:P236,Q236:AE236)),0)</f>
        <v>1</v>
      </c>
      <c r="F236" s="6">
        <f t="shared" si="58"/>
        <v>3</v>
      </c>
      <c r="G236" s="1">
        <f t="shared" si="66"/>
        <v>117</v>
      </c>
      <c r="H236" s="2">
        <f t="shared" si="67"/>
        <v>0.26470588235294118</v>
      </c>
      <c r="I236" s="7"/>
      <c r="J236" s="2">
        <f t="shared" si="59"/>
        <v>0.34389140271493213</v>
      </c>
      <c r="K236" s="2">
        <f t="shared" si="60"/>
        <v>0.60859728506787325</v>
      </c>
      <c r="L236" s="2">
        <f t="shared" si="61"/>
        <v>4.7511312217194568E-2</v>
      </c>
      <c r="M236" s="2">
        <f t="shared" si="62"/>
        <v>5.5511151231257827E-17</v>
      </c>
      <c r="N236" s="53">
        <v>152</v>
      </c>
      <c r="O236" s="53">
        <v>269</v>
      </c>
      <c r="P236" s="53">
        <v>21</v>
      </c>
      <c r="T236" s="57"/>
      <c r="X236" s="53">
        <v>0</v>
      </c>
      <c r="AA236" s="53"/>
      <c r="AG236" t="str">
        <f t="shared" si="63"/>
        <v>Brownfield</v>
      </c>
      <c r="AH236" t="s">
        <v>1738</v>
      </c>
      <c r="AI236">
        <v>2</v>
      </c>
      <c r="AK236" s="92">
        <v>23</v>
      </c>
      <c r="AL236" s="94">
        <v>17</v>
      </c>
      <c r="AM236" s="94">
        <v>15</v>
      </c>
      <c r="AN236" s="98">
        <v>8150</v>
      </c>
      <c r="AO236" s="98">
        <f t="shared" si="64"/>
        <v>23017</v>
      </c>
      <c r="AP236" t="s">
        <v>1353</v>
      </c>
      <c r="AQ236" s="102">
        <f t="shared" si="65"/>
        <v>2308150</v>
      </c>
      <c r="AR236" s="102"/>
    </row>
    <row r="237" spans="1:44" hidden="1" outlineLevel="1">
      <c r="A237" t="s">
        <v>1533</v>
      </c>
      <c r="B237" s="8" t="s">
        <v>2756</v>
      </c>
      <c r="C237" s="1">
        <f t="shared" si="57"/>
        <v>658</v>
      </c>
      <c r="D237" s="6">
        <f>IF(N237&gt;0, RANK(N237,(N237:P237,Q237:AE237)),0)</f>
        <v>2</v>
      </c>
      <c r="E237" s="6">
        <f>IF(O237&gt;0,RANK(O237,(N237:P237,Q237:AE237)),0)</f>
        <v>1</v>
      </c>
      <c r="F237" s="6">
        <f t="shared" si="58"/>
        <v>3</v>
      </c>
      <c r="G237" s="1">
        <f t="shared" si="66"/>
        <v>235</v>
      </c>
      <c r="H237" s="2">
        <f t="shared" si="67"/>
        <v>0.35714285714285715</v>
      </c>
      <c r="I237" s="7"/>
      <c r="J237" s="2">
        <f t="shared" si="59"/>
        <v>0.29939209726443772</v>
      </c>
      <c r="K237" s="2">
        <f t="shared" si="60"/>
        <v>0.65653495440729481</v>
      </c>
      <c r="L237" s="2">
        <f t="shared" si="61"/>
        <v>4.4072948328267476E-2</v>
      </c>
      <c r="M237" s="2">
        <f t="shared" si="62"/>
        <v>-6.9388939039072284E-18</v>
      </c>
      <c r="N237" s="53">
        <v>197</v>
      </c>
      <c r="O237" s="53">
        <v>432</v>
      </c>
      <c r="P237" s="53">
        <v>29</v>
      </c>
      <c r="T237" s="57"/>
      <c r="X237" s="53">
        <v>0</v>
      </c>
      <c r="AA237" s="53"/>
      <c r="AG237" t="str">
        <f t="shared" si="63"/>
        <v>Brownville</v>
      </c>
      <c r="AH237" t="s">
        <v>361</v>
      </c>
      <c r="AI237">
        <v>2</v>
      </c>
      <c r="AK237" s="92">
        <v>23</v>
      </c>
      <c r="AL237" s="94">
        <v>21</v>
      </c>
      <c r="AM237" s="94">
        <v>30</v>
      </c>
      <c r="AN237" s="98">
        <v>8325</v>
      </c>
      <c r="AO237" s="98">
        <f t="shared" si="64"/>
        <v>23021</v>
      </c>
      <c r="AP237" t="s">
        <v>1353</v>
      </c>
      <c r="AQ237" s="102">
        <f t="shared" si="65"/>
        <v>2308325</v>
      </c>
      <c r="AR237" s="102"/>
    </row>
    <row r="238" spans="1:44" hidden="1" outlineLevel="1">
      <c r="A238" t="s">
        <v>1572</v>
      </c>
      <c r="B238" s="8" t="s">
        <v>2756</v>
      </c>
      <c r="C238" s="1">
        <f t="shared" ref="C238:C303" si="68">SUM(N238:AE238)</f>
        <v>8148</v>
      </c>
      <c r="D238" s="6">
        <f>IF(N238&gt;0, RANK(N238,(N238:P238,Q238:AE238)),0)</f>
        <v>2</v>
      </c>
      <c r="E238" s="6">
        <f>IF(O238&gt;0,RANK(O238,(N238:P238,Q238:AE238)),0)</f>
        <v>1</v>
      </c>
      <c r="F238" s="6">
        <f t="shared" ref="F238:F303" si="69">IF(P238&gt;0,RANK(P238,(N238:AE238)),0)</f>
        <v>3</v>
      </c>
      <c r="G238" s="1">
        <f t="shared" si="66"/>
        <v>531</v>
      </c>
      <c r="H238" s="2">
        <f t="shared" si="67"/>
        <v>6.5169366715758473E-2</v>
      </c>
      <c r="I238" s="7"/>
      <c r="J238" s="2">
        <f t="shared" ref="J238:J303" si="70">IF(C238=0,"-",N238/C238)</f>
        <v>0.45557191948944525</v>
      </c>
      <c r="K238" s="2">
        <f t="shared" ref="K238:K303" si="71">IF(C238=0,"-",O238/C238)</f>
        <v>0.52074128620520377</v>
      </c>
      <c r="L238" s="2">
        <f t="shared" ref="L238:L303" si="72">IF(C238=0,"-",P238/C238)</f>
        <v>2.3686794305351005E-2</v>
      </c>
      <c r="M238" s="2">
        <f t="shared" ref="M238:M303" si="73">IF(C238=0,"-",(1-J238-K238-L238))</f>
        <v>2.7755575615628914E-17</v>
      </c>
      <c r="N238" s="53">
        <v>3712</v>
      </c>
      <c r="O238" s="53">
        <v>4243</v>
      </c>
      <c r="P238" s="53">
        <v>193</v>
      </c>
      <c r="T238" s="57"/>
      <c r="X238" s="53">
        <v>0</v>
      </c>
      <c r="AA238" s="53"/>
      <c r="AG238" t="str">
        <f t="shared" ref="AG238:AG301" si="74">A238</f>
        <v>Brunswick</v>
      </c>
      <c r="AH238" t="s">
        <v>608</v>
      </c>
      <c r="AI238">
        <v>1</v>
      </c>
      <c r="AK238" s="92">
        <v>23</v>
      </c>
      <c r="AL238" s="94">
        <v>5</v>
      </c>
      <c r="AM238" s="94">
        <v>15</v>
      </c>
      <c r="AN238" s="98">
        <v>8430</v>
      </c>
      <c r="AO238" s="98">
        <f t="shared" ref="AO238:AO301" si="75">AK238*1000+AL238</f>
        <v>23005</v>
      </c>
      <c r="AP238" t="s">
        <v>1353</v>
      </c>
      <c r="AQ238" s="102">
        <f t="shared" ref="AQ238:AQ301" si="76">AK238*100000+AN238</f>
        <v>2308430</v>
      </c>
      <c r="AR238" s="102"/>
    </row>
    <row r="239" spans="1:44" hidden="1" outlineLevel="1">
      <c r="A239" t="s">
        <v>435</v>
      </c>
      <c r="B239" s="8" t="s">
        <v>2756</v>
      </c>
      <c r="C239" s="1">
        <f t="shared" si="68"/>
        <v>674</v>
      </c>
      <c r="D239" s="6">
        <f>IF(N239&gt;0, RANK(N239,(N239:P239,Q239:AE239)),0)</f>
        <v>2</v>
      </c>
      <c r="E239" s="6">
        <f>IF(O239&gt;0,RANK(O239,(N239:P239,Q239:AE239)),0)</f>
        <v>1</v>
      </c>
      <c r="F239" s="6">
        <f t="shared" si="69"/>
        <v>3</v>
      </c>
      <c r="G239" s="1">
        <f t="shared" si="66"/>
        <v>233</v>
      </c>
      <c r="H239" s="2">
        <f t="shared" si="67"/>
        <v>0.3456973293768546</v>
      </c>
      <c r="I239" s="7"/>
      <c r="J239" s="2">
        <f t="shared" si="70"/>
        <v>0.31008902077151335</v>
      </c>
      <c r="K239" s="2">
        <f t="shared" si="71"/>
        <v>0.65578635014836795</v>
      </c>
      <c r="L239" s="2">
        <f t="shared" si="72"/>
        <v>3.4124629080118693E-2</v>
      </c>
      <c r="M239" s="2">
        <f t="shared" si="73"/>
        <v>1.3877787807814457E-17</v>
      </c>
      <c r="N239" s="53">
        <v>209</v>
      </c>
      <c r="O239" s="53">
        <v>442</v>
      </c>
      <c r="P239" s="53">
        <v>23</v>
      </c>
      <c r="T239" s="57"/>
      <c r="X239" s="53">
        <v>0</v>
      </c>
      <c r="AA239" s="53"/>
      <c r="AG239" t="str">
        <f t="shared" si="74"/>
        <v>Buckfield</v>
      </c>
      <c r="AH239" t="s">
        <v>1738</v>
      </c>
      <c r="AI239">
        <v>2</v>
      </c>
      <c r="AK239" s="92">
        <v>23</v>
      </c>
      <c r="AL239" s="94">
        <v>17</v>
      </c>
      <c r="AM239" s="94">
        <v>20</v>
      </c>
      <c r="AN239" s="98">
        <v>8710</v>
      </c>
      <c r="AO239" s="98">
        <f t="shared" si="75"/>
        <v>23017</v>
      </c>
      <c r="AP239" t="s">
        <v>1353</v>
      </c>
      <c r="AQ239" s="102">
        <f t="shared" si="76"/>
        <v>2308710</v>
      </c>
      <c r="AR239" s="102"/>
    </row>
    <row r="240" spans="1:44" hidden="1" outlineLevel="1">
      <c r="A240" t="s">
        <v>2157</v>
      </c>
      <c r="B240" s="8" t="s">
        <v>2756</v>
      </c>
      <c r="C240" s="1">
        <f t="shared" si="68"/>
        <v>2012</v>
      </c>
      <c r="D240" s="6">
        <f>IF(N240&gt;0, RANK(N240,(N240:P240,Q240:AE240)),0)</f>
        <v>2</v>
      </c>
      <c r="E240" s="6">
        <f>IF(O240&gt;0,RANK(O240,(N240:P240,Q240:AE240)),0)</f>
        <v>1</v>
      </c>
      <c r="F240" s="6">
        <f t="shared" si="69"/>
        <v>3</v>
      </c>
      <c r="G240" s="1">
        <f t="shared" si="66"/>
        <v>757</v>
      </c>
      <c r="H240" s="2">
        <f t="shared" si="67"/>
        <v>0.37624254473161034</v>
      </c>
      <c r="I240" s="7"/>
      <c r="J240" s="2">
        <f t="shared" si="70"/>
        <v>0.2922465208747515</v>
      </c>
      <c r="K240" s="2">
        <f t="shared" si="71"/>
        <v>0.66848906560636179</v>
      </c>
      <c r="L240" s="2">
        <f t="shared" si="72"/>
        <v>3.8270377733598412E-2</v>
      </c>
      <c r="M240" s="2">
        <f t="shared" si="73"/>
        <v>9.9403578528824144E-4</v>
      </c>
      <c r="N240" s="53">
        <v>588</v>
      </c>
      <c r="O240" s="53">
        <v>1345</v>
      </c>
      <c r="P240" s="53">
        <v>77</v>
      </c>
      <c r="T240" s="57"/>
      <c r="X240" s="53">
        <v>2</v>
      </c>
      <c r="AA240" s="53"/>
      <c r="AG240" t="str">
        <f t="shared" si="74"/>
        <v>Bucksport</v>
      </c>
      <c r="AH240" t="s">
        <v>2792</v>
      </c>
      <c r="AI240">
        <v>2</v>
      </c>
      <c r="AK240" s="92">
        <v>23</v>
      </c>
      <c r="AL240" s="94">
        <v>9</v>
      </c>
      <c r="AM240" s="94">
        <v>35</v>
      </c>
      <c r="AN240" s="98">
        <v>8815</v>
      </c>
      <c r="AO240" s="98">
        <f t="shared" si="75"/>
        <v>23009</v>
      </c>
      <c r="AP240" t="s">
        <v>1353</v>
      </c>
      <c r="AQ240" s="102">
        <f t="shared" si="76"/>
        <v>2308815</v>
      </c>
      <c r="AR240" s="102"/>
    </row>
    <row r="241" spans="1:44" hidden="1" outlineLevel="1">
      <c r="A241" t="s">
        <v>69</v>
      </c>
      <c r="B241" s="8" t="s">
        <v>2756</v>
      </c>
      <c r="C241" s="1">
        <f t="shared" si="68"/>
        <v>145</v>
      </c>
      <c r="D241" s="6">
        <f>IF(N241&gt;0, RANK(N241,(N241:P241,Q241:AE241)),0)</f>
        <v>2</v>
      </c>
      <c r="E241" s="6">
        <f>IF(O241&gt;0,RANK(O241,(N241:P241,Q241:AE241)),0)</f>
        <v>1</v>
      </c>
      <c r="F241" s="6">
        <f t="shared" si="69"/>
        <v>3</v>
      </c>
      <c r="G241" s="1">
        <f t="shared" si="66"/>
        <v>56</v>
      </c>
      <c r="H241" s="2">
        <f t="shared" si="67"/>
        <v>0.38620689655172413</v>
      </c>
      <c r="I241" s="7"/>
      <c r="J241" s="2">
        <f t="shared" si="70"/>
        <v>0.28965517241379313</v>
      </c>
      <c r="K241" s="2">
        <f t="shared" si="71"/>
        <v>0.67586206896551726</v>
      </c>
      <c r="L241" s="2">
        <f t="shared" si="72"/>
        <v>3.4482758620689655E-2</v>
      </c>
      <c r="M241" s="2">
        <f t="shared" si="73"/>
        <v>-4.163336342344337E-17</v>
      </c>
      <c r="N241" s="53">
        <v>42</v>
      </c>
      <c r="O241" s="53">
        <v>98</v>
      </c>
      <c r="P241" s="53">
        <v>5</v>
      </c>
      <c r="T241" s="57"/>
      <c r="X241" s="53">
        <v>0</v>
      </c>
      <c r="AA241" s="53"/>
      <c r="AG241" t="str">
        <f t="shared" si="74"/>
        <v>Burlington</v>
      </c>
      <c r="AH241" t="s">
        <v>1447</v>
      </c>
      <c r="AI241">
        <v>2</v>
      </c>
      <c r="AK241" s="92">
        <v>23</v>
      </c>
      <c r="AL241" s="94">
        <v>19</v>
      </c>
      <c r="AM241" s="94">
        <v>30</v>
      </c>
      <c r="AN241" s="98">
        <v>9200</v>
      </c>
      <c r="AO241" s="98">
        <f t="shared" si="75"/>
        <v>23019</v>
      </c>
      <c r="AP241" t="s">
        <v>1353</v>
      </c>
      <c r="AQ241" s="102">
        <f t="shared" si="76"/>
        <v>2309200</v>
      </c>
      <c r="AR241" s="102"/>
    </row>
    <row r="242" spans="1:44" hidden="1" outlineLevel="1">
      <c r="A242" t="s">
        <v>1350</v>
      </c>
      <c r="B242" s="8" t="s">
        <v>2756</v>
      </c>
      <c r="C242" s="1">
        <f t="shared" si="68"/>
        <v>423</v>
      </c>
      <c r="D242" s="6">
        <f>IF(N242&gt;0, RANK(N242,(N242:P242,Q242:AE242)),0)</f>
        <v>2</v>
      </c>
      <c r="E242" s="6">
        <f>IF(O242&gt;0,RANK(O242,(N242:P242,Q242:AE242)),0)</f>
        <v>1</v>
      </c>
      <c r="F242" s="6">
        <f t="shared" si="69"/>
        <v>3</v>
      </c>
      <c r="G242" s="1">
        <f t="shared" si="66"/>
        <v>113</v>
      </c>
      <c r="H242" s="2">
        <f t="shared" si="67"/>
        <v>0.26713947990543735</v>
      </c>
      <c r="I242" s="7"/>
      <c r="J242" s="2">
        <f t="shared" si="70"/>
        <v>0.34278959810874704</v>
      </c>
      <c r="K242" s="2">
        <f t="shared" si="71"/>
        <v>0.60992907801418439</v>
      </c>
      <c r="L242" s="2">
        <f t="shared" si="72"/>
        <v>4.7281323877068557E-2</v>
      </c>
      <c r="M242" s="2">
        <f t="shared" si="73"/>
        <v>6.9388939039072284E-17</v>
      </c>
      <c r="N242" s="53">
        <v>145</v>
      </c>
      <c r="O242" s="53">
        <v>258</v>
      </c>
      <c r="P242" s="53">
        <v>20</v>
      </c>
      <c r="T242" s="57"/>
      <c r="X242" s="53">
        <v>0</v>
      </c>
      <c r="AA242" s="53"/>
      <c r="AG242" t="str">
        <f t="shared" si="74"/>
        <v>Burnham</v>
      </c>
      <c r="AH242" t="s">
        <v>1876</v>
      </c>
      <c r="AI242">
        <v>2</v>
      </c>
      <c r="AK242" s="92">
        <v>23</v>
      </c>
      <c r="AL242" s="94">
        <v>27</v>
      </c>
      <c r="AM242" s="94">
        <v>20</v>
      </c>
      <c r="AN242" s="98">
        <v>9270</v>
      </c>
      <c r="AO242" s="98">
        <f t="shared" si="75"/>
        <v>23027</v>
      </c>
      <c r="AP242" t="s">
        <v>1353</v>
      </c>
      <c r="AQ242" s="102">
        <f t="shared" si="76"/>
        <v>2309270</v>
      </c>
      <c r="AR242" s="102"/>
    </row>
    <row r="243" spans="1:44" hidden="1" outlineLevel="1">
      <c r="A243" t="s">
        <v>177</v>
      </c>
      <c r="B243" s="8" t="s">
        <v>2756</v>
      </c>
      <c r="C243" s="1">
        <f t="shared" si="68"/>
        <v>2969</v>
      </c>
      <c r="D243" s="6">
        <f>IF(N243&gt;0, RANK(N243,(N243:P243,Q243:AE243)),0)</f>
        <v>2</v>
      </c>
      <c r="E243" s="6">
        <f>IF(O243&gt;0,RANK(O243,(N243:P243,Q243:AE243)),0)</f>
        <v>1</v>
      </c>
      <c r="F243" s="6">
        <f t="shared" si="69"/>
        <v>3</v>
      </c>
      <c r="G243" s="1">
        <f t="shared" si="66"/>
        <v>655</v>
      </c>
      <c r="H243" s="2">
        <f t="shared" si="67"/>
        <v>0.22061300101044123</v>
      </c>
      <c r="I243" s="7"/>
      <c r="J243" s="2">
        <f t="shared" si="70"/>
        <v>0.37116874368474234</v>
      </c>
      <c r="K243" s="2">
        <f t="shared" si="71"/>
        <v>0.59178174469518352</v>
      </c>
      <c r="L243" s="2">
        <f t="shared" si="72"/>
        <v>3.7049511620074096E-2</v>
      </c>
      <c r="M243" s="2">
        <f t="shared" si="73"/>
        <v>-1.3877787807814457E-17</v>
      </c>
      <c r="N243" s="53">
        <v>1102</v>
      </c>
      <c r="O243" s="53">
        <v>1757</v>
      </c>
      <c r="P243" s="53">
        <v>110</v>
      </c>
      <c r="T243" s="57"/>
      <c r="X243" s="53">
        <v>0</v>
      </c>
      <c r="AA243" s="53"/>
      <c r="AG243" t="str">
        <f t="shared" si="74"/>
        <v>Buxton</v>
      </c>
      <c r="AH243" t="s">
        <v>1344</v>
      </c>
      <c r="AI243">
        <v>1</v>
      </c>
      <c r="AK243" s="92">
        <v>23</v>
      </c>
      <c r="AL243" s="94">
        <v>31</v>
      </c>
      <c r="AM243" s="94">
        <v>30</v>
      </c>
      <c r="AN243" s="98">
        <v>9410</v>
      </c>
      <c r="AO243" s="98">
        <f t="shared" si="75"/>
        <v>23031</v>
      </c>
      <c r="AP243" t="s">
        <v>1353</v>
      </c>
      <c r="AQ243" s="102">
        <f t="shared" si="76"/>
        <v>2309410</v>
      </c>
      <c r="AR243" s="102"/>
    </row>
    <row r="244" spans="1:44" hidden="1" outlineLevel="1">
      <c r="A244" t="s">
        <v>1618</v>
      </c>
      <c r="B244" s="8" t="s">
        <v>2756</v>
      </c>
      <c r="C244" s="1">
        <f t="shared" si="68"/>
        <v>57</v>
      </c>
      <c r="D244" s="6">
        <f>IF(N244&gt;0, RANK(N244,(N244:P244,Q244:AE244)),0)</f>
        <v>2</v>
      </c>
      <c r="E244" s="6">
        <f>IF(O244&gt;0,RANK(O244,(N244:P244,Q244:AE244)),0)</f>
        <v>1</v>
      </c>
      <c r="F244" s="6">
        <f t="shared" si="69"/>
        <v>3</v>
      </c>
      <c r="G244" s="1">
        <f t="shared" si="66"/>
        <v>24</v>
      </c>
      <c r="H244" s="2">
        <f t="shared" si="67"/>
        <v>0.42105263157894735</v>
      </c>
      <c r="I244" s="7"/>
      <c r="J244" s="2">
        <f t="shared" si="70"/>
        <v>0.26315789473684209</v>
      </c>
      <c r="K244" s="2">
        <f t="shared" si="71"/>
        <v>0.68421052631578949</v>
      </c>
      <c r="L244" s="2">
        <f t="shared" si="72"/>
        <v>5.2631578947368418E-2</v>
      </c>
      <c r="M244" s="2">
        <f t="shared" si="73"/>
        <v>5.5511151231257827E-17</v>
      </c>
      <c r="N244" s="53">
        <v>15</v>
      </c>
      <c r="O244" s="53">
        <v>39</v>
      </c>
      <c r="P244" s="53">
        <v>3</v>
      </c>
      <c r="T244" s="57"/>
      <c r="X244" s="53">
        <v>0</v>
      </c>
      <c r="AA244" s="53"/>
      <c r="AG244" t="str">
        <f t="shared" si="74"/>
        <v>Byron</v>
      </c>
      <c r="AH244" t="s">
        <v>1738</v>
      </c>
      <c r="AI244">
        <v>2</v>
      </c>
      <c r="AK244" s="92">
        <v>23</v>
      </c>
      <c r="AL244" s="94">
        <v>17</v>
      </c>
      <c r="AM244" s="94">
        <v>25</v>
      </c>
      <c r="AN244" s="98">
        <v>9550</v>
      </c>
      <c r="AO244" s="98">
        <f t="shared" si="75"/>
        <v>23017</v>
      </c>
      <c r="AP244" t="s">
        <v>1353</v>
      </c>
      <c r="AQ244" s="102">
        <f t="shared" si="76"/>
        <v>2309550</v>
      </c>
      <c r="AR244" s="102"/>
    </row>
    <row r="245" spans="1:44" hidden="1" outlineLevel="1">
      <c r="A245" t="s">
        <v>798</v>
      </c>
      <c r="B245" s="8" t="s">
        <v>2756</v>
      </c>
      <c r="C245" s="1">
        <f t="shared" si="68"/>
        <v>1403</v>
      </c>
      <c r="D245" s="6">
        <f>IF(N245&gt;0, RANK(N245,(N245:P245,Q245:AE245)),0)</f>
        <v>2</v>
      </c>
      <c r="E245" s="6">
        <f>IF(O245&gt;0,RANK(O245,(N245:P245,Q245:AE245)),0)</f>
        <v>1</v>
      </c>
      <c r="F245" s="6">
        <f t="shared" si="69"/>
        <v>3</v>
      </c>
      <c r="G245" s="1">
        <f t="shared" si="66"/>
        <v>504</v>
      </c>
      <c r="H245" s="2">
        <f t="shared" si="67"/>
        <v>0.35923022095509621</v>
      </c>
      <c r="I245" s="7"/>
      <c r="J245" s="2">
        <f t="shared" si="70"/>
        <v>0.30791161796151106</v>
      </c>
      <c r="K245" s="2">
        <f t="shared" si="71"/>
        <v>0.66714183891660728</v>
      </c>
      <c r="L245" s="2">
        <f t="shared" si="72"/>
        <v>2.4946543121881683E-2</v>
      </c>
      <c r="M245" s="2">
        <f t="shared" si="73"/>
        <v>-7.9797279894933126E-17</v>
      </c>
      <c r="N245" s="53">
        <v>432</v>
      </c>
      <c r="O245" s="53">
        <v>936</v>
      </c>
      <c r="P245" s="53">
        <v>35</v>
      </c>
      <c r="T245" s="57"/>
      <c r="X245" s="53">
        <v>0</v>
      </c>
      <c r="AA245" s="53"/>
      <c r="AG245" t="str">
        <f t="shared" si="74"/>
        <v>Calais</v>
      </c>
      <c r="AH245" t="s">
        <v>2757</v>
      </c>
      <c r="AI245">
        <v>2</v>
      </c>
      <c r="AK245" s="92">
        <v>23</v>
      </c>
      <c r="AL245" s="94">
        <v>29</v>
      </c>
      <c r="AM245" s="94">
        <v>30</v>
      </c>
      <c r="AN245" s="98">
        <v>9585</v>
      </c>
      <c r="AO245" s="98">
        <f t="shared" si="75"/>
        <v>23029</v>
      </c>
      <c r="AP245" t="s">
        <v>2485</v>
      </c>
      <c r="AQ245" s="102">
        <f t="shared" si="76"/>
        <v>2309585</v>
      </c>
      <c r="AR245" s="102"/>
    </row>
    <row r="246" spans="1:44" hidden="1" outlineLevel="1">
      <c r="A246" t="s">
        <v>1370</v>
      </c>
      <c r="B246" s="8" t="s">
        <v>2756</v>
      </c>
      <c r="C246" s="1">
        <f t="shared" si="68"/>
        <v>202</v>
      </c>
      <c r="D246" s="6">
        <f>IF(N246&gt;0, RANK(N246,(N246:P246,Q246:AE246)),0)</f>
        <v>2</v>
      </c>
      <c r="E246" s="6">
        <f>IF(O246&gt;0,RANK(O246,(N246:P246,Q246:AE246)),0)</f>
        <v>1</v>
      </c>
      <c r="F246" s="6">
        <f t="shared" si="69"/>
        <v>3</v>
      </c>
      <c r="G246" s="1">
        <f t="shared" si="66"/>
        <v>111</v>
      </c>
      <c r="H246" s="2">
        <f t="shared" si="67"/>
        <v>0.54950495049504955</v>
      </c>
      <c r="I246" s="7"/>
      <c r="J246" s="2">
        <f t="shared" si="70"/>
        <v>0.20792079207920791</v>
      </c>
      <c r="K246" s="2">
        <f t="shared" si="71"/>
        <v>0.75742574257425743</v>
      </c>
      <c r="L246" s="2">
        <f t="shared" si="72"/>
        <v>3.4653465346534656E-2</v>
      </c>
      <c r="M246" s="2">
        <f t="shared" si="73"/>
        <v>2.7755575615628914E-17</v>
      </c>
      <c r="N246" s="53">
        <v>42</v>
      </c>
      <c r="O246" s="53">
        <v>153</v>
      </c>
      <c r="P246" s="53">
        <v>7</v>
      </c>
      <c r="T246" s="57"/>
      <c r="X246" s="53">
        <v>0</v>
      </c>
      <c r="AA246" s="53"/>
      <c r="AG246" t="str">
        <f t="shared" si="74"/>
        <v>Cambridge</v>
      </c>
      <c r="AH246" t="s">
        <v>198</v>
      </c>
      <c r="AI246">
        <v>2</v>
      </c>
      <c r="AK246" s="92">
        <v>23</v>
      </c>
      <c r="AL246" s="94">
        <v>25</v>
      </c>
      <c r="AM246" s="94">
        <v>25</v>
      </c>
      <c r="AN246" s="98">
        <v>9655</v>
      </c>
      <c r="AO246" s="98">
        <f t="shared" si="75"/>
        <v>23025</v>
      </c>
      <c r="AP246" t="s">
        <v>1353</v>
      </c>
      <c r="AQ246" s="102">
        <f t="shared" si="76"/>
        <v>2309655</v>
      </c>
      <c r="AR246" s="102"/>
    </row>
    <row r="247" spans="1:44" hidden="1" outlineLevel="1">
      <c r="A247" t="s">
        <v>879</v>
      </c>
      <c r="B247" s="8" t="s">
        <v>2756</v>
      </c>
      <c r="C247" s="1">
        <f t="shared" si="68"/>
        <v>2509</v>
      </c>
      <c r="D247" s="6">
        <f>IF(N247&gt;0, RANK(N247,(N247:P247,Q247:AE247)),0)</f>
        <v>2</v>
      </c>
      <c r="E247" s="6">
        <f>IF(O247&gt;0,RANK(O247,(N247:P247,Q247:AE247)),0)</f>
        <v>1</v>
      </c>
      <c r="F247" s="6">
        <f t="shared" si="69"/>
        <v>3</v>
      </c>
      <c r="G247" s="1">
        <f t="shared" si="66"/>
        <v>360</v>
      </c>
      <c r="H247" s="2">
        <f t="shared" si="67"/>
        <v>0.14348345954563571</v>
      </c>
      <c r="I247" s="7"/>
      <c r="J247" s="2">
        <f t="shared" si="70"/>
        <v>0.41889198884017537</v>
      </c>
      <c r="K247" s="2">
        <f t="shared" si="71"/>
        <v>0.56237544838581111</v>
      </c>
      <c r="L247" s="2">
        <f t="shared" si="72"/>
        <v>1.8732562774013552E-2</v>
      </c>
      <c r="M247" s="2">
        <f t="shared" si="73"/>
        <v>-7.9797279894933126E-17</v>
      </c>
      <c r="N247" s="53">
        <v>1051</v>
      </c>
      <c r="O247" s="53">
        <v>1411</v>
      </c>
      <c r="P247" s="53">
        <v>47</v>
      </c>
      <c r="T247" s="57"/>
      <c r="X247" s="53">
        <v>0</v>
      </c>
      <c r="AA247" s="53"/>
      <c r="AG247" t="str">
        <f t="shared" si="74"/>
        <v>Camden</v>
      </c>
      <c r="AH247" t="s">
        <v>1632</v>
      </c>
      <c r="AI247">
        <v>1</v>
      </c>
      <c r="AK247" s="92">
        <v>23</v>
      </c>
      <c r="AL247" s="94">
        <v>13</v>
      </c>
      <c r="AM247" s="94">
        <v>10</v>
      </c>
      <c r="AN247" s="98">
        <v>9725</v>
      </c>
      <c r="AO247" s="98">
        <f t="shared" si="75"/>
        <v>23013</v>
      </c>
      <c r="AP247" t="s">
        <v>1353</v>
      </c>
      <c r="AQ247" s="102">
        <f t="shared" si="76"/>
        <v>2309725</v>
      </c>
      <c r="AR247" s="102"/>
    </row>
    <row r="248" spans="1:44" hidden="1" outlineLevel="1">
      <c r="A248" t="s">
        <v>1371</v>
      </c>
      <c r="B248" s="8" t="s">
        <v>2756</v>
      </c>
      <c r="C248" s="1">
        <f t="shared" si="68"/>
        <v>649</v>
      </c>
      <c r="D248" s="6">
        <f>IF(N248&gt;0, RANK(N248,(N248:P248,Q248:AE248)),0)</f>
        <v>2</v>
      </c>
      <c r="E248" s="6">
        <f>IF(O248&gt;0,RANK(O248,(N248:P248,Q248:AE248)),0)</f>
        <v>1</v>
      </c>
      <c r="F248" s="6">
        <f t="shared" si="69"/>
        <v>3</v>
      </c>
      <c r="G248" s="1">
        <f t="shared" si="66"/>
        <v>63</v>
      </c>
      <c r="H248" s="2">
        <f t="shared" si="67"/>
        <v>9.7072419106317406E-2</v>
      </c>
      <c r="I248" s="7"/>
      <c r="J248" s="2">
        <f t="shared" si="70"/>
        <v>0.42835130970724189</v>
      </c>
      <c r="K248" s="2">
        <f t="shared" si="71"/>
        <v>0.52542372881355937</v>
      </c>
      <c r="L248" s="2">
        <f t="shared" si="72"/>
        <v>4.6224961479198766E-2</v>
      </c>
      <c r="M248" s="2">
        <f t="shared" si="73"/>
        <v>-2.0816681711721685E-17</v>
      </c>
      <c r="N248" s="53">
        <v>278</v>
      </c>
      <c r="O248" s="53">
        <v>341</v>
      </c>
      <c r="P248" s="53">
        <v>30</v>
      </c>
      <c r="T248" s="57"/>
      <c r="X248" s="53">
        <v>0</v>
      </c>
      <c r="AA248" s="53"/>
      <c r="AG248" t="str">
        <f t="shared" si="74"/>
        <v>Canaan</v>
      </c>
      <c r="AH248" t="s">
        <v>198</v>
      </c>
      <c r="AI248">
        <v>2</v>
      </c>
      <c r="AK248" s="92">
        <v>23</v>
      </c>
      <c r="AL248" s="94">
        <v>25</v>
      </c>
      <c r="AM248" s="94">
        <v>30</v>
      </c>
      <c r="AN248" s="98">
        <v>9935</v>
      </c>
      <c r="AO248" s="98">
        <f t="shared" si="75"/>
        <v>23025</v>
      </c>
      <c r="AP248" t="s">
        <v>1353</v>
      </c>
      <c r="AQ248" s="102">
        <f t="shared" si="76"/>
        <v>2309935</v>
      </c>
      <c r="AR248" s="102"/>
    </row>
    <row r="249" spans="1:44" hidden="1" outlineLevel="1">
      <c r="A249" t="s">
        <v>68</v>
      </c>
      <c r="B249" s="8" t="s">
        <v>2756</v>
      </c>
      <c r="C249" s="1">
        <f t="shared" si="68"/>
        <v>440</v>
      </c>
      <c r="D249" s="6">
        <f>IF(N249&gt;0, RANK(N249,(N249:P249,Q249:AE249)),0)</f>
        <v>2</v>
      </c>
      <c r="E249" s="6">
        <f>IF(O249&gt;0,RANK(O249,(N249:P249,Q249:AE249)),0)</f>
        <v>1</v>
      </c>
      <c r="F249" s="6">
        <f t="shared" si="69"/>
        <v>3</v>
      </c>
      <c r="G249" s="1">
        <f t="shared" si="66"/>
        <v>63</v>
      </c>
      <c r="H249" s="2">
        <f t="shared" si="67"/>
        <v>0.14318181818181819</v>
      </c>
      <c r="I249" s="7"/>
      <c r="J249" s="2">
        <f t="shared" si="70"/>
        <v>0.39090909090909093</v>
      </c>
      <c r="K249" s="2">
        <f t="shared" si="71"/>
        <v>0.53409090909090906</v>
      </c>
      <c r="L249" s="2">
        <f t="shared" si="72"/>
        <v>5.909090909090909E-2</v>
      </c>
      <c r="M249" s="2">
        <f t="shared" si="73"/>
        <v>1.5909090909090977E-2</v>
      </c>
      <c r="N249" s="53">
        <v>172</v>
      </c>
      <c r="O249" s="53">
        <v>235</v>
      </c>
      <c r="P249" s="53">
        <v>26</v>
      </c>
      <c r="T249" s="57"/>
      <c r="X249" s="53">
        <v>7</v>
      </c>
      <c r="AA249" s="53"/>
      <c r="AG249" t="str">
        <f t="shared" si="74"/>
        <v>Canton</v>
      </c>
      <c r="AH249" t="s">
        <v>1738</v>
      </c>
      <c r="AI249">
        <v>2</v>
      </c>
      <c r="AK249" s="92">
        <v>23</v>
      </c>
      <c r="AL249" s="94">
        <v>17</v>
      </c>
      <c r="AM249" s="94">
        <v>30</v>
      </c>
      <c r="AN249" s="98">
        <v>10005</v>
      </c>
      <c r="AO249" s="98">
        <f t="shared" si="75"/>
        <v>23017</v>
      </c>
      <c r="AP249" t="s">
        <v>1353</v>
      </c>
      <c r="AQ249" s="102">
        <f t="shared" si="76"/>
        <v>2310005</v>
      </c>
      <c r="AR249" s="102"/>
    </row>
    <row r="250" spans="1:44" hidden="1" outlineLevel="1">
      <c r="A250" t="s">
        <v>128</v>
      </c>
      <c r="B250" s="8" t="s">
        <v>2756</v>
      </c>
      <c r="C250" s="1">
        <f t="shared" si="68"/>
        <v>5030</v>
      </c>
      <c r="D250" s="6">
        <f>IF(N250&gt;0, RANK(N250,(N250:P250,Q250:AE250)),0)</f>
        <v>2</v>
      </c>
      <c r="E250" s="6">
        <f>IF(O250&gt;0,RANK(O250,(N250:P250,Q250:AE250)),0)</f>
        <v>1</v>
      </c>
      <c r="F250" s="6">
        <f t="shared" si="69"/>
        <v>3</v>
      </c>
      <c r="G250" s="1">
        <f t="shared" si="66"/>
        <v>982</v>
      </c>
      <c r="H250" s="2">
        <f t="shared" si="67"/>
        <v>0.19522862823061629</v>
      </c>
      <c r="I250" s="7"/>
      <c r="J250" s="2">
        <f t="shared" si="70"/>
        <v>0.39681908548707756</v>
      </c>
      <c r="K250" s="2">
        <f t="shared" si="71"/>
        <v>0.59204771371769382</v>
      </c>
      <c r="L250" s="2">
        <f t="shared" si="72"/>
        <v>1.1133200795228629E-2</v>
      </c>
      <c r="M250" s="2">
        <f t="shared" si="73"/>
        <v>-1.3877787807814457E-17</v>
      </c>
      <c r="N250" s="53">
        <v>1996</v>
      </c>
      <c r="O250" s="53">
        <v>2978</v>
      </c>
      <c r="P250" s="53">
        <v>56</v>
      </c>
      <c r="T250" s="57"/>
      <c r="X250" s="53">
        <v>0</v>
      </c>
      <c r="AA250" s="53"/>
      <c r="AG250" t="str">
        <f t="shared" si="74"/>
        <v>Cape Elizabeth</v>
      </c>
      <c r="AH250" t="s">
        <v>608</v>
      </c>
      <c r="AI250">
        <v>1</v>
      </c>
      <c r="AK250" s="92">
        <v>23</v>
      </c>
      <c r="AL250" s="94">
        <v>5</v>
      </c>
      <c r="AM250" s="94">
        <v>20</v>
      </c>
      <c r="AN250" s="98">
        <v>10180</v>
      </c>
      <c r="AO250" s="98">
        <f t="shared" si="75"/>
        <v>23005</v>
      </c>
      <c r="AP250" t="s">
        <v>1353</v>
      </c>
      <c r="AQ250" s="102">
        <f t="shared" si="76"/>
        <v>2310180</v>
      </c>
      <c r="AR250" s="102"/>
    </row>
    <row r="251" spans="1:44" hidden="1" outlineLevel="1">
      <c r="A251" t="s">
        <v>605</v>
      </c>
      <c r="B251" s="8" t="s">
        <v>2756</v>
      </c>
      <c r="C251" s="1">
        <f t="shared" si="68"/>
        <v>48</v>
      </c>
      <c r="D251" s="6">
        <f>IF(N251&gt;0, RANK(N251,(N251:P251,Q251:AE251)),0)</f>
        <v>2</v>
      </c>
      <c r="E251" s="6">
        <f>IF(O251&gt;0,RANK(O251,(N251:P251,Q251:AE251)),0)</f>
        <v>1</v>
      </c>
      <c r="F251" s="6">
        <f t="shared" si="69"/>
        <v>0</v>
      </c>
      <c r="G251" s="1">
        <f t="shared" si="66"/>
        <v>28</v>
      </c>
      <c r="H251" s="2">
        <f t="shared" si="67"/>
        <v>0.58333333333333337</v>
      </c>
      <c r="I251" s="7"/>
      <c r="J251" s="2">
        <f t="shared" si="70"/>
        <v>0.20833333333333334</v>
      </c>
      <c r="K251" s="2">
        <f t="shared" si="71"/>
        <v>0.79166666666666663</v>
      </c>
      <c r="L251" s="2">
        <f t="shared" si="72"/>
        <v>0</v>
      </c>
      <c r="M251" s="2">
        <f t="shared" si="73"/>
        <v>0</v>
      </c>
      <c r="N251" s="53">
        <v>10</v>
      </c>
      <c r="O251" s="53">
        <v>38</v>
      </c>
      <c r="P251" s="53">
        <v>0</v>
      </c>
      <c r="T251" s="57"/>
      <c r="X251" s="53">
        <v>0</v>
      </c>
      <c r="AA251" s="53"/>
      <c r="AG251" t="str">
        <f t="shared" si="74"/>
        <v>Caratunk</v>
      </c>
      <c r="AH251" t="s">
        <v>198</v>
      </c>
      <c r="AI251">
        <v>2</v>
      </c>
      <c r="AK251" s="92">
        <v>23</v>
      </c>
      <c r="AL251" s="94">
        <v>25</v>
      </c>
      <c r="AM251" s="94">
        <v>35</v>
      </c>
      <c r="AN251" s="98">
        <v>10495</v>
      </c>
      <c r="AO251" s="98">
        <f t="shared" si="75"/>
        <v>23025</v>
      </c>
      <c r="AP251" t="s">
        <v>1353</v>
      </c>
      <c r="AQ251" s="102">
        <f t="shared" si="76"/>
        <v>2310495</v>
      </c>
      <c r="AR251" s="102"/>
    </row>
    <row r="252" spans="1:44" hidden="1" outlineLevel="1">
      <c r="A252" t="s">
        <v>266</v>
      </c>
      <c r="B252" s="8" t="s">
        <v>2756</v>
      </c>
      <c r="C252" s="1">
        <f t="shared" si="68"/>
        <v>3072</v>
      </c>
      <c r="D252" s="6">
        <f>IF(N252&gt;0, RANK(N252,(N252:P252,Q252:AE252)),0)</f>
        <v>2</v>
      </c>
      <c r="E252" s="6">
        <f>IF(O252&gt;0,RANK(O252,(N252:P252,Q252:AE252)),0)</f>
        <v>1</v>
      </c>
      <c r="F252" s="6">
        <f t="shared" si="69"/>
        <v>3</v>
      </c>
      <c r="G252" s="1">
        <f t="shared" si="66"/>
        <v>1877</v>
      </c>
      <c r="H252" s="2">
        <f t="shared" si="67"/>
        <v>0.61100260416666663</v>
      </c>
      <c r="I252" s="7"/>
      <c r="J252" s="2">
        <f t="shared" si="70"/>
        <v>0.18294270833333334</v>
      </c>
      <c r="K252" s="2">
        <f t="shared" si="71"/>
        <v>0.7939453125</v>
      </c>
      <c r="L252" s="2">
        <f t="shared" si="72"/>
        <v>2.2786458333333332E-2</v>
      </c>
      <c r="M252" s="2">
        <f t="shared" si="73"/>
        <v>3.2552083333329748E-4</v>
      </c>
      <c r="N252" s="53">
        <v>562</v>
      </c>
      <c r="O252" s="53">
        <v>2439</v>
      </c>
      <c r="P252" s="53">
        <v>70</v>
      </c>
      <c r="T252" s="57"/>
      <c r="X252" s="53">
        <v>1</v>
      </c>
      <c r="AA252" s="53"/>
      <c r="AG252" t="str">
        <f t="shared" si="74"/>
        <v>Caribou</v>
      </c>
      <c r="AH252" t="s">
        <v>1323</v>
      </c>
      <c r="AI252">
        <v>2</v>
      </c>
      <c r="AK252" s="92">
        <v>23</v>
      </c>
      <c r="AL252" s="94">
        <v>3</v>
      </c>
      <c r="AM252" s="94">
        <v>40</v>
      </c>
      <c r="AN252" s="98">
        <v>10565</v>
      </c>
      <c r="AO252" s="98">
        <f t="shared" si="75"/>
        <v>23003</v>
      </c>
      <c r="AP252" t="s">
        <v>2485</v>
      </c>
      <c r="AQ252" s="102">
        <f t="shared" si="76"/>
        <v>2310565</v>
      </c>
      <c r="AR252" s="102"/>
    </row>
    <row r="253" spans="1:44" hidden="1" outlineLevel="1">
      <c r="A253" t="s">
        <v>234</v>
      </c>
      <c r="B253" s="8" t="s">
        <v>2756</v>
      </c>
      <c r="C253" s="1">
        <f t="shared" si="68"/>
        <v>871</v>
      </c>
      <c r="D253" s="6">
        <f>IF(N253&gt;0, RANK(N253,(N253:P253,Q253:AE253)),0)</f>
        <v>2</v>
      </c>
      <c r="E253" s="6">
        <f>IF(O253&gt;0,RANK(O253,(N253:P253,Q253:AE253)),0)</f>
        <v>1</v>
      </c>
      <c r="F253" s="6">
        <f t="shared" si="69"/>
        <v>3</v>
      </c>
      <c r="G253" s="1">
        <f t="shared" si="66"/>
        <v>374</v>
      </c>
      <c r="H253" s="2">
        <f t="shared" si="67"/>
        <v>0.42939150401836967</v>
      </c>
      <c r="I253" s="7"/>
      <c r="J253" s="2">
        <f t="shared" si="70"/>
        <v>0.26865671641791045</v>
      </c>
      <c r="K253" s="2">
        <f t="shared" si="71"/>
        <v>0.69804822043628012</v>
      </c>
      <c r="L253" s="2">
        <f t="shared" si="72"/>
        <v>3.3295063145809413E-2</v>
      </c>
      <c r="M253" s="2">
        <f t="shared" si="73"/>
        <v>2.0816681711721685E-17</v>
      </c>
      <c r="N253" s="53">
        <v>234</v>
      </c>
      <c r="O253" s="53">
        <v>608</v>
      </c>
      <c r="P253" s="53">
        <v>29</v>
      </c>
      <c r="T253" s="57"/>
      <c r="X253" s="53">
        <v>0</v>
      </c>
      <c r="AA253" s="53"/>
      <c r="AG253" t="str">
        <f t="shared" si="74"/>
        <v>Carmel</v>
      </c>
      <c r="AH253" t="s">
        <v>1447</v>
      </c>
      <c r="AI253">
        <v>2</v>
      </c>
      <c r="AK253" s="92">
        <v>23</v>
      </c>
      <c r="AL253" s="94">
        <v>19</v>
      </c>
      <c r="AM253" s="94">
        <v>35</v>
      </c>
      <c r="AN253" s="98">
        <v>10670</v>
      </c>
      <c r="AO253" s="98">
        <f t="shared" si="75"/>
        <v>23019</v>
      </c>
      <c r="AP253" t="s">
        <v>1353</v>
      </c>
      <c r="AQ253" s="102">
        <f t="shared" si="76"/>
        <v>2310670</v>
      </c>
      <c r="AR253" s="102"/>
    </row>
    <row r="254" spans="1:44" hidden="1" outlineLevel="1">
      <c r="A254" t="s">
        <v>2329</v>
      </c>
      <c r="B254" s="8" t="s">
        <v>2756</v>
      </c>
      <c r="C254" s="1">
        <f t="shared" si="68"/>
        <v>242</v>
      </c>
      <c r="D254" s="6">
        <f>IF(N254&gt;0, RANK(N254,(N254:P254,Q254:AE254)),0)</f>
        <v>2</v>
      </c>
      <c r="E254" s="6">
        <f>IF(O254&gt;0,RANK(O254,(N254:P254,Q254:AE254)),0)</f>
        <v>1</v>
      </c>
      <c r="F254" s="6">
        <f t="shared" si="69"/>
        <v>3</v>
      </c>
      <c r="G254" s="1">
        <f t="shared" si="66"/>
        <v>104</v>
      </c>
      <c r="H254" s="2">
        <f t="shared" si="67"/>
        <v>0.42975206611570249</v>
      </c>
      <c r="I254" s="7"/>
      <c r="J254" s="2">
        <f t="shared" si="70"/>
        <v>0.26446280991735538</v>
      </c>
      <c r="K254" s="2">
        <f t="shared" si="71"/>
        <v>0.69421487603305787</v>
      </c>
      <c r="L254" s="2">
        <f t="shared" si="72"/>
        <v>4.1322314049586778E-2</v>
      </c>
      <c r="M254" s="2">
        <f t="shared" si="73"/>
        <v>-2.7755575615628914E-17</v>
      </c>
      <c r="N254" s="53">
        <v>64</v>
      </c>
      <c r="O254" s="53">
        <v>168</v>
      </c>
      <c r="P254" s="53">
        <v>10</v>
      </c>
      <c r="T254" s="57"/>
      <c r="X254" s="53">
        <v>0</v>
      </c>
      <c r="AA254" s="53"/>
      <c r="AG254" t="str">
        <f t="shared" si="74"/>
        <v>Carrabassett Valley</v>
      </c>
      <c r="AH254" t="s">
        <v>2924</v>
      </c>
      <c r="AI254">
        <v>2</v>
      </c>
      <c r="AK254" s="92">
        <v>23</v>
      </c>
      <c r="AL254" s="94">
        <v>7</v>
      </c>
      <c r="AM254" s="94">
        <v>8</v>
      </c>
      <c r="AN254" s="98">
        <v>10740</v>
      </c>
      <c r="AO254" s="98">
        <f t="shared" si="75"/>
        <v>23007</v>
      </c>
      <c r="AP254" t="s">
        <v>1353</v>
      </c>
      <c r="AQ254" s="102">
        <f t="shared" si="76"/>
        <v>2310740</v>
      </c>
      <c r="AR254" s="102"/>
    </row>
    <row r="255" spans="1:44" hidden="1" outlineLevel="1">
      <c r="A255" t="s">
        <v>1670</v>
      </c>
      <c r="B255" s="8" t="s">
        <v>2756</v>
      </c>
      <c r="C255" s="1">
        <f t="shared" si="68"/>
        <v>56</v>
      </c>
      <c r="D255" s="6">
        <f>IF(N255&gt;0, RANK(N255,(N255:P255,Q255:AE255)),0)</f>
        <v>2</v>
      </c>
      <c r="E255" s="6">
        <f>IF(O255&gt;0,RANK(O255,(N255:P255,Q255:AE255)),0)</f>
        <v>1</v>
      </c>
      <c r="F255" s="6">
        <f t="shared" si="69"/>
        <v>2</v>
      </c>
      <c r="G255" s="1">
        <f t="shared" si="66"/>
        <v>32</v>
      </c>
      <c r="H255" s="2">
        <f t="shared" si="67"/>
        <v>0.5714285714285714</v>
      </c>
      <c r="I255" s="7"/>
      <c r="J255" s="2">
        <f t="shared" si="70"/>
        <v>0.14285714285714285</v>
      </c>
      <c r="K255" s="2">
        <f t="shared" si="71"/>
        <v>0.7142857142857143</v>
      </c>
      <c r="L255" s="2">
        <f t="shared" si="72"/>
        <v>0.14285714285714285</v>
      </c>
      <c r="M255" s="2">
        <f t="shared" si="73"/>
        <v>5.5511151231257827E-17</v>
      </c>
      <c r="N255" s="53">
        <v>8</v>
      </c>
      <c r="O255" s="53">
        <v>40</v>
      </c>
      <c r="P255" s="53">
        <v>8</v>
      </c>
      <c r="T255" s="57"/>
      <c r="X255" s="53">
        <v>0</v>
      </c>
      <c r="AA255" s="53"/>
      <c r="AG255" t="str">
        <f t="shared" si="74"/>
        <v>Carroll</v>
      </c>
      <c r="AH255" t="s">
        <v>1447</v>
      </c>
      <c r="AI255">
        <v>2</v>
      </c>
      <c r="AK255" s="92">
        <v>23</v>
      </c>
      <c r="AL255" s="94">
        <v>19</v>
      </c>
      <c r="AM255" s="94">
        <v>40</v>
      </c>
      <c r="AN255" s="98">
        <v>10810</v>
      </c>
      <c r="AO255" s="98">
        <f t="shared" si="75"/>
        <v>23019</v>
      </c>
      <c r="AP255" t="s">
        <v>2239</v>
      </c>
      <c r="AQ255" s="102">
        <f t="shared" si="76"/>
        <v>2310810</v>
      </c>
      <c r="AR255" s="102"/>
    </row>
    <row r="256" spans="1:44" hidden="1" outlineLevel="1">
      <c r="A256" t="s">
        <v>2380</v>
      </c>
      <c r="B256" s="8" t="s">
        <v>2756</v>
      </c>
      <c r="C256" s="1">
        <f t="shared" si="68"/>
        <v>173</v>
      </c>
      <c r="D256" s="6">
        <f>IF(N256&gt;0, RANK(N256,(N256:P256,Q256:AE256)),0)</f>
        <v>2</v>
      </c>
      <c r="E256" s="6">
        <f>IF(O256&gt;0,RANK(O256,(N256:P256,Q256:AE256)),0)</f>
        <v>1</v>
      </c>
      <c r="F256" s="6">
        <f t="shared" si="69"/>
        <v>3</v>
      </c>
      <c r="G256" s="1">
        <f t="shared" si="66"/>
        <v>50</v>
      </c>
      <c r="H256" s="2">
        <f t="shared" si="67"/>
        <v>0.28901734104046245</v>
      </c>
      <c r="I256" s="7"/>
      <c r="J256" s="2">
        <f t="shared" si="70"/>
        <v>0.32947976878612717</v>
      </c>
      <c r="K256" s="2">
        <f t="shared" si="71"/>
        <v>0.61849710982658956</v>
      </c>
      <c r="L256" s="2">
        <f t="shared" si="72"/>
        <v>5.2023121387283239E-2</v>
      </c>
      <c r="M256" s="2">
        <f t="shared" si="73"/>
        <v>2.7755575615628914E-17</v>
      </c>
      <c r="N256" s="53">
        <v>57</v>
      </c>
      <c r="O256" s="53">
        <v>107</v>
      </c>
      <c r="P256" s="53">
        <v>9</v>
      </c>
      <c r="T256" s="57"/>
      <c r="X256" s="53">
        <v>0</v>
      </c>
      <c r="AA256" s="53"/>
      <c r="AG256" t="str">
        <f t="shared" si="74"/>
        <v>Carthage</v>
      </c>
      <c r="AH256" t="s">
        <v>2924</v>
      </c>
      <c r="AI256">
        <v>2</v>
      </c>
      <c r="AK256" s="92">
        <v>23</v>
      </c>
      <c r="AL256" s="94">
        <v>7</v>
      </c>
      <c r="AM256" s="94">
        <v>10</v>
      </c>
      <c r="AN256" s="98">
        <v>10915</v>
      </c>
      <c r="AO256" s="98">
        <f t="shared" si="75"/>
        <v>23007</v>
      </c>
      <c r="AP256" t="s">
        <v>1353</v>
      </c>
      <c r="AQ256" s="102">
        <f t="shared" si="76"/>
        <v>2310915</v>
      </c>
      <c r="AR256" s="102"/>
    </row>
    <row r="257" spans="1:44" hidden="1" outlineLevel="1">
      <c r="A257" t="s">
        <v>340</v>
      </c>
      <c r="B257" s="8" t="s">
        <v>2756</v>
      </c>
      <c r="C257" s="1">
        <f t="shared" si="68"/>
        <v>89</v>
      </c>
      <c r="D257" s="6">
        <f>IF(N257&gt;0, RANK(N257,(N257:P257,Q257:AE257)),0)</f>
        <v>2</v>
      </c>
      <c r="E257" s="6">
        <f>IF(O257&gt;0,RANK(O257,(N257:P257,Q257:AE257)),0)</f>
        <v>1</v>
      </c>
      <c r="F257" s="6">
        <f t="shared" si="69"/>
        <v>3</v>
      </c>
      <c r="G257" s="1">
        <f t="shared" si="66"/>
        <v>46</v>
      </c>
      <c r="H257" s="2">
        <f t="shared" si="67"/>
        <v>0.5168539325842697</v>
      </c>
      <c r="I257" s="7"/>
      <c r="J257" s="2">
        <f t="shared" si="70"/>
        <v>0.2247191011235955</v>
      </c>
      <c r="K257" s="2">
        <f t="shared" si="71"/>
        <v>0.7415730337078652</v>
      </c>
      <c r="L257" s="2">
        <f t="shared" si="72"/>
        <v>3.3707865168539325E-2</v>
      </c>
      <c r="M257" s="2">
        <f t="shared" si="73"/>
        <v>-2.7755575615628914E-17</v>
      </c>
      <c r="N257" s="53">
        <v>20</v>
      </c>
      <c r="O257" s="53">
        <v>66</v>
      </c>
      <c r="P257" s="53">
        <v>3</v>
      </c>
      <c r="T257" s="57"/>
      <c r="X257" s="53">
        <v>0</v>
      </c>
      <c r="AA257" s="53"/>
      <c r="AG257" t="str">
        <f t="shared" si="74"/>
        <v>Cary</v>
      </c>
      <c r="AH257" t="s">
        <v>1323</v>
      </c>
      <c r="AI257">
        <v>2</v>
      </c>
      <c r="AK257" s="92">
        <v>23</v>
      </c>
      <c r="AL257" s="94">
        <v>3</v>
      </c>
      <c r="AM257" s="94">
        <v>45</v>
      </c>
      <c r="AN257" s="98">
        <v>11020</v>
      </c>
      <c r="AO257" s="98">
        <f t="shared" si="75"/>
        <v>23003</v>
      </c>
      <c r="AP257" t="s">
        <v>2239</v>
      </c>
      <c r="AQ257" s="102">
        <f t="shared" si="76"/>
        <v>2311020</v>
      </c>
      <c r="AR257" s="102"/>
    </row>
    <row r="258" spans="1:44" hidden="1" outlineLevel="1">
      <c r="A258" t="s">
        <v>1619</v>
      </c>
      <c r="B258" s="8" t="s">
        <v>2756</v>
      </c>
      <c r="C258" s="1">
        <f t="shared" si="68"/>
        <v>1237</v>
      </c>
      <c r="D258" s="6">
        <f>IF(N258&gt;0, RANK(N258,(N258:P258,Q258:AE258)),0)</f>
        <v>2</v>
      </c>
      <c r="E258" s="6">
        <f>IF(O258&gt;0,RANK(O258,(N258:P258,Q258:AE258)),0)</f>
        <v>1</v>
      </c>
      <c r="F258" s="6">
        <f t="shared" si="69"/>
        <v>3</v>
      </c>
      <c r="G258" s="1">
        <f t="shared" ref="G258:G322" si="77">IF(C258&gt;0,MAX(N258:P258)-LARGE(N258:P258,2),0)</f>
        <v>329</v>
      </c>
      <c r="H258" s="2">
        <f t="shared" ref="H258:H322" si="78">IF(C258&gt;0,G258/C258,0)</f>
        <v>0.26596604688763137</v>
      </c>
      <c r="I258" s="7"/>
      <c r="J258" s="2">
        <f t="shared" si="70"/>
        <v>0.35084882780921584</v>
      </c>
      <c r="K258" s="2">
        <f t="shared" si="71"/>
        <v>0.61681487469684726</v>
      </c>
      <c r="L258" s="2">
        <f t="shared" si="72"/>
        <v>3.0719482619240096E-2</v>
      </c>
      <c r="M258" s="2">
        <f t="shared" si="73"/>
        <v>1.6168148746967537E-3</v>
      </c>
      <c r="N258" s="53">
        <v>434</v>
      </c>
      <c r="O258" s="53">
        <v>763</v>
      </c>
      <c r="P258" s="53">
        <v>38</v>
      </c>
      <c r="T258" s="57"/>
      <c r="X258" s="53">
        <v>2</v>
      </c>
      <c r="AA258" s="53"/>
      <c r="AG258" t="str">
        <f t="shared" si="74"/>
        <v>Casco</v>
      </c>
      <c r="AH258" t="s">
        <v>608</v>
      </c>
      <c r="AI258">
        <v>1</v>
      </c>
      <c r="AK258" s="92">
        <v>23</v>
      </c>
      <c r="AL258" s="94">
        <v>5</v>
      </c>
      <c r="AM258" s="94">
        <v>25</v>
      </c>
      <c r="AN258" s="98">
        <v>11125</v>
      </c>
      <c r="AO258" s="98">
        <f t="shared" si="75"/>
        <v>23005</v>
      </c>
      <c r="AP258" t="s">
        <v>1353</v>
      </c>
      <c r="AQ258" s="102">
        <f t="shared" si="76"/>
        <v>2311125</v>
      </c>
      <c r="AR258" s="102"/>
    </row>
    <row r="259" spans="1:44" hidden="1" outlineLevel="1">
      <c r="A259" t="s">
        <v>1620</v>
      </c>
      <c r="B259" s="8" t="s">
        <v>2756</v>
      </c>
      <c r="C259" s="1">
        <f t="shared" si="68"/>
        <v>540</v>
      </c>
      <c r="D259" s="6">
        <f>IF(N259&gt;0, RANK(N259,(N259:P259,Q259:AE259)),0)</f>
        <v>2</v>
      </c>
      <c r="E259" s="6">
        <f>IF(O259&gt;0,RANK(O259,(N259:P259,Q259:AE259)),0)</f>
        <v>1</v>
      </c>
      <c r="F259" s="6">
        <f t="shared" si="69"/>
        <v>3</v>
      </c>
      <c r="G259" s="1">
        <f t="shared" si="77"/>
        <v>144</v>
      </c>
      <c r="H259" s="2">
        <f t="shared" si="78"/>
        <v>0.26666666666666666</v>
      </c>
      <c r="I259" s="7"/>
      <c r="J259" s="2">
        <f t="shared" si="70"/>
        <v>0.35185185185185186</v>
      </c>
      <c r="K259" s="2">
        <f t="shared" si="71"/>
        <v>0.61851851851851847</v>
      </c>
      <c r="L259" s="2">
        <f t="shared" si="72"/>
        <v>2.5925925925925925E-2</v>
      </c>
      <c r="M259" s="2">
        <f t="shared" si="73"/>
        <v>3.7037037037037472E-3</v>
      </c>
      <c r="N259" s="53">
        <v>190</v>
      </c>
      <c r="O259" s="53">
        <v>334</v>
      </c>
      <c r="P259" s="53">
        <v>14</v>
      </c>
      <c r="T259" s="57"/>
      <c r="X259" s="53">
        <v>2</v>
      </c>
      <c r="AA259" s="53"/>
      <c r="AG259" t="str">
        <f t="shared" si="74"/>
        <v>Castine</v>
      </c>
      <c r="AH259" t="s">
        <v>2792</v>
      </c>
      <c r="AI259">
        <v>2</v>
      </c>
      <c r="AK259" s="92">
        <v>23</v>
      </c>
      <c r="AL259" s="94">
        <v>9</v>
      </c>
      <c r="AM259" s="94">
        <v>40</v>
      </c>
      <c r="AN259" s="98">
        <v>11265</v>
      </c>
      <c r="AO259" s="98">
        <f t="shared" si="75"/>
        <v>23009</v>
      </c>
      <c r="AP259" t="s">
        <v>1353</v>
      </c>
      <c r="AQ259" s="102">
        <f t="shared" si="76"/>
        <v>2311265</v>
      </c>
      <c r="AR259" s="102"/>
    </row>
    <row r="260" spans="1:44" hidden="1" outlineLevel="1">
      <c r="A260" t="s">
        <v>1835</v>
      </c>
      <c r="B260" s="8" t="s">
        <v>2756</v>
      </c>
      <c r="C260" s="1">
        <f t="shared" si="68"/>
        <v>198</v>
      </c>
      <c r="D260" s="6">
        <f>IF(N260&gt;0, RANK(N260,(N260:P260,Q260:AE260)),0)</f>
        <v>2</v>
      </c>
      <c r="E260" s="6">
        <f>IF(O260&gt;0,RANK(O260,(N260:P260,Q260:AE260)),0)</f>
        <v>1</v>
      </c>
      <c r="F260" s="6">
        <f t="shared" si="69"/>
        <v>3</v>
      </c>
      <c r="G260" s="1">
        <f t="shared" si="77"/>
        <v>119</v>
      </c>
      <c r="H260" s="2">
        <f t="shared" si="78"/>
        <v>0.60101010101010099</v>
      </c>
      <c r="I260" s="7"/>
      <c r="J260" s="2">
        <f t="shared" si="70"/>
        <v>0.16666666666666666</v>
      </c>
      <c r="K260" s="2">
        <f t="shared" si="71"/>
        <v>0.76767676767676762</v>
      </c>
      <c r="L260" s="2">
        <f t="shared" si="72"/>
        <v>6.5656565656565663E-2</v>
      </c>
      <c r="M260" s="2">
        <f t="shared" si="73"/>
        <v>8.3266726846886741E-17</v>
      </c>
      <c r="N260" s="53">
        <v>33</v>
      </c>
      <c r="O260" s="53">
        <v>152</v>
      </c>
      <c r="P260" s="53">
        <v>13</v>
      </c>
      <c r="T260" s="57"/>
      <c r="X260" s="53">
        <v>0</v>
      </c>
      <c r="AA260" s="53"/>
      <c r="AG260" t="str">
        <f t="shared" si="74"/>
        <v>Castle Hill</v>
      </c>
      <c r="AH260" t="s">
        <v>1323</v>
      </c>
      <c r="AI260">
        <v>2</v>
      </c>
      <c r="AK260" s="92">
        <v>23</v>
      </c>
      <c r="AL260" s="94">
        <v>3</v>
      </c>
      <c r="AM260" s="94">
        <v>50</v>
      </c>
      <c r="AN260" s="98">
        <v>11300</v>
      </c>
      <c r="AO260" s="98">
        <f t="shared" si="75"/>
        <v>23003</v>
      </c>
      <c r="AP260" t="s">
        <v>1353</v>
      </c>
      <c r="AQ260" s="102">
        <f t="shared" si="76"/>
        <v>2311300</v>
      </c>
      <c r="AR260" s="102"/>
    </row>
    <row r="261" spans="1:44" hidden="1" outlineLevel="1">
      <c r="A261" t="s">
        <v>2332</v>
      </c>
      <c r="B261" s="8" t="s">
        <v>2756</v>
      </c>
      <c r="C261" s="1">
        <f t="shared" si="68"/>
        <v>125</v>
      </c>
      <c r="D261" s="6">
        <f>IF(N261&gt;0, RANK(N261,(N261:P261,Q261:AE261)),0)</f>
        <v>2</v>
      </c>
      <c r="E261" s="6">
        <f>IF(O261&gt;0,RANK(O261,(N261:P261,Q261:AE261)),0)</f>
        <v>1</v>
      </c>
      <c r="F261" s="6">
        <f t="shared" si="69"/>
        <v>3</v>
      </c>
      <c r="G261" s="1">
        <f t="shared" si="77"/>
        <v>71</v>
      </c>
      <c r="H261" s="2">
        <f t="shared" si="78"/>
        <v>0.56799999999999995</v>
      </c>
      <c r="I261" s="7"/>
      <c r="J261" s="2">
        <f t="shared" si="70"/>
        <v>0.17599999999999999</v>
      </c>
      <c r="K261" s="2">
        <f t="shared" si="71"/>
        <v>0.74399999999999999</v>
      </c>
      <c r="L261" s="2">
        <f t="shared" si="72"/>
        <v>0.08</v>
      </c>
      <c r="M261" s="2">
        <f t="shared" si="73"/>
        <v>6.9388939039072284E-17</v>
      </c>
      <c r="N261" s="53">
        <v>22</v>
      </c>
      <c r="O261" s="53">
        <v>93</v>
      </c>
      <c r="P261" s="53">
        <v>10</v>
      </c>
      <c r="T261" s="57"/>
      <c r="X261" s="53">
        <v>0</v>
      </c>
      <c r="AA261" s="53"/>
      <c r="AG261" t="str">
        <f t="shared" si="74"/>
        <v>Caswell</v>
      </c>
      <c r="AH261" t="s">
        <v>1323</v>
      </c>
      <c r="AI261">
        <v>2</v>
      </c>
      <c r="AK261" s="92">
        <v>23</v>
      </c>
      <c r="AL261" s="94">
        <v>3</v>
      </c>
      <c r="AM261" s="94">
        <v>55</v>
      </c>
      <c r="AN261" s="98">
        <v>11335</v>
      </c>
      <c r="AO261" s="98">
        <f t="shared" si="75"/>
        <v>23003</v>
      </c>
      <c r="AP261" t="s">
        <v>1353</v>
      </c>
      <c r="AQ261" s="102">
        <f t="shared" si="76"/>
        <v>2311335</v>
      </c>
      <c r="AR261" s="102"/>
    </row>
    <row r="262" spans="1:44" hidden="1" outlineLevel="1">
      <c r="A262" t="s">
        <v>2688</v>
      </c>
      <c r="B262" s="8" t="s">
        <v>2756</v>
      </c>
      <c r="C262" s="1">
        <f t="shared" si="68"/>
        <v>21</v>
      </c>
      <c r="D262" s="6">
        <f>IF(N262&gt;0, RANK(N262,(N262:P262,Q262:AE262)),0)</f>
        <v>2</v>
      </c>
      <c r="E262" s="6">
        <f>IF(O262&gt;0,RANK(O262,(N262:P262,Q262:AE262)),0)</f>
        <v>1</v>
      </c>
      <c r="F262" s="6">
        <f t="shared" si="69"/>
        <v>3</v>
      </c>
      <c r="G262" s="1">
        <f t="shared" si="77"/>
        <v>6</v>
      </c>
      <c r="H262" s="2">
        <f t="shared" si="78"/>
        <v>0.2857142857142857</v>
      </c>
      <c r="I262" s="7"/>
      <c r="J262" s="2">
        <f t="shared" si="70"/>
        <v>0.33333333333333331</v>
      </c>
      <c r="K262" s="2">
        <f t="shared" si="71"/>
        <v>0.61904761904761907</v>
      </c>
      <c r="L262" s="2">
        <f t="shared" si="72"/>
        <v>4.7619047619047616E-2</v>
      </c>
      <c r="M262" s="2">
        <f t="shared" si="73"/>
        <v>5.5511151231257827E-17</v>
      </c>
      <c r="N262" s="53">
        <v>7</v>
      </c>
      <c r="O262" s="53">
        <v>13</v>
      </c>
      <c r="P262" s="53">
        <v>1</v>
      </c>
      <c r="T262" s="57"/>
      <c r="X262" s="53">
        <v>0</v>
      </c>
      <c r="AA262" s="53"/>
      <c r="AG262" t="str">
        <f t="shared" si="74"/>
        <v>Centerville</v>
      </c>
      <c r="AH262" t="s">
        <v>2757</v>
      </c>
      <c r="AI262">
        <v>2</v>
      </c>
      <c r="AK262" s="92">
        <v>23</v>
      </c>
      <c r="AL262" s="94">
        <v>29</v>
      </c>
      <c r="AM262" s="94">
        <v>35</v>
      </c>
      <c r="AN262" s="98">
        <v>11755</v>
      </c>
      <c r="AO262" s="98">
        <f t="shared" si="75"/>
        <v>23029</v>
      </c>
      <c r="AP262" t="s">
        <v>1353</v>
      </c>
      <c r="AQ262" s="102">
        <f t="shared" si="76"/>
        <v>2311755</v>
      </c>
      <c r="AR262" s="102"/>
    </row>
    <row r="263" spans="1:44" hidden="1" outlineLevel="1">
      <c r="A263" t="s">
        <v>677</v>
      </c>
      <c r="B263" s="8" t="s">
        <v>2756</v>
      </c>
      <c r="C263" s="1">
        <f t="shared" si="68"/>
        <v>154</v>
      </c>
      <c r="D263" s="6">
        <f>IF(N263&gt;0, RANK(N263,(N263:P263,Q263:AE263)),0)</f>
        <v>2</v>
      </c>
      <c r="E263" s="6">
        <f>IF(O263&gt;0,RANK(O263,(N263:P263,Q263:AE263)),0)</f>
        <v>1</v>
      </c>
      <c r="F263" s="6">
        <f t="shared" si="69"/>
        <v>3</v>
      </c>
      <c r="G263" s="1">
        <f t="shared" si="77"/>
        <v>105</v>
      </c>
      <c r="H263" s="2">
        <f t="shared" si="78"/>
        <v>0.68181818181818177</v>
      </c>
      <c r="I263" s="7"/>
      <c r="J263" s="2">
        <f t="shared" si="70"/>
        <v>0.12987012987012986</v>
      </c>
      <c r="K263" s="2">
        <f t="shared" si="71"/>
        <v>0.81168831168831168</v>
      </c>
      <c r="L263" s="2">
        <f t="shared" si="72"/>
        <v>5.844155844155844E-2</v>
      </c>
      <c r="M263" s="2">
        <f t="shared" si="73"/>
        <v>-3.4694469519536142E-17</v>
      </c>
      <c r="N263" s="53">
        <v>20</v>
      </c>
      <c r="O263" s="53">
        <v>125</v>
      </c>
      <c r="P263" s="53">
        <v>9</v>
      </c>
      <c r="T263" s="57"/>
      <c r="X263" s="53">
        <v>0</v>
      </c>
      <c r="AA263" s="53"/>
      <c r="AG263" t="str">
        <f t="shared" si="74"/>
        <v>Chapman</v>
      </c>
      <c r="AH263" t="s">
        <v>1323</v>
      </c>
      <c r="AI263">
        <v>2</v>
      </c>
      <c r="AK263" s="92">
        <v>23</v>
      </c>
      <c r="AL263" s="94">
        <v>3</v>
      </c>
      <c r="AM263" s="94">
        <v>60</v>
      </c>
      <c r="AN263" s="98">
        <v>12000</v>
      </c>
      <c r="AO263" s="98">
        <f t="shared" si="75"/>
        <v>23003</v>
      </c>
      <c r="AP263" t="s">
        <v>1353</v>
      </c>
      <c r="AQ263" s="102">
        <f t="shared" si="76"/>
        <v>2312000</v>
      </c>
      <c r="AR263" s="102"/>
    </row>
    <row r="264" spans="1:44" hidden="1" outlineLevel="1">
      <c r="A264" t="s">
        <v>1577</v>
      </c>
      <c r="B264" s="8" t="s">
        <v>2756</v>
      </c>
      <c r="C264" s="1">
        <f t="shared" si="68"/>
        <v>569</v>
      </c>
      <c r="D264" s="6">
        <f>IF(N264&gt;0, RANK(N264,(N264:P264,Q264:AE264)),0)</f>
        <v>2</v>
      </c>
      <c r="E264" s="6">
        <f>IF(O264&gt;0,RANK(O264,(N264:P264,Q264:AE264)),0)</f>
        <v>1</v>
      </c>
      <c r="F264" s="6">
        <f t="shared" si="69"/>
        <v>3</v>
      </c>
      <c r="G264" s="1">
        <f t="shared" si="77"/>
        <v>331</v>
      </c>
      <c r="H264" s="2">
        <f t="shared" si="78"/>
        <v>0.58172231985940248</v>
      </c>
      <c r="I264" s="7"/>
      <c r="J264" s="2">
        <f t="shared" si="70"/>
        <v>0.18980667838312829</v>
      </c>
      <c r="K264" s="2">
        <f t="shared" si="71"/>
        <v>0.77152899824253074</v>
      </c>
      <c r="L264" s="2">
        <f t="shared" si="72"/>
        <v>3.8664323374340948E-2</v>
      </c>
      <c r="M264" s="2">
        <f t="shared" si="73"/>
        <v>5.5511151231257827E-17</v>
      </c>
      <c r="N264" s="53">
        <v>108</v>
      </c>
      <c r="O264" s="53">
        <v>439</v>
      </c>
      <c r="P264" s="53">
        <v>22</v>
      </c>
      <c r="T264" s="57"/>
      <c r="X264" s="53">
        <v>0</v>
      </c>
      <c r="AA264" s="53"/>
      <c r="AG264" t="str">
        <f t="shared" si="74"/>
        <v>Charleston</v>
      </c>
      <c r="AH264" t="s">
        <v>1447</v>
      </c>
      <c r="AI264">
        <v>2</v>
      </c>
      <c r="AK264" s="92">
        <v>23</v>
      </c>
      <c r="AL264" s="94">
        <v>19</v>
      </c>
      <c r="AM264" s="94">
        <v>45</v>
      </c>
      <c r="AN264" s="98">
        <v>12105</v>
      </c>
      <c r="AO264" s="98">
        <f t="shared" si="75"/>
        <v>23019</v>
      </c>
      <c r="AP264" t="s">
        <v>1353</v>
      </c>
      <c r="AQ264" s="102">
        <f t="shared" si="76"/>
        <v>2312105</v>
      </c>
      <c r="AR264" s="102"/>
    </row>
    <row r="265" spans="1:44" hidden="1" outlineLevel="1">
      <c r="A265" t="s">
        <v>247</v>
      </c>
      <c r="B265" s="8" t="s">
        <v>2756</v>
      </c>
      <c r="C265" s="1">
        <f t="shared" si="68"/>
        <v>144</v>
      </c>
      <c r="D265" s="6">
        <f>IF(N265&gt;0, RANK(N265,(N265:P265,Q265:AE265)),0)</f>
        <v>2</v>
      </c>
      <c r="E265" s="6">
        <f>IF(O265&gt;0,RANK(O265,(N265:P265,Q265:AE265)),0)</f>
        <v>1</v>
      </c>
      <c r="F265" s="6">
        <f t="shared" si="69"/>
        <v>3</v>
      </c>
      <c r="G265" s="1">
        <f t="shared" si="77"/>
        <v>95</v>
      </c>
      <c r="H265" s="2">
        <f t="shared" si="78"/>
        <v>0.65972222222222221</v>
      </c>
      <c r="I265" s="7"/>
      <c r="J265" s="2">
        <f t="shared" si="70"/>
        <v>0.15277777777777779</v>
      </c>
      <c r="K265" s="2">
        <f t="shared" si="71"/>
        <v>0.8125</v>
      </c>
      <c r="L265" s="2">
        <f t="shared" si="72"/>
        <v>3.4722222222222224E-2</v>
      </c>
      <c r="M265" s="2">
        <f t="shared" si="73"/>
        <v>-1.3877787807814457E-17</v>
      </c>
      <c r="N265" s="53">
        <v>22</v>
      </c>
      <c r="O265" s="53">
        <v>117</v>
      </c>
      <c r="P265" s="53">
        <v>5</v>
      </c>
      <c r="T265" s="57"/>
      <c r="X265" s="53">
        <v>0</v>
      </c>
      <c r="AA265" s="53"/>
      <c r="AG265" t="str">
        <f t="shared" si="74"/>
        <v>Charlotte</v>
      </c>
      <c r="AH265" t="s">
        <v>2757</v>
      </c>
      <c r="AI265">
        <v>2</v>
      </c>
      <c r="AK265" s="92">
        <v>23</v>
      </c>
      <c r="AL265" s="94">
        <v>29</v>
      </c>
      <c r="AM265" s="94">
        <v>40</v>
      </c>
      <c r="AN265" s="98">
        <v>12175</v>
      </c>
      <c r="AO265" s="98">
        <f t="shared" si="75"/>
        <v>23029</v>
      </c>
      <c r="AP265" t="s">
        <v>1353</v>
      </c>
      <c r="AQ265" s="102">
        <f t="shared" si="76"/>
        <v>2312175</v>
      </c>
      <c r="AR265" s="102"/>
    </row>
    <row r="266" spans="1:44" hidden="1" outlineLevel="1">
      <c r="A266" t="s">
        <v>982</v>
      </c>
      <c r="B266" s="8" t="s">
        <v>2756</v>
      </c>
      <c r="C266" s="1">
        <f t="shared" si="68"/>
        <v>920</v>
      </c>
      <c r="D266" s="6">
        <f>IF(N266&gt;0, RANK(N266,(N266:P266,Q266:AE266)),0)</f>
        <v>2</v>
      </c>
      <c r="E266" s="6">
        <f>IF(O266&gt;0,RANK(O266,(N266:P266,Q266:AE266)),0)</f>
        <v>1</v>
      </c>
      <c r="F266" s="6">
        <f t="shared" si="69"/>
        <v>3</v>
      </c>
      <c r="G266" s="1">
        <f t="shared" si="77"/>
        <v>122</v>
      </c>
      <c r="H266" s="2">
        <f t="shared" si="78"/>
        <v>0.13260869565217392</v>
      </c>
      <c r="I266" s="7"/>
      <c r="J266" s="2">
        <f t="shared" si="70"/>
        <v>0.41195652173913044</v>
      </c>
      <c r="K266" s="2">
        <f t="shared" si="71"/>
        <v>0.54456521739130437</v>
      </c>
      <c r="L266" s="2">
        <f t="shared" si="72"/>
        <v>4.3478260869565216E-2</v>
      </c>
      <c r="M266" s="2">
        <f t="shared" si="73"/>
        <v>-2.7755575615628914E-17</v>
      </c>
      <c r="N266" s="53">
        <v>379</v>
      </c>
      <c r="O266" s="53">
        <v>501</v>
      </c>
      <c r="P266" s="53">
        <v>40</v>
      </c>
      <c r="T266" s="57"/>
      <c r="X266" s="53">
        <v>0</v>
      </c>
      <c r="AA266" s="53"/>
      <c r="AG266" t="str">
        <f t="shared" si="74"/>
        <v>Chelsea</v>
      </c>
      <c r="AH266" t="s">
        <v>1129</v>
      </c>
      <c r="AI266">
        <v>1</v>
      </c>
      <c r="AK266" s="92">
        <v>23</v>
      </c>
      <c r="AL266" s="94">
        <v>11</v>
      </c>
      <c r="AM266" s="94">
        <v>25</v>
      </c>
      <c r="AN266" s="98">
        <v>12350</v>
      </c>
      <c r="AO266" s="98">
        <f t="shared" si="75"/>
        <v>23011</v>
      </c>
      <c r="AP266" t="s">
        <v>1353</v>
      </c>
      <c r="AQ266" s="102">
        <f t="shared" si="76"/>
        <v>2312350</v>
      </c>
      <c r="AR266" s="102"/>
    </row>
    <row r="267" spans="1:44" hidden="1" outlineLevel="1">
      <c r="A267" t="s">
        <v>1787</v>
      </c>
      <c r="B267" s="8" t="s">
        <v>2756</v>
      </c>
      <c r="C267" s="1">
        <f t="shared" si="68"/>
        <v>550</v>
      </c>
      <c r="D267" s="6">
        <f>IF(N267&gt;0, RANK(N267,(N267:P267,Q267:AE267)),0)</f>
        <v>2</v>
      </c>
      <c r="E267" s="6">
        <f>IF(O267&gt;0,RANK(O267,(N267:P267,Q267:AE267)),0)</f>
        <v>1</v>
      </c>
      <c r="F267" s="6">
        <f t="shared" si="69"/>
        <v>4</v>
      </c>
      <c r="G267" s="1">
        <f t="shared" si="77"/>
        <v>248</v>
      </c>
      <c r="H267" s="2">
        <f t="shared" si="78"/>
        <v>0.45090909090909093</v>
      </c>
      <c r="I267" s="7"/>
      <c r="J267" s="2">
        <f t="shared" si="70"/>
        <v>0.21272727272727274</v>
      </c>
      <c r="K267" s="2">
        <f t="shared" si="71"/>
        <v>0.66363636363636369</v>
      </c>
      <c r="L267" s="2">
        <f t="shared" si="72"/>
        <v>3.4545454545454546E-2</v>
      </c>
      <c r="M267" s="2">
        <f t="shared" si="73"/>
        <v>8.9090909090908998E-2</v>
      </c>
      <c r="N267" s="53">
        <v>117</v>
      </c>
      <c r="O267" s="53">
        <v>365</v>
      </c>
      <c r="P267" s="53">
        <v>19</v>
      </c>
      <c r="T267" s="57"/>
      <c r="X267" s="53">
        <v>49</v>
      </c>
      <c r="AA267" s="53"/>
      <c r="AG267" t="str">
        <f t="shared" si="74"/>
        <v>Cherryfield</v>
      </c>
      <c r="AH267" t="s">
        <v>2757</v>
      </c>
      <c r="AI267">
        <v>2</v>
      </c>
      <c r="AK267" s="92">
        <v>23</v>
      </c>
      <c r="AL267" s="94">
        <v>29</v>
      </c>
      <c r="AM267" s="94">
        <v>45</v>
      </c>
      <c r="AN267" s="98">
        <v>12455</v>
      </c>
      <c r="AO267" s="98">
        <f t="shared" si="75"/>
        <v>23029</v>
      </c>
      <c r="AP267" t="s">
        <v>1353</v>
      </c>
      <c r="AQ267" s="102">
        <f t="shared" si="76"/>
        <v>2312455</v>
      </c>
      <c r="AR267" s="102"/>
    </row>
    <row r="268" spans="1:44" hidden="1" outlineLevel="1">
      <c r="A268" t="s">
        <v>1178</v>
      </c>
      <c r="B268" s="8" t="s">
        <v>2756</v>
      </c>
      <c r="C268" s="1">
        <f t="shared" si="68"/>
        <v>196</v>
      </c>
      <c r="D268" s="6">
        <f>IF(N268&gt;0, RANK(N268,(N268:P268,Q268:AE268)),0)</f>
        <v>2</v>
      </c>
      <c r="E268" s="6">
        <f>IF(O268&gt;0,RANK(O268,(N268:P268,Q268:AE268)),0)</f>
        <v>1</v>
      </c>
      <c r="F268" s="6">
        <f t="shared" si="69"/>
        <v>3</v>
      </c>
      <c r="G268" s="1">
        <f t="shared" si="77"/>
        <v>109</v>
      </c>
      <c r="H268" s="2">
        <f t="shared" si="78"/>
        <v>0.55612244897959184</v>
      </c>
      <c r="I268" s="7"/>
      <c r="J268" s="2">
        <f t="shared" si="70"/>
        <v>0.19387755102040816</v>
      </c>
      <c r="K268" s="2">
        <f t="shared" si="71"/>
        <v>0.75</v>
      </c>
      <c r="L268" s="2">
        <f t="shared" si="72"/>
        <v>5.6122448979591837E-2</v>
      </c>
      <c r="M268" s="2">
        <f t="shared" si="73"/>
        <v>6.9388939039072284E-18</v>
      </c>
      <c r="N268" s="53">
        <v>38</v>
      </c>
      <c r="O268" s="53">
        <v>147</v>
      </c>
      <c r="P268" s="53">
        <v>11</v>
      </c>
      <c r="T268" s="57"/>
      <c r="X268" s="53">
        <v>0</v>
      </c>
      <c r="AA268" s="53"/>
      <c r="AG268" t="str">
        <f t="shared" si="74"/>
        <v>Chester</v>
      </c>
      <c r="AH268" t="s">
        <v>1447</v>
      </c>
      <c r="AI268">
        <v>2</v>
      </c>
      <c r="AK268" s="92">
        <v>23</v>
      </c>
      <c r="AL268" s="94">
        <v>19</v>
      </c>
      <c r="AM268" s="94">
        <v>50</v>
      </c>
      <c r="AN268" s="98">
        <v>12525</v>
      </c>
      <c r="AO268" s="98">
        <f t="shared" si="75"/>
        <v>23019</v>
      </c>
      <c r="AP268" t="s">
        <v>1353</v>
      </c>
      <c r="AQ268" s="102">
        <f t="shared" si="76"/>
        <v>2312525</v>
      </c>
      <c r="AR268" s="102"/>
    </row>
    <row r="269" spans="1:44" hidden="1" outlineLevel="1">
      <c r="A269" t="s">
        <v>1998</v>
      </c>
      <c r="B269" s="8" t="s">
        <v>2756</v>
      </c>
      <c r="C269" s="1">
        <f t="shared" si="68"/>
        <v>381</v>
      </c>
      <c r="D269" s="6">
        <f>IF(N269&gt;0, RANK(N269,(N269:P269,Q269:AE269)),0)</f>
        <v>2</v>
      </c>
      <c r="E269" s="6">
        <f>IF(O269&gt;0,RANK(O269,(N269:P269,Q269:AE269)),0)</f>
        <v>1</v>
      </c>
      <c r="F269" s="6">
        <f t="shared" si="69"/>
        <v>3</v>
      </c>
      <c r="G269" s="1">
        <f t="shared" si="77"/>
        <v>78</v>
      </c>
      <c r="H269" s="2">
        <f t="shared" si="78"/>
        <v>0.20472440944881889</v>
      </c>
      <c r="I269" s="7"/>
      <c r="J269" s="2">
        <f t="shared" si="70"/>
        <v>0.37795275590551181</v>
      </c>
      <c r="K269" s="2">
        <f t="shared" si="71"/>
        <v>0.58267716535433067</v>
      </c>
      <c r="L269" s="2">
        <f t="shared" si="72"/>
        <v>3.937007874015748E-2</v>
      </c>
      <c r="M269" s="2">
        <f t="shared" si="73"/>
        <v>4.163336342344337E-17</v>
      </c>
      <c r="N269" s="53">
        <v>144</v>
      </c>
      <c r="O269" s="53">
        <v>222</v>
      </c>
      <c r="P269" s="53">
        <v>15</v>
      </c>
      <c r="T269" s="57"/>
      <c r="X269" s="53">
        <v>0</v>
      </c>
      <c r="AA269" s="53"/>
      <c r="AG269" t="str">
        <f t="shared" si="74"/>
        <v>Chesterville</v>
      </c>
      <c r="AH269" t="s">
        <v>2924</v>
      </c>
      <c r="AI269">
        <v>2</v>
      </c>
      <c r="AK269" s="92">
        <v>23</v>
      </c>
      <c r="AL269" s="94">
        <v>7</v>
      </c>
      <c r="AM269" s="94">
        <v>15</v>
      </c>
      <c r="AN269" s="98">
        <v>12595</v>
      </c>
      <c r="AO269" s="98">
        <f t="shared" si="75"/>
        <v>23007</v>
      </c>
      <c r="AP269" t="s">
        <v>1353</v>
      </c>
      <c r="AQ269" s="102">
        <f t="shared" si="76"/>
        <v>2312595</v>
      </c>
      <c r="AR269" s="102"/>
    </row>
    <row r="270" spans="1:44" hidden="1" outlineLevel="1">
      <c r="A270" t="s">
        <v>675</v>
      </c>
      <c r="B270" s="8" t="s">
        <v>2756</v>
      </c>
      <c r="C270" s="1">
        <f t="shared" si="68"/>
        <v>1547</v>
      </c>
      <c r="D270" s="6">
        <f>IF(N270&gt;0, RANK(N270,(N270:P270,Q270:AE270)),0)</f>
        <v>2</v>
      </c>
      <c r="E270" s="6">
        <f>IF(O270&gt;0,RANK(O270,(N270:P270,Q270:AE270)),0)</f>
        <v>1</v>
      </c>
      <c r="F270" s="6">
        <f t="shared" si="69"/>
        <v>3</v>
      </c>
      <c r="G270" s="1">
        <f t="shared" si="77"/>
        <v>574</v>
      </c>
      <c r="H270" s="2">
        <f t="shared" si="78"/>
        <v>0.37104072398190047</v>
      </c>
      <c r="I270" s="7"/>
      <c r="J270" s="2">
        <f t="shared" si="70"/>
        <v>0.29799612152553329</v>
      </c>
      <c r="K270" s="2">
        <f t="shared" si="71"/>
        <v>0.6690368455074337</v>
      </c>
      <c r="L270" s="2">
        <f t="shared" si="72"/>
        <v>3.1674208144796379E-2</v>
      </c>
      <c r="M270" s="2">
        <f t="shared" si="73"/>
        <v>1.2928248222365823E-3</v>
      </c>
      <c r="N270" s="53">
        <v>461</v>
      </c>
      <c r="O270" s="53">
        <v>1035</v>
      </c>
      <c r="P270" s="53">
        <v>49</v>
      </c>
      <c r="T270" s="57"/>
      <c r="X270" s="53">
        <v>2</v>
      </c>
      <c r="AA270" s="53"/>
      <c r="AG270" t="str">
        <f t="shared" si="74"/>
        <v>China</v>
      </c>
      <c r="AH270" t="s">
        <v>1129</v>
      </c>
      <c r="AI270">
        <v>2</v>
      </c>
      <c r="AK270" s="92">
        <v>23</v>
      </c>
      <c r="AL270" s="94">
        <v>11</v>
      </c>
      <c r="AM270" s="94">
        <v>30</v>
      </c>
      <c r="AN270" s="98">
        <v>12735</v>
      </c>
      <c r="AO270" s="98">
        <f t="shared" si="75"/>
        <v>23011</v>
      </c>
      <c r="AP270" t="s">
        <v>1353</v>
      </c>
      <c r="AQ270" s="102">
        <f t="shared" si="76"/>
        <v>2312735</v>
      </c>
      <c r="AR270" s="102"/>
    </row>
    <row r="271" spans="1:44" hidden="1" outlineLevel="1">
      <c r="A271" t="s">
        <v>2081</v>
      </c>
      <c r="B271" s="8" t="s">
        <v>2756</v>
      </c>
      <c r="C271" s="1">
        <f t="shared" si="68"/>
        <v>281</v>
      </c>
      <c r="D271" s="6">
        <f>IF(N271&gt;0, RANK(N271,(N271:P271,Q271:AE271)),0)</f>
        <v>2</v>
      </c>
      <c r="E271" s="6">
        <f>IF(O271&gt;0,RANK(O271,(N271:P271,Q271:AE271)),0)</f>
        <v>1</v>
      </c>
      <c r="F271" s="6">
        <f t="shared" si="69"/>
        <v>3</v>
      </c>
      <c r="G271" s="1">
        <f t="shared" si="77"/>
        <v>101</v>
      </c>
      <c r="H271" s="2">
        <f t="shared" si="78"/>
        <v>0.35943060498220641</v>
      </c>
      <c r="I271" s="7"/>
      <c r="J271" s="2">
        <f t="shared" si="70"/>
        <v>0.29893238434163699</v>
      </c>
      <c r="K271" s="2">
        <f t="shared" si="71"/>
        <v>0.65836298932384341</v>
      </c>
      <c r="L271" s="2">
        <f t="shared" si="72"/>
        <v>4.2704626334519574E-2</v>
      </c>
      <c r="M271" s="2">
        <f t="shared" si="73"/>
        <v>8.3266726846886741E-17</v>
      </c>
      <c r="N271" s="53">
        <v>84</v>
      </c>
      <c r="O271" s="53">
        <v>185</v>
      </c>
      <c r="P271" s="53">
        <v>12</v>
      </c>
      <c r="T271" s="57"/>
      <c r="X271" s="53">
        <v>0</v>
      </c>
      <c r="AA271" s="53"/>
      <c r="AG271" t="str">
        <f t="shared" si="74"/>
        <v>Clifton</v>
      </c>
      <c r="AH271" t="s">
        <v>1447</v>
      </c>
      <c r="AI271">
        <v>2</v>
      </c>
      <c r="AK271" s="92">
        <v>23</v>
      </c>
      <c r="AL271" s="94">
        <v>19</v>
      </c>
      <c r="AM271" s="94">
        <v>55</v>
      </c>
      <c r="AN271" s="98">
        <v>13365</v>
      </c>
      <c r="AO271" s="98">
        <f t="shared" si="75"/>
        <v>23019</v>
      </c>
      <c r="AP271" t="s">
        <v>1353</v>
      </c>
      <c r="AQ271" s="102">
        <f t="shared" si="76"/>
        <v>2313365</v>
      </c>
      <c r="AR271" s="102"/>
    </row>
    <row r="272" spans="1:44" hidden="1" outlineLevel="1">
      <c r="A272" t="s">
        <v>782</v>
      </c>
      <c r="B272" s="8" t="s">
        <v>2756</v>
      </c>
      <c r="C272" s="1">
        <f t="shared" si="68"/>
        <v>1247</v>
      </c>
      <c r="D272" s="6">
        <f>IF(N272&gt;0, RANK(N272,(N272:P272,Q272:AE272)),0)</f>
        <v>2</v>
      </c>
      <c r="E272" s="6">
        <f>IF(O272&gt;0,RANK(O272,(N272:P272,Q272:AE272)),0)</f>
        <v>1</v>
      </c>
      <c r="F272" s="6">
        <f t="shared" si="69"/>
        <v>3</v>
      </c>
      <c r="G272" s="1">
        <f t="shared" si="77"/>
        <v>279</v>
      </c>
      <c r="H272" s="2">
        <f t="shared" si="78"/>
        <v>0.22373696872493987</v>
      </c>
      <c r="I272" s="7"/>
      <c r="J272" s="2">
        <f t="shared" si="70"/>
        <v>0.35926222935044105</v>
      </c>
      <c r="K272" s="2">
        <f t="shared" si="71"/>
        <v>0.58299919807538092</v>
      </c>
      <c r="L272" s="2">
        <f t="shared" si="72"/>
        <v>3.7690457097032878E-2</v>
      </c>
      <c r="M272" s="2">
        <f t="shared" si="73"/>
        <v>2.0048115477145148E-2</v>
      </c>
      <c r="N272" s="53">
        <v>448</v>
      </c>
      <c r="O272" s="53">
        <v>727</v>
      </c>
      <c r="P272" s="53">
        <v>47</v>
      </c>
      <c r="T272" s="57"/>
      <c r="X272" s="53">
        <v>25</v>
      </c>
      <c r="AA272" s="53"/>
      <c r="AG272" t="str">
        <f t="shared" si="74"/>
        <v>Clinton</v>
      </c>
      <c r="AH272" t="s">
        <v>1129</v>
      </c>
      <c r="AI272">
        <v>1</v>
      </c>
      <c r="AK272" s="92">
        <v>23</v>
      </c>
      <c r="AL272" s="94">
        <v>11</v>
      </c>
      <c r="AM272" s="94">
        <v>35</v>
      </c>
      <c r="AN272" s="98">
        <v>13470</v>
      </c>
      <c r="AO272" s="98">
        <f t="shared" si="75"/>
        <v>23011</v>
      </c>
      <c r="AP272" t="s">
        <v>1353</v>
      </c>
      <c r="AQ272" s="102">
        <f t="shared" si="76"/>
        <v>2313470</v>
      </c>
      <c r="AR272" s="102"/>
    </row>
    <row r="273" spans="1:46" hidden="1" outlineLevel="1">
      <c r="A273" t="s">
        <v>1337</v>
      </c>
      <c r="B273" s="8" t="s">
        <v>2756</v>
      </c>
      <c r="C273" s="1">
        <f t="shared" si="68"/>
        <v>9</v>
      </c>
      <c r="D273" s="6">
        <f>IF(N273&gt;0, RANK(N273,(N273:P273,Q273:AE273)),0)</f>
        <v>2</v>
      </c>
      <c r="E273" s="6">
        <f>IF(O273&gt;0,RANK(O273,(N273:P273,Q273:AE273)),0)</f>
        <v>1</v>
      </c>
      <c r="F273" s="6">
        <f t="shared" si="69"/>
        <v>0</v>
      </c>
      <c r="G273" s="1">
        <f t="shared" si="77"/>
        <v>3</v>
      </c>
      <c r="H273" s="2">
        <f t="shared" si="78"/>
        <v>0.33333333333333331</v>
      </c>
      <c r="I273" s="7"/>
      <c r="J273" s="2">
        <f t="shared" si="70"/>
        <v>0.33333333333333331</v>
      </c>
      <c r="K273" s="2">
        <f t="shared" si="71"/>
        <v>0.66666666666666663</v>
      </c>
      <c r="L273" s="2">
        <f t="shared" si="72"/>
        <v>0</v>
      </c>
      <c r="M273" s="2">
        <f t="shared" si="73"/>
        <v>1.1102230246251565E-16</v>
      </c>
      <c r="N273" s="53">
        <v>3</v>
      </c>
      <c r="O273" s="53">
        <v>6</v>
      </c>
      <c r="P273" s="53">
        <v>0</v>
      </c>
      <c r="T273" s="57"/>
      <c r="X273" s="53">
        <v>0</v>
      </c>
      <c r="AA273" s="53"/>
      <c r="AG273" t="str">
        <f t="shared" si="74"/>
        <v>Codyville</v>
      </c>
      <c r="AH273" t="s">
        <v>2757</v>
      </c>
      <c r="AI273">
        <v>2</v>
      </c>
      <c r="AK273" s="92">
        <v>23</v>
      </c>
      <c r="AL273" s="94">
        <v>29</v>
      </c>
      <c r="AM273" s="94">
        <v>50</v>
      </c>
      <c r="AN273" s="98">
        <v>13610</v>
      </c>
      <c r="AO273" s="98">
        <f t="shared" si="75"/>
        <v>23029</v>
      </c>
      <c r="AP273" t="s">
        <v>2239</v>
      </c>
      <c r="AQ273" s="102">
        <f t="shared" si="76"/>
        <v>2313610</v>
      </c>
      <c r="AR273" s="102"/>
    </row>
    <row r="274" spans="1:46" hidden="1" outlineLevel="1">
      <c r="A274" t="s">
        <v>978</v>
      </c>
      <c r="B274" s="8" t="s">
        <v>2756</v>
      </c>
      <c r="C274" s="1">
        <f t="shared" si="68"/>
        <v>166</v>
      </c>
      <c r="D274" s="6">
        <f>IF(N274&gt;0, RANK(N274,(N274:P274,Q274:AE274)),0)</f>
        <v>2</v>
      </c>
      <c r="E274" s="6">
        <f>IF(O274&gt;0,RANK(O274,(N274:P274,Q274:AE274)),0)</f>
        <v>1</v>
      </c>
      <c r="F274" s="6">
        <f t="shared" si="69"/>
        <v>3</v>
      </c>
      <c r="G274" s="1">
        <f t="shared" si="77"/>
        <v>69</v>
      </c>
      <c r="H274" s="2">
        <f t="shared" si="78"/>
        <v>0.41566265060240964</v>
      </c>
      <c r="I274" s="7"/>
      <c r="J274" s="2">
        <f t="shared" si="70"/>
        <v>0.27710843373493976</v>
      </c>
      <c r="K274" s="2">
        <f t="shared" si="71"/>
        <v>0.69277108433734935</v>
      </c>
      <c r="L274" s="2">
        <f t="shared" si="72"/>
        <v>3.0120481927710843E-2</v>
      </c>
      <c r="M274" s="2">
        <f t="shared" si="73"/>
        <v>4.163336342344337E-17</v>
      </c>
      <c r="N274" s="53">
        <v>46</v>
      </c>
      <c r="O274" s="53">
        <v>115</v>
      </c>
      <c r="P274" s="53">
        <v>5</v>
      </c>
      <c r="T274" s="57"/>
      <c r="X274" s="53">
        <v>0</v>
      </c>
      <c r="AA274" s="53"/>
      <c r="AG274" t="str">
        <f t="shared" si="74"/>
        <v>Columbia</v>
      </c>
      <c r="AH274" t="s">
        <v>2757</v>
      </c>
      <c r="AI274">
        <v>2</v>
      </c>
      <c r="AK274" s="92">
        <v>23</v>
      </c>
      <c r="AL274" s="94">
        <v>29</v>
      </c>
      <c r="AM274" s="94">
        <v>55</v>
      </c>
      <c r="AN274" s="98">
        <v>13750</v>
      </c>
      <c r="AO274" s="98">
        <f t="shared" si="75"/>
        <v>23029</v>
      </c>
      <c r="AP274" t="s">
        <v>1353</v>
      </c>
      <c r="AQ274" s="102">
        <f t="shared" si="76"/>
        <v>2313750</v>
      </c>
      <c r="AR274" s="102"/>
    </row>
    <row r="275" spans="1:46" hidden="1" outlineLevel="1">
      <c r="A275" t="s">
        <v>2124</v>
      </c>
      <c r="B275" s="8" t="s">
        <v>2756</v>
      </c>
      <c r="C275" s="1">
        <f t="shared" si="68"/>
        <v>213</v>
      </c>
      <c r="D275" s="6">
        <f>IF(N275&gt;0, RANK(N275,(N275:P275,Q275:AE275)),0)</f>
        <v>2</v>
      </c>
      <c r="E275" s="6">
        <f>IF(O275&gt;0,RANK(O275,(N275:P275,Q275:AE275)),0)</f>
        <v>1</v>
      </c>
      <c r="F275" s="6">
        <f t="shared" si="69"/>
        <v>3</v>
      </c>
      <c r="G275" s="1">
        <f t="shared" si="77"/>
        <v>114</v>
      </c>
      <c r="H275" s="2">
        <f t="shared" si="78"/>
        <v>0.53521126760563376</v>
      </c>
      <c r="I275" s="7"/>
      <c r="J275" s="2">
        <f t="shared" si="70"/>
        <v>0.20657276995305165</v>
      </c>
      <c r="K275" s="2">
        <f t="shared" si="71"/>
        <v>0.74178403755868549</v>
      </c>
      <c r="L275" s="2">
        <f t="shared" si="72"/>
        <v>5.1643192488262914E-2</v>
      </c>
      <c r="M275" s="2">
        <f t="shared" si="73"/>
        <v>-3.4694469519536142E-17</v>
      </c>
      <c r="N275" s="53">
        <v>44</v>
      </c>
      <c r="O275" s="53">
        <v>158</v>
      </c>
      <c r="P275" s="53">
        <v>11</v>
      </c>
      <c r="T275" s="57"/>
      <c r="X275" s="53">
        <v>0</v>
      </c>
      <c r="AA275" s="53"/>
      <c r="AG275" t="str">
        <f t="shared" si="74"/>
        <v>Columbia Falls</v>
      </c>
      <c r="AH275" t="s">
        <v>2757</v>
      </c>
      <c r="AI275">
        <v>2</v>
      </c>
      <c r="AK275" s="92">
        <v>23</v>
      </c>
      <c r="AL275" s="94">
        <v>29</v>
      </c>
      <c r="AM275" s="94">
        <v>60</v>
      </c>
      <c r="AN275" s="98">
        <v>13820</v>
      </c>
      <c r="AO275" s="98">
        <f t="shared" si="75"/>
        <v>23029</v>
      </c>
      <c r="AP275" t="s">
        <v>1353</v>
      </c>
      <c r="AQ275" s="102">
        <f t="shared" si="76"/>
        <v>2313820</v>
      </c>
      <c r="AR275" s="102"/>
    </row>
    <row r="276" spans="1:46" hidden="1" outlineLevel="1">
      <c r="A276" t="s">
        <v>1667</v>
      </c>
      <c r="B276" s="8" t="s">
        <v>2756</v>
      </c>
      <c r="C276" s="1">
        <f t="shared" si="68"/>
        <v>165</v>
      </c>
      <c r="D276" s="6">
        <f>IF(N276&gt;0, RANK(N276,(N276:P276,Q276:AE276)),0)</f>
        <v>2</v>
      </c>
      <c r="E276" s="6">
        <f>IF(O276&gt;0,RANK(O276,(N276:P276,Q276:AE276)),0)</f>
        <v>1</v>
      </c>
      <c r="F276" s="6">
        <f t="shared" si="69"/>
        <v>3</v>
      </c>
      <c r="G276" s="1">
        <f t="shared" si="77"/>
        <v>78</v>
      </c>
      <c r="H276" s="2">
        <f t="shared" si="78"/>
        <v>0.47272727272727272</v>
      </c>
      <c r="I276" s="7"/>
      <c r="J276" s="2">
        <f t="shared" si="70"/>
        <v>0.23030303030303031</v>
      </c>
      <c r="K276" s="2">
        <f t="shared" si="71"/>
        <v>0.70303030303030301</v>
      </c>
      <c r="L276" s="2">
        <f t="shared" si="72"/>
        <v>6.6666666666666666E-2</v>
      </c>
      <c r="M276" s="2">
        <f t="shared" si="73"/>
        <v>-1.3877787807814457E-17</v>
      </c>
      <c r="N276" s="53">
        <v>38</v>
      </c>
      <c r="O276" s="53">
        <v>116</v>
      </c>
      <c r="P276" s="53">
        <v>11</v>
      </c>
      <c r="T276" s="57"/>
      <c r="X276" s="53">
        <v>0</v>
      </c>
      <c r="AA276" s="53"/>
      <c r="AG276" t="str">
        <f>A276</f>
        <v>Connor</v>
      </c>
      <c r="AH276" t="s">
        <v>1323</v>
      </c>
      <c r="AI276">
        <v>2</v>
      </c>
      <c r="AK276" s="92">
        <v>23</v>
      </c>
      <c r="AL276" s="94">
        <v>3</v>
      </c>
      <c r="AM276" s="94">
        <v>63</v>
      </c>
      <c r="AN276" s="98">
        <v>13900</v>
      </c>
      <c r="AO276" s="98">
        <f t="shared" si="75"/>
        <v>23003</v>
      </c>
      <c r="AP276" t="s">
        <v>2276</v>
      </c>
      <c r="AQ276" s="102">
        <f t="shared" si="76"/>
        <v>2313900</v>
      </c>
      <c r="AR276" s="102"/>
    </row>
    <row r="277" spans="1:46" hidden="1" outlineLevel="1">
      <c r="A277" t="s">
        <v>844</v>
      </c>
      <c r="B277" s="8" t="s">
        <v>2756</v>
      </c>
      <c r="C277" s="1">
        <f t="shared" si="68"/>
        <v>77</v>
      </c>
      <c r="D277" s="6">
        <f>IF(N277&gt;0, RANK(N277,(N277:P277,Q277:AE277)),0)</f>
        <v>2</v>
      </c>
      <c r="E277" s="6">
        <f>IF(O277&gt;0,RANK(O277,(N277:P277,Q277:AE277)),0)</f>
        <v>1</v>
      </c>
      <c r="F277" s="6">
        <f t="shared" si="69"/>
        <v>3</v>
      </c>
      <c r="G277" s="1">
        <f t="shared" si="77"/>
        <v>7</v>
      </c>
      <c r="H277" s="2">
        <f t="shared" si="78"/>
        <v>9.0909090909090912E-2</v>
      </c>
      <c r="I277" s="7"/>
      <c r="J277" s="2">
        <f t="shared" si="70"/>
        <v>0.42857142857142855</v>
      </c>
      <c r="K277" s="2">
        <f t="shared" si="71"/>
        <v>0.51948051948051943</v>
      </c>
      <c r="L277" s="2">
        <f t="shared" si="72"/>
        <v>5.1948051948051951E-2</v>
      </c>
      <c r="M277" s="2">
        <f t="shared" si="73"/>
        <v>1.3877787807814457E-17</v>
      </c>
      <c r="N277" s="53">
        <v>33</v>
      </c>
      <c r="O277" s="53">
        <v>40</v>
      </c>
      <c r="P277" s="53">
        <v>4</v>
      </c>
      <c r="T277" s="57"/>
      <c r="X277" s="53">
        <v>0</v>
      </c>
      <c r="AA277" s="53"/>
      <c r="AG277" t="str">
        <f>A277</f>
        <v>Cooper</v>
      </c>
      <c r="AH277" t="s">
        <v>2757</v>
      </c>
      <c r="AI277">
        <v>2</v>
      </c>
      <c r="AK277" s="92">
        <v>23</v>
      </c>
      <c r="AL277" s="94">
        <v>29</v>
      </c>
      <c r="AM277" s="94">
        <v>65</v>
      </c>
      <c r="AN277" s="98">
        <v>14100</v>
      </c>
      <c r="AO277" s="98">
        <f t="shared" si="75"/>
        <v>23029</v>
      </c>
      <c r="AP277" t="s">
        <v>1353</v>
      </c>
      <c r="AQ277" s="102">
        <f t="shared" si="76"/>
        <v>2314100</v>
      </c>
      <c r="AR277" s="102"/>
    </row>
    <row r="278" spans="1:46" hidden="1" outlineLevel="1">
      <c r="A278" t="s">
        <v>1167</v>
      </c>
      <c r="B278" s="8" t="s">
        <v>2756</v>
      </c>
      <c r="C278" s="1">
        <f t="shared" si="68"/>
        <v>55</v>
      </c>
      <c r="D278" s="6">
        <f>IF(N278&gt;0, RANK(N278,(N278:P278,Q278:AE278)),0)</f>
        <v>2</v>
      </c>
      <c r="E278" s="6">
        <f>IF(O278&gt;0,RANK(O278,(N278:P278,Q278:AE278)),0)</f>
        <v>1</v>
      </c>
      <c r="F278" s="6">
        <f t="shared" si="69"/>
        <v>0</v>
      </c>
      <c r="G278" s="1">
        <f t="shared" si="77"/>
        <v>21</v>
      </c>
      <c r="H278" s="2">
        <f t="shared" si="78"/>
        <v>0.38181818181818183</v>
      </c>
      <c r="I278" s="7"/>
      <c r="J278" s="2">
        <f t="shared" si="70"/>
        <v>0.30909090909090908</v>
      </c>
      <c r="K278" s="2">
        <f t="shared" si="71"/>
        <v>0.69090909090909092</v>
      </c>
      <c r="L278" s="2">
        <f t="shared" si="72"/>
        <v>0</v>
      </c>
      <c r="M278" s="2">
        <f t="shared" si="73"/>
        <v>0</v>
      </c>
      <c r="N278" s="53">
        <v>17</v>
      </c>
      <c r="O278" s="53">
        <v>38</v>
      </c>
      <c r="P278" s="53">
        <v>0</v>
      </c>
      <c r="T278" s="57"/>
      <c r="X278" s="53">
        <v>0</v>
      </c>
      <c r="AA278" s="53"/>
      <c r="AG278" t="str">
        <f t="shared" si="74"/>
        <v>Coplin</v>
      </c>
      <c r="AH278" t="s">
        <v>2924</v>
      </c>
      <c r="AI278">
        <v>2</v>
      </c>
      <c r="AK278" s="92">
        <v>23</v>
      </c>
      <c r="AL278" s="94">
        <v>7</v>
      </c>
      <c r="AM278" s="94">
        <v>20</v>
      </c>
      <c r="AN278" s="98">
        <v>14205</v>
      </c>
      <c r="AO278" s="98">
        <f t="shared" si="75"/>
        <v>23007</v>
      </c>
      <c r="AP278" t="s">
        <v>2239</v>
      </c>
      <c r="AQ278" s="102">
        <f t="shared" si="76"/>
        <v>2314205</v>
      </c>
      <c r="AR278" s="102"/>
    </row>
    <row r="279" spans="1:46" hidden="1" outlineLevel="1">
      <c r="A279" t="s">
        <v>1977</v>
      </c>
      <c r="B279" s="8" t="s">
        <v>2756</v>
      </c>
      <c r="C279" s="1">
        <f t="shared" si="68"/>
        <v>787</v>
      </c>
      <c r="D279" s="6">
        <f>IF(N279&gt;0, RANK(N279,(N279:P279,Q279:AE279)),0)</f>
        <v>2</v>
      </c>
      <c r="E279" s="6">
        <f>IF(O279&gt;0,RANK(O279,(N279:P279,Q279:AE279)),0)</f>
        <v>1</v>
      </c>
      <c r="F279" s="6">
        <f t="shared" si="69"/>
        <v>3</v>
      </c>
      <c r="G279" s="1">
        <f t="shared" si="77"/>
        <v>427</v>
      </c>
      <c r="H279" s="2">
        <f t="shared" si="78"/>
        <v>0.54256670902160098</v>
      </c>
      <c r="I279" s="7"/>
      <c r="J279" s="2">
        <f t="shared" si="70"/>
        <v>0.20838627700127066</v>
      </c>
      <c r="K279" s="2">
        <f t="shared" si="71"/>
        <v>0.75095298602287164</v>
      </c>
      <c r="L279" s="2">
        <f t="shared" si="72"/>
        <v>4.0660736975857689E-2</v>
      </c>
      <c r="M279" s="2">
        <f t="shared" si="73"/>
        <v>1.3877787807814457E-17</v>
      </c>
      <c r="N279" s="53">
        <v>164</v>
      </c>
      <c r="O279" s="53">
        <v>591</v>
      </c>
      <c r="P279" s="53">
        <v>32</v>
      </c>
      <c r="T279" s="57"/>
      <c r="X279" s="53">
        <v>0</v>
      </c>
      <c r="AA279" s="53"/>
      <c r="AG279" t="str">
        <f t="shared" si="74"/>
        <v>Corinna</v>
      </c>
      <c r="AH279" t="s">
        <v>1447</v>
      </c>
      <c r="AI279">
        <v>2</v>
      </c>
      <c r="AK279" s="92">
        <v>23</v>
      </c>
      <c r="AL279" s="94">
        <v>19</v>
      </c>
      <c r="AM279" s="94">
        <v>60</v>
      </c>
      <c r="AN279" s="98">
        <v>14310</v>
      </c>
      <c r="AO279" s="98">
        <f t="shared" si="75"/>
        <v>23019</v>
      </c>
      <c r="AP279" t="s">
        <v>1353</v>
      </c>
      <c r="AQ279" s="102">
        <f t="shared" si="76"/>
        <v>2314310</v>
      </c>
      <c r="AR279" s="102"/>
    </row>
    <row r="280" spans="1:46" hidden="1" outlineLevel="1">
      <c r="A280" t="s">
        <v>103</v>
      </c>
      <c r="B280" s="8" t="s">
        <v>2756</v>
      </c>
      <c r="C280" s="1">
        <f t="shared" si="68"/>
        <v>961</v>
      </c>
      <c r="D280" s="6">
        <f>IF(N280&gt;0, RANK(N280,(N280:P280,Q280:AE280)),0)</f>
        <v>2</v>
      </c>
      <c r="E280" s="6">
        <f>IF(O280&gt;0,RANK(O280,(N280:P280,Q280:AE280)),0)</f>
        <v>1</v>
      </c>
      <c r="F280" s="6">
        <f t="shared" si="69"/>
        <v>3</v>
      </c>
      <c r="G280" s="1">
        <f t="shared" si="77"/>
        <v>487</v>
      </c>
      <c r="H280" s="2">
        <f t="shared" si="78"/>
        <v>0.50676378772112385</v>
      </c>
      <c r="I280" s="7"/>
      <c r="J280" s="2">
        <f t="shared" si="70"/>
        <v>0.22788761706555671</v>
      </c>
      <c r="K280" s="2">
        <f t="shared" si="71"/>
        <v>0.73465140478668056</v>
      </c>
      <c r="L280" s="2">
        <f t="shared" si="72"/>
        <v>3.7460978147762745E-2</v>
      </c>
      <c r="M280" s="2">
        <f t="shared" si="73"/>
        <v>-2.0816681711721685E-17</v>
      </c>
      <c r="N280" s="53">
        <v>219</v>
      </c>
      <c r="O280" s="53">
        <v>706</v>
      </c>
      <c r="P280" s="53">
        <v>36</v>
      </c>
      <c r="T280" s="57"/>
      <c r="X280" s="53">
        <v>0</v>
      </c>
      <c r="AA280" s="53"/>
      <c r="AG280" t="str">
        <f t="shared" si="74"/>
        <v>Corinth</v>
      </c>
      <c r="AH280" t="s">
        <v>1447</v>
      </c>
      <c r="AI280">
        <v>2</v>
      </c>
      <c r="AK280" s="92">
        <v>23</v>
      </c>
      <c r="AL280" s="94">
        <v>19</v>
      </c>
      <c r="AM280" s="94">
        <v>65</v>
      </c>
      <c r="AN280" s="98">
        <v>14380</v>
      </c>
      <c r="AO280" s="98">
        <f t="shared" si="75"/>
        <v>23019</v>
      </c>
      <c r="AP280" t="s">
        <v>1353</v>
      </c>
      <c r="AQ280" s="102">
        <f t="shared" si="76"/>
        <v>2314380</v>
      </c>
      <c r="AR280" s="102"/>
    </row>
    <row r="281" spans="1:46" hidden="1" outlineLevel="1">
      <c r="A281" t="s">
        <v>246</v>
      </c>
      <c r="B281" s="8" t="s">
        <v>2756</v>
      </c>
      <c r="C281" s="1">
        <f t="shared" si="68"/>
        <v>552</v>
      </c>
      <c r="D281" s="6">
        <f>IF(N281&gt;0, RANK(N281,(N281:P281,Q281:AE281)),0)</f>
        <v>2</v>
      </c>
      <c r="E281" s="6">
        <f>IF(O281&gt;0,RANK(O281,(N281:P281,Q281:AE281)),0)</f>
        <v>1</v>
      </c>
      <c r="F281" s="6">
        <f t="shared" si="69"/>
        <v>3</v>
      </c>
      <c r="G281" s="1">
        <f t="shared" si="77"/>
        <v>127</v>
      </c>
      <c r="H281" s="2">
        <f t="shared" si="78"/>
        <v>0.23007246376811594</v>
      </c>
      <c r="I281" s="7"/>
      <c r="J281" s="2">
        <f t="shared" si="70"/>
        <v>0.375</v>
      </c>
      <c r="K281" s="2">
        <f t="shared" si="71"/>
        <v>0.60507246376811596</v>
      </c>
      <c r="L281" s="2">
        <f t="shared" si="72"/>
        <v>1.9927536231884056E-2</v>
      </c>
      <c r="M281" s="2">
        <f t="shared" si="73"/>
        <v>-2.0816681711721685E-17</v>
      </c>
      <c r="N281" s="53">
        <v>207</v>
      </c>
      <c r="O281" s="53">
        <v>334</v>
      </c>
      <c r="P281" s="53">
        <v>11</v>
      </c>
      <c r="T281" s="57"/>
      <c r="X281" s="53">
        <v>0</v>
      </c>
      <c r="AA281" s="53"/>
      <c r="AG281" t="str">
        <f t="shared" si="74"/>
        <v>Cornish</v>
      </c>
      <c r="AH281" t="s">
        <v>1344</v>
      </c>
      <c r="AI281">
        <v>1</v>
      </c>
      <c r="AK281" s="92">
        <v>23</v>
      </c>
      <c r="AL281" s="94">
        <v>31</v>
      </c>
      <c r="AM281" s="94">
        <v>35</v>
      </c>
      <c r="AN281" s="98">
        <v>14485</v>
      </c>
      <c r="AO281" s="98">
        <f t="shared" si="75"/>
        <v>23031</v>
      </c>
      <c r="AP281" t="s">
        <v>1353</v>
      </c>
      <c r="AQ281" s="102">
        <f t="shared" si="76"/>
        <v>2314485</v>
      </c>
      <c r="AR281" s="102"/>
    </row>
    <row r="282" spans="1:46" hidden="1" outlineLevel="1">
      <c r="A282" t="s">
        <v>797</v>
      </c>
      <c r="B282" s="8" t="s">
        <v>2756</v>
      </c>
      <c r="C282" s="1">
        <f t="shared" si="68"/>
        <v>465</v>
      </c>
      <c r="D282" s="6">
        <f>IF(N282&gt;0, RANK(N282,(N282:P282,Q282:AE282)),0)</f>
        <v>2</v>
      </c>
      <c r="E282" s="6">
        <f>IF(O282&gt;0,RANK(O282,(N282:P282,Q282:AE282)),0)</f>
        <v>1</v>
      </c>
      <c r="F282" s="6">
        <f t="shared" si="69"/>
        <v>3</v>
      </c>
      <c r="G282" s="1">
        <f t="shared" si="77"/>
        <v>160</v>
      </c>
      <c r="H282" s="2">
        <f t="shared" si="78"/>
        <v>0.34408602150537637</v>
      </c>
      <c r="I282" s="7"/>
      <c r="J282" s="2">
        <f t="shared" si="70"/>
        <v>0.31182795698924731</v>
      </c>
      <c r="K282" s="2">
        <f t="shared" si="71"/>
        <v>0.65591397849462363</v>
      </c>
      <c r="L282" s="2">
        <f t="shared" si="72"/>
        <v>3.2258064516129031E-2</v>
      </c>
      <c r="M282" s="2">
        <f t="shared" si="73"/>
        <v>8.3266726846886741E-17</v>
      </c>
      <c r="N282" s="53">
        <v>145</v>
      </c>
      <c r="O282" s="53">
        <v>305</v>
      </c>
      <c r="P282" s="53">
        <v>15</v>
      </c>
      <c r="T282" s="57"/>
      <c r="X282" s="53">
        <v>0</v>
      </c>
      <c r="AA282" s="53"/>
      <c r="AG282" t="str">
        <f t="shared" si="74"/>
        <v>Cornville</v>
      </c>
      <c r="AH282" t="s">
        <v>198</v>
      </c>
      <c r="AI282">
        <v>2</v>
      </c>
      <c r="AK282" s="92">
        <v>23</v>
      </c>
      <c r="AL282" s="94">
        <v>25</v>
      </c>
      <c r="AM282" s="94">
        <v>40</v>
      </c>
      <c r="AN282" s="98">
        <v>14555</v>
      </c>
      <c r="AO282" s="98">
        <f t="shared" si="75"/>
        <v>23025</v>
      </c>
      <c r="AP282" t="s">
        <v>1353</v>
      </c>
      <c r="AQ282" s="102">
        <f t="shared" si="76"/>
        <v>2314555</v>
      </c>
      <c r="AR282" s="102"/>
    </row>
    <row r="283" spans="1:46" hidden="1" outlineLevel="1">
      <c r="A283" t="s">
        <v>1087</v>
      </c>
      <c r="B283" s="8" t="s">
        <v>2756</v>
      </c>
      <c r="C283" s="1">
        <f t="shared" si="68"/>
        <v>116</v>
      </c>
      <c r="D283" s="6">
        <f>IF(N283&gt;0, RANK(N283,(N283:P283,Q283:AE283)),0)</f>
        <v>2</v>
      </c>
      <c r="E283" s="6">
        <f>IF(O283&gt;0,RANK(O283,(N283:P283,Q283:AE283)),0)</f>
        <v>1</v>
      </c>
      <c r="F283" s="6">
        <f t="shared" si="69"/>
        <v>3</v>
      </c>
      <c r="G283" s="1">
        <f t="shared" si="77"/>
        <v>12</v>
      </c>
      <c r="H283" s="2">
        <f t="shared" si="78"/>
        <v>0.10344827586206896</v>
      </c>
      <c r="I283" s="7"/>
      <c r="J283" s="2">
        <f t="shared" si="70"/>
        <v>0.43965517241379309</v>
      </c>
      <c r="K283" s="2">
        <f t="shared" si="71"/>
        <v>0.5431034482758621</v>
      </c>
      <c r="L283" s="2">
        <f t="shared" si="72"/>
        <v>1.7241379310344827E-2</v>
      </c>
      <c r="M283" s="2">
        <f t="shared" si="73"/>
        <v>-7.6327832942979512E-17</v>
      </c>
      <c r="N283" s="53">
        <v>51</v>
      </c>
      <c r="O283" s="53">
        <v>63</v>
      </c>
      <c r="P283" s="53">
        <v>2</v>
      </c>
      <c r="T283" s="57"/>
      <c r="X283" s="53">
        <v>0</v>
      </c>
      <c r="AA283" s="53"/>
      <c r="AG283" t="str">
        <f t="shared" si="74"/>
        <v>Cranberry Isles</v>
      </c>
      <c r="AH283" t="s">
        <v>2792</v>
      </c>
      <c r="AI283">
        <v>2</v>
      </c>
      <c r="AK283" s="92">
        <v>23</v>
      </c>
      <c r="AL283" s="94">
        <v>9</v>
      </c>
      <c r="AM283" s="94">
        <v>45</v>
      </c>
      <c r="AN283" s="98">
        <v>14905</v>
      </c>
      <c r="AO283" s="98">
        <f t="shared" si="75"/>
        <v>23009</v>
      </c>
      <c r="AP283" t="s">
        <v>1353</v>
      </c>
      <c r="AQ283" s="102">
        <f t="shared" si="76"/>
        <v>2314905</v>
      </c>
      <c r="AR283" s="102"/>
    </row>
    <row r="284" spans="1:46" hidden="1" outlineLevel="1">
      <c r="A284" t="s">
        <v>902</v>
      </c>
      <c r="B284" s="8" t="s">
        <v>2756</v>
      </c>
      <c r="C284" s="1">
        <f t="shared" si="68"/>
        <v>39</v>
      </c>
      <c r="D284" s="6">
        <f>IF(N284&gt;0, RANK(N284,(N284:P284,Q284:AE284)),0)</f>
        <v>2</v>
      </c>
      <c r="E284" s="6">
        <f>IF(O284&gt;0,RANK(O284,(N284:P284,Q284:AE284)),0)</f>
        <v>1</v>
      </c>
      <c r="F284" s="6">
        <f t="shared" si="69"/>
        <v>3</v>
      </c>
      <c r="G284" s="1">
        <f t="shared" si="77"/>
        <v>27</v>
      </c>
      <c r="H284" s="2">
        <f t="shared" si="78"/>
        <v>0.69230769230769229</v>
      </c>
      <c r="I284" s="7"/>
      <c r="J284" s="2">
        <f t="shared" si="70"/>
        <v>0.12820512820512819</v>
      </c>
      <c r="K284" s="2">
        <f t="shared" si="71"/>
        <v>0.82051282051282048</v>
      </c>
      <c r="L284" s="2">
        <f t="shared" si="72"/>
        <v>5.128205128205128E-2</v>
      </c>
      <c r="M284" s="2">
        <f t="shared" si="73"/>
        <v>4.163336342344337E-17</v>
      </c>
      <c r="N284" s="53">
        <v>5</v>
      </c>
      <c r="O284" s="53">
        <v>32</v>
      </c>
      <c r="P284" s="53">
        <v>2</v>
      </c>
      <c r="T284" s="57"/>
      <c r="X284" s="53">
        <v>0</v>
      </c>
      <c r="AA284" s="53"/>
      <c r="AG284" t="str">
        <f t="shared" si="74"/>
        <v>Crawford</v>
      </c>
      <c r="AH284" t="s">
        <v>2757</v>
      </c>
      <c r="AI284">
        <v>2</v>
      </c>
      <c r="AK284" s="92">
        <v>23</v>
      </c>
      <c r="AL284" s="94">
        <v>29</v>
      </c>
      <c r="AM284" s="94">
        <v>70</v>
      </c>
      <c r="AN284" s="98">
        <v>14940</v>
      </c>
      <c r="AO284" s="98">
        <f t="shared" si="75"/>
        <v>23029</v>
      </c>
      <c r="AP284" t="s">
        <v>1353</v>
      </c>
      <c r="AQ284" s="102">
        <f t="shared" si="76"/>
        <v>2314940</v>
      </c>
      <c r="AR284" s="102"/>
    </row>
    <row r="285" spans="1:46" hidden="1" outlineLevel="1">
      <c r="A285" t="s">
        <v>1741</v>
      </c>
      <c r="B285" s="8" t="s">
        <v>2756</v>
      </c>
      <c r="C285" s="1">
        <f>SUM(N285:AE285)</f>
        <v>112</v>
      </c>
      <c r="D285" s="6">
        <f>IF(N285&gt;0, RANK(N285,(N285:P285,Q285:AE285)),0)</f>
        <v>2</v>
      </c>
      <c r="E285" s="6">
        <f>IF(O285&gt;0,RANK(O285,(N285:P285,Q285:AE285)),0)</f>
        <v>1</v>
      </c>
      <c r="F285" s="6">
        <f>IF(P285&gt;0,RANK(P285,(N285:AE285)),0)</f>
        <v>3</v>
      </c>
      <c r="G285" s="1">
        <f>IF(C285&gt;0,MAX(N285:P285)-LARGE(N285:P285,2),0)</f>
        <v>72</v>
      </c>
      <c r="H285" s="2">
        <f>IF(C285&gt;0,G285/C285,0)</f>
        <v>0.6428571428571429</v>
      </c>
      <c r="I285" s="7"/>
      <c r="J285" s="2">
        <f>IF(C285=0,"-",N285/C285)</f>
        <v>0.16071428571428573</v>
      </c>
      <c r="K285" s="2">
        <f>IF(C285=0,"-",O285/C285)</f>
        <v>0.8035714285714286</v>
      </c>
      <c r="L285" s="2">
        <f>IF(C285=0,"-",P285/C285)</f>
        <v>3.5714285714285712E-2</v>
      </c>
      <c r="M285" s="2">
        <f>IF(C285=0,"-",(1-J285-K285-L285))</f>
        <v>-1.3877787807814457E-17</v>
      </c>
      <c r="N285" s="53">
        <v>18</v>
      </c>
      <c r="O285" s="53">
        <v>90</v>
      </c>
      <c r="P285" s="53">
        <v>4</v>
      </c>
      <c r="T285" s="57"/>
      <c r="X285" s="53">
        <v>0</v>
      </c>
      <c r="AA285" s="53"/>
      <c r="AG285" t="str">
        <f t="shared" si="74"/>
        <v>Crystal</v>
      </c>
      <c r="AH285" t="s">
        <v>1323</v>
      </c>
      <c r="AI285">
        <v>2</v>
      </c>
      <c r="AK285" s="92">
        <v>23</v>
      </c>
      <c r="AL285" s="94">
        <v>3</v>
      </c>
      <c r="AM285" s="94">
        <v>65</v>
      </c>
      <c r="AN285" s="98">
        <v>15395</v>
      </c>
      <c r="AO285" s="98">
        <f t="shared" si="75"/>
        <v>23003</v>
      </c>
      <c r="AP285" t="s">
        <v>1353</v>
      </c>
      <c r="AQ285" s="102">
        <f t="shared" si="76"/>
        <v>2315395</v>
      </c>
      <c r="AR285" s="102"/>
      <c r="AT285" t="s">
        <v>1639</v>
      </c>
    </row>
    <row r="286" spans="1:46" hidden="1" outlineLevel="1">
      <c r="A286" t="s">
        <v>608</v>
      </c>
      <c r="B286" s="8" t="s">
        <v>2756</v>
      </c>
      <c r="C286" s="1">
        <f t="shared" si="68"/>
        <v>3507</v>
      </c>
      <c r="D286" s="6">
        <f>IF(N286&gt;0, RANK(N286,(N286:P286,Q286:AE286)),0)</f>
        <v>2</v>
      </c>
      <c r="E286" s="6">
        <f>IF(O286&gt;0,RANK(O286,(N286:P286,Q286:AE286)),0)</f>
        <v>1</v>
      </c>
      <c r="F286" s="6">
        <f t="shared" si="69"/>
        <v>3</v>
      </c>
      <c r="G286" s="1">
        <f t="shared" si="77"/>
        <v>1242</v>
      </c>
      <c r="H286" s="2">
        <f t="shared" si="78"/>
        <v>0.35414884516680922</v>
      </c>
      <c r="I286" s="7"/>
      <c r="J286" s="2">
        <f t="shared" si="70"/>
        <v>0.31765041345879669</v>
      </c>
      <c r="K286" s="2">
        <f t="shared" si="71"/>
        <v>0.67179925862560597</v>
      </c>
      <c r="L286" s="2">
        <f t="shared" si="72"/>
        <v>1.0550327915597377E-2</v>
      </c>
      <c r="M286" s="2">
        <f t="shared" si="73"/>
        <v>-8.6736173798840355E-17</v>
      </c>
      <c r="N286" s="53">
        <v>1114</v>
      </c>
      <c r="O286" s="53">
        <v>2356</v>
      </c>
      <c r="P286" s="53">
        <v>37</v>
      </c>
      <c r="T286" s="57"/>
      <c r="X286" s="53">
        <v>0</v>
      </c>
      <c r="AA286" s="53"/>
      <c r="AG286" t="str">
        <f t="shared" si="74"/>
        <v>Cumberland</v>
      </c>
      <c r="AH286" t="s">
        <v>608</v>
      </c>
      <c r="AI286">
        <v>1</v>
      </c>
      <c r="AK286" s="92">
        <v>23</v>
      </c>
      <c r="AL286" s="94">
        <v>5</v>
      </c>
      <c r="AM286" s="94">
        <v>30</v>
      </c>
      <c r="AN286" s="98">
        <v>15430</v>
      </c>
      <c r="AO286" s="98">
        <f t="shared" si="75"/>
        <v>23005</v>
      </c>
      <c r="AP286" t="s">
        <v>1353</v>
      </c>
      <c r="AQ286" s="102">
        <f t="shared" si="76"/>
        <v>2315430</v>
      </c>
      <c r="AR286" s="102"/>
    </row>
    <row r="287" spans="1:46" hidden="1" outlineLevel="1">
      <c r="A287" t="s">
        <v>1440</v>
      </c>
      <c r="B287" s="8" t="s">
        <v>2756</v>
      </c>
      <c r="C287" s="1">
        <f t="shared" si="68"/>
        <v>496</v>
      </c>
      <c r="D287" s="6">
        <f>IF(N287&gt;0, RANK(N287,(N287:P287,Q287:AE287)),0)</f>
        <v>2</v>
      </c>
      <c r="E287" s="6">
        <f>IF(O287&gt;0,RANK(O287,(N287:P287,Q287:AE287)),0)</f>
        <v>1</v>
      </c>
      <c r="F287" s="6">
        <f t="shared" si="69"/>
        <v>3</v>
      </c>
      <c r="G287" s="1">
        <f t="shared" si="77"/>
        <v>157</v>
      </c>
      <c r="H287" s="2">
        <f t="shared" si="78"/>
        <v>0.31653225806451613</v>
      </c>
      <c r="I287" s="7"/>
      <c r="J287" s="2">
        <f t="shared" si="70"/>
        <v>0.33064516129032256</v>
      </c>
      <c r="K287" s="2">
        <f t="shared" si="71"/>
        <v>0.64717741935483875</v>
      </c>
      <c r="L287" s="2">
        <f t="shared" si="72"/>
        <v>2.2177419354838711E-2</v>
      </c>
      <c r="M287" s="2">
        <f t="shared" si="73"/>
        <v>3.4694469519536142E-17</v>
      </c>
      <c r="N287" s="53">
        <v>164</v>
      </c>
      <c r="O287" s="53">
        <v>321</v>
      </c>
      <c r="P287" s="53">
        <v>11</v>
      </c>
      <c r="T287" s="57"/>
      <c r="X287" s="53">
        <v>0</v>
      </c>
      <c r="AA287" s="53"/>
      <c r="AG287" t="str">
        <f t="shared" si="74"/>
        <v>Cushing</v>
      </c>
      <c r="AH287" t="s">
        <v>1632</v>
      </c>
      <c r="AI287">
        <v>1</v>
      </c>
      <c r="AK287" s="92">
        <v>23</v>
      </c>
      <c r="AL287" s="94">
        <v>13</v>
      </c>
      <c r="AM287" s="94">
        <v>15</v>
      </c>
      <c r="AN287" s="98">
        <v>15780</v>
      </c>
      <c r="AO287" s="98">
        <f t="shared" si="75"/>
        <v>23013</v>
      </c>
      <c r="AP287" t="s">
        <v>1353</v>
      </c>
      <c r="AQ287" s="102">
        <f t="shared" si="76"/>
        <v>2315780</v>
      </c>
      <c r="AR287" s="102"/>
    </row>
    <row r="288" spans="1:46" hidden="1" outlineLevel="1">
      <c r="A288" t="s">
        <v>1070</v>
      </c>
      <c r="B288" s="8" t="s">
        <v>2756</v>
      </c>
      <c r="C288" s="1">
        <f t="shared" si="68"/>
        <v>202</v>
      </c>
      <c r="D288" s="6">
        <f>IF(N288&gt;0, RANK(N288,(N288:P288,Q288:AE288)),0)</f>
        <v>2</v>
      </c>
      <c r="E288" s="6">
        <f>IF(O288&gt;0,RANK(O288,(N288:P288,Q288:AE288)),0)</f>
        <v>1</v>
      </c>
      <c r="F288" s="6">
        <f t="shared" si="69"/>
        <v>3</v>
      </c>
      <c r="G288" s="1">
        <f t="shared" si="77"/>
        <v>129</v>
      </c>
      <c r="H288" s="2">
        <f t="shared" si="78"/>
        <v>0.63861386138613863</v>
      </c>
      <c r="I288" s="7"/>
      <c r="J288" s="2">
        <f t="shared" si="70"/>
        <v>0.16336633663366337</v>
      </c>
      <c r="K288" s="2">
        <f t="shared" si="71"/>
        <v>0.80198019801980203</v>
      </c>
      <c r="L288" s="2">
        <f t="shared" si="72"/>
        <v>3.4653465346534656E-2</v>
      </c>
      <c r="M288" s="2">
        <f t="shared" si="73"/>
        <v>-8.3266726846886741E-17</v>
      </c>
      <c r="N288" s="53">
        <v>33</v>
      </c>
      <c r="O288" s="53">
        <v>162</v>
      </c>
      <c r="P288" s="53">
        <v>7</v>
      </c>
      <c r="T288" s="57"/>
      <c r="X288" s="53">
        <v>0</v>
      </c>
      <c r="AA288" s="53"/>
      <c r="AG288" t="str">
        <f t="shared" si="74"/>
        <v>Cutler</v>
      </c>
      <c r="AH288" t="s">
        <v>2757</v>
      </c>
      <c r="AI288">
        <v>2</v>
      </c>
      <c r="AK288" s="92">
        <v>23</v>
      </c>
      <c r="AL288" s="94">
        <v>29</v>
      </c>
      <c r="AM288" s="94">
        <v>75</v>
      </c>
      <c r="AN288" s="98">
        <v>15920</v>
      </c>
      <c r="AO288" s="98">
        <f t="shared" si="75"/>
        <v>23029</v>
      </c>
      <c r="AP288" t="s">
        <v>1353</v>
      </c>
      <c r="AQ288" s="102">
        <f t="shared" si="76"/>
        <v>2315920</v>
      </c>
      <c r="AR288" s="102"/>
    </row>
    <row r="289" spans="1:44" hidden="1" outlineLevel="1">
      <c r="A289" t="s">
        <v>443</v>
      </c>
      <c r="B289" s="8" t="s">
        <v>2756</v>
      </c>
      <c r="C289" s="1">
        <f t="shared" si="68"/>
        <v>38</v>
      </c>
      <c r="D289" s="6">
        <f>IF(N289&gt;0, RANK(N289,(N289:P289,Q289:AE289)),0)</f>
        <v>2</v>
      </c>
      <c r="E289" s="6">
        <f>IF(O289&gt;0,RANK(O289,(N289:P289,Q289:AE289)),0)</f>
        <v>1</v>
      </c>
      <c r="F289" s="6">
        <f t="shared" si="69"/>
        <v>0</v>
      </c>
      <c r="G289" s="1">
        <f t="shared" si="77"/>
        <v>22</v>
      </c>
      <c r="H289" s="2">
        <f t="shared" si="78"/>
        <v>0.57894736842105265</v>
      </c>
      <c r="I289" s="7"/>
      <c r="J289" s="2">
        <f t="shared" si="70"/>
        <v>0.21052631578947367</v>
      </c>
      <c r="K289" s="2">
        <f t="shared" si="71"/>
        <v>0.78947368421052633</v>
      </c>
      <c r="L289" s="2">
        <f t="shared" si="72"/>
        <v>0</v>
      </c>
      <c r="M289" s="2">
        <f t="shared" si="73"/>
        <v>0</v>
      </c>
      <c r="N289" s="53">
        <v>8</v>
      </c>
      <c r="O289" s="53">
        <v>30</v>
      </c>
      <c r="P289" s="53">
        <v>0</v>
      </c>
      <c r="T289" s="57"/>
      <c r="X289" s="53">
        <v>0</v>
      </c>
      <c r="AA289" s="53"/>
      <c r="AG289" t="str">
        <f t="shared" si="74"/>
        <v>Cyr</v>
      </c>
      <c r="AH289" t="s">
        <v>1323</v>
      </c>
      <c r="AI289">
        <v>2</v>
      </c>
      <c r="AK289" s="92">
        <v>23</v>
      </c>
      <c r="AL289" s="94">
        <v>3</v>
      </c>
      <c r="AM289" s="94">
        <v>70</v>
      </c>
      <c r="AN289" s="98">
        <v>15990</v>
      </c>
      <c r="AO289" s="98">
        <f t="shared" si="75"/>
        <v>23003</v>
      </c>
      <c r="AP289" t="s">
        <v>2239</v>
      </c>
      <c r="AQ289" s="102">
        <f t="shared" si="76"/>
        <v>2315990</v>
      </c>
      <c r="AR289" s="102"/>
    </row>
    <row r="290" spans="1:44" hidden="1" outlineLevel="1">
      <c r="A290" t="s">
        <v>2382</v>
      </c>
      <c r="B290" s="8" t="s">
        <v>2756</v>
      </c>
      <c r="C290" s="1">
        <f t="shared" si="68"/>
        <v>135</v>
      </c>
      <c r="D290" s="6">
        <f>IF(N290&gt;0, RANK(N290,(N290:P290,Q290:AE290)),0)</f>
        <v>2</v>
      </c>
      <c r="E290" s="6">
        <f>IF(O290&gt;0,RANK(O290,(N290:P290,Q290:AE290)),0)</f>
        <v>1</v>
      </c>
      <c r="F290" s="6">
        <f t="shared" si="69"/>
        <v>3</v>
      </c>
      <c r="G290" s="1">
        <f t="shared" si="77"/>
        <v>58</v>
      </c>
      <c r="H290" s="2">
        <f t="shared" si="78"/>
        <v>0.42962962962962964</v>
      </c>
      <c r="I290" s="7"/>
      <c r="J290" s="2">
        <f t="shared" si="70"/>
        <v>0.24444444444444444</v>
      </c>
      <c r="K290" s="2">
        <f t="shared" si="71"/>
        <v>0.67407407407407405</v>
      </c>
      <c r="L290" s="2">
        <f t="shared" si="72"/>
        <v>8.1481481481481488E-2</v>
      </c>
      <c r="M290" s="2">
        <f t="shared" si="73"/>
        <v>0</v>
      </c>
      <c r="N290" s="53">
        <v>33</v>
      </c>
      <c r="O290" s="53">
        <v>91</v>
      </c>
      <c r="P290" s="53">
        <v>11</v>
      </c>
      <c r="T290" s="57"/>
      <c r="X290" s="53">
        <v>0</v>
      </c>
      <c r="AA290" s="53"/>
      <c r="AG290" t="str">
        <f t="shared" si="74"/>
        <v>Dallas</v>
      </c>
      <c r="AH290" t="s">
        <v>2924</v>
      </c>
      <c r="AI290">
        <v>2</v>
      </c>
      <c r="AK290" s="92">
        <v>23</v>
      </c>
      <c r="AL290" s="94">
        <v>7</v>
      </c>
      <c r="AM290" s="94">
        <v>25</v>
      </c>
      <c r="AN290" s="98">
        <v>16165</v>
      </c>
      <c r="AO290" s="98">
        <f t="shared" si="75"/>
        <v>23007</v>
      </c>
      <c r="AP290" t="s">
        <v>2239</v>
      </c>
      <c r="AQ290" s="102">
        <f t="shared" si="76"/>
        <v>2316165</v>
      </c>
      <c r="AR290" s="102"/>
    </row>
    <row r="291" spans="1:44" hidden="1" outlineLevel="1">
      <c r="A291" t="s">
        <v>1132</v>
      </c>
      <c r="B291" s="8" t="s">
        <v>2756</v>
      </c>
      <c r="C291" s="1">
        <f t="shared" si="68"/>
        <v>1049</v>
      </c>
      <c r="D291" s="6">
        <f>IF(N291&gt;0, RANK(N291,(N291:P291,Q291:AE291)),0)</f>
        <v>2</v>
      </c>
      <c r="E291" s="6">
        <f>IF(O291&gt;0,RANK(O291,(N291:P291,Q291:AE291)),0)</f>
        <v>1</v>
      </c>
      <c r="F291" s="6">
        <f t="shared" si="69"/>
        <v>3</v>
      </c>
      <c r="G291" s="1">
        <f t="shared" si="77"/>
        <v>443</v>
      </c>
      <c r="H291" s="2">
        <f t="shared" si="78"/>
        <v>0.42230695900857962</v>
      </c>
      <c r="I291" s="7"/>
      <c r="J291" s="2">
        <f t="shared" si="70"/>
        <v>0.28122020972354622</v>
      </c>
      <c r="K291" s="2">
        <f t="shared" si="71"/>
        <v>0.70352716873212584</v>
      </c>
      <c r="L291" s="2">
        <f t="shared" si="72"/>
        <v>1.5252621544327931E-2</v>
      </c>
      <c r="M291" s="2">
        <f t="shared" si="73"/>
        <v>6.9388939039072284E-18</v>
      </c>
      <c r="N291" s="53">
        <v>295</v>
      </c>
      <c r="O291" s="53">
        <v>738</v>
      </c>
      <c r="P291" s="53">
        <v>16</v>
      </c>
      <c r="T291" s="57"/>
      <c r="X291" s="53">
        <v>0</v>
      </c>
      <c r="AA291" s="53"/>
      <c r="AG291" t="str">
        <f t="shared" si="74"/>
        <v>Damariscotta</v>
      </c>
      <c r="AH291" t="s">
        <v>1001</v>
      </c>
      <c r="AI291">
        <v>1</v>
      </c>
      <c r="AK291" s="92">
        <v>23</v>
      </c>
      <c r="AL291" s="94">
        <v>15</v>
      </c>
      <c r="AM291" s="94">
        <v>30</v>
      </c>
      <c r="AN291" s="98">
        <v>16235</v>
      </c>
      <c r="AO291" s="98">
        <f t="shared" si="75"/>
        <v>23015</v>
      </c>
      <c r="AP291" t="s">
        <v>1353</v>
      </c>
      <c r="AQ291" s="102">
        <f t="shared" si="76"/>
        <v>2316235</v>
      </c>
      <c r="AR291" s="102"/>
    </row>
    <row r="292" spans="1:44" hidden="1" outlineLevel="1">
      <c r="A292" t="s">
        <v>1376</v>
      </c>
      <c r="B292" s="8" t="s">
        <v>2756</v>
      </c>
      <c r="C292" s="1">
        <f t="shared" si="68"/>
        <v>273</v>
      </c>
      <c r="D292" s="6">
        <f>IF(N292&gt;0, RANK(N292,(N292:P292,Q292:AE292)),0)</f>
        <v>2</v>
      </c>
      <c r="E292" s="6">
        <f>IF(O292&gt;0,RANK(O292,(N292:P292,Q292:AE292)),0)</f>
        <v>1</v>
      </c>
      <c r="F292" s="6">
        <f t="shared" si="69"/>
        <v>3</v>
      </c>
      <c r="G292" s="1">
        <f t="shared" si="77"/>
        <v>175</v>
      </c>
      <c r="H292" s="2">
        <f t="shared" si="78"/>
        <v>0.64102564102564108</v>
      </c>
      <c r="I292" s="7"/>
      <c r="J292" s="2">
        <f t="shared" si="70"/>
        <v>0.16483516483516483</v>
      </c>
      <c r="K292" s="2">
        <f t="shared" si="71"/>
        <v>0.80586080586080588</v>
      </c>
      <c r="L292" s="2">
        <f t="shared" si="72"/>
        <v>2.9304029304029304E-2</v>
      </c>
      <c r="M292" s="2">
        <f t="shared" si="73"/>
        <v>6.9388939039072284E-18</v>
      </c>
      <c r="N292" s="53">
        <v>45</v>
      </c>
      <c r="O292" s="53">
        <v>220</v>
      </c>
      <c r="P292" s="53">
        <v>8</v>
      </c>
      <c r="T292" s="57"/>
      <c r="X292" s="53">
        <v>0</v>
      </c>
      <c r="AA292" s="53"/>
      <c r="AG292" t="str">
        <f t="shared" si="74"/>
        <v>Danforth</v>
      </c>
      <c r="AH292" t="s">
        <v>2757</v>
      </c>
      <c r="AI292">
        <v>2</v>
      </c>
      <c r="AK292" s="92">
        <v>23</v>
      </c>
      <c r="AL292" s="94">
        <v>29</v>
      </c>
      <c r="AM292" s="94">
        <v>80</v>
      </c>
      <c r="AN292" s="98">
        <v>16410</v>
      </c>
      <c r="AO292" s="98">
        <f t="shared" si="75"/>
        <v>23029</v>
      </c>
      <c r="AP292" t="s">
        <v>1353</v>
      </c>
      <c r="AQ292" s="102">
        <f t="shared" si="76"/>
        <v>2316410</v>
      </c>
      <c r="AR292" s="102"/>
    </row>
    <row r="293" spans="1:44" hidden="1" outlineLevel="1">
      <c r="A293" t="s">
        <v>16</v>
      </c>
      <c r="B293" s="8" t="s">
        <v>2756</v>
      </c>
      <c r="C293" s="1">
        <f t="shared" si="68"/>
        <v>613</v>
      </c>
      <c r="D293" s="6">
        <f>IF(N293&gt;0, RANK(N293,(N293:P293,Q293:AE293)),0)</f>
        <v>2</v>
      </c>
      <c r="E293" s="6">
        <f>IF(O293&gt;0,RANK(O293,(N293:P293,Q293:AE293)),0)</f>
        <v>1</v>
      </c>
      <c r="F293" s="6">
        <f t="shared" si="69"/>
        <v>3</v>
      </c>
      <c r="G293" s="1">
        <f t="shared" si="77"/>
        <v>219</v>
      </c>
      <c r="H293" s="2">
        <f t="shared" si="78"/>
        <v>0.35725938009787928</v>
      </c>
      <c r="I293" s="7"/>
      <c r="J293" s="2">
        <f t="shared" si="70"/>
        <v>0.30505709624796085</v>
      </c>
      <c r="K293" s="2">
        <f t="shared" si="71"/>
        <v>0.66231647634584012</v>
      </c>
      <c r="L293" s="2">
        <f t="shared" si="72"/>
        <v>3.2626427406199018E-2</v>
      </c>
      <c r="M293" s="2">
        <f t="shared" si="73"/>
        <v>1.3877787807814457E-17</v>
      </c>
      <c r="N293" s="53">
        <v>187</v>
      </c>
      <c r="O293" s="53">
        <v>406</v>
      </c>
      <c r="P293" s="53">
        <v>20</v>
      </c>
      <c r="T293" s="57"/>
      <c r="X293" s="53">
        <v>0</v>
      </c>
      <c r="AA293" s="53"/>
      <c r="AG293" t="str">
        <f t="shared" si="74"/>
        <v>Dayton</v>
      </c>
      <c r="AH293" t="s">
        <v>1344</v>
      </c>
      <c r="AI293">
        <v>1</v>
      </c>
      <c r="AK293" s="92">
        <v>23</v>
      </c>
      <c r="AL293" s="94">
        <v>31</v>
      </c>
      <c r="AM293" s="94">
        <v>40</v>
      </c>
      <c r="AN293" s="98">
        <v>16725</v>
      </c>
      <c r="AO293" s="98">
        <f t="shared" si="75"/>
        <v>23031</v>
      </c>
      <c r="AP293" t="s">
        <v>1353</v>
      </c>
      <c r="AQ293" s="102">
        <f t="shared" si="76"/>
        <v>2316725</v>
      </c>
      <c r="AR293" s="102"/>
    </row>
    <row r="294" spans="1:44" hidden="1" outlineLevel="1">
      <c r="A294" s="34" t="s">
        <v>2280</v>
      </c>
      <c r="B294" s="8" t="s">
        <v>2756</v>
      </c>
      <c r="C294" s="1">
        <f t="shared" si="68"/>
        <v>4</v>
      </c>
      <c r="D294" s="6">
        <f>IF(N294&gt;0, RANK(N294,(N294:P294,Q294:AE294)),0)</f>
        <v>0</v>
      </c>
      <c r="E294" s="6">
        <f>IF(O294&gt;0,RANK(O294,(N294:P294,Q294:AE294)),0)</f>
        <v>1</v>
      </c>
      <c r="F294" s="6">
        <f t="shared" si="69"/>
        <v>0</v>
      </c>
      <c r="G294" s="1">
        <f t="shared" si="77"/>
        <v>4</v>
      </c>
      <c r="H294" s="2">
        <f t="shared" si="78"/>
        <v>1</v>
      </c>
      <c r="I294" s="7"/>
      <c r="J294" s="2">
        <f t="shared" si="70"/>
        <v>0</v>
      </c>
      <c r="K294" s="2">
        <f t="shared" si="71"/>
        <v>1</v>
      </c>
      <c r="L294" s="2">
        <f t="shared" si="72"/>
        <v>0</v>
      </c>
      <c r="M294" s="2">
        <f t="shared" si="73"/>
        <v>0</v>
      </c>
      <c r="N294" s="53">
        <v>0</v>
      </c>
      <c r="O294" s="53">
        <v>4</v>
      </c>
      <c r="P294" s="53">
        <v>0</v>
      </c>
      <c r="T294" s="57"/>
      <c r="X294" s="53">
        <v>0</v>
      </c>
      <c r="AA294" s="53"/>
      <c r="AG294" t="str">
        <f>A294</f>
        <v>DTT9 &amp; T10</v>
      </c>
      <c r="AH294" t="s">
        <v>2792</v>
      </c>
      <c r="AI294">
        <v>2</v>
      </c>
      <c r="AK294" s="92">
        <v>23</v>
      </c>
      <c r="AL294" s="94">
        <v>9</v>
      </c>
      <c r="AN294" s="98">
        <v>16750</v>
      </c>
      <c r="AO294" s="98">
        <f t="shared" si="75"/>
        <v>23009</v>
      </c>
      <c r="AP294" t="s">
        <v>2276</v>
      </c>
      <c r="AQ294" s="102">
        <f t="shared" si="76"/>
        <v>2316750</v>
      </c>
      <c r="AR294" s="102"/>
    </row>
    <row r="295" spans="1:44" hidden="1" outlineLevel="1">
      <c r="A295" t="s">
        <v>635</v>
      </c>
      <c r="B295" s="8" t="s">
        <v>2756</v>
      </c>
      <c r="C295" s="1">
        <f>SUM(N295:AE295)</f>
        <v>21</v>
      </c>
      <c r="D295" s="6">
        <f>IF(N295&gt;0, RANK(N295,(N295:P295,Q295:AE295)),0)</f>
        <v>2</v>
      </c>
      <c r="E295" s="6">
        <f>IF(O295&gt;0,RANK(O295,(N295:P295,Q295:AE295)),0)</f>
        <v>1</v>
      </c>
      <c r="F295" s="6">
        <f>IF(P295&gt;0,RANK(P295,(N295:AE295)),0)</f>
        <v>3</v>
      </c>
      <c r="G295" s="1">
        <f t="shared" si="77"/>
        <v>1</v>
      </c>
      <c r="H295" s="2">
        <f t="shared" si="78"/>
        <v>4.7619047619047616E-2</v>
      </c>
      <c r="I295" s="7"/>
      <c r="J295" s="2">
        <f>IF(C295=0,"-",N295/C295)</f>
        <v>0.38095238095238093</v>
      </c>
      <c r="K295" s="2">
        <f>IF(C295=0,"-",O295/C295)</f>
        <v>0.42857142857142855</v>
      </c>
      <c r="L295" s="2">
        <f>IF(C295=0,"-",P295/C295)</f>
        <v>0.19047619047619047</v>
      </c>
      <c r="M295" s="2">
        <f>IF(C295=0,"-",(1-J295-K295-L295))</f>
        <v>5.5511151231257827E-17</v>
      </c>
      <c r="N295" s="53">
        <v>8</v>
      </c>
      <c r="O295" s="53">
        <v>9</v>
      </c>
      <c r="P295" s="53">
        <v>4</v>
      </c>
      <c r="T295" s="57"/>
      <c r="X295" s="53">
        <v>0</v>
      </c>
      <c r="AA295" s="53"/>
      <c r="AG295" t="str">
        <f t="shared" si="74"/>
        <v>Deblois</v>
      </c>
      <c r="AH295" t="s">
        <v>2757</v>
      </c>
      <c r="AI295">
        <v>2</v>
      </c>
      <c r="AK295" s="92">
        <v>23</v>
      </c>
      <c r="AL295" s="94">
        <v>29</v>
      </c>
      <c r="AM295" s="94">
        <v>85</v>
      </c>
      <c r="AN295" s="98">
        <v>16865</v>
      </c>
      <c r="AO295" s="98">
        <f t="shared" si="75"/>
        <v>23029</v>
      </c>
      <c r="AP295" t="s">
        <v>1353</v>
      </c>
      <c r="AQ295" s="102">
        <f t="shared" si="76"/>
        <v>2316865</v>
      </c>
      <c r="AR295" s="102"/>
    </row>
    <row r="296" spans="1:44" hidden="1" outlineLevel="1">
      <c r="A296" t="s">
        <v>213</v>
      </c>
      <c r="B296" s="8" t="s">
        <v>2756</v>
      </c>
      <c r="C296" s="1">
        <f t="shared" si="68"/>
        <v>688</v>
      </c>
      <c r="D296" s="6">
        <f>IF(N296&gt;0, RANK(N296,(N296:P296,Q296:AE296)),0)</f>
        <v>2</v>
      </c>
      <c r="E296" s="6">
        <f>IF(O296&gt;0,RANK(O296,(N296:P296,Q296:AE296)),0)</f>
        <v>1</v>
      </c>
      <c r="F296" s="6">
        <f t="shared" si="69"/>
        <v>3</v>
      </c>
      <c r="G296" s="1">
        <f t="shared" si="77"/>
        <v>331</v>
      </c>
      <c r="H296" s="2">
        <f t="shared" si="78"/>
        <v>0.48110465116279072</v>
      </c>
      <c r="I296" s="7"/>
      <c r="J296" s="2">
        <f t="shared" si="70"/>
        <v>0.24273255813953487</v>
      </c>
      <c r="K296" s="2">
        <f t="shared" si="71"/>
        <v>0.72383720930232553</v>
      </c>
      <c r="L296" s="2">
        <f t="shared" si="72"/>
        <v>3.3430232558139532E-2</v>
      </c>
      <c r="M296" s="2">
        <f t="shared" si="73"/>
        <v>6.2450045135165055E-17</v>
      </c>
      <c r="N296" s="53">
        <v>167</v>
      </c>
      <c r="O296" s="53">
        <v>498</v>
      </c>
      <c r="P296" s="53">
        <v>23</v>
      </c>
      <c r="T296" s="57"/>
      <c r="X296" s="53">
        <v>0</v>
      </c>
      <c r="AA296" s="53"/>
      <c r="AG296" t="str">
        <f t="shared" si="74"/>
        <v>Dedham</v>
      </c>
      <c r="AH296" t="s">
        <v>2792</v>
      </c>
      <c r="AI296">
        <v>2</v>
      </c>
      <c r="AK296" s="92">
        <v>23</v>
      </c>
      <c r="AL296" s="94">
        <v>9</v>
      </c>
      <c r="AM296" s="94">
        <v>50</v>
      </c>
      <c r="AN296" s="98">
        <v>16935</v>
      </c>
      <c r="AO296" s="98">
        <f t="shared" si="75"/>
        <v>23009</v>
      </c>
      <c r="AP296" t="s">
        <v>1353</v>
      </c>
      <c r="AQ296" s="102">
        <f t="shared" si="76"/>
        <v>2316935</v>
      </c>
      <c r="AR296" s="102"/>
    </row>
    <row r="297" spans="1:44" hidden="1" outlineLevel="1">
      <c r="A297" t="s">
        <v>378</v>
      </c>
      <c r="B297" s="8" t="s">
        <v>2756</v>
      </c>
      <c r="C297" s="1">
        <f t="shared" si="68"/>
        <v>758</v>
      </c>
      <c r="D297" s="6">
        <f>IF(N297&gt;0, RANK(N297,(N297:P297,Q297:AE297)),0)</f>
        <v>2</v>
      </c>
      <c r="E297" s="6">
        <f>IF(O297&gt;0,RANK(O297,(N297:P297,Q297:AE297)),0)</f>
        <v>1</v>
      </c>
      <c r="F297" s="6">
        <f t="shared" si="69"/>
        <v>3</v>
      </c>
      <c r="G297" s="1">
        <f t="shared" si="77"/>
        <v>165</v>
      </c>
      <c r="H297" s="2">
        <f t="shared" si="78"/>
        <v>0.21767810026385223</v>
      </c>
      <c r="I297" s="7"/>
      <c r="J297" s="2">
        <f t="shared" si="70"/>
        <v>0.37862796833773088</v>
      </c>
      <c r="K297" s="2">
        <f t="shared" si="71"/>
        <v>0.59630606860158308</v>
      </c>
      <c r="L297" s="2">
        <f t="shared" si="72"/>
        <v>2.5065963060686015E-2</v>
      </c>
      <c r="M297" s="2">
        <f t="shared" si="73"/>
        <v>-3.4694469519536142E-17</v>
      </c>
      <c r="N297" s="53">
        <v>287</v>
      </c>
      <c r="O297" s="53">
        <v>452</v>
      </c>
      <c r="P297" s="53">
        <v>19</v>
      </c>
      <c r="T297" s="57"/>
      <c r="X297" s="53">
        <v>0</v>
      </c>
      <c r="AA297" s="53"/>
      <c r="AG297" t="str">
        <f t="shared" si="74"/>
        <v>Deer Isle</v>
      </c>
      <c r="AH297" t="s">
        <v>2792</v>
      </c>
      <c r="AI297">
        <v>2</v>
      </c>
      <c r="AK297" s="92">
        <v>23</v>
      </c>
      <c r="AL297" s="94">
        <v>9</v>
      </c>
      <c r="AM297" s="94">
        <v>55</v>
      </c>
      <c r="AN297" s="98">
        <v>17145</v>
      </c>
      <c r="AO297" s="98">
        <f t="shared" si="75"/>
        <v>23009</v>
      </c>
      <c r="AP297" t="s">
        <v>1353</v>
      </c>
      <c r="AQ297" s="102">
        <f t="shared" si="76"/>
        <v>2317145</v>
      </c>
      <c r="AR297" s="102"/>
    </row>
    <row r="298" spans="1:44" hidden="1" outlineLevel="1">
      <c r="A298" t="s">
        <v>526</v>
      </c>
      <c r="B298" s="8" t="s">
        <v>2756</v>
      </c>
      <c r="C298" s="1">
        <f t="shared" si="68"/>
        <v>444</v>
      </c>
      <c r="D298" s="6">
        <f>IF(N298&gt;0, RANK(N298,(N298:P298,Q298:AE298)),0)</f>
        <v>2</v>
      </c>
      <c r="E298" s="6">
        <f>IF(O298&gt;0,RANK(O298,(N298:P298,Q298:AE298)),0)</f>
        <v>1</v>
      </c>
      <c r="F298" s="6">
        <f t="shared" si="69"/>
        <v>3</v>
      </c>
      <c r="G298" s="1">
        <f t="shared" si="77"/>
        <v>160</v>
      </c>
      <c r="H298" s="2">
        <f t="shared" si="78"/>
        <v>0.36036036036036034</v>
      </c>
      <c r="I298" s="7"/>
      <c r="J298" s="2">
        <f t="shared" si="70"/>
        <v>0.29954954954954954</v>
      </c>
      <c r="K298" s="2">
        <f t="shared" si="71"/>
        <v>0.65990990990990994</v>
      </c>
      <c r="L298" s="2">
        <f t="shared" si="72"/>
        <v>4.0540540540540543E-2</v>
      </c>
      <c r="M298" s="2">
        <f t="shared" si="73"/>
        <v>2.7755575615628914E-17</v>
      </c>
      <c r="N298" s="53">
        <v>133</v>
      </c>
      <c r="O298" s="53">
        <v>293</v>
      </c>
      <c r="P298" s="53">
        <v>18</v>
      </c>
      <c r="T298" s="57"/>
      <c r="X298" s="53">
        <v>0</v>
      </c>
      <c r="AA298" s="53"/>
      <c r="AG298" t="str">
        <f t="shared" si="74"/>
        <v>Denmark</v>
      </c>
      <c r="AH298" t="s">
        <v>1738</v>
      </c>
      <c r="AI298">
        <v>2</v>
      </c>
      <c r="AK298" s="92">
        <v>23</v>
      </c>
      <c r="AL298" s="94">
        <v>17</v>
      </c>
      <c r="AM298" s="94">
        <v>35</v>
      </c>
      <c r="AN298" s="98">
        <v>17250</v>
      </c>
      <c r="AO298" s="98">
        <f t="shared" si="75"/>
        <v>23017</v>
      </c>
      <c r="AP298" t="s">
        <v>1353</v>
      </c>
      <c r="AQ298" s="102">
        <f t="shared" si="76"/>
        <v>2317250</v>
      </c>
      <c r="AR298" s="102"/>
    </row>
    <row r="299" spans="1:44" hidden="1" outlineLevel="1">
      <c r="A299" t="s">
        <v>444</v>
      </c>
      <c r="B299" s="8" t="s">
        <v>2756</v>
      </c>
      <c r="C299" s="1">
        <f t="shared" si="68"/>
        <v>12</v>
      </c>
      <c r="D299" s="6">
        <f>IF(N299&gt;0, RANK(N299,(N299:P299,Q299:AE299)),0)</f>
        <v>2</v>
      </c>
      <c r="E299" s="6">
        <f>IF(O299&gt;0,RANK(O299,(N299:P299,Q299:AE299)),0)</f>
        <v>1</v>
      </c>
      <c r="F299" s="6">
        <f t="shared" si="69"/>
        <v>0</v>
      </c>
      <c r="G299" s="1">
        <f t="shared" si="77"/>
        <v>6</v>
      </c>
      <c r="H299" s="2">
        <f t="shared" si="78"/>
        <v>0.5</v>
      </c>
      <c r="I299" s="7"/>
      <c r="J299" s="2">
        <f t="shared" si="70"/>
        <v>0.25</v>
      </c>
      <c r="K299" s="2">
        <f t="shared" si="71"/>
        <v>0.75</v>
      </c>
      <c r="L299" s="2">
        <f t="shared" si="72"/>
        <v>0</v>
      </c>
      <c r="M299" s="2">
        <f t="shared" si="73"/>
        <v>0</v>
      </c>
      <c r="N299" s="53">
        <v>3</v>
      </c>
      <c r="O299" s="53">
        <v>9</v>
      </c>
      <c r="P299" s="53">
        <v>0</v>
      </c>
      <c r="T299" s="57"/>
      <c r="X299" s="53">
        <v>0</v>
      </c>
      <c r="AA299" s="53"/>
      <c r="AG299" t="str">
        <f t="shared" si="74"/>
        <v>Dennistown</v>
      </c>
      <c r="AH299" t="s">
        <v>198</v>
      </c>
      <c r="AI299">
        <v>2</v>
      </c>
      <c r="AK299" s="92">
        <v>23</v>
      </c>
      <c r="AL299" s="94">
        <v>25</v>
      </c>
      <c r="AM299" s="94">
        <v>45</v>
      </c>
      <c r="AN299" s="98">
        <v>17285</v>
      </c>
      <c r="AO299" s="98">
        <f t="shared" si="75"/>
        <v>23025</v>
      </c>
      <c r="AP299" t="s">
        <v>2239</v>
      </c>
      <c r="AQ299" s="102">
        <f t="shared" si="76"/>
        <v>2317285</v>
      </c>
      <c r="AR299" s="102"/>
    </row>
    <row r="300" spans="1:44" hidden="1" outlineLevel="1">
      <c r="A300" t="s">
        <v>805</v>
      </c>
      <c r="B300" s="8" t="s">
        <v>2756</v>
      </c>
      <c r="C300" s="1">
        <f t="shared" si="68"/>
        <v>134</v>
      </c>
      <c r="D300" s="6">
        <f>IF(N300&gt;0, RANK(N300,(N300:P300,Q300:AE300)),0)</f>
        <v>2</v>
      </c>
      <c r="E300" s="6">
        <f>IF(O300&gt;0,RANK(O300,(N300:P300,Q300:AE300)),0)</f>
        <v>1</v>
      </c>
      <c r="F300" s="6">
        <f t="shared" si="69"/>
        <v>3</v>
      </c>
      <c r="G300" s="1">
        <f t="shared" si="77"/>
        <v>65</v>
      </c>
      <c r="H300" s="2">
        <f t="shared" si="78"/>
        <v>0.48507462686567165</v>
      </c>
      <c r="I300" s="7"/>
      <c r="J300" s="2">
        <f t="shared" si="70"/>
        <v>0.23880597014925373</v>
      </c>
      <c r="K300" s="2">
        <f t="shared" si="71"/>
        <v>0.72388059701492535</v>
      </c>
      <c r="L300" s="2">
        <f t="shared" si="72"/>
        <v>3.7313432835820892E-2</v>
      </c>
      <c r="M300" s="2">
        <f t="shared" si="73"/>
        <v>0</v>
      </c>
      <c r="N300" s="53">
        <v>32</v>
      </c>
      <c r="O300" s="53">
        <v>97</v>
      </c>
      <c r="P300" s="53">
        <v>5</v>
      </c>
      <c r="T300" s="57"/>
      <c r="X300" s="53">
        <v>0</v>
      </c>
      <c r="AA300" s="53"/>
      <c r="AG300" t="str">
        <f t="shared" si="74"/>
        <v>Dennysville</v>
      </c>
      <c r="AH300" t="s">
        <v>2757</v>
      </c>
      <c r="AI300">
        <v>2</v>
      </c>
      <c r="AK300" s="92">
        <v>23</v>
      </c>
      <c r="AL300" s="94">
        <v>29</v>
      </c>
      <c r="AM300" s="94">
        <v>90</v>
      </c>
      <c r="AN300" s="98">
        <v>17355</v>
      </c>
      <c r="AO300" s="98">
        <f t="shared" si="75"/>
        <v>23029</v>
      </c>
      <c r="AP300" t="s">
        <v>1353</v>
      </c>
      <c r="AQ300" s="102">
        <f t="shared" si="76"/>
        <v>2317355</v>
      </c>
      <c r="AR300" s="102"/>
    </row>
    <row r="301" spans="1:44" hidden="1" outlineLevel="1">
      <c r="A301" t="s">
        <v>1428</v>
      </c>
      <c r="B301" s="8" t="s">
        <v>2756</v>
      </c>
      <c r="C301" s="1">
        <f t="shared" si="68"/>
        <v>284</v>
      </c>
      <c r="D301" s="6">
        <f>IF(N301&gt;0, RANK(N301,(N301:P301,Q301:AE301)),0)</f>
        <v>2</v>
      </c>
      <c r="E301" s="6">
        <f>IF(O301&gt;0,RANK(O301,(N301:P301,Q301:AE301)),0)</f>
        <v>1</v>
      </c>
      <c r="F301" s="6">
        <f t="shared" si="69"/>
        <v>3</v>
      </c>
      <c r="G301" s="1">
        <f t="shared" si="77"/>
        <v>82</v>
      </c>
      <c r="H301" s="2">
        <f t="shared" si="78"/>
        <v>0.28873239436619719</v>
      </c>
      <c r="I301" s="7"/>
      <c r="J301" s="2">
        <f t="shared" si="70"/>
        <v>0.31338028169014087</v>
      </c>
      <c r="K301" s="2">
        <f t="shared" si="71"/>
        <v>0.602112676056338</v>
      </c>
      <c r="L301" s="2">
        <f t="shared" si="72"/>
        <v>8.4507042253521125E-2</v>
      </c>
      <c r="M301" s="2">
        <f t="shared" si="73"/>
        <v>0</v>
      </c>
      <c r="N301" s="53">
        <v>89</v>
      </c>
      <c r="O301" s="53">
        <v>171</v>
      </c>
      <c r="P301" s="53">
        <v>24</v>
      </c>
      <c r="T301" s="57"/>
      <c r="X301" s="53">
        <v>0</v>
      </c>
      <c r="AA301" s="53"/>
      <c r="AG301" t="str">
        <f t="shared" si="74"/>
        <v>Detroit</v>
      </c>
      <c r="AH301" t="s">
        <v>198</v>
      </c>
      <c r="AI301">
        <v>2</v>
      </c>
      <c r="AK301" s="92">
        <v>23</v>
      </c>
      <c r="AL301" s="94">
        <v>25</v>
      </c>
      <c r="AM301" s="94">
        <v>50</v>
      </c>
      <c r="AN301" s="98">
        <v>17460</v>
      </c>
      <c r="AO301" s="98">
        <f t="shared" si="75"/>
        <v>23025</v>
      </c>
      <c r="AP301" t="s">
        <v>1353</v>
      </c>
      <c r="AQ301" s="102">
        <f t="shared" si="76"/>
        <v>2317460</v>
      </c>
      <c r="AR301" s="102"/>
    </row>
    <row r="302" spans="1:44" hidden="1" outlineLevel="1">
      <c r="A302" t="s">
        <v>1124</v>
      </c>
      <c r="B302" s="8" t="s">
        <v>2756</v>
      </c>
      <c r="C302" s="1">
        <f t="shared" si="68"/>
        <v>1654</v>
      </c>
      <c r="D302" s="6">
        <f>IF(N302&gt;0, RANK(N302,(N302:P302,Q302:AE302)),0)</f>
        <v>2</v>
      </c>
      <c r="E302" s="6">
        <f>IF(O302&gt;0,RANK(O302,(N302:P302,Q302:AE302)),0)</f>
        <v>1</v>
      </c>
      <c r="F302" s="6">
        <f t="shared" si="69"/>
        <v>3</v>
      </c>
      <c r="G302" s="1">
        <f t="shared" si="77"/>
        <v>675</v>
      </c>
      <c r="H302" s="2">
        <f t="shared" si="78"/>
        <v>0.40810157194679564</v>
      </c>
      <c r="I302" s="7"/>
      <c r="J302" s="2">
        <f t="shared" si="70"/>
        <v>0.27811366384522368</v>
      </c>
      <c r="K302" s="2">
        <f t="shared" si="71"/>
        <v>0.68621523579201937</v>
      </c>
      <c r="L302" s="2">
        <f t="shared" si="72"/>
        <v>3.5671100362756954E-2</v>
      </c>
      <c r="M302" s="2">
        <f t="shared" si="73"/>
        <v>-6.2450045135165055E-17</v>
      </c>
      <c r="N302" s="53">
        <v>460</v>
      </c>
      <c r="O302" s="53">
        <v>1135</v>
      </c>
      <c r="P302" s="53">
        <v>59</v>
      </c>
      <c r="T302" s="57"/>
      <c r="X302" s="53">
        <v>0</v>
      </c>
      <c r="AA302" s="53"/>
      <c r="AG302" t="str">
        <f t="shared" ref="AG302:AG365" si="79">A302</f>
        <v>Dexter</v>
      </c>
      <c r="AH302" t="s">
        <v>1447</v>
      </c>
      <c r="AI302">
        <v>2</v>
      </c>
      <c r="AK302" s="92">
        <v>23</v>
      </c>
      <c r="AL302" s="94">
        <v>19</v>
      </c>
      <c r="AM302" s="94">
        <v>70</v>
      </c>
      <c r="AN302" s="98">
        <v>17530</v>
      </c>
      <c r="AO302" s="98">
        <f t="shared" ref="AO302:AO364" si="80">AK302*1000+AL302</f>
        <v>23019</v>
      </c>
      <c r="AP302" t="s">
        <v>1353</v>
      </c>
      <c r="AQ302" s="102">
        <f t="shared" ref="AQ302:AQ364" si="81">AK302*100000+AN302</f>
        <v>2317530</v>
      </c>
      <c r="AR302" s="102"/>
    </row>
    <row r="303" spans="1:44" hidden="1" outlineLevel="1">
      <c r="A303" t="s">
        <v>866</v>
      </c>
      <c r="B303" s="8" t="s">
        <v>2756</v>
      </c>
      <c r="C303" s="1">
        <f t="shared" si="68"/>
        <v>1069</v>
      </c>
      <c r="D303" s="6">
        <f>IF(N303&gt;0, RANK(N303,(N303:P303,Q303:AE303)),0)</f>
        <v>2</v>
      </c>
      <c r="E303" s="6">
        <f>IF(O303&gt;0,RANK(O303,(N303:P303,Q303:AE303)),0)</f>
        <v>1</v>
      </c>
      <c r="F303" s="6">
        <f t="shared" si="69"/>
        <v>3</v>
      </c>
      <c r="G303" s="1">
        <f t="shared" si="77"/>
        <v>105</v>
      </c>
      <c r="H303" s="2">
        <f t="shared" si="78"/>
        <v>9.8222637979420019E-2</v>
      </c>
      <c r="I303" s="7"/>
      <c r="J303" s="2">
        <f t="shared" si="70"/>
        <v>0.42656688493919553</v>
      </c>
      <c r="K303" s="2">
        <f t="shared" si="71"/>
        <v>0.52478952291861558</v>
      </c>
      <c r="L303" s="2">
        <f t="shared" si="72"/>
        <v>4.8643592142188961E-2</v>
      </c>
      <c r="M303" s="2">
        <f t="shared" si="73"/>
        <v>-2.0816681711721685E-17</v>
      </c>
      <c r="N303" s="53">
        <v>456</v>
      </c>
      <c r="O303" s="53">
        <v>561</v>
      </c>
      <c r="P303" s="53">
        <v>52</v>
      </c>
      <c r="T303" s="57"/>
      <c r="X303" s="53">
        <v>0</v>
      </c>
      <c r="AA303" s="53"/>
      <c r="AG303" t="str">
        <f t="shared" si="79"/>
        <v>Dixfield</v>
      </c>
      <c r="AH303" t="s">
        <v>1738</v>
      </c>
      <c r="AI303">
        <v>2</v>
      </c>
      <c r="AK303" s="92">
        <v>23</v>
      </c>
      <c r="AL303" s="94">
        <v>17</v>
      </c>
      <c r="AM303" s="94">
        <v>40</v>
      </c>
      <c r="AN303" s="98">
        <v>17740</v>
      </c>
      <c r="AO303" s="98">
        <f t="shared" si="80"/>
        <v>23017</v>
      </c>
      <c r="AP303" t="s">
        <v>1353</v>
      </c>
      <c r="AQ303" s="102">
        <f t="shared" si="81"/>
        <v>2317740</v>
      </c>
      <c r="AR303" s="102"/>
    </row>
    <row r="304" spans="1:44" hidden="1" outlineLevel="1">
      <c r="A304" t="s">
        <v>1819</v>
      </c>
      <c r="B304" s="8" t="s">
        <v>2756</v>
      </c>
      <c r="C304" s="1">
        <f t="shared" ref="C304:C366" si="82">SUM(N304:AE304)</f>
        <v>438</v>
      </c>
      <c r="D304" s="6">
        <f>IF(N304&gt;0, RANK(N304,(N304:P304,Q304:AE304)),0)</f>
        <v>2</v>
      </c>
      <c r="E304" s="6">
        <f>IF(O304&gt;0,RANK(O304,(N304:P304,Q304:AE304)),0)</f>
        <v>1</v>
      </c>
      <c r="F304" s="6">
        <f t="shared" ref="F304:F366" si="83">IF(P304&gt;0,RANK(P304,(N304:AE304)),0)</f>
        <v>3</v>
      </c>
      <c r="G304" s="1">
        <f t="shared" si="77"/>
        <v>159</v>
      </c>
      <c r="H304" s="2">
        <f t="shared" si="78"/>
        <v>0.36301369863013699</v>
      </c>
      <c r="I304" s="7"/>
      <c r="J304" s="2">
        <f t="shared" ref="J304:J366" si="84">IF(C304=0,"-",N304/C304)</f>
        <v>0.29223744292237441</v>
      </c>
      <c r="K304" s="2">
        <f t="shared" ref="K304:K366" si="85">IF(C304=0,"-",O304/C304)</f>
        <v>0.65525114155251141</v>
      </c>
      <c r="L304" s="2">
        <f t="shared" ref="L304:L366" si="86">IF(C304=0,"-",P304/C304)</f>
        <v>5.2511415525114152E-2</v>
      </c>
      <c r="M304" s="2">
        <f t="shared" ref="M304:M366" si="87">IF(C304=0,"-",(1-J304-K304-L304))</f>
        <v>2.7755575615628914E-17</v>
      </c>
      <c r="N304" s="53">
        <v>128</v>
      </c>
      <c r="O304" s="53">
        <v>287</v>
      </c>
      <c r="P304" s="53">
        <v>23</v>
      </c>
      <c r="T304" s="57"/>
      <c r="X304" s="53">
        <v>0</v>
      </c>
      <c r="AA304" s="53"/>
      <c r="AG304" t="str">
        <f t="shared" si="79"/>
        <v>Dixmont</v>
      </c>
      <c r="AH304" t="s">
        <v>1447</v>
      </c>
      <c r="AI304">
        <v>2</v>
      </c>
      <c r="AK304" s="92">
        <v>23</v>
      </c>
      <c r="AL304" s="94">
        <v>19</v>
      </c>
      <c r="AM304" s="94">
        <v>75</v>
      </c>
      <c r="AN304" s="98">
        <v>17950</v>
      </c>
      <c r="AO304" s="98">
        <f t="shared" si="80"/>
        <v>23019</v>
      </c>
      <c r="AP304" t="s">
        <v>1353</v>
      </c>
      <c r="AQ304" s="102">
        <f t="shared" si="81"/>
        <v>2317950</v>
      </c>
      <c r="AR304" s="102"/>
    </row>
    <row r="305" spans="1:44" hidden="1" outlineLevel="1">
      <c r="A305" t="s">
        <v>1740</v>
      </c>
      <c r="B305" s="8" t="s">
        <v>2756</v>
      </c>
      <c r="C305" s="1">
        <f t="shared" si="82"/>
        <v>1824</v>
      </c>
      <c r="D305" s="6">
        <f>IF(N305&gt;0, RANK(N305,(N305:P305,Q305:AE305)),0)</f>
        <v>2</v>
      </c>
      <c r="E305" s="6">
        <f>IF(O305&gt;0,RANK(O305,(N305:P305,Q305:AE305)),0)</f>
        <v>1</v>
      </c>
      <c r="F305" s="6">
        <f t="shared" si="83"/>
        <v>3</v>
      </c>
      <c r="G305" s="1">
        <f t="shared" si="77"/>
        <v>858</v>
      </c>
      <c r="H305" s="2">
        <f t="shared" si="78"/>
        <v>0.47039473684210525</v>
      </c>
      <c r="I305" s="7"/>
      <c r="J305" s="2">
        <f t="shared" si="84"/>
        <v>0.25</v>
      </c>
      <c r="K305" s="2">
        <f t="shared" si="85"/>
        <v>0.72039473684210531</v>
      </c>
      <c r="L305" s="2">
        <f t="shared" si="86"/>
        <v>2.850877192982456E-2</v>
      </c>
      <c r="M305" s="2">
        <f t="shared" si="87"/>
        <v>1.0964912280701303E-3</v>
      </c>
      <c r="N305" s="53">
        <v>456</v>
      </c>
      <c r="O305" s="53">
        <v>1314</v>
      </c>
      <c r="P305" s="53">
        <v>52</v>
      </c>
      <c r="T305" s="57"/>
      <c r="X305" s="53">
        <v>2</v>
      </c>
      <c r="AA305" s="53"/>
      <c r="AG305" t="str">
        <f t="shared" si="79"/>
        <v>Dover-Foxcroft</v>
      </c>
      <c r="AH305" t="s">
        <v>361</v>
      </c>
      <c r="AI305">
        <v>2</v>
      </c>
      <c r="AK305" s="92">
        <v>23</v>
      </c>
      <c r="AL305" s="94">
        <v>21</v>
      </c>
      <c r="AM305" s="94">
        <v>35</v>
      </c>
      <c r="AN305" s="98">
        <v>18195</v>
      </c>
      <c r="AO305" s="98">
        <f t="shared" si="80"/>
        <v>23021</v>
      </c>
      <c r="AP305" t="s">
        <v>1353</v>
      </c>
      <c r="AQ305" s="102">
        <f t="shared" si="81"/>
        <v>2318195</v>
      </c>
      <c r="AR305" s="102"/>
    </row>
    <row r="306" spans="1:44" hidden="1" outlineLevel="1">
      <c r="A306" t="s">
        <v>638</v>
      </c>
      <c r="B306" s="8" t="s">
        <v>2756</v>
      </c>
      <c r="C306" s="1">
        <f t="shared" si="82"/>
        <v>672</v>
      </c>
      <c r="D306" s="6">
        <f>IF(N306&gt;0, RANK(N306,(N306:P306,Q306:AE306)),0)</f>
        <v>2</v>
      </c>
      <c r="E306" s="6">
        <f>IF(O306&gt;0,RANK(O306,(N306:P306,Q306:AE306)),0)</f>
        <v>1</v>
      </c>
      <c r="F306" s="6">
        <f t="shared" si="83"/>
        <v>3</v>
      </c>
      <c r="G306" s="1">
        <f t="shared" si="77"/>
        <v>182</v>
      </c>
      <c r="H306" s="2">
        <f t="shared" si="78"/>
        <v>0.27083333333333331</v>
      </c>
      <c r="I306" s="7"/>
      <c r="J306" s="2">
        <f t="shared" si="84"/>
        <v>0.34226190476190477</v>
      </c>
      <c r="K306" s="2">
        <f t="shared" si="85"/>
        <v>0.61309523809523814</v>
      </c>
      <c r="L306" s="2">
        <f t="shared" si="86"/>
        <v>4.3154761904761904E-2</v>
      </c>
      <c r="M306" s="2">
        <f t="shared" si="87"/>
        <v>1.4880952380951912E-3</v>
      </c>
      <c r="N306" s="53">
        <v>230</v>
      </c>
      <c r="O306" s="53">
        <v>412</v>
      </c>
      <c r="P306" s="53">
        <v>29</v>
      </c>
      <c r="T306" s="57"/>
      <c r="X306" s="53">
        <v>1</v>
      </c>
      <c r="AA306" s="53"/>
      <c r="AG306" t="str">
        <f t="shared" si="79"/>
        <v>Dresden</v>
      </c>
      <c r="AH306" t="s">
        <v>1001</v>
      </c>
      <c r="AI306">
        <v>1</v>
      </c>
      <c r="AK306" s="92">
        <v>23</v>
      </c>
      <c r="AL306" s="94">
        <v>15</v>
      </c>
      <c r="AM306" s="94">
        <v>35</v>
      </c>
      <c r="AN306" s="98">
        <v>18475</v>
      </c>
      <c r="AO306" s="98">
        <f t="shared" si="80"/>
        <v>23015</v>
      </c>
      <c r="AP306" t="s">
        <v>1353</v>
      </c>
      <c r="AQ306" s="102">
        <f t="shared" si="81"/>
        <v>2318475</v>
      </c>
      <c r="AR306" s="102"/>
    </row>
    <row r="307" spans="1:44" hidden="1" outlineLevel="1">
      <c r="A307" t="s">
        <v>536</v>
      </c>
      <c r="B307" s="8" t="s">
        <v>2756</v>
      </c>
      <c r="C307" s="1">
        <f t="shared" si="82"/>
        <v>14</v>
      </c>
      <c r="D307" s="6">
        <f>IF(N307&gt;0, RANK(N307,(N307:P307,Q307:AE307)),0)</f>
        <v>2</v>
      </c>
      <c r="E307" s="6">
        <f>IF(O307&gt;0,RANK(O307,(N307:P307,Q307:AE307)),0)</f>
        <v>1</v>
      </c>
      <c r="F307" s="6">
        <f t="shared" si="83"/>
        <v>3</v>
      </c>
      <c r="G307" s="1">
        <f t="shared" si="77"/>
        <v>6</v>
      </c>
      <c r="H307" s="2">
        <f t="shared" si="78"/>
        <v>0.42857142857142855</v>
      </c>
      <c r="I307" s="7"/>
      <c r="J307" s="2">
        <f t="shared" si="84"/>
        <v>0.21428571428571427</v>
      </c>
      <c r="K307" s="2">
        <f t="shared" si="85"/>
        <v>0.6428571428571429</v>
      </c>
      <c r="L307" s="2">
        <f t="shared" si="86"/>
        <v>0.14285714285714285</v>
      </c>
      <c r="M307" s="2">
        <f t="shared" si="87"/>
        <v>-5.5511151231257827E-17</v>
      </c>
      <c r="N307" s="53">
        <v>3</v>
      </c>
      <c r="O307" s="53">
        <v>9</v>
      </c>
      <c r="P307" s="53">
        <v>2</v>
      </c>
      <c r="T307" s="57"/>
      <c r="X307" s="53">
        <v>0</v>
      </c>
      <c r="AA307" s="53"/>
      <c r="AG307" t="str">
        <f t="shared" si="79"/>
        <v>Drew</v>
      </c>
      <c r="AH307" t="s">
        <v>1447</v>
      </c>
      <c r="AI307">
        <v>2</v>
      </c>
      <c r="AK307" s="92">
        <v>23</v>
      </c>
      <c r="AL307" s="94">
        <v>19</v>
      </c>
      <c r="AM307" s="94">
        <v>80</v>
      </c>
      <c r="AN307" s="98">
        <v>18580</v>
      </c>
      <c r="AO307" s="98">
        <f t="shared" si="80"/>
        <v>23019</v>
      </c>
      <c r="AP307" t="s">
        <v>2239</v>
      </c>
      <c r="AQ307" s="102">
        <f t="shared" si="81"/>
        <v>2318580</v>
      </c>
      <c r="AR307" s="102"/>
    </row>
    <row r="308" spans="1:44" hidden="1" outlineLevel="1">
      <c r="A308" t="s">
        <v>847</v>
      </c>
      <c r="B308" s="8" t="s">
        <v>2756</v>
      </c>
      <c r="C308" s="1">
        <f t="shared" si="82"/>
        <v>1325</v>
      </c>
      <c r="D308" s="6">
        <f>IF(N308&gt;0, RANK(N308,(N308:P308,Q308:AE308)),0)</f>
        <v>2</v>
      </c>
      <c r="E308" s="6">
        <f>IF(O308&gt;0,RANK(O308,(N308:P308,Q308:AE308)),0)</f>
        <v>1</v>
      </c>
      <c r="F308" s="6">
        <f t="shared" si="83"/>
        <v>3</v>
      </c>
      <c r="G308" s="1">
        <f t="shared" si="77"/>
        <v>434</v>
      </c>
      <c r="H308" s="2">
        <f t="shared" si="78"/>
        <v>0.32754716981132076</v>
      </c>
      <c r="I308" s="7"/>
      <c r="J308" s="2">
        <f t="shared" si="84"/>
        <v>0.32226415094339622</v>
      </c>
      <c r="K308" s="2">
        <f t="shared" si="85"/>
        <v>0.64981132075471693</v>
      </c>
      <c r="L308" s="2">
        <f t="shared" si="86"/>
        <v>2.7924528301886794E-2</v>
      </c>
      <c r="M308" s="2">
        <f t="shared" si="87"/>
        <v>5.8980598183211441E-17</v>
      </c>
      <c r="N308" s="53">
        <v>427</v>
      </c>
      <c r="O308" s="53">
        <v>861</v>
      </c>
      <c r="P308" s="53">
        <v>37</v>
      </c>
      <c r="T308" s="57"/>
      <c r="X308" s="53">
        <v>0</v>
      </c>
      <c r="AA308" s="53"/>
      <c r="AG308" t="str">
        <f t="shared" si="79"/>
        <v>Durham</v>
      </c>
      <c r="AH308" t="s">
        <v>1981</v>
      </c>
      <c r="AI308">
        <v>2</v>
      </c>
      <c r="AK308" s="92">
        <v>23</v>
      </c>
      <c r="AL308" s="94">
        <v>1</v>
      </c>
      <c r="AM308" s="94">
        <v>10</v>
      </c>
      <c r="AN308" s="98">
        <v>19105</v>
      </c>
      <c r="AO308" s="98">
        <f t="shared" si="80"/>
        <v>23001</v>
      </c>
      <c r="AP308" t="s">
        <v>1353</v>
      </c>
      <c r="AQ308" s="102">
        <f t="shared" si="81"/>
        <v>2319105</v>
      </c>
      <c r="AR308" s="102"/>
    </row>
    <row r="309" spans="1:44" hidden="1" outlineLevel="1">
      <c r="A309" t="s">
        <v>2370</v>
      </c>
      <c r="B309" s="8" t="s">
        <v>2756</v>
      </c>
      <c r="C309" s="1">
        <f t="shared" si="82"/>
        <v>102</v>
      </c>
      <c r="D309" s="6">
        <f>IF(N309&gt;0, RANK(N309,(N309:P309,Q309:AE309)),0)</f>
        <v>2</v>
      </c>
      <c r="E309" s="6">
        <f>IF(O309&gt;0,RANK(O309,(N309:P309,Q309:AE309)),0)</f>
        <v>1</v>
      </c>
      <c r="F309" s="6">
        <f t="shared" si="83"/>
        <v>3</v>
      </c>
      <c r="G309" s="1">
        <f t="shared" si="77"/>
        <v>61</v>
      </c>
      <c r="H309" s="2">
        <f t="shared" si="78"/>
        <v>0.59803921568627449</v>
      </c>
      <c r="I309" s="7"/>
      <c r="J309" s="2">
        <f t="shared" si="84"/>
        <v>0.19607843137254902</v>
      </c>
      <c r="K309" s="2">
        <f t="shared" si="85"/>
        <v>0.79411764705882348</v>
      </c>
      <c r="L309" s="2">
        <f t="shared" si="86"/>
        <v>9.8039215686274508E-3</v>
      </c>
      <c r="M309" s="2">
        <f t="shared" si="87"/>
        <v>7.6327832942979512E-17</v>
      </c>
      <c r="N309" s="53">
        <v>20</v>
      </c>
      <c r="O309" s="53">
        <v>81</v>
      </c>
      <c r="P309" s="53">
        <v>1</v>
      </c>
      <c r="T309" s="57"/>
      <c r="X309" s="53">
        <v>0</v>
      </c>
      <c r="AA309" s="53"/>
      <c r="AG309" t="str">
        <f t="shared" si="79"/>
        <v>Dyer Brook</v>
      </c>
      <c r="AH309" t="s">
        <v>1323</v>
      </c>
      <c r="AI309">
        <v>2</v>
      </c>
      <c r="AK309" s="92">
        <v>23</v>
      </c>
      <c r="AL309" s="94">
        <v>3</v>
      </c>
      <c r="AM309" s="94">
        <v>75</v>
      </c>
      <c r="AN309" s="98">
        <v>19210</v>
      </c>
      <c r="AO309" s="98">
        <f t="shared" si="80"/>
        <v>23003</v>
      </c>
      <c r="AP309" t="s">
        <v>1353</v>
      </c>
      <c r="AQ309" s="102">
        <f t="shared" si="81"/>
        <v>2319210</v>
      </c>
      <c r="AR309" s="102"/>
    </row>
    <row r="310" spans="1:44" hidden="1" outlineLevel="1">
      <c r="A310" t="s">
        <v>2865</v>
      </c>
      <c r="B310" s="8" t="s">
        <v>2756</v>
      </c>
      <c r="C310" s="1">
        <f t="shared" si="82"/>
        <v>448</v>
      </c>
      <c r="D310" s="6">
        <f>IF(N310&gt;0, RANK(N310,(N310:P310,Q310:AE310)),0)</f>
        <v>2</v>
      </c>
      <c r="E310" s="6">
        <f>IF(O310&gt;0,RANK(O310,(N310:P310,Q310:AE310)),0)</f>
        <v>1</v>
      </c>
      <c r="F310" s="6">
        <f t="shared" si="83"/>
        <v>3</v>
      </c>
      <c r="G310" s="1">
        <f t="shared" si="77"/>
        <v>39</v>
      </c>
      <c r="H310" s="2">
        <f t="shared" si="78"/>
        <v>8.7053571428571425E-2</v>
      </c>
      <c r="I310" s="7"/>
      <c r="J310" s="2">
        <f t="shared" si="84"/>
        <v>0.4263392857142857</v>
      </c>
      <c r="K310" s="2">
        <f t="shared" si="85"/>
        <v>0.5133928571428571</v>
      </c>
      <c r="L310" s="2">
        <f t="shared" si="86"/>
        <v>6.0267857142857144E-2</v>
      </c>
      <c r="M310" s="2">
        <f t="shared" si="87"/>
        <v>6.2450045135165055E-17</v>
      </c>
      <c r="N310" s="53">
        <v>191</v>
      </c>
      <c r="O310" s="53">
        <v>230</v>
      </c>
      <c r="P310" s="53">
        <v>27</v>
      </c>
      <c r="T310" s="57"/>
      <c r="X310" s="53">
        <v>0</v>
      </c>
      <c r="AA310" s="53"/>
      <c r="AG310" t="str">
        <f t="shared" si="79"/>
        <v>Eagle Lake</v>
      </c>
      <c r="AH310" t="s">
        <v>1323</v>
      </c>
      <c r="AI310">
        <v>2</v>
      </c>
      <c r="AK310" s="92">
        <v>23</v>
      </c>
      <c r="AL310" s="94">
        <v>3</v>
      </c>
      <c r="AM310" s="94">
        <v>85</v>
      </c>
      <c r="AN310" s="98">
        <v>19420</v>
      </c>
      <c r="AO310" s="98">
        <f t="shared" si="80"/>
        <v>23003</v>
      </c>
      <c r="AP310" t="s">
        <v>1353</v>
      </c>
      <c r="AQ310" s="102">
        <f t="shared" si="81"/>
        <v>2319420</v>
      </c>
      <c r="AR310" s="102"/>
    </row>
    <row r="311" spans="1:44" hidden="1" outlineLevel="1">
      <c r="A311" t="s">
        <v>1965</v>
      </c>
      <c r="B311" s="8" t="s">
        <v>2756</v>
      </c>
      <c r="C311" s="1">
        <f t="shared" si="82"/>
        <v>502</v>
      </c>
      <c r="D311" s="6">
        <f>IF(N311&gt;0, RANK(N311,(N311:P311,Q311:AE311)),0)</f>
        <v>2</v>
      </c>
      <c r="E311" s="6">
        <f>IF(O311&gt;0,RANK(O311,(N311:P311,Q311:AE311)),0)</f>
        <v>1</v>
      </c>
      <c r="F311" s="6">
        <f t="shared" si="83"/>
        <v>3</v>
      </c>
      <c r="G311" s="1">
        <f t="shared" si="77"/>
        <v>271</v>
      </c>
      <c r="H311" s="2">
        <f t="shared" si="78"/>
        <v>0.53984063745019917</v>
      </c>
      <c r="I311" s="7"/>
      <c r="J311" s="2">
        <f t="shared" si="84"/>
        <v>0.21912350597609562</v>
      </c>
      <c r="K311" s="2">
        <f t="shared" si="85"/>
        <v>0.75896414342629481</v>
      </c>
      <c r="L311" s="2">
        <f t="shared" si="86"/>
        <v>2.1912350597609563E-2</v>
      </c>
      <c r="M311" s="2">
        <f t="shared" si="87"/>
        <v>-2.0816681711721685E-17</v>
      </c>
      <c r="N311" s="53">
        <v>110</v>
      </c>
      <c r="O311" s="53">
        <v>381</v>
      </c>
      <c r="P311" s="53">
        <v>11</v>
      </c>
      <c r="T311" s="57"/>
      <c r="X311" s="53">
        <v>0</v>
      </c>
      <c r="AA311" s="53"/>
      <c r="AG311" t="str">
        <f t="shared" si="79"/>
        <v>East Machias</v>
      </c>
      <c r="AH311" t="s">
        <v>2757</v>
      </c>
      <c r="AI311">
        <v>2</v>
      </c>
      <c r="AK311" s="92">
        <v>23</v>
      </c>
      <c r="AL311" s="94">
        <v>29</v>
      </c>
      <c r="AM311" s="94">
        <v>95</v>
      </c>
      <c r="AN311" s="98">
        <v>20960</v>
      </c>
      <c r="AO311" s="98">
        <f t="shared" si="80"/>
        <v>23029</v>
      </c>
      <c r="AP311" t="s">
        <v>1353</v>
      </c>
      <c r="AQ311" s="102">
        <f t="shared" si="81"/>
        <v>2320960</v>
      </c>
      <c r="AR311" s="102"/>
    </row>
    <row r="312" spans="1:44" hidden="1" outlineLevel="1">
      <c r="A312" t="s">
        <v>1964</v>
      </c>
      <c r="B312" s="8" t="s">
        <v>2756</v>
      </c>
      <c r="C312" s="1">
        <f t="shared" si="82"/>
        <v>1064</v>
      </c>
      <c r="D312" s="6">
        <f>IF(N312&gt;0, RANK(N312,(N312:P312,Q312:AE312)),0)</f>
        <v>2</v>
      </c>
      <c r="E312" s="6">
        <f>IF(O312&gt;0,RANK(O312,(N312:P312,Q312:AE312)),0)</f>
        <v>1</v>
      </c>
      <c r="F312" s="6">
        <f t="shared" si="83"/>
        <v>3</v>
      </c>
      <c r="G312" s="1">
        <f t="shared" si="77"/>
        <v>196</v>
      </c>
      <c r="H312" s="2">
        <f t="shared" si="78"/>
        <v>0.18421052631578946</v>
      </c>
      <c r="I312" s="7"/>
      <c r="J312" s="2">
        <f t="shared" si="84"/>
        <v>0.38721804511278196</v>
      </c>
      <c r="K312" s="2">
        <f t="shared" si="85"/>
        <v>0.5714285714285714</v>
      </c>
      <c r="L312" s="2">
        <f t="shared" si="86"/>
        <v>4.1353383458646614E-2</v>
      </c>
      <c r="M312" s="2">
        <f t="shared" si="87"/>
        <v>-2.7755575615628914E-17</v>
      </c>
      <c r="N312" s="53">
        <v>412</v>
      </c>
      <c r="O312" s="53">
        <v>608</v>
      </c>
      <c r="P312" s="53">
        <v>44</v>
      </c>
      <c r="T312" s="57"/>
      <c r="X312" s="53">
        <v>0</v>
      </c>
      <c r="AA312" s="53"/>
      <c r="AG312" t="str">
        <f t="shared" si="79"/>
        <v>East Millinocket</v>
      </c>
      <c r="AH312" t="s">
        <v>1447</v>
      </c>
      <c r="AI312">
        <v>2</v>
      </c>
      <c r="AK312" s="92">
        <v>23</v>
      </c>
      <c r="AL312" s="94">
        <v>19</v>
      </c>
      <c r="AM312" s="94">
        <v>85</v>
      </c>
      <c r="AN312" s="98">
        <v>21030</v>
      </c>
      <c r="AO312" s="98">
        <f t="shared" si="80"/>
        <v>23019</v>
      </c>
      <c r="AP312" t="s">
        <v>1353</v>
      </c>
      <c r="AQ312" s="102">
        <f t="shared" si="81"/>
        <v>2321030</v>
      </c>
      <c r="AR312" s="102"/>
    </row>
    <row r="313" spans="1:44" hidden="1" outlineLevel="1">
      <c r="A313" t="s">
        <v>1393</v>
      </c>
      <c r="B313" s="8" t="s">
        <v>2756</v>
      </c>
      <c r="C313" s="1">
        <f t="shared" si="82"/>
        <v>128</v>
      </c>
      <c r="D313" s="6">
        <f>IF(N313&gt;0, RANK(N313,(N313:P313,Q313:AE313)),0)</f>
        <v>2</v>
      </c>
      <c r="E313" s="6">
        <f>IF(O313&gt;0,RANK(O313,(N313:P313,Q313:AE313)),0)</f>
        <v>1</v>
      </c>
      <c r="F313" s="6">
        <f t="shared" si="83"/>
        <v>3</v>
      </c>
      <c r="G313" s="1">
        <f t="shared" si="77"/>
        <v>57</v>
      </c>
      <c r="H313" s="2">
        <f t="shared" si="78"/>
        <v>0.4453125</v>
      </c>
      <c r="I313" s="7"/>
      <c r="J313" s="2">
        <f t="shared" si="84"/>
        <v>0.2421875</v>
      </c>
      <c r="K313" s="2">
        <f t="shared" si="85"/>
        <v>0.6875</v>
      </c>
      <c r="L313" s="2">
        <f t="shared" si="86"/>
        <v>7.03125E-2</v>
      </c>
      <c r="M313" s="2">
        <f t="shared" si="87"/>
        <v>0</v>
      </c>
      <c r="N313" s="53">
        <v>31</v>
      </c>
      <c r="O313" s="53">
        <v>88</v>
      </c>
      <c r="P313" s="53">
        <v>9</v>
      </c>
      <c r="T313" s="57"/>
      <c r="X313" s="53">
        <v>0</v>
      </c>
      <c r="AA313" s="53"/>
      <c r="AG313" t="str">
        <f t="shared" si="79"/>
        <v>Eastbrook</v>
      </c>
      <c r="AH313" t="s">
        <v>2792</v>
      </c>
      <c r="AI313">
        <v>2</v>
      </c>
      <c r="AK313" s="92">
        <v>23</v>
      </c>
      <c r="AL313" s="94">
        <v>9</v>
      </c>
      <c r="AM313" s="94">
        <v>60</v>
      </c>
      <c r="AN313" s="98">
        <v>19770</v>
      </c>
      <c r="AO313" s="98">
        <f t="shared" si="80"/>
        <v>23009</v>
      </c>
      <c r="AP313" t="s">
        <v>1353</v>
      </c>
      <c r="AQ313" s="102">
        <f t="shared" si="81"/>
        <v>2319770</v>
      </c>
      <c r="AR313" s="102"/>
    </row>
    <row r="314" spans="1:44" hidden="1" outlineLevel="1">
      <c r="A314" t="s">
        <v>152</v>
      </c>
      <c r="B314" s="8" t="s">
        <v>2756</v>
      </c>
      <c r="C314" s="1">
        <f t="shared" si="82"/>
        <v>575</v>
      </c>
      <c r="D314" s="6">
        <f>IF(N314&gt;0, RANK(N314,(N314:P314,Q314:AE314)),0)</f>
        <v>2</v>
      </c>
      <c r="E314" s="6">
        <f>IF(O314&gt;0,RANK(O314,(N314:P314,Q314:AE314)),0)</f>
        <v>1</v>
      </c>
      <c r="F314" s="6">
        <f t="shared" si="83"/>
        <v>3</v>
      </c>
      <c r="G314" s="1">
        <f t="shared" si="77"/>
        <v>364</v>
      </c>
      <c r="H314" s="2">
        <f t="shared" si="78"/>
        <v>0.6330434782608696</v>
      </c>
      <c r="I314" s="7"/>
      <c r="J314" s="2">
        <f t="shared" si="84"/>
        <v>0.17391304347826086</v>
      </c>
      <c r="K314" s="2">
        <f t="shared" si="85"/>
        <v>0.80695652173913046</v>
      </c>
      <c r="L314" s="2">
        <f t="shared" si="86"/>
        <v>1.7391304347826087E-2</v>
      </c>
      <c r="M314" s="2">
        <f t="shared" si="87"/>
        <v>1.7391304347825869E-3</v>
      </c>
      <c r="N314" s="53">
        <v>100</v>
      </c>
      <c r="O314" s="53">
        <v>464</v>
      </c>
      <c r="P314" s="53">
        <v>10</v>
      </c>
      <c r="T314" s="57"/>
      <c r="X314" s="53">
        <v>1</v>
      </c>
      <c r="AA314" s="53"/>
      <c r="AG314" t="str">
        <f t="shared" si="79"/>
        <v>Easton</v>
      </c>
      <c r="AH314" t="s">
        <v>1323</v>
      </c>
      <c r="AI314">
        <v>2</v>
      </c>
      <c r="AK314" s="92">
        <v>23</v>
      </c>
      <c r="AL314" s="94">
        <v>3</v>
      </c>
      <c r="AM314" s="94">
        <v>90</v>
      </c>
      <c r="AN314" s="98">
        <v>21380</v>
      </c>
      <c r="AO314" s="98">
        <f t="shared" si="80"/>
        <v>23003</v>
      </c>
      <c r="AP314" t="s">
        <v>1353</v>
      </c>
      <c r="AQ314" s="102">
        <f t="shared" si="81"/>
        <v>2321380</v>
      </c>
      <c r="AR314" s="102"/>
    </row>
    <row r="315" spans="1:44" hidden="1" outlineLevel="1">
      <c r="A315" t="s">
        <v>1145</v>
      </c>
      <c r="B315" s="8" t="s">
        <v>2756</v>
      </c>
      <c r="C315" s="1">
        <f t="shared" si="82"/>
        <v>891</v>
      </c>
      <c r="D315" s="6">
        <f>IF(N315&gt;0, RANK(N315,(N315:P315,Q315:AE315)),0)</f>
        <v>2</v>
      </c>
      <c r="E315" s="6">
        <f>IF(O315&gt;0,RANK(O315,(N315:P315,Q315:AE315)),0)</f>
        <v>1</v>
      </c>
      <c r="F315" s="6">
        <f t="shared" si="83"/>
        <v>3</v>
      </c>
      <c r="G315" s="1">
        <f t="shared" si="77"/>
        <v>323</v>
      </c>
      <c r="H315" s="2">
        <f t="shared" si="78"/>
        <v>0.36251402918069586</v>
      </c>
      <c r="I315" s="7"/>
      <c r="J315" s="2">
        <f t="shared" si="84"/>
        <v>0.30976430976430974</v>
      </c>
      <c r="K315" s="2">
        <f t="shared" si="85"/>
        <v>0.67227833894500566</v>
      </c>
      <c r="L315" s="2">
        <f t="shared" si="86"/>
        <v>1.7957351290684626E-2</v>
      </c>
      <c r="M315" s="2">
        <f t="shared" si="87"/>
        <v>2.7755575615628914E-17</v>
      </c>
      <c r="N315" s="53">
        <v>276</v>
      </c>
      <c r="O315" s="53">
        <v>599</v>
      </c>
      <c r="P315" s="53">
        <v>16</v>
      </c>
      <c r="T315" s="57"/>
      <c r="X315" s="53">
        <v>0</v>
      </c>
      <c r="AA315" s="53"/>
      <c r="AG315" t="str">
        <f t="shared" si="79"/>
        <v>Eastport</v>
      </c>
      <c r="AH315" t="s">
        <v>2757</v>
      </c>
      <c r="AI315">
        <v>2</v>
      </c>
      <c r="AK315" s="92">
        <v>23</v>
      </c>
      <c r="AL315" s="94">
        <v>29</v>
      </c>
      <c r="AM315" s="94">
        <v>100</v>
      </c>
      <c r="AN315" s="98">
        <v>21730</v>
      </c>
      <c r="AO315" s="98">
        <f t="shared" si="80"/>
        <v>23029</v>
      </c>
      <c r="AP315" t="s">
        <v>2485</v>
      </c>
      <c r="AQ315" s="102">
        <f t="shared" si="81"/>
        <v>2321730</v>
      </c>
      <c r="AR315" s="102"/>
    </row>
    <row r="316" spans="1:44" hidden="1" outlineLevel="1">
      <c r="A316" t="s">
        <v>2696</v>
      </c>
      <c r="B316" s="8" t="s">
        <v>2756</v>
      </c>
      <c r="C316" s="1">
        <f t="shared" si="82"/>
        <v>879</v>
      </c>
      <c r="D316" s="6">
        <f>IF(N316&gt;0, RANK(N316,(N316:P316,Q316:AE316)),0)</f>
        <v>2</v>
      </c>
      <c r="E316" s="6">
        <f>IF(O316&gt;0,RANK(O316,(N316:P316,Q316:AE316)),0)</f>
        <v>1</v>
      </c>
      <c r="F316" s="6">
        <f t="shared" si="83"/>
        <v>3</v>
      </c>
      <c r="G316" s="1">
        <f t="shared" si="77"/>
        <v>332</v>
      </c>
      <c r="H316" s="2">
        <f t="shared" si="78"/>
        <v>0.37770193401592717</v>
      </c>
      <c r="I316" s="7"/>
      <c r="J316" s="2">
        <f t="shared" si="84"/>
        <v>0.29465301478953354</v>
      </c>
      <c r="K316" s="2">
        <f t="shared" si="85"/>
        <v>0.67235494880546076</v>
      </c>
      <c r="L316" s="2">
        <f t="shared" si="86"/>
        <v>3.2992036405005691E-2</v>
      </c>
      <c r="M316" s="2">
        <f t="shared" si="87"/>
        <v>6.9388939039072284E-18</v>
      </c>
      <c r="N316" s="53">
        <v>259</v>
      </c>
      <c r="O316" s="53">
        <v>591</v>
      </c>
      <c r="P316" s="53">
        <v>29</v>
      </c>
      <c r="T316" s="57"/>
      <c r="X316" s="53">
        <v>0</v>
      </c>
      <c r="AA316" s="53"/>
      <c r="AG316" t="str">
        <f t="shared" si="79"/>
        <v>Eddington</v>
      </c>
      <c r="AH316" t="s">
        <v>1447</v>
      </c>
      <c r="AI316">
        <v>2</v>
      </c>
      <c r="AK316" s="92">
        <v>23</v>
      </c>
      <c r="AL316" s="94">
        <v>19</v>
      </c>
      <c r="AM316" s="94">
        <v>90</v>
      </c>
      <c r="AN316" s="98">
        <v>22535</v>
      </c>
      <c r="AO316" s="98">
        <f t="shared" si="80"/>
        <v>23019</v>
      </c>
      <c r="AP316" t="s">
        <v>1353</v>
      </c>
      <c r="AQ316" s="102">
        <f t="shared" si="81"/>
        <v>2322535</v>
      </c>
      <c r="AR316" s="102"/>
    </row>
    <row r="317" spans="1:44" hidden="1" outlineLevel="1">
      <c r="A317" t="s">
        <v>855</v>
      </c>
      <c r="B317" s="8" t="s">
        <v>2756</v>
      </c>
      <c r="C317" s="1">
        <f t="shared" si="82"/>
        <v>542</v>
      </c>
      <c r="D317" s="6">
        <f>IF(N317&gt;0, RANK(N317,(N317:P317,Q317:AE317)),0)</f>
        <v>2</v>
      </c>
      <c r="E317" s="6">
        <f>IF(O317&gt;0,RANK(O317,(N317:P317,Q317:AE317)),0)</f>
        <v>1</v>
      </c>
      <c r="F317" s="6">
        <f t="shared" si="83"/>
        <v>3</v>
      </c>
      <c r="G317" s="1">
        <f t="shared" si="77"/>
        <v>129</v>
      </c>
      <c r="H317" s="2">
        <f t="shared" si="78"/>
        <v>0.23800738007380073</v>
      </c>
      <c r="I317" s="7"/>
      <c r="J317" s="2">
        <f t="shared" si="84"/>
        <v>0.36346863468634688</v>
      </c>
      <c r="K317" s="2">
        <f t="shared" si="85"/>
        <v>0.60147601476014756</v>
      </c>
      <c r="L317" s="2">
        <f t="shared" si="86"/>
        <v>3.5055350553505532E-2</v>
      </c>
      <c r="M317" s="2">
        <f t="shared" si="87"/>
        <v>-2.7755575615628914E-17</v>
      </c>
      <c r="N317" s="53">
        <v>197</v>
      </c>
      <c r="O317" s="53">
        <v>326</v>
      </c>
      <c r="P317" s="53">
        <v>19</v>
      </c>
      <c r="T317" s="57"/>
      <c r="X317" s="53">
        <v>0</v>
      </c>
      <c r="AA317" s="53"/>
      <c r="AG317" t="str">
        <f t="shared" si="79"/>
        <v>Edgecomb</v>
      </c>
      <c r="AH317" t="s">
        <v>1001</v>
      </c>
      <c r="AI317">
        <v>1</v>
      </c>
      <c r="AK317" s="92">
        <v>23</v>
      </c>
      <c r="AL317" s="94">
        <v>15</v>
      </c>
      <c r="AM317" s="94">
        <v>40</v>
      </c>
      <c r="AN317" s="98">
        <v>22675</v>
      </c>
      <c r="AO317" s="98">
        <f t="shared" si="80"/>
        <v>23015</v>
      </c>
      <c r="AP317" t="s">
        <v>1353</v>
      </c>
      <c r="AQ317" s="102">
        <f t="shared" si="81"/>
        <v>2322675</v>
      </c>
      <c r="AR317" s="102"/>
    </row>
    <row r="318" spans="1:44" hidden="1" outlineLevel="1">
      <c r="A318" t="s">
        <v>138</v>
      </c>
      <c r="B318" s="8" t="s">
        <v>2756</v>
      </c>
      <c r="C318" s="1">
        <f t="shared" si="82"/>
        <v>84</v>
      </c>
      <c r="D318" s="6">
        <f>IF(N318&gt;0, RANK(N318,(N318:P318,Q318:AE318)),0)</f>
        <v>2</v>
      </c>
      <c r="E318" s="6">
        <f>IF(O318&gt;0,RANK(O318,(N318:P318,Q318:AE318)),0)</f>
        <v>1</v>
      </c>
      <c r="F318" s="6">
        <f t="shared" si="83"/>
        <v>3</v>
      </c>
      <c r="G318" s="1">
        <f t="shared" si="77"/>
        <v>21</v>
      </c>
      <c r="H318" s="2">
        <f t="shared" si="78"/>
        <v>0.25</v>
      </c>
      <c r="I318" s="7"/>
      <c r="J318" s="2">
        <f t="shared" si="84"/>
        <v>0.36904761904761907</v>
      </c>
      <c r="K318" s="2">
        <f t="shared" si="85"/>
        <v>0.61904761904761907</v>
      </c>
      <c r="L318" s="2">
        <f t="shared" si="86"/>
        <v>1.1904761904761904E-2</v>
      </c>
      <c r="M318" s="2">
        <f t="shared" si="87"/>
        <v>-4.163336342344337E-17</v>
      </c>
      <c r="N318" s="53">
        <v>31</v>
      </c>
      <c r="O318" s="53">
        <v>52</v>
      </c>
      <c r="P318" s="53">
        <v>1</v>
      </c>
      <c r="T318" s="57"/>
      <c r="X318" s="53">
        <v>0</v>
      </c>
      <c r="AA318" s="53"/>
      <c r="AG318" t="str">
        <f t="shared" si="79"/>
        <v>Edinburg</v>
      </c>
      <c r="AH318" t="s">
        <v>1447</v>
      </c>
      <c r="AI318">
        <v>2</v>
      </c>
      <c r="AK318" s="92">
        <v>23</v>
      </c>
      <c r="AL318" s="94">
        <v>19</v>
      </c>
      <c r="AM318" s="94">
        <v>95</v>
      </c>
      <c r="AN318" s="98">
        <v>22710</v>
      </c>
      <c r="AO318" s="98">
        <f t="shared" si="80"/>
        <v>23019</v>
      </c>
      <c r="AP318" t="s">
        <v>1353</v>
      </c>
      <c r="AQ318" s="102">
        <f t="shared" si="81"/>
        <v>2322710</v>
      </c>
      <c r="AR318" s="102"/>
    </row>
    <row r="319" spans="1:44" hidden="1" outlineLevel="1">
      <c r="A319" t="s">
        <v>228</v>
      </c>
      <c r="B319" s="8" t="s">
        <v>2756</v>
      </c>
      <c r="C319" s="1">
        <f t="shared" si="82"/>
        <v>133</v>
      </c>
      <c r="D319" s="6">
        <f>IF(N319&gt;0, RANK(N319,(N319:P319,Q319:AE319)),0)</f>
        <v>2</v>
      </c>
      <c r="E319" s="6">
        <f>IF(O319&gt;0,RANK(O319,(N319:P319,Q319:AE319)),0)</f>
        <v>1</v>
      </c>
      <c r="F319" s="6">
        <f t="shared" si="83"/>
        <v>3</v>
      </c>
      <c r="G319" s="1">
        <f t="shared" si="77"/>
        <v>39</v>
      </c>
      <c r="H319" s="2">
        <f t="shared" si="78"/>
        <v>0.2932330827067669</v>
      </c>
      <c r="I319" s="7"/>
      <c r="J319" s="2">
        <f t="shared" si="84"/>
        <v>0.33834586466165412</v>
      </c>
      <c r="K319" s="2">
        <f t="shared" si="85"/>
        <v>0.63157894736842102</v>
      </c>
      <c r="L319" s="2">
        <f t="shared" si="86"/>
        <v>3.007518796992481E-2</v>
      </c>
      <c r="M319" s="2">
        <f t="shared" si="87"/>
        <v>0</v>
      </c>
      <c r="N319" s="53">
        <v>45</v>
      </c>
      <c r="O319" s="53">
        <v>84</v>
      </c>
      <c r="P319" s="53">
        <v>4</v>
      </c>
      <c r="T319" s="57"/>
      <c r="X319" s="53">
        <v>0</v>
      </c>
      <c r="AA319" s="53"/>
      <c r="AG319" t="str">
        <f>A319</f>
        <v>Edmunds</v>
      </c>
      <c r="AH319" t="s">
        <v>2757</v>
      </c>
      <c r="AI319">
        <v>2</v>
      </c>
      <c r="AK319" s="92">
        <v>23</v>
      </c>
      <c r="AL319" s="94">
        <v>29</v>
      </c>
      <c r="AN319" s="98">
        <v>22800</v>
      </c>
      <c r="AO319" s="98">
        <f t="shared" si="80"/>
        <v>23029</v>
      </c>
      <c r="AP319" t="s">
        <v>2276</v>
      </c>
      <c r="AQ319" s="102">
        <f t="shared" si="81"/>
        <v>2322800</v>
      </c>
      <c r="AR319" s="102"/>
    </row>
    <row r="320" spans="1:44" hidden="1" outlineLevel="1">
      <c r="A320" t="s">
        <v>794</v>
      </c>
      <c r="B320" s="8" t="s">
        <v>2756</v>
      </c>
      <c r="C320" s="1">
        <f t="shared" si="82"/>
        <v>2227</v>
      </c>
      <c r="D320" s="6">
        <f>IF(N320&gt;0, RANK(N320,(N320:P320,Q320:AE320)),0)</f>
        <v>2</v>
      </c>
      <c r="E320" s="6">
        <f>IF(O320&gt;0,RANK(O320,(N320:P320,Q320:AE320)),0)</f>
        <v>1</v>
      </c>
      <c r="F320" s="6">
        <f t="shared" si="83"/>
        <v>3</v>
      </c>
      <c r="G320" s="1">
        <f t="shared" si="77"/>
        <v>675</v>
      </c>
      <c r="H320" s="2">
        <f t="shared" si="78"/>
        <v>0.30309833857207003</v>
      </c>
      <c r="I320" s="7"/>
      <c r="J320" s="2">
        <f t="shared" si="84"/>
        <v>0.33632689717108216</v>
      </c>
      <c r="K320" s="2">
        <f t="shared" si="85"/>
        <v>0.63942523574315224</v>
      </c>
      <c r="L320" s="2">
        <f t="shared" si="86"/>
        <v>2.4247867085765602E-2</v>
      </c>
      <c r="M320" s="2">
        <f t="shared" si="87"/>
        <v>-6.2450045135165055E-17</v>
      </c>
      <c r="N320" s="53">
        <v>749</v>
      </c>
      <c r="O320" s="53">
        <v>1424</v>
      </c>
      <c r="P320" s="53">
        <v>54</v>
      </c>
      <c r="T320" s="57"/>
      <c r="X320" s="53">
        <v>0</v>
      </c>
      <c r="AA320" s="53"/>
      <c r="AG320" t="str">
        <f t="shared" si="79"/>
        <v>Eliot</v>
      </c>
      <c r="AH320" t="s">
        <v>1344</v>
      </c>
      <c r="AI320">
        <v>1</v>
      </c>
      <c r="AK320" s="92">
        <v>23</v>
      </c>
      <c r="AL320" s="94">
        <v>31</v>
      </c>
      <c r="AM320" s="94">
        <v>45</v>
      </c>
      <c r="AN320" s="98">
        <v>22955</v>
      </c>
      <c r="AO320" s="98">
        <f t="shared" si="80"/>
        <v>23031</v>
      </c>
      <c r="AP320" t="s">
        <v>1353</v>
      </c>
      <c r="AQ320" s="102">
        <f t="shared" si="81"/>
        <v>2322955</v>
      </c>
      <c r="AR320" s="102"/>
    </row>
    <row r="321" spans="1:44" hidden="1" outlineLevel="1">
      <c r="A321" t="s">
        <v>1057</v>
      </c>
      <c r="B321" s="8" t="s">
        <v>2756</v>
      </c>
      <c r="C321" s="1">
        <f t="shared" si="82"/>
        <v>2850</v>
      </c>
      <c r="D321" s="6">
        <f>IF(N321&gt;0, RANK(N321,(N321:P321,Q321:AE321)),0)</f>
        <v>2</v>
      </c>
      <c r="E321" s="6">
        <f>IF(O321&gt;0,RANK(O321,(N321:P321,Q321:AE321)),0)</f>
        <v>1</v>
      </c>
      <c r="F321" s="6">
        <f t="shared" si="83"/>
        <v>3</v>
      </c>
      <c r="G321" s="1">
        <f t="shared" si="77"/>
        <v>1274</v>
      </c>
      <c r="H321" s="2">
        <f t="shared" si="78"/>
        <v>0.44701754385964915</v>
      </c>
      <c r="I321" s="7"/>
      <c r="J321" s="2">
        <f t="shared" si="84"/>
        <v>0.2614035087719298</v>
      </c>
      <c r="K321" s="2">
        <f t="shared" si="85"/>
        <v>0.70842105263157895</v>
      </c>
      <c r="L321" s="2">
        <f t="shared" si="86"/>
        <v>2.9824561403508771E-2</v>
      </c>
      <c r="M321" s="2">
        <f t="shared" si="87"/>
        <v>3.508771929825287E-4</v>
      </c>
      <c r="N321" s="53">
        <v>745</v>
      </c>
      <c r="O321" s="53">
        <v>2019</v>
      </c>
      <c r="P321" s="53">
        <v>85</v>
      </c>
      <c r="T321" s="57"/>
      <c r="X321" s="53">
        <v>1</v>
      </c>
      <c r="AA321" s="53"/>
      <c r="AG321" t="str">
        <f t="shared" si="79"/>
        <v>Ellsworth</v>
      </c>
      <c r="AH321" t="s">
        <v>2792</v>
      </c>
      <c r="AI321">
        <v>2</v>
      </c>
      <c r="AK321" s="92">
        <v>23</v>
      </c>
      <c r="AL321" s="94">
        <v>9</v>
      </c>
      <c r="AM321" s="94">
        <v>65</v>
      </c>
      <c r="AN321" s="98">
        <v>23200</v>
      </c>
      <c r="AO321" s="98">
        <f t="shared" si="80"/>
        <v>23009</v>
      </c>
      <c r="AP321" t="s">
        <v>2485</v>
      </c>
      <c r="AQ321" s="102">
        <f t="shared" si="81"/>
        <v>2323200</v>
      </c>
      <c r="AR321" s="102"/>
    </row>
    <row r="322" spans="1:44" hidden="1" outlineLevel="1">
      <c r="A322" t="s">
        <v>792</v>
      </c>
      <c r="B322" s="8" t="s">
        <v>2756</v>
      </c>
      <c r="C322" s="1">
        <f t="shared" si="82"/>
        <v>126</v>
      </c>
      <c r="D322" s="6">
        <f>IF(N322&gt;0, RANK(N322,(N322:P322,Q322:AE322)),0)</f>
        <v>1</v>
      </c>
      <c r="E322" s="6">
        <f>IF(O322&gt;0,RANK(O322,(N322:P322,Q322:AE322)),0)</f>
        <v>2</v>
      </c>
      <c r="F322" s="6">
        <f t="shared" si="83"/>
        <v>3</v>
      </c>
      <c r="G322" s="1">
        <f t="shared" si="77"/>
        <v>78</v>
      </c>
      <c r="H322" s="2">
        <f t="shared" si="78"/>
        <v>0.61904761904761907</v>
      </c>
      <c r="I322" s="7"/>
      <c r="J322" s="2">
        <f t="shared" si="84"/>
        <v>0.79365079365079361</v>
      </c>
      <c r="K322" s="2">
        <f t="shared" si="85"/>
        <v>0.17460317460317459</v>
      </c>
      <c r="L322" s="2">
        <f t="shared" si="86"/>
        <v>3.1746031746031744E-2</v>
      </c>
      <c r="M322" s="2">
        <f t="shared" si="87"/>
        <v>5.5511151231257827E-17</v>
      </c>
      <c r="N322" s="53">
        <v>100</v>
      </c>
      <c r="O322" s="53">
        <v>22</v>
      </c>
      <c r="P322" s="53">
        <v>4</v>
      </c>
      <c r="T322" s="57"/>
      <c r="X322" s="53">
        <v>0</v>
      </c>
      <c r="AA322" s="53"/>
      <c r="AG322" t="str">
        <f t="shared" si="79"/>
        <v>Embden</v>
      </c>
      <c r="AH322" t="s">
        <v>198</v>
      </c>
      <c r="AI322">
        <v>2</v>
      </c>
      <c r="AK322" s="92">
        <v>23</v>
      </c>
      <c r="AL322" s="94">
        <v>25</v>
      </c>
      <c r="AM322" s="94">
        <v>55</v>
      </c>
      <c r="AN322" s="98">
        <v>23410</v>
      </c>
      <c r="AO322" s="98">
        <f t="shared" si="80"/>
        <v>23025</v>
      </c>
      <c r="AP322" t="s">
        <v>1353</v>
      </c>
      <c r="AQ322" s="102">
        <f t="shared" si="81"/>
        <v>2323410</v>
      </c>
      <c r="AR322" s="102"/>
    </row>
    <row r="323" spans="1:44" hidden="1" outlineLevel="1">
      <c r="A323" t="s">
        <v>1086</v>
      </c>
      <c r="B323" s="8" t="s">
        <v>2756</v>
      </c>
      <c r="C323" s="1">
        <f t="shared" si="82"/>
        <v>643</v>
      </c>
      <c r="D323" s="6">
        <f>IF(N323&gt;0, RANK(N323,(N323:P323,Q323:AE323)),0)</f>
        <v>2</v>
      </c>
      <c r="E323" s="6">
        <f>IF(O323&gt;0,RANK(O323,(N323:P323,Q323:AE323)),0)</f>
        <v>1</v>
      </c>
      <c r="F323" s="6">
        <f t="shared" si="83"/>
        <v>3</v>
      </c>
      <c r="G323" s="1">
        <f t="shared" ref="G323:G385" si="88">IF(C323&gt;0,MAX(N323:P323)-LARGE(N323:P323,2),0)</f>
        <v>226</v>
      </c>
      <c r="H323" s="2">
        <f t="shared" ref="H323:H385" si="89">IF(C323&gt;0,G323/C323,0)</f>
        <v>0.35147744945567649</v>
      </c>
      <c r="I323" s="7"/>
      <c r="J323" s="2">
        <f t="shared" si="84"/>
        <v>0.29393468118195959</v>
      </c>
      <c r="K323" s="2">
        <f t="shared" si="85"/>
        <v>0.64541213063763603</v>
      </c>
      <c r="L323" s="2">
        <f t="shared" si="86"/>
        <v>6.0653188180404355E-2</v>
      </c>
      <c r="M323" s="2">
        <f t="shared" si="87"/>
        <v>-2.7755575615628914E-17</v>
      </c>
      <c r="N323" s="53">
        <v>189</v>
      </c>
      <c r="O323" s="53">
        <v>415</v>
      </c>
      <c r="P323" s="53">
        <v>39</v>
      </c>
      <c r="T323" s="57"/>
      <c r="X323" s="53">
        <v>0</v>
      </c>
      <c r="AA323" s="53"/>
      <c r="AG323" t="str">
        <f t="shared" si="79"/>
        <v>Enfield</v>
      </c>
      <c r="AH323" t="s">
        <v>1447</v>
      </c>
      <c r="AI323">
        <v>2</v>
      </c>
      <c r="AK323" s="92">
        <v>23</v>
      </c>
      <c r="AL323" s="94">
        <v>19</v>
      </c>
      <c r="AM323" s="94">
        <v>100</v>
      </c>
      <c r="AN323" s="98">
        <v>23620</v>
      </c>
      <c r="AO323" s="98">
        <f t="shared" si="80"/>
        <v>23019</v>
      </c>
      <c r="AP323" t="s">
        <v>1353</v>
      </c>
      <c r="AQ323" s="102">
        <f t="shared" si="81"/>
        <v>2323620</v>
      </c>
      <c r="AR323" s="102"/>
    </row>
    <row r="324" spans="1:44" hidden="1" outlineLevel="1">
      <c r="A324" t="s">
        <v>2806</v>
      </c>
      <c r="B324" s="8" t="s">
        <v>2756</v>
      </c>
      <c r="C324" s="1">
        <f t="shared" si="82"/>
        <v>379</v>
      </c>
      <c r="D324" s="6">
        <f>IF(N324&gt;0, RANK(N324,(N324:P324,Q324:AE324)),0)</f>
        <v>2</v>
      </c>
      <c r="E324" s="6">
        <f>IF(O324&gt;0,RANK(O324,(N324:P324,Q324:AE324)),0)</f>
        <v>1</v>
      </c>
      <c r="F324" s="6">
        <f t="shared" si="83"/>
        <v>3</v>
      </c>
      <c r="G324" s="1">
        <f t="shared" si="88"/>
        <v>121</v>
      </c>
      <c r="H324" s="2">
        <f t="shared" si="89"/>
        <v>0.31926121372031663</v>
      </c>
      <c r="I324" s="7"/>
      <c r="J324" s="2">
        <f t="shared" si="84"/>
        <v>0.31926121372031663</v>
      </c>
      <c r="K324" s="2">
        <f t="shared" si="85"/>
        <v>0.63852242744063326</v>
      </c>
      <c r="L324" s="2">
        <f t="shared" si="86"/>
        <v>4.221635883905013E-2</v>
      </c>
      <c r="M324" s="2">
        <f t="shared" si="87"/>
        <v>4.163336342344337E-17</v>
      </c>
      <c r="N324" s="53">
        <v>121</v>
      </c>
      <c r="O324" s="53">
        <v>242</v>
      </c>
      <c r="P324" s="53">
        <v>16</v>
      </c>
      <c r="T324" s="57"/>
      <c r="X324" s="53">
        <v>0</v>
      </c>
      <c r="AA324" s="53"/>
      <c r="AG324" t="str">
        <f t="shared" si="79"/>
        <v>Etna</v>
      </c>
      <c r="AH324" t="s">
        <v>1447</v>
      </c>
      <c r="AI324">
        <v>2</v>
      </c>
      <c r="AK324" s="92">
        <v>23</v>
      </c>
      <c r="AL324" s="94">
        <v>19</v>
      </c>
      <c r="AM324" s="94">
        <v>105</v>
      </c>
      <c r="AN324" s="98">
        <v>23865</v>
      </c>
      <c r="AO324" s="98">
        <f t="shared" si="80"/>
        <v>23019</v>
      </c>
      <c r="AP324" t="s">
        <v>1353</v>
      </c>
      <c r="AQ324" s="102">
        <f t="shared" si="81"/>
        <v>2323865</v>
      </c>
      <c r="AR324" s="102"/>
    </row>
    <row r="325" spans="1:44" hidden="1" outlineLevel="1">
      <c r="A325" t="s">
        <v>1652</v>
      </c>
      <c r="B325" s="8" t="s">
        <v>2756</v>
      </c>
      <c r="C325" s="1">
        <f t="shared" si="82"/>
        <v>298</v>
      </c>
      <c r="D325" s="6">
        <f>IF(N325&gt;0, RANK(N325,(N325:P325,Q325:AE325)),0)</f>
        <v>2</v>
      </c>
      <c r="E325" s="6">
        <f>IF(O325&gt;0,RANK(O325,(N325:P325,Q325:AE325)),0)</f>
        <v>1</v>
      </c>
      <c r="F325" s="6">
        <f t="shared" si="83"/>
        <v>3</v>
      </c>
      <c r="G325" s="1">
        <f t="shared" si="88"/>
        <v>78</v>
      </c>
      <c r="H325" s="2">
        <f t="shared" si="89"/>
        <v>0.26174496644295303</v>
      </c>
      <c r="I325" s="7"/>
      <c r="J325" s="2">
        <f t="shared" si="84"/>
        <v>0.34899328859060402</v>
      </c>
      <c r="K325" s="2">
        <f t="shared" si="85"/>
        <v>0.61073825503355705</v>
      </c>
      <c r="L325" s="2">
        <f t="shared" si="86"/>
        <v>4.0268456375838924E-2</v>
      </c>
      <c r="M325" s="2">
        <f t="shared" si="87"/>
        <v>5.5511151231257827E-17</v>
      </c>
      <c r="N325" s="53">
        <v>104</v>
      </c>
      <c r="O325" s="53">
        <v>182</v>
      </c>
      <c r="P325" s="53">
        <v>12</v>
      </c>
      <c r="T325" s="57"/>
      <c r="X325" s="53">
        <v>0</v>
      </c>
      <c r="AA325" s="53"/>
      <c r="AG325" t="str">
        <f t="shared" si="79"/>
        <v>Eustis</v>
      </c>
      <c r="AH325" t="s">
        <v>2924</v>
      </c>
      <c r="AI325">
        <v>2</v>
      </c>
      <c r="AK325" s="92">
        <v>23</v>
      </c>
      <c r="AL325" s="94">
        <v>7</v>
      </c>
      <c r="AM325" s="94">
        <v>30</v>
      </c>
      <c r="AN325" s="98">
        <v>24005</v>
      </c>
      <c r="AO325" s="98">
        <f t="shared" si="80"/>
        <v>23007</v>
      </c>
      <c r="AP325" t="s">
        <v>1353</v>
      </c>
      <c r="AQ325" s="102">
        <f t="shared" si="81"/>
        <v>2324005</v>
      </c>
      <c r="AR325" s="102"/>
    </row>
    <row r="326" spans="1:44" hidden="1" outlineLevel="1">
      <c r="A326" t="s">
        <v>2873</v>
      </c>
      <c r="B326" s="8" t="s">
        <v>2756</v>
      </c>
      <c r="C326" s="1">
        <f t="shared" si="82"/>
        <v>396</v>
      </c>
      <c r="D326" s="6">
        <f>IF(N326&gt;0, RANK(N326,(N326:P326,Q326:AE326)),0)</f>
        <v>2</v>
      </c>
      <c r="E326" s="6">
        <f>IF(O326&gt;0,RANK(O326,(N326:P326,Q326:AE326)),0)</f>
        <v>1</v>
      </c>
      <c r="F326" s="6">
        <f t="shared" si="83"/>
        <v>3</v>
      </c>
      <c r="G326" s="1">
        <f t="shared" si="88"/>
        <v>162</v>
      </c>
      <c r="H326" s="2">
        <f t="shared" si="89"/>
        <v>0.40909090909090912</v>
      </c>
      <c r="I326" s="7"/>
      <c r="J326" s="2">
        <f t="shared" si="84"/>
        <v>0.27777777777777779</v>
      </c>
      <c r="K326" s="2">
        <f t="shared" si="85"/>
        <v>0.68686868686868685</v>
      </c>
      <c r="L326" s="2">
        <f t="shared" si="86"/>
        <v>3.5353535353535352E-2</v>
      </c>
      <c r="M326" s="2">
        <f t="shared" si="87"/>
        <v>6.9388939039072284E-18</v>
      </c>
      <c r="N326" s="53">
        <v>110</v>
      </c>
      <c r="O326" s="53">
        <v>272</v>
      </c>
      <c r="P326" s="53">
        <v>14</v>
      </c>
      <c r="T326" s="57"/>
      <c r="X326" s="53">
        <v>0</v>
      </c>
      <c r="AA326" s="53"/>
      <c r="AG326" t="str">
        <f t="shared" si="79"/>
        <v>Exeter</v>
      </c>
      <c r="AH326" t="s">
        <v>1447</v>
      </c>
      <c r="AI326">
        <v>2</v>
      </c>
      <c r="AK326" s="92">
        <v>23</v>
      </c>
      <c r="AL326" s="94">
        <v>19</v>
      </c>
      <c r="AM326" s="94">
        <v>110</v>
      </c>
      <c r="AN326" s="98">
        <v>24110</v>
      </c>
      <c r="AO326" s="98">
        <f t="shared" si="80"/>
        <v>23019</v>
      </c>
      <c r="AP326" t="s">
        <v>1353</v>
      </c>
      <c r="AQ326" s="102">
        <f t="shared" si="81"/>
        <v>2324110</v>
      </c>
      <c r="AR326" s="102"/>
    </row>
    <row r="327" spans="1:44" hidden="1" outlineLevel="1">
      <c r="A327" t="s">
        <v>2331</v>
      </c>
      <c r="B327" s="8" t="s">
        <v>2756</v>
      </c>
      <c r="C327" s="1">
        <f t="shared" si="82"/>
        <v>2534</v>
      </c>
      <c r="D327" s="6">
        <f>IF(N327&gt;0, RANK(N327,(N327:P327,Q327:AE327)),0)</f>
        <v>2</v>
      </c>
      <c r="E327" s="6">
        <f>IF(O327&gt;0,RANK(O327,(N327:P327,Q327:AE327)),0)</f>
        <v>1</v>
      </c>
      <c r="F327" s="6">
        <f t="shared" si="83"/>
        <v>3</v>
      </c>
      <c r="G327" s="1">
        <f t="shared" si="88"/>
        <v>303</v>
      </c>
      <c r="H327" s="2">
        <f t="shared" si="89"/>
        <v>0.11957379636937648</v>
      </c>
      <c r="I327" s="7"/>
      <c r="J327" s="2">
        <f t="shared" si="84"/>
        <v>0.4159431728492502</v>
      </c>
      <c r="K327" s="2">
        <f t="shared" si="85"/>
        <v>0.53551696921862668</v>
      </c>
      <c r="L327" s="2">
        <f t="shared" si="86"/>
        <v>4.8539857932123127E-2</v>
      </c>
      <c r="M327" s="2">
        <f t="shared" si="87"/>
        <v>-6.9388939039072284E-18</v>
      </c>
      <c r="N327" s="53">
        <v>1054</v>
      </c>
      <c r="O327" s="53">
        <v>1357</v>
      </c>
      <c r="P327" s="53">
        <v>123</v>
      </c>
      <c r="T327" s="57"/>
      <c r="X327" s="53">
        <v>0</v>
      </c>
      <c r="AA327" s="53"/>
      <c r="AG327" t="str">
        <f t="shared" si="79"/>
        <v>Fairfield</v>
      </c>
      <c r="AH327" t="s">
        <v>198</v>
      </c>
      <c r="AI327">
        <v>2</v>
      </c>
      <c r="AK327" s="92">
        <v>23</v>
      </c>
      <c r="AL327" s="94">
        <v>25</v>
      </c>
      <c r="AM327" s="94">
        <v>60</v>
      </c>
      <c r="AN327" s="98">
        <v>24320</v>
      </c>
      <c r="AO327" s="98">
        <f t="shared" si="80"/>
        <v>23025</v>
      </c>
      <c r="AP327" t="s">
        <v>1353</v>
      </c>
      <c r="AQ327" s="102">
        <f t="shared" si="81"/>
        <v>2324320</v>
      </c>
      <c r="AR327" s="102"/>
    </row>
    <row r="328" spans="1:44" hidden="1" outlineLevel="1">
      <c r="A328" t="s">
        <v>1854</v>
      </c>
      <c r="B328" s="8" t="s">
        <v>2756</v>
      </c>
      <c r="C328" s="1">
        <f t="shared" si="82"/>
        <v>4600</v>
      </c>
      <c r="D328" s="6">
        <f>IF(N328&gt;0, RANK(N328,(N328:P328,Q328:AE328)),0)</f>
        <v>2</v>
      </c>
      <c r="E328" s="6">
        <f>IF(O328&gt;0,RANK(O328,(N328:P328,Q328:AE328)),0)</f>
        <v>1</v>
      </c>
      <c r="F328" s="6">
        <f t="shared" si="83"/>
        <v>3</v>
      </c>
      <c r="G328" s="1">
        <f t="shared" si="88"/>
        <v>1271</v>
      </c>
      <c r="H328" s="2">
        <f t="shared" si="89"/>
        <v>0.27630434782608698</v>
      </c>
      <c r="I328" s="7"/>
      <c r="J328" s="2">
        <f t="shared" si="84"/>
        <v>0.35652173913043478</v>
      </c>
      <c r="K328" s="2">
        <f t="shared" si="85"/>
        <v>0.63282608695652176</v>
      </c>
      <c r="L328" s="2">
        <f t="shared" si="86"/>
        <v>1.0652173913043479E-2</v>
      </c>
      <c r="M328" s="2">
        <f t="shared" si="87"/>
        <v>3.8163916471489756E-17</v>
      </c>
      <c r="N328" s="53">
        <v>1640</v>
      </c>
      <c r="O328" s="53">
        <v>2911</v>
      </c>
      <c r="P328" s="53">
        <v>49</v>
      </c>
      <c r="T328" s="57"/>
      <c r="X328" s="53">
        <v>0</v>
      </c>
      <c r="AA328" s="53"/>
      <c r="AG328" t="str">
        <f t="shared" si="79"/>
        <v>Falmouth</v>
      </c>
      <c r="AH328" t="s">
        <v>608</v>
      </c>
      <c r="AI328">
        <v>1</v>
      </c>
      <c r="AK328" s="92">
        <v>23</v>
      </c>
      <c r="AL328" s="94">
        <v>5</v>
      </c>
      <c r="AM328" s="94">
        <v>35</v>
      </c>
      <c r="AN328" s="98">
        <v>24495</v>
      </c>
      <c r="AO328" s="98">
        <f t="shared" si="80"/>
        <v>23005</v>
      </c>
      <c r="AP328" t="s">
        <v>1353</v>
      </c>
      <c r="AQ328" s="102">
        <f t="shared" si="81"/>
        <v>2324495</v>
      </c>
      <c r="AR328" s="102"/>
    </row>
    <row r="329" spans="1:44" hidden="1" outlineLevel="1">
      <c r="A329" t="s">
        <v>321</v>
      </c>
      <c r="B329" s="8" t="s">
        <v>2756</v>
      </c>
      <c r="C329" s="1">
        <f t="shared" si="82"/>
        <v>1381</v>
      </c>
      <c r="D329" s="6">
        <f>IF(N329&gt;0, RANK(N329,(N329:P329,Q329:AE329)),0)</f>
        <v>2</v>
      </c>
      <c r="E329" s="6">
        <f>IF(O329&gt;0,RANK(O329,(N329:P329,Q329:AE329)),0)</f>
        <v>1</v>
      </c>
      <c r="F329" s="6">
        <f t="shared" si="83"/>
        <v>3</v>
      </c>
      <c r="G329" s="1">
        <f t="shared" si="88"/>
        <v>426</v>
      </c>
      <c r="H329" s="2">
        <f t="shared" si="89"/>
        <v>0.30847212165097754</v>
      </c>
      <c r="I329" s="7"/>
      <c r="J329" s="2">
        <f t="shared" si="84"/>
        <v>0.3272990586531499</v>
      </c>
      <c r="K329" s="2">
        <f t="shared" si="85"/>
        <v>0.63577118030412749</v>
      </c>
      <c r="L329" s="2">
        <f t="shared" si="86"/>
        <v>3.6929761042722664E-2</v>
      </c>
      <c r="M329" s="2">
        <f t="shared" si="87"/>
        <v>-5.5511151231257827E-17</v>
      </c>
      <c r="N329" s="53">
        <v>452</v>
      </c>
      <c r="O329" s="53">
        <v>878</v>
      </c>
      <c r="P329" s="53">
        <v>51</v>
      </c>
      <c r="T329" s="57"/>
      <c r="X329" s="53">
        <v>0</v>
      </c>
      <c r="AA329" s="53"/>
      <c r="AG329" t="str">
        <f t="shared" si="79"/>
        <v>Farmingdale</v>
      </c>
      <c r="AH329" t="s">
        <v>1129</v>
      </c>
      <c r="AI329">
        <v>1</v>
      </c>
      <c r="AK329" s="92">
        <v>23</v>
      </c>
      <c r="AL329" s="94">
        <v>11</v>
      </c>
      <c r="AM329" s="94">
        <v>40</v>
      </c>
      <c r="AN329" s="98">
        <v>24670</v>
      </c>
      <c r="AO329" s="98">
        <f t="shared" si="80"/>
        <v>23011</v>
      </c>
      <c r="AP329" t="s">
        <v>1353</v>
      </c>
      <c r="AQ329" s="102">
        <f t="shared" si="81"/>
        <v>2324670</v>
      </c>
      <c r="AR329" s="102"/>
    </row>
    <row r="330" spans="1:44" hidden="1" outlineLevel="1">
      <c r="A330" t="s">
        <v>2701</v>
      </c>
      <c r="B330" s="8" t="s">
        <v>2756</v>
      </c>
      <c r="C330" s="1">
        <f t="shared" si="82"/>
        <v>2655</v>
      </c>
      <c r="D330" s="6">
        <f>IF(N330&gt;0, RANK(N330,(N330:P330,Q330:AE330)),0)</f>
        <v>2</v>
      </c>
      <c r="E330" s="6">
        <f>IF(O330&gt;0,RANK(O330,(N330:P330,Q330:AE330)),0)</f>
        <v>1</v>
      </c>
      <c r="F330" s="6">
        <f t="shared" si="83"/>
        <v>3</v>
      </c>
      <c r="G330" s="1">
        <f t="shared" si="88"/>
        <v>776</v>
      </c>
      <c r="H330" s="2">
        <f t="shared" si="89"/>
        <v>0.29227871939736344</v>
      </c>
      <c r="I330" s="7"/>
      <c r="J330" s="2">
        <f t="shared" si="84"/>
        <v>0.34011299435028247</v>
      </c>
      <c r="K330" s="2">
        <f t="shared" si="85"/>
        <v>0.63239171374764591</v>
      </c>
      <c r="L330" s="2">
        <f t="shared" si="86"/>
        <v>2.7495291902071561E-2</v>
      </c>
      <c r="M330" s="2">
        <f t="shared" si="87"/>
        <v>0</v>
      </c>
      <c r="N330" s="53">
        <v>903</v>
      </c>
      <c r="O330" s="53">
        <v>1679</v>
      </c>
      <c r="P330" s="53">
        <v>73</v>
      </c>
      <c r="T330" s="57"/>
      <c r="X330" s="53">
        <v>0</v>
      </c>
      <c r="AA330" s="53"/>
      <c r="AG330" t="str">
        <f t="shared" si="79"/>
        <v>Farmington</v>
      </c>
      <c r="AH330" t="s">
        <v>2924</v>
      </c>
      <c r="AI330">
        <v>2</v>
      </c>
      <c r="AK330" s="92">
        <v>23</v>
      </c>
      <c r="AL330" s="94">
        <v>7</v>
      </c>
      <c r="AM330" s="94">
        <v>35</v>
      </c>
      <c r="AN330" s="98">
        <v>24775</v>
      </c>
      <c r="AO330" s="98">
        <f t="shared" si="80"/>
        <v>23007</v>
      </c>
      <c r="AP330" t="s">
        <v>1353</v>
      </c>
      <c r="AQ330" s="102">
        <f t="shared" si="81"/>
        <v>2324775</v>
      </c>
      <c r="AR330" s="102"/>
    </row>
    <row r="331" spans="1:44" hidden="1" outlineLevel="1">
      <c r="A331" t="s">
        <v>2122</v>
      </c>
      <c r="B331" s="8" t="s">
        <v>2756</v>
      </c>
      <c r="C331" s="1">
        <f t="shared" si="82"/>
        <v>472</v>
      </c>
      <c r="D331" s="6">
        <f>IF(N331&gt;0, RANK(N331,(N331:P331,Q331:AE331)),0)</f>
        <v>2</v>
      </c>
      <c r="E331" s="6">
        <f>IF(O331&gt;0,RANK(O331,(N331:P331,Q331:AE331)),0)</f>
        <v>1</v>
      </c>
      <c r="F331" s="6">
        <f t="shared" si="83"/>
        <v>3</v>
      </c>
      <c r="G331" s="1">
        <f t="shared" si="88"/>
        <v>35</v>
      </c>
      <c r="H331" s="2">
        <f t="shared" si="89"/>
        <v>7.4152542372881353E-2</v>
      </c>
      <c r="I331" s="7"/>
      <c r="J331" s="2">
        <f t="shared" si="84"/>
        <v>0.44915254237288138</v>
      </c>
      <c r="K331" s="2">
        <f t="shared" si="85"/>
        <v>0.52330508474576276</v>
      </c>
      <c r="L331" s="2">
        <f t="shared" si="86"/>
        <v>2.7542372881355932E-2</v>
      </c>
      <c r="M331" s="2">
        <f t="shared" si="87"/>
        <v>-7.2858385991025898E-17</v>
      </c>
      <c r="N331" s="53">
        <v>212</v>
      </c>
      <c r="O331" s="53">
        <v>247</v>
      </c>
      <c r="P331" s="53">
        <v>13</v>
      </c>
      <c r="T331" s="57"/>
      <c r="X331" s="53">
        <v>0</v>
      </c>
      <c r="AA331" s="53"/>
      <c r="AG331" t="str">
        <f t="shared" si="79"/>
        <v>Fayette</v>
      </c>
      <c r="AH331" t="s">
        <v>1129</v>
      </c>
      <c r="AI331">
        <v>1</v>
      </c>
      <c r="AK331" s="92">
        <v>23</v>
      </c>
      <c r="AL331" s="94">
        <v>11</v>
      </c>
      <c r="AM331" s="94">
        <v>45</v>
      </c>
      <c r="AN331" s="98">
        <v>24950</v>
      </c>
      <c r="AO331" s="98">
        <f t="shared" si="80"/>
        <v>23011</v>
      </c>
      <c r="AP331" t="s">
        <v>1353</v>
      </c>
      <c r="AQ331" s="102">
        <f t="shared" si="81"/>
        <v>2324950</v>
      </c>
      <c r="AR331" s="102"/>
    </row>
    <row r="332" spans="1:44" hidden="1" outlineLevel="1">
      <c r="A332" t="s">
        <v>756</v>
      </c>
      <c r="B332" s="8" t="s">
        <v>2756</v>
      </c>
      <c r="C332" s="1">
        <f t="shared" si="82"/>
        <v>1601</v>
      </c>
      <c r="D332" s="6">
        <f>IF(N332&gt;0, RANK(N332,(N332:P332,Q332:AE332)),0)</f>
        <v>2</v>
      </c>
      <c r="E332" s="6">
        <f>IF(O332&gt;0,RANK(O332,(N332:P332,Q332:AE332)),0)</f>
        <v>1</v>
      </c>
      <c r="F332" s="6">
        <f t="shared" si="83"/>
        <v>3</v>
      </c>
      <c r="G332" s="1">
        <f t="shared" si="88"/>
        <v>855</v>
      </c>
      <c r="H332" s="2">
        <f t="shared" si="89"/>
        <v>0.53404122423485323</v>
      </c>
      <c r="I332" s="7"/>
      <c r="J332" s="2">
        <f t="shared" si="84"/>
        <v>0.21361648969394129</v>
      </c>
      <c r="K332" s="2">
        <f t="shared" si="85"/>
        <v>0.74765771392879454</v>
      </c>
      <c r="L332" s="2">
        <f t="shared" si="86"/>
        <v>3.8725796377264213E-2</v>
      </c>
      <c r="M332" s="2">
        <f t="shared" si="87"/>
        <v>-6.9388939039072284E-17</v>
      </c>
      <c r="N332" s="53">
        <v>342</v>
      </c>
      <c r="O332" s="53">
        <v>1197</v>
      </c>
      <c r="P332" s="53">
        <v>62</v>
      </c>
      <c r="T332" s="57"/>
      <c r="X332" s="53">
        <v>0</v>
      </c>
      <c r="AA332" s="53"/>
      <c r="AG332" t="str">
        <f t="shared" si="79"/>
        <v>Fort Fairfield</v>
      </c>
      <c r="AH332" t="s">
        <v>1323</v>
      </c>
      <c r="AI332">
        <v>2</v>
      </c>
      <c r="AK332" s="92">
        <v>23</v>
      </c>
      <c r="AL332" s="94">
        <v>3</v>
      </c>
      <c r="AM332" s="94">
        <v>95</v>
      </c>
      <c r="AN332" s="98">
        <v>25615</v>
      </c>
      <c r="AO332" s="98">
        <f t="shared" si="80"/>
        <v>23003</v>
      </c>
      <c r="AP332" t="s">
        <v>1353</v>
      </c>
      <c r="AQ332" s="102">
        <f t="shared" si="81"/>
        <v>2325615</v>
      </c>
      <c r="AR332" s="102"/>
    </row>
    <row r="333" spans="1:44" hidden="1" outlineLevel="1">
      <c r="A333" t="s">
        <v>912</v>
      </c>
      <c r="B333" s="8" t="s">
        <v>2756</v>
      </c>
      <c r="C333" s="1">
        <f t="shared" si="82"/>
        <v>1587</v>
      </c>
      <c r="D333" s="6">
        <f>IF(N333&gt;0, RANK(N333,(N333:P333,Q333:AE333)),0)</f>
        <v>2</v>
      </c>
      <c r="E333" s="6">
        <f>IF(O333&gt;0,RANK(O333,(N333:P333,Q333:AE333)),0)</f>
        <v>1</v>
      </c>
      <c r="F333" s="6">
        <f t="shared" si="83"/>
        <v>3</v>
      </c>
      <c r="G333" s="1">
        <f t="shared" si="88"/>
        <v>187</v>
      </c>
      <c r="H333" s="2">
        <f t="shared" si="89"/>
        <v>0.11783238815374922</v>
      </c>
      <c r="I333" s="7"/>
      <c r="J333" s="2">
        <f t="shared" si="84"/>
        <v>0.41713925645872718</v>
      </c>
      <c r="K333" s="2">
        <f t="shared" si="85"/>
        <v>0.53497164461247637</v>
      </c>
      <c r="L333" s="2">
        <f t="shared" si="86"/>
        <v>4.7889098928796468E-2</v>
      </c>
      <c r="M333" s="2">
        <f t="shared" si="87"/>
        <v>-2.0816681711721685E-17</v>
      </c>
      <c r="N333" s="53">
        <v>662</v>
      </c>
      <c r="O333" s="53">
        <v>849</v>
      </c>
      <c r="P333" s="53">
        <v>76</v>
      </c>
      <c r="T333" s="57"/>
      <c r="X333" s="53">
        <v>0</v>
      </c>
      <c r="AA333" s="53"/>
      <c r="AG333" t="str">
        <f t="shared" si="79"/>
        <v>Fort Kent</v>
      </c>
      <c r="AH333" t="s">
        <v>1323</v>
      </c>
      <c r="AI333">
        <v>2</v>
      </c>
      <c r="AK333" s="92">
        <v>23</v>
      </c>
      <c r="AL333" s="94">
        <v>3</v>
      </c>
      <c r="AM333" s="94">
        <v>100</v>
      </c>
      <c r="AN333" s="98">
        <v>25755</v>
      </c>
      <c r="AO333" s="98">
        <f t="shared" si="80"/>
        <v>23003</v>
      </c>
      <c r="AP333" t="s">
        <v>1353</v>
      </c>
      <c r="AQ333" s="102">
        <f t="shared" si="81"/>
        <v>2325755</v>
      </c>
      <c r="AR333" s="102"/>
    </row>
    <row r="334" spans="1:44" hidden="1" outlineLevel="1">
      <c r="A334" t="s">
        <v>1600</v>
      </c>
      <c r="B334" s="8" t="s">
        <v>2756</v>
      </c>
      <c r="C334" s="1">
        <f t="shared" si="82"/>
        <v>388</v>
      </c>
      <c r="D334" s="6">
        <f>IF(N334&gt;0, RANK(N334,(N334:P334,Q334:AE334)),0)</f>
        <v>2</v>
      </c>
      <c r="E334" s="6">
        <f>IF(O334&gt;0,RANK(O334,(N334:P334,Q334:AE334)),0)</f>
        <v>1</v>
      </c>
      <c r="F334" s="6">
        <f t="shared" si="83"/>
        <v>3</v>
      </c>
      <c r="G334" s="1">
        <f t="shared" si="88"/>
        <v>122</v>
      </c>
      <c r="H334" s="2">
        <f t="shared" si="89"/>
        <v>0.31443298969072164</v>
      </c>
      <c r="I334" s="7"/>
      <c r="J334" s="2">
        <f t="shared" si="84"/>
        <v>0.31958762886597936</v>
      </c>
      <c r="K334" s="2">
        <f t="shared" si="85"/>
        <v>0.634020618556701</v>
      </c>
      <c r="L334" s="2">
        <f t="shared" si="86"/>
        <v>4.6391752577319589E-2</v>
      </c>
      <c r="M334" s="2">
        <f t="shared" si="87"/>
        <v>5.5511151231257827E-17</v>
      </c>
      <c r="N334" s="53">
        <v>124</v>
      </c>
      <c r="O334" s="53">
        <v>246</v>
      </c>
      <c r="P334" s="53">
        <v>18</v>
      </c>
      <c r="T334" s="57"/>
      <c r="X334" s="53">
        <v>0</v>
      </c>
      <c r="AA334" s="53"/>
      <c r="AG334" t="str">
        <f t="shared" si="79"/>
        <v>Frankfort</v>
      </c>
      <c r="AH334" t="s">
        <v>1876</v>
      </c>
      <c r="AI334">
        <v>2</v>
      </c>
      <c r="AK334" s="92">
        <v>23</v>
      </c>
      <c r="AL334" s="94">
        <v>27</v>
      </c>
      <c r="AM334" s="94">
        <v>25</v>
      </c>
      <c r="AN334" s="98">
        <v>26280</v>
      </c>
      <c r="AO334" s="98">
        <f t="shared" si="80"/>
        <v>23027</v>
      </c>
      <c r="AP334" t="s">
        <v>1353</v>
      </c>
      <c r="AQ334" s="102">
        <f t="shared" si="81"/>
        <v>2326280</v>
      </c>
      <c r="AR334" s="102"/>
    </row>
    <row r="335" spans="1:44" hidden="1" outlineLevel="1">
      <c r="A335" t="s">
        <v>2924</v>
      </c>
      <c r="B335" s="8" t="s">
        <v>2756</v>
      </c>
      <c r="C335" s="1">
        <f t="shared" si="82"/>
        <v>527</v>
      </c>
      <c r="D335" s="6">
        <f>IF(N335&gt;0, RANK(N335,(N335:P335,Q335:AE335)),0)</f>
        <v>2</v>
      </c>
      <c r="E335" s="6">
        <f>IF(O335&gt;0,RANK(O335,(N335:P335,Q335:AE335)),0)</f>
        <v>1</v>
      </c>
      <c r="F335" s="6">
        <f t="shared" si="83"/>
        <v>3</v>
      </c>
      <c r="G335" s="1">
        <f t="shared" si="88"/>
        <v>226</v>
      </c>
      <c r="H335" s="2">
        <f t="shared" si="89"/>
        <v>0.42884250474383301</v>
      </c>
      <c r="I335" s="7"/>
      <c r="J335" s="2">
        <f t="shared" si="84"/>
        <v>0.26185958254269448</v>
      </c>
      <c r="K335" s="2">
        <f t="shared" si="85"/>
        <v>0.69070208728652749</v>
      </c>
      <c r="L335" s="2">
        <f t="shared" si="86"/>
        <v>4.743833017077799E-2</v>
      </c>
      <c r="M335" s="2">
        <f t="shared" si="87"/>
        <v>4.163336342344337E-17</v>
      </c>
      <c r="N335" s="53">
        <v>138</v>
      </c>
      <c r="O335" s="53">
        <v>364</v>
      </c>
      <c r="P335" s="53">
        <v>25</v>
      </c>
      <c r="T335" s="57"/>
      <c r="X335" s="53">
        <v>0</v>
      </c>
      <c r="AA335" s="53"/>
      <c r="AG335" t="str">
        <f t="shared" si="79"/>
        <v>Franklin</v>
      </c>
      <c r="AH335" t="s">
        <v>2792</v>
      </c>
      <c r="AI335">
        <v>2</v>
      </c>
      <c r="AK335" s="92">
        <v>23</v>
      </c>
      <c r="AL335" s="94">
        <v>9</v>
      </c>
      <c r="AM335" s="94">
        <v>70</v>
      </c>
      <c r="AN335" s="98">
        <v>26350</v>
      </c>
      <c r="AO335" s="98">
        <f t="shared" si="80"/>
        <v>23009</v>
      </c>
      <c r="AP335" t="s">
        <v>1353</v>
      </c>
      <c r="AQ335" s="102">
        <f t="shared" si="81"/>
        <v>2326350</v>
      </c>
      <c r="AR335" s="102"/>
    </row>
    <row r="336" spans="1:44" hidden="1" outlineLevel="1">
      <c r="A336" t="s">
        <v>631</v>
      </c>
      <c r="B336" s="8" t="s">
        <v>2756</v>
      </c>
      <c r="C336" s="1">
        <f t="shared" si="82"/>
        <v>244</v>
      </c>
      <c r="D336" s="6">
        <f>IF(N336&gt;0, RANK(N336,(N336:P336,Q336:AE336)),0)</f>
        <v>2</v>
      </c>
      <c r="E336" s="6">
        <f>IF(O336&gt;0,RANK(O336,(N336:P336,Q336:AE336)),0)</f>
        <v>1</v>
      </c>
      <c r="F336" s="6">
        <f t="shared" si="83"/>
        <v>3</v>
      </c>
      <c r="G336" s="1">
        <f t="shared" si="88"/>
        <v>36</v>
      </c>
      <c r="H336" s="2">
        <f t="shared" si="89"/>
        <v>0.14754098360655737</v>
      </c>
      <c r="I336" s="7"/>
      <c r="J336" s="2">
        <f t="shared" si="84"/>
        <v>0.41393442622950821</v>
      </c>
      <c r="K336" s="2">
        <f t="shared" si="85"/>
        <v>0.56147540983606559</v>
      </c>
      <c r="L336" s="2">
        <f t="shared" si="86"/>
        <v>2.4590163934426229E-2</v>
      </c>
      <c r="M336" s="2">
        <f t="shared" si="87"/>
        <v>2.7755575615628914E-17</v>
      </c>
      <c r="N336" s="53">
        <v>101</v>
      </c>
      <c r="O336" s="53">
        <v>137</v>
      </c>
      <c r="P336" s="53">
        <v>6</v>
      </c>
      <c r="T336" s="57"/>
      <c r="X336" s="53">
        <v>0</v>
      </c>
      <c r="AA336" s="53"/>
      <c r="AG336" t="str">
        <f>A336</f>
        <v>Freedom</v>
      </c>
      <c r="AH336" t="s">
        <v>1876</v>
      </c>
      <c r="AI336">
        <v>2</v>
      </c>
      <c r="AK336" s="92">
        <v>23</v>
      </c>
      <c r="AL336" s="94">
        <v>27</v>
      </c>
      <c r="AM336" s="94">
        <v>30</v>
      </c>
      <c r="AN336" s="98">
        <v>26420</v>
      </c>
      <c r="AO336" s="98">
        <f t="shared" si="80"/>
        <v>23027</v>
      </c>
      <c r="AP336" t="s">
        <v>1353</v>
      </c>
      <c r="AQ336" s="102">
        <f t="shared" si="81"/>
        <v>2326420</v>
      </c>
      <c r="AR336" s="102"/>
    </row>
    <row r="337" spans="1:44" hidden="1" outlineLevel="1">
      <c r="A337" s="34" t="s">
        <v>1390</v>
      </c>
      <c r="B337" s="8" t="s">
        <v>2756</v>
      </c>
      <c r="C337" s="1">
        <f t="shared" si="82"/>
        <v>81</v>
      </c>
      <c r="D337" s="6">
        <f>IF(N337&gt;0, RANK(N337,(N337:P337,Q337:AE337)),0)</f>
        <v>2</v>
      </c>
      <c r="E337" s="6">
        <f>IF(O337&gt;0,RANK(O337,(N337:P337,Q337:AE337)),0)</f>
        <v>1</v>
      </c>
      <c r="F337" s="6">
        <f t="shared" si="83"/>
        <v>3</v>
      </c>
      <c r="G337" s="1">
        <f t="shared" si="88"/>
        <v>50</v>
      </c>
      <c r="H337" s="2">
        <f t="shared" si="89"/>
        <v>0.61728395061728392</v>
      </c>
      <c r="I337" s="7"/>
      <c r="J337" s="2">
        <f t="shared" si="84"/>
        <v>0.14814814814814814</v>
      </c>
      <c r="K337" s="2">
        <f t="shared" si="85"/>
        <v>0.76543209876543206</v>
      </c>
      <c r="L337" s="2">
        <f t="shared" si="86"/>
        <v>8.6419753086419748E-2</v>
      </c>
      <c r="M337" s="2">
        <f t="shared" si="87"/>
        <v>5.5511151231257827E-17</v>
      </c>
      <c r="N337" s="53">
        <v>12</v>
      </c>
      <c r="O337" s="53">
        <v>62</v>
      </c>
      <c r="P337" s="53">
        <v>7</v>
      </c>
      <c r="T337" s="57"/>
      <c r="X337" s="53">
        <v>0</v>
      </c>
      <c r="AA337" s="53"/>
      <c r="AG337" t="str">
        <f>A337</f>
        <v>Freeman</v>
      </c>
      <c r="AH337" t="s">
        <v>2924</v>
      </c>
      <c r="AI337">
        <v>2</v>
      </c>
      <c r="AK337" s="92">
        <v>23</v>
      </c>
      <c r="AL337" s="94">
        <v>7</v>
      </c>
      <c r="AN337" s="98">
        <v>26500</v>
      </c>
      <c r="AO337" s="98">
        <f t="shared" si="80"/>
        <v>23007</v>
      </c>
      <c r="AP337" t="s">
        <v>2276</v>
      </c>
      <c r="AQ337" s="102">
        <f t="shared" si="81"/>
        <v>2326500</v>
      </c>
      <c r="AR337" s="102"/>
    </row>
    <row r="338" spans="1:44" hidden="1" outlineLevel="1">
      <c r="A338" t="s">
        <v>1056</v>
      </c>
      <c r="B338" s="8" t="s">
        <v>2756</v>
      </c>
      <c r="C338" s="1">
        <f t="shared" si="82"/>
        <v>3552</v>
      </c>
      <c r="D338" s="6">
        <f>IF(N338&gt;0, RANK(N338,(N338:P338,Q338:AE338)),0)</f>
        <v>2</v>
      </c>
      <c r="E338" s="6">
        <f>IF(O338&gt;0,RANK(O338,(N338:P338,Q338:AE338)),0)</f>
        <v>1</v>
      </c>
      <c r="F338" s="6">
        <f t="shared" si="83"/>
        <v>3</v>
      </c>
      <c r="G338" s="1">
        <f t="shared" si="88"/>
        <v>613</v>
      </c>
      <c r="H338" s="2">
        <f t="shared" si="89"/>
        <v>0.17257882882882883</v>
      </c>
      <c r="I338" s="7"/>
      <c r="J338" s="2">
        <f t="shared" si="84"/>
        <v>0.40090090090090091</v>
      </c>
      <c r="K338" s="2">
        <f t="shared" si="85"/>
        <v>0.57347972972972971</v>
      </c>
      <c r="L338" s="2">
        <f t="shared" si="86"/>
        <v>2.5619369369369368E-2</v>
      </c>
      <c r="M338" s="2">
        <f t="shared" si="87"/>
        <v>3.4694469519536142E-18</v>
      </c>
      <c r="N338" s="53">
        <v>1424</v>
      </c>
      <c r="O338" s="53">
        <v>2037</v>
      </c>
      <c r="P338" s="53">
        <v>91</v>
      </c>
      <c r="T338" s="57"/>
      <c r="X338" s="53">
        <v>0</v>
      </c>
      <c r="AA338" s="53"/>
      <c r="AG338" t="str">
        <f t="shared" si="79"/>
        <v>Freeport</v>
      </c>
      <c r="AH338" t="s">
        <v>608</v>
      </c>
      <c r="AI338">
        <v>1</v>
      </c>
      <c r="AK338" s="92">
        <v>23</v>
      </c>
      <c r="AL338" s="94">
        <v>5</v>
      </c>
      <c r="AM338" s="94">
        <v>40</v>
      </c>
      <c r="AN338" s="98">
        <v>26525</v>
      </c>
      <c r="AO338" s="98">
        <f t="shared" si="80"/>
        <v>23005</v>
      </c>
      <c r="AP338" t="s">
        <v>1353</v>
      </c>
      <c r="AQ338" s="102">
        <f t="shared" si="81"/>
        <v>2326525</v>
      </c>
      <c r="AR338" s="102"/>
    </row>
    <row r="339" spans="1:44" hidden="1" outlineLevel="1">
      <c r="A339" t="s">
        <v>1504</v>
      </c>
      <c r="B339" s="8" t="s">
        <v>2756</v>
      </c>
      <c r="C339" s="1">
        <f t="shared" si="82"/>
        <v>26</v>
      </c>
      <c r="D339" s="6">
        <f>IF(N339&gt;0, RANK(N339,(N339:P339,Q339:AE339)),0)</f>
        <v>2</v>
      </c>
      <c r="E339" s="6">
        <f>IF(O339&gt;0,RANK(O339,(N339:P339,Q339:AE339)),0)</f>
        <v>1</v>
      </c>
      <c r="F339" s="6">
        <f t="shared" si="83"/>
        <v>0</v>
      </c>
      <c r="G339" s="1">
        <f t="shared" si="88"/>
        <v>12</v>
      </c>
      <c r="H339" s="2">
        <f t="shared" si="89"/>
        <v>0.46153846153846156</v>
      </c>
      <c r="I339" s="7"/>
      <c r="J339" s="2">
        <f t="shared" si="84"/>
        <v>0.26923076923076922</v>
      </c>
      <c r="K339" s="2">
        <f t="shared" si="85"/>
        <v>0.73076923076923073</v>
      </c>
      <c r="L339" s="2">
        <f t="shared" si="86"/>
        <v>0</v>
      </c>
      <c r="M339" s="2">
        <f t="shared" si="87"/>
        <v>1.1102230246251565E-16</v>
      </c>
      <c r="N339" s="53">
        <v>7</v>
      </c>
      <c r="O339" s="53">
        <v>19</v>
      </c>
      <c r="P339" s="53">
        <v>0</v>
      </c>
      <c r="T339" s="57"/>
      <c r="X339" s="53">
        <v>0</v>
      </c>
      <c r="AA339" s="53"/>
      <c r="AG339" t="str">
        <f t="shared" si="79"/>
        <v>Frenchboro</v>
      </c>
      <c r="AH339" t="s">
        <v>2792</v>
      </c>
      <c r="AI339">
        <v>2</v>
      </c>
      <c r="AK339" s="92">
        <v>23</v>
      </c>
      <c r="AL339" s="94">
        <v>9</v>
      </c>
      <c r="AM339" s="94">
        <v>73</v>
      </c>
      <c r="AN339" s="98">
        <v>26595</v>
      </c>
      <c r="AO339" s="98">
        <f t="shared" si="80"/>
        <v>23009</v>
      </c>
      <c r="AP339" t="s">
        <v>1353</v>
      </c>
      <c r="AQ339" s="102">
        <f t="shared" si="81"/>
        <v>2326595</v>
      </c>
      <c r="AR339" s="102"/>
    </row>
    <row r="340" spans="1:44" hidden="1" outlineLevel="1">
      <c r="A340" t="s">
        <v>789</v>
      </c>
      <c r="B340" s="8" t="s">
        <v>2756</v>
      </c>
      <c r="C340" s="1">
        <f t="shared" si="82"/>
        <v>511</v>
      </c>
      <c r="D340" s="6">
        <f>IF(N340&gt;0, RANK(N340,(N340:P340,Q340:AE340)),0)</f>
        <v>1</v>
      </c>
      <c r="E340" s="6">
        <f>IF(O340&gt;0,RANK(O340,(N340:P340,Q340:AE340)),0)</f>
        <v>2</v>
      </c>
      <c r="F340" s="6">
        <f t="shared" si="83"/>
        <v>3</v>
      </c>
      <c r="G340" s="1">
        <f t="shared" si="88"/>
        <v>9</v>
      </c>
      <c r="H340" s="2">
        <f t="shared" si="89"/>
        <v>1.7612524461839529E-2</v>
      </c>
      <c r="I340" s="7"/>
      <c r="J340" s="2">
        <f t="shared" si="84"/>
        <v>0.47945205479452052</v>
      </c>
      <c r="K340" s="2">
        <f t="shared" si="85"/>
        <v>0.46183953033268099</v>
      </c>
      <c r="L340" s="2">
        <f t="shared" si="86"/>
        <v>5.8708414872798431E-2</v>
      </c>
      <c r="M340" s="2">
        <f t="shared" si="87"/>
        <v>1.1102230246251565E-16</v>
      </c>
      <c r="N340" s="53">
        <v>245</v>
      </c>
      <c r="O340" s="53">
        <v>236</v>
      </c>
      <c r="P340" s="53">
        <v>30</v>
      </c>
      <c r="T340" s="57"/>
      <c r="X340" s="53">
        <v>0</v>
      </c>
      <c r="AA340" s="53"/>
      <c r="AG340" t="str">
        <f t="shared" si="79"/>
        <v>Frenchville</v>
      </c>
      <c r="AH340" t="s">
        <v>1323</v>
      </c>
      <c r="AI340">
        <v>2</v>
      </c>
      <c r="AK340" s="92">
        <v>23</v>
      </c>
      <c r="AL340" s="94">
        <v>3</v>
      </c>
      <c r="AM340" s="94">
        <v>105</v>
      </c>
      <c r="AN340" s="98">
        <v>26735</v>
      </c>
      <c r="AO340" s="98">
        <f t="shared" si="80"/>
        <v>23003</v>
      </c>
      <c r="AP340" t="s">
        <v>1353</v>
      </c>
      <c r="AQ340" s="102">
        <f t="shared" si="81"/>
        <v>2326735</v>
      </c>
      <c r="AR340" s="102"/>
    </row>
    <row r="341" spans="1:44" hidden="1" outlineLevel="1">
      <c r="A341" t="s">
        <v>763</v>
      </c>
      <c r="B341" s="8" t="s">
        <v>2756</v>
      </c>
      <c r="C341" s="1">
        <f t="shared" si="82"/>
        <v>514</v>
      </c>
      <c r="D341" s="6">
        <f>IF(N341&gt;0, RANK(N341,(N341:P341,Q341:AE341)),0)</f>
        <v>2</v>
      </c>
      <c r="E341" s="6">
        <f>IF(O341&gt;0,RANK(O341,(N341:P341,Q341:AE341)),0)</f>
        <v>1</v>
      </c>
      <c r="F341" s="6">
        <f t="shared" si="83"/>
        <v>3</v>
      </c>
      <c r="G341" s="1">
        <f t="shared" si="88"/>
        <v>263</v>
      </c>
      <c r="H341" s="2">
        <f t="shared" si="89"/>
        <v>0.51167315175097272</v>
      </c>
      <c r="I341" s="7"/>
      <c r="J341" s="2">
        <f t="shared" si="84"/>
        <v>0.22178988326848248</v>
      </c>
      <c r="K341" s="2">
        <f t="shared" si="85"/>
        <v>0.7334630350194552</v>
      </c>
      <c r="L341" s="2">
        <f t="shared" si="86"/>
        <v>4.4747081712062257E-2</v>
      </c>
      <c r="M341" s="2">
        <f t="shared" si="87"/>
        <v>6.2450045135165055E-17</v>
      </c>
      <c r="N341" s="53">
        <v>114</v>
      </c>
      <c r="O341" s="53">
        <v>377</v>
      </c>
      <c r="P341" s="53">
        <v>23</v>
      </c>
      <c r="T341" s="57"/>
      <c r="X341" s="53">
        <v>0</v>
      </c>
      <c r="AA341" s="53"/>
      <c r="AG341" t="str">
        <f t="shared" si="79"/>
        <v>Friendship</v>
      </c>
      <c r="AH341" t="s">
        <v>1632</v>
      </c>
      <c r="AI341">
        <v>1</v>
      </c>
      <c r="AK341" s="92">
        <v>23</v>
      </c>
      <c r="AL341" s="94">
        <v>13</v>
      </c>
      <c r="AM341" s="94">
        <v>20</v>
      </c>
      <c r="AN341" s="98">
        <v>26805</v>
      </c>
      <c r="AO341" s="98">
        <f t="shared" si="80"/>
        <v>23013</v>
      </c>
      <c r="AP341" t="s">
        <v>1353</v>
      </c>
      <c r="AQ341" s="102">
        <f t="shared" si="81"/>
        <v>2326805</v>
      </c>
      <c r="AR341" s="102"/>
    </row>
    <row r="342" spans="1:44" hidden="1" outlineLevel="1">
      <c r="A342" t="s">
        <v>1700</v>
      </c>
      <c r="B342" s="8" t="s">
        <v>2756</v>
      </c>
      <c r="C342" s="1">
        <f t="shared" si="82"/>
        <v>1050</v>
      </c>
      <c r="D342" s="6">
        <f>IF(N342&gt;0, RANK(N342,(N342:P342,Q342:AE342)),0)</f>
        <v>2</v>
      </c>
      <c r="E342" s="6">
        <f>IF(O342&gt;0,RANK(O342,(N342:P342,Q342:AE342)),0)</f>
        <v>1</v>
      </c>
      <c r="F342" s="6">
        <f t="shared" si="83"/>
        <v>3</v>
      </c>
      <c r="G342" s="1">
        <f t="shared" si="88"/>
        <v>404</v>
      </c>
      <c r="H342" s="2">
        <f t="shared" si="89"/>
        <v>0.38476190476190475</v>
      </c>
      <c r="I342" s="7"/>
      <c r="J342" s="2">
        <f t="shared" si="84"/>
        <v>0.29904761904761906</v>
      </c>
      <c r="K342" s="2">
        <f t="shared" si="85"/>
        <v>0.68380952380952376</v>
      </c>
      <c r="L342" s="2">
        <f t="shared" si="86"/>
        <v>1.7142857142857144E-2</v>
      </c>
      <c r="M342" s="2">
        <f t="shared" si="87"/>
        <v>9.3675067702747583E-17</v>
      </c>
      <c r="N342" s="53">
        <v>314</v>
      </c>
      <c r="O342" s="53">
        <v>718</v>
      </c>
      <c r="P342" s="53">
        <v>18</v>
      </c>
      <c r="T342" s="57"/>
      <c r="X342" s="53">
        <v>0</v>
      </c>
      <c r="AA342" s="53"/>
      <c r="AG342" t="str">
        <f t="shared" si="79"/>
        <v>Fryeburg</v>
      </c>
      <c r="AH342" t="s">
        <v>1738</v>
      </c>
      <c r="AI342">
        <v>2</v>
      </c>
      <c r="AK342" s="92">
        <v>23</v>
      </c>
      <c r="AL342" s="94">
        <v>17</v>
      </c>
      <c r="AM342" s="94">
        <v>45</v>
      </c>
      <c r="AN342" s="98">
        <v>26910</v>
      </c>
      <c r="AO342" s="98">
        <f t="shared" si="80"/>
        <v>23017</v>
      </c>
      <c r="AP342" t="s">
        <v>1353</v>
      </c>
      <c r="AQ342" s="102">
        <f t="shared" si="81"/>
        <v>2326910</v>
      </c>
      <c r="AR342" s="102"/>
    </row>
    <row r="343" spans="1:44" hidden="1" outlineLevel="1">
      <c r="A343" t="s">
        <v>1599</v>
      </c>
      <c r="B343" s="8" t="s">
        <v>2756</v>
      </c>
      <c r="C343" s="1">
        <f t="shared" si="82"/>
        <v>2769</v>
      </c>
      <c r="D343" s="6">
        <f>IF(N343&gt;0, RANK(N343,(N343:P343,Q343:AE343)),0)</f>
        <v>2</v>
      </c>
      <c r="E343" s="6">
        <f>IF(O343&gt;0,RANK(O343,(N343:P343,Q343:AE343)),0)</f>
        <v>1</v>
      </c>
      <c r="F343" s="6">
        <f t="shared" si="83"/>
        <v>3</v>
      </c>
      <c r="G343" s="1">
        <f t="shared" si="88"/>
        <v>454</v>
      </c>
      <c r="H343" s="2">
        <f t="shared" si="89"/>
        <v>0.16395810762007945</v>
      </c>
      <c r="I343" s="7"/>
      <c r="J343" s="2">
        <f t="shared" si="84"/>
        <v>0.39869989165763814</v>
      </c>
      <c r="K343" s="2">
        <f t="shared" si="85"/>
        <v>0.56265799927771754</v>
      </c>
      <c r="L343" s="2">
        <f t="shared" si="86"/>
        <v>3.7558685446009391E-2</v>
      </c>
      <c r="M343" s="2">
        <f t="shared" si="87"/>
        <v>1.0834236186349905E-3</v>
      </c>
      <c r="N343" s="53">
        <v>1104</v>
      </c>
      <c r="O343" s="53">
        <v>1558</v>
      </c>
      <c r="P343" s="53">
        <v>104</v>
      </c>
      <c r="T343" s="57"/>
      <c r="X343" s="53">
        <v>3</v>
      </c>
      <c r="AA343" s="53"/>
      <c r="AG343" t="str">
        <f t="shared" si="79"/>
        <v>Gardiner</v>
      </c>
      <c r="AH343" t="s">
        <v>1129</v>
      </c>
      <c r="AI343">
        <v>1</v>
      </c>
      <c r="AK343" s="92">
        <v>23</v>
      </c>
      <c r="AL343" s="94">
        <v>11</v>
      </c>
      <c r="AM343" s="94">
        <v>50</v>
      </c>
      <c r="AN343" s="98">
        <v>27085</v>
      </c>
      <c r="AO343" s="98">
        <f t="shared" si="80"/>
        <v>23011</v>
      </c>
      <c r="AP343" t="s">
        <v>2485</v>
      </c>
      <c r="AQ343" s="102">
        <f t="shared" si="81"/>
        <v>2327085</v>
      </c>
      <c r="AR343" s="102"/>
    </row>
    <row r="344" spans="1:44" hidden="1" outlineLevel="1">
      <c r="A344" t="s">
        <v>2088</v>
      </c>
      <c r="B344" s="8" t="s">
        <v>2756</v>
      </c>
      <c r="C344" s="1">
        <f t="shared" si="82"/>
        <v>40</v>
      </c>
      <c r="D344" s="6">
        <f>IF(N344&gt;0, RANK(N344,(N344:P344,Q344:AE344)),0)</f>
        <v>2</v>
      </c>
      <c r="E344" s="6">
        <f>IF(O344&gt;0,RANK(O344,(N344:P344,Q344:AE344)),0)</f>
        <v>1</v>
      </c>
      <c r="F344" s="6">
        <f t="shared" si="83"/>
        <v>2</v>
      </c>
      <c r="G344" s="1">
        <f t="shared" si="88"/>
        <v>37</v>
      </c>
      <c r="H344" s="2">
        <f t="shared" si="89"/>
        <v>0.92500000000000004</v>
      </c>
      <c r="I344" s="7"/>
      <c r="J344" s="2">
        <f t="shared" si="84"/>
        <v>2.5000000000000001E-2</v>
      </c>
      <c r="K344" s="2">
        <f t="shared" si="85"/>
        <v>0.95</v>
      </c>
      <c r="L344" s="2">
        <f t="shared" si="86"/>
        <v>2.5000000000000001E-2</v>
      </c>
      <c r="M344" s="2">
        <f t="shared" si="87"/>
        <v>2.0816681711721685E-17</v>
      </c>
      <c r="N344" s="53">
        <v>1</v>
      </c>
      <c r="O344" s="53">
        <v>38</v>
      </c>
      <c r="P344" s="53">
        <v>1</v>
      </c>
      <c r="T344" s="57"/>
      <c r="X344" s="53">
        <v>0</v>
      </c>
      <c r="AA344" s="53"/>
      <c r="AG344" t="str">
        <f t="shared" si="79"/>
        <v>Garfield</v>
      </c>
      <c r="AH344" t="s">
        <v>1323</v>
      </c>
      <c r="AI344">
        <v>2</v>
      </c>
      <c r="AK344" s="92">
        <v>23</v>
      </c>
      <c r="AL344" s="94">
        <v>3</v>
      </c>
      <c r="AM344" s="94">
        <v>110</v>
      </c>
      <c r="AN344" s="98">
        <v>27120</v>
      </c>
      <c r="AO344" s="98">
        <f t="shared" si="80"/>
        <v>23003</v>
      </c>
      <c r="AP344" t="s">
        <v>2239</v>
      </c>
      <c r="AQ344" s="102">
        <f t="shared" si="81"/>
        <v>2327120</v>
      </c>
      <c r="AR344" s="102"/>
    </row>
    <row r="345" spans="1:44" hidden="1" outlineLevel="1">
      <c r="A345" t="s">
        <v>2730</v>
      </c>
      <c r="B345" s="8" t="s">
        <v>2756</v>
      </c>
      <c r="C345" s="1">
        <f t="shared" si="82"/>
        <v>394</v>
      </c>
      <c r="D345" s="6">
        <f>IF(N345&gt;0, RANK(N345,(N345:P345,Q345:AE345)),0)</f>
        <v>2</v>
      </c>
      <c r="E345" s="6">
        <f>IF(O345&gt;0,RANK(O345,(N345:P345,Q345:AE345)),0)</f>
        <v>1</v>
      </c>
      <c r="F345" s="6">
        <f t="shared" si="83"/>
        <v>3</v>
      </c>
      <c r="G345" s="1">
        <f t="shared" si="88"/>
        <v>171</v>
      </c>
      <c r="H345" s="2">
        <f t="shared" si="89"/>
        <v>0.43401015228426398</v>
      </c>
      <c r="I345" s="7"/>
      <c r="J345" s="2">
        <f t="shared" si="84"/>
        <v>0.25634517766497461</v>
      </c>
      <c r="K345" s="2">
        <f t="shared" si="85"/>
        <v>0.69035532994923854</v>
      </c>
      <c r="L345" s="2">
        <f t="shared" si="86"/>
        <v>5.3299492385786802E-2</v>
      </c>
      <c r="M345" s="2">
        <f t="shared" si="87"/>
        <v>1.0408340855860843E-16</v>
      </c>
      <c r="N345" s="53">
        <v>101</v>
      </c>
      <c r="O345" s="53">
        <v>272</v>
      </c>
      <c r="P345" s="53">
        <v>21</v>
      </c>
      <c r="T345" s="57"/>
      <c r="X345" s="53">
        <v>0</v>
      </c>
      <c r="AA345" s="53"/>
      <c r="AG345" t="str">
        <f t="shared" si="79"/>
        <v>Garland</v>
      </c>
      <c r="AH345" t="s">
        <v>1447</v>
      </c>
      <c r="AI345">
        <v>2</v>
      </c>
      <c r="AK345" s="92">
        <v>23</v>
      </c>
      <c r="AL345" s="94">
        <v>19</v>
      </c>
      <c r="AM345" s="94">
        <v>115</v>
      </c>
      <c r="AN345" s="98">
        <v>27190</v>
      </c>
      <c r="AO345" s="98">
        <f t="shared" si="80"/>
        <v>23019</v>
      </c>
      <c r="AP345" t="s">
        <v>1353</v>
      </c>
      <c r="AQ345" s="102">
        <f t="shared" si="81"/>
        <v>2327190</v>
      </c>
      <c r="AR345" s="102"/>
    </row>
    <row r="346" spans="1:44" hidden="1" outlineLevel="1">
      <c r="A346" t="s">
        <v>2137</v>
      </c>
      <c r="B346" s="8" t="s">
        <v>2756</v>
      </c>
      <c r="C346" s="1">
        <f t="shared" si="82"/>
        <v>506</v>
      </c>
      <c r="D346" s="6">
        <f>IF(N346&gt;0, RANK(N346,(N346:P346,Q346:AE346)),0)</f>
        <v>2</v>
      </c>
      <c r="E346" s="6">
        <f>IF(O346&gt;0,RANK(O346,(N346:P346,Q346:AE346)),0)</f>
        <v>1</v>
      </c>
      <c r="F346" s="6">
        <f t="shared" si="83"/>
        <v>3</v>
      </c>
      <c r="G346" s="1">
        <f t="shared" si="88"/>
        <v>71</v>
      </c>
      <c r="H346" s="2">
        <f t="shared" si="89"/>
        <v>0.14031620553359683</v>
      </c>
      <c r="I346" s="7"/>
      <c r="J346" s="2">
        <f t="shared" si="84"/>
        <v>0.41304347826086957</v>
      </c>
      <c r="K346" s="2">
        <f t="shared" si="85"/>
        <v>0.55335968379446643</v>
      </c>
      <c r="L346" s="2">
        <f t="shared" si="86"/>
        <v>2.766798418972332E-2</v>
      </c>
      <c r="M346" s="2">
        <f t="shared" si="87"/>
        <v>5.9288537549406287E-3</v>
      </c>
      <c r="N346" s="53">
        <v>209</v>
      </c>
      <c r="O346" s="53">
        <v>280</v>
      </c>
      <c r="P346" s="53">
        <v>14</v>
      </c>
      <c r="T346" s="57"/>
      <c r="X346" s="53">
        <v>3</v>
      </c>
      <c r="AA346" s="53"/>
      <c r="AG346" t="str">
        <f t="shared" si="79"/>
        <v>Georgetown</v>
      </c>
      <c r="AH346" t="s">
        <v>780</v>
      </c>
      <c r="AI346">
        <v>1</v>
      </c>
      <c r="AK346" s="92">
        <v>23</v>
      </c>
      <c r="AL346" s="94">
        <v>23</v>
      </c>
      <c r="AM346" s="94">
        <v>25</v>
      </c>
      <c r="AN346" s="98">
        <v>27295</v>
      </c>
      <c r="AO346" s="98">
        <f t="shared" si="80"/>
        <v>23023</v>
      </c>
      <c r="AP346" t="s">
        <v>1353</v>
      </c>
      <c r="AQ346" s="102">
        <f t="shared" si="81"/>
        <v>2327295</v>
      </c>
      <c r="AR346" s="102"/>
    </row>
    <row r="347" spans="1:44" hidden="1" outlineLevel="1">
      <c r="A347" t="s">
        <v>4</v>
      </c>
      <c r="B347" s="8" t="s">
        <v>2756</v>
      </c>
      <c r="C347" s="1">
        <f t="shared" si="82"/>
        <v>60</v>
      </c>
      <c r="D347" s="6">
        <f>IF(N347&gt;0, RANK(N347,(N347:P347,Q347:AE347)),0)</f>
        <v>2</v>
      </c>
      <c r="E347" s="6">
        <f>IF(O347&gt;0,RANK(O347,(N347:P347,Q347:AE347)),0)</f>
        <v>1</v>
      </c>
      <c r="F347" s="6">
        <f t="shared" si="83"/>
        <v>3</v>
      </c>
      <c r="G347" s="1">
        <f t="shared" si="88"/>
        <v>22</v>
      </c>
      <c r="H347" s="2">
        <f t="shared" si="89"/>
        <v>0.36666666666666664</v>
      </c>
      <c r="I347" s="7"/>
      <c r="J347" s="2">
        <f t="shared" si="84"/>
        <v>0.28333333333333333</v>
      </c>
      <c r="K347" s="2">
        <f t="shared" si="85"/>
        <v>0.65</v>
      </c>
      <c r="L347" s="2">
        <f t="shared" si="86"/>
        <v>6.6666666666666666E-2</v>
      </c>
      <c r="M347" s="2">
        <f t="shared" si="87"/>
        <v>-1.3877787807814457E-17</v>
      </c>
      <c r="N347" s="53">
        <v>17</v>
      </c>
      <c r="O347" s="53">
        <v>39</v>
      </c>
      <c r="P347" s="53">
        <v>4</v>
      </c>
      <c r="T347" s="57"/>
      <c r="X347" s="53">
        <v>0</v>
      </c>
      <c r="AA347" s="53"/>
      <c r="AG347" t="str">
        <f t="shared" si="79"/>
        <v>Gilead</v>
      </c>
      <c r="AH347" t="s">
        <v>1738</v>
      </c>
      <c r="AI347">
        <v>2</v>
      </c>
      <c r="AK347" s="92">
        <v>23</v>
      </c>
      <c r="AL347" s="94">
        <v>17</v>
      </c>
      <c r="AM347" s="94">
        <v>50</v>
      </c>
      <c r="AN347" s="98">
        <v>27505</v>
      </c>
      <c r="AO347" s="98">
        <f t="shared" si="80"/>
        <v>23017</v>
      </c>
      <c r="AP347" t="s">
        <v>1353</v>
      </c>
      <c r="AQ347" s="102">
        <f t="shared" si="81"/>
        <v>2327505</v>
      </c>
      <c r="AR347" s="102"/>
    </row>
    <row r="348" spans="1:44" hidden="1" outlineLevel="1">
      <c r="A348" t="s">
        <v>22</v>
      </c>
      <c r="B348" s="8" t="s">
        <v>2756</v>
      </c>
      <c r="C348" s="1">
        <f t="shared" si="82"/>
        <v>1426</v>
      </c>
      <c r="D348" s="6">
        <f>IF(N348&gt;0, RANK(N348,(N348:P348,Q348:AE348)),0)</f>
        <v>2</v>
      </c>
      <c r="E348" s="6">
        <f>IF(O348&gt;0,RANK(O348,(N348:P348,Q348:AE348)),0)</f>
        <v>1</v>
      </c>
      <c r="F348" s="6">
        <f t="shared" si="83"/>
        <v>3</v>
      </c>
      <c r="G348" s="1">
        <f t="shared" si="88"/>
        <v>608</v>
      </c>
      <c r="H348" s="2">
        <f t="shared" si="89"/>
        <v>0.42636746143057502</v>
      </c>
      <c r="I348" s="7"/>
      <c r="J348" s="2">
        <f t="shared" si="84"/>
        <v>0.26788218793828894</v>
      </c>
      <c r="K348" s="2">
        <f t="shared" si="85"/>
        <v>0.69424964936886391</v>
      </c>
      <c r="L348" s="2">
        <f t="shared" si="86"/>
        <v>3.7868162692847124E-2</v>
      </c>
      <c r="M348" s="2">
        <f t="shared" si="87"/>
        <v>8.3266726846886741E-17</v>
      </c>
      <c r="N348" s="53">
        <v>382</v>
      </c>
      <c r="O348" s="53">
        <v>990</v>
      </c>
      <c r="P348" s="53">
        <v>54</v>
      </c>
      <c r="T348" s="57"/>
      <c r="X348" s="53">
        <v>0</v>
      </c>
      <c r="AA348" s="53"/>
      <c r="AG348" t="str">
        <f t="shared" si="79"/>
        <v>Glenburn</v>
      </c>
      <c r="AH348" t="s">
        <v>1447</v>
      </c>
      <c r="AI348">
        <v>2</v>
      </c>
      <c r="AK348" s="92">
        <v>23</v>
      </c>
      <c r="AL348" s="94">
        <v>19</v>
      </c>
      <c r="AM348" s="94">
        <v>120</v>
      </c>
      <c r="AN348" s="98">
        <v>27645</v>
      </c>
      <c r="AO348" s="98">
        <f t="shared" si="80"/>
        <v>23019</v>
      </c>
      <c r="AP348" t="s">
        <v>1353</v>
      </c>
      <c r="AQ348" s="102">
        <f t="shared" si="81"/>
        <v>2327645</v>
      </c>
      <c r="AR348" s="102"/>
    </row>
    <row r="349" spans="1:44" hidden="1" outlineLevel="1">
      <c r="A349" t="s">
        <v>445</v>
      </c>
      <c r="B349" s="8" t="s">
        <v>2756</v>
      </c>
      <c r="C349" s="1">
        <f t="shared" si="82"/>
        <v>4</v>
      </c>
      <c r="D349" s="6">
        <f>IF(N349&gt;0, RANK(N349,(N349:P349,Q349:AE349)),0)</f>
        <v>2</v>
      </c>
      <c r="E349" s="6">
        <f>IF(O349&gt;0,RANK(O349,(N349:P349,Q349:AE349)),0)</f>
        <v>1</v>
      </c>
      <c r="F349" s="6">
        <f t="shared" si="83"/>
        <v>0</v>
      </c>
      <c r="G349" s="1">
        <f t="shared" si="88"/>
        <v>2</v>
      </c>
      <c r="H349" s="2">
        <f t="shared" si="89"/>
        <v>0.5</v>
      </c>
      <c r="I349" s="7"/>
      <c r="J349" s="2">
        <f t="shared" si="84"/>
        <v>0.25</v>
      </c>
      <c r="K349" s="2">
        <f t="shared" si="85"/>
        <v>0.75</v>
      </c>
      <c r="L349" s="2">
        <f t="shared" si="86"/>
        <v>0</v>
      </c>
      <c r="M349" s="2">
        <f t="shared" si="87"/>
        <v>0</v>
      </c>
      <c r="N349" s="53">
        <v>1</v>
      </c>
      <c r="O349" s="53">
        <v>3</v>
      </c>
      <c r="P349" s="53">
        <v>0</v>
      </c>
      <c r="T349" s="57"/>
      <c r="X349" s="53">
        <v>0</v>
      </c>
      <c r="AA349" s="53"/>
      <c r="AG349" t="str">
        <f t="shared" si="79"/>
        <v>Glenwood</v>
      </c>
      <c r="AH349" t="s">
        <v>1323</v>
      </c>
      <c r="AI349">
        <v>2</v>
      </c>
      <c r="AK349" s="92">
        <v>23</v>
      </c>
      <c r="AL349" s="94">
        <v>3</v>
      </c>
      <c r="AM349" s="94">
        <v>115</v>
      </c>
      <c r="AN349" s="98">
        <v>27855</v>
      </c>
      <c r="AO349" s="98">
        <f t="shared" si="80"/>
        <v>23003</v>
      </c>
      <c r="AP349" t="s">
        <v>2239</v>
      </c>
      <c r="AQ349" s="102">
        <f t="shared" si="81"/>
        <v>2327855</v>
      </c>
      <c r="AR349" s="102"/>
    </row>
    <row r="350" spans="1:44" hidden="1" outlineLevel="1">
      <c r="A350" t="s">
        <v>1861</v>
      </c>
      <c r="B350" s="8" t="s">
        <v>2756</v>
      </c>
      <c r="C350" s="1">
        <f t="shared" si="82"/>
        <v>5008</v>
      </c>
      <c r="D350" s="6">
        <f>IF(N350&gt;0, RANK(N350,(N350:P350,Q350:AE350)),0)</f>
        <v>2</v>
      </c>
      <c r="E350" s="6">
        <f>IF(O350&gt;0,RANK(O350,(N350:P350,Q350:AE350)),0)</f>
        <v>1</v>
      </c>
      <c r="F350" s="6">
        <f t="shared" si="83"/>
        <v>3</v>
      </c>
      <c r="G350" s="1">
        <f t="shared" si="88"/>
        <v>1395</v>
      </c>
      <c r="H350" s="2">
        <f t="shared" si="89"/>
        <v>0.27855431309904155</v>
      </c>
      <c r="I350" s="7"/>
      <c r="J350" s="2">
        <f t="shared" si="84"/>
        <v>0.347444089456869</v>
      </c>
      <c r="K350" s="2">
        <f t="shared" si="85"/>
        <v>0.62599840255591055</v>
      </c>
      <c r="L350" s="2">
        <f t="shared" si="86"/>
        <v>2.615814696485623E-2</v>
      </c>
      <c r="M350" s="2">
        <f t="shared" si="87"/>
        <v>3.9936102236422244E-4</v>
      </c>
      <c r="N350" s="53">
        <v>1740</v>
      </c>
      <c r="O350" s="53">
        <v>3135</v>
      </c>
      <c r="P350" s="53">
        <v>131</v>
      </c>
      <c r="T350" s="57"/>
      <c r="X350" s="53">
        <v>2</v>
      </c>
      <c r="AA350" s="53"/>
      <c r="AG350" t="str">
        <f t="shared" si="79"/>
        <v>Gorham</v>
      </c>
      <c r="AH350" t="s">
        <v>608</v>
      </c>
      <c r="AI350">
        <v>1</v>
      </c>
      <c r="AK350" s="92">
        <v>23</v>
      </c>
      <c r="AL350" s="94">
        <v>5</v>
      </c>
      <c r="AM350" s="94">
        <v>45</v>
      </c>
      <c r="AN350" s="98">
        <v>28240</v>
      </c>
      <c r="AO350" s="98">
        <f t="shared" si="80"/>
        <v>23005</v>
      </c>
      <c r="AP350" t="s">
        <v>1353</v>
      </c>
      <c r="AQ350" s="102">
        <f t="shared" si="81"/>
        <v>2328240</v>
      </c>
      <c r="AR350" s="102"/>
    </row>
    <row r="351" spans="1:44" hidden="1" outlineLevel="1">
      <c r="A351" t="s">
        <v>767</v>
      </c>
      <c r="B351" s="8" t="s">
        <v>2756</v>
      </c>
      <c r="C351" s="1">
        <f t="shared" si="82"/>
        <v>763</v>
      </c>
      <c r="D351" s="6">
        <f>IF(N351&gt;0, RANK(N351,(N351:P351,Q351:AE351)),0)</f>
        <v>2</v>
      </c>
      <c r="E351" s="6">
        <f>IF(O351&gt;0,RANK(O351,(N351:P351,Q351:AE351)),0)</f>
        <v>1</v>
      </c>
      <c r="F351" s="6">
        <f t="shared" si="83"/>
        <v>3</v>
      </c>
      <c r="G351" s="1">
        <f t="shared" si="88"/>
        <v>319</v>
      </c>
      <c r="H351" s="2">
        <f t="shared" si="89"/>
        <v>0.418086500655308</v>
      </c>
      <c r="I351" s="7"/>
      <c r="J351" s="2">
        <f t="shared" si="84"/>
        <v>0.26867627785058978</v>
      </c>
      <c r="K351" s="2">
        <f t="shared" si="85"/>
        <v>0.68676277850589773</v>
      </c>
      <c r="L351" s="2">
        <f t="shared" si="86"/>
        <v>4.456094364351245E-2</v>
      </c>
      <c r="M351" s="2">
        <f t="shared" si="87"/>
        <v>3.4694469519536142E-17</v>
      </c>
      <c r="N351" s="53">
        <v>205</v>
      </c>
      <c r="O351" s="53">
        <v>524</v>
      </c>
      <c r="P351" s="53">
        <v>34</v>
      </c>
      <c r="T351" s="57"/>
      <c r="X351" s="53">
        <v>0</v>
      </c>
      <c r="AA351" s="53"/>
      <c r="AG351" t="str">
        <f t="shared" si="79"/>
        <v>Gouldsboro</v>
      </c>
      <c r="AH351" t="s">
        <v>2792</v>
      </c>
      <c r="AI351">
        <v>2</v>
      </c>
      <c r="AK351" s="92">
        <v>23</v>
      </c>
      <c r="AL351" s="94">
        <v>9</v>
      </c>
      <c r="AM351" s="94">
        <v>75</v>
      </c>
      <c r="AN351" s="98">
        <v>28450</v>
      </c>
      <c r="AO351" s="98">
        <f t="shared" si="80"/>
        <v>23009</v>
      </c>
      <c r="AP351" t="s">
        <v>1353</v>
      </c>
      <c r="AQ351" s="102">
        <f t="shared" si="81"/>
        <v>2328450</v>
      </c>
      <c r="AR351" s="102"/>
    </row>
    <row r="352" spans="1:44" hidden="1" outlineLevel="1">
      <c r="A352" t="s">
        <v>1392</v>
      </c>
      <c r="B352" s="8" t="s">
        <v>2756</v>
      </c>
      <c r="C352" s="1">
        <f t="shared" si="82"/>
        <v>238</v>
      </c>
      <c r="D352" s="6">
        <f>IF(N352&gt;0, RANK(N352,(N352:P352,Q352:AE352)),0)</f>
        <v>1</v>
      </c>
      <c r="E352" s="6">
        <f>IF(O352&gt;0,RANK(O352,(N352:P352,Q352:AE352)),0)</f>
        <v>2</v>
      </c>
      <c r="F352" s="6">
        <f t="shared" si="83"/>
        <v>3</v>
      </c>
      <c r="G352" s="1">
        <f t="shared" si="88"/>
        <v>26</v>
      </c>
      <c r="H352" s="2">
        <f t="shared" si="89"/>
        <v>0.1092436974789916</v>
      </c>
      <c r="I352" s="7"/>
      <c r="J352" s="2">
        <f t="shared" si="84"/>
        <v>0.52941176470588236</v>
      </c>
      <c r="K352" s="2">
        <f t="shared" si="85"/>
        <v>0.42016806722689076</v>
      </c>
      <c r="L352" s="2">
        <f t="shared" si="86"/>
        <v>5.0420168067226892E-2</v>
      </c>
      <c r="M352" s="2">
        <f t="shared" si="87"/>
        <v>-1.3877787807814457E-17</v>
      </c>
      <c r="N352" s="53">
        <v>126</v>
      </c>
      <c r="O352" s="53">
        <v>100</v>
      </c>
      <c r="P352" s="53">
        <v>12</v>
      </c>
      <c r="T352" s="57"/>
      <c r="X352" s="53">
        <v>0</v>
      </c>
      <c r="AA352" s="53"/>
      <c r="AG352" t="str">
        <f t="shared" si="79"/>
        <v>Grand Isle</v>
      </c>
      <c r="AH352" t="s">
        <v>1323</v>
      </c>
      <c r="AI352">
        <v>2</v>
      </c>
      <c r="AK352" s="92">
        <v>23</v>
      </c>
      <c r="AL352" s="94">
        <v>3</v>
      </c>
      <c r="AM352" s="94">
        <v>120</v>
      </c>
      <c r="AN352" s="98">
        <v>28590</v>
      </c>
      <c r="AO352" s="98">
        <f t="shared" si="80"/>
        <v>23003</v>
      </c>
      <c r="AP352" t="s">
        <v>1353</v>
      </c>
      <c r="AQ352" s="102">
        <f t="shared" si="81"/>
        <v>2328590</v>
      </c>
      <c r="AR352" s="102"/>
    </row>
    <row r="353" spans="1:44" hidden="1" outlineLevel="1">
      <c r="A353" t="s">
        <v>2333</v>
      </c>
      <c r="B353" s="8" t="s">
        <v>2756</v>
      </c>
      <c r="C353" s="1">
        <f t="shared" si="82"/>
        <v>89</v>
      </c>
      <c r="D353" s="6">
        <f>IF(N353&gt;0, RANK(N353,(N353:P353,Q353:AE353)),0)</f>
        <v>2</v>
      </c>
      <c r="E353" s="6">
        <f>IF(O353&gt;0,RANK(O353,(N353:P353,Q353:AE353)),0)</f>
        <v>1</v>
      </c>
      <c r="F353" s="6">
        <f t="shared" si="83"/>
        <v>3</v>
      </c>
      <c r="G353" s="1">
        <f t="shared" si="88"/>
        <v>36</v>
      </c>
      <c r="H353" s="2">
        <f t="shared" si="89"/>
        <v>0.4044943820224719</v>
      </c>
      <c r="I353" s="7"/>
      <c r="J353" s="2">
        <f t="shared" si="84"/>
        <v>0.29213483146067415</v>
      </c>
      <c r="K353" s="2">
        <f t="shared" si="85"/>
        <v>0.6966292134831461</v>
      </c>
      <c r="L353" s="2">
        <f t="shared" si="86"/>
        <v>1.1235955056179775E-2</v>
      </c>
      <c r="M353" s="2">
        <f t="shared" si="87"/>
        <v>-8.3266726846886741E-17</v>
      </c>
      <c r="N353" s="53">
        <v>26</v>
      </c>
      <c r="O353" s="53">
        <v>62</v>
      </c>
      <c r="P353" s="53">
        <v>1</v>
      </c>
      <c r="T353" s="57"/>
      <c r="X353" s="53">
        <v>0</v>
      </c>
      <c r="AA353" s="53"/>
      <c r="AG353" t="str">
        <f t="shared" si="79"/>
        <v>Grand Lake Stream</v>
      </c>
      <c r="AH353" t="s">
        <v>2757</v>
      </c>
      <c r="AI353">
        <v>2</v>
      </c>
      <c r="AK353" s="92">
        <v>23</v>
      </c>
      <c r="AL353" s="94">
        <v>29</v>
      </c>
      <c r="AM353" s="94">
        <v>105</v>
      </c>
      <c r="AN353" s="98">
        <v>28660</v>
      </c>
      <c r="AO353" s="98">
        <f t="shared" si="80"/>
        <v>23029</v>
      </c>
      <c r="AP353" t="s">
        <v>2239</v>
      </c>
      <c r="AQ353" s="102">
        <f t="shared" si="81"/>
        <v>2328660</v>
      </c>
      <c r="AR353" s="102"/>
    </row>
    <row r="354" spans="1:44" hidden="1" outlineLevel="1">
      <c r="A354" t="s">
        <v>1775</v>
      </c>
      <c r="B354" s="8" t="s">
        <v>2756</v>
      </c>
      <c r="C354" s="1">
        <f t="shared" si="82"/>
        <v>3070</v>
      </c>
      <c r="D354" s="6">
        <f>IF(N354&gt;0, RANK(N354,(N354:P354,Q354:AE354)),0)</f>
        <v>2</v>
      </c>
      <c r="E354" s="6">
        <f>IF(O354&gt;0,RANK(O354,(N354:P354,Q354:AE354)),0)</f>
        <v>1</v>
      </c>
      <c r="F354" s="6">
        <f t="shared" si="83"/>
        <v>3</v>
      </c>
      <c r="G354" s="1">
        <f t="shared" si="88"/>
        <v>1009</v>
      </c>
      <c r="H354" s="2">
        <f t="shared" si="89"/>
        <v>0.32866449511400653</v>
      </c>
      <c r="I354" s="7"/>
      <c r="J354" s="2">
        <f t="shared" si="84"/>
        <v>0.32149837133550491</v>
      </c>
      <c r="K354" s="2">
        <f t="shared" si="85"/>
        <v>0.65016286644951138</v>
      </c>
      <c r="L354" s="2">
        <f t="shared" si="86"/>
        <v>2.8338762214983715E-2</v>
      </c>
      <c r="M354" s="2">
        <f t="shared" si="87"/>
        <v>5.5511151231257827E-17</v>
      </c>
      <c r="N354" s="53">
        <v>987</v>
      </c>
      <c r="O354" s="53">
        <v>1996</v>
      </c>
      <c r="P354" s="53">
        <v>87</v>
      </c>
      <c r="T354" s="57"/>
      <c r="X354" s="53">
        <v>0</v>
      </c>
      <c r="AA354" s="53"/>
      <c r="AG354" t="str">
        <f t="shared" si="79"/>
        <v>Gray</v>
      </c>
      <c r="AH354" t="s">
        <v>608</v>
      </c>
      <c r="AI354">
        <v>1</v>
      </c>
      <c r="AK354" s="92">
        <v>23</v>
      </c>
      <c r="AL354" s="94">
        <v>5</v>
      </c>
      <c r="AM354" s="94">
        <v>50</v>
      </c>
      <c r="AN354" s="98">
        <v>28870</v>
      </c>
      <c r="AO354" s="98">
        <f t="shared" si="80"/>
        <v>23005</v>
      </c>
      <c r="AP354" t="s">
        <v>1353</v>
      </c>
      <c r="AQ354" s="102">
        <f t="shared" si="81"/>
        <v>2328870</v>
      </c>
      <c r="AR354" s="102"/>
    </row>
    <row r="355" spans="1:44" hidden="1" outlineLevel="1">
      <c r="A355" t="s">
        <v>286</v>
      </c>
      <c r="B355" s="8" t="s">
        <v>2756</v>
      </c>
      <c r="C355" s="1">
        <f t="shared" si="82"/>
        <v>23</v>
      </c>
      <c r="D355" s="6">
        <f>IF(N355&gt;0, RANK(N355,(N355:P355,Q355:AE355)),0)</f>
        <v>2</v>
      </c>
      <c r="E355" s="6">
        <f>IF(O355&gt;0,RANK(O355,(N355:P355,Q355:AE355)),0)</f>
        <v>1</v>
      </c>
      <c r="F355" s="6">
        <f t="shared" si="83"/>
        <v>2</v>
      </c>
      <c r="G355" s="1">
        <f t="shared" si="88"/>
        <v>17</v>
      </c>
      <c r="H355" s="2">
        <f t="shared" si="89"/>
        <v>0.73913043478260865</v>
      </c>
      <c r="I355" s="7"/>
      <c r="J355" s="2">
        <f t="shared" si="84"/>
        <v>8.6956521739130432E-2</v>
      </c>
      <c r="K355" s="2">
        <f t="shared" si="85"/>
        <v>0.82608695652173914</v>
      </c>
      <c r="L355" s="2">
        <f t="shared" si="86"/>
        <v>8.6956521739130432E-2</v>
      </c>
      <c r="M355" s="2">
        <f t="shared" si="87"/>
        <v>5.5511151231257827E-17</v>
      </c>
      <c r="N355" s="53">
        <v>2</v>
      </c>
      <c r="O355" s="53">
        <v>19</v>
      </c>
      <c r="P355" s="53">
        <v>2</v>
      </c>
      <c r="T355" s="57"/>
      <c r="X355" s="53">
        <v>0</v>
      </c>
      <c r="AA355" s="53"/>
      <c r="AG355" t="str">
        <f t="shared" si="79"/>
        <v>Great Pond</v>
      </c>
      <c r="AH355" t="s">
        <v>2792</v>
      </c>
      <c r="AI355">
        <v>2</v>
      </c>
      <c r="AK355" s="92">
        <v>23</v>
      </c>
      <c r="AL355" s="94">
        <v>9</v>
      </c>
      <c r="AM355" s="94">
        <v>77</v>
      </c>
      <c r="AN355" s="98">
        <v>28975</v>
      </c>
      <c r="AO355" s="98">
        <f t="shared" si="80"/>
        <v>23009</v>
      </c>
      <c r="AP355" t="s">
        <v>1353</v>
      </c>
      <c r="AQ355" s="102">
        <f t="shared" si="81"/>
        <v>2328975</v>
      </c>
      <c r="AR355" s="102"/>
    </row>
    <row r="356" spans="1:44" hidden="1" outlineLevel="1">
      <c r="A356" t="s">
        <v>826</v>
      </c>
      <c r="B356" s="8" t="s">
        <v>2756</v>
      </c>
      <c r="C356" s="1">
        <f t="shared" si="82"/>
        <v>472</v>
      </c>
      <c r="D356" s="6">
        <f>IF(N356&gt;0, RANK(N356,(N356:P356,Q356:AE356)),0)</f>
        <v>2</v>
      </c>
      <c r="E356" s="6">
        <f>IF(O356&gt;0,RANK(O356,(N356:P356,Q356:AE356)),0)</f>
        <v>1</v>
      </c>
      <c r="F356" s="6">
        <f t="shared" si="83"/>
        <v>3</v>
      </c>
      <c r="G356" s="1">
        <f t="shared" si="88"/>
        <v>165</v>
      </c>
      <c r="H356" s="2">
        <f t="shared" si="89"/>
        <v>0.34957627118644069</v>
      </c>
      <c r="I356" s="7"/>
      <c r="J356" s="2">
        <f t="shared" si="84"/>
        <v>0.30084745762711862</v>
      </c>
      <c r="K356" s="2">
        <f t="shared" si="85"/>
        <v>0.65042372881355937</v>
      </c>
      <c r="L356" s="2">
        <f t="shared" si="86"/>
        <v>4.8728813559322036E-2</v>
      </c>
      <c r="M356" s="2">
        <f t="shared" si="87"/>
        <v>-2.0816681711721685E-17</v>
      </c>
      <c r="N356" s="53">
        <v>142</v>
      </c>
      <c r="O356" s="53">
        <v>307</v>
      </c>
      <c r="P356" s="53">
        <v>23</v>
      </c>
      <c r="T356" s="57"/>
      <c r="X356" s="53">
        <v>0</v>
      </c>
      <c r="AA356" s="53"/>
      <c r="AG356" t="str">
        <f t="shared" si="79"/>
        <v>Greenbush</v>
      </c>
      <c r="AH356" t="s">
        <v>1447</v>
      </c>
      <c r="AI356">
        <v>2</v>
      </c>
      <c r="AK356" s="92">
        <v>23</v>
      </c>
      <c r="AL356" s="94">
        <v>19</v>
      </c>
      <c r="AM356" s="94">
        <v>130</v>
      </c>
      <c r="AN356" s="98">
        <v>29185</v>
      </c>
      <c r="AO356" s="98">
        <f t="shared" si="80"/>
        <v>23019</v>
      </c>
      <c r="AP356" t="s">
        <v>1353</v>
      </c>
      <c r="AQ356" s="102">
        <f t="shared" si="81"/>
        <v>2329185</v>
      </c>
      <c r="AR356" s="102"/>
    </row>
    <row r="357" spans="1:44" hidden="1" outlineLevel="1">
      <c r="A357" t="s">
        <v>1703</v>
      </c>
      <c r="B357" s="8" t="s">
        <v>2756</v>
      </c>
      <c r="C357" s="1">
        <f t="shared" si="82"/>
        <v>1505</v>
      </c>
      <c r="D357" s="6">
        <f>IF(N357&gt;0, RANK(N357,(N357:P357,Q357:AE357)),0)</f>
        <v>2</v>
      </c>
      <c r="E357" s="6">
        <f>IF(O357&gt;0,RANK(O357,(N357:P357,Q357:AE357)),0)</f>
        <v>1</v>
      </c>
      <c r="F357" s="6">
        <f t="shared" si="83"/>
        <v>3</v>
      </c>
      <c r="G357" s="1">
        <f t="shared" si="88"/>
        <v>443</v>
      </c>
      <c r="H357" s="2">
        <f t="shared" si="89"/>
        <v>0.29435215946843851</v>
      </c>
      <c r="I357" s="7"/>
      <c r="J357" s="2">
        <f t="shared" si="84"/>
        <v>0.32890365448504982</v>
      </c>
      <c r="K357" s="2">
        <f t="shared" si="85"/>
        <v>0.62325581395348839</v>
      </c>
      <c r="L357" s="2">
        <f t="shared" si="86"/>
        <v>4.7840531561461792E-2</v>
      </c>
      <c r="M357" s="2">
        <f t="shared" si="87"/>
        <v>-6.2450045135165055E-17</v>
      </c>
      <c r="N357" s="53">
        <v>495</v>
      </c>
      <c r="O357" s="53">
        <v>938</v>
      </c>
      <c r="P357" s="53">
        <v>72</v>
      </c>
      <c r="T357" s="57"/>
      <c r="X357" s="53">
        <v>0</v>
      </c>
      <c r="AA357" s="53"/>
      <c r="AG357" t="str">
        <f t="shared" si="79"/>
        <v>Greene</v>
      </c>
      <c r="AH357" t="s">
        <v>1981</v>
      </c>
      <c r="AI357">
        <v>2</v>
      </c>
      <c r="AK357" s="92">
        <v>23</v>
      </c>
      <c r="AL357" s="94">
        <v>1</v>
      </c>
      <c r="AM357" s="94">
        <v>15</v>
      </c>
      <c r="AN357" s="98">
        <v>29255</v>
      </c>
      <c r="AO357" s="98">
        <f t="shared" si="80"/>
        <v>23001</v>
      </c>
      <c r="AP357" t="s">
        <v>1353</v>
      </c>
      <c r="AQ357" s="102">
        <f t="shared" si="81"/>
        <v>2329255</v>
      </c>
      <c r="AR357" s="102"/>
    </row>
    <row r="358" spans="1:44" hidden="1" outlineLevel="1">
      <c r="A358" t="s">
        <v>1307</v>
      </c>
      <c r="B358" s="8" t="s">
        <v>2756</v>
      </c>
      <c r="C358" s="1">
        <f t="shared" si="82"/>
        <v>814</v>
      </c>
      <c r="D358" s="6">
        <f>IF(N358&gt;0, RANK(N358,(N358:P358,Q358:AE358)),0)</f>
        <v>2</v>
      </c>
      <c r="E358" s="6">
        <f>IF(O358&gt;0,RANK(O358,(N358:P358,Q358:AE358)),0)</f>
        <v>1</v>
      </c>
      <c r="F358" s="6">
        <f t="shared" si="83"/>
        <v>3</v>
      </c>
      <c r="G358" s="1">
        <f t="shared" si="88"/>
        <v>386</v>
      </c>
      <c r="H358" s="2">
        <f t="shared" si="89"/>
        <v>0.47420147420147418</v>
      </c>
      <c r="I358" s="7"/>
      <c r="J358" s="2">
        <f t="shared" si="84"/>
        <v>0.24938574938574939</v>
      </c>
      <c r="K358" s="2">
        <f t="shared" si="85"/>
        <v>0.7235872235872236</v>
      </c>
      <c r="L358" s="2">
        <f t="shared" si="86"/>
        <v>2.5798525798525797E-2</v>
      </c>
      <c r="M358" s="2">
        <f t="shared" si="87"/>
        <v>1.2285012285011762E-3</v>
      </c>
      <c r="N358" s="53">
        <v>203</v>
      </c>
      <c r="O358" s="53">
        <v>589</v>
      </c>
      <c r="P358" s="53">
        <v>21</v>
      </c>
      <c r="T358" s="57"/>
      <c r="X358" s="53">
        <v>1</v>
      </c>
      <c r="AA358" s="53"/>
      <c r="AG358" t="str">
        <f t="shared" si="79"/>
        <v>Greenville</v>
      </c>
      <c r="AH358" t="s">
        <v>361</v>
      </c>
      <c r="AI358">
        <v>2</v>
      </c>
      <c r="AK358" s="92">
        <v>23</v>
      </c>
      <c r="AL358" s="94">
        <v>21</v>
      </c>
      <c r="AM358" s="94">
        <v>45</v>
      </c>
      <c r="AN358" s="98">
        <v>29535</v>
      </c>
      <c r="AO358" s="98">
        <f t="shared" si="80"/>
        <v>23021</v>
      </c>
      <c r="AP358" t="s">
        <v>1353</v>
      </c>
      <c r="AQ358" s="102">
        <f t="shared" si="81"/>
        <v>2329535</v>
      </c>
      <c r="AR358" s="102"/>
    </row>
    <row r="359" spans="1:44" hidden="1" outlineLevel="1">
      <c r="A359" s="34" t="s">
        <v>1307</v>
      </c>
      <c r="B359" s="8" t="s">
        <v>2756</v>
      </c>
      <c r="C359" s="1">
        <f t="shared" si="82"/>
        <v>75</v>
      </c>
      <c r="D359" s="6">
        <f>IF(N359&gt;0, RANK(N359,(N359:P359,Q359:AE359)),0)</f>
        <v>2</v>
      </c>
      <c r="E359" s="6">
        <f>IF(O359&gt;0,RANK(O359,(N359:P359,Q359:AE359)),0)</f>
        <v>1</v>
      </c>
      <c r="F359" s="6">
        <f t="shared" si="83"/>
        <v>3</v>
      </c>
      <c r="G359" s="1">
        <f t="shared" si="88"/>
        <v>45</v>
      </c>
      <c r="H359" s="2">
        <f t="shared" si="89"/>
        <v>0.6</v>
      </c>
      <c r="I359" s="7"/>
      <c r="J359" s="2">
        <f t="shared" si="84"/>
        <v>0.17333333333333334</v>
      </c>
      <c r="K359" s="2">
        <f t="shared" si="85"/>
        <v>0.77333333333333332</v>
      </c>
      <c r="L359" s="2">
        <f t="shared" si="86"/>
        <v>5.3333333333333337E-2</v>
      </c>
      <c r="M359" s="2">
        <f t="shared" si="87"/>
        <v>6.9388939039072284E-18</v>
      </c>
      <c r="N359" s="53">
        <v>13</v>
      </c>
      <c r="O359" s="53">
        <v>58</v>
      </c>
      <c r="P359" s="53">
        <v>4</v>
      </c>
      <c r="T359" s="57"/>
      <c r="X359" s="53">
        <v>0</v>
      </c>
      <c r="AA359" s="53"/>
      <c r="AG359" t="str">
        <f>A359</f>
        <v>Greenville</v>
      </c>
      <c r="AH359" t="s">
        <v>361</v>
      </c>
      <c r="AI359">
        <v>2</v>
      </c>
      <c r="AK359" s="92">
        <v>23</v>
      </c>
      <c r="AL359" s="94">
        <v>21</v>
      </c>
      <c r="AN359" s="98">
        <v>29540</v>
      </c>
      <c r="AO359" s="98">
        <f t="shared" si="80"/>
        <v>23021</v>
      </c>
      <c r="AP359" t="s">
        <v>2276</v>
      </c>
      <c r="AQ359" s="102">
        <f t="shared" si="81"/>
        <v>2329540</v>
      </c>
      <c r="AR359" s="102"/>
    </row>
    <row r="360" spans="1:44" hidden="1" outlineLevel="1">
      <c r="A360" t="s">
        <v>2533</v>
      </c>
      <c r="B360" s="8" t="s">
        <v>2756</v>
      </c>
      <c r="C360" s="1">
        <f t="shared" si="82"/>
        <v>406</v>
      </c>
      <c r="D360" s="6">
        <f>IF(N360&gt;0, RANK(N360,(N360:P360,Q360:AE360)),0)</f>
        <v>3</v>
      </c>
      <c r="E360" s="6">
        <f>IF(O360&gt;0,RANK(O360,(N360:P360,Q360:AE360)),0)</f>
        <v>1</v>
      </c>
      <c r="F360" s="6">
        <f t="shared" si="83"/>
        <v>2</v>
      </c>
      <c r="G360" s="1">
        <f t="shared" si="88"/>
        <v>89</v>
      </c>
      <c r="H360" s="2">
        <f t="shared" si="89"/>
        <v>0.21921182266009853</v>
      </c>
      <c r="I360" s="7"/>
      <c r="J360" s="2">
        <f t="shared" si="84"/>
        <v>0.22413793103448276</v>
      </c>
      <c r="K360" s="2">
        <f t="shared" si="85"/>
        <v>0.49753694581280788</v>
      </c>
      <c r="L360" s="2">
        <f t="shared" si="86"/>
        <v>0.27832512315270935</v>
      </c>
      <c r="M360" s="2">
        <f t="shared" si="87"/>
        <v>0</v>
      </c>
      <c r="N360" s="53">
        <v>91</v>
      </c>
      <c r="O360" s="53">
        <v>202</v>
      </c>
      <c r="P360" s="53">
        <v>113</v>
      </c>
      <c r="T360" s="57"/>
      <c r="X360" s="53">
        <v>0</v>
      </c>
      <c r="AA360" s="53"/>
      <c r="AG360" t="str">
        <f t="shared" si="79"/>
        <v>Greenwood</v>
      </c>
      <c r="AH360" t="s">
        <v>1738</v>
      </c>
      <c r="AI360">
        <v>2</v>
      </c>
      <c r="AK360" s="92">
        <v>23</v>
      </c>
      <c r="AL360" s="94">
        <v>17</v>
      </c>
      <c r="AM360" s="94">
        <v>55</v>
      </c>
      <c r="AN360" s="98">
        <v>29710</v>
      </c>
      <c r="AO360" s="98">
        <f t="shared" si="80"/>
        <v>23017</v>
      </c>
      <c r="AP360" t="s">
        <v>1353</v>
      </c>
      <c r="AQ360" s="102">
        <f t="shared" si="81"/>
        <v>2329710</v>
      </c>
      <c r="AR360" s="102"/>
    </row>
    <row r="361" spans="1:44" hidden="1" outlineLevel="1">
      <c r="A361" t="s">
        <v>1106</v>
      </c>
      <c r="B361" s="8" t="s">
        <v>2756</v>
      </c>
      <c r="C361" s="1">
        <f t="shared" si="82"/>
        <v>644</v>
      </c>
      <c r="D361" s="6">
        <f>IF(N361&gt;0, RANK(N361,(N361:P361,Q361:AE361)),0)</f>
        <v>2</v>
      </c>
      <c r="E361" s="6">
        <f>IF(O361&gt;0,RANK(O361,(N361:P361,Q361:AE361)),0)</f>
        <v>1</v>
      </c>
      <c r="F361" s="6">
        <f t="shared" si="83"/>
        <v>3</v>
      </c>
      <c r="G361" s="1">
        <f t="shared" si="88"/>
        <v>287</v>
      </c>
      <c r="H361" s="2">
        <f t="shared" si="89"/>
        <v>0.44565217391304346</v>
      </c>
      <c r="I361" s="7"/>
      <c r="J361" s="2">
        <f t="shared" si="84"/>
        <v>0.25931677018633542</v>
      </c>
      <c r="K361" s="2">
        <f t="shared" si="85"/>
        <v>0.70496894409937894</v>
      </c>
      <c r="L361" s="2">
        <f t="shared" si="86"/>
        <v>3.5714285714285712E-2</v>
      </c>
      <c r="M361" s="2">
        <f t="shared" si="87"/>
        <v>-1.2490009027033011E-16</v>
      </c>
      <c r="N361" s="53">
        <v>167</v>
      </c>
      <c r="O361" s="53">
        <v>454</v>
      </c>
      <c r="P361" s="53">
        <v>23</v>
      </c>
      <c r="T361" s="57"/>
      <c r="X361" s="53">
        <v>0</v>
      </c>
      <c r="AA361" s="53"/>
      <c r="AG361" t="str">
        <f t="shared" si="79"/>
        <v>Guilford</v>
      </c>
      <c r="AH361" t="s">
        <v>361</v>
      </c>
      <c r="AI361">
        <v>2</v>
      </c>
      <c r="AK361" s="92">
        <v>23</v>
      </c>
      <c r="AL361" s="94">
        <v>21</v>
      </c>
      <c r="AM361" s="94">
        <v>50</v>
      </c>
      <c r="AN361" s="98">
        <v>30095</v>
      </c>
      <c r="AO361" s="98">
        <f t="shared" si="80"/>
        <v>23021</v>
      </c>
      <c r="AP361" t="s">
        <v>1353</v>
      </c>
      <c r="AQ361" s="102">
        <f t="shared" si="81"/>
        <v>2330095</v>
      </c>
      <c r="AR361" s="102"/>
    </row>
    <row r="362" spans="1:44" hidden="1" outlineLevel="1">
      <c r="A362" t="s">
        <v>170</v>
      </c>
      <c r="B362" s="8" t="s">
        <v>2756</v>
      </c>
      <c r="C362" s="1">
        <f t="shared" si="82"/>
        <v>1372</v>
      </c>
      <c r="D362" s="6">
        <f>IF(N362&gt;0, RANK(N362,(N362:P362,Q362:AE362)),0)</f>
        <v>1</v>
      </c>
      <c r="E362" s="6">
        <f>IF(O362&gt;0,RANK(O362,(N362:P362,Q362:AE362)),0)</f>
        <v>2</v>
      </c>
      <c r="F362" s="6">
        <f t="shared" si="83"/>
        <v>3</v>
      </c>
      <c r="G362" s="1">
        <f t="shared" si="88"/>
        <v>26</v>
      </c>
      <c r="H362" s="2">
        <f t="shared" si="89"/>
        <v>1.8950437317784258E-2</v>
      </c>
      <c r="I362" s="7"/>
      <c r="J362" s="2">
        <f t="shared" si="84"/>
        <v>0.49781341107871718</v>
      </c>
      <c r="K362" s="2">
        <f t="shared" si="85"/>
        <v>0.47886297376093295</v>
      </c>
      <c r="L362" s="2">
        <f t="shared" si="86"/>
        <v>2.1865889212827987E-2</v>
      </c>
      <c r="M362" s="2">
        <f t="shared" si="87"/>
        <v>1.4577259475219324E-3</v>
      </c>
      <c r="N362" s="53">
        <v>683</v>
      </c>
      <c r="O362" s="53">
        <v>657</v>
      </c>
      <c r="P362" s="53">
        <v>30</v>
      </c>
      <c r="T362" s="57"/>
      <c r="X362" s="53">
        <v>2</v>
      </c>
      <c r="AA362" s="53"/>
      <c r="AG362" t="str">
        <f t="shared" si="79"/>
        <v>Hallowell</v>
      </c>
      <c r="AH362" t="s">
        <v>1129</v>
      </c>
      <c r="AI362">
        <v>1</v>
      </c>
      <c r="AK362" s="92">
        <v>23</v>
      </c>
      <c r="AL362" s="94">
        <v>11</v>
      </c>
      <c r="AM362" s="94">
        <v>55</v>
      </c>
      <c r="AN362" s="98">
        <v>30550</v>
      </c>
      <c r="AO362" s="98">
        <f t="shared" si="80"/>
        <v>23011</v>
      </c>
      <c r="AP362" t="s">
        <v>2485</v>
      </c>
      <c r="AQ362" s="102">
        <f t="shared" si="81"/>
        <v>2330550</v>
      </c>
      <c r="AR362" s="102"/>
    </row>
    <row r="363" spans="1:44" hidden="1" outlineLevel="1">
      <c r="A363" t="s">
        <v>1673</v>
      </c>
      <c r="B363" s="8" t="s">
        <v>2756</v>
      </c>
      <c r="C363" s="1">
        <f t="shared" si="82"/>
        <v>102</v>
      </c>
      <c r="D363" s="6">
        <f>IF(N363&gt;0, RANK(N363,(N363:P363,Q363:AE363)),0)</f>
        <v>2</v>
      </c>
      <c r="E363" s="6">
        <f>IF(O363&gt;0,RANK(O363,(N363:P363,Q363:AE363)),0)</f>
        <v>1</v>
      </c>
      <c r="F363" s="6">
        <f t="shared" si="83"/>
        <v>3</v>
      </c>
      <c r="G363" s="1">
        <f t="shared" si="88"/>
        <v>31</v>
      </c>
      <c r="H363" s="2">
        <f t="shared" si="89"/>
        <v>0.30392156862745096</v>
      </c>
      <c r="I363" s="7"/>
      <c r="J363" s="2">
        <f t="shared" si="84"/>
        <v>0.31372549019607843</v>
      </c>
      <c r="K363" s="2">
        <f t="shared" si="85"/>
        <v>0.61764705882352944</v>
      </c>
      <c r="L363" s="2">
        <f t="shared" si="86"/>
        <v>6.8627450980392163E-2</v>
      </c>
      <c r="M363" s="2">
        <f t="shared" si="87"/>
        <v>-2.7755575615628914E-17</v>
      </c>
      <c r="N363" s="53">
        <v>32</v>
      </c>
      <c r="O363" s="53">
        <v>63</v>
      </c>
      <c r="P363" s="53">
        <v>7</v>
      </c>
      <c r="T363" s="57"/>
      <c r="X363" s="53">
        <v>0</v>
      </c>
      <c r="AA363" s="53"/>
      <c r="AG363" t="str">
        <f t="shared" si="79"/>
        <v>Hamlin</v>
      </c>
      <c r="AH363" t="s">
        <v>1323</v>
      </c>
      <c r="AI363">
        <v>2</v>
      </c>
      <c r="AK363" s="92">
        <v>23</v>
      </c>
      <c r="AL363" s="94">
        <v>3</v>
      </c>
      <c r="AM363" s="94">
        <v>125</v>
      </c>
      <c r="AN363" s="98">
        <v>30690</v>
      </c>
      <c r="AO363" s="98">
        <f t="shared" si="80"/>
        <v>23003</v>
      </c>
      <c r="AP363" t="s">
        <v>1353</v>
      </c>
      <c r="AQ363" s="102">
        <f t="shared" si="81"/>
        <v>2330690</v>
      </c>
      <c r="AR363" s="102"/>
    </row>
    <row r="364" spans="1:44" hidden="1" outlineLevel="1">
      <c r="A364" t="s">
        <v>1733</v>
      </c>
      <c r="B364" s="8" t="s">
        <v>2756</v>
      </c>
      <c r="C364" s="1">
        <f t="shared" si="82"/>
        <v>41</v>
      </c>
      <c r="D364" s="6">
        <f>IF(N364&gt;0, RANK(N364,(N364:P364,Q364:AE364)),0)</f>
        <v>2</v>
      </c>
      <c r="E364" s="6">
        <f>IF(O364&gt;0,RANK(O364,(N364:P364,Q364:AE364)),0)</f>
        <v>1</v>
      </c>
      <c r="F364" s="6">
        <f t="shared" si="83"/>
        <v>3</v>
      </c>
      <c r="G364" s="1">
        <f t="shared" si="88"/>
        <v>18</v>
      </c>
      <c r="H364" s="2">
        <f t="shared" si="89"/>
        <v>0.43902439024390244</v>
      </c>
      <c r="I364" s="7"/>
      <c r="J364" s="2">
        <f t="shared" si="84"/>
        <v>0.26829268292682928</v>
      </c>
      <c r="K364" s="2">
        <f t="shared" si="85"/>
        <v>0.70731707317073167</v>
      </c>
      <c r="L364" s="2">
        <f t="shared" si="86"/>
        <v>2.4390243902439025E-2</v>
      </c>
      <c r="M364" s="2">
        <f t="shared" si="87"/>
        <v>2.0816681711721685E-17</v>
      </c>
      <c r="N364" s="53">
        <v>11</v>
      </c>
      <c r="O364" s="53">
        <v>29</v>
      </c>
      <c r="P364" s="53">
        <v>1</v>
      </c>
      <c r="T364" s="57"/>
      <c r="X364" s="53">
        <v>0</v>
      </c>
      <c r="AA364" s="53"/>
      <c r="AG364" t="str">
        <f t="shared" si="79"/>
        <v>Hammond</v>
      </c>
      <c r="AH364" t="s">
        <v>1323</v>
      </c>
      <c r="AI364">
        <v>2</v>
      </c>
      <c r="AK364" s="92">
        <v>23</v>
      </c>
      <c r="AL364" s="94">
        <v>3</v>
      </c>
      <c r="AM364" s="94">
        <v>130</v>
      </c>
      <c r="AN364" s="98">
        <v>30725</v>
      </c>
      <c r="AO364" s="98">
        <f t="shared" si="80"/>
        <v>23003</v>
      </c>
      <c r="AP364" t="s">
        <v>1353</v>
      </c>
      <c r="AQ364" s="102">
        <f t="shared" si="81"/>
        <v>2330725</v>
      </c>
      <c r="AR364" s="102"/>
    </row>
    <row r="365" spans="1:44" hidden="1" outlineLevel="1">
      <c r="A365" t="s">
        <v>271</v>
      </c>
      <c r="B365" s="8" t="s">
        <v>2756</v>
      </c>
      <c r="C365" s="1">
        <f t="shared" si="82"/>
        <v>3090</v>
      </c>
      <c r="D365" s="6">
        <f>IF(N365&gt;0, RANK(N365,(N365:P365,Q365:AE365)),0)</f>
        <v>2</v>
      </c>
      <c r="E365" s="6">
        <f>IF(O365&gt;0,RANK(O365,(N365:P365,Q365:AE365)),0)</f>
        <v>1</v>
      </c>
      <c r="F365" s="6">
        <f t="shared" si="83"/>
        <v>3</v>
      </c>
      <c r="G365" s="1">
        <f t="shared" si="88"/>
        <v>1374</v>
      </c>
      <c r="H365" s="2">
        <f t="shared" si="89"/>
        <v>0.44466019417475727</v>
      </c>
      <c r="I365" s="7"/>
      <c r="J365" s="2">
        <f t="shared" si="84"/>
        <v>0.2650485436893204</v>
      </c>
      <c r="K365" s="2">
        <f t="shared" si="85"/>
        <v>0.70970873786407762</v>
      </c>
      <c r="L365" s="2">
        <f t="shared" si="86"/>
        <v>2.3948220064724919E-2</v>
      </c>
      <c r="M365" s="2">
        <f t="shared" si="87"/>
        <v>1.2944983818770558E-3</v>
      </c>
      <c r="N365" s="53">
        <v>819</v>
      </c>
      <c r="O365" s="53">
        <v>2193</v>
      </c>
      <c r="P365" s="53">
        <v>74</v>
      </c>
      <c r="T365" s="57"/>
      <c r="X365" s="53">
        <v>4</v>
      </c>
      <c r="AA365" s="53"/>
      <c r="AG365" t="str">
        <f t="shared" si="79"/>
        <v>Hampden</v>
      </c>
      <c r="AH365" t="s">
        <v>1447</v>
      </c>
      <c r="AI365">
        <v>2</v>
      </c>
      <c r="AK365" s="92">
        <v>23</v>
      </c>
      <c r="AL365" s="94">
        <v>19</v>
      </c>
      <c r="AM365" s="94">
        <v>140</v>
      </c>
      <c r="AN365" s="98">
        <v>30795</v>
      </c>
      <c r="AO365" s="98">
        <f t="shared" ref="AO365:AO429" si="90">AK365*1000+AL365</f>
        <v>23019</v>
      </c>
      <c r="AP365" t="s">
        <v>1353</v>
      </c>
      <c r="AQ365" s="102">
        <f t="shared" ref="AQ365:AQ429" si="91">AK365*100000+AN365</f>
        <v>2330795</v>
      </c>
      <c r="AR365" s="102"/>
    </row>
    <row r="366" spans="1:44" hidden="1" outlineLevel="1">
      <c r="A366" t="s">
        <v>2792</v>
      </c>
      <c r="B366" s="8" t="s">
        <v>2756</v>
      </c>
      <c r="C366" s="1">
        <f t="shared" si="82"/>
        <v>756</v>
      </c>
      <c r="D366" s="6">
        <f>IF(N366&gt;0, RANK(N366,(N366:P366,Q366:AE366)),0)</f>
        <v>2</v>
      </c>
      <c r="E366" s="6">
        <f>IF(O366&gt;0,RANK(O366,(N366:P366,Q366:AE366)),0)</f>
        <v>1</v>
      </c>
      <c r="F366" s="6">
        <f t="shared" si="83"/>
        <v>3</v>
      </c>
      <c r="G366" s="1">
        <f t="shared" si="88"/>
        <v>304</v>
      </c>
      <c r="H366" s="2">
        <f t="shared" si="89"/>
        <v>0.40211640211640209</v>
      </c>
      <c r="I366" s="7"/>
      <c r="J366" s="2">
        <f t="shared" si="84"/>
        <v>0.28174603174603174</v>
      </c>
      <c r="K366" s="2">
        <f t="shared" si="85"/>
        <v>0.68386243386243384</v>
      </c>
      <c r="L366" s="2">
        <f t="shared" si="86"/>
        <v>3.439153439153439E-2</v>
      </c>
      <c r="M366" s="2">
        <f t="shared" si="87"/>
        <v>2.7755575615628914E-17</v>
      </c>
      <c r="N366" s="53">
        <v>213</v>
      </c>
      <c r="O366" s="53">
        <v>517</v>
      </c>
      <c r="P366" s="53">
        <v>26</v>
      </c>
      <c r="T366" s="57"/>
      <c r="X366" s="53">
        <v>0</v>
      </c>
      <c r="AA366" s="53"/>
      <c r="AG366" t="str">
        <f t="shared" ref="AG366:AG430" si="92">A366</f>
        <v>Hancock</v>
      </c>
      <c r="AH366" t="s">
        <v>2792</v>
      </c>
      <c r="AI366">
        <v>2</v>
      </c>
      <c r="AK366" s="92">
        <v>23</v>
      </c>
      <c r="AL366" s="94">
        <v>9</v>
      </c>
      <c r="AM366" s="94">
        <v>80</v>
      </c>
      <c r="AN366" s="98">
        <v>30970</v>
      </c>
      <c r="AO366" s="98">
        <f t="shared" si="90"/>
        <v>23009</v>
      </c>
      <c r="AP366" t="s">
        <v>1353</v>
      </c>
      <c r="AQ366" s="102">
        <f t="shared" si="91"/>
        <v>2330970</v>
      </c>
      <c r="AR366" s="102"/>
    </row>
    <row r="367" spans="1:44" hidden="1" outlineLevel="1">
      <c r="A367" t="s">
        <v>2553</v>
      </c>
      <c r="B367" s="8" t="s">
        <v>2756</v>
      </c>
      <c r="C367" s="1">
        <f t="shared" ref="C367:C431" si="93">SUM(N367:AE367)</f>
        <v>146</v>
      </c>
      <c r="D367" s="6">
        <f>IF(N367&gt;0, RANK(N367,(N367:P367,Q367:AE367)),0)</f>
        <v>2</v>
      </c>
      <c r="E367" s="6">
        <f>IF(O367&gt;0,RANK(O367,(N367:P367,Q367:AE367)),0)</f>
        <v>1</v>
      </c>
      <c r="F367" s="6">
        <f t="shared" ref="F367:F431" si="94">IF(P367&gt;0,RANK(P367,(N367:AE367)),0)</f>
        <v>3</v>
      </c>
      <c r="G367" s="1">
        <f t="shared" si="88"/>
        <v>58</v>
      </c>
      <c r="H367" s="2">
        <f t="shared" si="89"/>
        <v>0.39726027397260272</v>
      </c>
      <c r="I367" s="7"/>
      <c r="J367" s="2">
        <f t="shared" ref="J367:J431" si="95">IF(C367=0,"-",N367/C367)</f>
        <v>0.28082191780821919</v>
      </c>
      <c r="K367" s="2">
        <f t="shared" ref="K367:K431" si="96">IF(C367=0,"-",O367/C367)</f>
        <v>0.67808219178082196</v>
      </c>
      <c r="L367" s="2">
        <f t="shared" ref="L367:L431" si="97">IF(C367=0,"-",P367/C367)</f>
        <v>4.1095890410958902E-2</v>
      </c>
      <c r="M367" s="2">
        <f t="shared" ref="M367:M431" si="98">IF(C367=0,"-",(1-J367-K367-L367))</f>
        <v>-5.5511151231257827E-17</v>
      </c>
      <c r="N367" s="53">
        <v>41</v>
      </c>
      <c r="O367" s="53">
        <v>99</v>
      </c>
      <c r="P367" s="53">
        <v>6</v>
      </c>
      <c r="T367" s="57"/>
      <c r="X367" s="53">
        <v>0</v>
      </c>
      <c r="AA367" s="53"/>
      <c r="AG367" t="str">
        <f t="shared" si="92"/>
        <v>Hanover</v>
      </c>
      <c r="AH367" t="s">
        <v>1738</v>
      </c>
      <c r="AI367">
        <v>2</v>
      </c>
      <c r="AK367" s="92">
        <v>23</v>
      </c>
      <c r="AL367" s="94">
        <v>17</v>
      </c>
      <c r="AM367" s="94">
        <v>60</v>
      </c>
      <c r="AN367" s="98">
        <v>31110</v>
      </c>
      <c r="AO367" s="98">
        <f t="shared" si="90"/>
        <v>23017</v>
      </c>
      <c r="AP367" t="s">
        <v>1353</v>
      </c>
      <c r="AQ367" s="102">
        <f t="shared" si="91"/>
        <v>2331110</v>
      </c>
      <c r="AR367" s="102"/>
    </row>
    <row r="368" spans="1:44" hidden="1" outlineLevel="1">
      <c r="A368" t="s">
        <v>1937</v>
      </c>
      <c r="B368" s="8" t="s">
        <v>2756</v>
      </c>
      <c r="C368" s="1">
        <f t="shared" si="93"/>
        <v>286</v>
      </c>
      <c r="D368" s="6">
        <f>IF(N368&gt;0, RANK(N368,(N368:P368,Q368:AE368)),0)</f>
        <v>2</v>
      </c>
      <c r="E368" s="6">
        <f>IF(O368&gt;0,RANK(O368,(N368:P368,Q368:AE368)),0)</f>
        <v>1</v>
      </c>
      <c r="F368" s="6">
        <f t="shared" si="94"/>
        <v>3</v>
      </c>
      <c r="G368" s="1">
        <f t="shared" si="88"/>
        <v>98</v>
      </c>
      <c r="H368" s="2">
        <f t="shared" si="89"/>
        <v>0.34265734265734266</v>
      </c>
      <c r="I368" s="7"/>
      <c r="J368" s="2">
        <f t="shared" si="95"/>
        <v>0.30769230769230771</v>
      </c>
      <c r="K368" s="2">
        <f t="shared" si="96"/>
        <v>0.65034965034965031</v>
      </c>
      <c r="L368" s="2">
        <f t="shared" si="97"/>
        <v>4.195804195804196E-2</v>
      </c>
      <c r="M368" s="2">
        <f t="shared" si="98"/>
        <v>2.0816681711721685E-17</v>
      </c>
      <c r="N368" s="53">
        <v>88</v>
      </c>
      <c r="O368" s="53">
        <v>186</v>
      </c>
      <c r="P368" s="53">
        <v>12</v>
      </c>
      <c r="T368" s="57"/>
      <c r="X368" s="53">
        <v>0</v>
      </c>
      <c r="AA368" s="53"/>
      <c r="AG368" t="str">
        <f t="shared" si="92"/>
        <v>Harmony</v>
      </c>
      <c r="AH368" t="s">
        <v>198</v>
      </c>
      <c r="AI368">
        <v>2</v>
      </c>
      <c r="AK368" s="92">
        <v>23</v>
      </c>
      <c r="AL368" s="94">
        <v>25</v>
      </c>
      <c r="AM368" s="94">
        <v>65</v>
      </c>
      <c r="AN368" s="98">
        <v>31355</v>
      </c>
      <c r="AO368" s="98">
        <f t="shared" si="90"/>
        <v>23025</v>
      </c>
      <c r="AP368" t="s">
        <v>1353</v>
      </c>
      <c r="AQ368" s="102">
        <f t="shared" si="91"/>
        <v>2331355</v>
      </c>
      <c r="AR368" s="102"/>
    </row>
    <row r="369" spans="1:44" hidden="1" outlineLevel="1">
      <c r="A369" t="s">
        <v>208</v>
      </c>
      <c r="B369" s="8" t="s">
        <v>2756</v>
      </c>
      <c r="C369" s="1">
        <f t="shared" si="93"/>
        <v>2830</v>
      </c>
      <c r="D369" s="6">
        <f>IF(N369&gt;0, RANK(N369,(N369:P369,Q369:AE369)),0)</f>
        <v>2</v>
      </c>
      <c r="E369" s="6">
        <f>IF(O369&gt;0,RANK(O369,(N369:P369,Q369:AE369)),0)</f>
        <v>1</v>
      </c>
      <c r="F369" s="6">
        <f t="shared" si="94"/>
        <v>3</v>
      </c>
      <c r="G369" s="1">
        <f t="shared" si="88"/>
        <v>677</v>
      </c>
      <c r="H369" s="2">
        <f t="shared" si="89"/>
        <v>0.23922261484098939</v>
      </c>
      <c r="I369" s="7"/>
      <c r="J369" s="2">
        <f t="shared" si="95"/>
        <v>0.36537102473498234</v>
      </c>
      <c r="K369" s="2">
        <f t="shared" si="96"/>
        <v>0.60459363957597179</v>
      </c>
      <c r="L369" s="2">
        <f t="shared" si="97"/>
        <v>3.0035335689045935E-2</v>
      </c>
      <c r="M369" s="2">
        <f t="shared" si="98"/>
        <v>-1.1796119636642288E-16</v>
      </c>
      <c r="N369" s="53">
        <v>1034</v>
      </c>
      <c r="O369" s="53">
        <v>1711</v>
      </c>
      <c r="P369" s="53">
        <v>85</v>
      </c>
      <c r="T369" s="57"/>
      <c r="X369" s="53">
        <v>0</v>
      </c>
      <c r="AA369" s="53"/>
      <c r="AG369" t="str">
        <f t="shared" si="92"/>
        <v>Harpswell</v>
      </c>
      <c r="AH369" t="s">
        <v>608</v>
      </c>
      <c r="AI369">
        <v>1</v>
      </c>
      <c r="AK369" s="92">
        <v>23</v>
      </c>
      <c r="AL369" s="94">
        <v>5</v>
      </c>
      <c r="AM369" s="94">
        <v>55</v>
      </c>
      <c r="AN369" s="98">
        <v>31390</v>
      </c>
      <c r="AO369" s="98">
        <f t="shared" si="90"/>
        <v>23005</v>
      </c>
      <c r="AP369" t="s">
        <v>1353</v>
      </c>
      <c r="AQ369" s="102">
        <f t="shared" si="91"/>
        <v>2331390</v>
      </c>
      <c r="AR369" s="102"/>
    </row>
    <row r="370" spans="1:44" hidden="1" outlineLevel="1">
      <c r="A370" t="s">
        <v>1011</v>
      </c>
      <c r="B370" s="8" t="s">
        <v>2756</v>
      </c>
      <c r="C370" s="1">
        <f t="shared" si="93"/>
        <v>365</v>
      </c>
      <c r="D370" s="6">
        <f>IF(N370&gt;0, RANK(N370,(N370:P370,Q370:AE370)),0)</f>
        <v>2</v>
      </c>
      <c r="E370" s="6">
        <f>IF(O370&gt;0,RANK(O370,(N370:P370,Q370:AE370)),0)</f>
        <v>1</v>
      </c>
      <c r="F370" s="6">
        <f t="shared" si="94"/>
        <v>3</v>
      </c>
      <c r="G370" s="1">
        <f t="shared" si="88"/>
        <v>147</v>
      </c>
      <c r="H370" s="2">
        <f t="shared" si="89"/>
        <v>0.40273972602739727</v>
      </c>
      <c r="I370" s="7"/>
      <c r="J370" s="2">
        <f t="shared" si="95"/>
        <v>0.27945205479452057</v>
      </c>
      <c r="K370" s="2">
        <f t="shared" si="96"/>
        <v>0.68219178082191778</v>
      </c>
      <c r="L370" s="2">
        <f t="shared" si="97"/>
        <v>3.8356164383561646E-2</v>
      </c>
      <c r="M370" s="2">
        <f t="shared" si="98"/>
        <v>6.2450045135165055E-17</v>
      </c>
      <c r="N370" s="53">
        <v>102</v>
      </c>
      <c r="O370" s="53">
        <v>249</v>
      </c>
      <c r="P370" s="53">
        <v>14</v>
      </c>
      <c r="T370" s="57"/>
      <c r="X370" s="53">
        <v>0</v>
      </c>
      <c r="AA370" s="53"/>
      <c r="AG370" t="str">
        <f t="shared" si="92"/>
        <v>Harrington</v>
      </c>
      <c r="AH370" t="s">
        <v>2757</v>
      </c>
      <c r="AI370">
        <v>2</v>
      </c>
      <c r="AK370" s="92">
        <v>23</v>
      </c>
      <c r="AL370" s="94">
        <v>29</v>
      </c>
      <c r="AM370" s="94">
        <v>110</v>
      </c>
      <c r="AN370" s="98">
        <v>31530</v>
      </c>
      <c r="AO370" s="98">
        <f t="shared" si="90"/>
        <v>23029</v>
      </c>
      <c r="AP370" t="s">
        <v>1353</v>
      </c>
      <c r="AQ370" s="102">
        <f t="shared" si="91"/>
        <v>2331530</v>
      </c>
      <c r="AR370" s="102"/>
    </row>
    <row r="371" spans="1:44" hidden="1" outlineLevel="1">
      <c r="A371" t="s">
        <v>1361</v>
      </c>
      <c r="B371" s="8" t="s">
        <v>2756</v>
      </c>
      <c r="C371" s="1">
        <f t="shared" si="93"/>
        <v>904</v>
      </c>
      <c r="D371" s="6">
        <f>IF(N371&gt;0, RANK(N371,(N371:P371,Q371:AE371)),0)</f>
        <v>2</v>
      </c>
      <c r="E371" s="6">
        <f>IF(O371&gt;0,RANK(O371,(N371:P371,Q371:AE371)),0)</f>
        <v>1</v>
      </c>
      <c r="F371" s="6">
        <f t="shared" si="94"/>
        <v>3</v>
      </c>
      <c r="G371" s="1">
        <f t="shared" si="88"/>
        <v>314</v>
      </c>
      <c r="H371" s="2">
        <f t="shared" si="89"/>
        <v>0.34734513274336282</v>
      </c>
      <c r="I371" s="7"/>
      <c r="J371" s="2">
        <f t="shared" si="95"/>
        <v>0.30973451327433627</v>
      </c>
      <c r="K371" s="2">
        <f t="shared" si="96"/>
        <v>0.65707964601769908</v>
      </c>
      <c r="L371" s="2">
        <f t="shared" si="97"/>
        <v>3.3185840707964605E-2</v>
      </c>
      <c r="M371" s="2">
        <f t="shared" si="98"/>
        <v>-6.9388939039072284E-18</v>
      </c>
      <c r="N371" s="53">
        <v>280</v>
      </c>
      <c r="O371" s="53">
        <v>594</v>
      </c>
      <c r="P371" s="53">
        <v>30</v>
      </c>
      <c r="T371" s="57"/>
      <c r="X371" s="53">
        <v>0</v>
      </c>
      <c r="AA371" s="53"/>
      <c r="AG371" t="str">
        <f t="shared" si="92"/>
        <v>Harrison</v>
      </c>
      <c r="AH371" t="s">
        <v>608</v>
      </c>
      <c r="AI371">
        <v>1</v>
      </c>
      <c r="AK371" s="92">
        <v>23</v>
      </c>
      <c r="AL371" s="94">
        <v>5</v>
      </c>
      <c r="AM371" s="94">
        <v>60</v>
      </c>
      <c r="AN371" s="98">
        <v>31600</v>
      </c>
      <c r="AO371" s="98">
        <f t="shared" si="90"/>
        <v>23005</v>
      </c>
      <c r="AP371" t="s">
        <v>1353</v>
      </c>
      <c r="AQ371" s="102">
        <f t="shared" si="91"/>
        <v>2331600</v>
      </c>
      <c r="AR371" s="102"/>
    </row>
    <row r="372" spans="1:44" hidden="1" outlineLevel="1">
      <c r="A372" t="s">
        <v>2193</v>
      </c>
      <c r="B372" s="8" t="s">
        <v>2756</v>
      </c>
      <c r="C372" s="1">
        <f t="shared" si="93"/>
        <v>302</v>
      </c>
      <c r="D372" s="6">
        <f>IF(N372&gt;0, RANK(N372,(N372:P372,Q372:AE372)),0)</f>
        <v>2</v>
      </c>
      <c r="E372" s="6">
        <f>IF(O372&gt;0,RANK(O372,(N372:P372,Q372:AE372)),0)</f>
        <v>1</v>
      </c>
      <c r="F372" s="6">
        <f t="shared" si="94"/>
        <v>3</v>
      </c>
      <c r="G372" s="1">
        <f t="shared" si="88"/>
        <v>117</v>
      </c>
      <c r="H372" s="2">
        <f t="shared" si="89"/>
        <v>0.38741721854304634</v>
      </c>
      <c r="I372" s="7"/>
      <c r="J372" s="2">
        <f t="shared" si="95"/>
        <v>0.26821192052980131</v>
      </c>
      <c r="K372" s="2">
        <f t="shared" si="96"/>
        <v>0.6556291390728477</v>
      </c>
      <c r="L372" s="2">
        <f t="shared" si="97"/>
        <v>7.6158940397350994E-2</v>
      </c>
      <c r="M372" s="2">
        <f t="shared" si="98"/>
        <v>5.5511151231257827E-17</v>
      </c>
      <c r="N372" s="53">
        <v>81</v>
      </c>
      <c r="O372" s="53">
        <v>198</v>
      </c>
      <c r="P372" s="53">
        <v>23</v>
      </c>
      <c r="T372" s="57"/>
      <c r="X372" s="53">
        <v>0</v>
      </c>
      <c r="AA372" s="53"/>
      <c r="AG372" t="str">
        <f t="shared" si="92"/>
        <v>Hartford</v>
      </c>
      <c r="AH372" t="s">
        <v>1738</v>
      </c>
      <c r="AI372">
        <v>2</v>
      </c>
      <c r="AK372" s="92">
        <v>23</v>
      </c>
      <c r="AL372" s="94">
        <v>17</v>
      </c>
      <c r="AM372" s="94">
        <v>65</v>
      </c>
      <c r="AN372" s="98">
        <v>31670</v>
      </c>
      <c r="AO372" s="98">
        <f t="shared" si="90"/>
        <v>23017</v>
      </c>
      <c r="AP372" t="s">
        <v>1353</v>
      </c>
      <c r="AQ372" s="102">
        <f t="shared" si="91"/>
        <v>2331670</v>
      </c>
      <c r="AR372" s="102"/>
    </row>
    <row r="373" spans="1:44" hidden="1" outlineLevel="1">
      <c r="A373" t="s">
        <v>1097</v>
      </c>
      <c r="B373" s="8" t="s">
        <v>2756</v>
      </c>
      <c r="C373" s="1">
        <f t="shared" si="93"/>
        <v>650</v>
      </c>
      <c r="D373" s="6">
        <f>IF(N373&gt;0, RANK(N373,(N373:P373,Q373:AE373)),0)</f>
        <v>2</v>
      </c>
      <c r="E373" s="6">
        <f>IF(O373&gt;0,RANK(O373,(N373:P373,Q373:AE373)),0)</f>
        <v>1</v>
      </c>
      <c r="F373" s="6">
        <f t="shared" si="94"/>
        <v>3</v>
      </c>
      <c r="G373" s="1">
        <f t="shared" si="88"/>
        <v>282</v>
      </c>
      <c r="H373" s="2">
        <f t="shared" si="89"/>
        <v>0.43384615384615383</v>
      </c>
      <c r="I373" s="7"/>
      <c r="J373" s="2">
        <f t="shared" si="95"/>
        <v>0.25692307692307692</v>
      </c>
      <c r="K373" s="2">
        <f t="shared" si="96"/>
        <v>0.6907692307692308</v>
      </c>
      <c r="L373" s="2">
        <f t="shared" si="97"/>
        <v>5.2307692307692305E-2</v>
      </c>
      <c r="M373" s="2">
        <f t="shared" si="98"/>
        <v>-2.7755575615628914E-17</v>
      </c>
      <c r="N373" s="53">
        <v>167</v>
      </c>
      <c r="O373" s="53">
        <v>449</v>
      </c>
      <c r="P373" s="53">
        <v>34</v>
      </c>
      <c r="T373" s="57"/>
      <c r="X373" s="53">
        <v>0</v>
      </c>
      <c r="AA373" s="53"/>
      <c r="AG373" t="str">
        <f t="shared" si="92"/>
        <v>Hartland</v>
      </c>
      <c r="AH373" t="s">
        <v>198</v>
      </c>
      <c r="AI373">
        <v>2</v>
      </c>
      <c r="AK373" s="92">
        <v>23</v>
      </c>
      <c r="AL373" s="94">
        <v>25</v>
      </c>
      <c r="AM373" s="94">
        <v>70</v>
      </c>
      <c r="AN373" s="98">
        <v>31740</v>
      </c>
      <c r="AO373" s="98">
        <f t="shared" si="90"/>
        <v>23025</v>
      </c>
      <c r="AP373" t="s">
        <v>1353</v>
      </c>
      <c r="AQ373" s="102">
        <f t="shared" si="91"/>
        <v>2331740</v>
      </c>
      <c r="AR373" s="102"/>
    </row>
    <row r="374" spans="1:44" hidden="1" outlineLevel="1">
      <c r="A374" t="s">
        <v>1702</v>
      </c>
      <c r="B374" s="8" t="s">
        <v>2756</v>
      </c>
      <c r="C374" s="1">
        <f t="shared" si="93"/>
        <v>46</v>
      </c>
      <c r="D374" s="6">
        <f>IF(N374&gt;0, RANK(N374,(N374:P374,Q374:AE374)),0)</f>
        <v>2</v>
      </c>
      <c r="E374" s="6">
        <f>IF(O374&gt;0,RANK(O374,(N374:P374,Q374:AE374)),0)</f>
        <v>1</v>
      </c>
      <c r="F374" s="6">
        <f t="shared" si="94"/>
        <v>3</v>
      </c>
      <c r="G374" s="1">
        <f t="shared" si="88"/>
        <v>15</v>
      </c>
      <c r="H374" s="2">
        <f t="shared" si="89"/>
        <v>0.32608695652173914</v>
      </c>
      <c r="I374" s="7"/>
      <c r="J374" s="2">
        <f t="shared" si="95"/>
        <v>0.30434782608695654</v>
      </c>
      <c r="K374" s="2">
        <f t="shared" si="96"/>
        <v>0.63043478260869568</v>
      </c>
      <c r="L374" s="2">
        <f t="shared" si="97"/>
        <v>6.5217391304347824E-2</v>
      </c>
      <c r="M374" s="2">
        <f t="shared" si="98"/>
        <v>-4.163336342344337E-17</v>
      </c>
      <c r="N374" s="53">
        <v>14</v>
      </c>
      <c r="O374" s="53">
        <v>29</v>
      </c>
      <c r="P374" s="53">
        <v>3</v>
      </c>
      <c r="T374" s="57"/>
      <c r="X374" s="53">
        <v>0</v>
      </c>
      <c r="AA374" s="53"/>
      <c r="AG374" t="str">
        <f t="shared" si="92"/>
        <v>Haynesville</v>
      </c>
      <c r="AH374" t="s">
        <v>1323</v>
      </c>
      <c r="AI374">
        <v>2</v>
      </c>
      <c r="AK374" s="92">
        <v>23</v>
      </c>
      <c r="AL374" s="94">
        <v>3</v>
      </c>
      <c r="AM374" s="94">
        <v>135</v>
      </c>
      <c r="AN374" s="98">
        <v>32195</v>
      </c>
      <c r="AO374" s="98">
        <f t="shared" si="90"/>
        <v>23003</v>
      </c>
      <c r="AP374" t="s">
        <v>1353</v>
      </c>
      <c r="AQ374" s="102">
        <f t="shared" si="91"/>
        <v>2332195</v>
      </c>
      <c r="AR374" s="102"/>
    </row>
    <row r="375" spans="1:44" hidden="1" outlineLevel="1">
      <c r="A375" t="s">
        <v>1430</v>
      </c>
      <c r="B375" s="8" t="s">
        <v>2756</v>
      </c>
      <c r="C375" s="1">
        <f t="shared" si="93"/>
        <v>404</v>
      </c>
      <c r="D375" s="6">
        <f>IF(N375&gt;0, RANK(N375,(N375:P375,Q375:AE375)),0)</f>
        <v>2</v>
      </c>
      <c r="E375" s="6">
        <f>IF(O375&gt;0,RANK(O375,(N375:P375,Q375:AE375)),0)</f>
        <v>1</v>
      </c>
      <c r="F375" s="6">
        <f t="shared" si="94"/>
        <v>3</v>
      </c>
      <c r="G375" s="1">
        <f t="shared" si="88"/>
        <v>151</v>
      </c>
      <c r="H375" s="2">
        <f t="shared" si="89"/>
        <v>0.37376237623762376</v>
      </c>
      <c r="I375" s="7"/>
      <c r="J375" s="2">
        <f t="shared" si="95"/>
        <v>0.29455445544554454</v>
      </c>
      <c r="K375" s="2">
        <f t="shared" si="96"/>
        <v>0.66831683168316836</v>
      </c>
      <c r="L375" s="2">
        <f t="shared" si="97"/>
        <v>3.7128712871287127E-2</v>
      </c>
      <c r="M375" s="2">
        <f t="shared" si="98"/>
        <v>-7.6327832942979512E-17</v>
      </c>
      <c r="N375" s="53">
        <v>119</v>
      </c>
      <c r="O375" s="53">
        <v>270</v>
      </c>
      <c r="P375" s="53">
        <v>15</v>
      </c>
      <c r="T375" s="57"/>
      <c r="X375" s="53">
        <v>0</v>
      </c>
      <c r="AA375" s="53"/>
      <c r="AG375" t="str">
        <f t="shared" si="92"/>
        <v>Hebron</v>
      </c>
      <c r="AH375" t="s">
        <v>1738</v>
      </c>
      <c r="AI375">
        <v>2</v>
      </c>
      <c r="AK375" s="92">
        <v>23</v>
      </c>
      <c r="AL375" s="94">
        <v>17</v>
      </c>
      <c r="AM375" s="94">
        <v>70</v>
      </c>
      <c r="AN375" s="98">
        <v>32370</v>
      </c>
      <c r="AO375" s="98">
        <f t="shared" si="90"/>
        <v>23017</v>
      </c>
      <c r="AP375" t="s">
        <v>1353</v>
      </c>
      <c r="AQ375" s="102">
        <f t="shared" si="91"/>
        <v>2332370</v>
      </c>
      <c r="AR375" s="102"/>
    </row>
    <row r="376" spans="1:44" hidden="1" outlineLevel="1">
      <c r="A376" t="s">
        <v>972</v>
      </c>
      <c r="B376" s="8" t="s">
        <v>2756</v>
      </c>
      <c r="C376" s="1">
        <f t="shared" si="93"/>
        <v>1633</v>
      </c>
      <c r="D376" s="6">
        <f>IF(N376&gt;0, RANK(N376,(N376:P376,Q376:AE376)),0)</f>
        <v>2</v>
      </c>
      <c r="E376" s="6">
        <f>IF(O376&gt;0,RANK(O376,(N376:P376,Q376:AE376)),0)</f>
        <v>1</v>
      </c>
      <c r="F376" s="6">
        <f t="shared" si="94"/>
        <v>3</v>
      </c>
      <c r="G376" s="1">
        <f t="shared" si="88"/>
        <v>846</v>
      </c>
      <c r="H376" s="2">
        <f t="shared" si="89"/>
        <v>0.51806491120636866</v>
      </c>
      <c r="I376" s="7"/>
      <c r="J376" s="2">
        <f t="shared" si="95"/>
        <v>0.22535211267605634</v>
      </c>
      <c r="K376" s="2">
        <f t="shared" si="96"/>
        <v>0.74341702388242503</v>
      </c>
      <c r="L376" s="2">
        <f t="shared" si="97"/>
        <v>3.0006123698714023E-2</v>
      </c>
      <c r="M376" s="2">
        <f t="shared" si="98"/>
        <v>1.2247397428045738E-3</v>
      </c>
      <c r="N376" s="53">
        <v>368</v>
      </c>
      <c r="O376" s="53">
        <v>1214</v>
      </c>
      <c r="P376" s="53">
        <v>49</v>
      </c>
      <c r="T376" s="57"/>
      <c r="X376" s="53">
        <v>2</v>
      </c>
      <c r="AA376" s="53"/>
      <c r="AG376" t="str">
        <f t="shared" si="92"/>
        <v>Hermon</v>
      </c>
      <c r="AH376" t="s">
        <v>1447</v>
      </c>
      <c r="AI376">
        <v>2</v>
      </c>
      <c r="AK376" s="92">
        <v>23</v>
      </c>
      <c r="AL376" s="94">
        <v>19</v>
      </c>
      <c r="AM376" s="94">
        <v>145</v>
      </c>
      <c r="AN376" s="98">
        <v>32510</v>
      </c>
      <c r="AO376" s="98">
        <f t="shared" si="90"/>
        <v>23019</v>
      </c>
      <c r="AP376" t="s">
        <v>1353</v>
      </c>
      <c r="AQ376" s="102">
        <f t="shared" si="91"/>
        <v>2332510</v>
      </c>
      <c r="AR376" s="102"/>
    </row>
    <row r="377" spans="1:44" hidden="1" outlineLevel="1">
      <c r="A377" t="s">
        <v>1292</v>
      </c>
      <c r="B377" s="8" t="s">
        <v>2756</v>
      </c>
      <c r="C377" s="1">
        <f t="shared" si="93"/>
        <v>31</v>
      </c>
      <c r="D377" s="6">
        <f>IF(N377&gt;0, RANK(N377,(N377:P377,Q377:AE377)),0)</f>
        <v>2</v>
      </c>
      <c r="E377" s="6">
        <f>IF(O377&gt;0,RANK(O377,(N377:P377,Q377:AE377)),0)</f>
        <v>1</v>
      </c>
      <c r="F377" s="6">
        <f t="shared" si="94"/>
        <v>3</v>
      </c>
      <c r="G377" s="1">
        <f t="shared" si="88"/>
        <v>18</v>
      </c>
      <c r="H377" s="2">
        <f t="shared" si="89"/>
        <v>0.58064516129032262</v>
      </c>
      <c r="I377" s="7"/>
      <c r="J377" s="2">
        <f t="shared" si="95"/>
        <v>0.16129032258064516</v>
      </c>
      <c r="K377" s="2">
        <f t="shared" si="96"/>
        <v>0.74193548387096775</v>
      </c>
      <c r="L377" s="2">
        <f t="shared" si="97"/>
        <v>9.6774193548387094E-2</v>
      </c>
      <c r="M377" s="2">
        <f t="shared" si="98"/>
        <v>2.7755575615628914E-17</v>
      </c>
      <c r="N377" s="53">
        <v>5</v>
      </c>
      <c r="O377" s="53">
        <v>23</v>
      </c>
      <c r="P377" s="53">
        <v>3</v>
      </c>
      <c r="T377" s="57"/>
      <c r="X377" s="53">
        <v>0</v>
      </c>
      <c r="AA377" s="53"/>
      <c r="AG377" t="str">
        <f t="shared" si="92"/>
        <v>Hersey</v>
      </c>
      <c r="AH377" t="s">
        <v>1323</v>
      </c>
      <c r="AI377">
        <v>2</v>
      </c>
      <c r="AK377" s="92">
        <v>23</v>
      </c>
      <c r="AL377" s="94">
        <v>3</v>
      </c>
      <c r="AM377" s="94">
        <v>140</v>
      </c>
      <c r="AN377" s="98">
        <v>32685</v>
      </c>
      <c r="AO377" s="98">
        <f t="shared" si="90"/>
        <v>23003</v>
      </c>
      <c r="AP377" t="s">
        <v>1353</v>
      </c>
      <c r="AQ377" s="102">
        <f t="shared" si="91"/>
        <v>2332685</v>
      </c>
      <c r="AR377" s="102"/>
    </row>
    <row r="378" spans="1:44" hidden="1" outlineLevel="1">
      <c r="A378" t="s">
        <v>1546</v>
      </c>
      <c r="B378" s="8" t="s">
        <v>2756</v>
      </c>
      <c r="C378" s="1">
        <f t="shared" si="93"/>
        <v>104</v>
      </c>
      <c r="D378" s="6">
        <f>IF(N378&gt;0, RANK(N378,(N378:P378,Q378:AE378)),0)</f>
        <v>2</v>
      </c>
      <c r="E378" s="6">
        <f>IF(O378&gt;0,RANK(O378,(N378:P378,Q378:AE378)),0)</f>
        <v>1</v>
      </c>
      <c r="F378" s="6">
        <f t="shared" si="94"/>
        <v>3</v>
      </c>
      <c r="G378" s="1">
        <f t="shared" si="88"/>
        <v>31</v>
      </c>
      <c r="H378" s="2">
        <f t="shared" si="89"/>
        <v>0.29807692307692307</v>
      </c>
      <c r="I378" s="7"/>
      <c r="J378" s="2">
        <f t="shared" si="95"/>
        <v>0.33653846153846156</v>
      </c>
      <c r="K378" s="2">
        <f t="shared" si="96"/>
        <v>0.63461538461538458</v>
      </c>
      <c r="L378" s="2">
        <f t="shared" si="97"/>
        <v>2.8846153846153848E-2</v>
      </c>
      <c r="M378" s="2">
        <f t="shared" si="98"/>
        <v>6.9388939039072284E-18</v>
      </c>
      <c r="N378" s="53">
        <v>35</v>
      </c>
      <c r="O378" s="53">
        <v>66</v>
      </c>
      <c r="P378" s="53">
        <v>3</v>
      </c>
      <c r="T378" s="57"/>
      <c r="X378" s="53">
        <v>0</v>
      </c>
      <c r="AA378" s="53"/>
      <c r="AG378" t="str">
        <f t="shared" si="92"/>
        <v>Highland</v>
      </c>
      <c r="AH378" t="s">
        <v>198</v>
      </c>
      <c r="AI378">
        <v>2</v>
      </c>
      <c r="AK378" s="92">
        <v>23</v>
      </c>
      <c r="AL378" s="94">
        <v>25</v>
      </c>
      <c r="AM378" s="94">
        <v>75</v>
      </c>
      <c r="AN378" s="98">
        <v>32895</v>
      </c>
      <c r="AO378" s="98">
        <f t="shared" si="90"/>
        <v>23025</v>
      </c>
      <c r="AP378" t="s">
        <v>2239</v>
      </c>
      <c r="AQ378" s="102">
        <f t="shared" si="91"/>
        <v>2332895</v>
      </c>
      <c r="AR378" s="102"/>
    </row>
    <row r="379" spans="1:44" hidden="1" outlineLevel="1">
      <c r="A379" t="s">
        <v>1127</v>
      </c>
      <c r="B379" s="8" t="s">
        <v>2756</v>
      </c>
      <c r="C379" s="1">
        <f t="shared" si="93"/>
        <v>544</v>
      </c>
      <c r="D379" s="6">
        <f>IF(N379&gt;0, RANK(N379,(N379:P379,Q379:AE379)),0)</f>
        <v>2</v>
      </c>
      <c r="E379" s="6">
        <f>IF(O379&gt;0,RANK(O379,(N379:P379,Q379:AE379)),0)</f>
        <v>1</v>
      </c>
      <c r="F379" s="6">
        <f t="shared" si="94"/>
        <v>3</v>
      </c>
      <c r="G379" s="1">
        <f t="shared" si="88"/>
        <v>140</v>
      </c>
      <c r="H379" s="2">
        <f t="shared" si="89"/>
        <v>0.25735294117647056</v>
      </c>
      <c r="I379" s="7"/>
      <c r="J379" s="2">
        <f t="shared" si="95"/>
        <v>0.3547794117647059</v>
      </c>
      <c r="K379" s="2">
        <f t="shared" si="96"/>
        <v>0.61213235294117652</v>
      </c>
      <c r="L379" s="2">
        <f t="shared" si="97"/>
        <v>3.3088235294117647E-2</v>
      </c>
      <c r="M379" s="2">
        <f t="shared" si="98"/>
        <v>-6.9388939039072284E-18</v>
      </c>
      <c r="N379" s="53">
        <v>193</v>
      </c>
      <c r="O379" s="53">
        <v>333</v>
      </c>
      <c r="P379" s="53">
        <v>18</v>
      </c>
      <c r="T379" s="57"/>
      <c r="X379" s="53">
        <v>0</v>
      </c>
      <c r="AA379" s="53"/>
      <c r="AG379" t="str">
        <f t="shared" si="92"/>
        <v>Hiram</v>
      </c>
      <c r="AH379" t="s">
        <v>1738</v>
      </c>
      <c r="AI379">
        <v>2</v>
      </c>
      <c r="AK379" s="92">
        <v>23</v>
      </c>
      <c r="AL379" s="94">
        <v>17</v>
      </c>
      <c r="AM379" s="94">
        <v>75</v>
      </c>
      <c r="AN379" s="98">
        <v>33315</v>
      </c>
      <c r="AO379" s="98">
        <f t="shared" si="90"/>
        <v>23017</v>
      </c>
      <c r="AP379" t="s">
        <v>1353</v>
      </c>
      <c r="AQ379" s="102">
        <f t="shared" si="91"/>
        <v>2333315</v>
      </c>
      <c r="AR379" s="102"/>
    </row>
    <row r="380" spans="1:44" hidden="1" outlineLevel="1">
      <c r="A380" t="s">
        <v>2699</v>
      </c>
      <c r="B380" s="8" t="s">
        <v>2756</v>
      </c>
      <c r="C380" s="1">
        <f t="shared" si="93"/>
        <v>492</v>
      </c>
      <c r="D380" s="6">
        <f>IF(N380&gt;0, RANK(N380,(N380:P380,Q380:AE380)),0)</f>
        <v>2</v>
      </c>
      <c r="E380" s="6">
        <f>IF(O380&gt;0,RANK(O380,(N380:P380,Q380:AE380)),0)</f>
        <v>1</v>
      </c>
      <c r="F380" s="6">
        <f t="shared" si="94"/>
        <v>3</v>
      </c>
      <c r="G380" s="1">
        <f t="shared" si="88"/>
        <v>328</v>
      </c>
      <c r="H380" s="2">
        <f t="shared" si="89"/>
        <v>0.66666666666666663</v>
      </c>
      <c r="I380" s="7"/>
      <c r="J380" s="2">
        <f t="shared" si="95"/>
        <v>0.13821138211382114</v>
      </c>
      <c r="K380" s="2">
        <f t="shared" si="96"/>
        <v>0.80487804878048785</v>
      </c>
      <c r="L380" s="2">
        <f t="shared" si="97"/>
        <v>5.6910569105691054E-2</v>
      </c>
      <c r="M380" s="2">
        <f t="shared" si="98"/>
        <v>-2.0816681711721685E-17</v>
      </c>
      <c r="N380" s="53">
        <v>68</v>
      </c>
      <c r="O380" s="53">
        <v>396</v>
      </c>
      <c r="P380" s="53">
        <v>28</v>
      </c>
      <c r="T380" s="57"/>
      <c r="X380" s="53">
        <v>0</v>
      </c>
      <c r="AA380" s="53"/>
      <c r="AG380" t="str">
        <f t="shared" si="92"/>
        <v>Hodgdon</v>
      </c>
      <c r="AH380" t="s">
        <v>1323</v>
      </c>
      <c r="AI380">
        <v>2</v>
      </c>
      <c r="AK380" s="92">
        <v>23</v>
      </c>
      <c r="AL380" s="94">
        <v>3</v>
      </c>
      <c r="AM380" s="94">
        <v>145</v>
      </c>
      <c r="AN380" s="98">
        <v>33385</v>
      </c>
      <c r="AO380" s="98">
        <f t="shared" si="90"/>
        <v>23003</v>
      </c>
      <c r="AP380" t="s">
        <v>1353</v>
      </c>
      <c r="AQ380" s="102">
        <f t="shared" si="91"/>
        <v>2333385</v>
      </c>
      <c r="AR380" s="102"/>
    </row>
    <row r="381" spans="1:44" hidden="1" outlineLevel="1">
      <c r="A381" t="s">
        <v>1506</v>
      </c>
      <c r="B381" s="8" t="s">
        <v>2756</v>
      </c>
      <c r="C381" s="1">
        <f t="shared" si="93"/>
        <v>1372</v>
      </c>
      <c r="D381" s="6">
        <f>IF(N381&gt;0, RANK(N381,(N381:P381,Q381:AE381)),0)</f>
        <v>2</v>
      </c>
      <c r="E381" s="6">
        <f>IF(O381&gt;0,RANK(O381,(N381:P381,Q381:AE381)),0)</f>
        <v>1</v>
      </c>
      <c r="F381" s="6">
        <f t="shared" si="94"/>
        <v>3</v>
      </c>
      <c r="G381" s="1">
        <f t="shared" si="88"/>
        <v>720</v>
      </c>
      <c r="H381" s="2">
        <f t="shared" si="89"/>
        <v>0.52478134110787167</v>
      </c>
      <c r="I381" s="7"/>
      <c r="J381" s="2">
        <f t="shared" si="95"/>
        <v>0.21938775510204081</v>
      </c>
      <c r="K381" s="2">
        <f t="shared" si="96"/>
        <v>0.74416909620991256</v>
      </c>
      <c r="L381" s="2">
        <f t="shared" si="97"/>
        <v>3.6443148688046649E-2</v>
      </c>
      <c r="M381" s="2">
        <f t="shared" si="98"/>
        <v>6.9388939039072284E-18</v>
      </c>
      <c r="N381" s="53">
        <v>301</v>
      </c>
      <c r="O381" s="53">
        <v>1021</v>
      </c>
      <c r="P381" s="53">
        <v>50</v>
      </c>
      <c r="T381" s="57"/>
      <c r="X381" s="53">
        <v>0</v>
      </c>
      <c r="AA381" s="53"/>
      <c r="AG381" t="str">
        <f t="shared" si="92"/>
        <v>Holden</v>
      </c>
      <c r="AH381" t="s">
        <v>1447</v>
      </c>
      <c r="AI381">
        <v>2</v>
      </c>
      <c r="AK381" s="92">
        <v>23</v>
      </c>
      <c r="AL381" s="94">
        <v>19</v>
      </c>
      <c r="AM381" s="94">
        <v>150</v>
      </c>
      <c r="AN381" s="98">
        <v>33490</v>
      </c>
      <c r="AO381" s="98">
        <f t="shared" si="90"/>
        <v>23019</v>
      </c>
      <c r="AP381" t="s">
        <v>1353</v>
      </c>
      <c r="AQ381" s="102">
        <f t="shared" si="91"/>
        <v>2333490</v>
      </c>
      <c r="AR381" s="102"/>
    </row>
    <row r="382" spans="1:44" hidden="1" outlineLevel="1">
      <c r="A382" t="s">
        <v>607</v>
      </c>
      <c r="B382" s="8" t="s">
        <v>2756</v>
      </c>
      <c r="C382" s="1">
        <f t="shared" si="93"/>
        <v>1613</v>
      </c>
      <c r="D382" s="6">
        <f>IF(N382&gt;0, RANK(N382,(N382:P382,Q382:AE382)),0)</f>
        <v>2</v>
      </c>
      <c r="E382" s="6">
        <f>IF(O382&gt;0,RANK(O382,(N382:P382,Q382:AE382)),0)</f>
        <v>1</v>
      </c>
      <c r="F382" s="6">
        <f t="shared" si="94"/>
        <v>3</v>
      </c>
      <c r="G382" s="1">
        <f t="shared" si="88"/>
        <v>428</v>
      </c>
      <c r="H382" s="2">
        <f t="shared" si="89"/>
        <v>0.26534407935523868</v>
      </c>
      <c r="I382" s="7"/>
      <c r="J382" s="2">
        <f t="shared" si="95"/>
        <v>0.35275883446993178</v>
      </c>
      <c r="K382" s="2">
        <f t="shared" si="96"/>
        <v>0.61810291382517046</v>
      </c>
      <c r="L382" s="2">
        <f t="shared" si="97"/>
        <v>2.7898326100433975E-2</v>
      </c>
      <c r="M382" s="2">
        <f t="shared" si="98"/>
        <v>1.239925604463836E-3</v>
      </c>
      <c r="N382" s="53">
        <v>569</v>
      </c>
      <c r="O382" s="53">
        <v>997</v>
      </c>
      <c r="P382" s="53">
        <v>45</v>
      </c>
      <c r="T382" s="57"/>
      <c r="X382" s="53">
        <v>2</v>
      </c>
      <c r="AA382" s="53"/>
      <c r="AG382" t="str">
        <f t="shared" si="92"/>
        <v>Hollis</v>
      </c>
      <c r="AH382" t="s">
        <v>1344</v>
      </c>
      <c r="AI382">
        <v>1</v>
      </c>
      <c r="AK382" s="92">
        <v>23</v>
      </c>
      <c r="AL382" s="94">
        <v>31</v>
      </c>
      <c r="AM382" s="94">
        <v>50</v>
      </c>
      <c r="AN382" s="98">
        <v>33665</v>
      </c>
      <c r="AO382" s="98">
        <f t="shared" si="90"/>
        <v>23031</v>
      </c>
      <c r="AP382" t="s">
        <v>1353</v>
      </c>
      <c r="AQ382" s="102">
        <f t="shared" si="91"/>
        <v>2333665</v>
      </c>
      <c r="AR382" s="102"/>
    </row>
    <row r="383" spans="1:44" hidden="1" outlineLevel="1">
      <c r="A383" t="s">
        <v>1369</v>
      </c>
      <c r="B383" s="8" t="s">
        <v>2756</v>
      </c>
      <c r="C383" s="1">
        <f t="shared" si="93"/>
        <v>534</v>
      </c>
      <c r="D383" s="6">
        <f>IF(N383&gt;0, RANK(N383,(N383:P383,Q383:AE383)),0)</f>
        <v>2</v>
      </c>
      <c r="E383" s="6">
        <f>IF(O383&gt;0,RANK(O383,(N383:P383,Q383:AE383)),0)</f>
        <v>1</v>
      </c>
      <c r="F383" s="6">
        <f t="shared" si="94"/>
        <v>3</v>
      </c>
      <c r="G383" s="1">
        <f t="shared" si="88"/>
        <v>246</v>
      </c>
      <c r="H383" s="2">
        <f t="shared" si="89"/>
        <v>0.4606741573033708</v>
      </c>
      <c r="I383" s="7"/>
      <c r="J383" s="2">
        <f t="shared" si="95"/>
        <v>0.2640449438202247</v>
      </c>
      <c r="K383" s="2">
        <f t="shared" si="96"/>
        <v>0.7247191011235955</v>
      </c>
      <c r="L383" s="2">
        <f t="shared" si="97"/>
        <v>1.1235955056179775E-2</v>
      </c>
      <c r="M383" s="2">
        <f t="shared" si="98"/>
        <v>2.7755575615628914E-17</v>
      </c>
      <c r="N383" s="53">
        <v>141</v>
      </c>
      <c r="O383" s="53">
        <v>387</v>
      </c>
      <c r="P383" s="53">
        <v>6</v>
      </c>
      <c r="T383" s="57"/>
      <c r="X383" s="53">
        <v>0</v>
      </c>
      <c r="AA383" s="53"/>
      <c r="AG383" t="str">
        <f t="shared" si="92"/>
        <v>Hope</v>
      </c>
      <c r="AH383" t="s">
        <v>1632</v>
      </c>
      <c r="AI383">
        <v>1</v>
      </c>
      <c r="AK383" s="92">
        <v>23</v>
      </c>
      <c r="AL383" s="94">
        <v>13</v>
      </c>
      <c r="AM383" s="94">
        <v>25</v>
      </c>
      <c r="AN383" s="98">
        <v>33840</v>
      </c>
      <c r="AO383" s="98">
        <f t="shared" si="90"/>
        <v>23013</v>
      </c>
      <c r="AP383" t="s">
        <v>1353</v>
      </c>
      <c r="AQ383" s="102">
        <f t="shared" si="91"/>
        <v>2333840</v>
      </c>
      <c r="AR383" s="102"/>
    </row>
    <row r="384" spans="1:44" hidden="1" outlineLevel="1">
      <c r="A384" t="s">
        <v>1730</v>
      </c>
      <c r="B384" s="8" t="s">
        <v>2756</v>
      </c>
      <c r="C384" s="1">
        <f t="shared" si="93"/>
        <v>2344</v>
      </c>
      <c r="D384" s="6">
        <f>IF(N384&gt;0, RANK(N384,(N384:P384,Q384:AE384)),0)</f>
        <v>2</v>
      </c>
      <c r="E384" s="6">
        <f>IF(O384&gt;0,RANK(O384,(N384:P384,Q384:AE384)),0)</f>
        <v>1</v>
      </c>
      <c r="F384" s="6">
        <f t="shared" si="94"/>
        <v>3</v>
      </c>
      <c r="G384" s="1">
        <f t="shared" si="88"/>
        <v>1299</v>
      </c>
      <c r="H384" s="2">
        <f t="shared" si="89"/>
        <v>0.55418088737201365</v>
      </c>
      <c r="I384" s="7"/>
      <c r="J384" s="2">
        <f t="shared" si="95"/>
        <v>0.20264505119453924</v>
      </c>
      <c r="K384" s="2">
        <f t="shared" si="96"/>
        <v>0.75682593856655289</v>
      </c>
      <c r="L384" s="2">
        <f t="shared" si="97"/>
        <v>4.0529010238907849E-2</v>
      </c>
      <c r="M384" s="2">
        <f t="shared" si="98"/>
        <v>2.0816681711721685E-17</v>
      </c>
      <c r="N384" s="53">
        <v>475</v>
      </c>
      <c r="O384" s="53">
        <v>1774</v>
      </c>
      <c r="P384" s="53">
        <v>95</v>
      </c>
      <c r="T384" s="57"/>
      <c r="X384" s="53">
        <v>0</v>
      </c>
      <c r="AA384" s="53"/>
      <c r="AG384" t="str">
        <f t="shared" si="92"/>
        <v>Houlton</v>
      </c>
      <c r="AH384" t="s">
        <v>1323</v>
      </c>
      <c r="AI384">
        <v>2</v>
      </c>
      <c r="AK384" s="92">
        <v>23</v>
      </c>
      <c r="AL384" s="94">
        <v>3</v>
      </c>
      <c r="AM384" s="94">
        <v>150</v>
      </c>
      <c r="AN384" s="98">
        <v>33980</v>
      </c>
      <c r="AO384" s="98">
        <f t="shared" si="90"/>
        <v>23003</v>
      </c>
      <c r="AP384" t="s">
        <v>1353</v>
      </c>
      <c r="AQ384" s="102">
        <f t="shared" si="91"/>
        <v>2333980</v>
      </c>
      <c r="AR384" s="102"/>
    </row>
    <row r="385" spans="1:44" hidden="1" outlineLevel="1">
      <c r="A385" t="s">
        <v>1581</v>
      </c>
      <c r="B385" s="8" t="s">
        <v>2756</v>
      </c>
      <c r="C385" s="1">
        <f t="shared" si="93"/>
        <v>610</v>
      </c>
      <c r="D385" s="6">
        <f>IF(N385&gt;0, RANK(N385,(N385:P385,Q385:AE385)),0)</f>
        <v>2</v>
      </c>
      <c r="E385" s="6">
        <f>IF(O385&gt;0,RANK(O385,(N385:P385,Q385:AE385)),0)</f>
        <v>1</v>
      </c>
      <c r="F385" s="6">
        <f t="shared" si="94"/>
        <v>3</v>
      </c>
      <c r="G385" s="1">
        <f t="shared" si="88"/>
        <v>152</v>
      </c>
      <c r="H385" s="2">
        <f t="shared" si="89"/>
        <v>0.24918032786885247</v>
      </c>
      <c r="I385" s="7"/>
      <c r="J385" s="2">
        <f t="shared" si="95"/>
        <v>0.35737704918032787</v>
      </c>
      <c r="K385" s="2">
        <f t="shared" si="96"/>
        <v>0.60655737704918034</v>
      </c>
      <c r="L385" s="2">
        <f t="shared" si="97"/>
        <v>3.6065573770491806E-2</v>
      </c>
      <c r="M385" s="2">
        <f t="shared" si="98"/>
        <v>-6.9388939039072284E-18</v>
      </c>
      <c r="N385" s="53">
        <v>218</v>
      </c>
      <c r="O385" s="53">
        <v>370</v>
      </c>
      <c r="P385" s="53">
        <v>22</v>
      </c>
      <c r="T385" s="57"/>
      <c r="X385" s="53">
        <v>0</v>
      </c>
      <c r="AA385" s="53"/>
      <c r="AG385" t="str">
        <f t="shared" si="92"/>
        <v>Howland</v>
      </c>
      <c r="AH385" t="s">
        <v>1447</v>
      </c>
      <c r="AI385">
        <v>2</v>
      </c>
      <c r="AK385" s="92">
        <v>23</v>
      </c>
      <c r="AL385" s="94">
        <v>19</v>
      </c>
      <c r="AM385" s="94">
        <v>155</v>
      </c>
      <c r="AN385" s="98">
        <v>34190</v>
      </c>
      <c r="AO385" s="98">
        <f t="shared" si="90"/>
        <v>23019</v>
      </c>
      <c r="AP385" t="s">
        <v>1353</v>
      </c>
      <c r="AQ385" s="102">
        <f t="shared" si="91"/>
        <v>2334190</v>
      </c>
      <c r="AR385" s="102"/>
    </row>
    <row r="386" spans="1:44" hidden="1" outlineLevel="1">
      <c r="A386" t="s">
        <v>15</v>
      </c>
      <c r="B386" s="8" t="s">
        <v>2756</v>
      </c>
      <c r="C386" s="1">
        <f t="shared" si="93"/>
        <v>397</v>
      </c>
      <c r="D386" s="6">
        <f>IF(N386&gt;0, RANK(N386,(N386:P386,Q386:AE386)),0)</f>
        <v>2</v>
      </c>
      <c r="E386" s="6">
        <f>IF(O386&gt;0,RANK(O386,(N386:P386,Q386:AE386)),0)</f>
        <v>1</v>
      </c>
      <c r="F386" s="6">
        <f t="shared" si="94"/>
        <v>3</v>
      </c>
      <c r="G386" s="1">
        <f t="shared" ref="G386:G451" si="99">IF(C386&gt;0,MAX(N386:P386)-LARGE(N386:P386,2),0)</f>
        <v>171</v>
      </c>
      <c r="H386" s="2">
        <f t="shared" ref="H386:H451" si="100">IF(C386&gt;0,G386/C386,0)</f>
        <v>0.43073047858942065</v>
      </c>
      <c r="I386" s="7"/>
      <c r="J386" s="2">
        <f t="shared" si="95"/>
        <v>0.27204030226700254</v>
      </c>
      <c r="K386" s="2">
        <f t="shared" si="96"/>
        <v>0.70277078085642319</v>
      </c>
      <c r="L386" s="2">
        <f t="shared" si="97"/>
        <v>2.2670025188916875E-2</v>
      </c>
      <c r="M386" s="2">
        <f t="shared" si="98"/>
        <v>2.5188916876573327E-3</v>
      </c>
      <c r="N386" s="53">
        <v>108</v>
      </c>
      <c r="O386" s="53">
        <v>279</v>
      </c>
      <c r="P386" s="53">
        <v>9</v>
      </c>
      <c r="T386" s="57"/>
      <c r="X386" s="53">
        <v>1</v>
      </c>
      <c r="AA386" s="53"/>
      <c r="AG386" t="str">
        <f t="shared" si="92"/>
        <v>Hudson</v>
      </c>
      <c r="AH386" t="s">
        <v>1447</v>
      </c>
      <c r="AI386">
        <v>2</v>
      </c>
      <c r="AK386" s="92">
        <v>23</v>
      </c>
      <c r="AL386" s="94">
        <v>19</v>
      </c>
      <c r="AM386" s="94">
        <v>160</v>
      </c>
      <c r="AN386" s="98">
        <v>34365</v>
      </c>
      <c r="AO386" s="98">
        <f t="shared" si="90"/>
        <v>23019</v>
      </c>
      <c r="AP386" t="s">
        <v>1353</v>
      </c>
      <c r="AQ386" s="102">
        <f t="shared" si="91"/>
        <v>2334365</v>
      </c>
      <c r="AR386" s="102"/>
    </row>
    <row r="387" spans="1:44" hidden="1" outlineLevel="1">
      <c r="A387" t="s">
        <v>2573</v>
      </c>
      <c r="B387" s="8" t="s">
        <v>2756</v>
      </c>
      <c r="C387" s="1">
        <f>SUM(N387:AE387)</f>
        <v>151</v>
      </c>
      <c r="D387" s="6">
        <f>IF(N387&gt;0, RANK(N387,(N387:P387,Q387:AE387)),0)</f>
        <v>1</v>
      </c>
      <c r="E387" s="6">
        <f>IF(O387&gt;0,RANK(O387,(N387:P387,Q387:AE387)),0)</f>
        <v>2</v>
      </c>
      <c r="F387" s="6">
        <f>IF(P387&gt;0,RANK(P387,(N387:AE387)),0)</f>
        <v>3</v>
      </c>
      <c r="G387" s="1">
        <f>IF(C387&gt;0,MAX(N387:P387)-LARGE(N387:P387,2),0)</f>
        <v>18</v>
      </c>
      <c r="H387" s="2">
        <f>IF(C387&gt;0,G387/C387,0)</f>
        <v>0.11920529801324503</v>
      </c>
      <c r="I387" s="7"/>
      <c r="J387" s="2">
        <f>IF(C387=0,"-",N387/C387)</f>
        <v>0.54966887417218546</v>
      </c>
      <c r="K387" s="2">
        <f>IF(C387=0,"-",O387/C387)</f>
        <v>0.43046357615894038</v>
      </c>
      <c r="L387" s="2">
        <f>IF(C387=0,"-",P387/C387)</f>
        <v>1.9867549668874173E-2</v>
      </c>
      <c r="M387" s="2">
        <f>IF(C387=0,"-",(1-J387-K387-L387))</f>
        <v>-1.0408340855860843E-17</v>
      </c>
      <c r="N387" s="53">
        <v>83</v>
      </c>
      <c r="O387" s="53">
        <v>65</v>
      </c>
      <c r="P387" s="53">
        <v>3</v>
      </c>
      <c r="T387" s="57"/>
      <c r="X387" s="53">
        <v>0</v>
      </c>
      <c r="AA387" s="53"/>
      <c r="AG387" t="str">
        <f>A387</f>
        <v>Indian Island</v>
      </c>
      <c r="AH387" t="s">
        <v>1447</v>
      </c>
      <c r="AI387">
        <v>2</v>
      </c>
      <c r="AJ387" s="8"/>
      <c r="AK387" s="92">
        <v>23</v>
      </c>
      <c r="AL387" s="94">
        <v>19</v>
      </c>
      <c r="AN387" s="98">
        <v>34400</v>
      </c>
      <c r="AO387" s="98">
        <f t="shared" si="90"/>
        <v>23019</v>
      </c>
      <c r="AP387" s="59" t="s">
        <v>1512</v>
      </c>
      <c r="AQ387" s="120">
        <f t="shared" si="91"/>
        <v>2334400</v>
      </c>
      <c r="AR387" s="120"/>
    </row>
    <row r="388" spans="1:44" hidden="1" outlineLevel="1">
      <c r="A388" s="34" t="s">
        <v>216</v>
      </c>
      <c r="B388" s="8" t="s">
        <v>2756</v>
      </c>
      <c r="C388" s="1">
        <f t="shared" si="93"/>
        <v>74</v>
      </c>
      <c r="D388" s="6">
        <f>IF(N388&gt;0, RANK(N388,(N388:P388,Q388:AE388)),0)</f>
        <v>1</v>
      </c>
      <c r="E388" s="6">
        <f>IF(O388&gt;0,RANK(O388,(N388:P388,Q388:AE388)),0)</f>
        <v>2</v>
      </c>
      <c r="F388" s="6">
        <f t="shared" si="94"/>
        <v>3</v>
      </c>
      <c r="G388" s="1">
        <f t="shared" si="99"/>
        <v>1</v>
      </c>
      <c r="H388" s="2">
        <f t="shared" si="100"/>
        <v>1.3513513513513514E-2</v>
      </c>
      <c r="I388" s="7"/>
      <c r="J388" s="2">
        <f t="shared" si="95"/>
        <v>0.5</v>
      </c>
      <c r="K388" s="2">
        <f t="shared" si="96"/>
        <v>0.48648648648648651</v>
      </c>
      <c r="L388" s="2">
        <f t="shared" si="97"/>
        <v>1.3513513513513514E-2</v>
      </c>
      <c r="M388" s="2">
        <f t="shared" si="98"/>
        <v>-2.7755575615628914E-17</v>
      </c>
      <c r="N388" s="53">
        <v>37</v>
      </c>
      <c r="O388" s="53">
        <v>36</v>
      </c>
      <c r="P388" s="53">
        <v>1</v>
      </c>
      <c r="T388" s="57"/>
      <c r="X388" s="53">
        <v>0</v>
      </c>
      <c r="AA388" s="53"/>
      <c r="AG388" t="str">
        <f t="shared" si="92"/>
        <v>Indian Purchase T3 T4</v>
      </c>
      <c r="AH388" t="s">
        <v>1447</v>
      </c>
      <c r="AI388">
        <v>2</v>
      </c>
      <c r="AK388" s="92">
        <v>23</v>
      </c>
      <c r="AL388" s="94">
        <v>19</v>
      </c>
      <c r="AN388" s="98">
        <v>34450</v>
      </c>
      <c r="AO388" s="98">
        <f t="shared" si="90"/>
        <v>23019</v>
      </c>
      <c r="AP388" t="s">
        <v>2276</v>
      </c>
      <c r="AQ388" s="102">
        <f t="shared" si="91"/>
        <v>2334450</v>
      </c>
      <c r="AR388" s="102"/>
    </row>
    <row r="389" spans="1:44" hidden="1" outlineLevel="1">
      <c r="A389" t="s">
        <v>140</v>
      </c>
      <c r="B389" s="8" t="s">
        <v>2756</v>
      </c>
      <c r="C389" s="1">
        <f t="shared" si="93"/>
        <v>109</v>
      </c>
      <c r="D389" s="6">
        <f>IF(N389&gt;0, RANK(N389,(N389:P389,Q389:AE389)),0)</f>
        <v>1</v>
      </c>
      <c r="E389" s="6">
        <f>IF(O389&gt;0,RANK(O389,(N389:P389,Q389:AE389)),0)</f>
        <v>2</v>
      </c>
      <c r="F389" s="6">
        <f t="shared" si="94"/>
        <v>3</v>
      </c>
      <c r="G389" s="1">
        <f t="shared" si="99"/>
        <v>10</v>
      </c>
      <c r="H389" s="2">
        <f t="shared" si="100"/>
        <v>9.1743119266055051E-2</v>
      </c>
      <c r="I389" s="7"/>
      <c r="J389" s="2">
        <f t="shared" si="95"/>
        <v>0.54128440366972475</v>
      </c>
      <c r="K389" s="2">
        <f t="shared" si="96"/>
        <v>0.44954128440366975</v>
      </c>
      <c r="L389" s="2">
        <f t="shared" si="97"/>
        <v>9.1743119266055051E-3</v>
      </c>
      <c r="M389" s="2">
        <f t="shared" si="98"/>
        <v>0</v>
      </c>
      <c r="N389" s="53">
        <v>59</v>
      </c>
      <c r="O389" s="53">
        <v>49</v>
      </c>
      <c r="P389" s="53">
        <v>1</v>
      </c>
      <c r="T389" s="57"/>
      <c r="X389" s="53">
        <v>0</v>
      </c>
      <c r="AA389" s="53"/>
      <c r="AG389" t="str">
        <f t="shared" si="92"/>
        <v>Indian Township</v>
      </c>
      <c r="AH389" t="s">
        <v>2757</v>
      </c>
      <c r="AI389">
        <v>2</v>
      </c>
      <c r="AK389" s="92">
        <v>23</v>
      </c>
      <c r="AL389" s="94">
        <v>29</v>
      </c>
      <c r="AN389" s="98">
        <v>34500</v>
      </c>
      <c r="AO389" s="98">
        <f t="shared" si="90"/>
        <v>23029</v>
      </c>
      <c r="AP389" t="s">
        <v>1512</v>
      </c>
      <c r="AQ389" s="102">
        <f t="shared" si="91"/>
        <v>2334500</v>
      </c>
      <c r="AR389" s="102"/>
    </row>
    <row r="390" spans="1:44" hidden="1" outlineLevel="1">
      <c r="A390" t="s">
        <v>1575</v>
      </c>
      <c r="B390" s="8" t="s">
        <v>2756</v>
      </c>
      <c r="C390" s="1">
        <f t="shared" si="93"/>
        <v>310</v>
      </c>
      <c r="D390" s="6">
        <f>IF(N390&gt;0, RANK(N390,(N390:P390,Q390:AE390)),0)</f>
        <v>2</v>
      </c>
      <c r="E390" s="6">
        <f>IF(O390&gt;0,RANK(O390,(N390:P390,Q390:AE390)),0)</f>
        <v>1</v>
      </c>
      <c r="F390" s="6">
        <f t="shared" si="94"/>
        <v>3</v>
      </c>
      <c r="G390" s="1">
        <f t="shared" si="99"/>
        <v>35</v>
      </c>
      <c r="H390" s="2">
        <f t="shared" si="100"/>
        <v>0.11290322580645161</v>
      </c>
      <c r="I390" s="7"/>
      <c r="J390" s="2">
        <f t="shared" si="95"/>
        <v>0.40322580645161288</v>
      </c>
      <c r="K390" s="2">
        <f t="shared" si="96"/>
        <v>0.5161290322580645</v>
      </c>
      <c r="L390" s="2">
        <f t="shared" si="97"/>
        <v>8.0645161290322578E-2</v>
      </c>
      <c r="M390" s="2">
        <f t="shared" si="98"/>
        <v>4.163336342344337E-17</v>
      </c>
      <c r="N390" s="53">
        <v>125</v>
      </c>
      <c r="O390" s="53">
        <v>160</v>
      </c>
      <c r="P390" s="53">
        <v>25</v>
      </c>
      <c r="T390" s="57"/>
      <c r="X390" s="53">
        <v>0</v>
      </c>
      <c r="AA390" s="53"/>
      <c r="AG390" t="str">
        <f t="shared" si="92"/>
        <v>Industry</v>
      </c>
      <c r="AH390" t="s">
        <v>2924</v>
      </c>
      <c r="AI390">
        <v>2</v>
      </c>
      <c r="AK390" s="92">
        <v>23</v>
      </c>
      <c r="AL390" s="94">
        <v>7</v>
      </c>
      <c r="AM390" s="94">
        <v>40</v>
      </c>
      <c r="AN390" s="98">
        <v>34820</v>
      </c>
      <c r="AO390" s="98">
        <f t="shared" si="90"/>
        <v>23007</v>
      </c>
      <c r="AP390" t="s">
        <v>1353</v>
      </c>
      <c r="AQ390" s="102">
        <f t="shared" si="91"/>
        <v>2334820</v>
      </c>
      <c r="AR390" s="102"/>
    </row>
    <row r="391" spans="1:44" hidden="1" outlineLevel="1">
      <c r="A391" t="s">
        <v>280</v>
      </c>
      <c r="B391" s="8" t="s">
        <v>2756</v>
      </c>
      <c r="C391" s="1">
        <f t="shared" si="93"/>
        <v>374</v>
      </c>
      <c r="D391" s="6">
        <f>IF(N391&gt;0, RANK(N391,(N391:P391,Q391:AE391)),0)</f>
        <v>2</v>
      </c>
      <c r="E391" s="6">
        <f>IF(O391&gt;0,RANK(O391,(N391:P391,Q391:AE391)),0)</f>
        <v>1</v>
      </c>
      <c r="F391" s="6">
        <f t="shared" si="94"/>
        <v>3</v>
      </c>
      <c r="G391" s="1">
        <f t="shared" si="99"/>
        <v>182</v>
      </c>
      <c r="H391" s="2">
        <f t="shared" si="100"/>
        <v>0.48663101604278075</v>
      </c>
      <c r="I391" s="7"/>
      <c r="J391" s="2">
        <f t="shared" si="95"/>
        <v>0.24064171122994651</v>
      </c>
      <c r="K391" s="2">
        <f t="shared" si="96"/>
        <v>0.72727272727272729</v>
      </c>
      <c r="L391" s="2">
        <f t="shared" si="97"/>
        <v>3.2085561497326207E-2</v>
      </c>
      <c r="M391" s="2">
        <f t="shared" si="98"/>
        <v>1.3877787807814457E-17</v>
      </c>
      <c r="N391" s="53">
        <v>90</v>
      </c>
      <c r="O391" s="53">
        <v>272</v>
      </c>
      <c r="P391" s="53">
        <v>12</v>
      </c>
      <c r="T391" s="57"/>
      <c r="X391" s="53">
        <v>0</v>
      </c>
      <c r="AA391" s="53"/>
      <c r="AG391" t="str">
        <f t="shared" si="92"/>
        <v>Island Falls</v>
      </c>
      <c r="AH391" t="s">
        <v>1323</v>
      </c>
      <c r="AI391">
        <v>2</v>
      </c>
      <c r="AK391" s="92">
        <v>23</v>
      </c>
      <c r="AL391" s="94">
        <v>3</v>
      </c>
      <c r="AM391" s="94">
        <v>155</v>
      </c>
      <c r="AN391" s="98">
        <v>35065</v>
      </c>
      <c r="AO391" s="98">
        <f t="shared" si="90"/>
        <v>23003</v>
      </c>
      <c r="AP391" t="s">
        <v>1353</v>
      </c>
      <c r="AQ391" s="102">
        <f t="shared" si="91"/>
        <v>2335065</v>
      </c>
      <c r="AR391" s="102"/>
    </row>
    <row r="392" spans="1:44" hidden="1" outlineLevel="1">
      <c r="A392" t="s">
        <v>970</v>
      </c>
      <c r="B392" s="8" t="s">
        <v>2756</v>
      </c>
      <c r="C392" s="1">
        <f t="shared" si="93"/>
        <v>55</v>
      </c>
      <c r="D392" s="6">
        <f>IF(N392&gt;0, RANK(N392,(N392:P392,Q392:AE392)),0)</f>
        <v>1</v>
      </c>
      <c r="E392" s="6">
        <f>IF(O392&gt;0,RANK(O392,(N392:P392,Q392:AE392)),0)</f>
        <v>2</v>
      </c>
      <c r="F392" s="6">
        <f t="shared" si="94"/>
        <v>3</v>
      </c>
      <c r="G392" s="1">
        <f t="shared" si="99"/>
        <v>4</v>
      </c>
      <c r="H392" s="2">
        <f t="shared" si="100"/>
        <v>7.2727272727272724E-2</v>
      </c>
      <c r="I392" s="7"/>
      <c r="J392" s="2">
        <f t="shared" si="95"/>
        <v>0.50909090909090904</v>
      </c>
      <c r="K392" s="2">
        <f t="shared" si="96"/>
        <v>0.43636363636363634</v>
      </c>
      <c r="L392" s="2">
        <f t="shared" si="97"/>
        <v>5.4545454545454543E-2</v>
      </c>
      <c r="M392" s="2">
        <f t="shared" si="98"/>
        <v>7.6327832942979512E-17</v>
      </c>
      <c r="N392" s="53">
        <v>28</v>
      </c>
      <c r="O392" s="53">
        <v>24</v>
      </c>
      <c r="P392" s="53">
        <v>3</v>
      </c>
      <c r="T392" s="57"/>
      <c r="X392" s="53">
        <v>0</v>
      </c>
      <c r="AA392" s="53"/>
      <c r="AG392" t="str">
        <f t="shared" si="92"/>
        <v>Isle Au Haut</v>
      </c>
      <c r="AH392" t="s">
        <v>1632</v>
      </c>
      <c r="AI392">
        <v>1</v>
      </c>
      <c r="AK392" s="92">
        <v>23</v>
      </c>
      <c r="AL392" s="94">
        <v>13</v>
      </c>
      <c r="AM392" s="94">
        <v>30</v>
      </c>
      <c r="AN392" s="98">
        <v>35135</v>
      </c>
      <c r="AO392" s="98">
        <f t="shared" si="90"/>
        <v>23013</v>
      </c>
      <c r="AP392" t="s">
        <v>1353</v>
      </c>
      <c r="AQ392" s="102">
        <f t="shared" si="91"/>
        <v>2335135</v>
      </c>
      <c r="AR392" s="102"/>
    </row>
    <row r="393" spans="1:44" hidden="1" outlineLevel="1">
      <c r="A393" t="s">
        <v>1080</v>
      </c>
      <c r="B393" s="8" t="s">
        <v>2756</v>
      </c>
      <c r="C393" s="1">
        <f t="shared" si="93"/>
        <v>329</v>
      </c>
      <c r="D393" s="6">
        <f>IF(N393&gt;0, RANK(N393,(N393:P393,Q393:AE393)),0)</f>
        <v>2</v>
      </c>
      <c r="E393" s="6">
        <f>IF(O393&gt;0,RANK(O393,(N393:P393,Q393:AE393)),0)</f>
        <v>1</v>
      </c>
      <c r="F393" s="6">
        <f t="shared" si="94"/>
        <v>3</v>
      </c>
      <c r="G393" s="1">
        <f t="shared" si="99"/>
        <v>73</v>
      </c>
      <c r="H393" s="2">
        <f t="shared" si="100"/>
        <v>0.22188449848024316</v>
      </c>
      <c r="I393" s="7"/>
      <c r="J393" s="2">
        <f t="shared" si="95"/>
        <v>0.37082066869300911</v>
      </c>
      <c r="K393" s="2">
        <f t="shared" si="96"/>
        <v>0.59270516717325228</v>
      </c>
      <c r="L393" s="2">
        <f t="shared" si="97"/>
        <v>3.64741641337386E-2</v>
      </c>
      <c r="M393" s="2">
        <f t="shared" si="98"/>
        <v>6.9388939039072284E-18</v>
      </c>
      <c r="N393" s="53">
        <v>122</v>
      </c>
      <c r="O393" s="53">
        <v>195</v>
      </c>
      <c r="P393" s="53">
        <v>12</v>
      </c>
      <c r="T393" s="57"/>
      <c r="X393" s="53">
        <v>0</v>
      </c>
      <c r="AA393" s="53"/>
      <c r="AG393" t="str">
        <f t="shared" si="92"/>
        <v>Islesboro</v>
      </c>
      <c r="AH393" t="s">
        <v>1876</v>
      </c>
      <c r="AI393">
        <v>2</v>
      </c>
      <c r="AK393" s="92">
        <v>23</v>
      </c>
      <c r="AL393" s="94">
        <v>27</v>
      </c>
      <c r="AM393" s="94">
        <v>35</v>
      </c>
      <c r="AN393" s="98">
        <v>35240</v>
      </c>
      <c r="AO393" s="98">
        <f t="shared" si="90"/>
        <v>23027</v>
      </c>
      <c r="AP393" t="s">
        <v>1353</v>
      </c>
      <c r="AQ393" s="102">
        <f t="shared" si="91"/>
        <v>2335240</v>
      </c>
      <c r="AR393" s="102"/>
    </row>
    <row r="394" spans="1:44" hidden="1" outlineLevel="1">
      <c r="A394" t="s">
        <v>1081</v>
      </c>
      <c r="B394" s="8" t="s">
        <v>2756</v>
      </c>
      <c r="C394" s="1">
        <f t="shared" si="93"/>
        <v>338</v>
      </c>
      <c r="D394" s="6">
        <f>IF(N394&gt;0, RANK(N394,(N394:P394,Q394:AE394)),0)</f>
        <v>2</v>
      </c>
      <c r="E394" s="6">
        <f>IF(O394&gt;0,RANK(O394,(N394:P394,Q394:AE394)),0)</f>
        <v>1</v>
      </c>
      <c r="F394" s="6">
        <f t="shared" si="94"/>
        <v>3</v>
      </c>
      <c r="G394" s="1">
        <f t="shared" si="99"/>
        <v>104</v>
      </c>
      <c r="H394" s="2">
        <f t="shared" si="100"/>
        <v>0.30769230769230771</v>
      </c>
      <c r="I394" s="7"/>
      <c r="J394" s="2">
        <f t="shared" si="95"/>
        <v>0.31656804733727811</v>
      </c>
      <c r="K394" s="2">
        <f t="shared" si="96"/>
        <v>0.62426035502958577</v>
      </c>
      <c r="L394" s="2">
        <f t="shared" si="97"/>
        <v>5.6213017751479293E-2</v>
      </c>
      <c r="M394" s="2">
        <f t="shared" si="98"/>
        <v>2.9585798816568823E-3</v>
      </c>
      <c r="N394" s="53">
        <v>107</v>
      </c>
      <c r="O394" s="53">
        <v>211</v>
      </c>
      <c r="P394" s="53">
        <v>19</v>
      </c>
      <c r="T394" s="57"/>
      <c r="X394" s="53">
        <v>1</v>
      </c>
      <c r="AA394" s="53"/>
      <c r="AG394" t="str">
        <f t="shared" si="92"/>
        <v>Jackman</v>
      </c>
      <c r="AH394" t="s">
        <v>198</v>
      </c>
      <c r="AI394">
        <v>2</v>
      </c>
      <c r="AK394" s="92">
        <v>23</v>
      </c>
      <c r="AL394" s="94">
        <v>25</v>
      </c>
      <c r="AM394" s="94">
        <v>80</v>
      </c>
      <c r="AN394" s="98">
        <v>35345</v>
      </c>
      <c r="AO394" s="98">
        <f t="shared" si="90"/>
        <v>23025</v>
      </c>
      <c r="AP394" t="s">
        <v>1353</v>
      </c>
      <c r="AQ394" s="102">
        <f t="shared" si="91"/>
        <v>2335345</v>
      </c>
      <c r="AR394" s="102"/>
    </row>
    <row r="395" spans="1:44" hidden="1" outlineLevel="1">
      <c r="A395" t="s">
        <v>2097</v>
      </c>
      <c r="B395" s="8" t="s">
        <v>2756</v>
      </c>
      <c r="C395" s="1">
        <f t="shared" si="93"/>
        <v>211</v>
      </c>
      <c r="D395" s="6">
        <f>IF(N395&gt;0, RANK(N395,(N395:P395,Q395:AE395)),0)</f>
        <v>2</v>
      </c>
      <c r="E395" s="6">
        <f>IF(O395&gt;0,RANK(O395,(N395:P395,Q395:AE395)),0)</f>
        <v>1</v>
      </c>
      <c r="F395" s="6">
        <f t="shared" si="94"/>
        <v>3</v>
      </c>
      <c r="G395" s="1">
        <f t="shared" si="99"/>
        <v>50</v>
      </c>
      <c r="H395" s="2">
        <f t="shared" si="100"/>
        <v>0.23696682464454977</v>
      </c>
      <c r="I395" s="7"/>
      <c r="J395" s="2">
        <f t="shared" si="95"/>
        <v>0.35071090047393366</v>
      </c>
      <c r="K395" s="2">
        <f t="shared" si="96"/>
        <v>0.58767772511848337</v>
      </c>
      <c r="L395" s="2">
        <f t="shared" si="97"/>
        <v>6.1611374407582936E-2</v>
      </c>
      <c r="M395" s="2">
        <f t="shared" si="98"/>
        <v>-2.7755575615628914E-17</v>
      </c>
      <c r="N395" s="53">
        <v>74</v>
      </c>
      <c r="O395" s="53">
        <v>124</v>
      </c>
      <c r="P395" s="53">
        <v>13</v>
      </c>
      <c r="T395" s="57"/>
      <c r="X395" s="53">
        <v>0</v>
      </c>
      <c r="AA395" s="53"/>
      <c r="AG395" t="str">
        <f t="shared" si="92"/>
        <v>Jackson</v>
      </c>
      <c r="AH395" t="s">
        <v>1876</v>
      </c>
      <c r="AI395">
        <v>2</v>
      </c>
      <c r="AK395" s="92">
        <v>23</v>
      </c>
      <c r="AL395" s="94">
        <v>27</v>
      </c>
      <c r="AM395" s="94">
        <v>40</v>
      </c>
      <c r="AN395" s="98">
        <v>35450</v>
      </c>
      <c r="AO395" s="98">
        <f t="shared" si="90"/>
        <v>23027</v>
      </c>
      <c r="AP395" t="s">
        <v>1353</v>
      </c>
      <c r="AQ395" s="102">
        <f t="shared" si="91"/>
        <v>2335450</v>
      </c>
      <c r="AR395" s="102"/>
    </row>
    <row r="396" spans="1:44" hidden="1" outlineLevel="1">
      <c r="A396" t="s">
        <v>2364</v>
      </c>
      <c r="B396" s="8" t="s">
        <v>2756</v>
      </c>
      <c r="C396" s="1">
        <f t="shared" si="93"/>
        <v>2352</v>
      </c>
      <c r="D396" s="6">
        <f>IF(N396&gt;0, RANK(N396,(N396:P396,Q396:AE396)),0)</f>
        <v>1</v>
      </c>
      <c r="E396" s="6">
        <f>IF(O396&gt;0,RANK(O396,(N396:P396,Q396:AE396)),0)</f>
        <v>2</v>
      </c>
      <c r="F396" s="6">
        <f t="shared" si="94"/>
        <v>3</v>
      </c>
      <c r="G396" s="1">
        <f t="shared" si="99"/>
        <v>365</v>
      </c>
      <c r="H396" s="2">
        <f t="shared" si="100"/>
        <v>0.15518707482993196</v>
      </c>
      <c r="I396" s="7"/>
      <c r="J396" s="2">
        <f t="shared" si="95"/>
        <v>0.55697278911564629</v>
      </c>
      <c r="K396" s="2">
        <f t="shared" si="96"/>
        <v>0.4017857142857143</v>
      </c>
      <c r="L396" s="2">
        <f t="shared" si="97"/>
        <v>4.0816326530612242E-2</v>
      </c>
      <c r="M396" s="2">
        <f t="shared" si="98"/>
        <v>4.2517006802716278E-4</v>
      </c>
      <c r="N396" s="53">
        <v>1310</v>
      </c>
      <c r="O396" s="53">
        <v>945</v>
      </c>
      <c r="P396" s="53">
        <v>96</v>
      </c>
      <c r="T396" s="57"/>
      <c r="X396" s="53">
        <v>1</v>
      </c>
      <c r="AA396" s="53"/>
      <c r="AG396" t="str">
        <f t="shared" si="92"/>
        <v>Jay</v>
      </c>
      <c r="AH396" t="s">
        <v>2924</v>
      </c>
      <c r="AI396">
        <v>2</v>
      </c>
      <c r="AK396" s="92">
        <v>23</v>
      </c>
      <c r="AL396" s="94">
        <v>7</v>
      </c>
      <c r="AM396" s="94">
        <v>45</v>
      </c>
      <c r="AN396" s="98">
        <v>35625</v>
      </c>
      <c r="AO396" s="98">
        <f t="shared" si="90"/>
        <v>23007</v>
      </c>
      <c r="AP396" t="s">
        <v>1353</v>
      </c>
      <c r="AQ396" s="102">
        <f t="shared" si="91"/>
        <v>2335625</v>
      </c>
      <c r="AR396" s="102"/>
    </row>
    <row r="397" spans="1:44" hidden="1" outlineLevel="1">
      <c r="A397" t="s">
        <v>1156</v>
      </c>
      <c r="B397" s="8" t="s">
        <v>2756</v>
      </c>
      <c r="C397" s="1">
        <f t="shared" si="93"/>
        <v>1007</v>
      </c>
      <c r="D397" s="6">
        <f>IF(N397&gt;0, RANK(N397,(N397:P397,Q397:AE397)),0)</f>
        <v>2</v>
      </c>
      <c r="E397" s="6">
        <f>IF(O397&gt;0,RANK(O397,(N397:P397,Q397:AE397)),0)</f>
        <v>1</v>
      </c>
      <c r="F397" s="6">
        <f t="shared" si="94"/>
        <v>3</v>
      </c>
      <c r="G397" s="1">
        <f t="shared" si="99"/>
        <v>366</v>
      </c>
      <c r="H397" s="2">
        <f t="shared" si="100"/>
        <v>0.36345580933465738</v>
      </c>
      <c r="I397" s="7"/>
      <c r="J397" s="2">
        <f t="shared" si="95"/>
        <v>0.3028798411122145</v>
      </c>
      <c r="K397" s="2">
        <f t="shared" si="96"/>
        <v>0.66633565044687193</v>
      </c>
      <c r="L397" s="2">
        <f t="shared" si="97"/>
        <v>3.0784508440913606E-2</v>
      </c>
      <c r="M397" s="2">
        <f t="shared" si="98"/>
        <v>2.0816681711721685E-17</v>
      </c>
      <c r="N397" s="53">
        <v>305</v>
      </c>
      <c r="O397" s="53">
        <v>671</v>
      </c>
      <c r="P397" s="53">
        <v>31</v>
      </c>
      <c r="T397" s="57"/>
      <c r="X397" s="53">
        <v>0</v>
      </c>
      <c r="AA397" s="53"/>
      <c r="AG397" t="str">
        <f t="shared" si="92"/>
        <v>Jefferson</v>
      </c>
      <c r="AH397" t="s">
        <v>1001</v>
      </c>
      <c r="AI397">
        <v>1</v>
      </c>
      <c r="AK397" s="92">
        <v>23</v>
      </c>
      <c r="AL397" s="94">
        <v>15</v>
      </c>
      <c r="AM397" s="94">
        <v>50</v>
      </c>
      <c r="AN397" s="98">
        <v>35695</v>
      </c>
      <c r="AO397" s="98">
        <f t="shared" si="90"/>
        <v>23015</v>
      </c>
      <c r="AP397" t="s">
        <v>1353</v>
      </c>
      <c r="AQ397" s="102">
        <f t="shared" si="91"/>
        <v>2335695</v>
      </c>
      <c r="AR397" s="102"/>
    </row>
    <row r="398" spans="1:44" hidden="1" outlineLevel="1">
      <c r="A398" t="s">
        <v>131</v>
      </c>
      <c r="B398" s="8" t="s">
        <v>2756</v>
      </c>
      <c r="C398" s="1">
        <f t="shared" si="93"/>
        <v>220</v>
      </c>
      <c r="D398" s="6">
        <f>IF(N398&gt;0, RANK(N398,(N398:P398,Q398:AE398)),0)</f>
        <v>2</v>
      </c>
      <c r="E398" s="6">
        <f>IF(O398&gt;0,RANK(O398,(N398:P398,Q398:AE398)),0)</f>
        <v>1</v>
      </c>
      <c r="F398" s="6">
        <f t="shared" si="94"/>
        <v>3</v>
      </c>
      <c r="G398" s="1">
        <f t="shared" si="99"/>
        <v>112</v>
      </c>
      <c r="H398" s="2">
        <f t="shared" si="100"/>
        <v>0.50909090909090904</v>
      </c>
      <c r="I398" s="7"/>
      <c r="J398" s="2">
        <f t="shared" si="95"/>
        <v>0.22727272727272727</v>
      </c>
      <c r="K398" s="2">
        <f t="shared" si="96"/>
        <v>0.73636363636363633</v>
      </c>
      <c r="L398" s="2">
        <f t="shared" si="97"/>
        <v>3.6363636363636362E-2</v>
      </c>
      <c r="M398" s="2">
        <f t="shared" si="98"/>
        <v>1.3877787807814457E-17</v>
      </c>
      <c r="N398" s="53">
        <v>50</v>
      </c>
      <c r="O398" s="53">
        <v>162</v>
      </c>
      <c r="P398" s="53">
        <v>8</v>
      </c>
      <c r="T398" s="57"/>
      <c r="X398" s="53">
        <v>0</v>
      </c>
      <c r="AA398" s="53"/>
      <c r="AG398" t="str">
        <f t="shared" si="92"/>
        <v>Jonesboro</v>
      </c>
      <c r="AH398" t="s">
        <v>2757</v>
      </c>
      <c r="AI398">
        <v>2</v>
      </c>
      <c r="AK398" s="92">
        <v>23</v>
      </c>
      <c r="AL398" s="94">
        <v>29</v>
      </c>
      <c r="AM398" s="94">
        <v>115</v>
      </c>
      <c r="AN398" s="98">
        <v>35905</v>
      </c>
      <c r="AO398" s="98">
        <f t="shared" si="90"/>
        <v>23029</v>
      </c>
      <c r="AP398" t="s">
        <v>1353</v>
      </c>
      <c r="AQ398" s="102">
        <f t="shared" si="91"/>
        <v>2335905</v>
      </c>
      <c r="AR398" s="102"/>
    </row>
    <row r="399" spans="1:44" hidden="1" outlineLevel="1">
      <c r="A399" t="s">
        <v>220</v>
      </c>
      <c r="B399" s="8" t="s">
        <v>2756</v>
      </c>
      <c r="C399" s="1">
        <f t="shared" si="93"/>
        <v>476</v>
      </c>
      <c r="D399" s="6">
        <f>IF(N399&gt;0, RANK(N399,(N399:P399,Q399:AE399)),0)</f>
        <v>2</v>
      </c>
      <c r="E399" s="6">
        <f>IF(O399&gt;0,RANK(O399,(N399:P399,Q399:AE399)),0)</f>
        <v>1</v>
      </c>
      <c r="F399" s="6">
        <f t="shared" si="94"/>
        <v>3</v>
      </c>
      <c r="G399" s="1">
        <f t="shared" si="99"/>
        <v>210</v>
      </c>
      <c r="H399" s="2">
        <f t="shared" si="100"/>
        <v>0.44117647058823528</v>
      </c>
      <c r="I399" s="7"/>
      <c r="J399" s="2">
        <f t="shared" si="95"/>
        <v>0.26050420168067229</v>
      </c>
      <c r="K399" s="2">
        <f t="shared" si="96"/>
        <v>0.70168067226890751</v>
      </c>
      <c r="L399" s="2">
        <f t="shared" si="97"/>
        <v>3.7815126050420166E-2</v>
      </c>
      <c r="M399" s="2">
        <f t="shared" si="98"/>
        <v>9.0205620750793969E-17</v>
      </c>
      <c r="N399" s="53">
        <v>124</v>
      </c>
      <c r="O399" s="53">
        <v>334</v>
      </c>
      <c r="P399" s="53">
        <v>18</v>
      </c>
      <c r="T399" s="57"/>
      <c r="X399" s="53">
        <v>0</v>
      </c>
      <c r="AA399" s="53"/>
      <c r="AG399" t="str">
        <f t="shared" si="92"/>
        <v>Jonesport</v>
      </c>
      <c r="AH399" t="s">
        <v>2757</v>
      </c>
      <c r="AI399">
        <v>2</v>
      </c>
      <c r="AK399" s="92">
        <v>23</v>
      </c>
      <c r="AL399" s="94">
        <v>29</v>
      </c>
      <c r="AM399" s="94">
        <v>120</v>
      </c>
      <c r="AN399" s="98">
        <v>36010</v>
      </c>
      <c r="AO399" s="98">
        <f t="shared" si="90"/>
        <v>23029</v>
      </c>
      <c r="AP399" t="s">
        <v>1353</v>
      </c>
      <c r="AQ399" s="102">
        <f t="shared" si="91"/>
        <v>2336010</v>
      </c>
      <c r="AR399" s="102"/>
    </row>
    <row r="400" spans="1:44" hidden="1" outlineLevel="1">
      <c r="A400" t="s">
        <v>920</v>
      </c>
      <c r="B400" s="8" t="s">
        <v>2756</v>
      </c>
      <c r="C400" s="1">
        <f t="shared" si="93"/>
        <v>438</v>
      </c>
      <c r="D400" s="6">
        <f>IF(N400&gt;0, RANK(N400,(N400:P400,Q400:AE400)),0)</f>
        <v>2</v>
      </c>
      <c r="E400" s="6">
        <f>IF(O400&gt;0,RANK(O400,(N400:P400,Q400:AE400)),0)</f>
        <v>1</v>
      </c>
      <c r="F400" s="6">
        <f t="shared" si="94"/>
        <v>3</v>
      </c>
      <c r="G400" s="1">
        <f t="shared" si="99"/>
        <v>152</v>
      </c>
      <c r="H400" s="2">
        <f t="shared" si="100"/>
        <v>0.34703196347031962</v>
      </c>
      <c r="I400" s="7"/>
      <c r="J400" s="2">
        <f t="shared" si="95"/>
        <v>0.31278538812785389</v>
      </c>
      <c r="K400" s="2">
        <f t="shared" si="96"/>
        <v>0.65981735159817356</v>
      </c>
      <c r="L400" s="2">
        <f t="shared" si="97"/>
        <v>2.7397260273972601E-2</v>
      </c>
      <c r="M400" s="2">
        <f t="shared" si="98"/>
        <v>-1.1102230246251565E-16</v>
      </c>
      <c r="N400" s="53">
        <v>137</v>
      </c>
      <c r="O400" s="53">
        <v>289</v>
      </c>
      <c r="P400" s="53">
        <v>12</v>
      </c>
      <c r="T400" s="57"/>
      <c r="X400" s="53">
        <v>0</v>
      </c>
      <c r="AA400" s="53"/>
      <c r="AG400" t="str">
        <f t="shared" si="92"/>
        <v>Kenduskeag</v>
      </c>
      <c r="AH400" t="s">
        <v>1447</v>
      </c>
      <c r="AI400">
        <v>2</v>
      </c>
      <c r="AK400" s="92">
        <v>23</v>
      </c>
      <c r="AL400" s="94">
        <v>19</v>
      </c>
      <c r="AM400" s="94">
        <v>165</v>
      </c>
      <c r="AN400" s="98">
        <v>36325</v>
      </c>
      <c r="AO400" s="98">
        <f t="shared" si="90"/>
        <v>23019</v>
      </c>
      <c r="AP400" t="s">
        <v>1353</v>
      </c>
      <c r="AQ400" s="102">
        <f t="shared" si="91"/>
        <v>2336325</v>
      </c>
      <c r="AR400" s="102"/>
    </row>
    <row r="401" spans="1:44" hidden="1" outlineLevel="1">
      <c r="A401" t="s">
        <v>1720</v>
      </c>
      <c r="B401" s="8" t="s">
        <v>2756</v>
      </c>
      <c r="C401" s="1">
        <f t="shared" si="93"/>
        <v>4566</v>
      </c>
      <c r="D401" s="6">
        <f>IF(N401&gt;0, RANK(N401,(N401:P401,Q401:AE401)),0)</f>
        <v>2</v>
      </c>
      <c r="E401" s="6">
        <f>IF(O401&gt;0,RANK(O401,(N401:P401,Q401:AE401)),0)</f>
        <v>1</v>
      </c>
      <c r="F401" s="6">
        <f t="shared" si="94"/>
        <v>3</v>
      </c>
      <c r="G401" s="1">
        <f t="shared" si="99"/>
        <v>1350</v>
      </c>
      <c r="H401" s="2">
        <f t="shared" si="100"/>
        <v>0.29566360052562418</v>
      </c>
      <c r="I401" s="7"/>
      <c r="J401" s="2">
        <f t="shared" si="95"/>
        <v>0.34012264564169953</v>
      </c>
      <c r="K401" s="2">
        <f t="shared" si="96"/>
        <v>0.63578624616732371</v>
      </c>
      <c r="L401" s="2">
        <f t="shared" si="97"/>
        <v>2.3872098116513359E-2</v>
      </c>
      <c r="M401" s="2">
        <f t="shared" si="98"/>
        <v>2.1901007446345835E-4</v>
      </c>
      <c r="N401" s="53">
        <v>1553</v>
      </c>
      <c r="O401" s="53">
        <v>2903</v>
      </c>
      <c r="P401" s="53">
        <v>109</v>
      </c>
      <c r="T401" s="57"/>
      <c r="X401" s="53">
        <v>1</v>
      </c>
      <c r="AA401" s="53"/>
      <c r="AG401" t="str">
        <f t="shared" si="92"/>
        <v>Kennebunk</v>
      </c>
      <c r="AH401" t="s">
        <v>1344</v>
      </c>
      <c r="AI401">
        <v>1</v>
      </c>
      <c r="AK401" s="92">
        <v>23</v>
      </c>
      <c r="AL401" s="94">
        <v>31</v>
      </c>
      <c r="AM401" s="94">
        <v>55</v>
      </c>
      <c r="AN401" s="98">
        <v>36535</v>
      </c>
      <c r="AO401" s="98">
        <f t="shared" si="90"/>
        <v>23031</v>
      </c>
      <c r="AP401" t="s">
        <v>1353</v>
      </c>
      <c r="AQ401" s="102">
        <f t="shared" si="91"/>
        <v>2336535</v>
      </c>
      <c r="AR401" s="102"/>
    </row>
    <row r="402" spans="1:44" hidden="1" outlineLevel="1">
      <c r="A402" t="s">
        <v>1658</v>
      </c>
      <c r="B402" s="8" t="s">
        <v>2756</v>
      </c>
      <c r="C402" s="1">
        <f t="shared" si="93"/>
        <v>1958</v>
      </c>
      <c r="D402" s="6">
        <f>IF(N402&gt;0, RANK(N402,(N402:P402,Q402:AE402)),0)</f>
        <v>2</v>
      </c>
      <c r="E402" s="6">
        <f>IF(O402&gt;0,RANK(O402,(N402:P402,Q402:AE402)),0)</f>
        <v>1</v>
      </c>
      <c r="F402" s="6">
        <f t="shared" si="94"/>
        <v>3</v>
      </c>
      <c r="G402" s="1">
        <f t="shared" si="99"/>
        <v>668</v>
      </c>
      <c r="H402" s="2">
        <f t="shared" si="100"/>
        <v>0.3411644535240041</v>
      </c>
      <c r="I402" s="7"/>
      <c r="J402" s="2">
        <f t="shared" si="95"/>
        <v>0.31767109295199181</v>
      </c>
      <c r="K402" s="2">
        <f t="shared" si="96"/>
        <v>0.65883554647599596</v>
      </c>
      <c r="L402" s="2">
        <f t="shared" si="97"/>
        <v>2.3493360572012258E-2</v>
      </c>
      <c r="M402" s="2">
        <f t="shared" si="98"/>
        <v>-2.4286128663675299E-17</v>
      </c>
      <c r="N402" s="53">
        <v>622</v>
      </c>
      <c r="O402" s="53">
        <v>1290</v>
      </c>
      <c r="P402" s="53">
        <v>46</v>
      </c>
      <c r="T402" s="57"/>
      <c r="X402" s="53">
        <v>0</v>
      </c>
      <c r="AA402" s="53"/>
      <c r="AG402" t="str">
        <f t="shared" si="92"/>
        <v>Kennebunkport</v>
      </c>
      <c r="AH402" t="s">
        <v>1344</v>
      </c>
      <c r="AI402">
        <v>1</v>
      </c>
      <c r="AK402" s="92">
        <v>23</v>
      </c>
      <c r="AL402" s="94">
        <v>31</v>
      </c>
      <c r="AM402" s="94">
        <v>60</v>
      </c>
      <c r="AN402" s="98">
        <v>36745</v>
      </c>
      <c r="AO402" s="98">
        <f t="shared" si="90"/>
        <v>23031</v>
      </c>
      <c r="AP402" t="s">
        <v>1353</v>
      </c>
      <c r="AQ402" s="102">
        <f t="shared" si="91"/>
        <v>2336745</v>
      </c>
      <c r="AR402" s="102"/>
    </row>
    <row r="403" spans="1:44" hidden="1" outlineLevel="1">
      <c r="A403" t="s">
        <v>264</v>
      </c>
      <c r="B403" s="8" t="s">
        <v>2756</v>
      </c>
      <c r="C403" s="1">
        <f t="shared" si="93"/>
        <v>596</v>
      </c>
      <c r="D403" s="6">
        <f>IF(N403&gt;0, RANK(N403,(N403:P403,Q403:AE403)),0)</f>
        <v>2</v>
      </c>
      <c r="E403" s="6">
        <f>IF(O403&gt;0,RANK(O403,(N403:P403,Q403:AE403)),0)</f>
        <v>1</v>
      </c>
      <c r="F403" s="6">
        <f t="shared" si="94"/>
        <v>3</v>
      </c>
      <c r="G403" s="1">
        <f t="shared" si="99"/>
        <v>227</v>
      </c>
      <c r="H403" s="2">
        <f t="shared" si="100"/>
        <v>0.38087248322147649</v>
      </c>
      <c r="I403" s="7"/>
      <c r="J403" s="2">
        <f t="shared" si="95"/>
        <v>0.28691275167785235</v>
      </c>
      <c r="K403" s="2">
        <f t="shared" si="96"/>
        <v>0.66778523489932884</v>
      </c>
      <c r="L403" s="2">
        <f t="shared" si="97"/>
        <v>4.5302013422818789E-2</v>
      </c>
      <c r="M403" s="2">
        <f t="shared" si="98"/>
        <v>2.0816681711721685E-17</v>
      </c>
      <c r="N403" s="53">
        <v>171</v>
      </c>
      <c r="O403" s="53">
        <v>398</v>
      </c>
      <c r="P403" s="53">
        <v>27</v>
      </c>
      <c r="T403" s="57"/>
      <c r="X403" s="53">
        <v>0</v>
      </c>
      <c r="AA403" s="53"/>
      <c r="AG403" t="str">
        <f t="shared" si="92"/>
        <v>Kingfield</v>
      </c>
      <c r="AH403" t="s">
        <v>2924</v>
      </c>
      <c r="AI403">
        <v>2</v>
      </c>
      <c r="AK403" s="92">
        <v>23</v>
      </c>
      <c r="AL403" s="94">
        <v>7</v>
      </c>
      <c r="AM403" s="94">
        <v>50</v>
      </c>
      <c r="AN403" s="98">
        <v>37025</v>
      </c>
      <c r="AO403" s="98">
        <f t="shared" si="90"/>
        <v>23007</v>
      </c>
      <c r="AP403" t="s">
        <v>1353</v>
      </c>
      <c r="AQ403" s="102">
        <f t="shared" si="91"/>
        <v>2337025</v>
      </c>
      <c r="AR403" s="102"/>
    </row>
    <row r="404" spans="1:44" hidden="1" outlineLevel="1">
      <c r="A404" t="s">
        <v>2692</v>
      </c>
      <c r="B404" s="8" t="s">
        <v>2756</v>
      </c>
      <c r="C404" s="1">
        <f t="shared" si="93"/>
        <v>83</v>
      </c>
      <c r="D404" s="6">
        <f>IF(N404&gt;0, RANK(N404,(N404:P404,Q404:AE404)),0)</f>
        <v>2</v>
      </c>
      <c r="E404" s="6">
        <f>IF(O404&gt;0,RANK(O404,(N404:P404,Q404:AE404)),0)</f>
        <v>1</v>
      </c>
      <c r="F404" s="6">
        <f t="shared" si="94"/>
        <v>3</v>
      </c>
      <c r="G404" s="1">
        <f t="shared" si="99"/>
        <v>17</v>
      </c>
      <c r="H404" s="2">
        <f t="shared" si="100"/>
        <v>0.20481927710843373</v>
      </c>
      <c r="I404" s="7"/>
      <c r="J404" s="2">
        <f t="shared" si="95"/>
        <v>0.38554216867469882</v>
      </c>
      <c r="K404" s="2">
        <f t="shared" si="96"/>
        <v>0.59036144578313254</v>
      </c>
      <c r="L404" s="2">
        <f t="shared" si="97"/>
        <v>2.4096385542168676E-2</v>
      </c>
      <c r="M404" s="2">
        <f t="shared" si="98"/>
        <v>-3.4694469519536142E-17</v>
      </c>
      <c r="N404" s="53">
        <v>32</v>
      </c>
      <c r="O404" s="53">
        <v>49</v>
      </c>
      <c r="P404" s="53">
        <v>2</v>
      </c>
      <c r="T404" s="57"/>
      <c r="X404" s="53">
        <v>0</v>
      </c>
      <c r="AA404" s="53"/>
      <c r="AG404" t="str">
        <f>A404</f>
        <v>Kingman</v>
      </c>
      <c r="AH404" t="s">
        <v>1447</v>
      </c>
      <c r="AI404">
        <v>2</v>
      </c>
      <c r="AK404" s="92">
        <v>23</v>
      </c>
      <c r="AL404" s="94">
        <v>19</v>
      </c>
      <c r="AM404" s="94">
        <v>167</v>
      </c>
      <c r="AN404" s="98">
        <v>37075</v>
      </c>
      <c r="AO404" s="98">
        <f t="shared" si="90"/>
        <v>23019</v>
      </c>
      <c r="AP404" t="s">
        <v>2276</v>
      </c>
      <c r="AQ404" s="102">
        <f t="shared" si="91"/>
        <v>2337075</v>
      </c>
      <c r="AR404" s="102"/>
    </row>
    <row r="405" spans="1:44" hidden="1" outlineLevel="1">
      <c r="A405" t="s">
        <v>1541</v>
      </c>
      <c r="B405" s="8" t="s">
        <v>2756</v>
      </c>
      <c r="C405" s="1">
        <f t="shared" si="93"/>
        <v>10</v>
      </c>
      <c r="D405" s="6">
        <f>IF(N405&gt;0, RANK(N405,(N405:P405,Q405:AE405)),0)</f>
        <v>2</v>
      </c>
      <c r="E405" s="6">
        <f>IF(O405&gt;0,RANK(O405,(N405:P405,Q405:AE405)),0)</f>
        <v>1</v>
      </c>
      <c r="F405" s="6">
        <f t="shared" si="94"/>
        <v>0</v>
      </c>
      <c r="G405" s="1">
        <f t="shared" si="99"/>
        <v>6</v>
      </c>
      <c r="H405" s="2">
        <f t="shared" si="100"/>
        <v>0.6</v>
      </c>
      <c r="I405" s="7"/>
      <c r="J405" s="2">
        <f t="shared" si="95"/>
        <v>0.2</v>
      </c>
      <c r="K405" s="2">
        <f t="shared" si="96"/>
        <v>0.8</v>
      </c>
      <c r="L405" s="2">
        <f t="shared" si="97"/>
        <v>0</v>
      </c>
      <c r="M405" s="2">
        <f t="shared" si="98"/>
        <v>0</v>
      </c>
      <c r="N405" s="53">
        <v>2</v>
      </c>
      <c r="O405" s="53">
        <v>8</v>
      </c>
      <c r="P405" s="53">
        <v>0</v>
      </c>
      <c r="T405" s="57"/>
      <c r="X405" s="53">
        <v>0</v>
      </c>
      <c r="AA405" s="53"/>
      <c r="AG405" t="str">
        <f t="shared" si="92"/>
        <v>Kingsbury</v>
      </c>
      <c r="AH405" t="s">
        <v>361</v>
      </c>
      <c r="AI405">
        <v>2</v>
      </c>
      <c r="AK405" s="92">
        <v>23</v>
      </c>
      <c r="AL405" s="94">
        <v>21</v>
      </c>
      <c r="AM405" s="94">
        <v>55</v>
      </c>
      <c r="AN405" s="98">
        <v>37095</v>
      </c>
      <c r="AO405" s="98">
        <f t="shared" si="90"/>
        <v>23021</v>
      </c>
      <c r="AP405" t="s">
        <v>2239</v>
      </c>
      <c r="AQ405" s="102">
        <f t="shared" si="91"/>
        <v>2337095</v>
      </c>
      <c r="AR405" s="102"/>
    </row>
    <row r="406" spans="1:44" hidden="1" outlineLevel="1">
      <c r="A406" t="s">
        <v>921</v>
      </c>
      <c r="B406" s="8" t="s">
        <v>2756</v>
      </c>
      <c r="C406" s="1">
        <f t="shared" si="93"/>
        <v>3232</v>
      </c>
      <c r="D406" s="6">
        <f>IF(N406&gt;0, RANK(N406,(N406:P406,Q406:AE406)),0)</f>
        <v>2</v>
      </c>
      <c r="E406" s="6">
        <f>IF(O406&gt;0,RANK(O406,(N406:P406,Q406:AE406)),0)</f>
        <v>1</v>
      </c>
      <c r="F406" s="6">
        <f t="shared" si="94"/>
        <v>3</v>
      </c>
      <c r="G406" s="1">
        <f t="shared" si="99"/>
        <v>325</v>
      </c>
      <c r="H406" s="2">
        <f t="shared" si="100"/>
        <v>0.10055693069306931</v>
      </c>
      <c r="I406" s="7"/>
      <c r="J406" s="2">
        <f t="shared" si="95"/>
        <v>0.43935643564356436</v>
      </c>
      <c r="K406" s="2">
        <f t="shared" si="96"/>
        <v>0.53991336633663367</v>
      </c>
      <c r="L406" s="2">
        <f t="shared" si="97"/>
        <v>2.0730198019801981E-2</v>
      </c>
      <c r="M406" s="2">
        <f t="shared" si="98"/>
        <v>-6.591949208711867E-17</v>
      </c>
      <c r="N406" s="53">
        <v>1420</v>
      </c>
      <c r="O406" s="53">
        <v>1745</v>
      </c>
      <c r="P406" s="53">
        <v>67</v>
      </c>
      <c r="T406" s="57"/>
      <c r="X406" s="53">
        <v>0</v>
      </c>
      <c r="AA406" s="53"/>
      <c r="AG406" t="str">
        <f t="shared" si="92"/>
        <v>Kittery</v>
      </c>
      <c r="AH406" t="s">
        <v>1344</v>
      </c>
      <c r="AI406">
        <v>1</v>
      </c>
      <c r="AK406" s="92">
        <v>23</v>
      </c>
      <c r="AL406" s="94">
        <v>31</v>
      </c>
      <c r="AM406" s="94">
        <v>65</v>
      </c>
      <c r="AN406" s="98">
        <v>37270</v>
      </c>
      <c r="AO406" s="98">
        <f t="shared" si="90"/>
        <v>23031</v>
      </c>
      <c r="AP406" t="s">
        <v>1353</v>
      </c>
      <c r="AQ406" s="102">
        <f t="shared" si="91"/>
        <v>2337270</v>
      </c>
      <c r="AR406" s="102"/>
    </row>
    <row r="407" spans="1:44" hidden="1" outlineLevel="1">
      <c r="A407" t="s">
        <v>1632</v>
      </c>
      <c r="B407" s="8" t="s">
        <v>2756</v>
      </c>
      <c r="C407" s="1">
        <f t="shared" si="93"/>
        <v>277</v>
      </c>
      <c r="D407" s="6">
        <f>IF(N407&gt;0, RANK(N407,(N407:P407,Q407:AE407)),0)</f>
        <v>2</v>
      </c>
      <c r="E407" s="6">
        <f>IF(O407&gt;0,RANK(O407,(N407:P407,Q407:AE407)),0)</f>
        <v>1</v>
      </c>
      <c r="F407" s="6">
        <f t="shared" si="94"/>
        <v>3</v>
      </c>
      <c r="G407" s="1">
        <f t="shared" si="99"/>
        <v>131</v>
      </c>
      <c r="H407" s="2">
        <f t="shared" si="100"/>
        <v>0.47292418772563177</v>
      </c>
      <c r="I407" s="7"/>
      <c r="J407" s="2">
        <f t="shared" si="95"/>
        <v>0.24548736462093862</v>
      </c>
      <c r="K407" s="2">
        <f t="shared" si="96"/>
        <v>0.71841155234657039</v>
      </c>
      <c r="L407" s="2">
        <f t="shared" si="97"/>
        <v>3.6101083032490974E-2</v>
      </c>
      <c r="M407" s="2">
        <f t="shared" si="98"/>
        <v>6.9388939039072284E-17</v>
      </c>
      <c r="N407" s="53">
        <v>68</v>
      </c>
      <c r="O407" s="53">
        <v>199</v>
      </c>
      <c r="P407" s="53">
        <v>10</v>
      </c>
      <c r="T407" s="57"/>
      <c r="X407" s="53">
        <v>0</v>
      </c>
      <c r="AA407" s="53"/>
      <c r="AG407" t="str">
        <f t="shared" si="92"/>
        <v>Knox</v>
      </c>
      <c r="AH407" t="s">
        <v>1876</v>
      </c>
      <c r="AI407">
        <v>2</v>
      </c>
      <c r="AK407" s="92">
        <v>23</v>
      </c>
      <c r="AL407" s="94">
        <v>27</v>
      </c>
      <c r="AM407" s="94">
        <v>45</v>
      </c>
      <c r="AN407" s="98">
        <v>37585</v>
      </c>
      <c r="AO407" s="98">
        <f t="shared" si="90"/>
        <v>23027</v>
      </c>
      <c r="AP407" t="s">
        <v>1353</v>
      </c>
      <c r="AQ407" s="102">
        <f t="shared" si="91"/>
        <v>2337585</v>
      </c>
      <c r="AR407" s="102"/>
    </row>
    <row r="408" spans="1:44" hidden="1" outlineLevel="1">
      <c r="A408" t="s">
        <v>922</v>
      </c>
      <c r="B408" s="8" t="s">
        <v>2756</v>
      </c>
      <c r="C408" s="1">
        <f t="shared" si="93"/>
        <v>250</v>
      </c>
      <c r="D408" s="6">
        <f>IF(N408&gt;0, RANK(N408,(N408:P408,Q408:AE408)),0)</f>
        <v>2</v>
      </c>
      <c r="E408" s="6">
        <f>IF(O408&gt;0,RANK(O408,(N408:P408,Q408:AE408)),0)</f>
        <v>1</v>
      </c>
      <c r="F408" s="6">
        <f t="shared" si="94"/>
        <v>3</v>
      </c>
      <c r="G408" s="1">
        <f t="shared" si="99"/>
        <v>87</v>
      </c>
      <c r="H408" s="2">
        <f t="shared" si="100"/>
        <v>0.34799999999999998</v>
      </c>
      <c r="I408" s="7"/>
      <c r="J408" s="2">
        <f t="shared" si="95"/>
        <v>0.28399999999999997</v>
      </c>
      <c r="K408" s="2">
        <f t="shared" si="96"/>
        <v>0.63200000000000001</v>
      </c>
      <c r="L408" s="2">
        <f t="shared" si="97"/>
        <v>8.4000000000000005E-2</v>
      </c>
      <c r="M408" s="2">
        <f t="shared" si="98"/>
        <v>-4.163336342344337E-17</v>
      </c>
      <c r="N408" s="53">
        <v>71</v>
      </c>
      <c r="O408" s="53">
        <v>158</v>
      </c>
      <c r="P408" s="53">
        <v>21</v>
      </c>
      <c r="T408" s="57"/>
      <c r="X408" s="53">
        <v>0</v>
      </c>
      <c r="AA408" s="53"/>
      <c r="AG408" t="str">
        <f t="shared" si="92"/>
        <v>Lagrange</v>
      </c>
      <c r="AH408" t="s">
        <v>1447</v>
      </c>
      <c r="AI408">
        <v>2</v>
      </c>
      <c r="AK408" s="92">
        <v>23</v>
      </c>
      <c r="AL408" s="94">
        <v>19</v>
      </c>
      <c r="AM408" s="94">
        <v>170</v>
      </c>
      <c r="AN408" s="98">
        <v>37760</v>
      </c>
      <c r="AO408" s="98">
        <f t="shared" si="90"/>
        <v>23019</v>
      </c>
      <c r="AP408" t="s">
        <v>1353</v>
      </c>
      <c r="AQ408" s="102">
        <f t="shared" si="91"/>
        <v>2337760</v>
      </c>
      <c r="AR408" s="102"/>
    </row>
    <row r="409" spans="1:44" hidden="1" outlineLevel="1">
      <c r="A409" t="s">
        <v>2576</v>
      </c>
      <c r="B409" s="8" t="s">
        <v>2756</v>
      </c>
      <c r="C409" s="1">
        <f t="shared" si="93"/>
        <v>29</v>
      </c>
      <c r="D409" s="6">
        <f>IF(N409&gt;0, RANK(N409,(N409:P409,Q409:AE409)),0)</f>
        <v>2</v>
      </c>
      <c r="E409" s="6">
        <f>IF(O409&gt;0,RANK(O409,(N409:P409,Q409:AE409)),0)</f>
        <v>1</v>
      </c>
      <c r="F409" s="6">
        <f t="shared" si="94"/>
        <v>0</v>
      </c>
      <c r="G409" s="1">
        <f t="shared" si="99"/>
        <v>17</v>
      </c>
      <c r="H409" s="2">
        <f t="shared" si="100"/>
        <v>0.58620689655172409</v>
      </c>
      <c r="I409" s="7"/>
      <c r="J409" s="2">
        <f t="shared" si="95"/>
        <v>0.20689655172413793</v>
      </c>
      <c r="K409" s="2">
        <f t="shared" si="96"/>
        <v>0.7931034482758621</v>
      </c>
      <c r="L409" s="2">
        <f t="shared" si="97"/>
        <v>0</v>
      </c>
      <c r="M409" s="2">
        <f t="shared" si="98"/>
        <v>0</v>
      </c>
      <c r="N409" s="53">
        <v>6</v>
      </c>
      <c r="O409" s="53">
        <v>23</v>
      </c>
      <c r="P409" s="53">
        <v>0</v>
      </c>
      <c r="T409" s="57"/>
      <c r="X409" s="53">
        <v>0</v>
      </c>
      <c r="AA409" s="53"/>
      <c r="AG409" t="str">
        <f t="shared" si="92"/>
        <v>Lake View</v>
      </c>
      <c r="AH409" t="s">
        <v>361</v>
      </c>
      <c r="AI409">
        <v>2</v>
      </c>
      <c r="AK409" s="92">
        <v>23</v>
      </c>
      <c r="AL409" s="94">
        <v>21</v>
      </c>
      <c r="AM409" s="94">
        <v>60</v>
      </c>
      <c r="AN409" s="98">
        <v>37970</v>
      </c>
      <c r="AO409" s="98">
        <f t="shared" si="90"/>
        <v>23021</v>
      </c>
      <c r="AP409" t="s">
        <v>2239</v>
      </c>
      <c r="AQ409" s="102">
        <f t="shared" si="91"/>
        <v>2337970</v>
      </c>
      <c r="AR409" s="102"/>
    </row>
    <row r="410" spans="1:44" hidden="1" outlineLevel="1">
      <c r="A410" t="s">
        <v>995</v>
      </c>
      <c r="B410" s="8" t="s">
        <v>2756</v>
      </c>
      <c r="C410" s="1">
        <f t="shared" si="93"/>
        <v>28</v>
      </c>
      <c r="D410" s="6">
        <f>IF(N410&gt;0, RANK(N410,(N410:P410,Q410:AE410)),0)</f>
        <v>2</v>
      </c>
      <c r="E410" s="6">
        <f>IF(O410&gt;0,RANK(O410,(N410:P410,Q410:AE410)),0)</f>
        <v>1</v>
      </c>
      <c r="F410" s="6">
        <f t="shared" si="94"/>
        <v>3</v>
      </c>
      <c r="G410" s="1">
        <f t="shared" si="99"/>
        <v>18</v>
      </c>
      <c r="H410" s="2">
        <f t="shared" si="100"/>
        <v>0.6428571428571429</v>
      </c>
      <c r="I410" s="7"/>
      <c r="J410" s="2">
        <f t="shared" si="95"/>
        <v>0.14285714285714285</v>
      </c>
      <c r="K410" s="2">
        <f t="shared" si="96"/>
        <v>0.7857142857142857</v>
      </c>
      <c r="L410" s="2">
        <f t="shared" si="97"/>
        <v>7.1428571428571425E-2</v>
      </c>
      <c r="M410" s="2">
        <f t="shared" si="98"/>
        <v>8.3266726846886741E-17</v>
      </c>
      <c r="N410" s="53">
        <v>4</v>
      </c>
      <c r="O410" s="53">
        <v>22</v>
      </c>
      <c r="P410" s="53">
        <v>2</v>
      </c>
      <c r="T410" s="57"/>
      <c r="X410" s="53">
        <v>0</v>
      </c>
      <c r="AA410" s="53"/>
      <c r="AG410" t="str">
        <f t="shared" si="92"/>
        <v>Lakeville</v>
      </c>
      <c r="AH410" t="s">
        <v>1447</v>
      </c>
      <c r="AI410">
        <v>2</v>
      </c>
      <c r="AK410" s="92">
        <v>23</v>
      </c>
      <c r="AL410" s="94">
        <v>19</v>
      </c>
      <c r="AM410" s="94">
        <v>175</v>
      </c>
      <c r="AN410" s="98">
        <v>38005</v>
      </c>
      <c r="AO410" s="98">
        <f t="shared" si="90"/>
        <v>23019</v>
      </c>
      <c r="AP410" t="s">
        <v>1353</v>
      </c>
      <c r="AQ410" s="102">
        <f t="shared" si="91"/>
        <v>2338005</v>
      </c>
      <c r="AR410" s="102"/>
    </row>
    <row r="411" spans="1:44" hidden="1" outlineLevel="1">
      <c r="A411" t="s">
        <v>1518</v>
      </c>
      <c r="B411" s="8" t="s">
        <v>2756</v>
      </c>
      <c r="C411" s="1">
        <f t="shared" si="93"/>
        <v>675</v>
      </c>
      <c r="D411" s="6">
        <f>IF(N411&gt;0, RANK(N411,(N411:P411,Q411:AE411)),0)</f>
        <v>2</v>
      </c>
      <c r="E411" s="6">
        <f>IF(O411&gt;0,RANK(O411,(N411:P411,Q411:AE411)),0)</f>
        <v>1</v>
      </c>
      <c r="F411" s="6">
        <f t="shared" si="94"/>
        <v>3</v>
      </c>
      <c r="G411" s="1">
        <f t="shared" si="99"/>
        <v>258</v>
      </c>
      <c r="H411" s="2">
        <f t="shared" si="100"/>
        <v>0.38222222222222224</v>
      </c>
      <c r="I411" s="7"/>
      <c r="J411" s="2">
        <f t="shared" si="95"/>
        <v>0.28740740740740739</v>
      </c>
      <c r="K411" s="2">
        <f t="shared" si="96"/>
        <v>0.66962962962962957</v>
      </c>
      <c r="L411" s="2">
        <f t="shared" si="97"/>
        <v>4.296296296296296E-2</v>
      </c>
      <c r="M411" s="2">
        <f t="shared" si="98"/>
        <v>1.3183898417423734E-16</v>
      </c>
      <c r="N411" s="53">
        <v>194</v>
      </c>
      <c r="O411" s="53">
        <v>452</v>
      </c>
      <c r="P411" s="53">
        <v>29</v>
      </c>
      <c r="T411" s="57"/>
      <c r="X411" s="53">
        <v>0</v>
      </c>
      <c r="AA411" s="53"/>
      <c r="AG411" t="str">
        <f t="shared" si="92"/>
        <v>Lamoine</v>
      </c>
      <c r="AH411" t="s">
        <v>2792</v>
      </c>
      <c r="AI411">
        <v>2</v>
      </c>
      <c r="AK411" s="92">
        <v>23</v>
      </c>
      <c r="AL411" s="94">
        <v>9</v>
      </c>
      <c r="AM411" s="94">
        <v>85</v>
      </c>
      <c r="AN411" s="98">
        <v>38180</v>
      </c>
      <c r="AO411" s="98">
        <f t="shared" si="90"/>
        <v>23009</v>
      </c>
      <c r="AP411" t="s">
        <v>1353</v>
      </c>
      <c r="AQ411" s="102">
        <f t="shared" si="91"/>
        <v>2338180</v>
      </c>
      <c r="AR411" s="102"/>
    </row>
    <row r="412" spans="1:44" hidden="1" outlineLevel="1">
      <c r="A412" t="s">
        <v>1947</v>
      </c>
      <c r="B412" s="8" t="s">
        <v>2756</v>
      </c>
      <c r="C412" s="1">
        <f t="shared" si="93"/>
        <v>1394</v>
      </c>
      <c r="D412" s="6">
        <f>IF(N412&gt;0, RANK(N412,(N412:P412,Q412:AE412)),0)</f>
        <v>2</v>
      </c>
      <c r="E412" s="6">
        <f>IF(O412&gt;0,RANK(O412,(N412:P412,Q412:AE412)),0)</f>
        <v>1</v>
      </c>
      <c r="F412" s="6">
        <f t="shared" si="94"/>
        <v>3</v>
      </c>
      <c r="G412" s="1">
        <f t="shared" si="99"/>
        <v>547</v>
      </c>
      <c r="H412" s="2">
        <f t="shared" si="100"/>
        <v>0.39239598278335724</v>
      </c>
      <c r="I412" s="7"/>
      <c r="J412" s="2">
        <f t="shared" si="95"/>
        <v>0.2769010043041607</v>
      </c>
      <c r="K412" s="2">
        <f t="shared" si="96"/>
        <v>0.66929698708751795</v>
      </c>
      <c r="L412" s="2">
        <f t="shared" si="97"/>
        <v>5.3802008608321378E-2</v>
      </c>
      <c r="M412" s="2">
        <f t="shared" si="98"/>
        <v>2.7755575615628914E-17</v>
      </c>
      <c r="N412" s="53">
        <v>386</v>
      </c>
      <c r="O412" s="53">
        <v>933</v>
      </c>
      <c r="P412" s="53">
        <v>75</v>
      </c>
      <c r="T412" s="57"/>
      <c r="X412" s="53">
        <v>0</v>
      </c>
      <c r="AA412" s="53"/>
      <c r="AG412" t="str">
        <f t="shared" si="92"/>
        <v>Lebanon</v>
      </c>
      <c r="AH412" t="s">
        <v>1344</v>
      </c>
      <c r="AI412">
        <v>1</v>
      </c>
      <c r="AK412" s="92">
        <v>23</v>
      </c>
      <c r="AL412" s="94">
        <v>31</v>
      </c>
      <c r="AM412" s="94">
        <v>70</v>
      </c>
      <c r="AN412" s="98">
        <v>38425</v>
      </c>
      <c r="AO412" s="98">
        <f t="shared" si="90"/>
        <v>23031</v>
      </c>
      <c r="AP412" t="s">
        <v>1353</v>
      </c>
      <c r="AQ412" s="102">
        <f t="shared" si="91"/>
        <v>2338425</v>
      </c>
      <c r="AR412" s="102"/>
    </row>
    <row r="413" spans="1:44" hidden="1" outlineLevel="1">
      <c r="A413" t="s">
        <v>694</v>
      </c>
      <c r="B413" s="8" t="s">
        <v>2756</v>
      </c>
      <c r="C413" s="1">
        <f t="shared" si="93"/>
        <v>324</v>
      </c>
      <c r="D413" s="6">
        <f>IF(N413&gt;0, RANK(N413,(N413:P413,Q413:AE413)),0)</f>
        <v>2</v>
      </c>
      <c r="E413" s="6">
        <f>IF(O413&gt;0,RANK(O413,(N413:P413,Q413:AE413)),0)</f>
        <v>1</v>
      </c>
      <c r="F413" s="6">
        <f t="shared" si="94"/>
        <v>3</v>
      </c>
      <c r="G413" s="1">
        <f t="shared" si="99"/>
        <v>193</v>
      </c>
      <c r="H413" s="2">
        <f t="shared" si="100"/>
        <v>0.59567901234567899</v>
      </c>
      <c r="I413" s="7"/>
      <c r="J413" s="2">
        <f t="shared" si="95"/>
        <v>0.19135802469135801</v>
      </c>
      <c r="K413" s="2">
        <f t="shared" si="96"/>
        <v>0.78703703703703709</v>
      </c>
      <c r="L413" s="2">
        <f t="shared" si="97"/>
        <v>2.1604938271604937E-2</v>
      </c>
      <c r="M413" s="2">
        <f t="shared" si="98"/>
        <v>-1.3877787807814457E-17</v>
      </c>
      <c r="N413" s="53">
        <v>62</v>
      </c>
      <c r="O413" s="53">
        <v>255</v>
      </c>
      <c r="P413" s="53">
        <v>7</v>
      </c>
      <c r="T413" s="57"/>
      <c r="X413" s="53">
        <v>0</v>
      </c>
      <c r="AA413" s="53"/>
      <c r="AG413" t="str">
        <f t="shared" si="92"/>
        <v>Lee</v>
      </c>
      <c r="AH413" t="s">
        <v>1447</v>
      </c>
      <c r="AI413">
        <v>2</v>
      </c>
      <c r="AK413" s="92">
        <v>23</v>
      </c>
      <c r="AL413" s="94">
        <v>19</v>
      </c>
      <c r="AM413" s="94">
        <v>180</v>
      </c>
      <c r="AN413" s="98">
        <v>38530</v>
      </c>
      <c r="AO413" s="98">
        <f t="shared" si="90"/>
        <v>23019</v>
      </c>
      <c r="AP413" t="s">
        <v>1353</v>
      </c>
      <c r="AQ413" s="102">
        <f t="shared" si="91"/>
        <v>2338530</v>
      </c>
      <c r="AR413" s="102"/>
    </row>
    <row r="414" spans="1:44" hidden="1" outlineLevel="1">
      <c r="A414" t="s">
        <v>1519</v>
      </c>
      <c r="B414" s="8" t="s">
        <v>2756</v>
      </c>
      <c r="C414" s="1">
        <f t="shared" si="93"/>
        <v>735</v>
      </c>
      <c r="D414" s="6">
        <f>IF(N414&gt;0, RANK(N414,(N414:P414,Q414:AE414)),0)</f>
        <v>2</v>
      </c>
      <c r="E414" s="6">
        <f>IF(O414&gt;0,RANK(O414,(N414:P414,Q414:AE414)),0)</f>
        <v>1</v>
      </c>
      <c r="F414" s="6">
        <f t="shared" si="94"/>
        <v>3</v>
      </c>
      <c r="G414" s="1">
        <f t="shared" si="99"/>
        <v>116</v>
      </c>
      <c r="H414" s="2">
        <f t="shared" si="100"/>
        <v>0.15782312925170067</v>
      </c>
      <c r="I414" s="7"/>
      <c r="J414" s="2">
        <f t="shared" si="95"/>
        <v>0.38231292517006804</v>
      </c>
      <c r="K414" s="2">
        <f t="shared" si="96"/>
        <v>0.54013605442176871</v>
      </c>
      <c r="L414" s="2">
        <f t="shared" si="97"/>
        <v>7.7551020408163265E-2</v>
      </c>
      <c r="M414" s="2">
        <f t="shared" si="98"/>
        <v>-6.9388939039072284E-17</v>
      </c>
      <c r="N414" s="53">
        <v>281</v>
      </c>
      <c r="O414" s="53">
        <v>397</v>
      </c>
      <c r="P414" s="53">
        <v>57</v>
      </c>
      <c r="T414" s="57"/>
      <c r="X414" s="53">
        <v>0</v>
      </c>
      <c r="AA414" s="53"/>
      <c r="AG414" t="str">
        <f t="shared" si="92"/>
        <v>Leeds</v>
      </c>
      <c r="AH414" t="s">
        <v>1981</v>
      </c>
      <c r="AI414">
        <v>2</v>
      </c>
      <c r="AK414" s="92">
        <v>23</v>
      </c>
      <c r="AL414" s="94">
        <v>1</v>
      </c>
      <c r="AM414" s="94">
        <v>20</v>
      </c>
      <c r="AN414" s="98">
        <v>38565</v>
      </c>
      <c r="AO414" s="98">
        <f t="shared" si="90"/>
        <v>23001</v>
      </c>
      <c r="AP414" t="s">
        <v>1353</v>
      </c>
      <c r="AQ414" s="102">
        <f t="shared" si="91"/>
        <v>2338565</v>
      </c>
      <c r="AR414" s="102"/>
    </row>
    <row r="415" spans="1:44" hidden="1" outlineLevel="1">
      <c r="A415" t="s">
        <v>1520</v>
      </c>
      <c r="B415" s="8" t="s">
        <v>2756</v>
      </c>
      <c r="C415" s="1">
        <f t="shared" si="93"/>
        <v>758</v>
      </c>
      <c r="D415" s="6">
        <f>IF(N415&gt;0, RANK(N415,(N415:P415,Q415:AE415)),0)</f>
        <v>2</v>
      </c>
      <c r="E415" s="6">
        <f>IF(O415&gt;0,RANK(O415,(N415:P415,Q415:AE415)),0)</f>
        <v>1</v>
      </c>
      <c r="F415" s="6">
        <f t="shared" si="94"/>
        <v>3</v>
      </c>
      <c r="G415" s="1">
        <f t="shared" si="99"/>
        <v>385</v>
      </c>
      <c r="H415" s="2">
        <f t="shared" si="100"/>
        <v>0.5079155672823219</v>
      </c>
      <c r="I415" s="7"/>
      <c r="J415" s="2">
        <f t="shared" si="95"/>
        <v>0.23218997361477572</v>
      </c>
      <c r="K415" s="2">
        <f t="shared" si="96"/>
        <v>0.74010554089709768</v>
      </c>
      <c r="L415" s="2">
        <f t="shared" si="97"/>
        <v>2.7704485488126648E-2</v>
      </c>
      <c r="M415" s="2">
        <f t="shared" si="98"/>
        <v>3.4694469519536142E-18</v>
      </c>
      <c r="N415" s="53">
        <v>176</v>
      </c>
      <c r="O415" s="53">
        <v>561</v>
      </c>
      <c r="P415" s="53">
        <v>21</v>
      </c>
      <c r="T415" s="57"/>
      <c r="X415" s="53">
        <v>0</v>
      </c>
      <c r="AA415" s="53"/>
      <c r="AG415" t="str">
        <f t="shared" si="92"/>
        <v>Levant</v>
      </c>
      <c r="AH415" t="s">
        <v>1447</v>
      </c>
      <c r="AI415">
        <v>2</v>
      </c>
      <c r="AK415" s="92">
        <v>23</v>
      </c>
      <c r="AL415" s="94">
        <v>19</v>
      </c>
      <c r="AM415" s="94">
        <v>185</v>
      </c>
      <c r="AN415" s="98">
        <v>38705</v>
      </c>
      <c r="AO415" s="98">
        <f t="shared" si="90"/>
        <v>23019</v>
      </c>
      <c r="AP415" t="s">
        <v>1353</v>
      </c>
      <c r="AQ415" s="102">
        <f t="shared" si="91"/>
        <v>2338705</v>
      </c>
      <c r="AR415" s="102"/>
    </row>
    <row r="416" spans="1:44" hidden="1" outlineLevel="1">
      <c r="A416" t="s">
        <v>1942</v>
      </c>
      <c r="B416" s="8" t="s">
        <v>2756</v>
      </c>
      <c r="C416" s="1">
        <f t="shared" si="93"/>
        <v>14186</v>
      </c>
      <c r="D416" s="6">
        <f>IF(N416&gt;0, RANK(N416,(N416:P416,Q416:AE416)),0)</f>
        <v>1</v>
      </c>
      <c r="E416" s="6">
        <f>IF(O416&gt;0,RANK(O416,(N416:P416,Q416:AE416)),0)</f>
        <v>2</v>
      </c>
      <c r="F416" s="6">
        <f t="shared" si="94"/>
        <v>3</v>
      </c>
      <c r="G416" s="1">
        <f t="shared" si="99"/>
        <v>113</v>
      </c>
      <c r="H416" s="2">
        <f t="shared" si="100"/>
        <v>7.9655998872127445E-3</v>
      </c>
      <c r="I416" s="7"/>
      <c r="J416" s="2">
        <f t="shared" si="95"/>
        <v>0.48364584801917382</v>
      </c>
      <c r="K416" s="2">
        <f t="shared" si="96"/>
        <v>0.47568024813196108</v>
      </c>
      <c r="L416" s="2">
        <f t="shared" si="97"/>
        <v>4.0180459608064288E-2</v>
      </c>
      <c r="M416" s="2">
        <f t="shared" si="98"/>
        <v>4.9344424080075694E-4</v>
      </c>
      <c r="N416" s="53">
        <v>6861</v>
      </c>
      <c r="O416" s="53">
        <v>6748</v>
      </c>
      <c r="P416" s="53">
        <v>570</v>
      </c>
      <c r="T416" s="57"/>
      <c r="X416" s="53">
        <v>7</v>
      </c>
      <c r="AA416" s="53"/>
      <c r="AG416" t="str">
        <f t="shared" si="92"/>
        <v>Lewiston</v>
      </c>
      <c r="AH416" t="s">
        <v>1981</v>
      </c>
      <c r="AI416">
        <v>2</v>
      </c>
      <c r="AK416" s="92">
        <v>23</v>
      </c>
      <c r="AL416" s="94">
        <v>1</v>
      </c>
      <c r="AM416" s="94">
        <v>25</v>
      </c>
      <c r="AN416" s="98">
        <v>38740</v>
      </c>
      <c r="AO416" s="98">
        <f t="shared" si="90"/>
        <v>23001</v>
      </c>
      <c r="AP416" t="s">
        <v>2485</v>
      </c>
      <c r="AQ416" s="102">
        <f t="shared" si="91"/>
        <v>2338740</v>
      </c>
      <c r="AR416" s="102"/>
    </row>
    <row r="417" spans="1:44" hidden="1" outlineLevel="1">
      <c r="A417" t="s">
        <v>1887</v>
      </c>
      <c r="B417" s="8" t="s">
        <v>2756</v>
      </c>
      <c r="C417" s="1">
        <f t="shared" si="93"/>
        <v>347</v>
      </c>
      <c r="D417" s="6">
        <f>IF(N417&gt;0, RANK(N417,(N417:P417,Q417:AE417)),0)</f>
        <v>2</v>
      </c>
      <c r="E417" s="6">
        <f>IF(O417&gt;0,RANK(O417,(N417:P417,Q417:AE417)),0)</f>
        <v>1</v>
      </c>
      <c r="F417" s="6">
        <f t="shared" si="94"/>
        <v>3</v>
      </c>
      <c r="G417" s="1">
        <f t="shared" si="99"/>
        <v>78</v>
      </c>
      <c r="H417" s="2">
        <f t="shared" si="100"/>
        <v>0.22478386167146974</v>
      </c>
      <c r="I417" s="7"/>
      <c r="J417" s="2">
        <f t="shared" si="95"/>
        <v>0.36887608069164263</v>
      </c>
      <c r="K417" s="2">
        <f t="shared" si="96"/>
        <v>0.59365994236311237</v>
      </c>
      <c r="L417" s="2">
        <f t="shared" si="97"/>
        <v>3.7463976945244955E-2</v>
      </c>
      <c r="M417" s="2">
        <f t="shared" si="98"/>
        <v>-6.9388939039072284E-18</v>
      </c>
      <c r="N417" s="53">
        <v>128</v>
      </c>
      <c r="O417" s="53">
        <v>206</v>
      </c>
      <c r="P417" s="53">
        <v>13</v>
      </c>
      <c r="T417" s="57"/>
      <c r="X417" s="53">
        <v>0</v>
      </c>
      <c r="AA417" s="53"/>
      <c r="AG417" t="str">
        <f t="shared" si="92"/>
        <v>Liberty</v>
      </c>
      <c r="AH417" t="s">
        <v>1876</v>
      </c>
      <c r="AI417">
        <v>2</v>
      </c>
      <c r="AK417" s="92">
        <v>23</v>
      </c>
      <c r="AL417" s="94">
        <v>27</v>
      </c>
      <c r="AM417" s="94">
        <v>50</v>
      </c>
      <c r="AN417" s="98">
        <v>39055</v>
      </c>
      <c r="AO417" s="98">
        <f t="shared" si="90"/>
        <v>23027</v>
      </c>
      <c r="AP417" t="s">
        <v>1353</v>
      </c>
      <c r="AQ417" s="102">
        <f t="shared" si="91"/>
        <v>2339055</v>
      </c>
      <c r="AR417" s="102"/>
    </row>
    <row r="418" spans="1:44" hidden="1" outlineLevel="1">
      <c r="A418" t="s">
        <v>2304</v>
      </c>
      <c r="B418" s="8" t="s">
        <v>2756</v>
      </c>
      <c r="C418" s="1">
        <f t="shared" si="93"/>
        <v>820</v>
      </c>
      <c r="D418" s="6">
        <f>IF(N418&gt;0, RANK(N418,(N418:P418,Q418:AE418)),0)</f>
        <v>2</v>
      </c>
      <c r="E418" s="6">
        <f>IF(O418&gt;0,RANK(O418,(N418:P418,Q418:AE418)),0)</f>
        <v>1</v>
      </c>
      <c r="F418" s="6">
        <f t="shared" si="94"/>
        <v>3</v>
      </c>
      <c r="G418" s="1">
        <f t="shared" si="99"/>
        <v>221</v>
      </c>
      <c r="H418" s="2">
        <f t="shared" si="100"/>
        <v>0.26951219512195124</v>
      </c>
      <c r="I418" s="7"/>
      <c r="J418" s="2">
        <f t="shared" si="95"/>
        <v>0.34634146341463412</v>
      </c>
      <c r="K418" s="2">
        <f t="shared" si="96"/>
        <v>0.61585365853658536</v>
      </c>
      <c r="L418" s="2">
        <f t="shared" si="97"/>
        <v>3.6585365853658534E-2</v>
      </c>
      <c r="M418" s="2">
        <f t="shared" si="98"/>
        <v>1.219512195121987E-3</v>
      </c>
      <c r="N418" s="53">
        <v>284</v>
      </c>
      <c r="O418" s="53">
        <v>505</v>
      </c>
      <c r="P418" s="53">
        <v>30</v>
      </c>
      <c r="T418" s="57"/>
      <c r="X418" s="53">
        <v>1</v>
      </c>
      <c r="AA418" s="53"/>
      <c r="AG418" t="str">
        <f t="shared" si="92"/>
        <v>Limerick</v>
      </c>
      <c r="AH418" t="s">
        <v>1344</v>
      </c>
      <c r="AI418">
        <v>1</v>
      </c>
      <c r="AK418" s="92">
        <v>23</v>
      </c>
      <c r="AL418" s="94">
        <v>31</v>
      </c>
      <c r="AM418" s="94">
        <v>75</v>
      </c>
      <c r="AN418" s="98">
        <v>39195</v>
      </c>
      <c r="AO418" s="98">
        <f t="shared" si="90"/>
        <v>23031</v>
      </c>
      <c r="AP418" t="s">
        <v>1353</v>
      </c>
      <c r="AQ418" s="102">
        <f t="shared" si="91"/>
        <v>2339195</v>
      </c>
      <c r="AR418" s="102"/>
    </row>
    <row r="419" spans="1:44" hidden="1" outlineLevel="1">
      <c r="A419" t="s">
        <v>939</v>
      </c>
      <c r="B419" s="8" t="s">
        <v>2756</v>
      </c>
      <c r="C419" s="1">
        <f t="shared" si="93"/>
        <v>798</v>
      </c>
      <c r="D419" s="6">
        <f>IF(N419&gt;0, RANK(N419,(N419:P419,Q419:AE419)),0)</f>
        <v>2</v>
      </c>
      <c r="E419" s="6">
        <f>IF(O419&gt;0,RANK(O419,(N419:P419,Q419:AE419)),0)</f>
        <v>1</v>
      </c>
      <c r="F419" s="6">
        <f t="shared" si="94"/>
        <v>3</v>
      </c>
      <c r="G419" s="1">
        <f t="shared" si="99"/>
        <v>578</v>
      </c>
      <c r="H419" s="2">
        <f t="shared" si="100"/>
        <v>0.72431077694235591</v>
      </c>
      <c r="I419" s="7"/>
      <c r="J419" s="2">
        <f t="shared" si="95"/>
        <v>0.11528822055137844</v>
      </c>
      <c r="K419" s="2">
        <f t="shared" si="96"/>
        <v>0.83959899749373434</v>
      </c>
      <c r="L419" s="2">
        <f t="shared" si="97"/>
        <v>4.5112781954887216E-2</v>
      </c>
      <c r="M419" s="2">
        <f t="shared" si="98"/>
        <v>0</v>
      </c>
      <c r="N419" s="53">
        <v>92</v>
      </c>
      <c r="O419" s="53">
        <v>670</v>
      </c>
      <c r="P419" s="53">
        <v>36</v>
      </c>
      <c r="T419" s="57"/>
      <c r="X419" s="53">
        <v>0</v>
      </c>
      <c r="AA419" s="53"/>
      <c r="AG419" t="str">
        <f t="shared" si="92"/>
        <v>Limestone</v>
      </c>
      <c r="AH419" t="s">
        <v>1323</v>
      </c>
      <c r="AI419">
        <v>2</v>
      </c>
      <c r="AK419" s="92">
        <v>23</v>
      </c>
      <c r="AL419" s="94">
        <v>3</v>
      </c>
      <c r="AM419" s="94">
        <v>160</v>
      </c>
      <c r="AN419" s="98">
        <v>39300</v>
      </c>
      <c r="AO419" s="98">
        <f t="shared" si="90"/>
        <v>23003</v>
      </c>
      <c r="AP419" t="s">
        <v>1353</v>
      </c>
      <c r="AQ419" s="102">
        <f t="shared" si="91"/>
        <v>2339300</v>
      </c>
      <c r="AR419" s="102"/>
    </row>
    <row r="420" spans="1:44" hidden="1" outlineLevel="1">
      <c r="A420" t="s">
        <v>2241</v>
      </c>
      <c r="B420" s="8" t="s">
        <v>2756</v>
      </c>
      <c r="C420" s="1">
        <f t="shared" si="93"/>
        <v>1089</v>
      </c>
      <c r="D420" s="6">
        <f>IF(N420&gt;0, RANK(N420,(N420:P420,Q420:AE420)),0)</f>
        <v>2</v>
      </c>
      <c r="E420" s="6">
        <f>IF(O420&gt;0,RANK(O420,(N420:P420,Q420:AE420)),0)</f>
        <v>1</v>
      </c>
      <c r="F420" s="6">
        <f t="shared" si="94"/>
        <v>3</v>
      </c>
      <c r="G420" s="1">
        <f t="shared" si="99"/>
        <v>309</v>
      </c>
      <c r="H420" s="2">
        <f t="shared" si="100"/>
        <v>0.28374655647382918</v>
      </c>
      <c r="I420" s="7"/>
      <c r="J420" s="2">
        <f t="shared" si="95"/>
        <v>0.33792470156106519</v>
      </c>
      <c r="K420" s="2">
        <f t="shared" si="96"/>
        <v>0.62167125803489443</v>
      </c>
      <c r="L420" s="2">
        <f t="shared" si="97"/>
        <v>4.0404040404040407E-2</v>
      </c>
      <c r="M420" s="2">
        <f t="shared" si="98"/>
        <v>3.4694469519536142E-17</v>
      </c>
      <c r="N420" s="53">
        <v>368</v>
      </c>
      <c r="O420" s="53">
        <v>677</v>
      </c>
      <c r="P420" s="53">
        <v>44</v>
      </c>
      <c r="T420" s="57"/>
      <c r="X420" s="53">
        <v>0</v>
      </c>
      <c r="AA420" s="53"/>
      <c r="AG420" t="str">
        <f t="shared" si="92"/>
        <v>Limington</v>
      </c>
      <c r="AH420" t="s">
        <v>1344</v>
      </c>
      <c r="AI420">
        <v>1</v>
      </c>
      <c r="AK420" s="92">
        <v>23</v>
      </c>
      <c r="AL420" s="94">
        <v>31</v>
      </c>
      <c r="AM420" s="94">
        <v>80</v>
      </c>
      <c r="AN420" s="98">
        <v>39405</v>
      </c>
      <c r="AO420" s="98">
        <f t="shared" si="90"/>
        <v>23031</v>
      </c>
      <c r="AP420" t="s">
        <v>1353</v>
      </c>
      <c r="AQ420" s="102">
        <f t="shared" si="91"/>
        <v>2339405</v>
      </c>
      <c r="AR420" s="102"/>
    </row>
    <row r="421" spans="1:44" hidden="1" outlineLevel="1">
      <c r="A421" t="s">
        <v>1001</v>
      </c>
      <c r="B421" s="8" t="s">
        <v>2756</v>
      </c>
      <c r="C421" s="1">
        <f t="shared" si="93"/>
        <v>2049</v>
      </c>
      <c r="D421" s="6">
        <f>IF(N421&gt;0, RANK(N421,(N421:P421,Q421:AE421)),0)</f>
        <v>2</v>
      </c>
      <c r="E421" s="6">
        <f>IF(O421&gt;0,RANK(O421,(N421:P421,Q421:AE421)),0)</f>
        <v>1</v>
      </c>
      <c r="F421" s="6">
        <f t="shared" si="94"/>
        <v>3</v>
      </c>
      <c r="G421" s="1">
        <f t="shared" si="99"/>
        <v>892</v>
      </c>
      <c r="H421" s="2">
        <f t="shared" si="100"/>
        <v>0.4353343094192289</v>
      </c>
      <c r="I421" s="7"/>
      <c r="J421" s="2">
        <f t="shared" si="95"/>
        <v>0.26451927769643729</v>
      </c>
      <c r="K421" s="2">
        <f t="shared" si="96"/>
        <v>0.69985358711566614</v>
      </c>
      <c r="L421" s="2">
        <f t="shared" si="97"/>
        <v>3.5627135187896536E-2</v>
      </c>
      <c r="M421" s="2">
        <f t="shared" si="98"/>
        <v>-2.7755575615628914E-17</v>
      </c>
      <c r="N421" s="53">
        <v>542</v>
      </c>
      <c r="O421" s="53">
        <v>1434</v>
      </c>
      <c r="P421" s="53">
        <v>73</v>
      </c>
      <c r="T421" s="57"/>
      <c r="X421" s="53">
        <v>0</v>
      </c>
      <c r="AA421" s="53"/>
      <c r="AG421" t="str">
        <f t="shared" si="92"/>
        <v>Lincoln</v>
      </c>
      <c r="AH421" t="s">
        <v>1447</v>
      </c>
      <c r="AI421">
        <v>2</v>
      </c>
      <c r="AK421" s="92">
        <v>23</v>
      </c>
      <c r="AL421" s="94">
        <v>19</v>
      </c>
      <c r="AM421" s="94">
        <v>190</v>
      </c>
      <c r="AN421" s="98">
        <v>39475</v>
      </c>
      <c r="AO421" s="98">
        <f t="shared" si="90"/>
        <v>23019</v>
      </c>
      <c r="AP421" t="s">
        <v>1353</v>
      </c>
      <c r="AQ421" s="102">
        <f t="shared" si="91"/>
        <v>2339475</v>
      </c>
      <c r="AR421" s="102"/>
    </row>
    <row r="422" spans="1:44" hidden="1" outlineLevel="1">
      <c r="A422" t="s">
        <v>1001</v>
      </c>
      <c r="B422" s="8" t="s">
        <v>2756</v>
      </c>
      <c r="C422" s="1">
        <f t="shared" si="93"/>
        <v>27</v>
      </c>
      <c r="D422" s="6">
        <f>IF(N422&gt;0, RANK(N422,(N422:P422,Q422:AE422)),0)</f>
        <v>2</v>
      </c>
      <c r="E422" s="6">
        <f>IF(O422&gt;0,RANK(O422,(N422:P422,Q422:AE422)),0)</f>
        <v>1</v>
      </c>
      <c r="F422" s="6">
        <f t="shared" si="94"/>
        <v>0</v>
      </c>
      <c r="G422" s="1">
        <f t="shared" si="99"/>
        <v>21</v>
      </c>
      <c r="H422" s="2">
        <f t="shared" si="100"/>
        <v>0.77777777777777779</v>
      </c>
      <c r="I422" s="7"/>
      <c r="J422" s="2">
        <f t="shared" si="95"/>
        <v>0.1111111111111111</v>
      </c>
      <c r="K422" s="2">
        <f t="shared" si="96"/>
        <v>0.88888888888888884</v>
      </c>
      <c r="L422" s="2">
        <f t="shared" si="97"/>
        <v>0</v>
      </c>
      <c r="M422" s="2">
        <f t="shared" si="98"/>
        <v>0</v>
      </c>
      <c r="N422" s="53">
        <v>3</v>
      </c>
      <c r="O422" s="53">
        <v>24</v>
      </c>
      <c r="P422" s="53">
        <v>0</v>
      </c>
      <c r="T422" s="57"/>
      <c r="X422" s="53">
        <v>0</v>
      </c>
      <c r="AA422" s="53"/>
      <c r="AG422" t="str">
        <f t="shared" si="92"/>
        <v>Lincoln</v>
      </c>
      <c r="AH422" t="s">
        <v>1738</v>
      </c>
      <c r="AI422">
        <v>2</v>
      </c>
      <c r="AK422" s="92">
        <v>23</v>
      </c>
      <c r="AL422" s="94">
        <v>17</v>
      </c>
      <c r="AM422" s="94">
        <v>80</v>
      </c>
      <c r="AN422" s="98">
        <v>39422</v>
      </c>
      <c r="AO422" s="98">
        <f t="shared" si="90"/>
        <v>23017</v>
      </c>
      <c r="AP422" t="s">
        <v>2239</v>
      </c>
      <c r="AQ422" s="102">
        <f t="shared" si="91"/>
        <v>2339422</v>
      </c>
      <c r="AR422" s="102"/>
    </row>
    <row r="423" spans="1:44" hidden="1" outlineLevel="1">
      <c r="A423" t="s">
        <v>1525</v>
      </c>
      <c r="B423" s="8" t="s">
        <v>2756</v>
      </c>
      <c r="C423" s="1">
        <f t="shared" si="93"/>
        <v>886</v>
      </c>
      <c r="D423" s="6">
        <f>IF(N423&gt;0, RANK(N423,(N423:P423,Q423:AE423)),0)</f>
        <v>2</v>
      </c>
      <c r="E423" s="6">
        <f>IF(O423&gt;0,RANK(O423,(N423:P423,Q423:AE423)),0)</f>
        <v>1</v>
      </c>
      <c r="F423" s="6">
        <f t="shared" si="94"/>
        <v>3</v>
      </c>
      <c r="G423" s="1">
        <f t="shared" si="99"/>
        <v>227</v>
      </c>
      <c r="H423" s="2">
        <f t="shared" si="100"/>
        <v>0.25620767494356661</v>
      </c>
      <c r="I423" s="7"/>
      <c r="J423" s="2">
        <f t="shared" si="95"/>
        <v>0.36343115124153497</v>
      </c>
      <c r="K423" s="2">
        <f t="shared" si="96"/>
        <v>0.61963882618510158</v>
      </c>
      <c r="L423" s="2">
        <f t="shared" si="97"/>
        <v>1.6930022573363433E-2</v>
      </c>
      <c r="M423" s="2">
        <f t="shared" si="98"/>
        <v>7.9797279894933126E-17</v>
      </c>
      <c r="N423" s="53">
        <v>322</v>
      </c>
      <c r="O423" s="53">
        <v>549</v>
      </c>
      <c r="P423" s="53">
        <v>15</v>
      </c>
      <c r="T423" s="57"/>
      <c r="X423" s="53">
        <v>0</v>
      </c>
      <c r="AA423" s="53"/>
      <c r="AG423" t="str">
        <f t="shared" si="92"/>
        <v>Lincolnville</v>
      </c>
      <c r="AH423" t="s">
        <v>1876</v>
      </c>
      <c r="AI423">
        <v>2</v>
      </c>
      <c r="AK423" s="92">
        <v>23</v>
      </c>
      <c r="AL423" s="94">
        <v>27</v>
      </c>
      <c r="AM423" s="94">
        <v>55</v>
      </c>
      <c r="AN423" s="98">
        <v>39755</v>
      </c>
      <c r="AO423" s="98">
        <f t="shared" si="90"/>
        <v>23027</v>
      </c>
      <c r="AP423" t="s">
        <v>1353</v>
      </c>
      <c r="AQ423" s="102">
        <f t="shared" si="91"/>
        <v>2339755</v>
      </c>
      <c r="AR423" s="102"/>
    </row>
    <row r="424" spans="1:44" hidden="1" outlineLevel="1">
      <c r="A424" t="s">
        <v>1950</v>
      </c>
      <c r="B424" s="8" t="s">
        <v>2756</v>
      </c>
      <c r="C424" s="1">
        <f t="shared" si="93"/>
        <v>278</v>
      </c>
      <c r="D424" s="6">
        <f>IF(N424&gt;0, RANK(N424,(N424:P424,Q424:AE424)),0)</f>
        <v>2</v>
      </c>
      <c r="E424" s="6">
        <f>IF(O424&gt;0,RANK(O424,(N424:P424,Q424:AE424)),0)</f>
        <v>1</v>
      </c>
      <c r="F424" s="6">
        <f t="shared" si="94"/>
        <v>3</v>
      </c>
      <c r="G424" s="1">
        <f t="shared" si="99"/>
        <v>158</v>
      </c>
      <c r="H424" s="2">
        <f t="shared" si="100"/>
        <v>0.56834532374100721</v>
      </c>
      <c r="I424" s="7"/>
      <c r="J424" s="2">
        <f t="shared" si="95"/>
        <v>0.18705035971223022</v>
      </c>
      <c r="K424" s="2">
        <f t="shared" si="96"/>
        <v>0.75539568345323738</v>
      </c>
      <c r="L424" s="2">
        <f t="shared" si="97"/>
        <v>5.7553956834532377E-2</v>
      </c>
      <c r="M424" s="2">
        <f t="shared" si="98"/>
        <v>8.3266726846886741E-17</v>
      </c>
      <c r="N424" s="53">
        <v>52</v>
      </c>
      <c r="O424" s="53">
        <v>210</v>
      </c>
      <c r="P424" s="53">
        <v>16</v>
      </c>
      <c r="T424" s="57"/>
      <c r="X424" s="53">
        <v>0</v>
      </c>
      <c r="AA424" s="53"/>
      <c r="AG424" t="str">
        <f t="shared" si="92"/>
        <v>Linneus</v>
      </c>
      <c r="AH424" t="s">
        <v>1323</v>
      </c>
      <c r="AI424">
        <v>2</v>
      </c>
      <c r="AK424" s="92">
        <v>23</v>
      </c>
      <c r="AL424" s="94">
        <v>3</v>
      </c>
      <c r="AM424" s="94">
        <v>165</v>
      </c>
      <c r="AN424" s="98">
        <v>39965</v>
      </c>
      <c r="AO424" s="98">
        <f t="shared" si="90"/>
        <v>23003</v>
      </c>
      <c r="AP424" t="s">
        <v>1353</v>
      </c>
      <c r="AQ424" s="102">
        <f t="shared" si="91"/>
        <v>2339965</v>
      </c>
      <c r="AR424" s="102"/>
    </row>
    <row r="425" spans="1:44" hidden="1" outlineLevel="1">
      <c r="A425" t="s">
        <v>1161</v>
      </c>
      <c r="B425" s="8" t="s">
        <v>2756</v>
      </c>
      <c r="C425" s="1">
        <f t="shared" si="93"/>
        <v>3465</v>
      </c>
      <c r="D425" s="6">
        <f>IF(N425&gt;0, RANK(N425,(N425:P425,Q425:AE425)),0)</f>
        <v>2</v>
      </c>
      <c r="E425" s="6">
        <f>IF(O425&gt;0,RANK(O425,(N425:P425,Q425:AE425)),0)</f>
        <v>1</v>
      </c>
      <c r="F425" s="6">
        <f t="shared" si="94"/>
        <v>3</v>
      </c>
      <c r="G425" s="1">
        <f t="shared" si="99"/>
        <v>1129</v>
      </c>
      <c r="H425" s="2">
        <f t="shared" si="100"/>
        <v>0.3258297258297258</v>
      </c>
      <c r="I425" s="7"/>
      <c r="J425" s="2">
        <f t="shared" si="95"/>
        <v>0.313997113997114</v>
      </c>
      <c r="K425" s="2">
        <f t="shared" si="96"/>
        <v>0.63982683982683985</v>
      </c>
      <c r="L425" s="2">
        <f t="shared" si="97"/>
        <v>4.5887445887445887E-2</v>
      </c>
      <c r="M425" s="2">
        <f t="shared" si="98"/>
        <v>2.886002886002062E-4</v>
      </c>
      <c r="N425" s="53">
        <v>1088</v>
      </c>
      <c r="O425" s="53">
        <v>2217</v>
      </c>
      <c r="P425" s="53">
        <v>159</v>
      </c>
      <c r="T425" s="57"/>
      <c r="X425" s="53">
        <v>1</v>
      </c>
      <c r="AA425" s="53"/>
      <c r="AG425" t="str">
        <f t="shared" si="92"/>
        <v>Lisbon</v>
      </c>
      <c r="AH425" t="s">
        <v>1981</v>
      </c>
      <c r="AI425">
        <v>2</v>
      </c>
      <c r="AK425" s="92">
        <v>23</v>
      </c>
      <c r="AL425" s="94">
        <v>1</v>
      </c>
      <c r="AM425" s="94">
        <v>30</v>
      </c>
      <c r="AN425" s="98">
        <v>40035</v>
      </c>
      <c r="AO425" s="98">
        <f t="shared" si="90"/>
        <v>23001</v>
      </c>
      <c r="AP425" t="s">
        <v>1353</v>
      </c>
      <c r="AQ425" s="102">
        <f t="shared" si="91"/>
        <v>2340035</v>
      </c>
      <c r="AR425" s="102"/>
    </row>
    <row r="426" spans="1:44" hidden="1" outlineLevel="1">
      <c r="A426" t="s">
        <v>21</v>
      </c>
      <c r="B426" s="8" t="s">
        <v>2756</v>
      </c>
      <c r="C426" s="1">
        <f t="shared" si="93"/>
        <v>1181</v>
      </c>
      <c r="D426" s="6">
        <f>IF(N426&gt;0, RANK(N426,(N426:P426,Q426:AE426)),0)</f>
        <v>2</v>
      </c>
      <c r="E426" s="6">
        <f>IF(O426&gt;0,RANK(O426,(N426:P426,Q426:AE426)),0)</f>
        <v>1</v>
      </c>
      <c r="F426" s="6">
        <f t="shared" si="94"/>
        <v>3</v>
      </c>
      <c r="G426" s="1">
        <f t="shared" si="99"/>
        <v>307</v>
      </c>
      <c r="H426" s="2">
        <f t="shared" si="100"/>
        <v>0.25994919559695173</v>
      </c>
      <c r="I426" s="7"/>
      <c r="J426" s="2">
        <f t="shared" si="95"/>
        <v>0.34716342082980522</v>
      </c>
      <c r="K426" s="2">
        <f t="shared" si="96"/>
        <v>0.60711261642675696</v>
      </c>
      <c r="L426" s="2">
        <f t="shared" si="97"/>
        <v>4.5723962743437763E-2</v>
      </c>
      <c r="M426" s="2">
        <f t="shared" si="98"/>
        <v>5.5511151231257827E-17</v>
      </c>
      <c r="N426" s="53">
        <v>410</v>
      </c>
      <c r="O426" s="53">
        <v>717</v>
      </c>
      <c r="P426" s="53">
        <v>54</v>
      </c>
      <c r="T426" s="57"/>
      <c r="X426" s="53">
        <v>0</v>
      </c>
      <c r="AA426" s="53"/>
      <c r="AG426" t="str">
        <f t="shared" si="92"/>
        <v>Litchfield</v>
      </c>
      <c r="AH426" t="s">
        <v>1129</v>
      </c>
      <c r="AI426">
        <v>1</v>
      </c>
      <c r="AK426" s="92">
        <v>23</v>
      </c>
      <c r="AL426" s="94">
        <v>11</v>
      </c>
      <c r="AM426" s="94">
        <v>60</v>
      </c>
      <c r="AN426" s="98">
        <v>40175</v>
      </c>
      <c r="AO426" s="98">
        <f t="shared" si="90"/>
        <v>23011</v>
      </c>
      <c r="AP426" t="s">
        <v>1353</v>
      </c>
      <c r="AQ426" s="102">
        <f t="shared" si="91"/>
        <v>2340175</v>
      </c>
      <c r="AR426" s="102"/>
    </row>
    <row r="427" spans="1:44" hidden="1" outlineLevel="1">
      <c r="A427" t="s">
        <v>1691</v>
      </c>
      <c r="B427" s="8" t="s">
        <v>2756</v>
      </c>
      <c r="C427" s="1">
        <f t="shared" si="93"/>
        <v>350</v>
      </c>
      <c r="D427" s="6">
        <f>IF(N427&gt;0, RANK(N427,(N427:P427,Q427:AE427)),0)</f>
        <v>2</v>
      </c>
      <c r="E427" s="6">
        <f>IF(O427&gt;0,RANK(O427,(N427:P427,Q427:AE427)),0)</f>
        <v>1</v>
      </c>
      <c r="F427" s="6">
        <f t="shared" si="94"/>
        <v>3</v>
      </c>
      <c r="G427" s="1">
        <f t="shared" si="99"/>
        <v>233</v>
      </c>
      <c r="H427" s="2">
        <f t="shared" si="100"/>
        <v>0.6657142857142857</v>
      </c>
      <c r="I427" s="7"/>
      <c r="J427" s="2">
        <f t="shared" si="95"/>
        <v>0.14285714285714285</v>
      </c>
      <c r="K427" s="2">
        <f t="shared" si="96"/>
        <v>0.80857142857142861</v>
      </c>
      <c r="L427" s="2">
        <f t="shared" si="97"/>
        <v>4.8571428571428571E-2</v>
      </c>
      <c r="M427" s="2">
        <f t="shared" si="98"/>
        <v>2.7755575615628914E-17</v>
      </c>
      <c r="N427" s="53">
        <v>50</v>
      </c>
      <c r="O427" s="53">
        <v>283</v>
      </c>
      <c r="P427" s="53">
        <v>17</v>
      </c>
      <c r="T427" s="57"/>
      <c r="X427" s="53">
        <v>0</v>
      </c>
      <c r="AA427" s="53"/>
      <c r="AG427" t="str">
        <f t="shared" si="92"/>
        <v>Littleton</v>
      </c>
      <c r="AH427" t="s">
        <v>1323</v>
      </c>
      <c r="AI427">
        <v>2</v>
      </c>
      <c r="AK427" s="92">
        <v>23</v>
      </c>
      <c r="AL427" s="94">
        <v>3</v>
      </c>
      <c r="AM427" s="94">
        <v>170</v>
      </c>
      <c r="AN427" s="98">
        <v>40595</v>
      </c>
      <c r="AO427" s="98">
        <f t="shared" si="90"/>
        <v>23003</v>
      </c>
      <c r="AP427" t="s">
        <v>1353</v>
      </c>
      <c r="AQ427" s="102">
        <f t="shared" si="91"/>
        <v>2340595</v>
      </c>
      <c r="AR427" s="102"/>
    </row>
    <row r="428" spans="1:44" hidden="1" outlineLevel="1">
      <c r="A428" t="s">
        <v>521</v>
      </c>
      <c r="B428" s="8" t="s">
        <v>2756</v>
      </c>
      <c r="C428" s="1">
        <f t="shared" si="93"/>
        <v>990</v>
      </c>
      <c r="D428" s="6">
        <f>IF(N428&gt;0, RANK(N428,(N428:P428,Q428:AE428)),0)</f>
        <v>2</v>
      </c>
      <c r="E428" s="6">
        <f>IF(O428&gt;0,RANK(O428,(N428:P428,Q428:AE428)),0)</f>
        <v>1</v>
      </c>
      <c r="F428" s="6">
        <f t="shared" si="94"/>
        <v>3</v>
      </c>
      <c r="G428" s="1">
        <f t="shared" si="99"/>
        <v>51</v>
      </c>
      <c r="H428" s="2">
        <f t="shared" si="100"/>
        <v>5.1515151515151514E-2</v>
      </c>
      <c r="I428" s="7"/>
      <c r="J428" s="2">
        <f t="shared" si="95"/>
        <v>0.45353535353535351</v>
      </c>
      <c r="K428" s="2">
        <f t="shared" si="96"/>
        <v>0.50505050505050508</v>
      </c>
      <c r="L428" s="2">
        <f t="shared" si="97"/>
        <v>4.1414141414141417E-2</v>
      </c>
      <c r="M428" s="2">
        <f t="shared" si="98"/>
        <v>4.163336342344337E-17</v>
      </c>
      <c r="N428" s="53">
        <v>449</v>
      </c>
      <c r="O428" s="53">
        <v>500</v>
      </c>
      <c r="P428" s="53">
        <v>41</v>
      </c>
      <c r="T428" s="57"/>
      <c r="X428" s="53">
        <v>0</v>
      </c>
      <c r="AA428" s="53"/>
      <c r="AG428" t="str">
        <f t="shared" si="92"/>
        <v>Livermore</v>
      </c>
      <c r="AH428" t="s">
        <v>1981</v>
      </c>
      <c r="AI428">
        <v>2</v>
      </c>
      <c r="AK428" s="92">
        <v>23</v>
      </c>
      <c r="AL428" s="94">
        <v>1</v>
      </c>
      <c r="AM428" s="94">
        <v>35</v>
      </c>
      <c r="AN428" s="98">
        <v>40665</v>
      </c>
      <c r="AO428" s="98">
        <f t="shared" si="90"/>
        <v>23001</v>
      </c>
      <c r="AP428" t="s">
        <v>1353</v>
      </c>
      <c r="AQ428" s="102">
        <f t="shared" si="91"/>
        <v>2340665</v>
      </c>
      <c r="AR428" s="102"/>
    </row>
    <row r="429" spans="1:44" hidden="1" outlineLevel="1">
      <c r="A429" t="s">
        <v>867</v>
      </c>
      <c r="B429" s="8" t="s">
        <v>2756</v>
      </c>
      <c r="C429" s="1">
        <f t="shared" si="93"/>
        <v>1207</v>
      </c>
      <c r="D429" s="6">
        <f>IF(N429&gt;0, RANK(N429,(N429:P429,Q429:AE429)),0)</f>
        <v>1</v>
      </c>
      <c r="E429" s="6">
        <f>IF(O429&gt;0,RANK(O429,(N429:P429,Q429:AE429)),0)</f>
        <v>2</v>
      </c>
      <c r="F429" s="6">
        <f t="shared" si="94"/>
        <v>3</v>
      </c>
      <c r="G429" s="1">
        <f t="shared" si="99"/>
        <v>85</v>
      </c>
      <c r="H429" s="2">
        <f t="shared" si="100"/>
        <v>7.0422535211267609E-2</v>
      </c>
      <c r="I429" s="7"/>
      <c r="J429" s="2">
        <f t="shared" si="95"/>
        <v>0.51201325600662795</v>
      </c>
      <c r="K429" s="2">
        <f t="shared" si="96"/>
        <v>0.44159072079536038</v>
      </c>
      <c r="L429" s="2">
        <f t="shared" si="97"/>
        <v>4.6396023198011602E-2</v>
      </c>
      <c r="M429" s="2">
        <f t="shared" si="98"/>
        <v>6.9388939039072284E-17</v>
      </c>
      <c r="N429" s="53">
        <v>618</v>
      </c>
      <c r="O429" s="53">
        <v>533</v>
      </c>
      <c r="P429" s="53">
        <v>56</v>
      </c>
      <c r="T429" s="57"/>
      <c r="X429" s="53">
        <v>0</v>
      </c>
      <c r="AA429" s="53"/>
      <c r="AG429" t="str">
        <f t="shared" si="92"/>
        <v>Livermore Falls</v>
      </c>
      <c r="AH429" t="s">
        <v>1981</v>
      </c>
      <c r="AI429">
        <v>2</v>
      </c>
      <c r="AK429" s="92">
        <v>23</v>
      </c>
      <c r="AL429" s="94">
        <v>1</v>
      </c>
      <c r="AM429" s="94">
        <v>40</v>
      </c>
      <c r="AN429" s="98">
        <v>40770</v>
      </c>
      <c r="AO429" s="98">
        <f t="shared" si="90"/>
        <v>23001</v>
      </c>
      <c r="AP429" t="s">
        <v>1353</v>
      </c>
      <c r="AQ429" s="102">
        <f t="shared" si="91"/>
        <v>2340770</v>
      </c>
      <c r="AR429" s="102"/>
    </row>
    <row r="430" spans="1:44" hidden="1" outlineLevel="1">
      <c r="A430" s="34" t="s">
        <v>543</v>
      </c>
      <c r="B430" s="8" t="s">
        <v>2756</v>
      </c>
      <c r="C430" s="1">
        <f t="shared" si="93"/>
        <v>115</v>
      </c>
      <c r="D430" s="6">
        <f>IF(N430&gt;0, RANK(N430,(N430:P430,Q430:AE430)),0)</f>
        <v>2</v>
      </c>
      <c r="E430" s="6">
        <f>IF(O430&gt;0,RANK(O430,(N430:P430,Q430:AE430)),0)</f>
        <v>1</v>
      </c>
      <c r="F430" s="6">
        <f t="shared" si="94"/>
        <v>3</v>
      </c>
      <c r="G430" s="1">
        <f t="shared" si="99"/>
        <v>5</v>
      </c>
      <c r="H430" s="2">
        <f t="shared" si="100"/>
        <v>4.3478260869565216E-2</v>
      </c>
      <c r="I430" s="7"/>
      <c r="J430" s="2">
        <f t="shared" si="95"/>
        <v>0.46956521739130436</v>
      </c>
      <c r="K430" s="2">
        <f t="shared" si="96"/>
        <v>0.5130434782608696</v>
      </c>
      <c r="L430" s="2">
        <f t="shared" si="97"/>
        <v>1.7391304347826087E-2</v>
      </c>
      <c r="M430" s="2">
        <f t="shared" si="98"/>
        <v>1.0408340855860843E-17</v>
      </c>
      <c r="N430" s="53">
        <v>54</v>
      </c>
      <c r="O430" s="53">
        <v>59</v>
      </c>
      <c r="P430" s="53">
        <v>2</v>
      </c>
      <c r="T430" s="57"/>
      <c r="X430" s="53">
        <v>0</v>
      </c>
      <c r="AA430" s="53"/>
      <c r="AG430" t="str">
        <f t="shared" si="92"/>
        <v>Long Island</v>
      </c>
      <c r="AH430" t="s">
        <v>608</v>
      </c>
      <c r="AI430">
        <v>1</v>
      </c>
      <c r="AK430" s="92">
        <v>23</v>
      </c>
      <c r="AL430" s="94">
        <v>5</v>
      </c>
      <c r="AM430" s="94">
        <v>63</v>
      </c>
      <c r="AN430" s="98">
        <v>41067</v>
      </c>
      <c r="AO430" s="98">
        <f t="shared" ref="AO430:AO494" si="101">AK430*1000+AL430</f>
        <v>23005</v>
      </c>
      <c r="AP430" t="s">
        <v>1353</v>
      </c>
      <c r="AQ430" s="102">
        <f t="shared" ref="AQ430:AQ494" si="102">AK430*100000+AN430</f>
        <v>2341067</v>
      </c>
      <c r="AR430" s="102"/>
    </row>
    <row r="431" spans="1:44" hidden="1" outlineLevel="1">
      <c r="A431" t="s">
        <v>253</v>
      </c>
      <c r="B431" s="8" t="s">
        <v>2756</v>
      </c>
      <c r="C431" s="1">
        <f t="shared" si="93"/>
        <v>404</v>
      </c>
      <c r="D431" s="6">
        <f>IF(N431&gt;0, RANK(N431,(N431:P431,Q431:AE431)),0)</f>
        <v>2</v>
      </c>
      <c r="E431" s="6">
        <f>IF(O431&gt;0,RANK(O431,(N431:P431,Q431:AE431)),0)</f>
        <v>1</v>
      </c>
      <c r="F431" s="6">
        <f t="shared" si="94"/>
        <v>3</v>
      </c>
      <c r="G431" s="1">
        <f t="shared" si="99"/>
        <v>178</v>
      </c>
      <c r="H431" s="2">
        <f t="shared" si="100"/>
        <v>0.4405940594059406</v>
      </c>
      <c r="I431" s="7"/>
      <c r="J431" s="2">
        <f t="shared" si="95"/>
        <v>0.25990099009900991</v>
      </c>
      <c r="K431" s="2">
        <f t="shared" si="96"/>
        <v>0.70049504950495045</v>
      </c>
      <c r="L431" s="2">
        <f t="shared" si="97"/>
        <v>3.9603960396039604E-2</v>
      </c>
      <c r="M431" s="2">
        <f t="shared" si="98"/>
        <v>3.4694469519536142E-17</v>
      </c>
      <c r="N431" s="53">
        <v>105</v>
      </c>
      <c r="O431" s="53">
        <v>283</v>
      </c>
      <c r="P431" s="53">
        <v>16</v>
      </c>
      <c r="T431" s="57"/>
      <c r="X431" s="53">
        <v>0</v>
      </c>
      <c r="AA431" s="53"/>
      <c r="AG431" t="str">
        <f t="shared" ref="AG431:AG495" si="103">A431</f>
        <v>Lovell</v>
      </c>
      <c r="AH431" t="s">
        <v>1738</v>
      </c>
      <c r="AI431">
        <v>2</v>
      </c>
      <c r="AK431" s="92">
        <v>23</v>
      </c>
      <c r="AL431" s="94">
        <v>17</v>
      </c>
      <c r="AM431" s="94">
        <v>85</v>
      </c>
      <c r="AN431" s="98">
        <v>41365</v>
      </c>
      <c r="AO431" s="98">
        <f t="shared" si="101"/>
        <v>23017</v>
      </c>
      <c r="AP431" t="s">
        <v>1353</v>
      </c>
      <c r="AQ431" s="102">
        <f t="shared" si="102"/>
        <v>2341365</v>
      </c>
      <c r="AR431" s="102"/>
    </row>
    <row r="432" spans="1:44" hidden="1" outlineLevel="1">
      <c r="A432" t="s">
        <v>530</v>
      </c>
      <c r="B432" s="8" t="s">
        <v>2756</v>
      </c>
      <c r="C432" s="1">
        <f t="shared" ref="C432:C496" si="104">SUM(N432:AE432)</f>
        <v>133</v>
      </c>
      <c r="D432" s="6">
        <f>IF(N432&gt;0, RANK(N432,(N432:P432,Q432:AE432)),0)</f>
        <v>2</v>
      </c>
      <c r="E432" s="6">
        <f>IF(O432&gt;0,RANK(O432,(N432:P432,Q432:AE432)),0)</f>
        <v>1</v>
      </c>
      <c r="F432" s="6">
        <f t="shared" ref="F432:F496" si="105">IF(P432&gt;0,RANK(P432,(N432:AE432)),0)</f>
        <v>3</v>
      </c>
      <c r="G432" s="1">
        <f t="shared" si="99"/>
        <v>76</v>
      </c>
      <c r="H432" s="2">
        <f t="shared" si="100"/>
        <v>0.5714285714285714</v>
      </c>
      <c r="I432" s="7"/>
      <c r="J432" s="2">
        <f t="shared" ref="J432:J496" si="106">IF(C432=0,"-",N432/C432)</f>
        <v>0.19548872180451127</v>
      </c>
      <c r="K432" s="2">
        <f t="shared" ref="K432:K496" si="107">IF(C432=0,"-",O432/C432)</f>
        <v>0.76691729323308266</v>
      </c>
      <c r="L432" s="2">
        <f t="shared" ref="L432:L496" si="108">IF(C432=0,"-",P432/C432)</f>
        <v>3.7593984962406013E-2</v>
      </c>
      <c r="M432" s="2">
        <f t="shared" ref="M432:M496" si="109">IF(C432=0,"-",(1-J432-K432-L432))</f>
        <v>5.5511151231257827E-17</v>
      </c>
      <c r="N432" s="53">
        <v>26</v>
      </c>
      <c r="O432" s="53">
        <v>102</v>
      </c>
      <c r="P432" s="53">
        <v>5</v>
      </c>
      <c r="T432" s="57"/>
      <c r="X432" s="53">
        <v>0</v>
      </c>
      <c r="AA432" s="53"/>
      <c r="AG432" t="str">
        <f t="shared" si="103"/>
        <v>Lowell</v>
      </c>
      <c r="AH432" t="s">
        <v>1447</v>
      </c>
      <c r="AI432">
        <v>2</v>
      </c>
      <c r="AK432" s="92">
        <v>23</v>
      </c>
      <c r="AL432" s="94">
        <v>19</v>
      </c>
      <c r="AM432" s="94">
        <v>195</v>
      </c>
      <c r="AN432" s="98">
        <v>41435</v>
      </c>
      <c r="AO432" s="98">
        <f t="shared" si="101"/>
        <v>23019</v>
      </c>
      <c r="AP432" t="s">
        <v>1353</v>
      </c>
      <c r="AQ432" s="102">
        <f t="shared" si="102"/>
        <v>2341435</v>
      </c>
      <c r="AR432" s="102"/>
    </row>
    <row r="433" spans="1:44" hidden="1" outlineLevel="1">
      <c r="A433" t="s">
        <v>1450</v>
      </c>
      <c r="B433" s="8" t="s">
        <v>2756</v>
      </c>
      <c r="C433" s="1">
        <f t="shared" si="104"/>
        <v>648</v>
      </c>
      <c r="D433" s="6">
        <f>IF(N433&gt;0, RANK(N433,(N433:P433,Q433:AE433)),0)</f>
        <v>2</v>
      </c>
      <c r="E433" s="6">
        <f>IF(O433&gt;0,RANK(O433,(N433:P433,Q433:AE433)),0)</f>
        <v>1</v>
      </c>
      <c r="F433" s="6">
        <f t="shared" si="105"/>
        <v>3</v>
      </c>
      <c r="G433" s="1">
        <f t="shared" si="99"/>
        <v>130</v>
      </c>
      <c r="H433" s="2">
        <f t="shared" si="100"/>
        <v>0.20061728395061729</v>
      </c>
      <c r="I433" s="7"/>
      <c r="J433" s="2">
        <f t="shared" si="106"/>
        <v>0.38425925925925924</v>
      </c>
      <c r="K433" s="2">
        <f t="shared" si="107"/>
        <v>0.58487654320987659</v>
      </c>
      <c r="L433" s="2">
        <f t="shared" si="108"/>
        <v>3.0864197530864196E-2</v>
      </c>
      <c r="M433" s="2">
        <f t="shared" si="109"/>
        <v>-8.3266726846886741E-17</v>
      </c>
      <c r="N433" s="53">
        <v>249</v>
      </c>
      <c r="O433" s="53">
        <v>379</v>
      </c>
      <c r="P433" s="53">
        <v>20</v>
      </c>
      <c r="T433" s="57"/>
      <c r="X433" s="53">
        <v>0</v>
      </c>
      <c r="AA433" s="53"/>
      <c r="AG433" t="str">
        <f t="shared" si="103"/>
        <v>Lubec</v>
      </c>
      <c r="AH433" t="s">
        <v>2757</v>
      </c>
      <c r="AI433">
        <v>2</v>
      </c>
      <c r="AK433" s="92">
        <v>23</v>
      </c>
      <c r="AL433" s="94">
        <v>29</v>
      </c>
      <c r="AM433" s="94">
        <v>125</v>
      </c>
      <c r="AN433" s="98">
        <v>41610</v>
      </c>
      <c r="AO433" s="98">
        <f t="shared" si="101"/>
        <v>23029</v>
      </c>
      <c r="AP433" t="s">
        <v>1353</v>
      </c>
      <c r="AQ433" s="102">
        <f t="shared" si="102"/>
        <v>2341610</v>
      </c>
      <c r="AR433" s="102"/>
    </row>
    <row r="434" spans="1:44" hidden="1" outlineLevel="1">
      <c r="A434" t="s">
        <v>980</v>
      </c>
      <c r="B434" s="8" t="s">
        <v>2756</v>
      </c>
      <c r="C434" s="1">
        <f t="shared" si="104"/>
        <v>160</v>
      </c>
      <c r="D434" s="6">
        <f>IF(N434&gt;0, RANK(N434,(N434:P434,Q434:AE434)),0)</f>
        <v>2</v>
      </c>
      <c r="E434" s="6">
        <f>IF(O434&gt;0,RANK(O434,(N434:P434,Q434:AE434)),0)</f>
        <v>1</v>
      </c>
      <c r="F434" s="6">
        <f t="shared" si="105"/>
        <v>3</v>
      </c>
      <c r="G434" s="1">
        <f t="shared" si="99"/>
        <v>100</v>
      </c>
      <c r="H434" s="2">
        <f t="shared" si="100"/>
        <v>0.625</v>
      </c>
      <c r="I434" s="7"/>
      <c r="J434" s="2">
        <f t="shared" si="106"/>
        <v>0.16875000000000001</v>
      </c>
      <c r="K434" s="2">
        <f t="shared" si="107"/>
        <v>0.79374999999999996</v>
      </c>
      <c r="L434" s="2">
        <f t="shared" si="108"/>
        <v>3.7499999999999999E-2</v>
      </c>
      <c r="M434" s="2">
        <f t="shared" si="109"/>
        <v>9.0205620750793969E-17</v>
      </c>
      <c r="N434" s="53">
        <v>27</v>
      </c>
      <c r="O434" s="53">
        <v>127</v>
      </c>
      <c r="P434" s="53">
        <v>6</v>
      </c>
      <c r="T434" s="57"/>
      <c r="X434" s="53">
        <v>0</v>
      </c>
      <c r="AA434" s="53"/>
      <c r="AG434" t="str">
        <f t="shared" si="103"/>
        <v>Ludlow</v>
      </c>
      <c r="AH434" t="s">
        <v>1323</v>
      </c>
      <c r="AI434">
        <v>2</v>
      </c>
      <c r="AK434" s="92">
        <v>23</v>
      </c>
      <c r="AL434" s="94">
        <v>3</v>
      </c>
      <c r="AM434" s="94">
        <v>175</v>
      </c>
      <c r="AN434" s="98">
        <v>41715</v>
      </c>
      <c r="AO434" s="98">
        <f t="shared" si="101"/>
        <v>23003</v>
      </c>
      <c r="AP434" t="s">
        <v>1353</v>
      </c>
      <c r="AQ434" s="102">
        <f t="shared" si="102"/>
        <v>2341715</v>
      </c>
      <c r="AR434" s="102"/>
    </row>
    <row r="435" spans="1:44" hidden="1" outlineLevel="1">
      <c r="A435" t="s">
        <v>1169</v>
      </c>
      <c r="B435" s="8" t="s">
        <v>2756</v>
      </c>
      <c r="C435" s="1">
        <f t="shared" si="104"/>
        <v>1298</v>
      </c>
      <c r="D435" s="6">
        <f>IF(N435&gt;0, RANK(N435,(N435:P435,Q435:AE435)),0)</f>
        <v>2</v>
      </c>
      <c r="E435" s="6">
        <f>IF(O435&gt;0,RANK(O435,(N435:P435,Q435:AE435)),0)</f>
        <v>1</v>
      </c>
      <c r="F435" s="6">
        <f t="shared" si="105"/>
        <v>3</v>
      </c>
      <c r="G435" s="1">
        <f t="shared" si="99"/>
        <v>350</v>
      </c>
      <c r="H435" s="2">
        <f t="shared" si="100"/>
        <v>0.26964560862865949</v>
      </c>
      <c r="I435" s="7"/>
      <c r="J435" s="2">
        <f t="shared" si="106"/>
        <v>0.34283513097072421</v>
      </c>
      <c r="K435" s="2">
        <f t="shared" si="107"/>
        <v>0.61248073959938365</v>
      </c>
      <c r="L435" s="2">
        <f t="shared" si="108"/>
        <v>4.4684129429892139E-2</v>
      </c>
      <c r="M435" s="2">
        <f t="shared" si="109"/>
        <v>-5.5511151231257827E-17</v>
      </c>
      <c r="N435" s="53">
        <v>445</v>
      </c>
      <c r="O435" s="53">
        <v>795</v>
      </c>
      <c r="P435" s="53">
        <v>58</v>
      </c>
      <c r="T435" s="57"/>
      <c r="X435" s="53">
        <v>0</v>
      </c>
      <c r="AA435" s="53"/>
      <c r="AG435" t="str">
        <f t="shared" si="103"/>
        <v>Lyman</v>
      </c>
      <c r="AH435" t="s">
        <v>1344</v>
      </c>
      <c r="AI435">
        <v>1</v>
      </c>
      <c r="AK435" s="92">
        <v>23</v>
      </c>
      <c r="AL435" s="94">
        <v>31</v>
      </c>
      <c r="AM435" s="94">
        <v>85</v>
      </c>
      <c r="AN435" s="98">
        <v>41750</v>
      </c>
      <c r="AO435" s="98">
        <f t="shared" si="101"/>
        <v>23031</v>
      </c>
      <c r="AP435" t="s">
        <v>1353</v>
      </c>
      <c r="AQ435" s="102">
        <f t="shared" si="102"/>
        <v>2341750</v>
      </c>
      <c r="AR435" s="102"/>
    </row>
    <row r="436" spans="1:44" hidden="1" outlineLevel="1">
      <c r="A436" t="s">
        <v>809</v>
      </c>
      <c r="B436" s="8" t="s">
        <v>2756</v>
      </c>
      <c r="C436" s="1">
        <f t="shared" si="104"/>
        <v>913</v>
      </c>
      <c r="D436" s="6">
        <f>IF(N436&gt;0, RANK(N436,(N436:P436,Q436:AE436)),0)</f>
        <v>2</v>
      </c>
      <c r="E436" s="6">
        <f>IF(O436&gt;0,RANK(O436,(N436:P436,Q436:AE436)),0)</f>
        <v>1</v>
      </c>
      <c r="F436" s="6">
        <f t="shared" si="105"/>
        <v>3</v>
      </c>
      <c r="G436" s="1">
        <f t="shared" si="99"/>
        <v>360</v>
      </c>
      <c r="H436" s="2">
        <f t="shared" si="100"/>
        <v>0.39430449069003287</v>
      </c>
      <c r="I436" s="7"/>
      <c r="J436" s="2">
        <f t="shared" si="106"/>
        <v>0.28696604600219056</v>
      </c>
      <c r="K436" s="2">
        <f t="shared" si="107"/>
        <v>0.68127053669222348</v>
      </c>
      <c r="L436" s="2">
        <f t="shared" si="108"/>
        <v>3.1763417305585982E-2</v>
      </c>
      <c r="M436" s="2">
        <f t="shared" si="109"/>
        <v>-2.0816681711721685E-17</v>
      </c>
      <c r="N436" s="53">
        <v>262</v>
      </c>
      <c r="O436" s="53">
        <v>622</v>
      </c>
      <c r="P436" s="53">
        <v>29</v>
      </c>
      <c r="T436" s="57"/>
      <c r="X436" s="53">
        <v>0</v>
      </c>
      <c r="AA436" s="53"/>
      <c r="AG436" t="str">
        <f t="shared" si="103"/>
        <v>Machias</v>
      </c>
      <c r="AH436" t="s">
        <v>2757</v>
      </c>
      <c r="AI436">
        <v>2</v>
      </c>
      <c r="AK436" s="92">
        <v>23</v>
      </c>
      <c r="AL436" s="94">
        <v>29</v>
      </c>
      <c r="AM436" s="94">
        <v>130</v>
      </c>
      <c r="AN436" s="98">
        <v>41960</v>
      </c>
      <c r="AO436" s="98">
        <f t="shared" si="101"/>
        <v>23029</v>
      </c>
      <c r="AP436" t="s">
        <v>1353</v>
      </c>
      <c r="AQ436" s="102">
        <f t="shared" si="102"/>
        <v>2341960</v>
      </c>
      <c r="AR436" s="102"/>
    </row>
    <row r="437" spans="1:44" hidden="1" outlineLevel="1">
      <c r="A437" t="s">
        <v>574</v>
      </c>
      <c r="B437" s="8" t="s">
        <v>2756</v>
      </c>
      <c r="C437" s="1">
        <f t="shared" si="104"/>
        <v>395</v>
      </c>
      <c r="D437" s="6">
        <f>IF(N437&gt;0, RANK(N437,(N437:P437,Q437:AE437)),0)</f>
        <v>2</v>
      </c>
      <c r="E437" s="6">
        <f>IF(O437&gt;0,RANK(O437,(N437:P437,Q437:AE437)),0)</f>
        <v>1</v>
      </c>
      <c r="F437" s="6">
        <f t="shared" si="105"/>
        <v>3</v>
      </c>
      <c r="G437" s="1">
        <f t="shared" si="99"/>
        <v>155</v>
      </c>
      <c r="H437" s="2">
        <f t="shared" si="100"/>
        <v>0.39240506329113922</v>
      </c>
      <c r="I437" s="7"/>
      <c r="J437" s="2">
        <f t="shared" si="106"/>
        <v>0.28860759493670884</v>
      </c>
      <c r="K437" s="2">
        <f t="shared" si="107"/>
        <v>0.68101265822784807</v>
      </c>
      <c r="L437" s="2">
        <f t="shared" si="108"/>
        <v>3.0379746835443037E-2</v>
      </c>
      <c r="M437" s="2">
        <f t="shared" si="109"/>
        <v>5.2041704279304213E-17</v>
      </c>
      <c r="N437" s="53">
        <v>114</v>
      </c>
      <c r="O437" s="53">
        <v>269</v>
      </c>
      <c r="P437" s="53">
        <v>12</v>
      </c>
      <c r="T437" s="57"/>
      <c r="X437" s="53">
        <v>0</v>
      </c>
      <c r="AA437" s="53"/>
      <c r="AG437" t="str">
        <f t="shared" si="103"/>
        <v>Machiasport</v>
      </c>
      <c r="AH437" t="s">
        <v>2757</v>
      </c>
      <c r="AI437">
        <v>2</v>
      </c>
      <c r="AK437" s="92">
        <v>23</v>
      </c>
      <c r="AL437" s="94">
        <v>29</v>
      </c>
      <c r="AM437" s="94">
        <v>135</v>
      </c>
      <c r="AN437" s="98">
        <v>42100</v>
      </c>
      <c r="AO437" s="98">
        <f t="shared" si="101"/>
        <v>23029</v>
      </c>
      <c r="AP437" t="s">
        <v>1353</v>
      </c>
      <c r="AQ437" s="102">
        <f t="shared" si="102"/>
        <v>2342100</v>
      </c>
      <c r="AR437" s="102"/>
    </row>
    <row r="438" spans="1:44" hidden="1" outlineLevel="1">
      <c r="A438" t="s">
        <v>2577</v>
      </c>
      <c r="B438" s="8" t="s">
        <v>2756</v>
      </c>
      <c r="C438" s="1">
        <f t="shared" si="104"/>
        <v>53</v>
      </c>
      <c r="D438" s="6">
        <f>IF(N438&gt;0, RANK(N438,(N438:P438,Q438:AE438)),0)</f>
        <v>2</v>
      </c>
      <c r="E438" s="6">
        <f>IF(O438&gt;0,RANK(O438,(N438:P438,Q438:AE438)),0)</f>
        <v>1</v>
      </c>
      <c r="F438" s="6">
        <f t="shared" si="105"/>
        <v>0</v>
      </c>
      <c r="G438" s="1">
        <f t="shared" si="99"/>
        <v>13</v>
      </c>
      <c r="H438" s="2">
        <f t="shared" si="100"/>
        <v>0.24528301886792453</v>
      </c>
      <c r="I438" s="7"/>
      <c r="J438" s="2">
        <f t="shared" si="106"/>
        <v>0.37735849056603776</v>
      </c>
      <c r="K438" s="2">
        <f t="shared" si="107"/>
        <v>0.62264150943396224</v>
      </c>
      <c r="L438" s="2">
        <f t="shared" si="108"/>
        <v>0</v>
      </c>
      <c r="M438" s="2">
        <f t="shared" si="109"/>
        <v>0</v>
      </c>
      <c r="N438" s="53">
        <v>20</v>
      </c>
      <c r="O438" s="53">
        <v>33</v>
      </c>
      <c r="P438" s="53">
        <v>0</v>
      </c>
      <c r="T438" s="57"/>
      <c r="X438" s="53">
        <v>0</v>
      </c>
      <c r="AA438" s="53"/>
      <c r="AG438" t="str">
        <f t="shared" si="103"/>
        <v>Macwahoc</v>
      </c>
      <c r="AH438" t="s">
        <v>1323</v>
      </c>
      <c r="AI438">
        <v>2</v>
      </c>
      <c r="AK438" s="92">
        <v>23</v>
      </c>
      <c r="AL438" s="94">
        <v>3</v>
      </c>
      <c r="AM438" s="94">
        <v>180</v>
      </c>
      <c r="AN438" s="98">
        <v>42450</v>
      </c>
      <c r="AO438" s="98">
        <f t="shared" si="101"/>
        <v>23003</v>
      </c>
      <c r="AP438" t="s">
        <v>2239</v>
      </c>
      <c r="AQ438" s="102">
        <f t="shared" si="102"/>
        <v>2342450</v>
      </c>
      <c r="AR438" s="102"/>
    </row>
    <row r="439" spans="1:44" hidden="1" outlineLevel="1">
      <c r="A439" t="s">
        <v>214</v>
      </c>
      <c r="B439" s="8" t="s">
        <v>2756</v>
      </c>
      <c r="C439" s="1">
        <f t="shared" si="104"/>
        <v>1798</v>
      </c>
      <c r="D439" s="6">
        <f>IF(N439&gt;0, RANK(N439,(N439:P439,Q439:AE439)),0)</f>
        <v>2</v>
      </c>
      <c r="E439" s="6">
        <f>IF(O439&gt;0,RANK(O439,(N439:P439,Q439:AE439)),0)</f>
        <v>1</v>
      </c>
      <c r="F439" s="6">
        <f t="shared" si="105"/>
        <v>3</v>
      </c>
      <c r="G439" s="1">
        <f t="shared" si="99"/>
        <v>61</v>
      </c>
      <c r="H439" s="2">
        <f t="shared" si="100"/>
        <v>3.3926585094549502E-2</v>
      </c>
      <c r="I439" s="7"/>
      <c r="J439" s="2">
        <f t="shared" si="106"/>
        <v>0.46051167964404893</v>
      </c>
      <c r="K439" s="2">
        <f t="shared" si="107"/>
        <v>0.49443826473859842</v>
      </c>
      <c r="L439" s="2">
        <f t="shared" si="108"/>
        <v>4.39377085650723E-2</v>
      </c>
      <c r="M439" s="2">
        <f t="shared" si="109"/>
        <v>1.1123470522803464E-3</v>
      </c>
      <c r="N439" s="53">
        <v>828</v>
      </c>
      <c r="O439" s="53">
        <v>889</v>
      </c>
      <c r="P439" s="53">
        <v>79</v>
      </c>
      <c r="T439" s="57"/>
      <c r="X439" s="53">
        <v>2</v>
      </c>
      <c r="AA439" s="53"/>
      <c r="AG439" t="str">
        <f t="shared" si="103"/>
        <v>Madawaska</v>
      </c>
      <c r="AH439" t="s">
        <v>1323</v>
      </c>
      <c r="AI439">
        <v>2</v>
      </c>
      <c r="AK439" s="92">
        <v>23</v>
      </c>
      <c r="AL439" s="94">
        <v>3</v>
      </c>
      <c r="AM439" s="94">
        <v>185</v>
      </c>
      <c r="AN439" s="98">
        <v>42520</v>
      </c>
      <c r="AO439" s="98">
        <f t="shared" si="101"/>
        <v>23003</v>
      </c>
      <c r="AP439" t="s">
        <v>1353</v>
      </c>
      <c r="AQ439" s="102">
        <f t="shared" si="102"/>
        <v>2342520</v>
      </c>
      <c r="AR439" s="102"/>
    </row>
    <row r="440" spans="1:44" hidden="1" outlineLevel="1">
      <c r="A440" t="s">
        <v>217</v>
      </c>
      <c r="B440" s="8" t="s">
        <v>2756</v>
      </c>
      <c r="C440" s="1">
        <f t="shared" si="104"/>
        <v>80</v>
      </c>
      <c r="D440" s="6">
        <f>IF(N440&gt;0, RANK(N440,(N440:P440,Q440:AE440)),0)</f>
        <v>2</v>
      </c>
      <c r="E440" s="6">
        <f>IF(O440&gt;0,RANK(O440,(N440:P440,Q440:AE440)),0)</f>
        <v>1</v>
      </c>
      <c r="F440" s="6">
        <f t="shared" si="105"/>
        <v>0</v>
      </c>
      <c r="G440" s="1">
        <f t="shared" si="99"/>
        <v>52</v>
      </c>
      <c r="H440" s="2">
        <f t="shared" si="100"/>
        <v>0.65</v>
      </c>
      <c r="I440" s="7"/>
      <c r="J440" s="2">
        <f t="shared" si="106"/>
        <v>0.17499999999999999</v>
      </c>
      <c r="K440" s="2">
        <f t="shared" si="107"/>
        <v>0.82499999999999996</v>
      </c>
      <c r="L440" s="2">
        <f t="shared" si="108"/>
        <v>0</v>
      </c>
      <c r="M440" s="2">
        <f t="shared" si="109"/>
        <v>0</v>
      </c>
      <c r="N440" s="53">
        <v>14</v>
      </c>
      <c r="O440" s="53">
        <v>66</v>
      </c>
      <c r="P440" s="53">
        <v>0</v>
      </c>
      <c r="T440" s="57"/>
      <c r="X440" s="53">
        <v>0</v>
      </c>
      <c r="AA440" s="53"/>
      <c r="AG440" t="str">
        <f>A440</f>
        <v>Madawaska Lake</v>
      </c>
      <c r="AH440" t="s">
        <v>1323</v>
      </c>
      <c r="AI440">
        <v>2</v>
      </c>
      <c r="AK440" s="92">
        <v>23</v>
      </c>
      <c r="AL440" s="94">
        <v>3</v>
      </c>
      <c r="AN440" s="98">
        <v>42550</v>
      </c>
      <c r="AO440" s="98">
        <f t="shared" si="101"/>
        <v>23003</v>
      </c>
      <c r="AP440" t="s">
        <v>2276</v>
      </c>
      <c r="AQ440" s="102">
        <f t="shared" si="102"/>
        <v>2342550</v>
      </c>
      <c r="AR440" s="102"/>
    </row>
    <row r="441" spans="1:44" hidden="1" outlineLevel="1">
      <c r="A441" t="s">
        <v>1212</v>
      </c>
      <c r="B441" s="8" t="s">
        <v>2756</v>
      </c>
      <c r="C441" s="1">
        <f t="shared" si="104"/>
        <v>1763</v>
      </c>
      <c r="D441" s="6">
        <f>IF(N441&gt;0, RANK(N441,(N441:P441,Q441:AE441)),0)</f>
        <v>2</v>
      </c>
      <c r="E441" s="6">
        <f>IF(O441&gt;0,RANK(O441,(N441:P441,Q441:AE441)),0)</f>
        <v>1</v>
      </c>
      <c r="F441" s="6">
        <f t="shared" si="105"/>
        <v>3</v>
      </c>
      <c r="G441" s="1">
        <f t="shared" si="99"/>
        <v>288</v>
      </c>
      <c r="H441" s="2">
        <f t="shared" si="100"/>
        <v>0.16335791264889393</v>
      </c>
      <c r="I441" s="7"/>
      <c r="J441" s="2">
        <f t="shared" si="106"/>
        <v>0.39251276233692567</v>
      </c>
      <c r="K441" s="2">
        <f t="shared" si="107"/>
        <v>0.55587067498581966</v>
      </c>
      <c r="L441" s="2">
        <f t="shared" si="108"/>
        <v>5.1616562677254681E-2</v>
      </c>
      <c r="M441" s="2">
        <f t="shared" si="109"/>
        <v>-6.9388939039072284E-18</v>
      </c>
      <c r="N441" s="53">
        <v>692</v>
      </c>
      <c r="O441" s="53">
        <v>980</v>
      </c>
      <c r="P441" s="53">
        <v>91</v>
      </c>
      <c r="T441" s="57"/>
      <c r="X441" s="53">
        <v>0</v>
      </c>
      <c r="AA441" s="53"/>
      <c r="AG441" t="str">
        <f t="shared" si="103"/>
        <v>Madison</v>
      </c>
      <c r="AH441" t="s">
        <v>198</v>
      </c>
      <c r="AI441">
        <v>2</v>
      </c>
      <c r="AK441" s="92">
        <v>23</v>
      </c>
      <c r="AL441" s="94">
        <v>25</v>
      </c>
      <c r="AM441" s="94">
        <v>85</v>
      </c>
      <c r="AN441" s="98">
        <v>42660</v>
      </c>
      <c r="AO441" s="98">
        <f t="shared" si="101"/>
        <v>23025</v>
      </c>
      <c r="AP441" t="s">
        <v>1353</v>
      </c>
      <c r="AQ441" s="102">
        <f t="shared" si="102"/>
        <v>2342660</v>
      </c>
      <c r="AR441" s="102"/>
    </row>
    <row r="442" spans="1:44" hidden="1" outlineLevel="1">
      <c r="A442" t="s">
        <v>1816</v>
      </c>
      <c r="B442" s="8" t="s">
        <v>2756</v>
      </c>
      <c r="C442" s="1">
        <f t="shared" si="104"/>
        <v>54</v>
      </c>
      <c r="D442" s="6">
        <f>IF(N442&gt;0, RANK(N442,(N442:P442,Q442:AE442)),0)</f>
        <v>2</v>
      </c>
      <c r="E442" s="6">
        <f>IF(O442&gt;0,RANK(O442,(N442:P442,Q442:AE442)),0)</f>
        <v>1</v>
      </c>
      <c r="F442" s="6">
        <f t="shared" si="105"/>
        <v>3</v>
      </c>
      <c r="G442" s="1">
        <f t="shared" si="99"/>
        <v>14</v>
      </c>
      <c r="H442" s="2">
        <f t="shared" si="100"/>
        <v>0.25925925925925924</v>
      </c>
      <c r="I442" s="7"/>
      <c r="J442" s="2">
        <f t="shared" si="106"/>
        <v>0.35185185185185186</v>
      </c>
      <c r="K442" s="2">
        <f t="shared" si="107"/>
        <v>0.61111111111111116</v>
      </c>
      <c r="L442" s="2">
        <f t="shared" si="108"/>
        <v>3.7037037037037035E-2</v>
      </c>
      <c r="M442" s="2">
        <f t="shared" si="109"/>
        <v>-5.5511151231257827E-17</v>
      </c>
      <c r="N442" s="53">
        <v>19</v>
      </c>
      <c r="O442" s="53">
        <v>33</v>
      </c>
      <c r="P442" s="53">
        <v>2</v>
      </c>
      <c r="T442" s="57"/>
      <c r="X442" s="53">
        <v>0</v>
      </c>
      <c r="AA442" s="53"/>
      <c r="AG442" t="str">
        <f t="shared" si="103"/>
        <v>Madrid</v>
      </c>
      <c r="AH442" t="s">
        <v>2924</v>
      </c>
      <c r="AI442">
        <v>2</v>
      </c>
      <c r="AK442" s="92">
        <v>23</v>
      </c>
      <c r="AL442" s="94">
        <v>7</v>
      </c>
      <c r="AM442" s="94">
        <v>55</v>
      </c>
      <c r="AN442" s="98">
        <v>42765</v>
      </c>
      <c r="AO442" s="98">
        <f t="shared" si="101"/>
        <v>23007</v>
      </c>
      <c r="AP442" t="s">
        <v>1353</v>
      </c>
      <c r="AQ442" s="102">
        <f t="shared" si="102"/>
        <v>2342765</v>
      </c>
      <c r="AR442" s="102"/>
    </row>
    <row r="443" spans="1:44" hidden="1" outlineLevel="1">
      <c r="A443" t="s">
        <v>2539</v>
      </c>
      <c r="B443" s="8" t="s">
        <v>2756</v>
      </c>
      <c r="C443" s="1">
        <f t="shared" si="104"/>
        <v>18</v>
      </c>
      <c r="D443" s="6">
        <f>IF(N443&gt;0, RANK(N443,(N443:P443,Q443:AE443)),0)</f>
        <v>2</v>
      </c>
      <c r="E443" s="6">
        <f>IF(O443&gt;0,RANK(O443,(N443:P443,Q443:AE443)),0)</f>
        <v>1</v>
      </c>
      <c r="F443" s="6">
        <f t="shared" si="105"/>
        <v>3</v>
      </c>
      <c r="G443" s="1">
        <f t="shared" si="99"/>
        <v>9</v>
      </c>
      <c r="H443" s="2">
        <f t="shared" si="100"/>
        <v>0.5</v>
      </c>
      <c r="I443" s="7"/>
      <c r="J443" s="2">
        <f t="shared" si="106"/>
        <v>0.22222222222222221</v>
      </c>
      <c r="K443" s="2">
        <f t="shared" si="107"/>
        <v>0.72222222222222221</v>
      </c>
      <c r="L443" s="2">
        <f t="shared" si="108"/>
        <v>5.5555555555555552E-2</v>
      </c>
      <c r="M443" s="2">
        <f t="shared" si="109"/>
        <v>2.7755575615628914E-17</v>
      </c>
      <c r="N443" s="53">
        <v>4</v>
      </c>
      <c r="O443" s="53">
        <v>13</v>
      </c>
      <c r="P443" s="53">
        <v>1</v>
      </c>
      <c r="T443" s="57"/>
      <c r="X443" s="53">
        <v>0</v>
      </c>
      <c r="AA443" s="53"/>
      <c r="AG443" t="str">
        <f t="shared" si="103"/>
        <v>Magalloway</v>
      </c>
      <c r="AH443" t="s">
        <v>1738</v>
      </c>
      <c r="AI443">
        <v>2</v>
      </c>
      <c r="AK443" s="92">
        <v>23</v>
      </c>
      <c r="AL443" s="94">
        <v>17</v>
      </c>
      <c r="AM443" s="94">
        <v>90</v>
      </c>
      <c r="AN443" s="98">
        <v>42835</v>
      </c>
      <c r="AO443" s="98">
        <f t="shared" si="101"/>
        <v>23017</v>
      </c>
      <c r="AP443" t="s">
        <v>2239</v>
      </c>
      <c r="AQ443" s="102">
        <f t="shared" si="102"/>
        <v>2342835</v>
      </c>
      <c r="AR443" s="102"/>
    </row>
    <row r="444" spans="1:44" hidden="1" outlineLevel="1">
      <c r="A444" t="s">
        <v>45</v>
      </c>
      <c r="B444" s="8" t="s">
        <v>2756</v>
      </c>
      <c r="C444" s="1">
        <f t="shared" si="104"/>
        <v>1257</v>
      </c>
      <c r="D444" s="6">
        <f>IF(N444&gt;0, RANK(N444,(N444:P444,Q444:AE444)),0)</f>
        <v>2</v>
      </c>
      <c r="E444" s="6">
        <f>IF(O444&gt;0,RANK(O444,(N444:P444,Q444:AE444)),0)</f>
        <v>1</v>
      </c>
      <c r="F444" s="6">
        <f t="shared" si="105"/>
        <v>3</v>
      </c>
      <c r="G444" s="1">
        <f t="shared" si="99"/>
        <v>428</v>
      </c>
      <c r="H444" s="2">
        <f t="shared" si="100"/>
        <v>0.34049323786793956</v>
      </c>
      <c r="I444" s="7"/>
      <c r="J444" s="2">
        <f t="shared" si="106"/>
        <v>0.31980906921241048</v>
      </c>
      <c r="K444" s="2">
        <f t="shared" si="107"/>
        <v>0.66030230708035009</v>
      </c>
      <c r="L444" s="2">
        <f t="shared" si="108"/>
        <v>1.9888623707239459E-2</v>
      </c>
      <c r="M444" s="2">
        <f t="shared" si="109"/>
        <v>-3.1225022567582528E-17</v>
      </c>
      <c r="N444" s="53">
        <v>402</v>
      </c>
      <c r="O444" s="53">
        <v>830</v>
      </c>
      <c r="P444" s="53">
        <v>25</v>
      </c>
      <c r="T444" s="57"/>
      <c r="X444" s="53">
        <v>0</v>
      </c>
      <c r="AA444" s="53"/>
      <c r="AG444" t="str">
        <f t="shared" si="103"/>
        <v>Manchester</v>
      </c>
      <c r="AH444" t="s">
        <v>1129</v>
      </c>
      <c r="AI444">
        <v>1</v>
      </c>
      <c r="AK444" s="92">
        <v>23</v>
      </c>
      <c r="AL444" s="94">
        <v>11</v>
      </c>
      <c r="AM444" s="94">
        <v>65</v>
      </c>
      <c r="AN444" s="98">
        <v>43080</v>
      </c>
      <c r="AO444" s="98">
        <f t="shared" si="101"/>
        <v>23011</v>
      </c>
      <c r="AP444" t="s">
        <v>1353</v>
      </c>
      <c r="AQ444" s="102">
        <f t="shared" si="102"/>
        <v>2343080</v>
      </c>
      <c r="AR444" s="102"/>
    </row>
    <row r="445" spans="1:44" hidden="1" outlineLevel="1">
      <c r="A445" t="s">
        <v>2647</v>
      </c>
      <c r="B445" s="8" t="s">
        <v>2756</v>
      </c>
      <c r="C445" s="1">
        <f t="shared" si="104"/>
        <v>803</v>
      </c>
      <c r="D445" s="6">
        <f>IF(N445&gt;0, RANK(N445,(N445:P445,Q445:AE445)),0)</f>
        <v>2</v>
      </c>
      <c r="E445" s="6">
        <f>IF(O445&gt;0,RANK(O445,(N445:P445,Q445:AE445)),0)</f>
        <v>1</v>
      </c>
      <c r="F445" s="6">
        <f t="shared" si="105"/>
        <v>3</v>
      </c>
      <c r="G445" s="1">
        <f t="shared" si="99"/>
        <v>548</v>
      </c>
      <c r="H445" s="2">
        <f t="shared" si="100"/>
        <v>0.68244084682440842</v>
      </c>
      <c r="I445" s="7"/>
      <c r="J445" s="2">
        <f t="shared" si="106"/>
        <v>0.14196762141967623</v>
      </c>
      <c r="K445" s="2">
        <f t="shared" si="107"/>
        <v>0.82440846824408465</v>
      </c>
      <c r="L445" s="2">
        <f t="shared" si="108"/>
        <v>3.3623910336239106E-2</v>
      </c>
      <c r="M445" s="2">
        <f t="shared" si="109"/>
        <v>2.0816681711721685E-17</v>
      </c>
      <c r="N445" s="53">
        <v>114</v>
      </c>
      <c r="O445" s="53">
        <v>662</v>
      </c>
      <c r="P445" s="53">
        <v>27</v>
      </c>
      <c r="T445" s="57"/>
      <c r="X445" s="53">
        <v>0</v>
      </c>
      <c r="AA445" s="53"/>
      <c r="AG445" t="str">
        <f t="shared" si="103"/>
        <v>Mapleton</v>
      </c>
      <c r="AH445" t="s">
        <v>1323</v>
      </c>
      <c r="AI445">
        <v>2</v>
      </c>
      <c r="AK445" s="92">
        <v>23</v>
      </c>
      <c r="AL445" s="94">
        <v>3</v>
      </c>
      <c r="AM445" s="94">
        <v>190</v>
      </c>
      <c r="AN445" s="98">
        <v>43255</v>
      </c>
      <c r="AO445" s="98">
        <f t="shared" si="101"/>
        <v>23003</v>
      </c>
      <c r="AP445" t="s">
        <v>1353</v>
      </c>
      <c r="AQ445" s="102">
        <f t="shared" si="102"/>
        <v>2343255</v>
      </c>
      <c r="AR445" s="102"/>
    </row>
    <row r="446" spans="1:44" hidden="1" outlineLevel="1">
      <c r="A446" t="s">
        <v>823</v>
      </c>
      <c r="B446" s="8" t="s">
        <v>2756</v>
      </c>
      <c r="C446" s="1">
        <f t="shared" si="104"/>
        <v>128</v>
      </c>
      <c r="D446" s="6">
        <f>IF(N446&gt;0, RANK(N446,(N446:P446,Q446:AE446)),0)</f>
        <v>2</v>
      </c>
      <c r="E446" s="6">
        <f>IF(O446&gt;0,RANK(O446,(N446:P446,Q446:AE446)),0)</f>
        <v>1</v>
      </c>
      <c r="F446" s="6">
        <f t="shared" si="105"/>
        <v>3</v>
      </c>
      <c r="G446" s="1">
        <f t="shared" si="99"/>
        <v>78</v>
      </c>
      <c r="H446" s="2">
        <f t="shared" si="100"/>
        <v>0.609375</v>
      </c>
      <c r="I446" s="7"/>
      <c r="J446" s="2">
        <f t="shared" si="106"/>
        <v>0.1796875</v>
      </c>
      <c r="K446" s="2">
        <f t="shared" si="107"/>
        <v>0.7890625</v>
      </c>
      <c r="L446" s="2">
        <f t="shared" si="108"/>
        <v>3.125E-2</v>
      </c>
      <c r="M446" s="2">
        <f t="shared" si="109"/>
        <v>0</v>
      </c>
      <c r="N446" s="53">
        <v>23</v>
      </c>
      <c r="O446" s="53">
        <v>101</v>
      </c>
      <c r="P446" s="53">
        <v>4</v>
      </c>
      <c r="T446" s="57"/>
      <c r="X446" s="53">
        <v>0</v>
      </c>
      <c r="AA446" s="53"/>
      <c r="AG446" t="str">
        <f t="shared" si="103"/>
        <v>Mariaville</v>
      </c>
      <c r="AH446" t="s">
        <v>2792</v>
      </c>
      <c r="AI446">
        <v>2</v>
      </c>
      <c r="AK446" s="92">
        <v>23</v>
      </c>
      <c r="AL446" s="94">
        <v>9</v>
      </c>
      <c r="AM446" s="94">
        <v>95</v>
      </c>
      <c r="AN446" s="98">
        <v>43430</v>
      </c>
      <c r="AO446" s="98">
        <f t="shared" si="101"/>
        <v>23009</v>
      </c>
      <c r="AP446" t="s">
        <v>1353</v>
      </c>
      <c r="AQ446" s="102">
        <f t="shared" si="102"/>
        <v>2343430</v>
      </c>
      <c r="AR446" s="102"/>
    </row>
    <row r="447" spans="1:44" hidden="1" outlineLevel="1">
      <c r="A447" t="s">
        <v>1930</v>
      </c>
      <c r="B447" s="8" t="s">
        <v>2756</v>
      </c>
      <c r="C447" s="1">
        <f t="shared" si="104"/>
        <v>919</v>
      </c>
      <c r="D447" s="6">
        <f>IF(N447&gt;0, RANK(N447,(N447:P447,Q447:AE447)),0)</f>
        <v>2</v>
      </c>
      <c r="E447" s="6">
        <f>IF(O447&gt;0,RANK(O447,(N447:P447,Q447:AE447)),0)</f>
        <v>1</v>
      </c>
      <c r="F447" s="6">
        <f t="shared" si="105"/>
        <v>3</v>
      </c>
      <c r="G447" s="1">
        <f t="shared" si="99"/>
        <v>623</v>
      </c>
      <c r="H447" s="2">
        <f t="shared" si="100"/>
        <v>0.6779107725788901</v>
      </c>
      <c r="I447" s="7"/>
      <c r="J447" s="2">
        <f t="shared" si="106"/>
        <v>0.14581066376496191</v>
      </c>
      <c r="K447" s="2">
        <f t="shared" si="107"/>
        <v>0.82372143634385198</v>
      </c>
      <c r="L447" s="2">
        <f t="shared" si="108"/>
        <v>3.0467899891186073E-2</v>
      </c>
      <c r="M447" s="2">
        <f t="shared" si="109"/>
        <v>7.2858385991025898E-17</v>
      </c>
      <c r="N447" s="53">
        <v>134</v>
      </c>
      <c r="O447" s="53">
        <v>757</v>
      </c>
      <c r="P447" s="53">
        <v>28</v>
      </c>
      <c r="T447" s="57"/>
      <c r="X447" s="53">
        <v>0</v>
      </c>
      <c r="AA447" s="53"/>
      <c r="AG447" t="str">
        <f t="shared" si="103"/>
        <v>Mars Hill</v>
      </c>
      <c r="AH447" t="s">
        <v>1323</v>
      </c>
      <c r="AI447">
        <v>2</v>
      </c>
      <c r="AK447" s="92">
        <v>23</v>
      </c>
      <c r="AL447" s="94">
        <v>3</v>
      </c>
      <c r="AM447" s="94">
        <v>195</v>
      </c>
      <c r="AN447" s="98">
        <v>43710</v>
      </c>
      <c r="AO447" s="98">
        <f t="shared" si="101"/>
        <v>23003</v>
      </c>
      <c r="AP447" t="s">
        <v>1353</v>
      </c>
      <c r="AQ447" s="102">
        <f t="shared" si="102"/>
        <v>2343710</v>
      </c>
      <c r="AR447" s="102"/>
    </row>
    <row r="448" spans="1:44" hidden="1" outlineLevel="1">
      <c r="A448" t="s">
        <v>1582</v>
      </c>
      <c r="B448" s="8" t="s">
        <v>2756</v>
      </c>
      <c r="C448" s="1">
        <f t="shared" si="104"/>
        <v>209</v>
      </c>
      <c r="D448" s="6">
        <f>IF(N448&gt;0, RANK(N448,(N448:P448,Q448:AE448)),0)</f>
        <v>2</v>
      </c>
      <c r="E448" s="6">
        <f>IF(O448&gt;0,RANK(O448,(N448:P448,Q448:AE448)),0)</f>
        <v>1</v>
      </c>
      <c r="F448" s="6">
        <f t="shared" si="105"/>
        <v>3</v>
      </c>
      <c r="G448" s="1">
        <f t="shared" si="99"/>
        <v>110</v>
      </c>
      <c r="H448" s="2">
        <f t="shared" si="100"/>
        <v>0.52631578947368418</v>
      </c>
      <c r="I448" s="7"/>
      <c r="J448" s="2">
        <f t="shared" si="106"/>
        <v>0.22488038277511962</v>
      </c>
      <c r="K448" s="2">
        <f t="shared" si="107"/>
        <v>0.75119617224880386</v>
      </c>
      <c r="L448" s="2">
        <f t="shared" si="108"/>
        <v>2.3923444976076555E-2</v>
      </c>
      <c r="M448" s="2">
        <f t="shared" si="109"/>
        <v>1.3877787807814457E-17</v>
      </c>
      <c r="N448" s="53">
        <v>47</v>
      </c>
      <c r="O448" s="53">
        <v>157</v>
      </c>
      <c r="P448" s="53">
        <v>5</v>
      </c>
      <c r="T448" s="57"/>
      <c r="X448" s="53">
        <v>0</v>
      </c>
      <c r="AA448" s="53"/>
      <c r="AG448" t="str">
        <f t="shared" si="103"/>
        <v>Marshfield</v>
      </c>
      <c r="AH448" t="s">
        <v>2757</v>
      </c>
      <c r="AI448">
        <v>2</v>
      </c>
      <c r="AK448" s="92">
        <v>23</v>
      </c>
      <c r="AL448" s="94">
        <v>29</v>
      </c>
      <c r="AM448" s="94">
        <v>140</v>
      </c>
      <c r="AN448" s="98">
        <v>43640</v>
      </c>
      <c r="AO448" s="98">
        <f t="shared" si="101"/>
        <v>23029</v>
      </c>
      <c r="AP448" t="s">
        <v>1353</v>
      </c>
      <c r="AQ448" s="102">
        <f t="shared" si="102"/>
        <v>2343640</v>
      </c>
      <c r="AR448" s="102"/>
    </row>
    <row r="449" spans="1:44" hidden="1" outlineLevel="1">
      <c r="A449" t="s">
        <v>1429</v>
      </c>
      <c r="B449" s="8" t="s">
        <v>2756</v>
      </c>
      <c r="C449" s="1">
        <f t="shared" si="104"/>
        <v>102</v>
      </c>
      <c r="D449" s="6">
        <f>IF(N449&gt;0, RANK(N449,(N449:P449,Q449:AE449)),0)</f>
        <v>2</v>
      </c>
      <c r="E449" s="6">
        <f>IF(O449&gt;0,RANK(O449,(N449:P449,Q449:AE449)),0)</f>
        <v>1</v>
      </c>
      <c r="F449" s="6">
        <f t="shared" si="105"/>
        <v>3</v>
      </c>
      <c r="G449" s="1">
        <f t="shared" si="99"/>
        <v>65</v>
      </c>
      <c r="H449" s="2">
        <f t="shared" si="100"/>
        <v>0.63725490196078427</v>
      </c>
      <c r="I449" s="7"/>
      <c r="J449" s="2">
        <f t="shared" si="106"/>
        <v>0.16666666666666666</v>
      </c>
      <c r="K449" s="2">
        <f t="shared" si="107"/>
        <v>0.80392156862745101</v>
      </c>
      <c r="L449" s="2">
        <f t="shared" si="108"/>
        <v>2.9411764705882353E-2</v>
      </c>
      <c r="M449" s="2">
        <f t="shared" si="109"/>
        <v>6.9388939039072284E-18</v>
      </c>
      <c r="N449" s="53">
        <v>17</v>
      </c>
      <c r="O449" s="53">
        <v>82</v>
      </c>
      <c r="P449" s="53">
        <v>3</v>
      </c>
      <c r="T449" s="57"/>
      <c r="X449" s="53">
        <v>0</v>
      </c>
      <c r="AA449" s="53"/>
      <c r="AG449" t="str">
        <f t="shared" si="103"/>
        <v>Masardis</v>
      </c>
      <c r="AH449" t="s">
        <v>1323</v>
      </c>
      <c r="AI449">
        <v>2</v>
      </c>
      <c r="AK449" s="92">
        <v>23</v>
      </c>
      <c r="AL449" s="94">
        <v>3</v>
      </c>
      <c r="AM449" s="94">
        <v>200</v>
      </c>
      <c r="AN449" s="98">
        <v>43990</v>
      </c>
      <c r="AO449" s="98">
        <f t="shared" si="101"/>
        <v>23003</v>
      </c>
      <c r="AP449" t="s">
        <v>1353</v>
      </c>
      <c r="AQ449" s="102">
        <f t="shared" si="102"/>
        <v>2343990</v>
      </c>
      <c r="AR449" s="102"/>
    </row>
    <row r="450" spans="1:44" hidden="1" outlineLevel="1">
      <c r="A450" t="s">
        <v>186</v>
      </c>
      <c r="B450" s="8" t="s">
        <v>2756</v>
      </c>
      <c r="C450" s="1">
        <f>SUM(N450:AE450)</f>
        <v>29</v>
      </c>
      <c r="D450" s="6">
        <f>IF(N450&gt;0, RANK(N450,(N450:P450,Q450:AE450)),0)</f>
        <v>2</v>
      </c>
      <c r="E450" s="6">
        <f>IF(O450&gt;0,RANK(O450,(N450:P450,Q450:AE450)),0)</f>
        <v>1</v>
      </c>
      <c r="F450" s="6">
        <f>IF(P450&gt;0,RANK(P450,(N450:AE450)),0)</f>
        <v>3</v>
      </c>
      <c r="G450" s="1">
        <f>IF(C450&gt;0,MAX(N450:P450)-LARGE(N450:P450,2),0)</f>
        <v>8</v>
      </c>
      <c r="H450" s="2">
        <f>IF(C450&gt;0,G450/C450,0)</f>
        <v>0.27586206896551724</v>
      </c>
      <c r="I450" s="7"/>
      <c r="J450" s="2">
        <f>IF(C450=0,"-",N450/C450)</f>
        <v>0.34482758620689657</v>
      </c>
      <c r="K450" s="2">
        <f>IF(C450=0,"-",O450/C450)</f>
        <v>0.62068965517241381</v>
      </c>
      <c r="L450" s="2">
        <f>IF(C450=0,"-",P450/C450)</f>
        <v>3.4482758620689655E-2</v>
      </c>
      <c r="M450" s="2">
        <f>IF(C450=0,"-",(1-J450-K450-L450))</f>
        <v>-4.163336342344337E-17</v>
      </c>
      <c r="N450" s="53">
        <v>10</v>
      </c>
      <c r="O450" s="53">
        <v>18</v>
      </c>
      <c r="P450" s="53">
        <v>1</v>
      </c>
      <c r="T450" s="57"/>
      <c r="X450" s="53">
        <v>0</v>
      </c>
      <c r="AA450" s="53"/>
      <c r="AG450" t="str">
        <f t="shared" si="103"/>
        <v>Mason</v>
      </c>
      <c r="AH450" t="s">
        <v>1738</v>
      </c>
      <c r="AI450">
        <v>2</v>
      </c>
      <c r="AK450" s="92">
        <v>23</v>
      </c>
      <c r="AL450" s="94">
        <v>17</v>
      </c>
      <c r="AN450" s="98">
        <v>43500</v>
      </c>
      <c r="AO450" s="98">
        <f t="shared" si="101"/>
        <v>23017</v>
      </c>
      <c r="AP450" s="59" t="s">
        <v>2276</v>
      </c>
      <c r="AQ450" s="120">
        <f t="shared" si="102"/>
        <v>2343500</v>
      </c>
      <c r="AR450" s="102"/>
    </row>
    <row r="451" spans="1:44" hidden="1" outlineLevel="1">
      <c r="A451" t="s">
        <v>2540</v>
      </c>
      <c r="B451" s="8" t="s">
        <v>2756</v>
      </c>
      <c r="C451" s="1">
        <f t="shared" si="104"/>
        <v>36</v>
      </c>
      <c r="D451" s="6">
        <f>IF(N451&gt;0, RANK(N451,(N451:P451,Q451:AE451)),0)</f>
        <v>2</v>
      </c>
      <c r="E451" s="6">
        <f>IF(O451&gt;0,RANK(O451,(N451:P451,Q451:AE451)),0)</f>
        <v>1</v>
      </c>
      <c r="F451" s="6">
        <f t="shared" si="105"/>
        <v>0</v>
      </c>
      <c r="G451" s="1">
        <f t="shared" si="99"/>
        <v>16</v>
      </c>
      <c r="H451" s="2">
        <f t="shared" si="100"/>
        <v>0.44444444444444442</v>
      </c>
      <c r="I451" s="7"/>
      <c r="J451" s="2">
        <f t="shared" si="106"/>
        <v>0.27777777777777779</v>
      </c>
      <c r="K451" s="2">
        <f t="shared" si="107"/>
        <v>0.72222222222222221</v>
      </c>
      <c r="L451" s="2">
        <f t="shared" si="108"/>
        <v>0</v>
      </c>
      <c r="M451" s="2">
        <f t="shared" si="109"/>
        <v>0</v>
      </c>
      <c r="N451" s="53">
        <v>10</v>
      </c>
      <c r="O451" s="53">
        <v>26</v>
      </c>
      <c r="P451" s="53">
        <v>0</v>
      </c>
      <c r="T451" s="57"/>
      <c r="X451" s="53">
        <v>0</v>
      </c>
      <c r="AA451" s="53"/>
      <c r="AG451" t="str">
        <f t="shared" si="103"/>
        <v>Matinicus Isle</v>
      </c>
      <c r="AH451" t="s">
        <v>1632</v>
      </c>
      <c r="AI451">
        <v>1</v>
      </c>
      <c r="AK451" s="92">
        <v>23</v>
      </c>
      <c r="AL451" s="94">
        <v>13</v>
      </c>
      <c r="AM451" s="94">
        <v>35</v>
      </c>
      <c r="AN451" s="98">
        <v>44165</v>
      </c>
      <c r="AO451" s="98">
        <f t="shared" si="101"/>
        <v>23013</v>
      </c>
      <c r="AP451" t="s">
        <v>2239</v>
      </c>
      <c r="AQ451" s="102">
        <f t="shared" si="102"/>
        <v>2344165</v>
      </c>
      <c r="AR451" s="102"/>
    </row>
    <row r="452" spans="1:44" hidden="1" outlineLevel="1">
      <c r="A452" t="s">
        <v>868</v>
      </c>
      <c r="B452" s="8" t="s">
        <v>2756</v>
      </c>
      <c r="C452" s="1">
        <f t="shared" si="104"/>
        <v>332</v>
      </c>
      <c r="D452" s="6">
        <f>IF(N452&gt;0, RANK(N452,(N452:P452,Q452:AE452)),0)</f>
        <v>2</v>
      </c>
      <c r="E452" s="6">
        <f>IF(O452&gt;0,RANK(O452,(N452:P452,Q452:AE452)),0)</f>
        <v>1</v>
      </c>
      <c r="F452" s="6">
        <f t="shared" si="105"/>
        <v>3</v>
      </c>
      <c r="G452" s="1">
        <f t="shared" ref="G452:G514" si="110">IF(C452&gt;0,MAX(N452:P452)-LARGE(N452:P452,2),0)</f>
        <v>71</v>
      </c>
      <c r="H452" s="2">
        <f t="shared" ref="H452:H514" si="111">IF(C452&gt;0,G452/C452,0)</f>
        <v>0.21385542168674698</v>
      </c>
      <c r="I452" s="7"/>
      <c r="J452" s="2">
        <f t="shared" si="106"/>
        <v>0.37048192771084337</v>
      </c>
      <c r="K452" s="2">
        <f t="shared" si="107"/>
        <v>0.58433734939759041</v>
      </c>
      <c r="L452" s="2">
        <f t="shared" si="108"/>
        <v>4.5180722891566265E-2</v>
      </c>
      <c r="M452" s="2">
        <f t="shared" si="109"/>
        <v>6.9388939039072284E-18</v>
      </c>
      <c r="N452" s="53">
        <v>123</v>
      </c>
      <c r="O452" s="53">
        <v>194</v>
      </c>
      <c r="P452" s="53">
        <v>15</v>
      </c>
      <c r="T452" s="57"/>
      <c r="X452" s="53">
        <v>0</v>
      </c>
      <c r="AA452" s="53"/>
      <c r="AG452" t="str">
        <f t="shared" si="103"/>
        <v>Mattawamkeag</v>
      </c>
      <c r="AH452" t="s">
        <v>1447</v>
      </c>
      <c r="AI452">
        <v>2</v>
      </c>
      <c r="AK452" s="92">
        <v>23</v>
      </c>
      <c r="AL452" s="94">
        <v>19</v>
      </c>
      <c r="AM452" s="94">
        <v>200</v>
      </c>
      <c r="AN452" s="98">
        <v>44270</v>
      </c>
      <c r="AO452" s="98">
        <f t="shared" si="101"/>
        <v>23019</v>
      </c>
      <c r="AP452" t="s">
        <v>1353</v>
      </c>
      <c r="AQ452" s="102">
        <f t="shared" si="102"/>
        <v>2344270</v>
      </c>
      <c r="AR452" s="102"/>
    </row>
    <row r="453" spans="1:44" hidden="1" outlineLevel="1">
      <c r="A453" t="s">
        <v>429</v>
      </c>
      <c r="B453" s="8" t="s">
        <v>2756</v>
      </c>
      <c r="C453" s="1">
        <f t="shared" si="104"/>
        <v>42</v>
      </c>
      <c r="D453" s="6">
        <f>IF(N453&gt;0, RANK(N453,(N453:P453,Q453:AE453)),0)</f>
        <v>2</v>
      </c>
      <c r="E453" s="6">
        <f>IF(O453&gt;0,RANK(O453,(N453:P453,Q453:AE453)),0)</f>
        <v>1</v>
      </c>
      <c r="F453" s="6">
        <f t="shared" si="105"/>
        <v>3</v>
      </c>
      <c r="G453" s="1">
        <f t="shared" si="110"/>
        <v>15</v>
      </c>
      <c r="H453" s="2">
        <f t="shared" si="111"/>
        <v>0.35714285714285715</v>
      </c>
      <c r="I453" s="7"/>
      <c r="J453" s="2">
        <f t="shared" si="106"/>
        <v>0.30952380952380953</v>
      </c>
      <c r="K453" s="2">
        <f t="shared" si="107"/>
        <v>0.66666666666666663</v>
      </c>
      <c r="L453" s="2">
        <f t="shared" si="108"/>
        <v>2.3809523809523808E-2</v>
      </c>
      <c r="M453" s="2">
        <f t="shared" si="109"/>
        <v>2.7755575615628914E-17</v>
      </c>
      <c r="N453" s="53">
        <v>13</v>
      </c>
      <c r="O453" s="53">
        <v>28</v>
      </c>
      <c r="P453" s="53">
        <v>1</v>
      </c>
      <c r="T453" s="57"/>
      <c r="X453" s="53">
        <v>0</v>
      </c>
      <c r="AA453" s="53"/>
      <c r="AG453" t="str">
        <f t="shared" si="103"/>
        <v>Maxfield</v>
      </c>
      <c r="AH453" t="s">
        <v>1447</v>
      </c>
      <c r="AI453">
        <v>2</v>
      </c>
      <c r="AK453" s="92">
        <v>23</v>
      </c>
      <c r="AL453" s="94">
        <v>19</v>
      </c>
      <c r="AM453" s="94">
        <v>205</v>
      </c>
      <c r="AN453" s="98">
        <v>44340</v>
      </c>
      <c r="AO453" s="98">
        <f t="shared" si="101"/>
        <v>23019</v>
      </c>
      <c r="AP453" t="s">
        <v>1353</v>
      </c>
      <c r="AQ453" s="102">
        <f t="shared" si="102"/>
        <v>2344340</v>
      </c>
      <c r="AR453" s="102"/>
    </row>
    <row r="454" spans="1:44" hidden="1" outlineLevel="1">
      <c r="A454" t="s">
        <v>1223</v>
      </c>
      <c r="B454" s="8" t="s">
        <v>2756</v>
      </c>
      <c r="C454" s="1">
        <f t="shared" si="104"/>
        <v>1084</v>
      </c>
      <c r="D454" s="6">
        <f>IF(N454&gt;0, RANK(N454,(N454:P454,Q454:AE454)),0)</f>
        <v>2</v>
      </c>
      <c r="E454" s="6">
        <f>IF(O454&gt;0,RANK(O454,(N454:P454,Q454:AE454)),0)</f>
        <v>1</v>
      </c>
      <c r="F454" s="6">
        <f t="shared" si="105"/>
        <v>3</v>
      </c>
      <c r="G454" s="1">
        <f t="shared" si="110"/>
        <v>339</v>
      </c>
      <c r="H454" s="2">
        <f t="shared" si="111"/>
        <v>0.31273062730627305</v>
      </c>
      <c r="I454" s="7"/>
      <c r="J454" s="2">
        <f t="shared" si="106"/>
        <v>0.31457564575645758</v>
      </c>
      <c r="K454" s="2">
        <f t="shared" si="107"/>
        <v>0.62730627306273068</v>
      </c>
      <c r="L454" s="2">
        <f t="shared" si="108"/>
        <v>5.719557195571956E-2</v>
      </c>
      <c r="M454" s="2">
        <f t="shared" si="109"/>
        <v>9.2250922509218292E-4</v>
      </c>
      <c r="N454" s="53">
        <v>341</v>
      </c>
      <c r="O454" s="53">
        <v>680</v>
      </c>
      <c r="P454" s="53">
        <v>62</v>
      </c>
      <c r="T454" s="57"/>
      <c r="X454" s="53">
        <v>1</v>
      </c>
      <c r="AA454" s="53"/>
      <c r="AG454" t="str">
        <f t="shared" si="103"/>
        <v>Mechanic Falls</v>
      </c>
      <c r="AH454" t="s">
        <v>1981</v>
      </c>
      <c r="AI454">
        <v>2</v>
      </c>
      <c r="AK454" s="92">
        <v>23</v>
      </c>
      <c r="AL454" s="94">
        <v>1</v>
      </c>
      <c r="AM454" s="94">
        <v>45</v>
      </c>
      <c r="AN454" s="98">
        <v>44585</v>
      </c>
      <c r="AO454" s="98">
        <f t="shared" si="101"/>
        <v>23001</v>
      </c>
      <c r="AP454" t="s">
        <v>1353</v>
      </c>
      <c r="AQ454" s="102">
        <f t="shared" si="102"/>
        <v>2344585</v>
      </c>
      <c r="AR454" s="102"/>
    </row>
    <row r="455" spans="1:44" hidden="1" outlineLevel="1">
      <c r="A455" t="s">
        <v>901</v>
      </c>
      <c r="B455" s="8" t="s">
        <v>2756</v>
      </c>
      <c r="C455" s="1">
        <f t="shared" si="104"/>
        <v>85</v>
      </c>
      <c r="D455" s="6">
        <f>IF(N455&gt;0, RANK(N455,(N455:P455,Q455:AE455)),0)</f>
        <v>2</v>
      </c>
      <c r="E455" s="6">
        <f>IF(O455&gt;0,RANK(O455,(N455:P455,Q455:AE455)),0)</f>
        <v>1</v>
      </c>
      <c r="F455" s="6">
        <f t="shared" si="105"/>
        <v>3</v>
      </c>
      <c r="G455" s="1">
        <f t="shared" si="110"/>
        <v>37</v>
      </c>
      <c r="H455" s="2">
        <f t="shared" si="111"/>
        <v>0.43529411764705883</v>
      </c>
      <c r="I455" s="7"/>
      <c r="J455" s="2">
        <f t="shared" si="106"/>
        <v>0.27058823529411763</v>
      </c>
      <c r="K455" s="2">
        <f t="shared" si="107"/>
        <v>0.70588235294117652</v>
      </c>
      <c r="L455" s="2">
        <f t="shared" si="108"/>
        <v>2.3529411764705882E-2</v>
      </c>
      <c r="M455" s="2">
        <f t="shared" si="109"/>
        <v>2.7755575615628914E-17</v>
      </c>
      <c r="N455" s="53">
        <v>23</v>
      </c>
      <c r="O455" s="53">
        <v>60</v>
      </c>
      <c r="P455" s="53">
        <v>2</v>
      </c>
      <c r="T455" s="57"/>
      <c r="X455" s="53">
        <v>0</v>
      </c>
      <c r="AA455" s="53"/>
      <c r="AG455" t="str">
        <f t="shared" si="103"/>
        <v>Meddybemps</v>
      </c>
      <c r="AH455" t="s">
        <v>2757</v>
      </c>
      <c r="AI455">
        <v>2</v>
      </c>
      <c r="AK455" s="92">
        <v>23</v>
      </c>
      <c r="AL455" s="94">
        <v>29</v>
      </c>
      <c r="AM455" s="94">
        <v>145</v>
      </c>
      <c r="AN455" s="98">
        <v>44760</v>
      </c>
      <c r="AO455" s="98">
        <f t="shared" si="101"/>
        <v>23029</v>
      </c>
      <c r="AP455" t="s">
        <v>1353</v>
      </c>
      <c r="AQ455" s="102">
        <f t="shared" si="102"/>
        <v>2344760</v>
      </c>
      <c r="AR455" s="102"/>
    </row>
    <row r="456" spans="1:44" hidden="1" outlineLevel="1">
      <c r="A456" t="s">
        <v>1737</v>
      </c>
      <c r="B456" s="8" t="s">
        <v>2756</v>
      </c>
      <c r="C456" s="1">
        <f t="shared" si="104"/>
        <v>79</v>
      </c>
      <c r="D456" s="6">
        <f>IF(N456&gt;0, RANK(N456,(N456:P456,Q456:AE456)),0)</f>
        <v>2</v>
      </c>
      <c r="E456" s="6">
        <f>IF(O456&gt;0,RANK(O456,(N456:P456,Q456:AE456)),0)</f>
        <v>1</v>
      </c>
      <c r="F456" s="6">
        <f t="shared" si="105"/>
        <v>4</v>
      </c>
      <c r="G456" s="1">
        <f t="shared" si="110"/>
        <v>38</v>
      </c>
      <c r="H456" s="2">
        <f t="shared" si="111"/>
        <v>0.48101265822784811</v>
      </c>
      <c r="I456" s="7"/>
      <c r="J456" s="2">
        <f t="shared" si="106"/>
        <v>0.21518987341772153</v>
      </c>
      <c r="K456" s="2">
        <f t="shared" si="107"/>
        <v>0.69620253164556967</v>
      </c>
      <c r="L456" s="2">
        <f t="shared" si="108"/>
        <v>3.7974683544303799E-2</v>
      </c>
      <c r="M456" s="2">
        <f t="shared" si="109"/>
        <v>5.0632911392404979E-2</v>
      </c>
      <c r="N456" s="53">
        <v>17</v>
      </c>
      <c r="O456" s="53">
        <v>55</v>
      </c>
      <c r="P456" s="53">
        <v>3</v>
      </c>
      <c r="T456" s="57"/>
      <c r="X456" s="53">
        <v>4</v>
      </c>
      <c r="AA456" s="53"/>
      <c r="AG456" t="str">
        <f t="shared" si="103"/>
        <v>Medford</v>
      </c>
      <c r="AH456" t="s">
        <v>361</v>
      </c>
      <c r="AI456">
        <v>2</v>
      </c>
      <c r="AK456" s="92">
        <v>23</v>
      </c>
      <c r="AL456" s="94">
        <v>21</v>
      </c>
      <c r="AM456" s="94">
        <v>62</v>
      </c>
      <c r="AN456" s="98">
        <v>44830</v>
      </c>
      <c r="AO456" s="98">
        <f t="shared" si="101"/>
        <v>23021</v>
      </c>
      <c r="AP456" t="s">
        <v>1353</v>
      </c>
      <c r="AQ456" s="102">
        <f t="shared" si="102"/>
        <v>2344830</v>
      </c>
      <c r="AR456" s="102"/>
    </row>
    <row r="457" spans="1:44" hidden="1" outlineLevel="1">
      <c r="A457" t="s">
        <v>969</v>
      </c>
      <c r="B457" s="8" t="s">
        <v>2756</v>
      </c>
      <c r="C457" s="1">
        <f t="shared" si="104"/>
        <v>629</v>
      </c>
      <c r="D457" s="6">
        <f>IF(N457&gt;0, RANK(N457,(N457:P457,Q457:AE457)),0)</f>
        <v>2</v>
      </c>
      <c r="E457" s="6">
        <f>IF(O457&gt;0,RANK(O457,(N457:P457,Q457:AE457)),0)</f>
        <v>1</v>
      </c>
      <c r="F457" s="6">
        <f t="shared" si="105"/>
        <v>3</v>
      </c>
      <c r="G457" s="1">
        <f t="shared" si="110"/>
        <v>242</v>
      </c>
      <c r="H457" s="2">
        <f t="shared" si="111"/>
        <v>0.38473767885532589</v>
      </c>
      <c r="I457" s="7"/>
      <c r="J457" s="2">
        <f t="shared" si="106"/>
        <v>0.27344992050874406</v>
      </c>
      <c r="K457" s="2">
        <f t="shared" si="107"/>
        <v>0.6581875993640699</v>
      </c>
      <c r="L457" s="2">
        <f t="shared" si="108"/>
        <v>6.518282988871224E-2</v>
      </c>
      <c r="M457" s="2">
        <f t="shared" si="109"/>
        <v>3.1796502384738023E-3</v>
      </c>
      <c r="N457" s="53">
        <v>172</v>
      </c>
      <c r="O457" s="53">
        <v>414</v>
      </c>
      <c r="P457" s="53">
        <v>41</v>
      </c>
      <c r="T457" s="57"/>
      <c r="X457" s="53">
        <v>2</v>
      </c>
      <c r="AA457" s="53"/>
      <c r="AG457" t="str">
        <f t="shared" si="103"/>
        <v>Medway</v>
      </c>
      <c r="AH457" t="s">
        <v>1447</v>
      </c>
      <c r="AI457">
        <v>2</v>
      </c>
      <c r="AK457" s="92">
        <v>23</v>
      </c>
      <c r="AL457" s="94">
        <v>19</v>
      </c>
      <c r="AM457" s="94">
        <v>210</v>
      </c>
      <c r="AN457" s="98">
        <v>45005</v>
      </c>
      <c r="AO457" s="98">
        <f t="shared" si="101"/>
        <v>23019</v>
      </c>
      <c r="AP457" t="s">
        <v>1353</v>
      </c>
      <c r="AQ457" s="102">
        <f t="shared" si="102"/>
        <v>2345005</v>
      </c>
      <c r="AR457" s="102"/>
    </row>
    <row r="458" spans="1:44" hidden="1" outlineLevel="1">
      <c r="A458" t="s">
        <v>2337</v>
      </c>
      <c r="B458" s="8" t="s">
        <v>2756</v>
      </c>
      <c r="C458" s="1">
        <f t="shared" si="104"/>
        <v>264</v>
      </c>
      <c r="D458" s="6">
        <f>IF(N458&gt;0, RANK(N458,(N458:P458,Q458:AE458)),0)</f>
        <v>2</v>
      </c>
      <c r="E458" s="6">
        <f>IF(O458&gt;0,RANK(O458,(N458:P458,Q458:AE458)),0)</f>
        <v>1</v>
      </c>
      <c r="F458" s="6">
        <f t="shared" si="105"/>
        <v>3</v>
      </c>
      <c r="G458" s="1">
        <f t="shared" si="110"/>
        <v>42</v>
      </c>
      <c r="H458" s="2">
        <f t="shared" si="111"/>
        <v>0.15909090909090909</v>
      </c>
      <c r="I458" s="7"/>
      <c r="J458" s="2">
        <f t="shared" si="106"/>
        <v>0.40151515151515149</v>
      </c>
      <c r="K458" s="2">
        <f t="shared" si="107"/>
        <v>0.56060606060606055</v>
      </c>
      <c r="L458" s="2">
        <f t="shared" si="108"/>
        <v>3.787878787878788E-2</v>
      </c>
      <c r="M458" s="2">
        <f t="shared" si="109"/>
        <v>7.6327832942979512E-17</v>
      </c>
      <c r="N458" s="53">
        <v>106</v>
      </c>
      <c r="O458" s="53">
        <v>148</v>
      </c>
      <c r="P458" s="53">
        <v>10</v>
      </c>
      <c r="T458" s="57"/>
      <c r="X458" s="53">
        <v>0</v>
      </c>
      <c r="AA458" s="53"/>
      <c r="AG458" t="str">
        <f t="shared" si="103"/>
        <v>Mercer</v>
      </c>
      <c r="AH458" t="s">
        <v>198</v>
      </c>
      <c r="AI458">
        <v>2</v>
      </c>
      <c r="AK458" s="92">
        <v>23</v>
      </c>
      <c r="AL458" s="94">
        <v>25</v>
      </c>
      <c r="AM458" s="94">
        <v>90</v>
      </c>
      <c r="AN458" s="98">
        <v>45110</v>
      </c>
      <c r="AO458" s="98">
        <f t="shared" si="101"/>
        <v>23025</v>
      </c>
      <c r="AP458" t="s">
        <v>1353</v>
      </c>
      <c r="AQ458" s="102">
        <f t="shared" si="102"/>
        <v>2345110</v>
      </c>
      <c r="AR458" s="102"/>
    </row>
    <row r="459" spans="1:44" hidden="1" outlineLevel="1">
      <c r="A459" t="s">
        <v>2649</v>
      </c>
      <c r="B459" s="8" t="s">
        <v>2756</v>
      </c>
      <c r="C459" s="1">
        <f t="shared" si="104"/>
        <v>78</v>
      </c>
      <c r="D459" s="6">
        <f>IF(N459&gt;0, RANK(N459,(N459:P459,Q459:AE459)),0)</f>
        <v>2</v>
      </c>
      <c r="E459" s="6">
        <f>IF(O459&gt;0,RANK(O459,(N459:P459,Q459:AE459)),0)</f>
        <v>1</v>
      </c>
      <c r="F459" s="6">
        <f t="shared" si="105"/>
        <v>3</v>
      </c>
      <c r="G459" s="1">
        <f t="shared" si="110"/>
        <v>34</v>
      </c>
      <c r="H459" s="2">
        <f t="shared" si="111"/>
        <v>0.4358974358974359</v>
      </c>
      <c r="I459" s="7"/>
      <c r="J459" s="2">
        <f t="shared" si="106"/>
        <v>0.25641025641025639</v>
      </c>
      <c r="K459" s="2">
        <f t="shared" si="107"/>
        <v>0.69230769230769229</v>
      </c>
      <c r="L459" s="2">
        <f t="shared" si="108"/>
        <v>5.128205128205128E-2</v>
      </c>
      <c r="M459" s="2">
        <f t="shared" si="109"/>
        <v>4.163336342344337E-17</v>
      </c>
      <c r="N459" s="53">
        <v>20</v>
      </c>
      <c r="O459" s="53">
        <v>54</v>
      </c>
      <c r="P459" s="53">
        <v>4</v>
      </c>
      <c r="T459" s="57"/>
      <c r="X459" s="53">
        <v>0</v>
      </c>
      <c r="AA459" s="53"/>
      <c r="AG459" t="str">
        <f t="shared" si="103"/>
        <v>Merrill</v>
      </c>
      <c r="AH459" t="s">
        <v>1323</v>
      </c>
      <c r="AI459">
        <v>2</v>
      </c>
      <c r="AK459" s="92">
        <v>23</v>
      </c>
      <c r="AL459" s="94">
        <v>3</v>
      </c>
      <c r="AM459" s="94">
        <v>205</v>
      </c>
      <c r="AN459" s="98">
        <v>45180</v>
      </c>
      <c r="AO459" s="98">
        <f t="shared" si="101"/>
        <v>23003</v>
      </c>
      <c r="AP459" t="s">
        <v>1353</v>
      </c>
      <c r="AQ459" s="102">
        <f t="shared" si="102"/>
        <v>2345180</v>
      </c>
      <c r="AR459" s="102"/>
    </row>
    <row r="460" spans="1:44" hidden="1" outlineLevel="1">
      <c r="A460" t="s">
        <v>1453</v>
      </c>
      <c r="B460" s="8" t="s">
        <v>2756</v>
      </c>
      <c r="C460" s="1">
        <f t="shared" si="104"/>
        <v>1278</v>
      </c>
      <c r="D460" s="6">
        <f>IF(N460&gt;0, RANK(N460,(N460:P460,Q460:AE460)),0)</f>
        <v>1</v>
      </c>
      <c r="E460" s="6">
        <f>IF(O460&gt;0,RANK(O460,(N460:P460,Q460:AE460)),0)</f>
        <v>2</v>
      </c>
      <c r="F460" s="6">
        <f t="shared" si="105"/>
        <v>3</v>
      </c>
      <c r="G460" s="1">
        <f t="shared" si="110"/>
        <v>220</v>
      </c>
      <c r="H460" s="2">
        <f t="shared" si="111"/>
        <v>0.17214397496087636</v>
      </c>
      <c r="I460" s="7"/>
      <c r="J460" s="2">
        <f t="shared" si="106"/>
        <v>0.56181533646322379</v>
      </c>
      <c r="K460" s="2">
        <f t="shared" si="107"/>
        <v>0.38967136150234744</v>
      </c>
      <c r="L460" s="2">
        <f t="shared" si="108"/>
        <v>4.7730829420970268E-2</v>
      </c>
      <c r="M460" s="2">
        <f t="shared" si="109"/>
        <v>7.8247261345850555E-4</v>
      </c>
      <c r="N460" s="53">
        <v>718</v>
      </c>
      <c r="O460" s="53">
        <v>498</v>
      </c>
      <c r="P460" s="53">
        <v>61</v>
      </c>
      <c r="T460" s="57"/>
      <c r="X460" s="53">
        <v>1</v>
      </c>
      <c r="AA460" s="53"/>
      <c r="AG460" t="str">
        <f t="shared" si="103"/>
        <v>Mexico</v>
      </c>
      <c r="AH460" t="s">
        <v>1738</v>
      </c>
      <c r="AI460">
        <v>2</v>
      </c>
      <c r="AK460" s="92">
        <v>23</v>
      </c>
      <c r="AL460" s="94">
        <v>17</v>
      </c>
      <c r="AM460" s="94">
        <v>95</v>
      </c>
      <c r="AN460" s="98">
        <v>45285</v>
      </c>
      <c r="AO460" s="98">
        <f t="shared" si="101"/>
        <v>23017</v>
      </c>
      <c r="AP460" t="s">
        <v>1353</v>
      </c>
      <c r="AQ460" s="102">
        <f t="shared" si="102"/>
        <v>2345285</v>
      </c>
      <c r="AR460" s="102"/>
    </row>
    <row r="461" spans="1:44" hidden="1" outlineLevel="1">
      <c r="A461" t="s">
        <v>575</v>
      </c>
      <c r="B461" s="8" t="s">
        <v>2756</v>
      </c>
      <c r="C461" s="1">
        <f t="shared" si="104"/>
        <v>507</v>
      </c>
      <c r="D461" s="6">
        <f>IF(N461&gt;0, RANK(N461,(N461:P461,Q461:AE461)),0)</f>
        <v>2</v>
      </c>
      <c r="E461" s="6">
        <f>IF(O461&gt;0,RANK(O461,(N461:P461,Q461:AE461)),0)</f>
        <v>1</v>
      </c>
      <c r="F461" s="6">
        <f t="shared" si="105"/>
        <v>3</v>
      </c>
      <c r="G461" s="1">
        <f t="shared" si="110"/>
        <v>187</v>
      </c>
      <c r="H461" s="2">
        <f t="shared" si="111"/>
        <v>0.36883629191321499</v>
      </c>
      <c r="I461" s="7"/>
      <c r="J461" s="2">
        <f t="shared" si="106"/>
        <v>0.2978303747534517</v>
      </c>
      <c r="K461" s="2">
        <f t="shared" si="107"/>
        <v>0.66666666666666663</v>
      </c>
      <c r="L461" s="2">
        <f t="shared" si="108"/>
        <v>3.5502958579881658E-2</v>
      </c>
      <c r="M461" s="2">
        <f t="shared" si="109"/>
        <v>6.9388939039072284E-17</v>
      </c>
      <c r="N461" s="53">
        <v>151</v>
      </c>
      <c r="O461" s="53">
        <v>338</v>
      </c>
      <c r="P461" s="53">
        <v>18</v>
      </c>
      <c r="T461" s="57"/>
      <c r="X461" s="53">
        <v>0</v>
      </c>
      <c r="AA461" s="53"/>
      <c r="AG461" t="str">
        <f t="shared" si="103"/>
        <v>Milbridge</v>
      </c>
      <c r="AH461" t="s">
        <v>2757</v>
      </c>
      <c r="AI461">
        <v>2</v>
      </c>
      <c r="AK461" s="92">
        <v>23</v>
      </c>
      <c r="AL461" s="94">
        <v>29</v>
      </c>
      <c r="AM461" s="94">
        <v>150</v>
      </c>
      <c r="AN461" s="98">
        <v>45600</v>
      </c>
      <c r="AO461" s="98">
        <f t="shared" si="101"/>
        <v>23029</v>
      </c>
      <c r="AP461" t="s">
        <v>1353</v>
      </c>
      <c r="AQ461" s="102">
        <f t="shared" si="102"/>
        <v>2345600</v>
      </c>
      <c r="AR461" s="102"/>
    </row>
    <row r="462" spans="1:44" hidden="1" outlineLevel="1">
      <c r="A462" t="s">
        <v>839</v>
      </c>
      <c r="B462" s="8" t="s">
        <v>2756</v>
      </c>
      <c r="C462" s="1">
        <f t="shared" si="104"/>
        <v>1158</v>
      </c>
      <c r="D462" s="6">
        <f>IF(N462&gt;0, RANK(N462,(N462:P462,Q462:AE462)),0)</f>
        <v>2</v>
      </c>
      <c r="E462" s="6">
        <f>IF(O462&gt;0,RANK(O462,(N462:P462,Q462:AE462)),0)</f>
        <v>1</v>
      </c>
      <c r="F462" s="6">
        <f t="shared" si="105"/>
        <v>3</v>
      </c>
      <c r="G462" s="1">
        <f t="shared" si="110"/>
        <v>281</v>
      </c>
      <c r="H462" s="2">
        <f t="shared" si="111"/>
        <v>0.24265975820379965</v>
      </c>
      <c r="I462" s="7"/>
      <c r="J462" s="2">
        <f t="shared" si="106"/>
        <v>0.35233160621761656</v>
      </c>
      <c r="K462" s="2">
        <f t="shared" si="107"/>
        <v>0.5949913644214162</v>
      </c>
      <c r="L462" s="2">
        <f t="shared" si="108"/>
        <v>5.2677029360967187E-2</v>
      </c>
      <c r="M462" s="2">
        <f t="shared" si="109"/>
        <v>1.1102230246251565E-16</v>
      </c>
      <c r="N462" s="53">
        <v>408</v>
      </c>
      <c r="O462" s="53">
        <v>689</v>
      </c>
      <c r="P462" s="53">
        <v>61</v>
      </c>
      <c r="T462" s="57"/>
      <c r="X462" s="53">
        <v>0</v>
      </c>
      <c r="AA462" s="53"/>
      <c r="AG462" t="str">
        <f t="shared" si="103"/>
        <v>Milford</v>
      </c>
      <c r="AH462" t="s">
        <v>1447</v>
      </c>
      <c r="AI462">
        <v>2</v>
      </c>
      <c r="AK462" s="92">
        <v>23</v>
      </c>
      <c r="AL462" s="94">
        <v>19</v>
      </c>
      <c r="AM462" s="94">
        <v>215</v>
      </c>
      <c r="AN462" s="98">
        <v>45670</v>
      </c>
      <c r="AO462" s="98">
        <f t="shared" si="101"/>
        <v>23019</v>
      </c>
      <c r="AP462" t="s">
        <v>1353</v>
      </c>
      <c r="AQ462" s="102">
        <f t="shared" si="102"/>
        <v>2345670</v>
      </c>
      <c r="AR462" s="102"/>
    </row>
    <row r="463" spans="1:44" hidden="1" outlineLevel="1">
      <c r="A463" t="s">
        <v>1452</v>
      </c>
      <c r="B463" s="8" t="s">
        <v>2756</v>
      </c>
      <c r="C463" s="1">
        <f t="shared" si="104"/>
        <v>2815</v>
      </c>
      <c r="D463" s="6">
        <f>IF(N463&gt;0, RANK(N463,(N463:P463,Q463:AE463)),0)</f>
        <v>2</v>
      </c>
      <c r="E463" s="6">
        <f>IF(O463&gt;0,RANK(O463,(N463:P463,Q463:AE463)),0)</f>
        <v>1</v>
      </c>
      <c r="F463" s="6">
        <f t="shared" si="105"/>
        <v>3</v>
      </c>
      <c r="G463" s="1">
        <f t="shared" si="110"/>
        <v>555</v>
      </c>
      <c r="H463" s="2">
        <f t="shared" si="111"/>
        <v>0.19715808170515098</v>
      </c>
      <c r="I463" s="7"/>
      <c r="J463" s="2">
        <f t="shared" si="106"/>
        <v>0.38188277087033745</v>
      </c>
      <c r="K463" s="2">
        <f t="shared" si="107"/>
        <v>0.57904085257548843</v>
      </c>
      <c r="L463" s="2">
        <f t="shared" si="108"/>
        <v>3.9076376554174071E-2</v>
      </c>
      <c r="M463" s="2">
        <f t="shared" si="109"/>
        <v>1.0408340855860843E-16</v>
      </c>
      <c r="N463" s="53">
        <v>1075</v>
      </c>
      <c r="O463" s="53">
        <v>1630</v>
      </c>
      <c r="P463" s="53">
        <v>110</v>
      </c>
      <c r="T463" s="57"/>
      <c r="X463" s="53">
        <v>0</v>
      </c>
      <c r="AA463" s="53"/>
      <c r="AG463" t="str">
        <f t="shared" si="103"/>
        <v>Millinocket</v>
      </c>
      <c r="AH463" t="s">
        <v>1447</v>
      </c>
      <c r="AI463">
        <v>2</v>
      </c>
      <c r="AK463" s="92">
        <v>23</v>
      </c>
      <c r="AL463" s="94">
        <v>19</v>
      </c>
      <c r="AM463" s="94">
        <v>220</v>
      </c>
      <c r="AN463" s="98">
        <v>45810</v>
      </c>
      <c r="AO463" s="98">
        <f t="shared" si="101"/>
        <v>23019</v>
      </c>
      <c r="AP463" t="s">
        <v>1353</v>
      </c>
      <c r="AQ463" s="102">
        <f t="shared" si="102"/>
        <v>2345810</v>
      </c>
      <c r="AR463" s="102"/>
    </row>
    <row r="464" spans="1:44" hidden="1" outlineLevel="1">
      <c r="A464" t="s">
        <v>2879</v>
      </c>
      <c r="B464" s="8" t="s">
        <v>2756</v>
      </c>
      <c r="C464" s="1">
        <f t="shared" si="104"/>
        <v>1016</v>
      </c>
      <c r="D464" s="6">
        <f>IF(N464&gt;0, RANK(N464,(N464:P464,Q464:AE464)),0)</f>
        <v>2</v>
      </c>
      <c r="E464" s="6">
        <f>IF(O464&gt;0,RANK(O464,(N464:P464,Q464:AE464)),0)</f>
        <v>1</v>
      </c>
      <c r="F464" s="6">
        <f t="shared" si="105"/>
        <v>3</v>
      </c>
      <c r="G464" s="1">
        <f t="shared" si="110"/>
        <v>361</v>
      </c>
      <c r="H464" s="2">
        <f t="shared" si="111"/>
        <v>0.35531496062992124</v>
      </c>
      <c r="I464" s="7"/>
      <c r="J464" s="2">
        <f t="shared" si="106"/>
        <v>0.30511811023622049</v>
      </c>
      <c r="K464" s="2">
        <f t="shared" si="107"/>
        <v>0.66043307086614178</v>
      </c>
      <c r="L464" s="2">
        <f t="shared" si="108"/>
        <v>3.4448818897637797E-2</v>
      </c>
      <c r="M464" s="2">
        <f t="shared" si="109"/>
        <v>-6.2450045135165055E-17</v>
      </c>
      <c r="N464" s="53">
        <v>310</v>
      </c>
      <c r="O464" s="53">
        <v>671</v>
      </c>
      <c r="P464" s="53">
        <v>35</v>
      </c>
      <c r="T464" s="57"/>
      <c r="X464" s="53">
        <v>0</v>
      </c>
      <c r="AA464" s="53"/>
      <c r="AG464" t="str">
        <f t="shared" si="103"/>
        <v>Milo</v>
      </c>
      <c r="AH464" t="s">
        <v>361</v>
      </c>
      <c r="AI464">
        <v>2</v>
      </c>
      <c r="AK464" s="92">
        <v>23</v>
      </c>
      <c r="AL464" s="94">
        <v>21</v>
      </c>
      <c r="AM464" s="94">
        <v>65</v>
      </c>
      <c r="AN464" s="98">
        <v>46020</v>
      </c>
      <c r="AO464" s="98">
        <f t="shared" si="101"/>
        <v>23021</v>
      </c>
      <c r="AP464" t="s">
        <v>1353</v>
      </c>
      <c r="AQ464" s="102">
        <f t="shared" si="102"/>
        <v>2346020</v>
      </c>
      <c r="AR464" s="102"/>
    </row>
    <row r="465" spans="1:44" hidden="1" outlineLevel="1">
      <c r="A465" t="s">
        <v>2376</v>
      </c>
      <c r="B465" s="8" t="s">
        <v>2756</v>
      </c>
      <c r="C465" s="1">
        <f t="shared" si="104"/>
        <v>36</v>
      </c>
      <c r="D465" s="6">
        <f>IF(N465&gt;0, RANK(N465,(N465:P465,Q465:AE465)),0)</f>
        <v>2</v>
      </c>
      <c r="E465" s="6">
        <f>IF(O465&gt;0,RANK(O465,(N465:P465,Q465:AE465)),0)</f>
        <v>1</v>
      </c>
      <c r="F465" s="6">
        <f t="shared" si="105"/>
        <v>3</v>
      </c>
      <c r="G465" s="1">
        <f t="shared" si="110"/>
        <v>10</v>
      </c>
      <c r="H465" s="2">
        <f t="shared" si="111"/>
        <v>0.27777777777777779</v>
      </c>
      <c r="I465" s="7"/>
      <c r="J465" s="2">
        <f t="shared" si="106"/>
        <v>0.33333333333333331</v>
      </c>
      <c r="K465" s="2">
        <f t="shared" si="107"/>
        <v>0.61111111111111116</v>
      </c>
      <c r="L465" s="2">
        <f t="shared" si="108"/>
        <v>5.5555555555555552E-2</v>
      </c>
      <c r="M465" s="2">
        <f t="shared" si="109"/>
        <v>2.7755575615628914E-17</v>
      </c>
      <c r="N465" s="53">
        <v>12</v>
      </c>
      <c r="O465" s="53">
        <v>22</v>
      </c>
      <c r="P465" s="53">
        <v>2</v>
      </c>
      <c r="T465" s="57"/>
      <c r="X465" s="53">
        <v>0</v>
      </c>
      <c r="AA465" s="53"/>
      <c r="AG465" t="str">
        <f>A465</f>
        <v>Milton</v>
      </c>
      <c r="AH465" t="s">
        <v>1738</v>
      </c>
      <c r="AI465">
        <v>2</v>
      </c>
      <c r="AK465" s="92">
        <v>23</v>
      </c>
      <c r="AL465" s="94">
        <v>17</v>
      </c>
      <c r="AM465" s="94">
        <v>97</v>
      </c>
      <c r="AN465" s="98">
        <v>46105</v>
      </c>
      <c r="AO465" s="98">
        <f t="shared" si="101"/>
        <v>23017</v>
      </c>
      <c r="AP465" t="s">
        <v>2276</v>
      </c>
      <c r="AQ465" s="102">
        <f t="shared" si="102"/>
        <v>2346105</v>
      </c>
      <c r="AR465" s="102"/>
    </row>
    <row r="466" spans="1:44" hidden="1" outlineLevel="1">
      <c r="A466" t="s">
        <v>2646</v>
      </c>
      <c r="B466" s="8" t="s">
        <v>2756</v>
      </c>
      <c r="C466" s="1">
        <f t="shared" si="104"/>
        <v>843</v>
      </c>
      <c r="D466" s="6">
        <f>IF(N466&gt;0, RANK(N466,(N466:P466,Q466:AE466)),0)</f>
        <v>2</v>
      </c>
      <c r="E466" s="6">
        <f>IF(O466&gt;0,RANK(O466,(N466:P466,Q466:AE466)),0)</f>
        <v>1</v>
      </c>
      <c r="F466" s="6">
        <f t="shared" si="105"/>
        <v>3</v>
      </c>
      <c r="G466" s="1">
        <f t="shared" si="110"/>
        <v>341</v>
      </c>
      <c r="H466" s="2">
        <f t="shared" si="111"/>
        <v>0.4045077105575326</v>
      </c>
      <c r="I466" s="7"/>
      <c r="J466" s="2">
        <f t="shared" si="106"/>
        <v>0.27283511269276395</v>
      </c>
      <c r="K466" s="2">
        <f t="shared" si="107"/>
        <v>0.6773428232502966</v>
      </c>
      <c r="L466" s="2">
        <f t="shared" si="108"/>
        <v>4.9822064056939501E-2</v>
      </c>
      <c r="M466" s="2">
        <f t="shared" si="109"/>
        <v>-4.8572257327350599E-17</v>
      </c>
      <c r="N466" s="53">
        <v>230</v>
      </c>
      <c r="O466" s="53">
        <v>571</v>
      </c>
      <c r="P466" s="53">
        <v>42</v>
      </c>
      <c r="T466" s="57"/>
      <c r="X466" s="53">
        <v>0</v>
      </c>
      <c r="AA466" s="53"/>
      <c r="AG466" t="str">
        <f t="shared" si="103"/>
        <v>Minot</v>
      </c>
      <c r="AH466" t="s">
        <v>1981</v>
      </c>
      <c r="AI466">
        <v>2</v>
      </c>
      <c r="AK466" s="92">
        <v>23</v>
      </c>
      <c r="AL466" s="94">
        <v>1</v>
      </c>
      <c r="AM466" s="94">
        <v>50</v>
      </c>
      <c r="AN466" s="98">
        <v>46160</v>
      </c>
      <c r="AO466" s="98">
        <f t="shared" si="101"/>
        <v>23001</v>
      </c>
      <c r="AP466" t="s">
        <v>1353</v>
      </c>
      <c r="AQ466" s="102">
        <f t="shared" si="102"/>
        <v>2346160</v>
      </c>
      <c r="AR466" s="102"/>
    </row>
    <row r="467" spans="1:44" hidden="1" outlineLevel="1">
      <c r="A467" t="s">
        <v>1486</v>
      </c>
      <c r="B467" s="8" t="s">
        <v>2756</v>
      </c>
      <c r="C467" s="1">
        <f t="shared" si="104"/>
        <v>69</v>
      </c>
      <c r="D467" s="6">
        <f>IF(N467&gt;0, RANK(N467,(N467:P467,Q467:AE467)),0)</f>
        <v>2</v>
      </c>
      <c r="E467" s="6">
        <f>IF(O467&gt;0,RANK(O467,(N467:P467,Q467:AE467)),0)</f>
        <v>1</v>
      </c>
      <c r="F467" s="6">
        <f t="shared" si="105"/>
        <v>3</v>
      </c>
      <c r="G467" s="1">
        <f t="shared" si="110"/>
        <v>9</v>
      </c>
      <c r="H467" s="2">
        <f t="shared" si="111"/>
        <v>0.13043478260869565</v>
      </c>
      <c r="I467" s="7"/>
      <c r="J467" s="2">
        <f t="shared" si="106"/>
        <v>0.42028985507246375</v>
      </c>
      <c r="K467" s="2">
        <f t="shared" si="107"/>
        <v>0.55072463768115942</v>
      </c>
      <c r="L467" s="2">
        <f t="shared" si="108"/>
        <v>2.8985507246376812E-2</v>
      </c>
      <c r="M467" s="2">
        <f t="shared" si="109"/>
        <v>1.7347234759768071E-17</v>
      </c>
      <c r="N467" s="53">
        <v>29</v>
      </c>
      <c r="O467" s="53">
        <v>38</v>
      </c>
      <c r="P467" s="53">
        <v>2</v>
      </c>
      <c r="T467" s="57"/>
      <c r="X467" s="53">
        <v>0</v>
      </c>
      <c r="AA467" s="53"/>
      <c r="AG467" t="str">
        <f t="shared" si="103"/>
        <v>Monhegan</v>
      </c>
      <c r="AH467" t="s">
        <v>1001</v>
      </c>
      <c r="AI467">
        <v>1</v>
      </c>
      <c r="AK467" s="92">
        <v>23</v>
      </c>
      <c r="AL467" s="94">
        <v>15</v>
      </c>
      <c r="AM467" s="94">
        <v>55</v>
      </c>
      <c r="AN467" s="98">
        <v>46335</v>
      </c>
      <c r="AO467" s="98">
        <f t="shared" si="101"/>
        <v>23015</v>
      </c>
      <c r="AP467" t="s">
        <v>2239</v>
      </c>
      <c r="AQ467" s="102">
        <f t="shared" si="102"/>
        <v>2346335</v>
      </c>
      <c r="AR467" s="102"/>
    </row>
    <row r="468" spans="1:44" hidden="1" outlineLevel="1">
      <c r="A468" t="s">
        <v>617</v>
      </c>
      <c r="B468" s="8" t="s">
        <v>2756</v>
      </c>
      <c r="C468" s="1">
        <f t="shared" si="104"/>
        <v>1569</v>
      </c>
      <c r="D468" s="6">
        <f>IF(N468&gt;0, RANK(N468,(N468:P468,Q468:AE468)),0)</f>
        <v>2</v>
      </c>
      <c r="E468" s="6">
        <f>IF(O468&gt;0,RANK(O468,(N468:P468,Q468:AE468)),0)</f>
        <v>1</v>
      </c>
      <c r="F468" s="6">
        <f t="shared" si="105"/>
        <v>3</v>
      </c>
      <c r="G468" s="1">
        <f t="shared" si="110"/>
        <v>474</v>
      </c>
      <c r="H468" s="2">
        <f t="shared" si="111"/>
        <v>0.30210325047801145</v>
      </c>
      <c r="I468" s="7"/>
      <c r="J468" s="2">
        <f t="shared" si="106"/>
        <v>0.32950924155513067</v>
      </c>
      <c r="K468" s="2">
        <f t="shared" si="107"/>
        <v>0.63161249203314218</v>
      </c>
      <c r="L468" s="2">
        <f t="shared" si="108"/>
        <v>3.8878266411727216E-2</v>
      </c>
      <c r="M468" s="2">
        <f t="shared" si="109"/>
        <v>-1.3877787807814457E-17</v>
      </c>
      <c r="N468" s="53">
        <v>517</v>
      </c>
      <c r="O468" s="53">
        <v>991</v>
      </c>
      <c r="P468" s="53">
        <v>61</v>
      </c>
      <c r="T468" s="57"/>
      <c r="X468" s="53">
        <v>0</v>
      </c>
      <c r="AA468" s="53"/>
      <c r="AG468" t="str">
        <f t="shared" si="103"/>
        <v>Monmouth</v>
      </c>
      <c r="AH468" t="s">
        <v>1129</v>
      </c>
      <c r="AI468">
        <v>2</v>
      </c>
      <c r="AK468" s="92">
        <v>23</v>
      </c>
      <c r="AL468" s="94">
        <v>11</v>
      </c>
      <c r="AM468" s="94">
        <v>70</v>
      </c>
      <c r="AN468" s="98">
        <v>46405</v>
      </c>
      <c r="AO468" s="98">
        <f t="shared" si="101"/>
        <v>23011</v>
      </c>
      <c r="AP468" t="s">
        <v>1353</v>
      </c>
      <c r="AQ468" s="102">
        <f t="shared" si="102"/>
        <v>2346405</v>
      </c>
      <c r="AR468" s="102"/>
    </row>
    <row r="469" spans="1:44" hidden="1" outlineLevel="1">
      <c r="A469" t="s">
        <v>2192</v>
      </c>
      <c r="B469" s="8" t="s">
        <v>2756</v>
      </c>
      <c r="C469" s="1">
        <f t="shared" si="104"/>
        <v>384</v>
      </c>
      <c r="D469" s="6">
        <f>IF(N469&gt;0, RANK(N469,(N469:P469,Q469:AE469)),0)</f>
        <v>2</v>
      </c>
      <c r="E469" s="6">
        <f>IF(O469&gt;0,RANK(O469,(N469:P469,Q469:AE469)),0)</f>
        <v>1</v>
      </c>
      <c r="F469" s="6">
        <f t="shared" si="105"/>
        <v>3</v>
      </c>
      <c r="G469" s="1">
        <f t="shared" si="110"/>
        <v>110</v>
      </c>
      <c r="H469" s="2">
        <f t="shared" si="111"/>
        <v>0.28645833333333331</v>
      </c>
      <c r="I469" s="7"/>
      <c r="J469" s="2">
        <f t="shared" si="106"/>
        <v>0.34114583333333331</v>
      </c>
      <c r="K469" s="2">
        <f t="shared" si="107"/>
        <v>0.62760416666666663</v>
      </c>
      <c r="L469" s="2">
        <f t="shared" si="108"/>
        <v>3.125E-2</v>
      </c>
      <c r="M469" s="2">
        <f t="shared" si="109"/>
        <v>1.1102230246251565E-16</v>
      </c>
      <c r="N469" s="53">
        <v>131</v>
      </c>
      <c r="O469" s="53">
        <v>241</v>
      </c>
      <c r="P469" s="53">
        <v>12</v>
      </c>
      <c r="T469" s="57"/>
      <c r="X469" s="53">
        <v>0</v>
      </c>
      <c r="AA469" s="53"/>
      <c r="AG469" t="str">
        <f t="shared" si="103"/>
        <v>Monroe</v>
      </c>
      <c r="AH469" t="s">
        <v>1876</v>
      </c>
      <c r="AI469">
        <v>2</v>
      </c>
      <c r="AK469" s="92">
        <v>23</v>
      </c>
      <c r="AL469" s="94">
        <v>27</v>
      </c>
      <c r="AM469" s="94">
        <v>60</v>
      </c>
      <c r="AN469" s="98">
        <v>46475</v>
      </c>
      <c r="AO469" s="98">
        <f t="shared" si="101"/>
        <v>23027</v>
      </c>
      <c r="AP469" t="s">
        <v>1353</v>
      </c>
      <c r="AQ469" s="102">
        <f t="shared" si="102"/>
        <v>2346475</v>
      </c>
      <c r="AR469" s="102"/>
    </row>
    <row r="470" spans="1:44" hidden="1" outlineLevel="1">
      <c r="A470" t="s">
        <v>2180</v>
      </c>
      <c r="B470" s="8" t="s">
        <v>2756</v>
      </c>
      <c r="C470" s="1">
        <f t="shared" si="104"/>
        <v>370</v>
      </c>
      <c r="D470" s="6">
        <f>IF(N470&gt;0, RANK(N470,(N470:P470,Q470:AE470)),0)</f>
        <v>2</v>
      </c>
      <c r="E470" s="6">
        <f>IF(O470&gt;0,RANK(O470,(N470:P470,Q470:AE470)),0)</f>
        <v>1</v>
      </c>
      <c r="F470" s="6">
        <f t="shared" si="105"/>
        <v>3</v>
      </c>
      <c r="G470" s="1">
        <f t="shared" si="110"/>
        <v>160</v>
      </c>
      <c r="H470" s="2">
        <f t="shared" si="111"/>
        <v>0.43243243243243246</v>
      </c>
      <c r="I470" s="7"/>
      <c r="J470" s="2">
        <f t="shared" si="106"/>
        <v>0.26486486486486488</v>
      </c>
      <c r="K470" s="2">
        <f t="shared" si="107"/>
        <v>0.69729729729729728</v>
      </c>
      <c r="L470" s="2">
        <f t="shared" si="108"/>
        <v>3.783783783783784E-2</v>
      </c>
      <c r="M470" s="2">
        <f t="shared" si="109"/>
        <v>5.5511151231257827E-17</v>
      </c>
      <c r="N470" s="53">
        <v>98</v>
      </c>
      <c r="O470" s="53">
        <v>258</v>
      </c>
      <c r="P470" s="53">
        <v>14</v>
      </c>
      <c r="T470" s="57"/>
      <c r="X470" s="53">
        <v>0</v>
      </c>
      <c r="AA470" s="53"/>
      <c r="AG470" t="str">
        <f t="shared" si="103"/>
        <v>Monson</v>
      </c>
      <c r="AH470" t="s">
        <v>361</v>
      </c>
      <c r="AI470">
        <v>2</v>
      </c>
      <c r="AK470" s="92">
        <v>23</v>
      </c>
      <c r="AL470" s="94">
        <v>21</v>
      </c>
      <c r="AM470" s="94">
        <v>70</v>
      </c>
      <c r="AN470" s="98">
        <v>46580</v>
      </c>
      <c r="AO470" s="98">
        <f t="shared" si="101"/>
        <v>23021</v>
      </c>
      <c r="AP470" t="s">
        <v>1353</v>
      </c>
      <c r="AQ470" s="102">
        <f t="shared" si="102"/>
        <v>2346580</v>
      </c>
      <c r="AR470" s="102"/>
    </row>
    <row r="471" spans="1:44" hidden="1" outlineLevel="1">
      <c r="A471" t="s">
        <v>669</v>
      </c>
      <c r="B471" s="8" t="s">
        <v>2756</v>
      </c>
      <c r="C471" s="1">
        <f t="shared" si="104"/>
        <v>306</v>
      </c>
      <c r="D471" s="6">
        <f>IF(N471&gt;0, RANK(N471,(N471:P471,Q471:AE471)),0)</f>
        <v>2</v>
      </c>
      <c r="E471" s="6">
        <f>IF(O471&gt;0,RANK(O471,(N471:P471,Q471:AE471)),0)</f>
        <v>1</v>
      </c>
      <c r="F471" s="6">
        <f t="shared" si="105"/>
        <v>3</v>
      </c>
      <c r="G471" s="1">
        <f t="shared" si="110"/>
        <v>221</v>
      </c>
      <c r="H471" s="2">
        <f t="shared" si="111"/>
        <v>0.72222222222222221</v>
      </c>
      <c r="I471" s="7"/>
      <c r="J471" s="2">
        <f t="shared" si="106"/>
        <v>0.12091503267973856</v>
      </c>
      <c r="K471" s="2">
        <f t="shared" si="107"/>
        <v>0.84313725490196079</v>
      </c>
      <c r="L471" s="2">
        <f t="shared" si="108"/>
        <v>3.5947712418300651E-2</v>
      </c>
      <c r="M471" s="2">
        <f t="shared" si="109"/>
        <v>-1.3877787807814457E-17</v>
      </c>
      <c r="N471" s="53">
        <v>37</v>
      </c>
      <c r="O471" s="53">
        <v>258</v>
      </c>
      <c r="P471" s="53">
        <v>11</v>
      </c>
      <c r="T471" s="57"/>
      <c r="X471" s="53">
        <v>0</v>
      </c>
      <c r="AA471" s="53"/>
      <c r="AG471" t="str">
        <f t="shared" si="103"/>
        <v>Monticello</v>
      </c>
      <c r="AH471" t="s">
        <v>1323</v>
      </c>
      <c r="AI471">
        <v>2</v>
      </c>
      <c r="AK471" s="92">
        <v>23</v>
      </c>
      <c r="AL471" s="94">
        <v>3</v>
      </c>
      <c r="AM471" s="94">
        <v>210</v>
      </c>
      <c r="AN471" s="98">
        <v>46685</v>
      </c>
      <c r="AO471" s="98">
        <f t="shared" si="101"/>
        <v>23003</v>
      </c>
      <c r="AP471" t="s">
        <v>1353</v>
      </c>
      <c r="AQ471" s="102">
        <f t="shared" si="102"/>
        <v>2346685</v>
      </c>
      <c r="AR471" s="102"/>
    </row>
    <row r="472" spans="1:44" hidden="1" outlineLevel="1">
      <c r="A472" t="s">
        <v>581</v>
      </c>
      <c r="B472" s="8" t="s">
        <v>2756</v>
      </c>
      <c r="C472" s="1">
        <f t="shared" si="104"/>
        <v>357</v>
      </c>
      <c r="D472" s="6">
        <f>IF(N472&gt;0, RANK(N472,(N472:P472,Q472:AE472)),0)</f>
        <v>2</v>
      </c>
      <c r="E472" s="6">
        <f>IF(O472&gt;0,RANK(O472,(N472:P472,Q472:AE472)),0)</f>
        <v>1</v>
      </c>
      <c r="F472" s="6">
        <f t="shared" si="105"/>
        <v>3</v>
      </c>
      <c r="G472" s="1">
        <f t="shared" si="110"/>
        <v>14</v>
      </c>
      <c r="H472" s="2">
        <f t="shared" si="111"/>
        <v>3.9215686274509803E-2</v>
      </c>
      <c r="I472" s="7"/>
      <c r="J472" s="2">
        <f t="shared" si="106"/>
        <v>0.46498599439775912</v>
      </c>
      <c r="K472" s="2">
        <f t="shared" si="107"/>
        <v>0.50420168067226889</v>
      </c>
      <c r="L472" s="2">
        <f t="shared" si="108"/>
        <v>3.081232492997199E-2</v>
      </c>
      <c r="M472" s="2">
        <f t="shared" si="109"/>
        <v>0</v>
      </c>
      <c r="N472" s="53">
        <v>166</v>
      </c>
      <c r="O472" s="53">
        <v>180</v>
      </c>
      <c r="P472" s="53">
        <v>11</v>
      </c>
      <c r="T472" s="57"/>
      <c r="X472" s="53">
        <v>0</v>
      </c>
      <c r="AA472" s="53"/>
      <c r="AG472" t="str">
        <f t="shared" si="103"/>
        <v>Montville</v>
      </c>
      <c r="AH472" t="s">
        <v>1876</v>
      </c>
      <c r="AI472">
        <v>2</v>
      </c>
      <c r="AK472" s="92">
        <v>23</v>
      </c>
      <c r="AL472" s="94">
        <v>27</v>
      </c>
      <c r="AM472" s="94">
        <v>65</v>
      </c>
      <c r="AN472" s="98">
        <v>46790</v>
      </c>
      <c r="AO472" s="98">
        <f t="shared" si="101"/>
        <v>23027</v>
      </c>
      <c r="AP472" t="s">
        <v>1353</v>
      </c>
      <c r="AQ472" s="102">
        <f t="shared" si="102"/>
        <v>2346790</v>
      </c>
      <c r="AR472" s="102"/>
    </row>
    <row r="473" spans="1:44" hidden="1" outlineLevel="1">
      <c r="A473" t="s">
        <v>582</v>
      </c>
      <c r="B473" s="8" t="s">
        <v>2756</v>
      </c>
      <c r="C473" s="1">
        <f t="shared" si="104"/>
        <v>77</v>
      </c>
      <c r="D473" s="6">
        <f>IF(N473&gt;0, RANK(N473,(N473:P473,Q473:AE473)),0)</f>
        <v>2</v>
      </c>
      <c r="E473" s="6">
        <f>IF(O473&gt;0,RANK(O473,(N473:P473,Q473:AE473)),0)</f>
        <v>1</v>
      </c>
      <c r="F473" s="6">
        <f t="shared" si="105"/>
        <v>3</v>
      </c>
      <c r="G473" s="1">
        <f t="shared" si="110"/>
        <v>43</v>
      </c>
      <c r="H473" s="2">
        <f t="shared" si="111"/>
        <v>0.55844155844155841</v>
      </c>
      <c r="I473" s="7"/>
      <c r="J473" s="2">
        <f t="shared" si="106"/>
        <v>0.20779220779220781</v>
      </c>
      <c r="K473" s="2">
        <f t="shared" si="107"/>
        <v>0.76623376623376627</v>
      </c>
      <c r="L473" s="2">
        <f t="shared" si="108"/>
        <v>2.5974025974025976E-2</v>
      </c>
      <c r="M473" s="2">
        <f t="shared" si="109"/>
        <v>-1.0408340855860843E-16</v>
      </c>
      <c r="N473" s="53">
        <v>16</v>
      </c>
      <c r="O473" s="53">
        <v>59</v>
      </c>
      <c r="P473" s="53">
        <v>2</v>
      </c>
      <c r="T473" s="57"/>
      <c r="X473" s="53">
        <v>0</v>
      </c>
      <c r="AA473" s="53"/>
      <c r="AG473" t="str">
        <f t="shared" si="103"/>
        <v>Moose River</v>
      </c>
      <c r="AH473" t="s">
        <v>198</v>
      </c>
      <c r="AI473">
        <v>2</v>
      </c>
      <c r="AK473" s="92">
        <v>23</v>
      </c>
      <c r="AL473" s="94">
        <v>25</v>
      </c>
      <c r="AM473" s="94">
        <v>95</v>
      </c>
      <c r="AN473" s="98">
        <v>47140</v>
      </c>
      <c r="AO473" s="98">
        <f t="shared" si="101"/>
        <v>23025</v>
      </c>
      <c r="AP473" t="s">
        <v>1353</v>
      </c>
      <c r="AQ473" s="102">
        <f t="shared" si="102"/>
        <v>2347140</v>
      </c>
      <c r="AR473" s="102"/>
    </row>
    <row r="474" spans="1:44" hidden="1" outlineLevel="1">
      <c r="A474" t="s">
        <v>1487</v>
      </c>
      <c r="B474" s="8" t="s">
        <v>2756</v>
      </c>
      <c r="C474" s="1">
        <f t="shared" si="104"/>
        <v>20</v>
      </c>
      <c r="D474" s="6">
        <f>IF(N474&gt;0, RANK(N474,(N474:P474,Q474:AE474)),0)</f>
        <v>0</v>
      </c>
      <c r="E474" s="6">
        <f>IF(O474&gt;0,RANK(O474,(N474:P474,Q474:AE474)),0)</f>
        <v>1</v>
      </c>
      <c r="F474" s="6">
        <f t="shared" si="105"/>
        <v>2</v>
      </c>
      <c r="G474" s="1">
        <f t="shared" si="110"/>
        <v>16</v>
      </c>
      <c r="H474" s="2">
        <f t="shared" si="111"/>
        <v>0.8</v>
      </c>
      <c r="I474" s="7"/>
      <c r="J474" s="2">
        <f t="shared" si="106"/>
        <v>0</v>
      </c>
      <c r="K474" s="2">
        <f t="shared" si="107"/>
        <v>0.9</v>
      </c>
      <c r="L474" s="2">
        <f t="shared" si="108"/>
        <v>0.1</v>
      </c>
      <c r="M474" s="2">
        <f t="shared" si="109"/>
        <v>-2.7755575615628914E-17</v>
      </c>
      <c r="N474" s="53">
        <v>0</v>
      </c>
      <c r="O474" s="53">
        <v>18</v>
      </c>
      <c r="P474" s="53">
        <v>2</v>
      </c>
      <c r="T474" s="57"/>
      <c r="X474" s="53">
        <v>0</v>
      </c>
      <c r="AA474" s="53"/>
      <c r="AG474" t="str">
        <f t="shared" si="103"/>
        <v>Moro</v>
      </c>
      <c r="AH474" t="s">
        <v>1323</v>
      </c>
      <c r="AI474">
        <v>2</v>
      </c>
      <c r="AK474" s="92">
        <v>23</v>
      </c>
      <c r="AL474" s="94">
        <v>3</v>
      </c>
      <c r="AM474" s="94">
        <v>215</v>
      </c>
      <c r="AN474" s="98">
        <v>47175</v>
      </c>
      <c r="AO474" s="98">
        <f t="shared" si="101"/>
        <v>23003</v>
      </c>
      <c r="AP474" t="s">
        <v>2239</v>
      </c>
      <c r="AQ474" s="102">
        <f t="shared" si="102"/>
        <v>2347175</v>
      </c>
      <c r="AR474" s="102"/>
    </row>
    <row r="475" spans="1:44" hidden="1" outlineLevel="1">
      <c r="A475" t="s">
        <v>2877</v>
      </c>
      <c r="B475" s="8" t="s">
        <v>2756</v>
      </c>
      <c r="C475" s="1">
        <f t="shared" si="104"/>
        <v>283</v>
      </c>
      <c r="D475" s="6">
        <f>IF(N475&gt;0, RANK(N475,(N475:P475,Q475:AE475)),0)</f>
        <v>2</v>
      </c>
      <c r="E475" s="6">
        <f>IF(O475&gt;0,RANK(O475,(N475:P475,Q475:AE475)),0)</f>
        <v>1</v>
      </c>
      <c r="F475" s="6">
        <f t="shared" si="105"/>
        <v>3</v>
      </c>
      <c r="G475" s="1">
        <f t="shared" si="110"/>
        <v>154</v>
      </c>
      <c r="H475" s="2">
        <f t="shared" si="111"/>
        <v>0.54416961130742048</v>
      </c>
      <c r="I475" s="7"/>
      <c r="J475" s="2">
        <f t="shared" si="106"/>
        <v>0.21908127208480566</v>
      </c>
      <c r="K475" s="2">
        <f t="shared" si="107"/>
        <v>0.76325088339222613</v>
      </c>
      <c r="L475" s="2">
        <f t="shared" si="108"/>
        <v>1.7667844522968199E-2</v>
      </c>
      <c r="M475" s="2">
        <f t="shared" si="109"/>
        <v>1.3877787807814457E-17</v>
      </c>
      <c r="N475" s="53">
        <v>62</v>
      </c>
      <c r="O475" s="53">
        <v>216</v>
      </c>
      <c r="P475" s="53">
        <v>5</v>
      </c>
      <c r="T475" s="57"/>
      <c r="X475" s="53">
        <v>0</v>
      </c>
      <c r="AA475" s="53"/>
      <c r="AG475" t="str">
        <f t="shared" si="103"/>
        <v>Morrill</v>
      </c>
      <c r="AH475" t="s">
        <v>1876</v>
      </c>
      <c r="AI475">
        <v>2</v>
      </c>
      <c r="AK475" s="92">
        <v>23</v>
      </c>
      <c r="AL475" s="94">
        <v>27</v>
      </c>
      <c r="AM475" s="94">
        <v>70</v>
      </c>
      <c r="AN475" s="98">
        <v>47245</v>
      </c>
      <c r="AO475" s="98">
        <f t="shared" si="101"/>
        <v>23027</v>
      </c>
      <c r="AP475" t="s">
        <v>1353</v>
      </c>
      <c r="AQ475" s="102">
        <f t="shared" si="102"/>
        <v>2347245</v>
      </c>
      <c r="AR475" s="102"/>
    </row>
    <row r="476" spans="1:44" hidden="1" outlineLevel="1">
      <c r="A476" t="s">
        <v>1485</v>
      </c>
      <c r="B476" s="8" t="s">
        <v>2756</v>
      </c>
      <c r="C476" s="1">
        <f t="shared" si="104"/>
        <v>225</v>
      </c>
      <c r="D476" s="6">
        <f>IF(N476&gt;0, RANK(N476,(N476:P476,Q476:AE476)),0)</f>
        <v>2</v>
      </c>
      <c r="E476" s="6">
        <f>IF(O476&gt;0,RANK(O476,(N476:P476,Q476:AE476)),0)</f>
        <v>1</v>
      </c>
      <c r="F476" s="6">
        <f t="shared" si="105"/>
        <v>3</v>
      </c>
      <c r="G476" s="1">
        <f t="shared" si="110"/>
        <v>62</v>
      </c>
      <c r="H476" s="2">
        <f t="shared" si="111"/>
        <v>0.27555555555555555</v>
      </c>
      <c r="I476" s="7"/>
      <c r="J476" s="2">
        <f t="shared" si="106"/>
        <v>0.33777777777777779</v>
      </c>
      <c r="K476" s="2">
        <f t="shared" si="107"/>
        <v>0.61333333333333329</v>
      </c>
      <c r="L476" s="2">
        <f t="shared" si="108"/>
        <v>4.8888888888888891E-2</v>
      </c>
      <c r="M476" s="2">
        <f t="shared" si="109"/>
        <v>9.0205620750793969E-17</v>
      </c>
      <c r="N476" s="53">
        <v>76</v>
      </c>
      <c r="O476" s="53">
        <v>138</v>
      </c>
      <c r="P476" s="53">
        <v>11</v>
      </c>
      <c r="T476" s="57"/>
      <c r="X476" s="53">
        <v>0</v>
      </c>
      <c r="AA476" s="53"/>
      <c r="AG476" t="str">
        <f t="shared" si="103"/>
        <v>Moscow</v>
      </c>
      <c r="AH476" t="s">
        <v>198</v>
      </c>
      <c r="AI476">
        <v>2</v>
      </c>
      <c r="AK476" s="92">
        <v>23</v>
      </c>
      <c r="AL476" s="94">
        <v>25</v>
      </c>
      <c r="AM476" s="94">
        <v>100</v>
      </c>
      <c r="AN476" s="98">
        <v>47455</v>
      </c>
      <c r="AO476" s="98">
        <f t="shared" si="101"/>
        <v>23025</v>
      </c>
      <c r="AP476" t="s">
        <v>1353</v>
      </c>
      <c r="AQ476" s="102">
        <f t="shared" si="102"/>
        <v>2347455</v>
      </c>
      <c r="AR476" s="102"/>
    </row>
    <row r="477" spans="1:44" hidden="1" outlineLevel="1">
      <c r="A477" t="s">
        <v>739</v>
      </c>
      <c r="B477" s="8" t="s">
        <v>2756</v>
      </c>
      <c r="C477" s="1">
        <f t="shared" si="104"/>
        <v>97</v>
      </c>
      <c r="D477" s="6">
        <f>IF(N477&gt;0, RANK(N477,(N477:P477,Q477:AE477)),0)</f>
        <v>2</v>
      </c>
      <c r="E477" s="6">
        <f>IF(O477&gt;0,RANK(O477,(N477:P477,Q477:AE477)),0)</f>
        <v>1</v>
      </c>
      <c r="F477" s="6">
        <f t="shared" si="105"/>
        <v>3</v>
      </c>
      <c r="G477" s="1">
        <f t="shared" si="110"/>
        <v>61</v>
      </c>
      <c r="H477" s="2">
        <f t="shared" si="111"/>
        <v>0.62886597938144329</v>
      </c>
      <c r="I477" s="7"/>
      <c r="J477" s="2">
        <f t="shared" si="106"/>
        <v>0.17525773195876287</v>
      </c>
      <c r="K477" s="2">
        <f t="shared" si="107"/>
        <v>0.80412371134020622</v>
      </c>
      <c r="L477" s="2">
        <f t="shared" si="108"/>
        <v>2.0618556701030927E-2</v>
      </c>
      <c r="M477" s="2">
        <f t="shared" si="109"/>
        <v>-7.2858385991025898E-17</v>
      </c>
      <c r="N477" s="53">
        <v>17</v>
      </c>
      <c r="O477" s="53">
        <v>78</v>
      </c>
      <c r="P477" s="53">
        <v>2</v>
      </c>
      <c r="T477" s="57"/>
      <c r="X477" s="53">
        <v>0</v>
      </c>
      <c r="AA477" s="53"/>
      <c r="AG477" t="str">
        <f t="shared" si="103"/>
        <v>Mount Chase</v>
      </c>
      <c r="AH477" t="s">
        <v>1447</v>
      </c>
      <c r="AI477">
        <v>2</v>
      </c>
      <c r="AK477" s="92">
        <v>23</v>
      </c>
      <c r="AL477" s="94">
        <v>19</v>
      </c>
      <c r="AM477" s="94">
        <v>225</v>
      </c>
      <c r="AN477" s="98">
        <v>47560</v>
      </c>
      <c r="AO477" s="98">
        <f t="shared" si="101"/>
        <v>23019</v>
      </c>
      <c r="AP477" t="s">
        <v>1353</v>
      </c>
      <c r="AQ477" s="102">
        <f t="shared" si="102"/>
        <v>2347560</v>
      </c>
      <c r="AR477" s="102"/>
    </row>
    <row r="478" spans="1:44" hidden="1" outlineLevel="1">
      <c r="A478" t="s">
        <v>722</v>
      </c>
      <c r="B478" s="8" t="s">
        <v>2756</v>
      </c>
      <c r="C478" s="1">
        <f t="shared" si="104"/>
        <v>1167</v>
      </c>
      <c r="D478" s="6">
        <f>IF(N478&gt;0, RANK(N478,(N478:P478,Q478:AE478)),0)</f>
        <v>2</v>
      </c>
      <c r="E478" s="6">
        <f>IF(O478&gt;0,RANK(O478,(N478:P478,Q478:AE478)),0)</f>
        <v>1</v>
      </c>
      <c r="F478" s="6">
        <f t="shared" si="105"/>
        <v>3</v>
      </c>
      <c r="G478" s="1">
        <f t="shared" si="110"/>
        <v>360</v>
      </c>
      <c r="H478" s="2">
        <f t="shared" si="111"/>
        <v>0.30848329048843187</v>
      </c>
      <c r="I478" s="7"/>
      <c r="J478" s="2">
        <f t="shared" si="106"/>
        <v>0.33504712939160242</v>
      </c>
      <c r="K478" s="2">
        <f t="shared" si="107"/>
        <v>0.64353041988003423</v>
      </c>
      <c r="L478" s="2">
        <f t="shared" si="108"/>
        <v>2.1422450728363324E-2</v>
      </c>
      <c r="M478" s="2">
        <f t="shared" si="109"/>
        <v>2.7755575615628914E-17</v>
      </c>
      <c r="N478" s="53">
        <v>391</v>
      </c>
      <c r="O478" s="53">
        <v>751</v>
      </c>
      <c r="P478" s="53">
        <v>25</v>
      </c>
      <c r="T478" s="57"/>
      <c r="X478" s="53">
        <v>0</v>
      </c>
      <c r="AA478" s="53"/>
      <c r="AG478" t="str">
        <f t="shared" si="103"/>
        <v>Mount Desert</v>
      </c>
      <c r="AH478" t="s">
        <v>2792</v>
      </c>
      <c r="AI478">
        <v>2</v>
      </c>
      <c r="AK478" s="92">
        <v>23</v>
      </c>
      <c r="AL478" s="94">
        <v>9</v>
      </c>
      <c r="AM478" s="94">
        <v>100</v>
      </c>
      <c r="AN478" s="98">
        <v>47630</v>
      </c>
      <c r="AO478" s="98">
        <f t="shared" si="101"/>
        <v>23009</v>
      </c>
      <c r="AP478" t="s">
        <v>1353</v>
      </c>
      <c r="AQ478" s="102">
        <f t="shared" si="102"/>
        <v>2347630</v>
      </c>
      <c r="AR478" s="102"/>
    </row>
    <row r="479" spans="1:44" hidden="1" outlineLevel="1">
      <c r="A479" t="s">
        <v>1436</v>
      </c>
      <c r="B479" s="8" t="s">
        <v>2756</v>
      </c>
      <c r="C479" s="1">
        <f t="shared" si="104"/>
        <v>637</v>
      </c>
      <c r="D479" s="6">
        <f>IF(N479&gt;0, RANK(N479,(N479:P479,Q479:AE479)),0)</f>
        <v>2</v>
      </c>
      <c r="E479" s="6">
        <f>IF(O479&gt;0,RANK(O479,(N479:P479,Q479:AE479)),0)</f>
        <v>1</v>
      </c>
      <c r="F479" s="6">
        <f t="shared" si="105"/>
        <v>3</v>
      </c>
      <c r="G479" s="1">
        <f t="shared" si="110"/>
        <v>77</v>
      </c>
      <c r="H479" s="2">
        <f t="shared" si="111"/>
        <v>0.12087912087912088</v>
      </c>
      <c r="I479" s="7"/>
      <c r="J479" s="2">
        <f t="shared" si="106"/>
        <v>0.40973312401883832</v>
      </c>
      <c r="K479" s="2">
        <f t="shared" si="107"/>
        <v>0.53061224489795922</v>
      </c>
      <c r="L479" s="2">
        <f t="shared" si="108"/>
        <v>5.9654631083202514E-2</v>
      </c>
      <c r="M479" s="2">
        <f t="shared" si="109"/>
        <v>-5.5511151231257827E-17</v>
      </c>
      <c r="N479" s="53">
        <v>261</v>
      </c>
      <c r="O479" s="53">
        <v>338</v>
      </c>
      <c r="P479" s="53">
        <v>38</v>
      </c>
      <c r="T479" s="57"/>
      <c r="X479" s="53">
        <v>0</v>
      </c>
      <c r="AA479" s="53"/>
      <c r="AG479" t="str">
        <f t="shared" si="103"/>
        <v>Mount Vernon</v>
      </c>
      <c r="AH479" t="s">
        <v>1129</v>
      </c>
      <c r="AI479">
        <v>1</v>
      </c>
      <c r="AK479" s="92">
        <v>23</v>
      </c>
      <c r="AL479" s="94">
        <v>11</v>
      </c>
      <c r="AM479" s="94">
        <v>75</v>
      </c>
      <c r="AN479" s="98">
        <v>47770</v>
      </c>
      <c r="AO479" s="98">
        <f t="shared" si="101"/>
        <v>23011</v>
      </c>
      <c r="AP479" t="s">
        <v>1353</v>
      </c>
      <c r="AQ479" s="102">
        <f t="shared" si="102"/>
        <v>2347770</v>
      </c>
      <c r="AR479" s="102"/>
    </row>
    <row r="480" spans="1:44" hidden="1" outlineLevel="1">
      <c r="A480" t="s">
        <v>383</v>
      </c>
      <c r="B480" s="8" t="s">
        <v>2756</v>
      </c>
      <c r="C480" s="1">
        <f t="shared" si="104"/>
        <v>1353</v>
      </c>
      <c r="D480" s="6">
        <f>IF(N480&gt;0, RANK(N480,(N480:P480,Q480:AE480)),0)</f>
        <v>2</v>
      </c>
      <c r="E480" s="6">
        <f>IF(O480&gt;0,RANK(O480,(N480:P480,Q480:AE480)),0)</f>
        <v>1</v>
      </c>
      <c r="F480" s="6">
        <f t="shared" si="105"/>
        <v>3</v>
      </c>
      <c r="G480" s="1">
        <f t="shared" si="110"/>
        <v>409</v>
      </c>
      <c r="H480" s="2">
        <f t="shared" si="111"/>
        <v>0.30229120473022913</v>
      </c>
      <c r="I480" s="7"/>
      <c r="J480" s="2">
        <f t="shared" si="106"/>
        <v>0.3296378418329638</v>
      </c>
      <c r="K480" s="2">
        <f t="shared" si="107"/>
        <v>0.63192904656319293</v>
      </c>
      <c r="L480" s="2">
        <f t="shared" si="108"/>
        <v>3.8433111603843315E-2</v>
      </c>
      <c r="M480" s="2">
        <f t="shared" si="109"/>
        <v>1.3877787807814457E-17</v>
      </c>
      <c r="N480" s="53">
        <v>446</v>
      </c>
      <c r="O480" s="53">
        <v>855</v>
      </c>
      <c r="P480" s="53">
        <v>52</v>
      </c>
      <c r="T480" s="57"/>
      <c r="X480" s="53">
        <v>0</v>
      </c>
      <c r="AA480" s="53"/>
      <c r="AG480" t="str">
        <f t="shared" si="103"/>
        <v>Naples</v>
      </c>
      <c r="AH480" t="s">
        <v>608</v>
      </c>
      <c r="AI480">
        <v>1</v>
      </c>
      <c r="AK480" s="92">
        <v>23</v>
      </c>
      <c r="AL480" s="94">
        <v>5</v>
      </c>
      <c r="AM480" s="94">
        <v>65</v>
      </c>
      <c r="AN480" s="98">
        <v>48085</v>
      </c>
      <c r="AO480" s="98">
        <f t="shared" si="101"/>
        <v>23005</v>
      </c>
      <c r="AP480" t="s">
        <v>1353</v>
      </c>
      <c r="AQ480" s="102">
        <f t="shared" si="102"/>
        <v>2348085</v>
      </c>
      <c r="AR480" s="102"/>
    </row>
    <row r="481" spans="1:44" hidden="1" outlineLevel="1">
      <c r="A481" t="s">
        <v>2538</v>
      </c>
      <c r="B481" s="8" t="s">
        <v>2756</v>
      </c>
      <c r="C481" s="1">
        <f t="shared" si="104"/>
        <v>17</v>
      </c>
      <c r="D481" s="6">
        <f>IF(N481&gt;0, RANK(N481,(N481:P481,Q481:AE481)),0)</f>
        <v>2</v>
      </c>
      <c r="E481" s="6">
        <f>IF(O481&gt;0,RANK(O481,(N481:P481,Q481:AE481)),0)</f>
        <v>1</v>
      </c>
      <c r="F481" s="6">
        <f t="shared" si="105"/>
        <v>3</v>
      </c>
      <c r="G481" s="1">
        <f t="shared" si="110"/>
        <v>9</v>
      </c>
      <c r="H481" s="2">
        <f t="shared" si="111"/>
        <v>0.52941176470588236</v>
      </c>
      <c r="I481" s="7"/>
      <c r="J481" s="2">
        <f t="shared" si="106"/>
        <v>0.17647058823529413</v>
      </c>
      <c r="K481" s="2">
        <f t="shared" si="107"/>
        <v>0.70588235294117652</v>
      </c>
      <c r="L481" s="2">
        <f t="shared" si="108"/>
        <v>0.11764705882352941</v>
      </c>
      <c r="M481" s="2">
        <f t="shared" si="109"/>
        <v>-8.3266726846886741E-17</v>
      </c>
      <c r="N481" s="53">
        <v>3</v>
      </c>
      <c r="O481" s="53">
        <v>12</v>
      </c>
      <c r="P481" s="53">
        <v>2</v>
      </c>
      <c r="T481" s="57"/>
      <c r="X481" s="53">
        <v>0</v>
      </c>
      <c r="AA481" s="53"/>
      <c r="AG481" t="str">
        <f t="shared" si="103"/>
        <v>Nashville</v>
      </c>
      <c r="AH481" t="s">
        <v>1323</v>
      </c>
      <c r="AI481">
        <v>2</v>
      </c>
      <c r="AK481" s="92">
        <v>23</v>
      </c>
      <c r="AL481" s="94">
        <v>3</v>
      </c>
      <c r="AM481" s="94">
        <v>220</v>
      </c>
      <c r="AN481" s="98">
        <v>48120</v>
      </c>
      <c r="AO481" s="98">
        <f t="shared" si="101"/>
        <v>23003</v>
      </c>
      <c r="AP481" t="s">
        <v>2239</v>
      </c>
      <c r="AQ481" s="102">
        <f t="shared" si="102"/>
        <v>2348120</v>
      </c>
      <c r="AR481" s="102"/>
    </row>
    <row r="482" spans="1:44" hidden="1" outlineLevel="1">
      <c r="A482" t="s">
        <v>705</v>
      </c>
      <c r="B482" s="8" t="s">
        <v>2756</v>
      </c>
      <c r="C482" s="1">
        <f t="shared" si="104"/>
        <v>81</v>
      </c>
      <c r="D482" s="6">
        <f>IF(N482&gt;0, RANK(N482,(N482:P482,Q482:AE482)),0)</f>
        <v>2</v>
      </c>
      <c r="E482" s="6">
        <f>IF(O482&gt;0,RANK(O482,(N482:P482,Q482:AE482)),0)</f>
        <v>1</v>
      </c>
      <c r="F482" s="6">
        <f t="shared" si="105"/>
        <v>3</v>
      </c>
      <c r="G482" s="1">
        <f t="shared" si="110"/>
        <v>10</v>
      </c>
      <c r="H482" s="2">
        <f t="shared" si="111"/>
        <v>0.12345679012345678</v>
      </c>
      <c r="I482" s="7"/>
      <c r="J482" s="2">
        <f t="shared" si="106"/>
        <v>0.40740740740740738</v>
      </c>
      <c r="K482" s="2">
        <f t="shared" si="107"/>
        <v>0.53086419753086422</v>
      </c>
      <c r="L482" s="2">
        <f t="shared" si="108"/>
        <v>6.1728395061728392E-2</v>
      </c>
      <c r="M482" s="2">
        <f t="shared" si="109"/>
        <v>-5.5511151231257827E-17</v>
      </c>
      <c r="N482" s="53">
        <v>33</v>
      </c>
      <c r="O482" s="53">
        <v>43</v>
      </c>
      <c r="P482" s="53">
        <v>5</v>
      </c>
      <c r="T482" s="57"/>
      <c r="X482" s="53">
        <v>0</v>
      </c>
      <c r="AA482" s="53"/>
      <c r="AG482" t="str">
        <f t="shared" si="103"/>
        <v>New Canada</v>
      </c>
      <c r="AH482" t="s">
        <v>1323</v>
      </c>
      <c r="AI482">
        <v>2</v>
      </c>
      <c r="AK482" s="92">
        <v>23</v>
      </c>
      <c r="AL482" s="94">
        <v>3</v>
      </c>
      <c r="AM482" s="94">
        <v>225</v>
      </c>
      <c r="AN482" s="98">
        <v>48575</v>
      </c>
      <c r="AO482" s="98">
        <f t="shared" si="101"/>
        <v>23003</v>
      </c>
      <c r="AP482" t="s">
        <v>1353</v>
      </c>
      <c r="AQ482" s="102">
        <f t="shared" si="102"/>
        <v>2348575</v>
      </c>
      <c r="AR482" s="102"/>
    </row>
    <row r="483" spans="1:44" hidden="1" outlineLevel="1">
      <c r="A483" t="s">
        <v>1503</v>
      </c>
      <c r="B483" s="8" t="s">
        <v>2756</v>
      </c>
      <c r="C483" s="1">
        <f t="shared" si="104"/>
        <v>1778</v>
      </c>
      <c r="D483" s="6">
        <f>IF(N483&gt;0, RANK(N483,(N483:P483,Q483:AE483)),0)</f>
        <v>2</v>
      </c>
      <c r="E483" s="6">
        <f>IF(O483&gt;0,RANK(O483,(N483:P483,Q483:AE483)),0)</f>
        <v>1</v>
      </c>
      <c r="F483" s="6">
        <f t="shared" si="105"/>
        <v>3</v>
      </c>
      <c r="G483" s="1">
        <f t="shared" si="110"/>
        <v>490</v>
      </c>
      <c r="H483" s="2">
        <f t="shared" si="111"/>
        <v>0.27559055118110237</v>
      </c>
      <c r="I483" s="7"/>
      <c r="J483" s="2">
        <f t="shared" si="106"/>
        <v>0.34758155230596177</v>
      </c>
      <c r="K483" s="2">
        <f t="shared" si="107"/>
        <v>0.62317210348706409</v>
      </c>
      <c r="L483" s="2">
        <f t="shared" si="108"/>
        <v>2.8683914510686165E-2</v>
      </c>
      <c r="M483" s="2">
        <f t="shared" si="109"/>
        <v>5.624296962879749E-4</v>
      </c>
      <c r="N483" s="53">
        <v>618</v>
      </c>
      <c r="O483" s="53">
        <v>1108</v>
      </c>
      <c r="P483" s="53">
        <v>51</v>
      </c>
      <c r="T483" s="57"/>
      <c r="X483" s="53">
        <v>1</v>
      </c>
      <c r="AA483" s="53"/>
      <c r="AG483" t="str">
        <f t="shared" si="103"/>
        <v>New Gloucester</v>
      </c>
      <c r="AH483" t="s">
        <v>608</v>
      </c>
      <c r="AI483">
        <v>1</v>
      </c>
      <c r="AK483" s="92">
        <v>23</v>
      </c>
      <c r="AL483" s="94">
        <v>5</v>
      </c>
      <c r="AM483" s="94">
        <v>70</v>
      </c>
      <c r="AN483" s="98">
        <v>48820</v>
      </c>
      <c r="AO483" s="98">
        <f t="shared" si="101"/>
        <v>23005</v>
      </c>
      <c r="AP483" t="s">
        <v>1353</v>
      </c>
      <c r="AQ483" s="102">
        <f t="shared" si="102"/>
        <v>2348820</v>
      </c>
      <c r="AR483" s="102"/>
    </row>
    <row r="484" spans="1:44" hidden="1" outlineLevel="1">
      <c r="A484" t="s">
        <v>461</v>
      </c>
      <c r="B484" s="8" t="s">
        <v>2756</v>
      </c>
      <c r="C484" s="1">
        <f t="shared" si="104"/>
        <v>251</v>
      </c>
      <c r="D484" s="6">
        <f>IF(N484&gt;0, RANK(N484,(N484:P484,Q484:AE484)),0)</f>
        <v>2</v>
      </c>
      <c r="E484" s="6">
        <f>IF(O484&gt;0,RANK(O484,(N484:P484,Q484:AE484)),0)</f>
        <v>1</v>
      </c>
      <c r="F484" s="6">
        <f t="shared" si="105"/>
        <v>3</v>
      </c>
      <c r="G484" s="1">
        <f t="shared" si="110"/>
        <v>151</v>
      </c>
      <c r="H484" s="2">
        <f t="shared" si="111"/>
        <v>0.60159362549800799</v>
      </c>
      <c r="I484" s="7"/>
      <c r="J484" s="2">
        <f t="shared" si="106"/>
        <v>0.17928286852589642</v>
      </c>
      <c r="K484" s="2">
        <f t="shared" si="107"/>
        <v>0.78087649402390436</v>
      </c>
      <c r="L484" s="2">
        <f t="shared" si="108"/>
        <v>3.9840637450199202E-2</v>
      </c>
      <c r="M484" s="2">
        <f t="shared" si="109"/>
        <v>-3.4694469519536142E-17</v>
      </c>
      <c r="N484" s="53">
        <v>45</v>
      </c>
      <c r="O484" s="53">
        <v>196</v>
      </c>
      <c r="P484" s="53">
        <v>10</v>
      </c>
      <c r="T484" s="57"/>
      <c r="X484" s="53">
        <v>0</v>
      </c>
      <c r="AA484" s="53"/>
      <c r="AG484" t="str">
        <f t="shared" si="103"/>
        <v>New Limerick</v>
      </c>
      <c r="AH484" t="s">
        <v>1323</v>
      </c>
      <c r="AI484">
        <v>2</v>
      </c>
      <c r="AK484" s="92">
        <v>23</v>
      </c>
      <c r="AL484" s="94">
        <v>3</v>
      </c>
      <c r="AM484" s="94">
        <v>230</v>
      </c>
      <c r="AN484" s="98">
        <v>48960</v>
      </c>
      <c r="AO484" s="98">
        <f t="shared" si="101"/>
        <v>23003</v>
      </c>
      <c r="AP484" t="s">
        <v>1353</v>
      </c>
      <c r="AQ484" s="102">
        <f t="shared" si="102"/>
        <v>2348960</v>
      </c>
      <c r="AR484" s="102"/>
    </row>
    <row r="485" spans="1:44" hidden="1" outlineLevel="1">
      <c r="A485" t="s">
        <v>459</v>
      </c>
      <c r="B485" s="8" t="s">
        <v>2756</v>
      </c>
      <c r="C485" s="1">
        <f t="shared" si="104"/>
        <v>362</v>
      </c>
      <c r="D485" s="6">
        <f>IF(N485&gt;0, RANK(N485,(N485:P485,Q485:AE485)),0)</f>
        <v>2</v>
      </c>
      <c r="E485" s="6">
        <f>IF(O485&gt;0,RANK(O485,(N485:P485,Q485:AE485)),0)</f>
        <v>1</v>
      </c>
      <c r="F485" s="6">
        <f t="shared" si="105"/>
        <v>3</v>
      </c>
      <c r="G485" s="1">
        <f t="shared" si="110"/>
        <v>145</v>
      </c>
      <c r="H485" s="2">
        <f t="shared" si="111"/>
        <v>0.40055248618784528</v>
      </c>
      <c r="I485" s="7"/>
      <c r="J485" s="2">
        <f t="shared" si="106"/>
        <v>0.27900552486187846</v>
      </c>
      <c r="K485" s="2">
        <f t="shared" si="107"/>
        <v>0.6795580110497238</v>
      </c>
      <c r="L485" s="2">
        <f t="shared" si="108"/>
        <v>4.1436464088397788E-2</v>
      </c>
      <c r="M485" s="2">
        <f t="shared" si="109"/>
        <v>-4.8572257327350599E-17</v>
      </c>
      <c r="N485" s="53">
        <v>101</v>
      </c>
      <c r="O485" s="53">
        <v>246</v>
      </c>
      <c r="P485" s="53">
        <v>15</v>
      </c>
      <c r="T485" s="57"/>
      <c r="X485" s="53">
        <v>0</v>
      </c>
      <c r="AA485" s="53"/>
      <c r="AG485" t="str">
        <f t="shared" si="103"/>
        <v>New Portland</v>
      </c>
      <c r="AH485" t="s">
        <v>198</v>
      </c>
      <c r="AI485">
        <v>2</v>
      </c>
      <c r="AK485" s="92">
        <v>23</v>
      </c>
      <c r="AL485" s="94">
        <v>25</v>
      </c>
      <c r="AM485" s="94">
        <v>105</v>
      </c>
      <c r="AN485" s="98">
        <v>49205</v>
      </c>
      <c r="AO485" s="98">
        <f t="shared" si="101"/>
        <v>23025</v>
      </c>
      <c r="AP485" t="s">
        <v>1353</v>
      </c>
      <c r="AQ485" s="102">
        <f t="shared" si="102"/>
        <v>2349205</v>
      </c>
      <c r="AR485" s="102"/>
    </row>
    <row r="486" spans="1:44" hidden="1" outlineLevel="1">
      <c r="A486" t="s">
        <v>2726</v>
      </c>
      <c r="B486" s="8" t="s">
        <v>2756</v>
      </c>
      <c r="C486" s="1">
        <f t="shared" si="104"/>
        <v>625</v>
      </c>
      <c r="D486" s="6">
        <f>IF(N486&gt;0, RANK(N486,(N486:P486,Q486:AE486)),0)</f>
        <v>2</v>
      </c>
      <c r="E486" s="6">
        <f>IF(O486&gt;0,RANK(O486,(N486:P486,Q486:AE486)),0)</f>
        <v>1</v>
      </c>
      <c r="F486" s="6">
        <f t="shared" si="105"/>
        <v>3</v>
      </c>
      <c r="G486" s="1">
        <f t="shared" si="110"/>
        <v>206</v>
      </c>
      <c r="H486" s="2">
        <f t="shared" si="111"/>
        <v>0.3296</v>
      </c>
      <c r="I486" s="7"/>
      <c r="J486" s="2">
        <f t="shared" si="106"/>
        <v>0.32</v>
      </c>
      <c r="K486" s="2">
        <f t="shared" si="107"/>
        <v>0.64959999999999996</v>
      </c>
      <c r="L486" s="2">
        <f t="shared" si="108"/>
        <v>3.04E-2</v>
      </c>
      <c r="M486" s="2">
        <f t="shared" si="109"/>
        <v>-1.7347234759768071E-17</v>
      </c>
      <c r="N486" s="53">
        <v>200</v>
      </c>
      <c r="O486" s="53">
        <v>406</v>
      </c>
      <c r="P486" s="53">
        <v>19</v>
      </c>
      <c r="T486" s="57"/>
      <c r="X486" s="53">
        <v>0</v>
      </c>
      <c r="AA486" s="53"/>
      <c r="AG486" t="str">
        <f t="shared" si="103"/>
        <v>New Sharon</v>
      </c>
      <c r="AH486" t="s">
        <v>2924</v>
      </c>
      <c r="AI486">
        <v>2</v>
      </c>
      <c r="AK486" s="92">
        <v>23</v>
      </c>
      <c r="AL486" s="94">
        <v>7</v>
      </c>
      <c r="AM486" s="94">
        <v>60</v>
      </c>
      <c r="AN486" s="98">
        <v>49345</v>
      </c>
      <c r="AO486" s="98">
        <f t="shared" si="101"/>
        <v>23007</v>
      </c>
      <c r="AP486" t="s">
        <v>1353</v>
      </c>
      <c r="AQ486" s="102">
        <f t="shared" si="102"/>
        <v>2349345</v>
      </c>
      <c r="AR486" s="102"/>
    </row>
    <row r="487" spans="1:44" hidden="1" outlineLevel="1">
      <c r="A487" t="s">
        <v>976</v>
      </c>
      <c r="B487" s="8" t="s">
        <v>2756</v>
      </c>
      <c r="C487" s="1">
        <f t="shared" si="104"/>
        <v>278</v>
      </c>
      <c r="D487" s="6">
        <f>IF(N487&gt;0, RANK(N487,(N487:P487,Q487:AE487)),0)</f>
        <v>2</v>
      </c>
      <c r="E487" s="6">
        <f>IF(O487&gt;0,RANK(O487,(N487:P487,Q487:AE487)),0)</f>
        <v>1</v>
      </c>
      <c r="F487" s="6">
        <f t="shared" si="105"/>
        <v>3</v>
      </c>
      <c r="G487" s="1">
        <f t="shared" si="110"/>
        <v>158</v>
      </c>
      <c r="H487" s="2">
        <f t="shared" si="111"/>
        <v>0.56834532374100721</v>
      </c>
      <c r="I487" s="7"/>
      <c r="J487" s="2">
        <f t="shared" si="106"/>
        <v>0.18345323741007194</v>
      </c>
      <c r="K487" s="2">
        <f t="shared" si="107"/>
        <v>0.75179856115107913</v>
      </c>
      <c r="L487" s="2">
        <f t="shared" si="108"/>
        <v>6.4748201438848921E-2</v>
      </c>
      <c r="M487" s="2">
        <f t="shared" si="109"/>
        <v>4.163336342344337E-17</v>
      </c>
      <c r="N487" s="53">
        <v>51</v>
      </c>
      <c r="O487" s="53">
        <v>209</v>
      </c>
      <c r="P487" s="53">
        <v>18</v>
      </c>
      <c r="T487" s="57"/>
      <c r="X487" s="53">
        <v>0</v>
      </c>
      <c r="AA487" s="53"/>
      <c r="AG487" t="str">
        <f t="shared" si="103"/>
        <v>New Sweden</v>
      </c>
      <c r="AH487" t="s">
        <v>1323</v>
      </c>
      <c r="AI487">
        <v>2</v>
      </c>
      <c r="AK487" s="92">
        <v>23</v>
      </c>
      <c r="AL487" s="94">
        <v>3</v>
      </c>
      <c r="AM487" s="94">
        <v>235</v>
      </c>
      <c r="AN487" s="98">
        <v>49415</v>
      </c>
      <c r="AO487" s="98">
        <f t="shared" si="101"/>
        <v>23003</v>
      </c>
      <c r="AP487" t="s">
        <v>1353</v>
      </c>
      <c r="AQ487" s="102">
        <f t="shared" si="102"/>
        <v>2349415</v>
      </c>
      <c r="AR487" s="102"/>
    </row>
    <row r="488" spans="1:44" hidden="1" outlineLevel="1">
      <c r="A488" t="s">
        <v>1785</v>
      </c>
      <c r="B488" s="8" t="s">
        <v>2756</v>
      </c>
      <c r="C488" s="1">
        <f t="shared" si="104"/>
        <v>240</v>
      </c>
      <c r="D488" s="6">
        <f>IF(N488&gt;0, RANK(N488,(N488:P488,Q488:AE488)),0)</f>
        <v>2</v>
      </c>
      <c r="E488" s="6">
        <f>IF(O488&gt;0,RANK(O488,(N488:P488,Q488:AE488)),0)</f>
        <v>1</v>
      </c>
      <c r="F488" s="6">
        <f t="shared" si="105"/>
        <v>3</v>
      </c>
      <c r="G488" s="1">
        <f t="shared" si="110"/>
        <v>72</v>
      </c>
      <c r="H488" s="2">
        <f t="shared" si="111"/>
        <v>0.3</v>
      </c>
      <c r="I488" s="7"/>
      <c r="J488" s="2">
        <f t="shared" si="106"/>
        <v>0.32916666666666666</v>
      </c>
      <c r="K488" s="2">
        <f t="shared" si="107"/>
        <v>0.62916666666666665</v>
      </c>
      <c r="L488" s="2">
        <f t="shared" si="108"/>
        <v>4.1666666666666664E-2</v>
      </c>
      <c r="M488" s="2">
        <f t="shared" si="109"/>
        <v>7.6327832942979512E-17</v>
      </c>
      <c r="N488" s="53">
        <v>79</v>
      </c>
      <c r="O488" s="53">
        <v>151</v>
      </c>
      <c r="P488" s="53">
        <v>10</v>
      </c>
      <c r="T488" s="57"/>
      <c r="X488" s="53">
        <v>0</v>
      </c>
      <c r="AA488" s="53"/>
      <c r="AG488" t="str">
        <f t="shared" si="103"/>
        <v>New Vineyard</v>
      </c>
      <c r="AH488" t="s">
        <v>2924</v>
      </c>
      <c r="AI488">
        <v>2</v>
      </c>
      <c r="AK488" s="92">
        <v>23</v>
      </c>
      <c r="AL488" s="94">
        <v>7</v>
      </c>
      <c r="AM488" s="94">
        <v>65</v>
      </c>
      <c r="AN488" s="98">
        <v>49520</v>
      </c>
      <c r="AO488" s="98">
        <f t="shared" si="101"/>
        <v>23007</v>
      </c>
      <c r="AP488" t="s">
        <v>1353</v>
      </c>
      <c r="AQ488" s="102">
        <f t="shared" si="102"/>
        <v>2349520</v>
      </c>
      <c r="AR488" s="102"/>
    </row>
    <row r="489" spans="1:44" hidden="1" outlineLevel="1">
      <c r="A489" t="s">
        <v>506</v>
      </c>
      <c r="B489" s="8" t="s">
        <v>2756</v>
      </c>
      <c r="C489" s="1">
        <f t="shared" si="104"/>
        <v>603</v>
      </c>
      <c r="D489" s="6">
        <f>IF(N489&gt;0, RANK(N489,(N489:P489,Q489:AE489)),0)</f>
        <v>2</v>
      </c>
      <c r="E489" s="6">
        <f>IF(O489&gt;0,RANK(O489,(N489:P489,Q489:AE489)),0)</f>
        <v>1</v>
      </c>
      <c r="F489" s="6">
        <f t="shared" si="105"/>
        <v>3</v>
      </c>
      <c r="G489" s="1">
        <f t="shared" si="110"/>
        <v>246</v>
      </c>
      <c r="H489" s="2">
        <f t="shared" si="111"/>
        <v>0.4079601990049751</v>
      </c>
      <c r="I489" s="7"/>
      <c r="J489" s="2">
        <f t="shared" si="106"/>
        <v>0.28192371475953565</v>
      </c>
      <c r="K489" s="2">
        <f t="shared" si="107"/>
        <v>0.68988391376451075</v>
      </c>
      <c r="L489" s="2">
        <f t="shared" si="108"/>
        <v>2.8192371475953566E-2</v>
      </c>
      <c r="M489" s="2">
        <f t="shared" si="109"/>
        <v>-1.7347234759768071E-17</v>
      </c>
      <c r="N489" s="53">
        <v>170</v>
      </c>
      <c r="O489" s="53">
        <v>416</v>
      </c>
      <c r="P489" s="53">
        <v>17</v>
      </c>
      <c r="T489" s="57"/>
      <c r="X489" s="53">
        <v>0</v>
      </c>
      <c r="AA489" s="53"/>
      <c r="AG489" t="str">
        <f t="shared" si="103"/>
        <v>Newburgh</v>
      </c>
      <c r="AH489" t="s">
        <v>1447</v>
      </c>
      <c r="AI489">
        <v>2</v>
      </c>
      <c r="AK489" s="92">
        <v>23</v>
      </c>
      <c r="AL489" s="94">
        <v>19</v>
      </c>
      <c r="AM489" s="94">
        <v>230</v>
      </c>
      <c r="AN489" s="98">
        <v>48505</v>
      </c>
      <c r="AO489" s="98">
        <f t="shared" si="101"/>
        <v>23019</v>
      </c>
      <c r="AP489" t="s">
        <v>1353</v>
      </c>
      <c r="AQ489" s="102">
        <f t="shared" si="102"/>
        <v>2348505</v>
      </c>
      <c r="AR489" s="102"/>
    </row>
    <row r="490" spans="1:44" hidden="1" outlineLevel="1">
      <c r="A490" t="s">
        <v>1368</v>
      </c>
      <c r="B490" s="8" t="s">
        <v>2756</v>
      </c>
      <c r="C490" s="1">
        <f t="shared" si="104"/>
        <v>894</v>
      </c>
      <c r="D490" s="6">
        <f>IF(N490&gt;0, RANK(N490,(N490:P490,Q490:AE490)),0)</f>
        <v>2</v>
      </c>
      <c r="E490" s="6">
        <f>IF(O490&gt;0,RANK(O490,(N490:P490,Q490:AE490)),0)</f>
        <v>1</v>
      </c>
      <c r="F490" s="6">
        <f t="shared" si="105"/>
        <v>3</v>
      </c>
      <c r="G490" s="1">
        <f t="shared" si="110"/>
        <v>246</v>
      </c>
      <c r="H490" s="2">
        <f t="shared" si="111"/>
        <v>0.27516778523489932</v>
      </c>
      <c r="I490" s="7"/>
      <c r="J490" s="2">
        <f t="shared" si="106"/>
        <v>0.35458612975391501</v>
      </c>
      <c r="K490" s="2">
        <f t="shared" si="107"/>
        <v>0.62975391498881428</v>
      </c>
      <c r="L490" s="2">
        <f t="shared" si="108"/>
        <v>1.5659955257270694E-2</v>
      </c>
      <c r="M490" s="2">
        <f t="shared" si="109"/>
        <v>1.3877787807814457E-17</v>
      </c>
      <c r="N490" s="53">
        <v>317</v>
      </c>
      <c r="O490" s="53">
        <v>563</v>
      </c>
      <c r="P490" s="53">
        <v>14</v>
      </c>
      <c r="T490" s="57"/>
      <c r="X490" s="53">
        <v>0</v>
      </c>
      <c r="AA490" s="53"/>
      <c r="AG490" t="str">
        <f t="shared" si="103"/>
        <v>Newcastle</v>
      </c>
      <c r="AH490" t="s">
        <v>1001</v>
      </c>
      <c r="AI490">
        <v>1</v>
      </c>
      <c r="AK490" s="92">
        <v>23</v>
      </c>
      <c r="AL490" s="94">
        <v>15</v>
      </c>
      <c r="AM490" s="94">
        <v>60</v>
      </c>
      <c r="AN490" s="98">
        <v>48645</v>
      </c>
      <c r="AO490" s="98">
        <f t="shared" si="101"/>
        <v>23015</v>
      </c>
      <c r="AP490" t="s">
        <v>1353</v>
      </c>
      <c r="AQ490" s="102">
        <f t="shared" si="102"/>
        <v>2348645</v>
      </c>
      <c r="AR490" s="102"/>
    </row>
    <row r="491" spans="1:44" hidden="1" outlineLevel="1">
      <c r="A491" t="s">
        <v>1197</v>
      </c>
      <c r="B491" s="8" t="s">
        <v>2756</v>
      </c>
      <c r="C491" s="1">
        <f t="shared" si="104"/>
        <v>454</v>
      </c>
      <c r="D491" s="6">
        <f>IF(N491&gt;0, RANK(N491,(N491:P491,Q491:AE491)),0)</f>
        <v>2</v>
      </c>
      <c r="E491" s="6">
        <f>IF(O491&gt;0,RANK(O491,(N491:P491,Q491:AE491)),0)</f>
        <v>1</v>
      </c>
      <c r="F491" s="6">
        <f t="shared" si="105"/>
        <v>3</v>
      </c>
      <c r="G491" s="1">
        <f t="shared" si="110"/>
        <v>206</v>
      </c>
      <c r="H491" s="2">
        <f t="shared" si="111"/>
        <v>0.45374449339207046</v>
      </c>
      <c r="I491" s="7"/>
      <c r="J491" s="2">
        <f t="shared" si="106"/>
        <v>0.24889867841409691</v>
      </c>
      <c r="K491" s="2">
        <f t="shared" si="107"/>
        <v>0.70264317180616742</v>
      </c>
      <c r="L491" s="2">
        <f t="shared" si="108"/>
        <v>4.8458149779735685E-2</v>
      </c>
      <c r="M491" s="2">
        <f t="shared" si="109"/>
        <v>-6.9388939039072284E-17</v>
      </c>
      <c r="N491" s="53">
        <v>113</v>
      </c>
      <c r="O491" s="53">
        <v>319</v>
      </c>
      <c r="P491" s="53">
        <v>22</v>
      </c>
      <c r="T491" s="57"/>
      <c r="X491" s="53">
        <v>0</v>
      </c>
      <c r="AA491" s="53"/>
      <c r="AG491" t="str">
        <f t="shared" si="103"/>
        <v>Newfield</v>
      </c>
      <c r="AH491" t="s">
        <v>1344</v>
      </c>
      <c r="AI491">
        <v>1</v>
      </c>
      <c r="AK491" s="92">
        <v>23</v>
      </c>
      <c r="AL491" s="94">
        <v>31</v>
      </c>
      <c r="AM491" s="94">
        <v>90</v>
      </c>
      <c r="AN491" s="98">
        <v>48750</v>
      </c>
      <c r="AO491" s="98">
        <f t="shared" si="101"/>
        <v>23031</v>
      </c>
      <c r="AP491" t="s">
        <v>1353</v>
      </c>
      <c r="AQ491" s="102">
        <f t="shared" si="102"/>
        <v>2348750</v>
      </c>
      <c r="AR491" s="102"/>
    </row>
    <row r="492" spans="1:44" hidden="1" outlineLevel="1">
      <c r="A492" t="s">
        <v>727</v>
      </c>
      <c r="B492" s="8" t="s">
        <v>2756</v>
      </c>
      <c r="C492" s="1">
        <f t="shared" si="104"/>
        <v>1212</v>
      </c>
      <c r="D492" s="6">
        <f>IF(N492&gt;0, RANK(N492,(N492:P492,Q492:AE492)),0)</f>
        <v>2</v>
      </c>
      <c r="E492" s="6">
        <f>IF(O492&gt;0,RANK(O492,(N492:P492,Q492:AE492)),0)</f>
        <v>1</v>
      </c>
      <c r="F492" s="6">
        <f t="shared" si="105"/>
        <v>3</v>
      </c>
      <c r="G492" s="1">
        <f t="shared" si="110"/>
        <v>513</v>
      </c>
      <c r="H492" s="2">
        <f t="shared" si="111"/>
        <v>0.42326732673267325</v>
      </c>
      <c r="I492" s="7"/>
      <c r="J492" s="2">
        <f t="shared" si="106"/>
        <v>0.2722772277227723</v>
      </c>
      <c r="K492" s="2">
        <f t="shared" si="107"/>
        <v>0.6955445544554455</v>
      </c>
      <c r="L492" s="2">
        <f t="shared" si="108"/>
        <v>3.1353135313531351E-2</v>
      </c>
      <c r="M492" s="2">
        <f t="shared" si="109"/>
        <v>8.2508250825085588E-4</v>
      </c>
      <c r="N492" s="53">
        <v>330</v>
      </c>
      <c r="O492" s="53">
        <v>843</v>
      </c>
      <c r="P492" s="53">
        <v>38</v>
      </c>
      <c r="T492" s="57"/>
      <c r="X492" s="53">
        <v>1</v>
      </c>
      <c r="AA492" s="53"/>
      <c r="AG492" t="str">
        <f t="shared" si="103"/>
        <v>Newport</v>
      </c>
      <c r="AH492" t="s">
        <v>1447</v>
      </c>
      <c r="AI492">
        <v>2</v>
      </c>
      <c r="AK492" s="92">
        <v>23</v>
      </c>
      <c r="AL492" s="94">
        <v>19</v>
      </c>
      <c r="AM492" s="94">
        <v>235</v>
      </c>
      <c r="AN492" s="98">
        <v>49065</v>
      </c>
      <c r="AO492" s="98">
        <f t="shared" si="101"/>
        <v>23019</v>
      </c>
      <c r="AP492" t="s">
        <v>1353</v>
      </c>
      <c r="AQ492" s="102">
        <f t="shared" si="102"/>
        <v>2349065</v>
      </c>
      <c r="AR492" s="102"/>
    </row>
    <row r="493" spans="1:44" hidden="1" outlineLevel="1">
      <c r="A493" t="s">
        <v>1780</v>
      </c>
      <c r="B493" s="8" t="s">
        <v>2756</v>
      </c>
      <c r="C493" s="1">
        <f t="shared" si="104"/>
        <v>156</v>
      </c>
      <c r="D493" s="6">
        <f>IF(N493&gt;0, RANK(N493,(N493:P493,Q493:AE493)),0)</f>
        <v>2</v>
      </c>
      <c r="E493" s="6">
        <f>IF(O493&gt;0,RANK(O493,(N493:P493,Q493:AE493)),0)</f>
        <v>1</v>
      </c>
      <c r="F493" s="6">
        <f t="shared" si="105"/>
        <v>3</v>
      </c>
      <c r="G493" s="1">
        <f t="shared" si="110"/>
        <v>34</v>
      </c>
      <c r="H493" s="2">
        <f t="shared" si="111"/>
        <v>0.21794871794871795</v>
      </c>
      <c r="I493" s="7"/>
      <c r="J493" s="2">
        <f t="shared" si="106"/>
        <v>0.35897435897435898</v>
      </c>
      <c r="K493" s="2">
        <f t="shared" si="107"/>
        <v>0.57692307692307687</v>
      </c>
      <c r="L493" s="2">
        <f t="shared" si="108"/>
        <v>6.4102564102564097E-2</v>
      </c>
      <c r="M493" s="2">
        <f t="shared" si="109"/>
        <v>0</v>
      </c>
      <c r="N493" s="53">
        <v>56</v>
      </c>
      <c r="O493" s="53">
        <v>90</v>
      </c>
      <c r="P493" s="53">
        <v>10</v>
      </c>
      <c r="T493" s="57"/>
      <c r="X493" s="53">
        <v>0</v>
      </c>
      <c r="AA493" s="53"/>
      <c r="AG493" t="str">
        <f t="shared" si="103"/>
        <v>Newry</v>
      </c>
      <c r="AH493" t="s">
        <v>1738</v>
      </c>
      <c r="AI493">
        <v>2</v>
      </c>
      <c r="AK493" s="92">
        <v>23</v>
      </c>
      <c r="AL493" s="94">
        <v>17</v>
      </c>
      <c r="AM493" s="94">
        <v>100</v>
      </c>
      <c r="AN493" s="98">
        <v>49275</v>
      </c>
      <c r="AO493" s="98">
        <f t="shared" si="101"/>
        <v>23017</v>
      </c>
      <c r="AP493" t="s">
        <v>1353</v>
      </c>
      <c r="AQ493" s="102">
        <f t="shared" si="102"/>
        <v>2349275</v>
      </c>
      <c r="AR493" s="102"/>
    </row>
    <row r="494" spans="1:44" hidden="1" outlineLevel="1">
      <c r="A494" t="s">
        <v>2049</v>
      </c>
      <c r="B494" s="8" t="s">
        <v>2756</v>
      </c>
      <c r="C494" s="1">
        <f t="shared" si="104"/>
        <v>781</v>
      </c>
      <c r="D494" s="6">
        <f>IF(N494&gt;0, RANK(N494,(N494:P494,Q494:AE494)),0)</f>
        <v>2</v>
      </c>
      <c r="E494" s="6">
        <f>IF(O494&gt;0,RANK(O494,(N494:P494,Q494:AE494)),0)</f>
        <v>1</v>
      </c>
      <c r="F494" s="6">
        <f t="shared" si="105"/>
        <v>3</v>
      </c>
      <c r="G494" s="1">
        <f t="shared" si="110"/>
        <v>213</v>
      </c>
      <c r="H494" s="2">
        <f t="shared" si="111"/>
        <v>0.27272727272727271</v>
      </c>
      <c r="I494" s="7"/>
      <c r="J494" s="2">
        <f t="shared" si="106"/>
        <v>0.34827144686299616</v>
      </c>
      <c r="K494" s="2">
        <f t="shared" si="107"/>
        <v>0.62099871959026887</v>
      </c>
      <c r="L494" s="2">
        <f t="shared" si="108"/>
        <v>3.0729833546734954E-2</v>
      </c>
      <c r="M494" s="2">
        <f t="shared" si="109"/>
        <v>2.0816681711721685E-17</v>
      </c>
      <c r="N494" s="53">
        <v>272</v>
      </c>
      <c r="O494" s="53">
        <v>485</v>
      </c>
      <c r="P494" s="53">
        <v>24</v>
      </c>
      <c r="T494" s="57"/>
      <c r="X494" s="53">
        <v>0</v>
      </c>
      <c r="AA494" s="53"/>
      <c r="AG494" t="str">
        <f t="shared" si="103"/>
        <v>Nobleboro</v>
      </c>
      <c r="AH494" t="s">
        <v>1001</v>
      </c>
      <c r="AI494">
        <v>1</v>
      </c>
      <c r="AK494" s="92">
        <v>23</v>
      </c>
      <c r="AL494" s="94">
        <v>15</v>
      </c>
      <c r="AM494" s="94">
        <v>62</v>
      </c>
      <c r="AN494" s="98">
        <v>49660</v>
      </c>
      <c r="AO494" s="98">
        <f t="shared" si="101"/>
        <v>23015</v>
      </c>
      <c r="AP494" t="s">
        <v>1353</v>
      </c>
      <c r="AQ494" s="102">
        <f t="shared" si="102"/>
        <v>2349660</v>
      </c>
      <c r="AR494" s="102"/>
    </row>
    <row r="495" spans="1:44" hidden="1" outlineLevel="1">
      <c r="A495" t="s">
        <v>227</v>
      </c>
      <c r="B495" s="8" t="s">
        <v>2756</v>
      </c>
      <c r="C495" s="1">
        <f t="shared" si="104"/>
        <v>1237</v>
      </c>
      <c r="D495" s="6">
        <f>IF(N495&gt;0, RANK(N495,(N495:P495,Q495:AE495)),0)</f>
        <v>2</v>
      </c>
      <c r="E495" s="6">
        <f>IF(O495&gt;0,RANK(O495,(N495:P495,Q495:AE495)),0)</f>
        <v>1</v>
      </c>
      <c r="F495" s="6">
        <f t="shared" si="105"/>
        <v>3</v>
      </c>
      <c r="G495" s="1">
        <f t="shared" si="110"/>
        <v>341</v>
      </c>
      <c r="H495" s="2">
        <f t="shared" si="111"/>
        <v>0.27566693613581245</v>
      </c>
      <c r="I495" s="7"/>
      <c r="J495" s="2">
        <f t="shared" si="106"/>
        <v>0.34518997574777688</v>
      </c>
      <c r="K495" s="2">
        <f t="shared" si="107"/>
        <v>0.62085691188358938</v>
      </c>
      <c r="L495" s="2">
        <f t="shared" si="108"/>
        <v>3.3953112368633791E-2</v>
      </c>
      <c r="M495" s="2">
        <f t="shared" si="109"/>
        <v>-4.8572257327350599E-17</v>
      </c>
      <c r="N495" s="53">
        <v>427</v>
      </c>
      <c r="O495" s="53">
        <v>768</v>
      </c>
      <c r="P495" s="53">
        <v>42</v>
      </c>
      <c r="T495" s="57"/>
      <c r="X495" s="53">
        <v>0</v>
      </c>
      <c r="AA495" s="53"/>
      <c r="AG495" t="str">
        <f t="shared" si="103"/>
        <v>Norridgewock</v>
      </c>
      <c r="AH495" t="s">
        <v>198</v>
      </c>
      <c r="AI495">
        <v>2</v>
      </c>
      <c r="AK495" s="92">
        <v>23</v>
      </c>
      <c r="AL495" s="94">
        <v>25</v>
      </c>
      <c r="AM495" s="94">
        <v>110</v>
      </c>
      <c r="AN495" s="98">
        <v>49835</v>
      </c>
      <c r="AO495" s="98">
        <f t="shared" ref="AO495:AO556" si="112">AK495*1000+AL495</f>
        <v>23025</v>
      </c>
      <c r="AP495" t="s">
        <v>1353</v>
      </c>
      <c r="AQ495" s="102">
        <f t="shared" ref="AQ495:AQ556" si="113">AK495*100000+AN495</f>
        <v>2349835</v>
      </c>
      <c r="AR495" s="102"/>
    </row>
    <row r="496" spans="1:44" hidden="1" outlineLevel="1">
      <c r="A496" t="s">
        <v>1594</v>
      </c>
      <c r="B496" s="8" t="s">
        <v>2756</v>
      </c>
      <c r="C496" s="1">
        <f t="shared" si="104"/>
        <v>1310</v>
      </c>
      <c r="D496" s="6">
        <f>IF(N496&gt;0, RANK(N496,(N496:P496,Q496:AE496)),0)</f>
        <v>2</v>
      </c>
      <c r="E496" s="6">
        <f>IF(O496&gt;0,RANK(O496,(N496:P496,Q496:AE496)),0)</f>
        <v>1</v>
      </c>
      <c r="F496" s="6">
        <f t="shared" si="105"/>
        <v>3</v>
      </c>
      <c r="G496" s="1">
        <f t="shared" si="110"/>
        <v>487</v>
      </c>
      <c r="H496" s="2">
        <f t="shared" si="111"/>
        <v>0.37175572519083971</v>
      </c>
      <c r="I496" s="7"/>
      <c r="J496" s="2">
        <f t="shared" si="106"/>
        <v>0.29770992366412213</v>
      </c>
      <c r="K496" s="2">
        <f t="shared" si="107"/>
        <v>0.66946564885496185</v>
      </c>
      <c r="L496" s="2">
        <f t="shared" si="108"/>
        <v>3.2824427480916032E-2</v>
      </c>
      <c r="M496" s="2">
        <f t="shared" si="109"/>
        <v>4.163336342344337E-17</v>
      </c>
      <c r="N496" s="53">
        <v>390</v>
      </c>
      <c r="O496" s="53">
        <v>877</v>
      </c>
      <c r="P496" s="53">
        <v>43</v>
      </c>
      <c r="T496" s="57"/>
      <c r="X496" s="53">
        <v>0</v>
      </c>
      <c r="AA496" s="53"/>
      <c r="AG496" t="str">
        <f t="shared" ref="AG496:AG560" si="114">A496</f>
        <v>North Berwick</v>
      </c>
      <c r="AH496" t="s">
        <v>1344</v>
      </c>
      <c r="AI496">
        <v>1</v>
      </c>
      <c r="AK496" s="92">
        <v>23</v>
      </c>
      <c r="AL496" s="94">
        <v>31</v>
      </c>
      <c r="AM496" s="94">
        <v>95</v>
      </c>
      <c r="AN496" s="98">
        <v>50325</v>
      </c>
      <c r="AO496" s="98">
        <f t="shared" si="112"/>
        <v>23031</v>
      </c>
      <c r="AP496" t="s">
        <v>1353</v>
      </c>
      <c r="AQ496" s="102">
        <f t="shared" si="113"/>
        <v>2350325</v>
      </c>
      <c r="AR496" s="102"/>
    </row>
    <row r="497" spans="1:44" hidden="1" outlineLevel="1">
      <c r="A497" t="s">
        <v>1995</v>
      </c>
      <c r="B497" s="8" t="s">
        <v>2756</v>
      </c>
      <c r="C497" s="1">
        <f t="shared" ref="C497:C560" si="115">SUM(N497:AE497)</f>
        <v>204</v>
      </c>
      <c r="D497" s="6">
        <f>IF(N497&gt;0, RANK(N497,(N497:P497,Q497:AE497)),0)</f>
        <v>2</v>
      </c>
      <c r="E497" s="6">
        <f>IF(O497&gt;0,RANK(O497,(N497:P497,Q497:AE497)),0)</f>
        <v>1</v>
      </c>
      <c r="F497" s="6">
        <f t="shared" ref="F497:F560" si="116">IF(P497&gt;0,RANK(P497,(N497:AE497)),0)</f>
        <v>3</v>
      </c>
      <c r="G497" s="1">
        <f t="shared" si="110"/>
        <v>60</v>
      </c>
      <c r="H497" s="2">
        <f t="shared" si="111"/>
        <v>0.29411764705882354</v>
      </c>
      <c r="I497" s="7"/>
      <c r="J497" s="2">
        <f t="shared" ref="J497:J560" si="117">IF(C497=0,"-",N497/C497)</f>
        <v>0.33823529411764708</v>
      </c>
      <c r="K497" s="2">
        <f t="shared" ref="K497:K560" si="118">IF(C497=0,"-",O497/C497)</f>
        <v>0.63235294117647056</v>
      </c>
      <c r="L497" s="2">
        <f t="shared" ref="L497:L560" si="119">IF(C497=0,"-",P497/C497)</f>
        <v>2.9411764705882353E-2</v>
      </c>
      <c r="M497" s="2">
        <f t="shared" ref="M497:M560" si="120">IF(C497=0,"-",(1-J497-K497-L497))</f>
        <v>6.9388939039072284E-18</v>
      </c>
      <c r="N497" s="53">
        <v>69</v>
      </c>
      <c r="O497" s="53">
        <v>129</v>
      </c>
      <c r="P497" s="53">
        <v>6</v>
      </c>
      <c r="T497" s="57"/>
      <c r="X497" s="53">
        <v>0</v>
      </c>
      <c r="AA497" s="53"/>
      <c r="AG497" t="str">
        <f t="shared" si="114"/>
        <v>North Haven</v>
      </c>
      <c r="AH497" t="s">
        <v>1632</v>
      </c>
      <c r="AI497">
        <v>1</v>
      </c>
      <c r="AK497" s="92">
        <v>23</v>
      </c>
      <c r="AL497" s="94">
        <v>13</v>
      </c>
      <c r="AM497" s="94">
        <v>40</v>
      </c>
      <c r="AN497" s="98">
        <v>51620</v>
      </c>
      <c r="AO497" s="98">
        <f t="shared" si="112"/>
        <v>23013</v>
      </c>
      <c r="AP497" t="s">
        <v>1353</v>
      </c>
      <c r="AQ497" s="102">
        <f t="shared" si="113"/>
        <v>2351620</v>
      </c>
      <c r="AR497" s="102"/>
    </row>
    <row r="498" spans="1:44" hidden="1" outlineLevel="1">
      <c r="A498" t="s">
        <v>1941</v>
      </c>
      <c r="B498" s="8" t="s">
        <v>2756</v>
      </c>
      <c r="C498" s="1">
        <f t="shared" si="115"/>
        <v>1384</v>
      </c>
      <c r="D498" s="6">
        <f>IF(N498&gt;0, RANK(N498,(N498:P498,Q498:AE498)),0)</f>
        <v>2</v>
      </c>
      <c r="E498" s="6">
        <f>IF(O498&gt;0,RANK(O498,(N498:P498,Q498:AE498)),0)</f>
        <v>1</v>
      </c>
      <c r="F498" s="6">
        <f t="shared" si="116"/>
        <v>3</v>
      </c>
      <c r="G498" s="1">
        <f t="shared" si="110"/>
        <v>351</v>
      </c>
      <c r="H498" s="2">
        <f t="shared" si="111"/>
        <v>0.25361271676300579</v>
      </c>
      <c r="I498" s="7"/>
      <c r="J498" s="2">
        <f t="shared" si="117"/>
        <v>0.36271676300578037</v>
      </c>
      <c r="K498" s="2">
        <f t="shared" si="118"/>
        <v>0.61632947976878616</v>
      </c>
      <c r="L498" s="2">
        <f t="shared" si="119"/>
        <v>2.0953757225433526E-2</v>
      </c>
      <c r="M498" s="2">
        <f t="shared" si="120"/>
        <v>-5.8980598183211441E-17</v>
      </c>
      <c r="N498" s="53">
        <v>502</v>
      </c>
      <c r="O498" s="53">
        <v>853</v>
      </c>
      <c r="P498" s="53">
        <v>29</v>
      </c>
      <c r="T498" s="57"/>
      <c r="X498" s="53">
        <v>0</v>
      </c>
      <c r="AA498" s="53"/>
      <c r="AG498" t="str">
        <f t="shared" si="114"/>
        <v>North Yarmouth</v>
      </c>
      <c r="AH498" t="s">
        <v>608</v>
      </c>
      <c r="AI498">
        <v>1</v>
      </c>
      <c r="AK498" s="92">
        <v>23</v>
      </c>
      <c r="AL498" s="94">
        <v>5</v>
      </c>
      <c r="AM498" s="94">
        <v>75</v>
      </c>
      <c r="AN498" s="98">
        <v>53860</v>
      </c>
      <c r="AO498" s="98">
        <f t="shared" si="112"/>
        <v>23005</v>
      </c>
      <c r="AP498" t="s">
        <v>1353</v>
      </c>
      <c r="AQ498" s="102">
        <f t="shared" si="113"/>
        <v>2353860</v>
      </c>
      <c r="AR498" s="102"/>
    </row>
    <row r="499" spans="1:44" hidden="1" outlineLevel="1">
      <c r="A499" t="s">
        <v>1322</v>
      </c>
      <c r="B499" s="8" t="s">
        <v>2756</v>
      </c>
      <c r="C499" s="1">
        <f t="shared" si="115"/>
        <v>57</v>
      </c>
      <c r="D499" s="6">
        <f>IF(N499&gt;0, RANK(N499,(N499:P499,Q499:AE499)),0)</f>
        <v>2</v>
      </c>
      <c r="E499" s="6">
        <f>IF(O499&gt;0,RANK(O499,(N499:P499,Q499:AE499)),0)</f>
        <v>1</v>
      </c>
      <c r="F499" s="6">
        <f t="shared" si="116"/>
        <v>3</v>
      </c>
      <c r="G499" s="1">
        <f t="shared" si="110"/>
        <v>27</v>
      </c>
      <c r="H499" s="2">
        <f t="shared" si="111"/>
        <v>0.47368421052631576</v>
      </c>
      <c r="I499" s="7"/>
      <c r="J499" s="2">
        <f t="shared" si="117"/>
        <v>0.24561403508771928</v>
      </c>
      <c r="K499" s="2">
        <f t="shared" si="118"/>
        <v>0.7192982456140351</v>
      </c>
      <c r="L499" s="2">
        <f t="shared" si="119"/>
        <v>3.5087719298245612E-2</v>
      </c>
      <c r="M499" s="2">
        <f t="shared" si="120"/>
        <v>0</v>
      </c>
      <c r="N499" s="53">
        <v>14</v>
      </c>
      <c r="O499" s="53">
        <v>41</v>
      </c>
      <c r="P499" s="53">
        <v>2</v>
      </c>
      <c r="T499" s="57"/>
      <c r="X499" s="53">
        <v>0</v>
      </c>
      <c r="AA499" s="53"/>
      <c r="AG499" t="str">
        <f t="shared" si="114"/>
        <v>Northfield</v>
      </c>
      <c r="AH499" t="s">
        <v>2757</v>
      </c>
      <c r="AI499">
        <v>2</v>
      </c>
      <c r="AK499" s="92">
        <v>23</v>
      </c>
      <c r="AL499" s="94">
        <v>29</v>
      </c>
      <c r="AM499" s="94">
        <v>155</v>
      </c>
      <c r="AN499" s="98">
        <v>51375</v>
      </c>
      <c r="AO499" s="98">
        <f t="shared" si="112"/>
        <v>23029</v>
      </c>
      <c r="AP499" t="s">
        <v>1353</v>
      </c>
      <c r="AQ499" s="102">
        <f t="shared" si="113"/>
        <v>2351375</v>
      </c>
      <c r="AR499" s="102"/>
    </row>
    <row r="500" spans="1:44" hidden="1" outlineLevel="1">
      <c r="A500" t="s">
        <v>1136</v>
      </c>
      <c r="B500" s="8" t="s">
        <v>2756</v>
      </c>
      <c r="C500" s="1">
        <f t="shared" si="115"/>
        <v>633</v>
      </c>
      <c r="D500" s="6">
        <f>IF(N500&gt;0, RANK(N500,(N500:P500,Q500:AE500)),0)</f>
        <v>2</v>
      </c>
      <c r="E500" s="6">
        <f>IF(O500&gt;0,RANK(O500,(N500:P500,Q500:AE500)),0)</f>
        <v>1</v>
      </c>
      <c r="F500" s="6">
        <f t="shared" si="116"/>
        <v>3</v>
      </c>
      <c r="G500" s="1">
        <f t="shared" si="110"/>
        <v>210</v>
      </c>
      <c r="H500" s="2">
        <f t="shared" si="111"/>
        <v>0.33175355450236965</v>
      </c>
      <c r="I500" s="7"/>
      <c r="J500" s="2">
        <f t="shared" si="117"/>
        <v>0.31595576619273302</v>
      </c>
      <c r="K500" s="2">
        <f t="shared" si="118"/>
        <v>0.64770932069510267</v>
      </c>
      <c r="L500" s="2">
        <f t="shared" si="119"/>
        <v>3.6334913112164295E-2</v>
      </c>
      <c r="M500" s="2">
        <f t="shared" si="120"/>
        <v>6.9388939039072284E-18</v>
      </c>
      <c r="N500" s="53">
        <v>200</v>
      </c>
      <c r="O500" s="53">
        <v>410</v>
      </c>
      <c r="P500" s="53">
        <v>23</v>
      </c>
      <c r="T500" s="57"/>
      <c r="X500" s="53">
        <v>0</v>
      </c>
      <c r="AA500" s="53"/>
      <c r="AG500" t="str">
        <f t="shared" si="114"/>
        <v>Northport</v>
      </c>
      <c r="AH500" t="s">
        <v>1876</v>
      </c>
      <c r="AI500">
        <v>2</v>
      </c>
      <c r="AK500" s="92">
        <v>23</v>
      </c>
      <c r="AL500" s="94">
        <v>27</v>
      </c>
      <c r="AM500" s="94">
        <v>75</v>
      </c>
      <c r="AN500" s="98">
        <v>52845</v>
      </c>
      <c r="AO500" s="98">
        <f t="shared" si="112"/>
        <v>23027</v>
      </c>
      <c r="AP500" t="s">
        <v>1353</v>
      </c>
      <c r="AQ500" s="102">
        <f t="shared" si="113"/>
        <v>2352845</v>
      </c>
      <c r="AR500" s="102"/>
    </row>
    <row r="501" spans="1:44" hidden="1" outlineLevel="1">
      <c r="A501" t="s">
        <v>2114</v>
      </c>
      <c r="B501" s="8" t="s">
        <v>2756</v>
      </c>
      <c r="C501" s="1">
        <f t="shared" si="115"/>
        <v>1820</v>
      </c>
      <c r="D501" s="6">
        <f>IF(N501&gt;0, RANK(N501,(N501:P501,Q501:AE501)),0)</f>
        <v>2</v>
      </c>
      <c r="E501" s="6">
        <f>IF(O501&gt;0,RANK(O501,(N501:P501,Q501:AE501)),0)</f>
        <v>1</v>
      </c>
      <c r="F501" s="6">
        <f t="shared" si="116"/>
        <v>3</v>
      </c>
      <c r="G501" s="1">
        <f t="shared" si="110"/>
        <v>560</v>
      </c>
      <c r="H501" s="2">
        <f t="shared" si="111"/>
        <v>0.30769230769230771</v>
      </c>
      <c r="I501" s="7"/>
      <c r="J501" s="2">
        <f t="shared" si="117"/>
        <v>0.33021978021978021</v>
      </c>
      <c r="K501" s="2">
        <f t="shared" si="118"/>
        <v>0.63791208791208787</v>
      </c>
      <c r="L501" s="2">
        <f t="shared" si="119"/>
        <v>3.1868131868131866E-2</v>
      </c>
      <c r="M501" s="2">
        <f t="shared" si="120"/>
        <v>1.1102230246251565E-16</v>
      </c>
      <c r="N501" s="53">
        <v>601</v>
      </c>
      <c r="O501" s="53">
        <v>1161</v>
      </c>
      <c r="P501" s="53">
        <v>58</v>
      </c>
      <c r="T501" s="57"/>
      <c r="X501" s="53">
        <v>0</v>
      </c>
      <c r="AA501" s="53"/>
      <c r="AG501" t="str">
        <f t="shared" si="114"/>
        <v>Norway</v>
      </c>
      <c r="AH501" t="s">
        <v>1738</v>
      </c>
      <c r="AI501">
        <v>2</v>
      </c>
      <c r="AK501" s="92">
        <v>23</v>
      </c>
      <c r="AL501" s="94">
        <v>17</v>
      </c>
      <c r="AM501" s="94">
        <v>105</v>
      </c>
      <c r="AN501" s="98">
        <v>54000</v>
      </c>
      <c r="AO501" s="98">
        <f t="shared" si="112"/>
        <v>23017</v>
      </c>
      <c r="AP501" t="s">
        <v>1353</v>
      </c>
      <c r="AQ501" s="102">
        <f t="shared" si="113"/>
        <v>2354000</v>
      </c>
      <c r="AR501" s="102"/>
    </row>
    <row r="502" spans="1:44" hidden="1" outlineLevel="1">
      <c r="A502" t="s">
        <v>2801</v>
      </c>
      <c r="B502" s="8" t="s">
        <v>2756</v>
      </c>
      <c r="C502" s="1">
        <f t="shared" si="115"/>
        <v>32</v>
      </c>
      <c r="D502" s="6">
        <f>IF(N502&gt;0, RANK(N502,(N502:P502,Q502:AE502)),0)</f>
        <v>2</v>
      </c>
      <c r="E502" s="6">
        <f>IF(O502&gt;0,RANK(O502,(N502:P502,Q502:AE502)),0)</f>
        <v>1</v>
      </c>
      <c r="F502" s="6">
        <f t="shared" si="116"/>
        <v>3</v>
      </c>
      <c r="G502" s="1">
        <f t="shared" si="110"/>
        <v>7</v>
      </c>
      <c r="H502" s="2">
        <f t="shared" si="111"/>
        <v>0.21875</v>
      </c>
      <c r="I502" s="7"/>
      <c r="J502" s="2">
        <f t="shared" si="117"/>
        <v>0.34375</v>
      </c>
      <c r="K502" s="2">
        <f t="shared" si="118"/>
        <v>0.5625</v>
      </c>
      <c r="L502" s="2">
        <f t="shared" si="119"/>
        <v>9.375E-2</v>
      </c>
      <c r="M502" s="2">
        <f t="shared" si="120"/>
        <v>0</v>
      </c>
      <c r="N502" s="53">
        <v>11</v>
      </c>
      <c r="O502" s="53">
        <v>18</v>
      </c>
      <c r="P502" s="53">
        <v>3</v>
      </c>
      <c r="T502" s="57"/>
      <c r="X502" s="53">
        <v>0</v>
      </c>
      <c r="AA502" s="53"/>
      <c r="AG502" t="str">
        <f>A502</f>
        <v>No. 8 S.D.</v>
      </c>
      <c r="AH502" t="s">
        <v>2792</v>
      </c>
      <c r="AI502">
        <v>2</v>
      </c>
      <c r="AK502" s="92">
        <v>23</v>
      </c>
      <c r="AL502" s="94">
        <v>9</v>
      </c>
      <c r="AN502" s="98">
        <v>54050</v>
      </c>
      <c r="AO502" s="98">
        <f t="shared" si="112"/>
        <v>23009</v>
      </c>
      <c r="AP502" t="s">
        <v>2276</v>
      </c>
      <c r="AQ502" s="102">
        <f t="shared" si="113"/>
        <v>2354050</v>
      </c>
      <c r="AR502" s="102"/>
    </row>
    <row r="503" spans="1:44" hidden="1" outlineLevel="1">
      <c r="A503" t="s">
        <v>1253</v>
      </c>
      <c r="B503" s="8" t="s">
        <v>2756</v>
      </c>
      <c r="C503" s="1">
        <f>SUM(N503:AE503)</f>
        <v>31</v>
      </c>
      <c r="D503" s="6">
        <f>IF(N503&gt;0, RANK(N503,(N503:P503,Q503:AE503)),0)</f>
        <v>2</v>
      </c>
      <c r="E503" s="6">
        <f>IF(O503&gt;0,RANK(O503,(N503:P503,Q503:AE503)),0)</f>
        <v>1</v>
      </c>
      <c r="F503" s="6">
        <f>IF(P503&gt;0,RANK(P503,(N503:AE503)),0)</f>
        <v>0</v>
      </c>
      <c r="G503" s="1">
        <f t="shared" si="110"/>
        <v>15</v>
      </c>
      <c r="H503" s="2">
        <f t="shared" si="111"/>
        <v>0.4838709677419355</v>
      </c>
      <c r="I503" s="7"/>
      <c r="J503" s="2">
        <f>IF(C503=0,"-",N503/C503)</f>
        <v>0.25806451612903225</v>
      </c>
      <c r="K503" s="2">
        <f>IF(C503=0,"-",O503/C503)</f>
        <v>0.74193548387096775</v>
      </c>
      <c r="L503" s="2">
        <f>IF(C503=0,"-",P503/C503)</f>
        <v>0</v>
      </c>
      <c r="M503" s="2">
        <f>IF(C503=0,"-",(1-J503-K503-L503))</f>
        <v>0</v>
      </c>
      <c r="N503" s="53">
        <v>8</v>
      </c>
      <c r="O503" s="53">
        <v>23</v>
      </c>
      <c r="P503" s="53">
        <v>0</v>
      </c>
      <c r="T503" s="57"/>
      <c r="X503" s="53">
        <v>0</v>
      </c>
      <c r="AA503" s="53"/>
      <c r="AG503" t="str">
        <f>A503</f>
        <v>No. 21</v>
      </c>
      <c r="AH503" t="s">
        <v>2757</v>
      </c>
      <c r="AI503">
        <v>2</v>
      </c>
      <c r="AK503" s="92">
        <v>23</v>
      </c>
      <c r="AL503" s="94">
        <v>29</v>
      </c>
      <c r="AN503" s="98">
        <v>54200</v>
      </c>
      <c r="AO503" s="98">
        <f t="shared" si="112"/>
        <v>23029</v>
      </c>
      <c r="AP503" t="s">
        <v>2276</v>
      </c>
      <c r="AQ503" s="102">
        <f t="shared" si="113"/>
        <v>2354200</v>
      </c>
      <c r="AR503" s="102"/>
    </row>
    <row r="504" spans="1:44" hidden="1" outlineLevel="1">
      <c r="A504" s="34" t="s">
        <v>1254</v>
      </c>
      <c r="B504" s="8" t="s">
        <v>2756</v>
      </c>
      <c r="C504" s="1">
        <f t="shared" si="115"/>
        <v>13</v>
      </c>
      <c r="D504" s="6">
        <f>IF(N504&gt;0, RANK(N504,(N504:P504,Q504:AE504)),0)</f>
        <v>2</v>
      </c>
      <c r="E504" s="6">
        <f>IF(O504&gt;0,RANK(O504,(N504:P504,Q504:AE504)),0)</f>
        <v>1</v>
      </c>
      <c r="F504" s="6">
        <f t="shared" si="116"/>
        <v>0</v>
      </c>
      <c r="G504" s="1">
        <f t="shared" si="110"/>
        <v>9</v>
      </c>
      <c r="H504" s="2">
        <f t="shared" si="111"/>
        <v>0.69230769230769229</v>
      </c>
      <c r="I504" s="7"/>
      <c r="J504" s="2">
        <f t="shared" si="117"/>
        <v>0.15384615384615385</v>
      </c>
      <c r="K504" s="2">
        <f t="shared" si="118"/>
        <v>0.84615384615384615</v>
      </c>
      <c r="L504" s="2">
        <f t="shared" si="119"/>
        <v>0</v>
      </c>
      <c r="M504" s="2">
        <f t="shared" si="120"/>
        <v>0</v>
      </c>
      <c r="N504" s="53">
        <v>2</v>
      </c>
      <c r="O504" s="53">
        <v>11</v>
      </c>
      <c r="P504" s="53">
        <v>0</v>
      </c>
      <c r="T504" s="57"/>
      <c r="X504" s="53">
        <v>0</v>
      </c>
      <c r="AA504" s="53"/>
      <c r="AG504" t="str">
        <f>A504</f>
        <v>No. 27</v>
      </c>
      <c r="AH504" t="s">
        <v>2757</v>
      </c>
      <c r="AI504">
        <v>2</v>
      </c>
      <c r="AK504" s="92">
        <v>23</v>
      </c>
      <c r="AL504" s="94">
        <v>29</v>
      </c>
      <c r="AN504" s="98">
        <v>54300</v>
      </c>
      <c r="AO504" s="98">
        <f t="shared" si="112"/>
        <v>23029</v>
      </c>
      <c r="AP504" t="s">
        <v>2276</v>
      </c>
      <c r="AQ504" s="102">
        <f t="shared" si="113"/>
        <v>2354300</v>
      </c>
      <c r="AR504" s="102"/>
    </row>
    <row r="505" spans="1:44" hidden="1" outlineLevel="1">
      <c r="A505" t="s">
        <v>1357</v>
      </c>
      <c r="B505" s="8" t="s">
        <v>2756</v>
      </c>
      <c r="C505" s="1">
        <f t="shared" si="115"/>
        <v>226</v>
      </c>
      <c r="D505" s="6">
        <f>IF(N505&gt;0, RANK(N505,(N505:P505,Q505:AE505)),0)</f>
        <v>2</v>
      </c>
      <c r="E505" s="6">
        <f>IF(O505&gt;0,RANK(O505,(N505:P505,Q505:AE505)),0)</f>
        <v>1</v>
      </c>
      <c r="F505" s="6">
        <f t="shared" si="116"/>
        <v>3</v>
      </c>
      <c r="G505" s="1">
        <f t="shared" si="110"/>
        <v>103</v>
      </c>
      <c r="H505" s="2">
        <f t="shared" si="111"/>
        <v>0.45575221238938052</v>
      </c>
      <c r="I505" s="7"/>
      <c r="J505" s="2">
        <f t="shared" si="117"/>
        <v>0.24778761061946902</v>
      </c>
      <c r="K505" s="2">
        <f t="shared" si="118"/>
        <v>0.70353982300884954</v>
      </c>
      <c r="L505" s="2">
        <f t="shared" si="119"/>
        <v>4.8672566371681415E-2</v>
      </c>
      <c r="M505" s="2">
        <f t="shared" si="120"/>
        <v>7.6327832942979512E-17</v>
      </c>
      <c r="N505" s="53">
        <v>56</v>
      </c>
      <c r="O505" s="53">
        <v>159</v>
      </c>
      <c r="P505" s="53">
        <v>11</v>
      </c>
      <c r="T505" s="57"/>
      <c r="X505" s="53">
        <v>0</v>
      </c>
      <c r="AA505" s="53"/>
      <c r="AG505" t="str">
        <f t="shared" si="114"/>
        <v>Oakfield</v>
      </c>
      <c r="AH505" t="s">
        <v>1323</v>
      </c>
      <c r="AI505">
        <v>2</v>
      </c>
      <c r="AK505" s="92">
        <v>23</v>
      </c>
      <c r="AL505" s="94">
        <v>3</v>
      </c>
      <c r="AM505" s="94">
        <v>240</v>
      </c>
      <c r="AN505" s="98">
        <v>54385</v>
      </c>
      <c r="AO505" s="98">
        <f t="shared" si="112"/>
        <v>23003</v>
      </c>
      <c r="AP505" t="s">
        <v>1353</v>
      </c>
      <c r="AQ505" s="102">
        <f t="shared" si="113"/>
        <v>2354385</v>
      </c>
      <c r="AR505" s="102"/>
    </row>
    <row r="506" spans="1:44" hidden="1" outlineLevel="1">
      <c r="A506" t="s">
        <v>95</v>
      </c>
      <c r="B506" s="8" t="s">
        <v>2756</v>
      </c>
      <c r="C506" s="1">
        <f t="shared" si="115"/>
        <v>2126</v>
      </c>
      <c r="D506" s="6">
        <f>IF(N506&gt;0, RANK(N506,(N506:P506,Q506:AE506)),0)</f>
        <v>2</v>
      </c>
      <c r="E506" s="6">
        <f>IF(O506&gt;0,RANK(O506,(N506:P506,Q506:AE506)),0)</f>
        <v>1</v>
      </c>
      <c r="F506" s="6">
        <f t="shared" si="116"/>
        <v>3</v>
      </c>
      <c r="G506" s="1">
        <f t="shared" si="110"/>
        <v>509</v>
      </c>
      <c r="H506" s="2">
        <f t="shared" si="111"/>
        <v>0.23941674506114768</v>
      </c>
      <c r="I506" s="7"/>
      <c r="J506" s="2">
        <f t="shared" si="117"/>
        <v>0.36030103480714959</v>
      </c>
      <c r="K506" s="2">
        <f t="shared" si="118"/>
        <v>0.59971777986829722</v>
      </c>
      <c r="L506" s="2">
        <f t="shared" si="119"/>
        <v>3.9981185324553151E-2</v>
      </c>
      <c r="M506" s="2">
        <f t="shared" si="120"/>
        <v>4.163336342344337E-17</v>
      </c>
      <c r="N506" s="53">
        <v>766</v>
      </c>
      <c r="O506" s="53">
        <v>1275</v>
      </c>
      <c r="P506" s="53">
        <v>85</v>
      </c>
      <c r="T506" s="57"/>
      <c r="X506" s="53">
        <v>0</v>
      </c>
      <c r="AA506" s="53"/>
      <c r="AG506" t="str">
        <f t="shared" si="114"/>
        <v>Oakland</v>
      </c>
      <c r="AH506" t="s">
        <v>1129</v>
      </c>
      <c r="AI506">
        <v>1</v>
      </c>
      <c r="AK506" s="92">
        <v>23</v>
      </c>
      <c r="AL506" s="94">
        <v>11</v>
      </c>
      <c r="AM506" s="94">
        <v>80</v>
      </c>
      <c r="AN506" s="98">
        <v>54560</v>
      </c>
      <c r="AO506" s="98">
        <f t="shared" si="112"/>
        <v>23011</v>
      </c>
      <c r="AP506" t="s">
        <v>1353</v>
      </c>
      <c r="AQ506" s="102">
        <f t="shared" si="113"/>
        <v>2354560</v>
      </c>
      <c r="AR506" s="102"/>
    </row>
    <row r="507" spans="1:44" hidden="1" outlineLevel="1">
      <c r="A507" t="s">
        <v>129</v>
      </c>
      <c r="B507" s="8" t="s">
        <v>2756</v>
      </c>
      <c r="C507" s="1">
        <f t="shared" si="115"/>
        <v>620</v>
      </c>
      <c r="D507" s="6">
        <f>IF(N507&gt;0, RANK(N507,(N507:P507,Q507:AE507)),0)</f>
        <v>2</v>
      </c>
      <c r="E507" s="6">
        <f>IF(O507&gt;0,RANK(O507,(N507:P507,Q507:AE507)),0)</f>
        <v>1</v>
      </c>
      <c r="F507" s="6">
        <f t="shared" si="116"/>
        <v>3</v>
      </c>
      <c r="G507" s="1">
        <f t="shared" si="110"/>
        <v>114</v>
      </c>
      <c r="H507" s="2">
        <f t="shared" si="111"/>
        <v>0.18387096774193548</v>
      </c>
      <c r="I507" s="7"/>
      <c r="J507" s="2">
        <f t="shared" si="117"/>
        <v>0.39838709677419354</v>
      </c>
      <c r="K507" s="2">
        <f t="shared" si="118"/>
        <v>0.58225806451612905</v>
      </c>
      <c r="L507" s="2">
        <f t="shared" si="119"/>
        <v>1.935483870967742E-2</v>
      </c>
      <c r="M507" s="2">
        <f t="shared" si="120"/>
        <v>-6.2450045135165055E-17</v>
      </c>
      <c r="N507" s="53">
        <v>247</v>
      </c>
      <c r="O507" s="53">
        <v>361</v>
      </c>
      <c r="P507" s="53">
        <v>12</v>
      </c>
      <c r="T507" s="57"/>
      <c r="X507" s="53">
        <v>0</v>
      </c>
      <c r="AA507" s="53"/>
      <c r="AG507" t="str">
        <f t="shared" si="114"/>
        <v>Ogunquit</v>
      </c>
      <c r="AH507" t="s">
        <v>1344</v>
      </c>
      <c r="AI507">
        <v>1</v>
      </c>
      <c r="AK507" s="92">
        <v>23</v>
      </c>
      <c r="AL507" s="94">
        <v>31</v>
      </c>
      <c r="AM507" s="94">
        <v>97</v>
      </c>
      <c r="AN507" s="98">
        <v>54980</v>
      </c>
      <c r="AO507" s="98">
        <f t="shared" si="112"/>
        <v>23031</v>
      </c>
      <c r="AP507" t="s">
        <v>1353</v>
      </c>
      <c r="AQ507" s="102">
        <f t="shared" si="113"/>
        <v>2354980</v>
      </c>
      <c r="AR507" s="102"/>
    </row>
    <row r="508" spans="1:44" hidden="1" outlineLevel="1">
      <c r="A508" t="s">
        <v>1542</v>
      </c>
      <c r="B508" s="8" t="s">
        <v>2756</v>
      </c>
      <c r="C508" s="1">
        <f t="shared" si="115"/>
        <v>3608</v>
      </c>
      <c r="D508" s="6">
        <f>IF(N508&gt;0, RANK(N508,(N508:P508,Q508:AE508)),0)</f>
        <v>2</v>
      </c>
      <c r="E508" s="6">
        <f>IF(O508&gt;0,RANK(O508,(N508:P508,Q508:AE508)),0)</f>
        <v>1</v>
      </c>
      <c r="F508" s="6">
        <f t="shared" si="116"/>
        <v>3</v>
      </c>
      <c r="G508" s="1">
        <f t="shared" si="110"/>
        <v>212</v>
      </c>
      <c r="H508" s="2">
        <f t="shared" si="111"/>
        <v>5.8758314855875834E-2</v>
      </c>
      <c r="I508" s="7"/>
      <c r="J508" s="2">
        <f t="shared" si="117"/>
        <v>0.44706208425720623</v>
      </c>
      <c r="K508" s="2">
        <f t="shared" si="118"/>
        <v>0.50582039911308208</v>
      </c>
      <c r="L508" s="2">
        <f t="shared" si="119"/>
        <v>4.6008869179600884E-2</v>
      </c>
      <c r="M508" s="2">
        <f t="shared" si="120"/>
        <v>1.1086474501108695E-3</v>
      </c>
      <c r="N508" s="53">
        <v>1613</v>
      </c>
      <c r="O508" s="53">
        <v>1825</v>
      </c>
      <c r="P508" s="53">
        <v>166</v>
      </c>
      <c r="T508" s="57"/>
      <c r="X508" s="53">
        <v>4</v>
      </c>
      <c r="AA508" s="53"/>
      <c r="AG508" t="str">
        <f t="shared" si="114"/>
        <v>Old Orchard Beach</v>
      </c>
      <c r="AH508" t="s">
        <v>1344</v>
      </c>
      <c r="AI508">
        <v>1</v>
      </c>
      <c r="AK508" s="92">
        <v>23</v>
      </c>
      <c r="AL508" s="94">
        <v>31</v>
      </c>
      <c r="AM508" s="94">
        <v>100</v>
      </c>
      <c r="AN508" s="98">
        <v>55085</v>
      </c>
      <c r="AO508" s="98">
        <f t="shared" si="112"/>
        <v>23031</v>
      </c>
      <c r="AP508" t="s">
        <v>1353</v>
      </c>
      <c r="AQ508" s="102">
        <f t="shared" si="113"/>
        <v>2355085</v>
      </c>
      <c r="AR508" s="102"/>
    </row>
    <row r="509" spans="1:44" hidden="1" outlineLevel="1">
      <c r="A509" t="s">
        <v>454</v>
      </c>
      <c r="B509" s="8" t="s">
        <v>2756</v>
      </c>
      <c r="C509" s="1">
        <f t="shared" si="115"/>
        <v>3475</v>
      </c>
      <c r="D509" s="6">
        <f>IF(N509&gt;0, RANK(N509,(N509:P509,Q509:AE509)),0)</f>
        <v>2</v>
      </c>
      <c r="E509" s="6">
        <f>IF(O509&gt;0,RANK(O509,(N509:P509,Q509:AE509)),0)</f>
        <v>1</v>
      </c>
      <c r="F509" s="6">
        <f t="shared" si="116"/>
        <v>3</v>
      </c>
      <c r="G509" s="1">
        <f t="shared" si="110"/>
        <v>431</v>
      </c>
      <c r="H509" s="2">
        <f t="shared" si="111"/>
        <v>0.12402877697841727</v>
      </c>
      <c r="I509" s="7"/>
      <c r="J509" s="2">
        <f t="shared" si="117"/>
        <v>0.42129496402877697</v>
      </c>
      <c r="K509" s="2">
        <f t="shared" si="118"/>
        <v>0.54532374100719427</v>
      </c>
      <c r="L509" s="2">
        <f t="shared" si="119"/>
        <v>3.280575539568345E-2</v>
      </c>
      <c r="M509" s="2">
        <f t="shared" si="120"/>
        <v>5.7553956834530129E-4</v>
      </c>
      <c r="N509" s="53">
        <v>1464</v>
      </c>
      <c r="O509" s="53">
        <v>1895</v>
      </c>
      <c r="P509" s="53">
        <v>114</v>
      </c>
      <c r="T509" s="57"/>
      <c r="X509" s="53">
        <v>2</v>
      </c>
      <c r="AA509" s="53"/>
      <c r="AG509" t="str">
        <f t="shared" si="114"/>
        <v>Old Town</v>
      </c>
      <c r="AH509" t="s">
        <v>1447</v>
      </c>
      <c r="AI509">
        <v>2</v>
      </c>
      <c r="AK509" s="92">
        <v>23</v>
      </c>
      <c r="AL509" s="94">
        <v>19</v>
      </c>
      <c r="AM509" s="94">
        <v>240</v>
      </c>
      <c r="AN509" s="98">
        <v>55225</v>
      </c>
      <c r="AO509" s="98">
        <f t="shared" si="112"/>
        <v>23019</v>
      </c>
      <c r="AP509" t="s">
        <v>2485</v>
      </c>
      <c r="AQ509" s="102">
        <f t="shared" si="113"/>
        <v>2355225</v>
      </c>
      <c r="AR509" s="102"/>
    </row>
    <row r="510" spans="1:44" hidden="1" outlineLevel="1">
      <c r="A510" t="s">
        <v>455</v>
      </c>
      <c r="B510" s="8" t="s">
        <v>2756</v>
      </c>
      <c r="C510" s="1">
        <f t="shared" si="115"/>
        <v>49</v>
      </c>
      <c r="D510" s="6">
        <f>IF(N510&gt;0, RANK(N510,(N510:P510,Q510:AE510)),0)</f>
        <v>2</v>
      </c>
      <c r="E510" s="6">
        <f>IF(O510&gt;0,RANK(O510,(N510:P510,Q510:AE510)),0)</f>
        <v>1</v>
      </c>
      <c r="F510" s="6">
        <f t="shared" si="116"/>
        <v>3</v>
      </c>
      <c r="G510" s="1">
        <f t="shared" si="110"/>
        <v>18</v>
      </c>
      <c r="H510" s="2">
        <f t="shared" si="111"/>
        <v>0.36734693877551022</v>
      </c>
      <c r="I510" s="7"/>
      <c r="J510" s="2">
        <f t="shared" si="117"/>
        <v>0.2857142857142857</v>
      </c>
      <c r="K510" s="2">
        <f t="shared" si="118"/>
        <v>0.65306122448979587</v>
      </c>
      <c r="L510" s="2">
        <f t="shared" si="119"/>
        <v>4.0816326530612242E-2</v>
      </c>
      <c r="M510" s="2">
        <f t="shared" si="120"/>
        <v>2.0408163265306194E-2</v>
      </c>
      <c r="N510" s="53">
        <v>14</v>
      </c>
      <c r="O510" s="53">
        <v>32</v>
      </c>
      <c r="P510" s="53">
        <v>2</v>
      </c>
      <c r="T510" s="57"/>
      <c r="X510" s="53">
        <v>1</v>
      </c>
      <c r="AA510" s="53"/>
      <c r="AG510" t="str">
        <f t="shared" si="114"/>
        <v>Orient</v>
      </c>
      <c r="AH510" t="s">
        <v>1323</v>
      </c>
      <c r="AI510">
        <v>2</v>
      </c>
      <c r="AK510" s="92">
        <v>23</v>
      </c>
      <c r="AL510" s="94">
        <v>3</v>
      </c>
      <c r="AM510" s="94">
        <v>245</v>
      </c>
      <c r="AN510" s="98">
        <v>55435</v>
      </c>
      <c r="AO510" s="98">
        <f t="shared" si="112"/>
        <v>23003</v>
      </c>
      <c r="AP510" t="s">
        <v>1353</v>
      </c>
      <c r="AQ510" s="102">
        <f t="shared" si="113"/>
        <v>2355435</v>
      </c>
      <c r="AR510" s="102"/>
    </row>
    <row r="511" spans="1:44" hidden="1" outlineLevel="1">
      <c r="A511" t="s">
        <v>861</v>
      </c>
      <c r="B511" s="8" t="s">
        <v>2756</v>
      </c>
      <c r="C511" s="1">
        <f t="shared" si="115"/>
        <v>963</v>
      </c>
      <c r="D511" s="6">
        <f>IF(N511&gt;0, RANK(N511,(N511:P511,Q511:AE511)),0)</f>
        <v>2</v>
      </c>
      <c r="E511" s="6">
        <f>IF(O511&gt;0,RANK(O511,(N511:P511,Q511:AE511)),0)</f>
        <v>1</v>
      </c>
      <c r="F511" s="6">
        <f t="shared" si="116"/>
        <v>3</v>
      </c>
      <c r="G511" s="1">
        <f t="shared" si="110"/>
        <v>269</v>
      </c>
      <c r="H511" s="2">
        <f t="shared" si="111"/>
        <v>0.27933541017653168</v>
      </c>
      <c r="I511" s="7"/>
      <c r="J511" s="2">
        <f t="shared" si="117"/>
        <v>0.33852544132917967</v>
      </c>
      <c r="K511" s="2">
        <f t="shared" si="118"/>
        <v>0.61786085150571135</v>
      </c>
      <c r="L511" s="2">
        <f t="shared" si="119"/>
        <v>4.3613707165109032E-2</v>
      </c>
      <c r="M511" s="2">
        <f t="shared" si="120"/>
        <v>6.9388939039072284E-18</v>
      </c>
      <c r="N511" s="53">
        <v>326</v>
      </c>
      <c r="O511" s="53">
        <v>595</v>
      </c>
      <c r="P511" s="53">
        <v>42</v>
      </c>
      <c r="T511" s="57"/>
      <c r="X511" s="53">
        <v>0</v>
      </c>
      <c r="AA511" s="53"/>
      <c r="AG511" t="str">
        <f t="shared" si="114"/>
        <v>Orland</v>
      </c>
      <c r="AH511" t="s">
        <v>2792</v>
      </c>
      <c r="AI511">
        <v>2</v>
      </c>
      <c r="AK511" s="92">
        <v>23</v>
      </c>
      <c r="AL511" s="94">
        <v>9</v>
      </c>
      <c r="AM511" s="94">
        <v>105</v>
      </c>
      <c r="AN511" s="98">
        <v>55505</v>
      </c>
      <c r="AO511" s="98">
        <f t="shared" si="112"/>
        <v>23009</v>
      </c>
      <c r="AP511" t="s">
        <v>1353</v>
      </c>
      <c r="AQ511" s="102">
        <f t="shared" si="113"/>
        <v>2355505</v>
      </c>
      <c r="AR511" s="102"/>
    </row>
    <row r="512" spans="1:44" hidden="1" outlineLevel="1">
      <c r="A512" s="34" t="s">
        <v>2446</v>
      </c>
      <c r="B512" s="8" t="s">
        <v>2756</v>
      </c>
      <c r="C512" s="1">
        <f t="shared" si="115"/>
        <v>56</v>
      </c>
      <c r="D512" s="6">
        <f>IF(N512&gt;0, RANK(N512,(N512:P512,Q512:AE512)),0)</f>
        <v>2</v>
      </c>
      <c r="E512" s="6">
        <f>IF(O512&gt;0,RANK(O512,(N512:P512,Q512:AE512)),0)</f>
        <v>1</v>
      </c>
      <c r="F512" s="6">
        <f t="shared" si="116"/>
        <v>3</v>
      </c>
      <c r="G512" s="1">
        <f t="shared" si="110"/>
        <v>14</v>
      </c>
      <c r="H512" s="2">
        <f t="shared" si="111"/>
        <v>0.25</v>
      </c>
      <c r="I512" s="7"/>
      <c r="J512" s="2">
        <f t="shared" si="117"/>
        <v>0.3392857142857143</v>
      </c>
      <c r="K512" s="2">
        <f t="shared" si="118"/>
        <v>0.5892857142857143</v>
      </c>
      <c r="L512" s="2">
        <f t="shared" si="119"/>
        <v>7.1428571428571425E-2</v>
      </c>
      <c r="M512" s="2">
        <f t="shared" si="120"/>
        <v>-2.7755575615628914E-17</v>
      </c>
      <c r="N512" s="53">
        <v>19</v>
      </c>
      <c r="O512" s="53">
        <v>33</v>
      </c>
      <c r="P512" s="53">
        <v>4</v>
      </c>
      <c r="T512" s="57"/>
      <c r="X512" s="53">
        <v>0</v>
      </c>
      <c r="AA512" s="53"/>
      <c r="AG512" t="str">
        <f t="shared" si="114"/>
        <v>Orneville</v>
      </c>
      <c r="AH512" t="s">
        <v>361</v>
      </c>
      <c r="AI512">
        <v>2</v>
      </c>
      <c r="AK512" s="92">
        <v>23</v>
      </c>
      <c r="AL512" s="94">
        <v>21</v>
      </c>
      <c r="AN512" s="98">
        <v>55550</v>
      </c>
      <c r="AO512" s="98">
        <f t="shared" si="112"/>
        <v>23021</v>
      </c>
      <c r="AP512" t="s">
        <v>2276</v>
      </c>
      <c r="AQ512" s="102">
        <f t="shared" si="113"/>
        <v>2355550</v>
      </c>
      <c r="AR512" s="102"/>
    </row>
    <row r="513" spans="1:44" hidden="1" outlineLevel="1">
      <c r="A513" t="s">
        <v>862</v>
      </c>
      <c r="B513" s="8" t="s">
        <v>2756</v>
      </c>
      <c r="C513" s="1">
        <f t="shared" si="115"/>
        <v>3472</v>
      </c>
      <c r="D513" s="6">
        <f>IF(N513&gt;0, RANK(N513,(N513:P513,Q513:AE513)),0)</f>
        <v>2</v>
      </c>
      <c r="E513" s="6">
        <f>IF(O513&gt;0,RANK(O513,(N513:P513,Q513:AE513)),0)</f>
        <v>1</v>
      </c>
      <c r="F513" s="6">
        <f t="shared" si="116"/>
        <v>3</v>
      </c>
      <c r="G513" s="1">
        <f t="shared" si="110"/>
        <v>213</v>
      </c>
      <c r="H513" s="2">
        <f t="shared" si="111"/>
        <v>6.1347926267281104E-2</v>
      </c>
      <c r="I513" s="7"/>
      <c r="J513" s="2">
        <f t="shared" si="117"/>
        <v>0.45679723502304148</v>
      </c>
      <c r="K513" s="2">
        <f t="shared" si="118"/>
        <v>0.51814516129032262</v>
      </c>
      <c r="L513" s="2">
        <f t="shared" si="119"/>
        <v>2.4481566820276499E-2</v>
      </c>
      <c r="M513" s="2">
        <f t="shared" si="120"/>
        <v>5.7603686635939941E-4</v>
      </c>
      <c r="N513" s="53">
        <v>1586</v>
      </c>
      <c r="O513" s="53">
        <v>1799</v>
      </c>
      <c r="P513" s="53">
        <v>85</v>
      </c>
      <c r="T513" s="57"/>
      <c r="X513" s="53">
        <v>2</v>
      </c>
      <c r="AA513" s="53"/>
      <c r="AG513" t="str">
        <f t="shared" si="114"/>
        <v>Orono</v>
      </c>
      <c r="AH513" t="s">
        <v>1447</v>
      </c>
      <c r="AI513">
        <v>2</v>
      </c>
      <c r="AK513" s="92">
        <v>23</v>
      </c>
      <c r="AL513" s="94">
        <v>19</v>
      </c>
      <c r="AM513" s="94">
        <v>245</v>
      </c>
      <c r="AN513" s="98">
        <v>55565</v>
      </c>
      <c r="AO513" s="98">
        <f t="shared" si="112"/>
        <v>23019</v>
      </c>
      <c r="AP513" t="s">
        <v>1353</v>
      </c>
      <c r="AQ513" s="102">
        <f t="shared" si="113"/>
        <v>2355565</v>
      </c>
      <c r="AR513" s="102"/>
    </row>
    <row r="514" spans="1:44" hidden="1" outlineLevel="1">
      <c r="A514" t="s">
        <v>1721</v>
      </c>
      <c r="B514" s="8" t="s">
        <v>2756</v>
      </c>
      <c r="C514" s="1">
        <f t="shared" si="115"/>
        <v>1665</v>
      </c>
      <c r="D514" s="6">
        <f>IF(N514&gt;0, RANK(N514,(N514:P514,Q514:AE514)),0)</f>
        <v>2</v>
      </c>
      <c r="E514" s="6">
        <f>IF(O514&gt;0,RANK(O514,(N514:P514,Q514:AE514)),0)</f>
        <v>1</v>
      </c>
      <c r="F514" s="6">
        <f t="shared" si="116"/>
        <v>3</v>
      </c>
      <c r="G514" s="1">
        <f t="shared" si="110"/>
        <v>797</v>
      </c>
      <c r="H514" s="2">
        <f t="shared" si="111"/>
        <v>0.47867867867867869</v>
      </c>
      <c r="I514" s="7"/>
      <c r="J514" s="2">
        <f t="shared" si="117"/>
        <v>0.24804804804804806</v>
      </c>
      <c r="K514" s="2">
        <f t="shared" si="118"/>
        <v>0.72672672672672678</v>
      </c>
      <c r="L514" s="2">
        <f t="shared" si="119"/>
        <v>2.5225225225225224E-2</v>
      </c>
      <c r="M514" s="2">
        <f t="shared" si="120"/>
        <v>-3.4694469519536142E-17</v>
      </c>
      <c r="N514" s="53">
        <v>413</v>
      </c>
      <c r="O514" s="53">
        <v>1210</v>
      </c>
      <c r="P514" s="53">
        <v>42</v>
      </c>
      <c r="T514" s="57"/>
      <c r="X514" s="53">
        <v>0</v>
      </c>
      <c r="AA514" s="53"/>
      <c r="AG514" t="str">
        <f t="shared" si="114"/>
        <v>Orrington</v>
      </c>
      <c r="AH514" t="s">
        <v>1447</v>
      </c>
      <c r="AI514">
        <v>2</v>
      </c>
      <c r="AK514" s="92">
        <v>23</v>
      </c>
      <c r="AL514" s="94">
        <v>19</v>
      </c>
      <c r="AM514" s="94">
        <v>250</v>
      </c>
      <c r="AN514" s="98">
        <v>55680</v>
      </c>
      <c r="AO514" s="98">
        <f t="shared" si="112"/>
        <v>23019</v>
      </c>
      <c r="AP514" t="s">
        <v>1353</v>
      </c>
      <c r="AQ514" s="102">
        <f t="shared" si="113"/>
        <v>2355680</v>
      </c>
      <c r="AR514" s="102"/>
    </row>
    <row r="515" spans="1:44" hidden="1" outlineLevel="1">
      <c r="A515" t="s">
        <v>1216</v>
      </c>
      <c r="B515" s="8" t="s">
        <v>2756</v>
      </c>
      <c r="C515" s="1">
        <f t="shared" si="115"/>
        <v>33</v>
      </c>
      <c r="D515" s="6">
        <f>IF(N515&gt;0, RANK(N515,(N515:P515,Q515:AE515)),0)</f>
        <v>2</v>
      </c>
      <c r="E515" s="6">
        <f>IF(O515&gt;0,RANK(O515,(N515:P515,Q515:AE515)),0)</f>
        <v>1</v>
      </c>
      <c r="F515" s="6">
        <f t="shared" si="116"/>
        <v>3</v>
      </c>
      <c r="G515" s="1">
        <f t="shared" ref="G515:G578" si="121">IF(C515&gt;0,MAX(N515:P515)-LARGE(N515:P515,2),0)</f>
        <v>28</v>
      </c>
      <c r="H515" s="2">
        <f t="shared" ref="H515:H578" si="122">IF(C515&gt;0,G515/C515,0)</f>
        <v>0.84848484848484851</v>
      </c>
      <c r="I515" s="7"/>
      <c r="J515" s="2">
        <f t="shared" si="117"/>
        <v>6.0606060606060608E-2</v>
      </c>
      <c r="K515" s="2">
        <f t="shared" si="118"/>
        <v>0.90909090909090906</v>
      </c>
      <c r="L515" s="2">
        <f t="shared" si="119"/>
        <v>3.0303030303030304E-2</v>
      </c>
      <c r="M515" s="2">
        <f t="shared" si="120"/>
        <v>8.3266726846886741E-17</v>
      </c>
      <c r="N515" s="53">
        <v>2</v>
      </c>
      <c r="O515" s="53">
        <v>30</v>
      </c>
      <c r="P515" s="53">
        <v>1</v>
      </c>
      <c r="T515" s="57"/>
      <c r="X515" s="53">
        <v>0</v>
      </c>
      <c r="AA515" s="53"/>
      <c r="AG515" t="str">
        <f t="shared" si="114"/>
        <v>Osborn</v>
      </c>
      <c r="AH515" t="s">
        <v>2792</v>
      </c>
      <c r="AI515">
        <v>2</v>
      </c>
      <c r="AK515" s="92">
        <v>23</v>
      </c>
      <c r="AL515" s="94">
        <v>9</v>
      </c>
      <c r="AM515" s="94">
        <v>110</v>
      </c>
      <c r="AN515" s="98">
        <v>55855</v>
      </c>
      <c r="AO515" s="98">
        <f t="shared" si="112"/>
        <v>23009</v>
      </c>
      <c r="AP515" t="s">
        <v>1353</v>
      </c>
      <c r="AQ515" s="102">
        <f t="shared" si="113"/>
        <v>2355855</v>
      </c>
      <c r="AR515" s="102"/>
    </row>
    <row r="516" spans="1:44" hidden="1" outlineLevel="1">
      <c r="A516" t="s">
        <v>1972</v>
      </c>
      <c r="B516" s="8" t="s">
        <v>2756</v>
      </c>
      <c r="C516" s="1">
        <f t="shared" si="115"/>
        <v>196</v>
      </c>
      <c r="D516" s="6">
        <f>IF(N516&gt;0, RANK(N516,(N516:P516,Q516:AE516)),0)</f>
        <v>2</v>
      </c>
      <c r="E516" s="6">
        <f>IF(O516&gt;0,RANK(O516,(N516:P516,Q516:AE516)),0)</f>
        <v>1</v>
      </c>
      <c r="F516" s="6">
        <f t="shared" si="116"/>
        <v>3</v>
      </c>
      <c r="G516" s="1">
        <f t="shared" si="121"/>
        <v>86</v>
      </c>
      <c r="H516" s="2">
        <f t="shared" si="122"/>
        <v>0.43877551020408162</v>
      </c>
      <c r="I516" s="7"/>
      <c r="J516" s="2">
        <f t="shared" si="117"/>
        <v>0.27551020408163263</v>
      </c>
      <c r="K516" s="2">
        <f t="shared" si="118"/>
        <v>0.7142857142857143</v>
      </c>
      <c r="L516" s="2">
        <f t="shared" si="119"/>
        <v>1.020408163265306E-2</v>
      </c>
      <c r="M516" s="2">
        <f t="shared" si="120"/>
        <v>1.214306433183765E-17</v>
      </c>
      <c r="N516" s="53">
        <v>54</v>
      </c>
      <c r="O516" s="53">
        <v>140</v>
      </c>
      <c r="P516" s="53">
        <v>2</v>
      </c>
      <c r="T516" s="57"/>
      <c r="X516" s="53">
        <v>0</v>
      </c>
      <c r="AA516" s="53"/>
      <c r="AG516" t="str">
        <f t="shared" si="114"/>
        <v>Otis</v>
      </c>
      <c r="AH516" t="s">
        <v>2792</v>
      </c>
      <c r="AI516">
        <v>2</v>
      </c>
      <c r="AK516" s="92">
        <v>23</v>
      </c>
      <c r="AL516" s="94">
        <v>9</v>
      </c>
      <c r="AM516" s="94">
        <v>115</v>
      </c>
      <c r="AN516" s="98">
        <v>55890</v>
      </c>
      <c r="AO516" s="98">
        <f t="shared" si="112"/>
        <v>23009</v>
      </c>
      <c r="AP516" t="s">
        <v>1353</v>
      </c>
      <c r="AQ516" s="102">
        <f t="shared" si="113"/>
        <v>2355890</v>
      </c>
      <c r="AR516" s="102"/>
    </row>
    <row r="517" spans="1:44" hidden="1" outlineLevel="1">
      <c r="A517" t="s">
        <v>895</v>
      </c>
      <c r="B517" s="8" t="s">
        <v>2756</v>
      </c>
      <c r="C517" s="1">
        <f t="shared" si="115"/>
        <v>583</v>
      </c>
      <c r="D517" s="6">
        <f>IF(N517&gt;0, RANK(N517,(N517:P517,Q517:AE517)),0)</f>
        <v>2</v>
      </c>
      <c r="E517" s="6">
        <f>IF(O517&gt;0,RANK(O517,(N517:P517,Q517:AE517)),0)</f>
        <v>1</v>
      </c>
      <c r="F517" s="6">
        <f t="shared" si="116"/>
        <v>3</v>
      </c>
      <c r="G517" s="1">
        <f t="shared" si="121"/>
        <v>205</v>
      </c>
      <c r="H517" s="2">
        <f t="shared" si="122"/>
        <v>0.35162950257289882</v>
      </c>
      <c r="I517" s="7"/>
      <c r="J517" s="2">
        <f t="shared" si="117"/>
        <v>0.31217838765008576</v>
      </c>
      <c r="K517" s="2">
        <f t="shared" si="118"/>
        <v>0.66380789022298459</v>
      </c>
      <c r="L517" s="2">
        <f t="shared" si="119"/>
        <v>2.4013722126929673E-2</v>
      </c>
      <c r="M517" s="2">
        <f t="shared" si="120"/>
        <v>-2.4286128663675299E-17</v>
      </c>
      <c r="N517" s="53">
        <v>182</v>
      </c>
      <c r="O517" s="53">
        <v>387</v>
      </c>
      <c r="P517" s="53">
        <v>14</v>
      </c>
      <c r="T517" s="57"/>
      <c r="X517" s="53">
        <v>0</v>
      </c>
      <c r="AA517" s="53"/>
      <c r="AG517" t="str">
        <f t="shared" si="114"/>
        <v>Otisfield</v>
      </c>
      <c r="AH517" t="s">
        <v>1738</v>
      </c>
      <c r="AI517">
        <v>2</v>
      </c>
      <c r="AK517" s="92">
        <v>23</v>
      </c>
      <c r="AL517" s="94">
        <v>17</v>
      </c>
      <c r="AM517" s="94">
        <v>108</v>
      </c>
      <c r="AN517" s="98">
        <v>55960</v>
      </c>
      <c r="AO517" s="98">
        <f t="shared" si="112"/>
        <v>23017</v>
      </c>
      <c r="AP517" t="s">
        <v>1353</v>
      </c>
      <c r="AQ517" s="102">
        <f t="shared" si="113"/>
        <v>2355960</v>
      </c>
      <c r="AR517" s="102"/>
    </row>
    <row r="518" spans="1:44" hidden="1" outlineLevel="1">
      <c r="A518" t="s">
        <v>515</v>
      </c>
      <c r="B518" s="8" t="s">
        <v>2756</v>
      </c>
      <c r="C518" s="1">
        <f t="shared" si="115"/>
        <v>825</v>
      </c>
      <c r="D518" s="6">
        <f>IF(N518&gt;0, RANK(N518,(N518:P518,Q518:AE518)),0)</f>
        <v>2</v>
      </c>
      <c r="E518" s="6">
        <f>IF(O518&gt;0,RANK(O518,(N518:P518,Q518:AE518)),0)</f>
        <v>1</v>
      </c>
      <c r="F518" s="6">
        <f t="shared" si="116"/>
        <v>3</v>
      </c>
      <c r="G518" s="1">
        <f t="shared" si="121"/>
        <v>359</v>
      </c>
      <c r="H518" s="2">
        <f t="shared" si="122"/>
        <v>0.43515151515151518</v>
      </c>
      <c r="I518" s="7"/>
      <c r="J518" s="2">
        <f t="shared" si="117"/>
        <v>0.2690909090909091</v>
      </c>
      <c r="K518" s="2">
        <f t="shared" si="118"/>
        <v>0.70424242424242423</v>
      </c>
      <c r="L518" s="2">
        <f t="shared" si="119"/>
        <v>2.6666666666666668E-2</v>
      </c>
      <c r="M518" s="2">
        <f t="shared" si="120"/>
        <v>5.8980598183211441E-17</v>
      </c>
      <c r="N518" s="53">
        <v>222</v>
      </c>
      <c r="O518" s="53">
        <v>581</v>
      </c>
      <c r="P518" s="53">
        <v>22</v>
      </c>
      <c r="T518" s="57"/>
      <c r="X518" s="53">
        <v>0</v>
      </c>
      <c r="AA518" s="53"/>
      <c r="AG518" t="str">
        <f t="shared" si="114"/>
        <v>Owls Head</v>
      </c>
      <c r="AH518" t="s">
        <v>1632</v>
      </c>
      <c r="AI518">
        <v>1</v>
      </c>
      <c r="AK518" s="92">
        <v>23</v>
      </c>
      <c r="AL518" s="94">
        <v>13</v>
      </c>
      <c r="AM518" s="94">
        <v>45</v>
      </c>
      <c r="AN518" s="98">
        <v>56135</v>
      </c>
      <c r="AO518" s="98">
        <f t="shared" si="112"/>
        <v>23013</v>
      </c>
      <c r="AP518" t="s">
        <v>1353</v>
      </c>
      <c r="AQ518" s="102">
        <f t="shared" si="113"/>
        <v>2356135</v>
      </c>
      <c r="AR518" s="102"/>
    </row>
    <row r="519" spans="1:44" hidden="1" outlineLevel="1">
      <c r="A519" t="s">
        <v>2324</v>
      </c>
      <c r="B519" s="8" t="s">
        <v>2756</v>
      </c>
      <c r="C519" s="1">
        <f t="shared" si="115"/>
        <v>39</v>
      </c>
      <c r="D519" s="6">
        <f>IF(N519&gt;0, RANK(N519,(N519:P519,Q519:AE519)),0)</f>
        <v>2</v>
      </c>
      <c r="E519" s="6">
        <f>IF(O519&gt;0,RANK(O519,(N519:P519,Q519:AE519)),0)</f>
        <v>1</v>
      </c>
      <c r="F519" s="6">
        <f t="shared" si="116"/>
        <v>3</v>
      </c>
      <c r="G519" s="1">
        <f t="shared" si="121"/>
        <v>16</v>
      </c>
      <c r="H519" s="2">
        <f t="shared" si="122"/>
        <v>0.41025641025641024</v>
      </c>
      <c r="I519" s="7"/>
      <c r="J519" s="2">
        <f t="shared" si="117"/>
        <v>0.28205128205128205</v>
      </c>
      <c r="K519" s="2">
        <f t="shared" si="118"/>
        <v>0.69230769230769229</v>
      </c>
      <c r="L519" s="2">
        <f t="shared" si="119"/>
        <v>2.564102564102564E-2</v>
      </c>
      <c r="M519" s="2">
        <f t="shared" si="120"/>
        <v>2.0816681711721685E-17</v>
      </c>
      <c r="N519" s="53">
        <v>11</v>
      </c>
      <c r="O519" s="53">
        <v>27</v>
      </c>
      <c r="P519" s="53">
        <v>1</v>
      </c>
      <c r="T519" s="57"/>
      <c r="X519" s="53">
        <v>0</v>
      </c>
      <c r="AA519" s="53"/>
      <c r="AG519" t="str">
        <f t="shared" si="114"/>
        <v>Oxbow</v>
      </c>
      <c r="AH519" t="s">
        <v>1323</v>
      </c>
      <c r="AI519">
        <v>2</v>
      </c>
      <c r="AK519" s="92">
        <v>23</v>
      </c>
      <c r="AL519" s="94">
        <v>3</v>
      </c>
      <c r="AM519" s="94">
        <v>250</v>
      </c>
      <c r="AN519" s="98">
        <v>56205</v>
      </c>
      <c r="AO519" s="98">
        <f t="shared" si="112"/>
        <v>23003</v>
      </c>
      <c r="AP519" t="s">
        <v>2239</v>
      </c>
      <c r="AQ519" s="102">
        <f t="shared" si="113"/>
        <v>2356205</v>
      </c>
      <c r="AR519" s="102"/>
    </row>
    <row r="520" spans="1:44" hidden="1" outlineLevel="1">
      <c r="A520" t="s">
        <v>1738</v>
      </c>
      <c r="B520" s="8" t="s">
        <v>2756</v>
      </c>
      <c r="C520" s="1">
        <f t="shared" si="115"/>
        <v>1258</v>
      </c>
      <c r="D520" s="6">
        <f>IF(N520&gt;0, RANK(N520,(N520:P520,Q520:AE520)),0)</f>
        <v>2</v>
      </c>
      <c r="E520" s="6">
        <f>IF(O520&gt;0,RANK(O520,(N520:P520,Q520:AE520)),0)</f>
        <v>1</v>
      </c>
      <c r="F520" s="6">
        <f t="shared" si="116"/>
        <v>3</v>
      </c>
      <c r="G520" s="1">
        <f t="shared" si="121"/>
        <v>431</v>
      </c>
      <c r="H520" s="2">
        <f t="shared" si="122"/>
        <v>0.34260731319554849</v>
      </c>
      <c r="I520" s="7"/>
      <c r="J520" s="2">
        <f t="shared" si="117"/>
        <v>0.3108108108108108</v>
      </c>
      <c r="K520" s="2">
        <f t="shared" si="118"/>
        <v>0.65341812400635935</v>
      </c>
      <c r="L520" s="2">
        <f t="shared" si="119"/>
        <v>3.4976152623211444E-2</v>
      </c>
      <c r="M520" s="2">
        <f t="shared" si="120"/>
        <v>7.9491255961846446E-4</v>
      </c>
      <c r="N520" s="53">
        <v>391</v>
      </c>
      <c r="O520" s="53">
        <v>822</v>
      </c>
      <c r="P520" s="53">
        <v>44</v>
      </c>
      <c r="T520" s="57"/>
      <c r="X520" s="53">
        <v>1</v>
      </c>
      <c r="AA520" s="53"/>
      <c r="AG520" t="str">
        <f t="shared" si="114"/>
        <v>Oxford</v>
      </c>
      <c r="AH520" t="s">
        <v>1738</v>
      </c>
      <c r="AI520">
        <v>2</v>
      </c>
      <c r="AK520" s="92">
        <v>23</v>
      </c>
      <c r="AL520" s="94">
        <v>17</v>
      </c>
      <c r="AM520" s="94">
        <v>110</v>
      </c>
      <c r="AN520" s="98">
        <v>56310</v>
      </c>
      <c r="AO520" s="98">
        <f t="shared" si="112"/>
        <v>23017</v>
      </c>
      <c r="AP520" t="s">
        <v>1353</v>
      </c>
      <c r="AQ520" s="102">
        <f t="shared" si="113"/>
        <v>2356310</v>
      </c>
      <c r="AR520" s="102"/>
    </row>
    <row r="521" spans="1:44" hidden="1" outlineLevel="1">
      <c r="A521" t="s">
        <v>561</v>
      </c>
      <c r="B521" s="8" t="s">
        <v>2756</v>
      </c>
      <c r="C521" s="1">
        <f t="shared" si="115"/>
        <v>483</v>
      </c>
      <c r="D521" s="6">
        <f>IF(N521&gt;0, RANK(N521,(N521:P521,Q521:AE521)),0)</f>
        <v>2</v>
      </c>
      <c r="E521" s="6">
        <f>IF(O521&gt;0,RANK(O521,(N521:P521,Q521:AE521)),0)</f>
        <v>1</v>
      </c>
      <c r="F521" s="6">
        <f t="shared" si="116"/>
        <v>3</v>
      </c>
      <c r="G521" s="1">
        <f t="shared" si="121"/>
        <v>161</v>
      </c>
      <c r="H521" s="2">
        <f t="shared" si="122"/>
        <v>0.33333333333333331</v>
      </c>
      <c r="I521" s="7"/>
      <c r="J521" s="2">
        <f t="shared" si="117"/>
        <v>0.3105590062111801</v>
      </c>
      <c r="K521" s="2">
        <f t="shared" si="118"/>
        <v>0.64389233954451341</v>
      </c>
      <c r="L521" s="2">
        <f t="shared" si="119"/>
        <v>4.5548654244306416E-2</v>
      </c>
      <c r="M521" s="2">
        <f t="shared" si="120"/>
        <v>1.2490009027033011E-16</v>
      </c>
      <c r="N521" s="53">
        <v>150</v>
      </c>
      <c r="O521" s="53">
        <v>311</v>
      </c>
      <c r="P521" s="53">
        <v>22</v>
      </c>
      <c r="T521" s="57"/>
      <c r="X521" s="53">
        <v>0</v>
      </c>
      <c r="AA521" s="53"/>
      <c r="AG521" t="str">
        <f t="shared" si="114"/>
        <v>Palermo</v>
      </c>
      <c r="AH521" t="s">
        <v>1876</v>
      </c>
      <c r="AI521">
        <v>2</v>
      </c>
      <c r="AK521" s="92">
        <v>23</v>
      </c>
      <c r="AL521" s="94">
        <v>27</v>
      </c>
      <c r="AM521" s="94">
        <v>80</v>
      </c>
      <c r="AN521" s="98">
        <v>56450</v>
      </c>
      <c r="AO521" s="98">
        <f t="shared" si="112"/>
        <v>23027</v>
      </c>
      <c r="AP521" t="s">
        <v>1353</v>
      </c>
      <c r="AQ521" s="102">
        <f t="shared" si="113"/>
        <v>2356450</v>
      </c>
      <c r="AR521" s="102"/>
    </row>
    <row r="522" spans="1:44" hidden="1" outlineLevel="1">
      <c r="A522" t="s">
        <v>717</v>
      </c>
      <c r="B522" s="8" t="s">
        <v>2756</v>
      </c>
      <c r="C522" s="1">
        <f t="shared" si="115"/>
        <v>613</v>
      </c>
      <c r="D522" s="6">
        <f>IF(N522&gt;0, RANK(N522,(N522:P522,Q522:AE522)),0)</f>
        <v>2</v>
      </c>
      <c r="E522" s="6">
        <f>IF(O522&gt;0,RANK(O522,(N522:P522,Q522:AE522)),0)</f>
        <v>1</v>
      </c>
      <c r="F522" s="6">
        <f t="shared" si="116"/>
        <v>3</v>
      </c>
      <c r="G522" s="1">
        <f t="shared" si="121"/>
        <v>251</v>
      </c>
      <c r="H522" s="2">
        <f t="shared" si="122"/>
        <v>0.4094616639477977</v>
      </c>
      <c r="I522" s="7"/>
      <c r="J522" s="2">
        <f t="shared" si="117"/>
        <v>0.2707993474714519</v>
      </c>
      <c r="K522" s="2">
        <f t="shared" si="118"/>
        <v>0.68026101141924955</v>
      </c>
      <c r="L522" s="2">
        <f t="shared" si="119"/>
        <v>4.8939641109298535E-2</v>
      </c>
      <c r="M522" s="2">
        <f t="shared" si="120"/>
        <v>6.9388939039072284E-17</v>
      </c>
      <c r="N522" s="53">
        <v>166</v>
      </c>
      <c r="O522" s="53">
        <v>417</v>
      </c>
      <c r="P522" s="53">
        <v>30</v>
      </c>
      <c r="T522" s="57"/>
      <c r="X522" s="53">
        <v>0</v>
      </c>
      <c r="AA522" s="53"/>
      <c r="AG522" t="str">
        <f t="shared" si="114"/>
        <v>Palmyra</v>
      </c>
      <c r="AH522" t="s">
        <v>198</v>
      </c>
      <c r="AI522">
        <v>2</v>
      </c>
      <c r="AK522" s="92">
        <v>23</v>
      </c>
      <c r="AL522" s="94">
        <v>25</v>
      </c>
      <c r="AM522" s="94">
        <v>115</v>
      </c>
      <c r="AN522" s="98">
        <v>56520</v>
      </c>
      <c r="AO522" s="98">
        <f t="shared" si="112"/>
        <v>23025</v>
      </c>
      <c r="AP522" t="s">
        <v>1353</v>
      </c>
      <c r="AQ522" s="102">
        <f t="shared" si="113"/>
        <v>2356520</v>
      </c>
      <c r="AR522" s="102"/>
    </row>
    <row r="523" spans="1:44" hidden="1" outlineLevel="1">
      <c r="A523" t="s">
        <v>1016</v>
      </c>
      <c r="B523" s="8" t="s">
        <v>2756</v>
      </c>
      <c r="C523" s="1">
        <f t="shared" si="115"/>
        <v>1782</v>
      </c>
      <c r="D523" s="6">
        <f>IF(N523&gt;0, RANK(N523,(N523:P523,Q523:AE523)),0)</f>
        <v>2</v>
      </c>
      <c r="E523" s="6">
        <f>IF(O523&gt;0,RANK(O523,(N523:P523,Q523:AE523)),0)</f>
        <v>1</v>
      </c>
      <c r="F523" s="6">
        <f t="shared" si="116"/>
        <v>3</v>
      </c>
      <c r="G523" s="1">
        <f t="shared" si="121"/>
        <v>526</v>
      </c>
      <c r="H523" s="2">
        <f t="shared" si="122"/>
        <v>0.2951739618406285</v>
      </c>
      <c r="I523" s="7"/>
      <c r="J523" s="2">
        <f t="shared" si="117"/>
        <v>0.33557800224466894</v>
      </c>
      <c r="K523" s="2">
        <f t="shared" si="118"/>
        <v>0.63075196408529743</v>
      </c>
      <c r="L523" s="2">
        <f t="shared" si="119"/>
        <v>3.3670033670033669E-2</v>
      </c>
      <c r="M523" s="2">
        <f t="shared" si="120"/>
        <v>-4.163336342344337E-17</v>
      </c>
      <c r="N523" s="53">
        <v>598</v>
      </c>
      <c r="O523" s="53">
        <v>1124</v>
      </c>
      <c r="P523" s="53">
        <v>60</v>
      </c>
      <c r="T523" s="57"/>
      <c r="X523" s="53">
        <v>0</v>
      </c>
      <c r="AA523" s="53"/>
      <c r="AG523" t="str">
        <f t="shared" si="114"/>
        <v>Paris</v>
      </c>
      <c r="AH523" t="s">
        <v>1738</v>
      </c>
      <c r="AI523">
        <v>2</v>
      </c>
      <c r="AK523" s="92">
        <v>23</v>
      </c>
      <c r="AL523" s="94">
        <v>17</v>
      </c>
      <c r="AM523" s="94">
        <v>115</v>
      </c>
      <c r="AN523" s="98">
        <v>56625</v>
      </c>
      <c r="AO523" s="98">
        <f t="shared" si="112"/>
        <v>23017</v>
      </c>
      <c r="AP523" t="s">
        <v>1353</v>
      </c>
      <c r="AQ523" s="102">
        <f t="shared" si="113"/>
        <v>2356625</v>
      </c>
      <c r="AR523" s="102"/>
    </row>
    <row r="524" spans="1:44" hidden="1" outlineLevel="1">
      <c r="A524" t="s">
        <v>1018</v>
      </c>
      <c r="B524" s="8" t="s">
        <v>2756</v>
      </c>
      <c r="C524" s="1">
        <f t="shared" si="115"/>
        <v>271</v>
      </c>
      <c r="D524" s="6">
        <f>IF(N524&gt;0, RANK(N524,(N524:P524,Q524:AE524)),0)</f>
        <v>2</v>
      </c>
      <c r="E524" s="6">
        <f>IF(O524&gt;0,RANK(O524,(N524:P524,Q524:AE524)),0)</f>
        <v>1</v>
      </c>
      <c r="F524" s="6">
        <f t="shared" si="116"/>
        <v>3</v>
      </c>
      <c r="G524" s="1">
        <f t="shared" si="121"/>
        <v>114</v>
      </c>
      <c r="H524" s="2">
        <f t="shared" si="122"/>
        <v>0.42066420664206644</v>
      </c>
      <c r="I524" s="7"/>
      <c r="J524" s="2">
        <f t="shared" si="117"/>
        <v>0.28413284132841327</v>
      </c>
      <c r="K524" s="2">
        <f t="shared" si="118"/>
        <v>0.70479704797047971</v>
      </c>
      <c r="L524" s="2">
        <f t="shared" si="119"/>
        <v>1.107011070110701E-2</v>
      </c>
      <c r="M524" s="2">
        <f t="shared" si="120"/>
        <v>7.2858385991025898E-17</v>
      </c>
      <c r="N524" s="53">
        <v>77</v>
      </c>
      <c r="O524" s="53">
        <v>191</v>
      </c>
      <c r="P524" s="53">
        <v>3</v>
      </c>
      <c r="T524" s="57"/>
      <c r="X524" s="53">
        <v>0</v>
      </c>
      <c r="AA524" s="53"/>
      <c r="AG524" t="str">
        <f t="shared" si="114"/>
        <v>Parkman</v>
      </c>
      <c r="AH524" t="s">
        <v>361</v>
      </c>
      <c r="AI524">
        <v>2</v>
      </c>
      <c r="AK524" s="92">
        <v>23</v>
      </c>
      <c r="AL524" s="94">
        <v>21</v>
      </c>
      <c r="AM524" s="94">
        <v>75</v>
      </c>
      <c r="AN524" s="98">
        <v>56765</v>
      </c>
      <c r="AO524" s="98">
        <f t="shared" si="112"/>
        <v>23021</v>
      </c>
      <c r="AP524" t="s">
        <v>1353</v>
      </c>
      <c r="AQ524" s="102">
        <f t="shared" si="113"/>
        <v>2356765</v>
      </c>
      <c r="AR524" s="102"/>
    </row>
    <row r="525" spans="1:44" hidden="1" outlineLevel="1">
      <c r="A525" t="s">
        <v>1701</v>
      </c>
      <c r="B525" s="8" t="s">
        <v>2756</v>
      </c>
      <c r="C525" s="1">
        <f t="shared" si="115"/>
        <v>601</v>
      </c>
      <c r="D525" s="6">
        <f>IF(N525&gt;0, RANK(N525,(N525:P525,Q525:AE525)),0)</f>
        <v>2</v>
      </c>
      <c r="E525" s="6">
        <f>IF(O525&gt;0,RANK(O525,(N525:P525,Q525:AE525)),0)</f>
        <v>1</v>
      </c>
      <c r="F525" s="6">
        <f t="shared" si="116"/>
        <v>3</v>
      </c>
      <c r="G525" s="1">
        <f t="shared" si="121"/>
        <v>169</v>
      </c>
      <c r="H525" s="2">
        <f t="shared" si="122"/>
        <v>0.28119800332778699</v>
      </c>
      <c r="I525" s="7"/>
      <c r="J525" s="2">
        <f t="shared" si="117"/>
        <v>0.34775374376039936</v>
      </c>
      <c r="K525" s="2">
        <f t="shared" si="118"/>
        <v>0.62895174708818635</v>
      </c>
      <c r="L525" s="2">
        <f t="shared" si="119"/>
        <v>2.329450915141431E-2</v>
      </c>
      <c r="M525" s="2">
        <f t="shared" si="120"/>
        <v>-2.0816681711721685E-17</v>
      </c>
      <c r="N525" s="53">
        <v>209</v>
      </c>
      <c r="O525" s="53">
        <v>378</v>
      </c>
      <c r="P525" s="53">
        <v>14</v>
      </c>
      <c r="T525" s="57"/>
      <c r="X525" s="53">
        <v>0</v>
      </c>
      <c r="AA525" s="53"/>
      <c r="AG525" t="str">
        <f t="shared" si="114"/>
        <v>Parsonsfield</v>
      </c>
      <c r="AH525" t="s">
        <v>1344</v>
      </c>
      <c r="AI525">
        <v>1</v>
      </c>
      <c r="AK525" s="92">
        <v>23</v>
      </c>
      <c r="AL525" s="94">
        <v>31</v>
      </c>
      <c r="AM525" s="94">
        <v>105</v>
      </c>
      <c r="AN525" s="98">
        <v>56870</v>
      </c>
      <c r="AO525" s="98">
        <f t="shared" si="112"/>
        <v>23031</v>
      </c>
      <c r="AP525" t="s">
        <v>1353</v>
      </c>
      <c r="AQ525" s="102">
        <f t="shared" si="113"/>
        <v>2356870</v>
      </c>
      <c r="AR525" s="102"/>
    </row>
    <row r="526" spans="1:44" hidden="1" outlineLevel="1">
      <c r="A526" t="s">
        <v>783</v>
      </c>
      <c r="B526" s="8" t="s">
        <v>2756</v>
      </c>
      <c r="C526" s="1">
        <f t="shared" si="115"/>
        <v>134</v>
      </c>
      <c r="D526" s="6">
        <f>IF(N526&gt;0, RANK(N526,(N526:P526,Q526:AE526)),0)</f>
        <v>2</v>
      </c>
      <c r="E526" s="6">
        <f>IF(O526&gt;0,RANK(O526,(N526:P526,Q526:AE526)),0)</f>
        <v>1</v>
      </c>
      <c r="F526" s="6">
        <f t="shared" si="116"/>
        <v>3</v>
      </c>
      <c r="G526" s="1">
        <f t="shared" si="121"/>
        <v>62</v>
      </c>
      <c r="H526" s="2">
        <f t="shared" si="122"/>
        <v>0.46268656716417911</v>
      </c>
      <c r="I526" s="7"/>
      <c r="J526" s="2">
        <f t="shared" si="117"/>
        <v>0.2462686567164179</v>
      </c>
      <c r="K526" s="2">
        <f t="shared" si="118"/>
        <v>0.70895522388059706</v>
      </c>
      <c r="L526" s="2">
        <f t="shared" si="119"/>
        <v>4.4776119402985072E-2</v>
      </c>
      <c r="M526" s="2">
        <f t="shared" si="120"/>
        <v>2.0816681711721685E-17</v>
      </c>
      <c r="N526" s="53">
        <v>33</v>
      </c>
      <c r="O526" s="53">
        <v>95</v>
      </c>
      <c r="P526" s="53">
        <v>6</v>
      </c>
      <c r="T526" s="57"/>
      <c r="X526" s="53">
        <v>0</v>
      </c>
      <c r="AA526" s="53"/>
      <c r="AG526" t="str">
        <f t="shared" si="114"/>
        <v>Passadumkeag</v>
      </c>
      <c r="AH526" t="s">
        <v>1447</v>
      </c>
      <c r="AI526">
        <v>2</v>
      </c>
      <c r="AK526" s="92">
        <v>23</v>
      </c>
      <c r="AL526" s="94">
        <v>19</v>
      </c>
      <c r="AM526" s="94">
        <v>255</v>
      </c>
      <c r="AN526" s="98">
        <v>57045</v>
      </c>
      <c r="AO526" s="98">
        <f t="shared" si="112"/>
        <v>23019</v>
      </c>
      <c r="AP526" t="s">
        <v>1353</v>
      </c>
      <c r="AQ526" s="102">
        <f t="shared" si="113"/>
        <v>2357045</v>
      </c>
      <c r="AR526" s="102"/>
    </row>
    <row r="527" spans="1:44" hidden="1" outlineLevel="1">
      <c r="A527" t="s">
        <v>474</v>
      </c>
      <c r="B527" s="8" t="s">
        <v>2756</v>
      </c>
      <c r="C527" s="1">
        <f t="shared" si="115"/>
        <v>497</v>
      </c>
      <c r="D527" s="6">
        <f>IF(N527&gt;0, RANK(N527,(N527:P527,Q527:AE527)),0)</f>
        <v>2</v>
      </c>
      <c r="E527" s="6">
        <f>IF(O527&gt;0,RANK(O527,(N527:P527,Q527:AE527)),0)</f>
        <v>1</v>
      </c>
      <c r="F527" s="6">
        <f t="shared" si="116"/>
        <v>3</v>
      </c>
      <c r="G527" s="1">
        <f t="shared" si="121"/>
        <v>287</v>
      </c>
      <c r="H527" s="2">
        <f t="shared" si="122"/>
        <v>0.57746478873239437</v>
      </c>
      <c r="I527" s="7"/>
      <c r="J527" s="2">
        <f t="shared" si="117"/>
        <v>0.19718309859154928</v>
      </c>
      <c r="K527" s="2">
        <f t="shared" si="118"/>
        <v>0.77464788732394363</v>
      </c>
      <c r="L527" s="2">
        <f t="shared" si="119"/>
        <v>2.8169014084507043E-2</v>
      </c>
      <c r="M527" s="2">
        <f t="shared" si="120"/>
        <v>7.2858385991025898E-17</v>
      </c>
      <c r="N527" s="53">
        <v>98</v>
      </c>
      <c r="O527" s="53">
        <v>385</v>
      </c>
      <c r="P527" s="53">
        <v>14</v>
      </c>
      <c r="T527" s="57"/>
      <c r="X527" s="53">
        <v>0</v>
      </c>
      <c r="AA527" s="53"/>
      <c r="AG527" t="str">
        <f t="shared" si="114"/>
        <v>Patten</v>
      </c>
      <c r="AH527" t="s">
        <v>1447</v>
      </c>
      <c r="AI527">
        <v>2</v>
      </c>
      <c r="AK527" s="92">
        <v>23</v>
      </c>
      <c r="AL527" s="94">
        <v>19</v>
      </c>
      <c r="AM527" s="94">
        <v>260</v>
      </c>
      <c r="AN527" s="98">
        <v>57150</v>
      </c>
      <c r="AO527" s="98">
        <f t="shared" si="112"/>
        <v>23019</v>
      </c>
      <c r="AP527" t="s">
        <v>1353</v>
      </c>
      <c r="AQ527" s="102">
        <f t="shared" si="113"/>
        <v>2357150</v>
      </c>
      <c r="AR527" s="102"/>
    </row>
    <row r="528" spans="1:44" hidden="1" outlineLevel="1">
      <c r="A528" t="s">
        <v>796</v>
      </c>
      <c r="B528" s="8" t="s">
        <v>2756</v>
      </c>
      <c r="C528" s="1">
        <f t="shared" si="115"/>
        <v>375</v>
      </c>
      <c r="D528" s="6">
        <f>IF(N528&gt;0, RANK(N528,(N528:P528,Q528:AE528)),0)</f>
        <v>2</v>
      </c>
      <c r="E528" s="6">
        <f>IF(O528&gt;0,RANK(O528,(N528:P528,Q528:AE528)),0)</f>
        <v>1</v>
      </c>
      <c r="F528" s="6">
        <f t="shared" si="116"/>
        <v>3</v>
      </c>
      <c r="G528" s="1">
        <f t="shared" si="121"/>
        <v>152</v>
      </c>
      <c r="H528" s="2">
        <f t="shared" si="122"/>
        <v>0.40533333333333332</v>
      </c>
      <c r="I528" s="7"/>
      <c r="J528" s="2">
        <f t="shared" si="117"/>
        <v>0.28266666666666668</v>
      </c>
      <c r="K528" s="2">
        <f t="shared" si="118"/>
        <v>0.68799999999999994</v>
      </c>
      <c r="L528" s="2">
        <f t="shared" si="119"/>
        <v>2.9333333333333333E-2</v>
      </c>
      <c r="M528" s="2">
        <f t="shared" si="120"/>
        <v>1.0061396160665481E-16</v>
      </c>
      <c r="N528" s="53">
        <v>106</v>
      </c>
      <c r="O528" s="53">
        <v>258</v>
      </c>
      <c r="P528" s="53">
        <v>11</v>
      </c>
      <c r="T528" s="57"/>
      <c r="X528" s="53">
        <v>0</v>
      </c>
      <c r="AA528" s="53"/>
      <c r="AG528" t="str">
        <f t="shared" si="114"/>
        <v>Pembroke</v>
      </c>
      <c r="AH528" t="s">
        <v>2757</v>
      </c>
      <c r="AI528">
        <v>2</v>
      </c>
      <c r="AK528" s="92">
        <v>23</v>
      </c>
      <c r="AL528" s="94">
        <v>29</v>
      </c>
      <c r="AM528" s="94">
        <v>160</v>
      </c>
      <c r="AN528" s="98">
        <v>57780</v>
      </c>
      <c r="AO528" s="98">
        <f t="shared" si="112"/>
        <v>23029</v>
      </c>
      <c r="AP528" t="s">
        <v>1353</v>
      </c>
      <c r="AQ528" s="102">
        <f t="shared" si="113"/>
        <v>2357780</v>
      </c>
      <c r="AR528" s="102"/>
    </row>
    <row r="529" spans="1:44" hidden="1" outlineLevel="1">
      <c r="A529" t="s">
        <v>1447</v>
      </c>
      <c r="B529" s="8" t="s">
        <v>2756</v>
      </c>
      <c r="C529" s="1">
        <f t="shared" si="115"/>
        <v>629</v>
      </c>
      <c r="D529" s="6">
        <f>IF(N529&gt;0, RANK(N529,(N529:P529,Q529:AE529)),0)</f>
        <v>2</v>
      </c>
      <c r="E529" s="6">
        <f>IF(O529&gt;0,RANK(O529,(N529:P529,Q529:AE529)),0)</f>
        <v>1</v>
      </c>
      <c r="F529" s="6">
        <f t="shared" si="116"/>
        <v>3</v>
      </c>
      <c r="G529" s="1">
        <f t="shared" si="121"/>
        <v>267</v>
      </c>
      <c r="H529" s="2">
        <f t="shared" si="122"/>
        <v>0.42448330683624802</v>
      </c>
      <c r="I529" s="7"/>
      <c r="J529" s="2">
        <f t="shared" si="117"/>
        <v>0.26391096979332274</v>
      </c>
      <c r="K529" s="2">
        <f t="shared" si="118"/>
        <v>0.68839427662957076</v>
      </c>
      <c r="L529" s="2">
        <f t="shared" si="119"/>
        <v>4.7694753577106522E-2</v>
      </c>
      <c r="M529" s="2">
        <f t="shared" si="120"/>
        <v>-1.3877787807814457E-17</v>
      </c>
      <c r="N529" s="53">
        <v>166</v>
      </c>
      <c r="O529" s="53">
        <v>433</v>
      </c>
      <c r="P529" s="53">
        <v>30</v>
      </c>
      <c r="T529" s="57"/>
      <c r="X529" s="53">
        <v>0</v>
      </c>
      <c r="AA529" s="53"/>
      <c r="AG529" t="str">
        <f t="shared" si="114"/>
        <v>Penobscot</v>
      </c>
      <c r="AH529" t="s">
        <v>2792</v>
      </c>
      <c r="AI529">
        <v>2</v>
      </c>
      <c r="AK529" s="92">
        <v>23</v>
      </c>
      <c r="AL529" s="94">
        <v>9</v>
      </c>
      <c r="AM529" s="94">
        <v>120</v>
      </c>
      <c r="AN529" s="98">
        <v>57920</v>
      </c>
      <c r="AO529" s="98">
        <f t="shared" si="112"/>
        <v>23009</v>
      </c>
      <c r="AP529" t="s">
        <v>1353</v>
      </c>
      <c r="AQ529" s="102">
        <f t="shared" si="113"/>
        <v>2357920</v>
      </c>
      <c r="AR529" s="102"/>
    </row>
    <row r="530" spans="1:44" hidden="1" outlineLevel="1">
      <c r="A530" t="s">
        <v>2389</v>
      </c>
      <c r="B530" s="8" t="s">
        <v>2756</v>
      </c>
      <c r="C530" s="1">
        <f t="shared" si="115"/>
        <v>180</v>
      </c>
      <c r="D530" s="6">
        <f>IF(N530&gt;0, RANK(N530,(N530:P530,Q530:AE530)),0)</f>
        <v>2</v>
      </c>
      <c r="E530" s="6">
        <f>IF(O530&gt;0,RANK(O530,(N530:P530,Q530:AE530)),0)</f>
        <v>1</v>
      </c>
      <c r="F530" s="6">
        <f t="shared" si="116"/>
        <v>3</v>
      </c>
      <c r="G530" s="1">
        <f t="shared" si="121"/>
        <v>124</v>
      </c>
      <c r="H530" s="2">
        <f t="shared" si="122"/>
        <v>0.68888888888888888</v>
      </c>
      <c r="I530" s="7"/>
      <c r="J530" s="2">
        <f t="shared" si="117"/>
        <v>0.13333333333333333</v>
      </c>
      <c r="K530" s="2">
        <f t="shared" si="118"/>
        <v>0.82222222222222219</v>
      </c>
      <c r="L530" s="2">
        <f t="shared" si="119"/>
        <v>4.4444444444444446E-2</v>
      </c>
      <c r="M530" s="2">
        <f t="shared" si="120"/>
        <v>6.2450045135165055E-17</v>
      </c>
      <c r="N530" s="53">
        <v>24</v>
      </c>
      <c r="O530" s="53">
        <v>148</v>
      </c>
      <c r="P530" s="53">
        <v>8</v>
      </c>
      <c r="T530" s="57"/>
      <c r="X530" s="53">
        <v>0</v>
      </c>
      <c r="AA530" s="53"/>
      <c r="AG530" t="str">
        <f t="shared" si="114"/>
        <v>Perham</v>
      </c>
      <c r="AH530" t="s">
        <v>1323</v>
      </c>
      <c r="AI530">
        <v>2</v>
      </c>
      <c r="AK530" s="92">
        <v>23</v>
      </c>
      <c r="AL530" s="94">
        <v>3</v>
      </c>
      <c r="AM530" s="94">
        <v>255</v>
      </c>
      <c r="AN530" s="98">
        <v>58060</v>
      </c>
      <c r="AO530" s="98">
        <f t="shared" si="112"/>
        <v>23003</v>
      </c>
      <c r="AP530" t="s">
        <v>1353</v>
      </c>
      <c r="AQ530" s="102">
        <f t="shared" si="113"/>
        <v>2358060</v>
      </c>
      <c r="AR530" s="102"/>
    </row>
    <row r="531" spans="1:44" hidden="1" outlineLevel="1">
      <c r="A531" t="s">
        <v>1000</v>
      </c>
      <c r="B531" s="8" t="s">
        <v>2756</v>
      </c>
      <c r="C531" s="1">
        <f t="shared" si="115"/>
        <v>8</v>
      </c>
      <c r="D531" s="6">
        <f>IF(N531&gt;0, RANK(N531,(N531:P531,Q531:AE531)),0)</f>
        <v>1</v>
      </c>
      <c r="E531" s="6">
        <f>IF(O531&gt;0,RANK(O531,(N531:P531,Q531:AE531)),0)</f>
        <v>2</v>
      </c>
      <c r="F531" s="6">
        <f t="shared" si="116"/>
        <v>3</v>
      </c>
      <c r="G531" s="1">
        <f t="shared" si="121"/>
        <v>1</v>
      </c>
      <c r="H531" s="2">
        <f t="shared" si="122"/>
        <v>0.125</v>
      </c>
      <c r="I531" s="7"/>
      <c r="J531" s="2">
        <f t="shared" si="117"/>
        <v>0.5</v>
      </c>
      <c r="K531" s="2">
        <f t="shared" si="118"/>
        <v>0.375</v>
      </c>
      <c r="L531" s="2">
        <f t="shared" si="119"/>
        <v>0.125</v>
      </c>
      <c r="M531" s="2">
        <f t="shared" si="120"/>
        <v>0</v>
      </c>
      <c r="N531" s="53">
        <v>4</v>
      </c>
      <c r="O531" s="53">
        <v>3</v>
      </c>
      <c r="P531" s="53">
        <v>1</v>
      </c>
      <c r="T531" s="57"/>
      <c r="X531" s="53">
        <v>0</v>
      </c>
      <c r="AA531" s="53"/>
      <c r="AG531" t="str">
        <f>A531</f>
        <v>Perkins</v>
      </c>
      <c r="AH531" t="s">
        <v>2924</v>
      </c>
      <c r="AI531">
        <v>2</v>
      </c>
      <c r="AK531" s="92">
        <v>23</v>
      </c>
      <c r="AL531" s="94">
        <v>7</v>
      </c>
      <c r="AN531" s="98">
        <v>58100</v>
      </c>
      <c r="AO531" s="98">
        <f t="shared" si="112"/>
        <v>23007</v>
      </c>
      <c r="AP531" t="s">
        <v>2276</v>
      </c>
      <c r="AQ531" s="102">
        <f t="shared" si="113"/>
        <v>2358100</v>
      </c>
      <c r="AR531" s="102"/>
    </row>
    <row r="532" spans="1:44" hidden="1" outlineLevel="1">
      <c r="A532" t="s">
        <v>1994</v>
      </c>
      <c r="B532" s="8" t="s">
        <v>2756</v>
      </c>
      <c r="C532" s="1">
        <f t="shared" si="115"/>
        <v>286</v>
      </c>
      <c r="D532" s="6">
        <f>IF(N532&gt;0, RANK(N532,(N532:P532,Q532:AE532)),0)</f>
        <v>2</v>
      </c>
      <c r="E532" s="6">
        <f>IF(O532&gt;0,RANK(O532,(N532:P532,Q532:AE532)),0)</f>
        <v>1</v>
      </c>
      <c r="F532" s="6">
        <f t="shared" si="116"/>
        <v>3</v>
      </c>
      <c r="G532" s="1">
        <f t="shared" si="121"/>
        <v>160</v>
      </c>
      <c r="H532" s="2">
        <f t="shared" si="122"/>
        <v>0.55944055944055948</v>
      </c>
      <c r="I532" s="7"/>
      <c r="J532" s="2">
        <f t="shared" si="117"/>
        <v>0.21328671328671328</v>
      </c>
      <c r="K532" s="2">
        <f t="shared" si="118"/>
        <v>0.77272727272727271</v>
      </c>
      <c r="L532" s="2">
        <f t="shared" si="119"/>
        <v>1.3986013986013986E-2</v>
      </c>
      <c r="M532" s="2">
        <f t="shared" si="120"/>
        <v>-2.9490299091605721E-17</v>
      </c>
      <c r="N532" s="53">
        <v>61</v>
      </c>
      <c r="O532" s="53">
        <v>221</v>
      </c>
      <c r="P532" s="53">
        <v>4</v>
      </c>
      <c r="T532" s="57"/>
      <c r="X532" s="53">
        <v>0</v>
      </c>
      <c r="AA532" s="53"/>
      <c r="AG532" t="str">
        <f t="shared" si="114"/>
        <v>Perry</v>
      </c>
      <c r="AH532" t="s">
        <v>2757</v>
      </c>
      <c r="AI532">
        <v>2</v>
      </c>
      <c r="AK532" s="92">
        <v>23</v>
      </c>
      <c r="AL532" s="94">
        <v>29</v>
      </c>
      <c r="AM532" s="94">
        <v>165</v>
      </c>
      <c r="AN532" s="98">
        <v>58165</v>
      </c>
      <c r="AO532" s="98">
        <f t="shared" si="112"/>
        <v>23029</v>
      </c>
      <c r="AP532" t="s">
        <v>1353</v>
      </c>
      <c r="AQ532" s="102">
        <f t="shared" si="113"/>
        <v>2358165</v>
      </c>
      <c r="AR532" s="102"/>
    </row>
    <row r="533" spans="1:44" hidden="1" outlineLevel="1">
      <c r="A533" t="s">
        <v>1536</v>
      </c>
      <c r="B533" s="8" t="s">
        <v>2756</v>
      </c>
      <c r="C533" s="1">
        <f t="shared" si="115"/>
        <v>676</v>
      </c>
      <c r="D533" s="6">
        <f>IF(N533&gt;0, RANK(N533,(N533:P533,Q533:AE533)),0)</f>
        <v>2</v>
      </c>
      <c r="E533" s="6">
        <f>IF(O533&gt;0,RANK(O533,(N533:P533,Q533:AE533)),0)</f>
        <v>1</v>
      </c>
      <c r="F533" s="6">
        <f t="shared" si="116"/>
        <v>3</v>
      </c>
      <c r="G533" s="1">
        <f t="shared" si="121"/>
        <v>52</v>
      </c>
      <c r="H533" s="2">
        <f t="shared" si="122"/>
        <v>7.6923076923076927E-2</v>
      </c>
      <c r="I533" s="7"/>
      <c r="J533" s="2">
        <f t="shared" si="117"/>
        <v>0.43639053254437871</v>
      </c>
      <c r="K533" s="2">
        <f t="shared" si="118"/>
        <v>0.51331360946745563</v>
      </c>
      <c r="L533" s="2">
        <f t="shared" si="119"/>
        <v>5.0295857988165681E-2</v>
      </c>
      <c r="M533" s="2">
        <f t="shared" si="120"/>
        <v>3.4694469519536142E-17</v>
      </c>
      <c r="N533" s="53">
        <v>295</v>
      </c>
      <c r="O533" s="53">
        <v>347</v>
      </c>
      <c r="P533" s="53">
        <v>34</v>
      </c>
      <c r="T533" s="57"/>
      <c r="X533" s="53">
        <v>0</v>
      </c>
      <c r="AA533" s="53"/>
      <c r="AG533" t="str">
        <f t="shared" si="114"/>
        <v>Peru</v>
      </c>
      <c r="AH533" t="s">
        <v>1738</v>
      </c>
      <c r="AI533">
        <v>2</v>
      </c>
      <c r="AK533" s="92">
        <v>23</v>
      </c>
      <c r="AL533" s="94">
        <v>17</v>
      </c>
      <c r="AM533" s="94">
        <v>120</v>
      </c>
      <c r="AN533" s="98">
        <v>58270</v>
      </c>
      <c r="AO533" s="98">
        <f t="shared" si="112"/>
        <v>23017</v>
      </c>
      <c r="AP533" t="s">
        <v>1353</v>
      </c>
      <c r="AQ533" s="102">
        <f t="shared" si="113"/>
        <v>2358270</v>
      </c>
      <c r="AR533" s="102"/>
    </row>
    <row r="534" spans="1:44" hidden="1" outlineLevel="1">
      <c r="A534" t="s">
        <v>771</v>
      </c>
      <c r="B534" s="8" t="s">
        <v>2756</v>
      </c>
      <c r="C534" s="1">
        <f t="shared" si="115"/>
        <v>428</v>
      </c>
      <c r="D534" s="6">
        <f>IF(N534&gt;0, RANK(N534,(N534:P534,Q534:AE534)),0)</f>
        <v>2</v>
      </c>
      <c r="E534" s="6">
        <f>IF(O534&gt;0,RANK(O534,(N534:P534,Q534:AE534)),0)</f>
        <v>1</v>
      </c>
      <c r="F534" s="6">
        <f t="shared" si="116"/>
        <v>3</v>
      </c>
      <c r="G534" s="1">
        <f t="shared" si="121"/>
        <v>126</v>
      </c>
      <c r="H534" s="2">
        <f t="shared" si="122"/>
        <v>0.29439252336448596</v>
      </c>
      <c r="I534" s="7"/>
      <c r="J534" s="2">
        <f t="shared" si="117"/>
        <v>0.32476635514018692</v>
      </c>
      <c r="K534" s="2">
        <f t="shared" si="118"/>
        <v>0.61915887850467288</v>
      </c>
      <c r="L534" s="2">
        <f t="shared" si="119"/>
        <v>5.6074766355140186E-2</v>
      </c>
      <c r="M534" s="2">
        <f t="shared" si="120"/>
        <v>6.9388939039072284E-18</v>
      </c>
      <c r="N534" s="53">
        <v>139</v>
      </c>
      <c r="O534" s="53">
        <v>265</v>
      </c>
      <c r="P534" s="53">
        <v>24</v>
      </c>
      <c r="T534" s="57"/>
      <c r="X534" s="53">
        <v>0</v>
      </c>
      <c r="AA534" s="53"/>
      <c r="AG534" t="str">
        <f t="shared" si="114"/>
        <v>Phillips</v>
      </c>
      <c r="AH534" t="s">
        <v>2924</v>
      </c>
      <c r="AI534">
        <v>2</v>
      </c>
      <c r="AK534" s="92">
        <v>23</v>
      </c>
      <c r="AL534" s="94">
        <v>7</v>
      </c>
      <c r="AM534" s="94">
        <v>70</v>
      </c>
      <c r="AN534" s="98">
        <v>58445</v>
      </c>
      <c r="AO534" s="98">
        <f t="shared" si="112"/>
        <v>23007</v>
      </c>
      <c r="AP534" t="s">
        <v>1353</v>
      </c>
      <c r="AQ534" s="102">
        <f t="shared" si="113"/>
        <v>2358445</v>
      </c>
      <c r="AR534" s="102"/>
    </row>
    <row r="535" spans="1:44" hidden="1" outlineLevel="1">
      <c r="A535" t="s">
        <v>1832</v>
      </c>
      <c r="B535" s="8" t="s">
        <v>2756</v>
      </c>
      <c r="C535" s="1">
        <f t="shared" si="115"/>
        <v>937</v>
      </c>
      <c r="D535" s="6">
        <f>IF(N535&gt;0, RANK(N535,(N535:P535,Q535:AE535)),0)</f>
        <v>2</v>
      </c>
      <c r="E535" s="6">
        <f>IF(O535&gt;0,RANK(O535,(N535:P535,Q535:AE535)),0)</f>
        <v>1</v>
      </c>
      <c r="F535" s="6">
        <f t="shared" si="116"/>
        <v>3</v>
      </c>
      <c r="G535" s="1">
        <f t="shared" si="121"/>
        <v>286</v>
      </c>
      <c r="H535" s="2">
        <f t="shared" si="122"/>
        <v>0.30522945570971183</v>
      </c>
      <c r="I535" s="7"/>
      <c r="J535" s="2">
        <f t="shared" si="117"/>
        <v>0.32764140875133402</v>
      </c>
      <c r="K535" s="2">
        <f t="shared" si="118"/>
        <v>0.6328708644610459</v>
      </c>
      <c r="L535" s="2">
        <f t="shared" si="119"/>
        <v>3.9487726787620067E-2</v>
      </c>
      <c r="M535" s="2">
        <f t="shared" si="120"/>
        <v>6.9388939039072284E-17</v>
      </c>
      <c r="N535" s="53">
        <v>307</v>
      </c>
      <c r="O535" s="53">
        <v>593</v>
      </c>
      <c r="P535" s="53">
        <v>37</v>
      </c>
      <c r="T535" s="57"/>
      <c r="X535" s="53">
        <v>0</v>
      </c>
      <c r="AA535" s="53"/>
      <c r="AG535" t="str">
        <f t="shared" si="114"/>
        <v>Phippsburg</v>
      </c>
      <c r="AH535" t="s">
        <v>780</v>
      </c>
      <c r="AI535">
        <v>1</v>
      </c>
      <c r="AK535" s="92">
        <v>23</v>
      </c>
      <c r="AL535" s="94">
        <v>23</v>
      </c>
      <c r="AM535" s="94">
        <v>30</v>
      </c>
      <c r="AN535" s="98">
        <v>58515</v>
      </c>
      <c r="AO535" s="98">
        <f t="shared" si="112"/>
        <v>23023</v>
      </c>
      <c r="AP535" t="s">
        <v>1353</v>
      </c>
      <c r="AQ535" s="102">
        <f t="shared" si="113"/>
        <v>2358515</v>
      </c>
      <c r="AR535" s="102"/>
    </row>
    <row r="536" spans="1:44" hidden="1" outlineLevel="1">
      <c r="A536" t="s">
        <v>66</v>
      </c>
      <c r="B536" s="8" t="s">
        <v>2756</v>
      </c>
      <c r="C536" s="1">
        <f t="shared" si="115"/>
        <v>1556</v>
      </c>
      <c r="D536" s="6">
        <f>IF(N536&gt;0, RANK(N536,(N536:P536,Q536:AE536)),0)</f>
        <v>2</v>
      </c>
      <c r="E536" s="6">
        <f>IF(O536&gt;0,RANK(O536,(N536:P536,Q536:AE536)),0)</f>
        <v>1</v>
      </c>
      <c r="F536" s="6">
        <f t="shared" si="116"/>
        <v>3</v>
      </c>
      <c r="G536" s="1">
        <f t="shared" si="121"/>
        <v>552</v>
      </c>
      <c r="H536" s="2">
        <f t="shared" si="122"/>
        <v>0.35475578406169667</v>
      </c>
      <c r="I536" s="7"/>
      <c r="J536" s="2">
        <f t="shared" si="117"/>
        <v>0.30334190231362468</v>
      </c>
      <c r="K536" s="2">
        <f t="shared" si="118"/>
        <v>0.65809768637532129</v>
      </c>
      <c r="L536" s="2">
        <f t="shared" si="119"/>
        <v>3.8560411311053984E-2</v>
      </c>
      <c r="M536" s="2">
        <f t="shared" si="120"/>
        <v>4.8572257327350599E-17</v>
      </c>
      <c r="N536" s="53">
        <v>472</v>
      </c>
      <c r="O536" s="53">
        <v>1024</v>
      </c>
      <c r="P536" s="53">
        <v>60</v>
      </c>
      <c r="T536" s="57"/>
      <c r="X536" s="53">
        <v>0</v>
      </c>
      <c r="AA536" s="53"/>
      <c r="AG536" t="str">
        <f t="shared" si="114"/>
        <v>Pittsfield</v>
      </c>
      <c r="AH536" t="s">
        <v>198</v>
      </c>
      <c r="AI536">
        <v>2</v>
      </c>
      <c r="AK536" s="92">
        <v>23</v>
      </c>
      <c r="AL536" s="94">
        <v>25</v>
      </c>
      <c r="AM536" s="94">
        <v>120</v>
      </c>
      <c r="AN536" s="98">
        <v>59005</v>
      </c>
      <c r="AO536" s="98">
        <f t="shared" si="112"/>
        <v>23025</v>
      </c>
      <c r="AP536" t="s">
        <v>1353</v>
      </c>
      <c r="AQ536" s="102">
        <f t="shared" si="113"/>
        <v>2359005</v>
      </c>
      <c r="AR536" s="102"/>
    </row>
    <row r="537" spans="1:44" hidden="1" outlineLevel="1">
      <c r="A537" t="s">
        <v>2082</v>
      </c>
      <c r="B537" s="8" t="s">
        <v>2756</v>
      </c>
      <c r="C537" s="1">
        <f t="shared" si="115"/>
        <v>1232</v>
      </c>
      <c r="D537" s="6">
        <f>IF(N537&gt;0, RANK(N537,(N537:P537,Q537:AE537)),0)</f>
        <v>2</v>
      </c>
      <c r="E537" s="6">
        <f>IF(O537&gt;0,RANK(O537,(N537:P537,Q537:AE537)),0)</f>
        <v>1</v>
      </c>
      <c r="F537" s="6">
        <f t="shared" si="116"/>
        <v>3</v>
      </c>
      <c r="G537" s="1">
        <f t="shared" si="121"/>
        <v>383</v>
      </c>
      <c r="H537" s="2">
        <f t="shared" si="122"/>
        <v>0.31087662337662336</v>
      </c>
      <c r="I537" s="7"/>
      <c r="J537" s="2">
        <f t="shared" si="117"/>
        <v>0.32224025974025972</v>
      </c>
      <c r="K537" s="2">
        <f t="shared" si="118"/>
        <v>0.63311688311688308</v>
      </c>
      <c r="L537" s="2">
        <f t="shared" si="119"/>
        <v>4.4642857142857144E-2</v>
      </c>
      <c r="M537" s="2">
        <f t="shared" si="120"/>
        <v>6.2450045135165055E-17</v>
      </c>
      <c r="N537" s="53">
        <v>397</v>
      </c>
      <c r="O537" s="53">
        <v>780</v>
      </c>
      <c r="P537" s="53">
        <v>55</v>
      </c>
      <c r="T537" s="57"/>
      <c r="X537" s="53">
        <v>0</v>
      </c>
      <c r="AA537" s="53"/>
      <c r="AG537" t="str">
        <f t="shared" si="114"/>
        <v>Pittston</v>
      </c>
      <c r="AH537" t="s">
        <v>1129</v>
      </c>
      <c r="AI537">
        <v>1</v>
      </c>
      <c r="AK537" s="92">
        <v>23</v>
      </c>
      <c r="AL537" s="94">
        <v>11</v>
      </c>
      <c r="AM537" s="94">
        <v>85</v>
      </c>
      <c r="AN537" s="98">
        <v>59110</v>
      </c>
      <c r="AO537" s="98">
        <f t="shared" si="112"/>
        <v>23011</v>
      </c>
      <c r="AP537" t="s">
        <v>1353</v>
      </c>
      <c r="AQ537" s="102">
        <f t="shared" si="113"/>
        <v>2359110</v>
      </c>
      <c r="AR537" s="102"/>
    </row>
    <row r="538" spans="1:44" hidden="1" outlineLevel="1">
      <c r="A538" t="s">
        <v>1311</v>
      </c>
      <c r="B538" s="8" t="s">
        <v>2756</v>
      </c>
      <c r="C538" s="1">
        <f t="shared" si="115"/>
        <v>132</v>
      </c>
      <c r="D538" s="6">
        <f>IF(N538&gt;0, RANK(N538,(N538:P538,Q538:AE538)),0)</f>
        <v>1</v>
      </c>
      <c r="E538" s="6">
        <f>IF(O538&gt;0,RANK(O538,(N538:P538,Q538:AE538)),0)</f>
        <v>2</v>
      </c>
      <c r="F538" s="6">
        <f t="shared" si="116"/>
        <v>0</v>
      </c>
      <c r="G538" s="1">
        <f t="shared" si="121"/>
        <v>14</v>
      </c>
      <c r="H538" s="2">
        <f t="shared" si="122"/>
        <v>0.10606060606060606</v>
      </c>
      <c r="I538" s="7"/>
      <c r="J538" s="2">
        <f t="shared" si="117"/>
        <v>0.55303030303030298</v>
      </c>
      <c r="K538" s="2">
        <f t="shared" si="118"/>
        <v>0.44696969696969696</v>
      </c>
      <c r="L538" s="2">
        <f t="shared" si="119"/>
        <v>0</v>
      </c>
      <c r="M538" s="2">
        <f t="shared" si="120"/>
        <v>5.5511151231257827E-17</v>
      </c>
      <c r="N538" s="53">
        <v>73</v>
      </c>
      <c r="O538" s="53">
        <v>59</v>
      </c>
      <c r="P538" s="53">
        <v>0</v>
      </c>
      <c r="T538" s="57"/>
      <c r="X538" s="53">
        <v>0</v>
      </c>
      <c r="AA538" s="53"/>
      <c r="AG538" t="str">
        <f t="shared" si="114"/>
        <v>Pleasant Point</v>
      </c>
      <c r="AH538" t="s">
        <v>2757</v>
      </c>
      <c r="AI538">
        <v>2</v>
      </c>
      <c r="AK538" s="92">
        <v>23</v>
      </c>
      <c r="AL538" s="94">
        <v>29</v>
      </c>
      <c r="AN538" s="98">
        <v>59600</v>
      </c>
      <c r="AO538" s="98">
        <f t="shared" si="112"/>
        <v>23029</v>
      </c>
      <c r="AP538" t="s">
        <v>1512</v>
      </c>
      <c r="AQ538" s="102">
        <f t="shared" si="113"/>
        <v>2359600</v>
      </c>
      <c r="AR538" s="102"/>
    </row>
    <row r="539" spans="1:44" hidden="1" outlineLevel="1">
      <c r="A539" t="s">
        <v>2075</v>
      </c>
      <c r="B539" s="8" t="s">
        <v>2756</v>
      </c>
      <c r="C539" s="1">
        <f t="shared" si="115"/>
        <v>50</v>
      </c>
      <c r="D539" s="6">
        <f>IF(N539&gt;0, RANK(N539,(N539:P539,Q539:AE539)),0)</f>
        <v>2</v>
      </c>
      <c r="E539" s="6">
        <f>IF(O539&gt;0,RANK(O539,(N539:P539,Q539:AE539)),0)</f>
        <v>1</v>
      </c>
      <c r="F539" s="6">
        <f t="shared" si="116"/>
        <v>3</v>
      </c>
      <c r="G539" s="1">
        <f t="shared" si="121"/>
        <v>29</v>
      </c>
      <c r="H539" s="2">
        <f t="shared" si="122"/>
        <v>0.57999999999999996</v>
      </c>
      <c r="I539" s="7"/>
      <c r="J539" s="2">
        <f t="shared" si="117"/>
        <v>0.18</v>
      </c>
      <c r="K539" s="2">
        <f t="shared" si="118"/>
        <v>0.76</v>
      </c>
      <c r="L539" s="2">
        <f t="shared" si="119"/>
        <v>0.06</v>
      </c>
      <c r="M539" s="2">
        <f t="shared" si="120"/>
        <v>5.5511151231257827E-17</v>
      </c>
      <c r="N539" s="53">
        <v>9</v>
      </c>
      <c r="O539" s="53">
        <v>38</v>
      </c>
      <c r="P539" s="53">
        <v>3</v>
      </c>
      <c r="T539" s="57"/>
      <c r="X539" s="53">
        <v>0</v>
      </c>
      <c r="AA539" s="53"/>
      <c r="AG539" t="str">
        <f t="shared" si="114"/>
        <v>Pleasant Ridge</v>
      </c>
      <c r="AH539" t="s">
        <v>198</v>
      </c>
      <c r="AI539">
        <v>2</v>
      </c>
      <c r="AK539" s="92">
        <v>23</v>
      </c>
      <c r="AL539" s="94">
        <v>25</v>
      </c>
      <c r="AM539" s="94">
        <v>125</v>
      </c>
      <c r="AN539" s="98">
        <v>59705</v>
      </c>
      <c r="AO539" s="98">
        <f t="shared" si="112"/>
        <v>23025</v>
      </c>
      <c r="AP539" t="s">
        <v>2239</v>
      </c>
      <c r="AQ539" s="102">
        <f t="shared" si="113"/>
        <v>2359705</v>
      </c>
      <c r="AR539" s="102"/>
    </row>
    <row r="540" spans="1:44" hidden="1" outlineLevel="1">
      <c r="A540" t="s">
        <v>1668</v>
      </c>
      <c r="B540" s="8" t="s">
        <v>2756</v>
      </c>
      <c r="C540" s="1">
        <f t="shared" si="115"/>
        <v>413</v>
      </c>
      <c r="D540" s="6">
        <f>IF(N540&gt;0, RANK(N540,(N540:P540,Q540:AE540)),0)</f>
        <v>2</v>
      </c>
      <c r="E540" s="6">
        <f>IF(O540&gt;0,RANK(O540,(N540:P540,Q540:AE540)),0)</f>
        <v>1</v>
      </c>
      <c r="F540" s="6">
        <f t="shared" si="116"/>
        <v>3</v>
      </c>
      <c r="G540" s="1">
        <f t="shared" si="121"/>
        <v>183</v>
      </c>
      <c r="H540" s="2">
        <f t="shared" si="122"/>
        <v>0.4430992736077482</v>
      </c>
      <c r="I540" s="7"/>
      <c r="J540" s="2">
        <f t="shared" si="117"/>
        <v>0.25907990314769974</v>
      </c>
      <c r="K540" s="2">
        <f t="shared" si="118"/>
        <v>0.70217917675544794</v>
      </c>
      <c r="L540" s="2">
        <f t="shared" si="119"/>
        <v>3.8740920096852302E-2</v>
      </c>
      <c r="M540" s="2">
        <f t="shared" si="120"/>
        <v>-4.163336342344337E-17</v>
      </c>
      <c r="N540" s="53">
        <v>107</v>
      </c>
      <c r="O540" s="53">
        <v>290</v>
      </c>
      <c r="P540" s="53">
        <v>16</v>
      </c>
      <c r="T540" s="57"/>
      <c r="X540" s="53">
        <v>0</v>
      </c>
      <c r="AA540" s="53"/>
      <c r="AG540" t="str">
        <f t="shared" si="114"/>
        <v>Plymouth</v>
      </c>
      <c r="AH540" t="s">
        <v>1447</v>
      </c>
      <c r="AI540">
        <v>2</v>
      </c>
      <c r="AK540" s="92">
        <v>23</v>
      </c>
      <c r="AL540" s="94">
        <v>19</v>
      </c>
      <c r="AM540" s="94">
        <v>265</v>
      </c>
      <c r="AN540" s="98">
        <v>59950</v>
      </c>
      <c r="AO540" s="98">
        <f t="shared" si="112"/>
        <v>23019</v>
      </c>
      <c r="AP540" t="s">
        <v>1353</v>
      </c>
      <c r="AQ540" s="102">
        <f t="shared" si="113"/>
        <v>2359950</v>
      </c>
      <c r="AR540" s="102"/>
    </row>
    <row r="541" spans="1:44" hidden="1" outlineLevel="1">
      <c r="A541" t="s">
        <v>2083</v>
      </c>
      <c r="B541" s="8" t="s">
        <v>2756</v>
      </c>
      <c r="C541" s="1">
        <f t="shared" si="115"/>
        <v>1804</v>
      </c>
      <c r="D541" s="6">
        <f>IF(N541&gt;0, RANK(N541,(N541:P541,Q541:AE541)),0)</f>
        <v>2</v>
      </c>
      <c r="E541" s="6">
        <f>IF(O541&gt;0,RANK(O541,(N541:P541,Q541:AE541)),0)</f>
        <v>1</v>
      </c>
      <c r="F541" s="6">
        <f t="shared" si="116"/>
        <v>3</v>
      </c>
      <c r="G541" s="1">
        <f t="shared" si="121"/>
        <v>544</v>
      </c>
      <c r="H541" s="2">
        <f t="shared" si="122"/>
        <v>0.30155210643015523</v>
      </c>
      <c r="I541" s="7"/>
      <c r="J541" s="2">
        <f t="shared" si="117"/>
        <v>0.32538802660753879</v>
      </c>
      <c r="K541" s="2">
        <f t="shared" si="118"/>
        <v>0.62694013303769403</v>
      </c>
      <c r="L541" s="2">
        <f t="shared" si="119"/>
        <v>4.7671840354767181E-2</v>
      </c>
      <c r="M541" s="2">
        <f t="shared" si="120"/>
        <v>-5.5511151231257827E-17</v>
      </c>
      <c r="N541" s="53">
        <v>587</v>
      </c>
      <c r="O541" s="53">
        <v>1131</v>
      </c>
      <c r="P541" s="53">
        <v>86</v>
      </c>
      <c r="T541" s="57"/>
      <c r="X541" s="53">
        <v>0</v>
      </c>
      <c r="AA541" s="53"/>
      <c r="AG541" t="str">
        <f t="shared" si="114"/>
        <v>Poland</v>
      </c>
      <c r="AH541" t="s">
        <v>1981</v>
      </c>
      <c r="AI541">
        <v>2</v>
      </c>
      <c r="AK541" s="92">
        <v>23</v>
      </c>
      <c r="AL541" s="94">
        <v>1</v>
      </c>
      <c r="AM541" s="94">
        <v>55</v>
      </c>
      <c r="AN541" s="98">
        <v>60020</v>
      </c>
      <c r="AO541" s="98">
        <f t="shared" si="112"/>
        <v>23001</v>
      </c>
      <c r="AP541" t="s">
        <v>1353</v>
      </c>
      <c r="AQ541" s="102">
        <f t="shared" si="113"/>
        <v>2360020</v>
      </c>
      <c r="AR541" s="102"/>
    </row>
    <row r="542" spans="1:44" hidden="1" outlineLevel="1">
      <c r="A542" t="s">
        <v>78</v>
      </c>
      <c r="B542" s="8" t="s">
        <v>2756</v>
      </c>
      <c r="C542" s="1">
        <f t="shared" si="115"/>
        <v>212</v>
      </c>
      <c r="D542" s="6">
        <f>IF(N542&gt;0, RANK(N542,(N542:P542,Q542:AE542)),0)</f>
        <v>2</v>
      </c>
      <c r="E542" s="6">
        <f>IF(O542&gt;0,RANK(O542,(N542:P542,Q542:AE542)),0)</f>
        <v>1</v>
      </c>
      <c r="F542" s="6">
        <f t="shared" si="116"/>
        <v>3</v>
      </c>
      <c r="G542" s="1">
        <f t="shared" si="121"/>
        <v>119</v>
      </c>
      <c r="H542" s="2">
        <f t="shared" si="122"/>
        <v>0.56132075471698117</v>
      </c>
      <c r="I542" s="7"/>
      <c r="J542" s="2">
        <f t="shared" si="117"/>
        <v>0.18867924528301888</v>
      </c>
      <c r="K542" s="2">
        <f t="shared" si="118"/>
        <v>0.75</v>
      </c>
      <c r="L542" s="2">
        <f t="shared" si="119"/>
        <v>6.1320754716981132E-2</v>
      </c>
      <c r="M542" s="2">
        <f t="shared" si="120"/>
        <v>4.163336342344337E-17</v>
      </c>
      <c r="N542" s="53">
        <v>40</v>
      </c>
      <c r="O542" s="53">
        <v>159</v>
      </c>
      <c r="P542" s="53">
        <v>13</v>
      </c>
      <c r="T542" s="57"/>
      <c r="X542" s="53">
        <v>0</v>
      </c>
      <c r="AA542" s="53"/>
      <c r="AG542" t="str">
        <f t="shared" si="114"/>
        <v>Portage Lake</v>
      </c>
      <c r="AH542" t="s">
        <v>1323</v>
      </c>
      <c r="AI542">
        <v>2</v>
      </c>
      <c r="AK542" s="92">
        <v>23</v>
      </c>
      <c r="AL542" s="94">
        <v>3</v>
      </c>
      <c r="AM542" s="94">
        <v>260</v>
      </c>
      <c r="AN542" s="98">
        <v>60300</v>
      </c>
      <c r="AO542" s="98">
        <f t="shared" si="112"/>
        <v>23003</v>
      </c>
      <c r="AP542" t="s">
        <v>1353</v>
      </c>
      <c r="AQ542" s="102">
        <f t="shared" si="113"/>
        <v>2360300</v>
      </c>
      <c r="AR542" s="102"/>
    </row>
    <row r="543" spans="1:44" hidden="1" outlineLevel="1">
      <c r="A543" t="s">
        <v>1193</v>
      </c>
      <c r="B543" s="8" t="s">
        <v>2756</v>
      </c>
      <c r="C543" s="1">
        <f t="shared" si="115"/>
        <v>522</v>
      </c>
      <c r="D543" s="6">
        <f>IF(N543&gt;0, RANK(N543,(N543:P543,Q543:AE543)),0)</f>
        <v>2</v>
      </c>
      <c r="E543" s="6">
        <f>IF(O543&gt;0,RANK(O543,(N543:P543,Q543:AE543)),0)</f>
        <v>1</v>
      </c>
      <c r="F543" s="6">
        <f t="shared" si="116"/>
        <v>3</v>
      </c>
      <c r="G543" s="1">
        <f t="shared" si="121"/>
        <v>183</v>
      </c>
      <c r="H543" s="2">
        <f t="shared" si="122"/>
        <v>0.35057471264367818</v>
      </c>
      <c r="I543" s="7"/>
      <c r="J543" s="2">
        <f t="shared" si="117"/>
        <v>0.30842911877394635</v>
      </c>
      <c r="K543" s="2">
        <f t="shared" si="118"/>
        <v>0.65900383141762453</v>
      </c>
      <c r="L543" s="2">
        <f t="shared" si="119"/>
        <v>2.1072796934865901E-2</v>
      </c>
      <c r="M543" s="2">
        <f t="shared" si="120"/>
        <v>1.149425287356327E-2</v>
      </c>
      <c r="N543" s="53">
        <v>161</v>
      </c>
      <c r="O543" s="53">
        <v>344</v>
      </c>
      <c r="P543" s="53">
        <v>11</v>
      </c>
      <c r="T543" s="57"/>
      <c r="X543" s="53">
        <v>6</v>
      </c>
      <c r="AA543" s="53"/>
      <c r="AG543" t="str">
        <f t="shared" si="114"/>
        <v>Porter</v>
      </c>
      <c r="AH543" t="s">
        <v>1738</v>
      </c>
      <c r="AI543">
        <v>2</v>
      </c>
      <c r="AK543" s="92">
        <v>23</v>
      </c>
      <c r="AL543" s="94">
        <v>17</v>
      </c>
      <c r="AM543" s="94">
        <v>125</v>
      </c>
      <c r="AN543" s="98">
        <v>60405</v>
      </c>
      <c r="AO543" s="98">
        <f t="shared" si="112"/>
        <v>23017</v>
      </c>
      <c r="AP543" t="s">
        <v>1353</v>
      </c>
      <c r="AQ543" s="102">
        <f t="shared" si="113"/>
        <v>2360405</v>
      </c>
      <c r="AR543" s="102"/>
    </row>
    <row r="544" spans="1:44" hidden="1" outlineLevel="1">
      <c r="A544" t="s">
        <v>534</v>
      </c>
      <c r="B544" s="8" t="s">
        <v>2756</v>
      </c>
      <c r="C544" s="1">
        <f t="shared" si="115"/>
        <v>25628</v>
      </c>
      <c r="D544" s="6">
        <f>IF(N544&gt;0, RANK(N544,(N544:P544,Q544:AE544)),0)</f>
        <v>1</v>
      </c>
      <c r="E544" s="6">
        <f>IF(O544&gt;0,RANK(O544,(N544:P544,Q544:AE544)),0)</f>
        <v>2</v>
      </c>
      <c r="F544" s="6">
        <f t="shared" si="116"/>
        <v>3</v>
      </c>
      <c r="G544" s="1">
        <f t="shared" si="121"/>
        <v>4675</v>
      </c>
      <c r="H544" s="2">
        <f t="shared" si="122"/>
        <v>0.18241766817543312</v>
      </c>
      <c r="I544" s="7"/>
      <c r="J544" s="2">
        <f t="shared" si="117"/>
        <v>0.58131730919307012</v>
      </c>
      <c r="K544" s="2">
        <f t="shared" si="118"/>
        <v>0.39889964101763697</v>
      </c>
      <c r="L544" s="2">
        <f t="shared" si="119"/>
        <v>1.9548930856875292E-2</v>
      </c>
      <c r="M544" s="2">
        <f t="shared" si="120"/>
        <v>2.3411893241761378E-4</v>
      </c>
      <c r="N544" s="53">
        <v>14898</v>
      </c>
      <c r="O544" s="53">
        <v>10223</v>
      </c>
      <c r="P544" s="53">
        <v>501</v>
      </c>
      <c r="T544" s="57"/>
      <c r="X544" s="53">
        <v>6</v>
      </c>
      <c r="AA544" s="53"/>
      <c r="AG544" t="str">
        <f t="shared" si="114"/>
        <v>Portland</v>
      </c>
      <c r="AH544" t="s">
        <v>608</v>
      </c>
      <c r="AI544">
        <v>1</v>
      </c>
      <c r="AK544" s="92">
        <v>23</v>
      </c>
      <c r="AL544" s="94">
        <v>5</v>
      </c>
      <c r="AM544" s="94">
        <v>85</v>
      </c>
      <c r="AN544" s="98">
        <v>60545</v>
      </c>
      <c r="AO544" s="98">
        <f t="shared" si="112"/>
        <v>23005</v>
      </c>
      <c r="AP544" t="s">
        <v>2485</v>
      </c>
      <c r="AQ544" s="102">
        <f t="shared" si="113"/>
        <v>2360545</v>
      </c>
      <c r="AR544" s="102"/>
    </row>
    <row r="545" spans="1:44" hidden="1" outlineLevel="1">
      <c r="A545" t="s">
        <v>322</v>
      </c>
      <c r="B545" s="8" t="s">
        <v>2756</v>
      </c>
      <c r="C545" s="1">
        <f t="shared" si="115"/>
        <v>704</v>
      </c>
      <c r="D545" s="6">
        <f>IF(N545&gt;0, RANK(N545,(N545:P545,Q545:AE545)),0)</f>
        <v>2</v>
      </c>
      <c r="E545" s="6">
        <f>IF(O545&gt;0,RANK(O545,(N545:P545,Q545:AE545)),0)</f>
        <v>1</v>
      </c>
      <c r="F545" s="6">
        <f t="shared" si="116"/>
        <v>3</v>
      </c>
      <c r="G545" s="1">
        <f t="shared" si="121"/>
        <v>114</v>
      </c>
      <c r="H545" s="2">
        <f t="shared" si="122"/>
        <v>0.16193181818181818</v>
      </c>
      <c r="I545" s="7"/>
      <c r="J545" s="2">
        <f t="shared" si="117"/>
        <v>0.40909090909090912</v>
      </c>
      <c r="K545" s="2">
        <f t="shared" si="118"/>
        <v>0.57102272727272729</v>
      </c>
      <c r="L545" s="2">
        <f t="shared" si="119"/>
        <v>1.8465909090909092E-2</v>
      </c>
      <c r="M545" s="2">
        <f t="shared" si="120"/>
        <v>1.4204545454544436E-3</v>
      </c>
      <c r="N545" s="53">
        <v>288</v>
      </c>
      <c r="O545" s="53">
        <v>402</v>
      </c>
      <c r="P545" s="53">
        <v>13</v>
      </c>
      <c r="T545" s="57"/>
      <c r="X545" s="53">
        <v>1</v>
      </c>
      <c r="AA545" s="53"/>
      <c r="AG545" t="str">
        <f t="shared" si="114"/>
        <v>Pownal</v>
      </c>
      <c r="AH545" t="s">
        <v>608</v>
      </c>
      <c r="AI545">
        <v>1</v>
      </c>
      <c r="AK545" s="92">
        <v>23</v>
      </c>
      <c r="AL545" s="94">
        <v>5</v>
      </c>
      <c r="AM545" s="94">
        <v>90</v>
      </c>
      <c r="AN545" s="98">
        <v>60685</v>
      </c>
      <c r="AO545" s="98">
        <f t="shared" si="112"/>
        <v>23005</v>
      </c>
      <c r="AP545" t="s">
        <v>1353</v>
      </c>
      <c r="AQ545" s="102">
        <f t="shared" si="113"/>
        <v>2360685</v>
      </c>
      <c r="AR545" s="102"/>
    </row>
    <row r="546" spans="1:44" hidden="1" outlineLevel="1">
      <c r="A546" s="34" t="s">
        <v>1231</v>
      </c>
      <c r="B546" s="8" t="s">
        <v>2756</v>
      </c>
      <c r="C546" s="1">
        <f t="shared" si="115"/>
        <v>47</v>
      </c>
      <c r="D546" s="6">
        <f>IF(N546&gt;0, RANK(N546,(N546:P546,Q546:AE546)),0)</f>
        <v>2</v>
      </c>
      <c r="E546" s="6">
        <f>IF(O546&gt;0,RANK(O546,(N546:P546,Q546:AE546)),0)</f>
        <v>1</v>
      </c>
      <c r="F546" s="6">
        <f t="shared" si="116"/>
        <v>3</v>
      </c>
      <c r="G546" s="1">
        <f t="shared" si="121"/>
        <v>23</v>
      </c>
      <c r="H546" s="2">
        <f t="shared" si="122"/>
        <v>0.48936170212765956</v>
      </c>
      <c r="I546" s="7"/>
      <c r="J546" s="2">
        <f t="shared" si="117"/>
        <v>0.23404255319148937</v>
      </c>
      <c r="K546" s="2">
        <f t="shared" si="118"/>
        <v>0.72340425531914898</v>
      </c>
      <c r="L546" s="2">
        <f t="shared" si="119"/>
        <v>4.2553191489361701E-2</v>
      </c>
      <c r="M546" s="2">
        <f t="shared" si="120"/>
        <v>-4.8572257327350599E-17</v>
      </c>
      <c r="N546" s="53">
        <v>11</v>
      </c>
      <c r="O546" s="53">
        <v>34</v>
      </c>
      <c r="P546" s="53">
        <v>2</v>
      </c>
      <c r="T546" s="57"/>
      <c r="X546" s="53">
        <v>0</v>
      </c>
      <c r="AA546" s="53"/>
      <c r="AG546" t="str">
        <f t="shared" si="114"/>
        <v>Prentiss</v>
      </c>
      <c r="AH546" t="s">
        <v>1447</v>
      </c>
      <c r="AI546">
        <v>2</v>
      </c>
      <c r="AK546" s="92">
        <v>23</v>
      </c>
      <c r="AL546" s="94">
        <v>19</v>
      </c>
      <c r="AM546" s="94">
        <v>270</v>
      </c>
      <c r="AN546" s="98">
        <v>60790</v>
      </c>
      <c r="AO546" s="98">
        <f t="shared" si="112"/>
        <v>23019</v>
      </c>
      <c r="AP546" t="s">
        <v>2276</v>
      </c>
      <c r="AQ546" s="102">
        <f t="shared" si="113"/>
        <v>2360790</v>
      </c>
      <c r="AR546" s="102"/>
    </row>
    <row r="547" spans="1:44" hidden="1" outlineLevel="1">
      <c r="A547" t="s">
        <v>1335</v>
      </c>
      <c r="B547" s="8" t="s">
        <v>2756</v>
      </c>
      <c r="C547" s="1">
        <f t="shared" si="115"/>
        <v>3524</v>
      </c>
      <c r="D547" s="6">
        <f>IF(N547&gt;0, RANK(N547,(N547:P547,Q547:AE547)),0)</f>
        <v>2</v>
      </c>
      <c r="E547" s="6">
        <f>IF(O547&gt;0,RANK(O547,(N547:P547,Q547:AE547)),0)</f>
        <v>1</v>
      </c>
      <c r="F547" s="6">
        <f t="shared" si="116"/>
        <v>3</v>
      </c>
      <c r="G547" s="1">
        <f t="shared" si="121"/>
        <v>2123</v>
      </c>
      <c r="H547" s="2">
        <f t="shared" si="122"/>
        <v>0.60244040862656068</v>
      </c>
      <c r="I547" s="7"/>
      <c r="J547" s="2">
        <f t="shared" si="117"/>
        <v>0.18671963677639047</v>
      </c>
      <c r="K547" s="2">
        <f t="shared" si="118"/>
        <v>0.78916004540295115</v>
      </c>
      <c r="L547" s="2">
        <f t="shared" si="119"/>
        <v>2.4120317820658342E-2</v>
      </c>
      <c r="M547" s="2">
        <f t="shared" si="120"/>
        <v>3.4694469519536142E-17</v>
      </c>
      <c r="N547" s="53">
        <v>658</v>
      </c>
      <c r="O547" s="53">
        <v>2781</v>
      </c>
      <c r="P547" s="53">
        <v>85</v>
      </c>
      <c r="T547" s="57"/>
      <c r="X547" s="53">
        <v>0</v>
      </c>
      <c r="AA547" s="53"/>
      <c r="AG547" t="str">
        <f t="shared" si="114"/>
        <v>Presque Isle</v>
      </c>
      <c r="AH547" t="s">
        <v>1323</v>
      </c>
      <c r="AI547">
        <v>2</v>
      </c>
      <c r="AK547" s="92">
        <v>23</v>
      </c>
      <c r="AL547" s="94">
        <v>3</v>
      </c>
      <c r="AM547" s="94">
        <v>265</v>
      </c>
      <c r="AN547" s="98">
        <v>60825</v>
      </c>
      <c r="AO547" s="98">
        <f t="shared" si="112"/>
        <v>23003</v>
      </c>
      <c r="AP547" t="s">
        <v>2485</v>
      </c>
      <c r="AQ547" s="102">
        <f t="shared" si="113"/>
        <v>2360825</v>
      </c>
      <c r="AR547" s="102"/>
    </row>
    <row r="548" spans="1:44" hidden="1" outlineLevel="1">
      <c r="A548" t="s">
        <v>1402</v>
      </c>
      <c r="B548" s="8" t="s">
        <v>2756</v>
      </c>
      <c r="C548" s="1">
        <f t="shared" si="115"/>
        <v>317</v>
      </c>
      <c r="D548" s="6">
        <f>IF(N548&gt;0, RANK(N548,(N548:P548,Q548:AE548)),0)</f>
        <v>2</v>
      </c>
      <c r="E548" s="6">
        <f>IF(O548&gt;0,RANK(O548,(N548:P548,Q548:AE548)),0)</f>
        <v>1</v>
      </c>
      <c r="F548" s="6">
        <f t="shared" si="116"/>
        <v>3</v>
      </c>
      <c r="G548" s="1">
        <f t="shared" si="121"/>
        <v>141</v>
      </c>
      <c r="H548" s="2">
        <f t="shared" si="122"/>
        <v>0.44479495268138802</v>
      </c>
      <c r="I548" s="7"/>
      <c r="J548" s="2">
        <f t="shared" si="117"/>
        <v>0.26498422712933756</v>
      </c>
      <c r="K548" s="2">
        <f t="shared" si="118"/>
        <v>0.70977917981072558</v>
      </c>
      <c r="L548" s="2">
        <f t="shared" si="119"/>
        <v>2.5236593059936908E-2</v>
      </c>
      <c r="M548" s="2">
        <f t="shared" si="120"/>
        <v>-4.5102810375396984E-17</v>
      </c>
      <c r="N548" s="53">
        <v>84</v>
      </c>
      <c r="O548" s="53">
        <v>225</v>
      </c>
      <c r="P548" s="53">
        <v>8</v>
      </c>
      <c r="T548" s="57"/>
      <c r="X548" s="53">
        <v>0</v>
      </c>
      <c r="AA548" s="53"/>
      <c r="AG548" t="str">
        <f t="shared" si="114"/>
        <v>Princeton</v>
      </c>
      <c r="AH548" t="s">
        <v>2757</v>
      </c>
      <c r="AI548">
        <v>2</v>
      </c>
      <c r="AK548" s="92">
        <v>23</v>
      </c>
      <c r="AL548" s="94">
        <v>29</v>
      </c>
      <c r="AM548" s="94">
        <v>180</v>
      </c>
      <c r="AN548" s="98">
        <v>61035</v>
      </c>
      <c r="AO548" s="98">
        <f t="shared" si="112"/>
        <v>23029</v>
      </c>
      <c r="AP548" t="s">
        <v>1353</v>
      </c>
      <c r="AQ548" s="102">
        <f t="shared" si="113"/>
        <v>2361035</v>
      </c>
      <c r="AR548" s="102"/>
    </row>
    <row r="549" spans="1:44" hidden="1" outlineLevel="1">
      <c r="A549" t="s">
        <v>411</v>
      </c>
      <c r="B549" s="8" t="s">
        <v>2756</v>
      </c>
      <c r="C549" s="1">
        <f t="shared" si="115"/>
        <v>260</v>
      </c>
      <c r="D549" s="6">
        <f>IF(N549&gt;0, RANK(N549,(N549:P549,Q549:AE549)),0)</f>
        <v>2</v>
      </c>
      <c r="E549" s="6">
        <f>IF(O549&gt;0,RANK(O549,(N549:P549,Q549:AE549)),0)</f>
        <v>1</v>
      </c>
      <c r="F549" s="6">
        <f t="shared" si="116"/>
        <v>3</v>
      </c>
      <c r="G549" s="1">
        <f t="shared" si="121"/>
        <v>68</v>
      </c>
      <c r="H549" s="2">
        <f t="shared" si="122"/>
        <v>0.26153846153846155</v>
      </c>
      <c r="I549" s="7"/>
      <c r="J549" s="2">
        <f t="shared" si="117"/>
        <v>0.35384615384615387</v>
      </c>
      <c r="K549" s="2">
        <f t="shared" si="118"/>
        <v>0.61538461538461542</v>
      </c>
      <c r="L549" s="2">
        <f t="shared" si="119"/>
        <v>3.0769230769230771E-2</v>
      </c>
      <c r="M549" s="2">
        <f t="shared" si="120"/>
        <v>-1.1102230246251565E-16</v>
      </c>
      <c r="N549" s="53">
        <v>92</v>
      </c>
      <c r="O549" s="53">
        <v>160</v>
      </c>
      <c r="P549" s="53">
        <v>8</v>
      </c>
      <c r="T549" s="57"/>
      <c r="X549" s="53">
        <v>0</v>
      </c>
      <c r="AA549" s="53"/>
      <c r="AG549" t="str">
        <f t="shared" si="114"/>
        <v>Prospect</v>
      </c>
      <c r="AH549" t="s">
        <v>1876</v>
      </c>
      <c r="AI549">
        <v>2</v>
      </c>
      <c r="AK549" s="92">
        <v>23</v>
      </c>
      <c r="AL549" s="94">
        <v>27</v>
      </c>
      <c r="AM549" s="94">
        <v>85</v>
      </c>
      <c r="AN549" s="98">
        <v>61210</v>
      </c>
      <c r="AO549" s="98">
        <f t="shared" si="112"/>
        <v>23027</v>
      </c>
      <c r="AP549" t="s">
        <v>1353</v>
      </c>
      <c r="AQ549" s="102">
        <f t="shared" si="113"/>
        <v>2361210</v>
      </c>
      <c r="AR549" s="102"/>
    </row>
    <row r="550" spans="1:44" hidden="1" outlineLevel="1">
      <c r="A550" t="s">
        <v>880</v>
      </c>
      <c r="B550" s="8" t="s">
        <v>2756</v>
      </c>
      <c r="C550" s="1">
        <f t="shared" si="115"/>
        <v>862</v>
      </c>
      <c r="D550" s="6">
        <f>IF(N550&gt;0, RANK(N550,(N550:P550,Q550:AE550)),0)</f>
        <v>2</v>
      </c>
      <c r="E550" s="6">
        <f>IF(O550&gt;0,RANK(O550,(N550:P550,Q550:AE550)),0)</f>
        <v>1</v>
      </c>
      <c r="F550" s="6">
        <f t="shared" si="116"/>
        <v>3</v>
      </c>
      <c r="G550" s="1">
        <f t="shared" si="121"/>
        <v>102</v>
      </c>
      <c r="H550" s="2">
        <f t="shared" si="122"/>
        <v>0.11832946635730858</v>
      </c>
      <c r="I550" s="7"/>
      <c r="J550" s="2">
        <f t="shared" si="117"/>
        <v>0.41531322505800466</v>
      </c>
      <c r="K550" s="2">
        <f t="shared" si="118"/>
        <v>0.53364269141531318</v>
      </c>
      <c r="L550" s="2">
        <f t="shared" si="119"/>
        <v>4.9883990719257539E-2</v>
      </c>
      <c r="M550" s="2">
        <f t="shared" si="120"/>
        <v>1.1600928074245662E-3</v>
      </c>
      <c r="N550" s="53">
        <v>358</v>
      </c>
      <c r="O550" s="53">
        <v>460</v>
      </c>
      <c r="P550" s="53">
        <v>43</v>
      </c>
      <c r="T550" s="57"/>
      <c r="X550" s="53">
        <v>1</v>
      </c>
      <c r="AA550" s="53"/>
      <c r="AG550" t="str">
        <f t="shared" si="114"/>
        <v>Randolph</v>
      </c>
      <c r="AH550" t="s">
        <v>1129</v>
      </c>
      <c r="AI550">
        <v>1</v>
      </c>
      <c r="AK550" s="92">
        <v>23</v>
      </c>
      <c r="AL550" s="94">
        <v>11</v>
      </c>
      <c r="AM550" s="94">
        <v>90</v>
      </c>
      <c r="AN550" s="98">
        <v>61700</v>
      </c>
      <c r="AO550" s="98">
        <f t="shared" si="112"/>
        <v>23011</v>
      </c>
      <c r="AP550" t="s">
        <v>1353</v>
      </c>
      <c r="AQ550" s="102">
        <f t="shared" si="113"/>
        <v>2361700</v>
      </c>
      <c r="AR550" s="102"/>
    </row>
    <row r="551" spans="1:44" hidden="1" outlineLevel="1">
      <c r="A551" t="s">
        <v>1324</v>
      </c>
      <c r="B551" s="8" t="s">
        <v>2756</v>
      </c>
      <c r="C551" s="1">
        <f t="shared" si="115"/>
        <v>65</v>
      </c>
      <c r="D551" s="6">
        <f>IF(N551&gt;0, RANK(N551,(N551:P551,Q551:AE551)),0)</f>
        <v>2</v>
      </c>
      <c r="E551" s="6">
        <f>IF(O551&gt;0,RANK(O551,(N551:P551,Q551:AE551)),0)</f>
        <v>1</v>
      </c>
      <c r="F551" s="6">
        <f t="shared" si="116"/>
        <v>0</v>
      </c>
      <c r="G551" s="1">
        <f t="shared" si="121"/>
        <v>23</v>
      </c>
      <c r="H551" s="2">
        <f t="shared" si="122"/>
        <v>0.35384615384615387</v>
      </c>
      <c r="I551" s="7"/>
      <c r="J551" s="2">
        <f t="shared" si="117"/>
        <v>0.32307692307692309</v>
      </c>
      <c r="K551" s="2">
        <f t="shared" si="118"/>
        <v>0.67692307692307696</v>
      </c>
      <c r="L551" s="2">
        <f t="shared" si="119"/>
        <v>0</v>
      </c>
      <c r="M551" s="2">
        <f t="shared" si="120"/>
        <v>0</v>
      </c>
      <c r="N551" s="53">
        <v>21</v>
      </c>
      <c r="O551" s="53">
        <v>44</v>
      </c>
      <c r="P551" s="53">
        <v>0</v>
      </c>
      <c r="T551" s="57"/>
      <c r="X551" s="53">
        <v>0</v>
      </c>
      <c r="AA551" s="53"/>
      <c r="AG551" t="str">
        <f t="shared" si="114"/>
        <v>Rangeley</v>
      </c>
      <c r="AH551" t="s">
        <v>2924</v>
      </c>
      <c r="AI551">
        <v>2</v>
      </c>
      <c r="AK551" s="92">
        <v>23</v>
      </c>
      <c r="AL551" s="94">
        <v>7</v>
      </c>
      <c r="AM551" s="94">
        <v>80</v>
      </c>
      <c r="AN551" s="98">
        <v>61840</v>
      </c>
      <c r="AO551" s="98">
        <f t="shared" si="112"/>
        <v>23007</v>
      </c>
      <c r="AP551" t="s">
        <v>1353</v>
      </c>
      <c r="AQ551" s="102">
        <f t="shared" si="113"/>
        <v>2361840</v>
      </c>
      <c r="AR551" s="102"/>
    </row>
    <row r="552" spans="1:44" hidden="1" outlineLevel="1">
      <c r="A552" t="s">
        <v>1324</v>
      </c>
      <c r="B552" s="8" t="s">
        <v>2756</v>
      </c>
      <c r="C552" s="1">
        <f t="shared" si="115"/>
        <v>583</v>
      </c>
      <c r="D552" s="6">
        <f>IF(N552&gt;0, RANK(N552,(N552:P552,Q552:AE552)),0)</f>
        <v>2</v>
      </c>
      <c r="E552" s="6">
        <f>IF(O552&gt;0,RANK(O552,(N552:P552,Q552:AE552)),0)</f>
        <v>1</v>
      </c>
      <c r="F552" s="6">
        <f t="shared" si="116"/>
        <v>3</v>
      </c>
      <c r="G552" s="1">
        <f t="shared" si="121"/>
        <v>318</v>
      </c>
      <c r="H552" s="2">
        <f t="shared" si="122"/>
        <v>0.54545454545454541</v>
      </c>
      <c r="I552" s="7"/>
      <c r="J552" s="2">
        <f t="shared" si="117"/>
        <v>0.21269296740994853</v>
      </c>
      <c r="K552" s="2">
        <f t="shared" si="118"/>
        <v>0.758147512864494</v>
      </c>
      <c r="L552" s="2">
        <f t="shared" si="119"/>
        <v>2.9159519725557463E-2</v>
      </c>
      <c r="M552" s="2">
        <f t="shared" si="120"/>
        <v>6.2450045135165055E-17</v>
      </c>
      <c r="N552" s="53">
        <v>124</v>
      </c>
      <c r="O552" s="53">
        <v>442</v>
      </c>
      <c r="P552" s="53">
        <v>17</v>
      </c>
      <c r="T552" s="57"/>
      <c r="X552" s="53">
        <v>0</v>
      </c>
      <c r="AA552" s="53"/>
      <c r="AG552" t="str">
        <f t="shared" si="114"/>
        <v>Rangeley</v>
      </c>
      <c r="AH552" t="s">
        <v>2924</v>
      </c>
      <c r="AI552">
        <v>2</v>
      </c>
      <c r="AK552" s="92">
        <v>23</v>
      </c>
      <c r="AL552" s="94">
        <v>7</v>
      </c>
      <c r="AM552" s="94">
        <v>75</v>
      </c>
      <c r="AN552" s="98">
        <v>61875</v>
      </c>
      <c r="AO552" s="98">
        <f t="shared" si="112"/>
        <v>23007</v>
      </c>
      <c r="AP552" t="s">
        <v>2239</v>
      </c>
      <c r="AQ552" s="102">
        <f t="shared" si="113"/>
        <v>2361875</v>
      </c>
      <c r="AR552" s="102"/>
    </row>
    <row r="553" spans="1:44" hidden="1" outlineLevel="1">
      <c r="A553" t="s">
        <v>222</v>
      </c>
      <c r="B553" s="8" t="s">
        <v>2756</v>
      </c>
      <c r="C553" s="1">
        <f t="shared" si="115"/>
        <v>1587</v>
      </c>
      <c r="D553" s="6">
        <f>IF(N553&gt;0, RANK(N553,(N553:P553,Q553:AE553)),0)</f>
        <v>2</v>
      </c>
      <c r="E553" s="6">
        <f>IF(O553&gt;0,RANK(O553,(N553:P553,Q553:AE553)),0)</f>
        <v>1</v>
      </c>
      <c r="F553" s="6">
        <f t="shared" si="116"/>
        <v>3</v>
      </c>
      <c r="G553" s="1">
        <f t="shared" si="121"/>
        <v>508</v>
      </c>
      <c r="H553" s="2">
        <f t="shared" si="122"/>
        <v>0.32010081915563959</v>
      </c>
      <c r="I553" s="7"/>
      <c r="J553" s="2">
        <f t="shared" si="117"/>
        <v>0.32640201638311278</v>
      </c>
      <c r="K553" s="2">
        <f t="shared" si="118"/>
        <v>0.64650283553875232</v>
      </c>
      <c r="L553" s="2">
        <f t="shared" si="119"/>
        <v>2.7095148078134845E-2</v>
      </c>
      <c r="M553" s="2">
        <f t="shared" si="120"/>
        <v>1.1102230246251565E-16</v>
      </c>
      <c r="N553" s="53">
        <v>518</v>
      </c>
      <c r="O553" s="53">
        <v>1026</v>
      </c>
      <c r="P553" s="53">
        <v>43</v>
      </c>
      <c r="T553" s="57"/>
      <c r="X553" s="53">
        <v>0</v>
      </c>
      <c r="AA553" s="53"/>
      <c r="AG553" t="str">
        <f t="shared" si="114"/>
        <v>Raymond</v>
      </c>
      <c r="AH553" t="s">
        <v>608</v>
      </c>
      <c r="AI553">
        <v>1</v>
      </c>
      <c r="AK553" s="92">
        <v>23</v>
      </c>
      <c r="AL553" s="94">
        <v>5</v>
      </c>
      <c r="AM553" s="94">
        <v>95</v>
      </c>
      <c r="AN553" s="98">
        <v>61945</v>
      </c>
      <c r="AO553" s="98">
        <f t="shared" si="112"/>
        <v>23005</v>
      </c>
      <c r="AP553" t="s">
        <v>1353</v>
      </c>
      <c r="AQ553" s="102">
        <f t="shared" si="113"/>
        <v>2361945</v>
      </c>
      <c r="AR553" s="102"/>
    </row>
    <row r="554" spans="1:44" hidden="1" outlineLevel="1">
      <c r="A554" t="s">
        <v>242</v>
      </c>
      <c r="B554" s="8" t="s">
        <v>2756</v>
      </c>
      <c r="C554" s="1">
        <f t="shared" si="115"/>
        <v>1166</v>
      </c>
      <c r="D554" s="6">
        <f>IF(N554&gt;0, RANK(N554,(N554:P554,Q554:AE554)),0)</f>
        <v>2</v>
      </c>
      <c r="E554" s="6">
        <f>IF(O554&gt;0,RANK(O554,(N554:P554,Q554:AE554)),0)</f>
        <v>1</v>
      </c>
      <c r="F554" s="6">
        <f t="shared" si="116"/>
        <v>3</v>
      </c>
      <c r="G554" s="1">
        <f t="shared" si="121"/>
        <v>218</v>
      </c>
      <c r="H554" s="2">
        <f t="shared" si="122"/>
        <v>0.18696397941680962</v>
      </c>
      <c r="I554" s="7"/>
      <c r="J554" s="2">
        <f t="shared" si="117"/>
        <v>0.39279588336192112</v>
      </c>
      <c r="K554" s="2">
        <f t="shared" si="118"/>
        <v>0.57975986277873071</v>
      </c>
      <c r="L554" s="2">
        <f t="shared" si="119"/>
        <v>2.7444253859348199E-2</v>
      </c>
      <c r="M554" s="2">
        <f t="shared" si="120"/>
        <v>-7.6327832942979512E-17</v>
      </c>
      <c r="N554" s="53">
        <v>458</v>
      </c>
      <c r="O554" s="53">
        <v>676</v>
      </c>
      <c r="P554" s="53">
        <v>32</v>
      </c>
      <c r="T554" s="57"/>
      <c r="X554" s="53">
        <v>0</v>
      </c>
      <c r="AA554" s="53"/>
      <c r="AG554" t="str">
        <f t="shared" si="114"/>
        <v>Readfield</v>
      </c>
      <c r="AH554" t="s">
        <v>1129</v>
      </c>
      <c r="AI554">
        <v>1</v>
      </c>
      <c r="AK554" s="92">
        <v>23</v>
      </c>
      <c r="AL554" s="94">
        <v>11</v>
      </c>
      <c r="AM554" s="94">
        <v>95</v>
      </c>
      <c r="AN554" s="98">
        <v>62190</v>
      </c>
      <c r="AO554" s="98">
        <f t="shared" si="112"/>
        <v>23011</v>
      </c>
      <c r="AP554" t="s">
        <v>1353</v>
      </c>
      <c r="AQ554" s="102">
        <f t="shared" si="113"/>
        <v>2362190</v>
      </c>
      <c r="AR554" s="102"/>
    </row>
    <row r="555" spans="1:44" hidden="1" outlineLevel="1">
      <c r="A555" t="s">
        <v>2076</v>
      </c>
      <c r="B555" s="8" t="s">
        <v>2756</v>
      </c>
      <c r="C555" s="1">
        <f t="shared" si="115"/>
        <v>61</v>
      </c>
      <c r="D555" s="6">
        <f>IF(N555&gt;0, RANK(N555,(N555:P555,Q555:AE555)),0)</f>
        <v>2</v>
      </c>
      <c r="E555" s="6">
        <f>IF(O555&gt;0,RANK(O555,(N555:P555,Q555:AE555)),0)</f>
        <v>1</v>
      </c>
      <c r="F555" s="6">
        <f t="shared" si="116"/>
        <v>3</v>
      </c>
      <c r="G555" s="1">
        <f t="shared" si="121"/>
        <v>34</v>
      </c>
      <c r="H555" s="2">
        <f t="shared" si="122"/>
        <v>0.55737704918032782</v>
      </c>
      <c r="I555" s="7"/>
      <c r="J555" s="2">
        <f t="shared" si="117"/>
        <v>0.19672131147540983</v>
      </c>
      <c r="K555" s="2">
        <f t="shared" si="118"/>
        <v>0.75409836065573765</v>
      </c>
      <c r="L555" s="2">
        <f t="shared" si="119"/>
        <v>4.9180327868852458E-2</v>
      </c>
      <c r="M555" s="2">
        <f t="shared" si="120"/>
        <v>5.5511151231257827E-17</v>
      </c>
      <c r="N555" s="53">
        <v>12</v>
      </c>
      <c r="O555" s="53">
        <v>46</v>
      </c>
      <c r="P555" s="53">
        <v>3</v>
      </c>
      <c r="T555" s="57"/>
      <c r="X555" s="53">
        <v>0</v>
      </c>
      <c r="AA555" s="53"/>
      <c r="AG555" t="str">
        <f t="shared" si="114"/>
        <v>Reed</v>
      </c>
      <c r="AH555" t="s">
        <v>1323</v>
      </c>
      <c r="AI555">
        <v>2</v>
      </c>
      <c r="AK555" s="92">
        <v>23</v>
      </c>
      <c r="AL555" s="94">
        <v>3</v>
      </c>
      <c r="AM555" s="94">
        <v>270</v>
      </c>
      <c r="AN555" s="98">
        <v>62400</v>
      </c>
      <c r="AO555" s="98">
        <f t="shared" si="112"/>
        <v>23003</v>
      </c>
      <c r="AP555" t="s">
        <v>2239</v>
      </c>
      <c r="AQ555" s="102">
        <f t="shared" si="113"/>
        <v>2362400</v>
      </c>
      <c r="AR555" s="102"/>
    </row>
    <row r="556" spans="1:44" hidden="1" outlineLevel="1">
      <c r="A556" t="s">
        <v>123</v>
      </c>
      <c r="B556" s="8" t="s">
        <v>2756</v>
      </c>
      <c r="C556" s="1">
        <f t="shared" si="115"/>
        <v>1235</v>
      </c>
      <c r="D556" s="6">
        <f>IF(N556&gt;0, RANK(N556,(N556:P556,Q556:AE556)),0)</f>
        <v>2</v>
      </c>
      <c r="E556" s="6">
        <f>IF(O556&gt;0,RANK(O556,(N556:P556,Q556:AE556)),0)</f>
        <v>1</v>
      </c>
      <c r="F556" s="6">
        <f t="shared" si="116"/>
        <v>3</v>
      </c>
      <c r="G556" s="1">
        <f t="shared" si="121"/>
        <v>300</v>
      </c>
      <c r="H556" s="2">
        <f t="shared" si="122"/>
        <v>0.24291497975708501</v>
      </c>
      <c r="I556" s="7"/>
      <c r="J556" s="2">
        <f t="shared" si="117"/>
        <v>0.35627530364372467</v>
      </c>
      <c r="K556" s="2">
        <f t="shared" si="118"/>
        <v>0.59919028340080971</v>
      </c>
      <c r="L556" s="2">
        <f t="shared" si="119"/>
        <v>4.4534412955465584E-2</v>
      </c>
      <c r="M556" s="2">
        <f t="shared" si="120"/>
        <v>-2.0816681711721685E-17</v>
      </c>
      <c r="N556" s="53">
        <v>440</v>
      </c>
      <c r="O556" s="53">
        <v>740</v>
      </c>
      <c r="P556" s="53">
        <v>55</v>
      </c>
      <c r="T556" s="57"/>
      <c r="X556" s="53">
        <v>0</v>
      </c>
      <c r="AA556" s="53"/>
      <c r="AG556" t="str">
        <f t="shared" si="114"/>
        <v>Richmond</v>
      </c>
      <c r="AH556" t="s">
        <v>780</v>
      </c>
      <c r="AI556">
        <v>1</v>
      </c>
      <c r="AK556" s="92">
        <v>23</v>
      </c>
      <c r="AL556" s="94">
        <v>23</v>
      </c>
      <c r="AM556" s="94">
        <v>35</v>
      </c>
      <c r="AN556" s="98">
        <v>62645</v>
      </c>
      <c r="AO556" s="98">
        <f t="shared" si="112"/>
        <v>23023</v>
      </c>
      <c r="AP556" t="s">
        <v>1353</v>
      </c>
      <c r="AQ556" s="102">
        <f t="shared" si="113"/>
        <v>2362645</v>
      </c>
      <c r="AR556" s="102"/>
    </row>
    <row r="557" spans="1:44" hidden="1" outlineLevel="1">
      <c r="A557" t="s">
        <v>288</v>
      </c>
      <c r="B557" s="8" t="s">
        <v>2756</v>
      </c>
      <c r="C557" s="1">
        <f t="shared" si="115"/>
        <v>211</v>
      </c>
      <c r="D557" s="6">
        <f>IF(N557&gt;0, RANK(N557,(N557:P557,Q557:AE557)),0)</f>
        <v>2</v>
      </c>
      <c r="E557" s="6">
        <f>IF(O557&gt;0,RANK(O557,(N557:P557,Q557:AE557)),0)</f>
        <v>1</v>
      </c>
      <c r="F557" s="6">
        <f t="shared" si="116"/>
        <v>3</v>
      </c>
      <c r="G557" s="1">
        <f t="shared" si="121"/>
        <v>113</v>
      </c>
      <c r="H557" s="2">
        <f t="shared" si="122"/>
        <v>0.53554502369668244</v>
      </c>
      <c r="I557" s="7"/>
      <c r="J557" s="2">
        <f t="shared" si="117"/>
        <v>0.20853080568720378</v>
      </c>
      <c r="K557" s="2">
        <f t="shared" si="118"/>
        <v>0.74407582938388628</v>
      </c>
      <c r="L557" s="2">
        <f t="shared" si="119"/>
        <v>4.7393364928909949E-2</v>
      </c>
      <c r="M557" s="2">
        <f t="shared" si="120"/>
        <v>4.8572257327350599E-17</v>
      </c>
      <c r="N557" s="53">
        <v>44</v>
      </c>
      <c r="O557" s="53">
        <v>157</v>
      </c>
      <c r="P557" s="53">
        <v>10</v>
      </c>
      <c r="T557" s="57"/>
      <c r="X557" s="53">
        <v>0</v>
      </c>
      <c r="AA557" s="53"/>
      <c r="AG557" t="str">
        <f t="shared" si="114"/>
        <v>Ripley</v>
      </c>
      <c r="AH557" t="s">
        <v>198</v>
      </c>
      <c r="AI557">
        <v>2</v>
      </c>
      <c r="AK557" s="92">
        <v>23</v>
      </c>
      <c r="AL557" s="94">
        <v>25</v>
      </c>
      <c r="AM557" s="94">
        <v>130</v>
      </c>
      <c r="AN557" s="98">
        <v>62995</v>
      </c>
      <c r="AO557" s="98">
        <f t="shared" ref="AO557:AO622" si="123">AK557*1000+AL557</f>
        <v>23025</v>
      </c>
      <c r="AP557" t="s">
        <v>1353</v>
      </c>
      <c r="AQ557" s="102">
        <f t="shared" ref="AQ557:AQ622" si="124">AK557*100000+AN557</f>
        <v>2362995</v>
      </c>
      <c r="AR557" s="102"/>
    </row>
    <row r="558" spans="1:44" hidden="1" outlineLevel="1">
      <c r="A558" t="s">
        <v>1842</v>
      </c>
      <c r="B558" s="8" t="s">
        <v>2756</v>
      </c>
      <c r="C558" s="1">
        <f t="shared" si="115"/>
        <v>230</v>
      </c>
      <c r="D558" s="6">
        <f>IF(N558&gt;0, RANK(N558,(N558:P558,Q558:AE558)),0)</f>
        <v>2</v>
      </c>
      <c r="E558" s="6">
        <f>IF(O558&gt;0,RANK(O558,(N558:P558,Q558:AE558)),0)</f>
        <v>1</v>
      </c>
      <c r="F558" s="6">
        <f t="shared" si="116"/>
        <v>3</v>
      </c>
      <c r="G558" s="1">
        <f t="shared" si="121"/>
        <v>84</v>
      </c>
      <c r="H558" s="2">
        <f t="shared" si="122"/>
        <v>0.36521739130434783</v>
      </c>
      <c r="I558" s="7"/>
      <c r="J558" s="2">
        <f t="shared" si="117"/>
        <v>0.29565217391304349</v>
      </c>
      <c r="K558" s="2">
        <f t="shared" si="118"/>
        <v>0.66086956521739126</v>
      </c>
      <c r="L558" s="2">
        <f t="shared" si="119"/>
        <v>4.3478260869565216E-2</v>
      </c>
      <c r="M558" s="2">
        <f t="shared" si="120"/>
        <v>-2.7755575615628914E-17</v>
      </c>
      <c r="N558" s="53">
        <v>68</v>
      </c>
      <c r="O558" s="53">
        <v>152</v>
      </c>
      <c r="P558" s="53">
        <v>10</v>
      </c>
      <c r="T558" s="57"/>
      <c r="X558" s="53">
        <v>0</v>
      </c>
      <c r="AA558" s="53"/>
      <c r="AG558" t="str">
        <f t="shared" si="114"/>
        <v>Robbinston</v>
      </c>
      <c r="AH558" t="s">
        <v>2757</v>
      </c>
      <c r="AI558">
        <v>2</v>
      </c>
      <c r="AK558" s="92">
        <v>23</v>
      </c>
      <c r="AL558" s="94">
        <v>29</v>
      </c>
      <c r="AM558" s="94">
        <v>185</v>
      </c>
      <c r="AN558" s="98">
        <v>63275</v>
      </c>
      <c r="AO558" s="98">
        <f t="shared" si="123"/>
        <v>23029</v>
      </c>
      <c r="AP558" t="s">
        <v>1353</v>
      </c>
      <c r="AQ558" s="102">
        <f t="shared" si="124"/>
        <v>2363275</v>
      </c>
      <c r="AR558" s="102"/>
    </row>
    <row r="559" spans="1:44" hidden="1" outlineLevel="1">
      <c r="A559" t="s">
        <v>2063</v>
      </c>
      <c r="B559" s="8" t="s">
        <v>2756</v>
      </c>
      <c r="C559" s="1">
        <f t="shared" si="115"/>
        <v>2589</v>
      </c>
      <c r="D559" s="6">
        <f>IF(N559&gt;0, RANK(N559,(N559:P559,Q559:AE559)),0)</f>
        <v>2</v>
      </c>
      <c r="E559" s="6">
        <f>IF(O559&gt;0,RANK(O559,(N559:P559,Q559:AE559)),0)</f>
        <v>1</v>
      </c>
      <c r="F559" s="6">
        <f t="shared" si="116"/>
        <v>3</v>
      </c>
      <c r="G559" s="1">
        <f t="shared" si="121"/>
        <v>747</v>
      </c>
      <c r="H559" s="2">
        <f t="shared" si="122"/>
        <v>0.2885283893395133</v>
      </c>
      <c r="I559" s="7"/>
      <c r="J559" s="2">
        <f t="shared" si="117"/>
        <v>0.34105832367709538</v>
      </c>
      <c r="K559" s="2">
        <f t="shared" si="118"/>
        <v>0.62958671301660873</v>
      </c>
      <c r="L559" s="2">
        <f t="shared" si="119"/>
        <v>2.9354963306295868E-2</v>
      </c>
      <c r="M559" s="2">
        <f t="shared" si="120"/>
        <v>-3.4694469519536142E-17</v>
      </c>
      <c r="N559" s="53">
        <v>883</v>
      </c>
      <c r="O559" s="53">
        <v>1630</v>
      </c>
      <c r="P559" s="53">
        <v>76</v>
      </c>
      <c r="T559" s="57"/>
      <c r="X559" s="53">
        <v>0</v>
      </c>
      <c r="AA559" s="53"/>
      <c r="AG559" t="str">
        <f t="shared" si="114"/>
        <v>Rockland</v>
      </c>
      <c r="AH559" t="s">
        <v>1632</v>
      </c>
      <c r="AI559">
        <v>1</v>
      </c>
      <c r="AK559" s="92">
        <v>23</v>
      </c>
      <c r="AL559" s="94">
        <v>13</v>
      </c>
      <c r="AM559" s="94">
        <v>50</v>
      </c>
      <c r="AN559" s="98">
        <v>63590</v>
      </c>
      <c r="AO559" s="98">
        <f t="shared" si="123"/>
        <v>23013</v>
      </c>
      <c r="AP559" t="s">
        <v>2485</v>
      </c>
      <c r="AQ559" s="102">
        <f t="shared" si="124"/>
        <v>2363590</v>
      </c>
      <c r="AR559" s="102"/>
    </row>
    <row r="560" spans="1:44" hidden="1" outlineLevel="1">
      <c r="A560" t="s">
        <v>1462</v>
      </c>
      <c r="B560" s="8" t="s">
        <v>2756</v>
      </c>
      <c r="C560" s="1">
        <f t="shared" si="115"/>
        <v>1476</v>
      </c>
      <c r="D560" s="6">
        <f>IF(N560&gt;0, RANK(N560,(N560:P560,Q560:AE560)),0)</f>
        <v>2</v>
      </c>
      <c r="E560" s="6">
        <f>IF(O560&gt;0,RANK(O560,(N560:P560,Q560:AE560)),0)</f>
        <v>1</v>
      </c>
      <c r="F560" s="6">
        <f t="shared" si="116"/>
        <v>3</v>
      </c>
      <c r="G560" s="1">
        <f t="shared" si="121"/>
        <v>387</v>
      </c>
      <c r="H560" s="2">
        <f t="shared" si="122"/>
        <v>0.26219512195121952</v>
      </c>
      <c r="I560" s="7"/>
      <c r="J560" s="2">
        <f t="shared" si="117"/>
        <v>0.35840108401084009</v>
      </c>
      <c r="K560" s="2">
        <f t="shared" si="118"/>
        <v>0.62059620596205967</v>
      </c>
      <c r="L560" s="2">
        <f t="shared" si="119"/>
        <v>2.1002710027100271E-2</v>
      </c>
      <c r="M560" s="2">
        <f t="shared" si="120"/>
        <v>3.1225022567582528E-17</v>
      </c>
      <c r="N560" s="53">
        <v>529</v>
      </c>
      <c r="O560" s="53">
        <v>916</v>
      </c>
      <c r="P560" s="53">
        <v>31</v>
      </c>
      <c r="T560" s="57"/>
      <c r="X560" s="53">
        <v>0</v>
      </c>
      <c r="AA560" s="53"/>
      <c r="AG560" t="str">
        <f t="shared" si="114"/>
        <v>Rockport</v>
      </c>
      <c r="AH560" t="s">
        <v>1632</v>
      </c>
      <c r="AI560">
        <v>1</v>
      </c>
      <c r="AK560" s="92">
        <v>23</v>
      </c>
      <c r="AL560" s="94">
        <v>13</v>
      </c>
      <c r="AM560" s="94">
        <v>55</v>
      </c>
      <c r="AN560" s="98">
        <v>63660</v>
      </c>
      <c r="AO560" s="98">
        <f t="shared" si="123"/>
        <v>23013</v>
      </c>
      <c r="AP560" t="s">
        <v>1353</v>
      </c>
      <c r="AQ560" s="102">
        <f t="shared" si="124"/>
        <v>2363660</v>
      </c>
      <c r="AR560" s="102"/>
    </row>
    <row r="561" spans="1:44" hidden="1" outlineLevel="1">
      <c r="A561" t="s">
        <v>2447</v>
      </c>
      <c r="B561" s="8" t="s">
        <v>2756</v>
      </c>
      <c r="C561" s="1">
        <f t="shared" ref="C561:C627" si="125">SUM(N561:AE561)</f>
        <v>126</v>
      </c>
      <c r="D561" s="6">
        <f>IF(N561&gt;0, RANK(N561,(N561:P561,Q561:AE561)),0)</f>
        <v>2</v>
      </c>
      <c r="E561" s="6">
        <f>IF(O561&gt;0,RANK(O561,(N561:P561,Q561:AE561)),0)</f>
        <v>1</v>
      </c>
      <c r="F561" s="6">
        <f t="shared" ref="F561:F627" si="126">IF(P561&gt;0,RANK(P561,(N561:AE561)),0)</f>
        <v>0</v>
      </c>
      <c r="G561" s="1">
        <f t="shared" si="121"/>
        <v>62</v>
      </c>
      <c r="H561" s="2">
        <f t="shared" si="122"/>
        <v>0.49206349206349204</v>
      </c>
      <c r="I561" s="7"/>
      <c r="J561" s="2">
        <f t="shared" ref="J561:J627" si="127">IF(C561=0,"-",N561/C561)</f>
        <v>0.25396825396825395</v>
      </c>
      <c r="K561" s="2">
        <f t="shared" ref="K561:K627" si="128">IF(C561=0,"-",O561/C561)</f>
        <v>0.74603174603174605</v>
      </c>
      <c r="L561" s="2">
        <f t="shared" ref="L561:L627" si="129">IF(C561=0,"-",P561/C561)</f>
        <v>0</v>
      </c>
      <c r="M561" s="2">
        <f t="shared" ref="M561:M627" si="130">IF(C561=0,"-",(1-J561-K561-L561))</f>
        <v>0</v>
      </c>
      <c r="N561" s="53">
        <v>32</v>
      </c>
      <c r="O561" s="53">
        <v>94</v>
      </c>
      <c r="P561" s="53">
        <v>0</v>
      </c>
      <c r="T561" s="57"/>
      <c r="X561" s="53">
        <v>0</v>
      </c>
      <c r="AA561" s="53"/>
      <c r="AG561" t="str">
        <f>A561</f>
        <v>Rockwood</v>
      </c>
      <c r="AH561" t="s">
        <v>198</v>
      </c>
      <c r="AI561">
        <v>2</v>
      </c>
      <c r="AK561" s="92">
        <v>23</v>
      </c>
      <c r="AL561" s="94">
        <v>25</v>
      </c>
      <c r="AN561" s="98">
        <v>63700</v>
      </c>
      <c r="AO561" s="98">
        <f t="shared" si="123"/>
        <v>23025</v>
      </c>
      <c r="AP561" t="s">
        <v>2276</v>
      </c>
      <c r="AQ561" s="102">
        <f t="shared" si="124"/>
        <v>2363700</v>
      </c>
      <c r="AR561" s="102"/>
    </row>
    <row r="562" spans="1:44" hidden="1" outlineLevel="1">
      <c r="A562" t="s">
        <v>2597</v>
      </c>
      <c r="B562" s="8" t="s">
        <v>2756</v>
      </c>
      <c r="C562" s="1">
        <f t="shared" si="125"/>
        <v>399</v>
      </c>
      <c r="D562" s="6">
        <f>IF(N562&gt;0, RANK(N562,(N562:P562,Q562:AE562)),0)</f>
        <v>2</v>
      </c>
      <c r="E562" s="6">
        <f>IF(O562&gt;0,RANK(O562,(N562:P562,Q562:AE562)),0)</f>
        <v>1</v>
      </c>
      <c r="F562" s="6">
        <f t="shared" si="126"/>
        <v>3</v>
      </c>
      <c r="G562" s="1">
        <f t="shared" si="121"/>
        <v>99</v>
      </c>
      <c r="H562" s="2">
        <f t="shared" si="122"/>
        <v>0.24812030075187969</v>
      </c>
      <c r="I562" s="7"/>
      <c r="J562" s="2">
        <f t="shared" si="127"/>
        <v>0.36090225563909772</v>
      </c>
      <c r="K562" s="2">
        <f t="shared" si="128"/>
        <v>0.60902255639097747</v>
      </c>
      <c r="L562" s="2">
        <f t="shared" si="129"/>
        <v>3.007518796992481E-2</v>
      </c>
      <c r="M562" s="2">
        <f t="shared" si="130"/>
        <v>0</v>
      </c>
      <c r="N562" s="53">
        <v>144</v>
      </c>
      <c r="O562" s="53">
        <v>243</v>
      </c>
      <c r="P562" s="53">
        <v>12</v>
      </c>
      <c r="T562" s="57"/>
      <c r="X562" s="53">
        <v>0</v>
      </c>
      <c r="AA562" s="53"/>
      <c r="AG562" t="str">
        <f t="shared" ref="AG562:AG627" si="131">A562</f>
        <v>Rome</v>
      </c>
      <c r="AH562" t="s">
        <v>1129</v>
      </c>
      <c r="AI562">
        <v>1</v>
      </c>
      <c r="AK562" s="92">
        <v>23</v>
      </c>
      <c r="AL562" s="94">
        <v>11</v>
      </c>
      <c r="AM562" s="94">
        <v>100</v>
      </c>
      <c r="AN562" s="98">
        <v>63835</v>
      </c>
      <c r="AO562" s="98">
        <f t="shared" si="123"/>
        <v>23011</v>
      </c>
      <c r="AP562" t="s">
        <v>1353</v>
      </c>
      <c r="AQ562" s="102">
        <f t="shared" si="124"/>
        <v>2363835</v>
      </c>
      <c r="AR562" s="102"/>
    </row>
    <row r="563" spans="1:44" hidden="1" outlineLevel="1">
      <c r="A563" t="s">
        <v>1378</v>
      </c>
      <c r="B563" s="8" t="s">
        <v>2756</v>
      </c>
      <c r="C563" s="1">
        <f t="shared" si="125"/>
        <v>114</v>
      </c>
      <c r="D563" s="6">
        <f>IF(N563&gt;0, RANK(N563,(N563:P563,Q563:AE563)),0)</f>
        <v>2</v>
      </c>
      <c r="E563" s="6">
        <f>IF(O563&gt;0,RANK(O563,(N563:P563,Q563:AE563)),0)</f>
        <v>1</v>
      </c>
      <c r="F563" s="6">
        <f t="shared" si="126"/>
        <v>3</v>
      </c>
      <c r="G563" s="1">
        <f t="shared" si="121"/>
        <v>46</v>
      </c>
      <c r="H563" s="2">
        <f t="shared" si="122"/>
        <v>0.40350877192982454</v>
      </c>
      <c r="I563" s="7"/>
      <c r="J563" s="2">
        <f t="shared" si="127"/>
        <v>0.2807017543859649</v>
      </c>
      <c r="K563" s="2">
        <f t="shared" si="128"/>
        <v>0.68421052631578949</v>
      </c>
      <c r="L563" s="2">
        <f t="shared" si="129"/>
        <v>3.5087719298245612E-2</v>
      </c>
      <c r="M563" s="2">
        <f t="shared" si="130"/>
        <v>0</v>
      </c>
      <c r="N563" s="53">
        <v>32</v>
      </c>
      <c r="O563" s="53">
        <v>78</v>
      </c>
      <c r="P563" s="53">
        <v>4</v>
      </c>
      <c r="T563" s="57"/>
      <c r="X563" s="53">
        <v>0</v>
      </c>
      <c r="AA563" s="53"/>
      <c r="AG563" t="str">
        <f t="shared" si="131"/>
        <v>Roque Bluffs</v>
      </c>
      <c r="AH563" t="s">
        <v>2757</v>
      </c>
      <c r="AI563">
        <v>2</v>
      </c>
      <c r="AK563" s="92">
        <v>23</v>
      </c>
      <c r="AL563" s="94">
        <v>29</v>
      </c>
      <c r="AM563" s="94">
        <v>190</v>
      </c>
      <c r="AN563" s="98">
        <v>63940</v>
      </c>
      <c r="AO563" s="98">
        <f t="shared" si="123"/>
        <v>23029</v>
      </c>
      <c r="AP563" t="s">
        <v>1353</v>
      </c>
      <c r="AQ563" s="102">
        <f t="shared" si="124"/>
        <v>2363940</v>
      </c>
      <c r="AR563" s="102"/>
    </row>
    <row r="564" spans="1:44" hidden="1" outlineLevel="1">
      <c r="A564" t="s">
        <v>439</v>
      </c>
      <c r="B564" s="8" t="s">
        <v>2756</v>
      </c>
      <c r="C564" s="1">
        <f t="shared" si="125"/>
        <v>177</v>
      </c>
      <c r="D564" s="6">
        <f>IF(N564&gt;0, RANK(N564,(N564:P564,Q564:AE564)),0)</f>
        <v>1</v>
      </c>
      <c r="E564" s="6">
        <f>IF(O564&gt;0,RANK(O564,(N564:P564,Q564:AE564)),0)</f>
        <v>2</v>
      </c>
      <c r="F564" s="6">
        <f t="shared" si="126"/>
        <v>3</v>
      </c>
      <c r="G564" s="1">
        <f t="shared" si="121"/>
        <v>1</v>
      </c>
      <c r="H564" s="2">
        <f t="shared" si="122"/>
        <v>5.6497175141242938E-3</v>
      </c>
      <c r="I564" s="7"/>
      <c r="J564" s="2">
        <f t="shared" si="127"/>
        <v>0.48022598870056499</v>
      </c>
      <c r="K564" s="2">
        <f t="shared" si="128"/>
        <v>0.47457627118644069</v>
      </c>
      <c r="L564" s="2">
        <f t="shared" si="129"/>
        <v>4.519774011299435E-2</v>
      </c>
      <c r="M564" s="2">
        <f t="shared" si="130"/>
        <v>-2.7755575615628914E-17</v>
      </c>
      <c r="N564" s="53">
        <v>85</v>
      </c>
      <c r="O564" s="53">
        <v>84</v>
      </c>
      <c r="P564" s="53">
        <v>8</v>
      </c>
      <c r="T564" s="57"/>
      <c r="X564" s="53">
        <v>0</v>
      </c>
      <c r="AA564" s="53"/>
      <c r="AG564" t="str">
        <f t="shared" si="131"/>
        <v>Roxbury</v>
      </c>
      <c r="AH564" t="s">
        <v>1738</v>
      </c>
      <c r="AI564">
        <v>2</v>
      </c>
      <c r="AK564" s="92">
        <v>23</v>
      </c>
      <c r="AL564" s="94">
        <v>17</v>
      </c>
      <c r="AM564" s="94">
        <v>130</v>
      </c>
      <c r="AN564" s="98">
        <v>64185</v>
      </c>
      <c r="AO564" s="98">
        <f t="shared" si="123"/>
        <v>23017</v>
      </c>
      <c r="AP564" t="s">
        <v>1353</v>
      </c>
      <c r="AQ564" s="102">
        <f t="shared" si="124"/>
        <v>2364185</v>
      </c>
      <c r="AR564" s="102"/>
    </row>
    <row r="565" spans="1:44" hidden="1" outlineLevel="1">
      <c r="A565" t="s">
        <v>1117</v>
      </c>
      <c r="B565" s="8" t="s">
        <v>2756</v>
      </c>
      <c r="C565" s="1">
        <f t="shared" si="125"/>
        <v>2909</v>
      </c>
      <c r="D565" s="6">
        <f>IF(N565&gt;0, RANK(N565,(N565:P565,Q565:AE565)),0)</f>
        <v>1</v>
      </c>
      <c r="E565" s="6">
        <f>IF(O565&gt;0,RANK(O565,(N565:P565,Q565:AE565)),0)</f>
        <v>2</v>
      </c>
      <c r="F565" s="6">
        <f t="shared" si="126"/>
        <v>3</v>
      </c>
      <c r="G565" s="1">
        <f t="shared" si="121"/>
        <v>370</v>
      </c>
      <c r="H565" s="2">
        <f t="shared" si="122"/>
        <v>0.12719147473358541</v>
      </c>
      <c r="I565" s="7"/>
      <c r="J565" s="2">
        <f t="shared" si="127"/>
        <v>0.54211069095909248</v>
      </c>
      <c r="K565" s="2">
        <f t="shared" si="128"/>
        <v>0.41491921622550704</v>
      </c>
      <c r="L565" s="2">
        <f t="shared" si="129"/>
        <v>4.2282571330354075E-2</v>
      </c>
      <c r="M565" s="2">
        <f t="shared" si="130"/>
        <v>6.8752148504640925E-4</v>
      </c>
      <c r="N565" s="53">
        <v>1577</v>
      </c>
      <c r="O565" s="53">
        <v>1207</v>
      </c>
      <c r="P565" s="53">
        <v>123</v>
      </c>
      <c r="T565" s="57"/>
      <c r="X565" s="53">
        <v>2</v>
      </c>
      <c r="AA565" s="53"/>
      <c r="AG565" t="str">
        <f t="shared" si="131"/>
        <v>Rumford</v>
      </c>
      <c r="AH565" t="s">
        <v>1738</v>
      </c>
      <c r="AI565">
        <v>2</v>
      </c>
      <c r="AK565" s="92">
        <v>23</v>
      </c>
      <c r="AL565" s="94">
        <v>17</v>
      </c>
      <c r="AM565" s="94">
        <v>135</v>
      </c>
      <c r="AN565" s="98">
        <v>64290</v>
      </c>
      <c r="AO565" s="98">
        <f t="shared" si="123"/>
        <v>23017</v>
      </c>
      <c r="AP565" t="s">
        <v>1353</v>
      </c>
      <c r="AQ565" s="102">
        <f t="shared" si="124"/>
        <v>2364290</v>
      </c>
      <c r="AR565" s="102"/>
    </row>
    <row r="566" spans="1:44" hidden="1" outlineLevel="1">
      <c r="A566" t="s">
        <v>1394</v>
      </c>
      <c r="B566" s="8" t="s">
        <v>2756</v>
      </c>
      <c r="C566" s="1">
        <f t="shared" si="125"/>
        <v>1456</v>
      </c>
      <c r="D566" s="6">
        <f>IF(N566&gt;0, RANK(N566,(N566:P566,Q566:AE566)),0)</f>
        <v>2</v>
      </c>
      <c r="E566" s="6">
        <f>IF(O566&gt;0,RANK(O566,(N566:P566,Q566:AE566)),0)</f>
        <v>1</v>
      </c>
      <c r="F566" s="6">
        <f t="shared" si="126"/>
        <v>3</v>
      </c>
      <c r="G566" s="1">
        <f t="shared" si="121"/>
        <v>356</v>
      </c>
      <c r="H566" s="2">
        <f t="shared" si="122"/>
        <v>0.2445054945054945</v>
      </c>
      <c r="I566" s="7"/>
      <c r="J566" s="2">
        <f t="shared" si="127"/>
        <v>0.34615384615384615</v>
      </c>
      <c r="K566" s="2">
        <f t="shared" si="128"/>
        <v>0.59065934065934067</v>
      </c>
      <c r="L566" s="2">
        <f t="shared" si="129"/>
        <v>6.3186813186813184E-2</v>
      </c>
      <c r="M566" s="2">
        <f t="shared" si="130"/>
        <v>0</v>
      </c>
      <c r="N566" s="53">
        <v>504</v>
      </c>
      <c r="O566" s="53">
        <v>860</v>
      </c>
      <c r="P566" s="53">
        <v>92</v>
      </c>
      <c r="T566" s="57"/>
      <c r="X566" s="53">
        <v>0</v>
      </c>
      <c r="AA566" s="53"/>
      <c r="AG566" t="str">
        <f t="shared" si="131"/>
        <v>Sabattus</v>
      </c>
      <c r="AH566" t="s">
        <v>1981</v>
      </c>
      <c r="AI566">
        <v>2</v>
      </c>
      <c r="AK566" s="92">
        <v>23</v>
      </c>
      <c r="AL566" s="94">
        <v>1</v>
      </c>
      <c r="AM566" s="94">
        <v>57</v>
      </c>
      <c r="AN566" s="98">
        <v>64570</v>
      </c>
      <c r="AO566" s="98">
        <f t="shared" si="123"/>
        <v>23001</v>
      </c>
      <c r="AP566" t="s">
        <v>1353</v>
      </c>
      <c r="AQ566" s="102">
        <f t="shared" si="124"/>
        <v>2364570</v>
      </c>
      <c r="AR566" s="102"/>
    </row>
    <row r="567" spans="1:44" hidden="1" outlineLevel="1">
      <c r="A567" t="s">
        <v>405</v>
      </c>
      <c r="B567" s="8" t="s">
        <v>2756</v>
      </c>
      <c r="C567" s="1">
        <f t="shared" si="125"/>
        <v>6668</v>
      </c>
      <c r="D567" s="6">
        <f>IF(N567&gt;0, RANK(N567,(N567:P567,Q567:AE567)),0)</f>
        <v>2</v>
      </c>
      <c r="E567" s="6">
        <f>IF(O567&gt;0,RANK(O567,(N567:P567,Q567:AE567)),0)</f>
        <v>1</v>
      </c>
      <c r="F567" s="6">
        <f t="shared" si="126"/>
        <v>3</v>
      </c>
      <c r="G567" s="1">
        <f t="shared" si="121"/>
        <v>695</v>
      </c>
      <c r="H567" s="2">
        <f t="shared" si="122"/>
        <v>0.10422915416916617</v>
      </c>
      <c r="I567" s="7"/>
      <c r="J567" s="2">
        <f t="shared" si="127"/>
        <v>0.42576484703059386</v>
      </c>
      <c r="K567" s="2">
        <f t="shared" si="128"/>
        <v>0.52999400119976003</v>
      </c>
      <c r="L567" s="2">
        <f t="shared" si="129"/>
        <v>4.3341331733653267E-2</v>
      </c>
      <c r="M567" s="2">
        <f t="shared" si="130"/>
        <v>8.9982003599278076E-4</v>
      </c>
      <c r="N567" s="53">
        <v>2839</v>
      </c>
      <c r="O567" s="53">
        <v>3534</v>
      </c>
      <c r="P567" s="53">
        <v>289</v>
      </c>
      <c r="T567" s="57"/>
      <c r="X567" s="53">
        <v>6</v>
      </c>
      <c r="AA567" s="53"/>
      <c r="AG567" t="str">
        <f t="shared" si="131"/>
        <v>Saco</v>
      </c>
      <c r="AH567" t="s">
        <v>1344</v>
      </c>
      <c r="AI567">
        <v>1</v>
      </c>
      <c r="AK567" s="92">
        <v>23</v>
      </c>
      <c r="AL567" s="94">
        <v>31</v>
      </c>
      <c r="AM567" s="94">
        <v>110</v>
      </c>
      <c r="AN567" s="98">
        <v>64675</v>
      </c>
      <c r="AO567" s="98">
        <f t="shared" si="123"/>
        <v>23031</v>
      </c>
      <c r="AP567" t="s">
        <v>2485</v>
      </c>
      <c r="AQ567" s="102">
        <f t="shared" si="124"/>
        <v>2364675</v>
      </c>
      <c r="AR567" s="102"/>
    </row>
    <row r="568" spans="1:44" hidden="1" outlineLevel="1">
      <c r="A568" t="s">
        <v>174</v>
      </c>
      <c r="B568" s="8" t="s">
        <v>2756</v>
      </c>
      <c r="C568" s="1">
        <f t="shared" si="125"/>
        <v>391</v>
      </c>
      <c r="D568" s="6">
        <f>IF(N568&gt;0, RANK(N568,(N568:P568,Q568:AE568)),0)</f>
        <v>2</v>
      </c>
      <c r="E568" s="6">
        <f>IF(O568&gt;0,RANK(O568,(N568:P568,Q568:AE568)),0)</f>
        <v>1</v>
      </c>
      <c r="F568" s="6">
        <f t="shared" si="126"/>
        <v>3</v>
      </c>
      <c r="G568" s="1">
        <f t="shared" si="121"/>
        <v>11</v>
      </c>
      <c r="H568" s="2">
        <f t="shared" si="122"/>
        <v>2.8132992327365727E-2</v>
      </c>
      <c r="I568" s="7"/>
      <c r="J568" s="2">
        <f t="shared" si="127"/>
        <v>0.47314578005115088</v>
      </c>
      <c r="K568" s="2">
        <f t="shared" si="128"/>
        <v>0.50127877237851659</v>
      </c>
      <c r="L568" s="2">
        <f t="shared" si="129"/>
        <v>2.557544757033248E-2</v>
      </c>
      <c r="M568" s="2">
        <f t="shared" si="130"/>
        <v>-3.4694469519536142E-18</v>
      </c>
      <c r="N568" s="53">
        <v>185</v>
      </c>
      <c r="O568" s="53">
        <v>196</v>
      </c>
      <c r="P568" s="53">
        <v>10</v>
      </c>
      <c r="T568" s="57"/>
      <c r="X568" s="53">
        <v>0</v>
      </c>
      <c r="AA568" s="53"/>
      <c r="AG568" t="str">
        <f t="shared" si="131"/>
        <v>St. Agatha</v>
      </c>
      <c r="AH568" t="s">
        <v>1323</v>
      </c>
      <c r="AI568">
        <v>2</v>
      </c>
      <c r="AK568" s="92">
        <v>23</v>
      </c>
      <c r="AL568" s="94">
        <v>3</v>
      </c>
      <c r="AM568" s="94">
        <v>275</v>
      </c>
      <c r="AN568" s="98">
        <v>64780</v>
      </c>
      <c r="AO568" s="98">
        <f t="shared" si="123"/>
        <v>23003</v>
      </c>
      <c r="AP568" t="s">
        <v>1353</v>
      </c>
      <c r="AQ568" s="102">
        <f t="shared" si="124"/>
        <v>2364780</v>
      </c>
      <c r="AR568" s="102"/>
    </row>
    <row r="569" spans="1:44" hidden="1" outlineLevel="1">
      <c r="A569" t="s">
        <v>2153</v>
      </c>
      <c r="B569" s="8" t="s">
        <v>2756</v>
      </c>
      <c r="C569" s="1">
        <f t="shared" si="125"/>
        <v>674</v>
      </c>
      <c r="D569" s="6">
        <f>IF(N569&gt;0, RANK(N569,(N569:P569,Q569:AE569)),0)</f>
        <v>2</v>
      </c>
      <c r="E569" s="6">
        <f>IF(O569&gt;0,RANK(O569,(N569:P569,Q569:AE569)),0)</f>
        <v>1</v>
      </c>
      <c r="F569" s="6">
        <f t="shared" si="126"/>
        <v>3</v>
      </c>
      <c r="G569" s="1">
        <f t="shared" si="121"/>
        <v>283</v>
      </c>
      <c r="H569" s="2">
        <f t="shared" si="122"/>
        <v>0.41988130563798221</v>
      </c>
      <c r="I569" s="7"/>
      <c r="J569" s="2">
        <f t="shared" si="127"/>
        <v>0.27596439169139464</v>
      </c>
      <c r="K569" s="2">
        <f t="shared" si="128"/>
        <v>0.69584569732937684</v>
      </c>
      <c r="L569" s="2">
        <f t="shared" si="129"/>
        <v>2.8189910979228485E-2</v>
      </c>
      <c r="M569" s="2">
        <f t="shared" si="130"/>
        <v>3.1225022567582528E-17</v>
      </c>
      <c r="N569" s="53">
        <v>186</v>
      </c>
      <c r="O569" s="53">
        <v>469</v>
      </c>
      <c r="P569" s="53">
        <v>19</v>
      </c>
      <c r="T569" s="57"/>
      <c r="X569" s="53">
        <v>0</v>
      </c>
      <c r="AA569" s="53"/>
      <c r="AG569" t="str">
        <f t="shared" si="131"/>
        <v>St. Albans</v>
      </c>
      <c r="AH569" t="s">
        <v>198</v>
      </c>
      <c r="AI569">
        <v>2</v>
      </c>
      <c r="AK569" s="92">
        <v>23</v>
      </c>
      <c r="AL569" s="94">
        <v>25</v>
      </c>
      <c r="AM569" s="94">
        <v>135</v>
      </c>
      <c r="AN569" s="98">
        <v>64850</v>
      </c>
      <c r="AO569" s="98">
        <f t="shared" si="123"/>
        <v>23025</v>
      </c>
      <c r="AP569" t="s">
        <v>1353</v>
      </c>
      <c r="AQ569" s="102">
        <f t="shared" si="124"/>
        <v>2364850</v>
      </c>
      <c r="AR569" s="102"/>
    </row>
    <row r="570" spans="1:44" hidden="1" outlineLevel="1">
      <c r="A570" t="s">
        <v>3</v>
      </c>
      <c r="B570" s="8" t="s">
        <v>2756</v>
      </c>
      <c r="C570" s="1">
        <f t="shared" si="125"/>
        <v>219</v>
      </c>
      <c r="D570" s="6">
        <f>IF(N570&gt;0, RANK(N570,(N570:P570,Q570:AE570)),0)</f>
        <v>1</v>
      </c>
      <c r="E570" s="6">
        <f>IF(O570&gt;0,RANK(O570,(N570:P570,Q570:AE570)),0)</f>
        <v>2</v>
      </c>
      <c r="F570" s="6">
        <f t="shared" si="126"/>
        <v>3</v>
      </c>
      <c r="G570" s="1">
        <f t="shared" si="121"/>
        <v>19</v>
      </c>
      <c r="H570" s="2">
        <f t="shared" si="122"/>
        <v>8.6757990867579904E-2</v>
      </c>
      <c r="I570" s="7"/>
      <c r="J570" s="2">
        <f t="shared" si="127"/>
        <v>0.51598173515981738</v>
      </c>
      <c r="K570" s="2">
        <f t="shared" si="128"/>
        <v>0.42922374429223742</v>
      </c>
      <c r="L570" s="2">
        <f t="shared" si="129"/>
        <v>5.4794520547945202E-2</v>
      </c>
      <c r="M570" s="2">
        <f t="shared" si="130"/>
        <v>0</v>
      </c>
      <c r="N570" s="53">
        <v>113</v>
      </c>
      <c r="O570" s="53">
        <v>94</v>
      </c>
      <c r="P570" s="53">
        <v>12</v>
      </c>
      <c r="T570" s="57"/>
      <c r="X570" s="53">
        <v>0</v>
      </c>
      <c r="AA570" s="53"/>
      <c r="AG570" t="str">
        <f t="shared" si="131"/>
        <v>St. Francis</v>
      </c>
      <c r="AH570" t="s">
        <v>1323</v>
      </c>
      <c r="AI570">
        <v>2</v>
      </c>
      <c r="AK570" s="92">
        <v>23</v>
      </c>
      <c r="AL570" s="94">
        <v>3</v>
      </c>
      <c r="AM570" s="94">
        <v>280</v>
      </c>
      <c r="AN570" s="98">
        <v>65025</v>
      </c>
      <c r="AO570" s="98">
        <f t="shared" si="123"/>
        <v>23003</v>
      </c>
      <c r="AP570" t="s">
        <v>1353</v>
      </c>
      <c r="AQ570" s="102">
        <f t="shared" si="124"/>
        <v>2365025</v>
      </c>
      <c r="AR570" s="102"/>
    </row>
    <row r="571" spans="1:44" hidden="1" outlineLevel="1">
      <c r="A571" t="s">
        <v>36</v>
      </c>
      <c r="B571" s="8" t="s">
        <v>2756</v>
      </c>
      <c r="C571" s="1">
        <f t="shared" si="125"/>
        <v>1248</v>
      </c>
      <c r="D571" s="6">
        <f>IF(N571&gt;0, RANK(N571,(N571:P571,Q571:AE571)),0)</f>
        <v>2</v>
      </c>
      <c r="E571" s="6">
        <f>IF(O571&gt;0,RANK(O571,(N571:P571,Q571:AE571)),0)</f>
        <v>1</v>
      </c>
      <c r="F571" s="6">
        <f t="shared" si="126"/>
        <v>3</v>
      </c>
      <c r="G571" s="1">
        <f t="shared" si="121"/>
        <v>285</v>
      </c>
      <c r="H571" s="2">
        <f t="shared" si="122"/>
        <v>0.22836538461538461</v>
      </c>
      <c r="I571" s="7"/>
      <c r="J571" s="2">
        <f t="shared" si="127"/>
        <v>0.37259615384615385</v>
      </c>
      <c r="K571" s="2">
        <f t="shared" si="128"/>
        <v>0.60096153846153844</v>
      </c>
      <c r="L571" s="2">
        <f t="shared" si="129"/>
        <v>2.6442307692307692E-2</v>
      </c>
      <c r="M571" s="2">
        <f t="shared" si="130"/>
        <v>1.7347234759768071E-17</v>
      </c>
      <c r="N571" s="53">
        <v>465</v>
      </c>
      <c r="O571" s="53">
        <v>750</v>
      </c>
      <c r="P571" s="53">
        <v>33</v>
      </c>
      <c r="T571" s="57"/>
      <c r="X571" s="53">
        <v>0</v>
      </c>
      <c r="AA571" s="53"/>
      <c r="AG571" t="str">
        <f t="shared" si="131"/>
        <v>St. George</v>
      </c>
      <c r="AH571" t="s">
        <v>1632</v>
      </c>
      <c r="AI571">
        <v>1</v>
      </c>
      <c r="AK571" s="92">
        <v>23</v>
      </c>
      <c r="AL571" s="94">
        <v>13</v>
      </c>
      <c r="AM571" s="94">
        <v>60</v>
      </c>
      <c r="AN571" s="98">
        <v>65130</v>
      </c>
      <c r="AO571" s="98">
        <f t="shared" si="123"/>
        <v>23013</v>
      </c>
      <c r="AP571" t="s">
        <v>1353</v>
      </c>
      <c r="AQ571" s="102">
        <f t="shared" si="124"/>
        <v>2365130</v>
      </c>
      <c r="AR571" s="102"/>
    </row>
    <row r="572" spans="1:44" hidden="1" outlineLevel="1">
      <c r="A572" t="s">
        <v>2077</v>
      </c>
      <c r="B572" s="8" t="s">
        <v>2756</v>
      </c>
      <c r="C572" s="1">
        <f t="shared" si="125"/>
        <v>92</v>
      </c>
      <c r="D572" s="6">
        <f>IF(N572&gt;0, RANK(N572,(N572:P572,Q572:AE572)),0)</f>
        <v>2</v>
      </c>
      <c r="E572" s="6">
        <f>IF(O572&gt;0,RANK(O572,(N572:P572,Q572:AE572)),0)</f>
        <v>1</v>
      </c>
      <c r="F572" s="6">
        <f t="shared" si="126"/>
        <v>3</v>
      </c>
      <c r="G572" s="1">
        <f t="shared" si="121"/>
        <v>14</v>
      </c>
      <c r="H572" s="2">
        <f t="shared" si="122"/>
        <v>0.15217391304347827</v>
      </c>
      <c r="I572" s="7"/>
      <c r="J572" s="2">
        <f t="shared" si="127"/>
        <v>0.41304347826086957</v>
      </c>
      <c r="K572" s="2">
        <f t="shared" si="128"/>
        <v>0.56521739130434778</v>
      </c>
      <c r="L572" s="2">
        <f t="shared" si="129"/>
        <v>2.1739130434782608E-2</v>
      </c>
      <c r="M572" s="2">
        <f t="shared" si="130"/>
        <v>-1.3877787807814457E-17</v>
      </c>
      <c r="N572" s="53">
        <v>38</v>
      </c>
      <c r="O572" s="53">
        <v>52</v>
      </c>
      <c r="P572" s="53">
        <v>2</v>
      </c>
      <c r="T572" s="57"/>
      <c r="X572" s="53">
        <v>0</v>
      </c>
      <c r="AA572" s="53"/>
      <c r="AG572" t="str">
        <f t="shared" si="131"/>
        <v>St. John</v>
      </c>
      <c r="AH572" t="s">
        <v>1323</v>
      </c>
      <c r="AI572">
        <v>2</v>
      </c>
      <c r="AK572" s="92">
        <v>23</v>
      </c>
      <c r="AL572" s="94">
        <v>3</v>
      </c>
      <c r="AM572" s="94">
        <v>285</v>
      </c>
      <c r="AN572" s="98">
        <v>65200</v>
      </c>
      <c r="AO572" s="98">
        <f t="shared" si="123"/>
        <v>23003</v>
      </c>
      <c r="AP572" t="s">
        <v>2239</v>
      </c>
      <c r="AQ572" s="102">
        <f t="shared" si="124"/>
        <v>2365200</v>
      </c>
      <c r="AR572" s="102"/>
    </row>
    <row r="573" spans="1:44" hidden="1" outlineLevel="1">
      <c r="A573" t="s">
        <v>614</v>
      </c>
      <c r="B573" s="8" t="s">
        <v>2756</v>
      </c>
      <c r="C573" s="1">
        <f>SUM(N573:AE573)</f>
        <v>29</v>
      </c>
      <c r="D573" s="6">
        <f>IF(N573&gt;0, RANK(N573,(N573:P573,Q573:AE573)),0)</f>
        <v>2</v>
      </c>
      <c r="E573" s="6">
        <f>IF(O573&gt;0,RANK(O573,(N573:P573,Q573:AE573)),0)</f>
        <v>1</v>
      </c>
      <c r="F573" s="6">
        <f>IF(P573&gt;0,RANK(P573,(N573:AE573)),0)</f>
        <v>3</v>
      </c>
      <c r="G573" s="1">
        <f>IF(C573&gt;0,MAX(N573:P573)-LARGE(N573:P573,2),0)</f>
        <v>17</v>
      </c>
      <c r="H573" s="2">
        <f>IF(C573&gt;0,G573/C573,0)</f>
        <v>0.58620689655172409</v>
      </c>
      <c r="I573" s="7"/>
      <c r="J573" s="2">
        <f>IF(C573=0,"-",N573/C573)</f>
        <v>0.17241379310344829</v>
      </c>
      <c r="K573" s="2">
        <f>IF(C573=0,"-",O573/C573)</f>
        <v>0.75862068965517238</v>
      </c>
      <c r="L573" s="2">
        <f>IF(C573=0,"-",P573/C573)</f>
        <v>6.8965517241379309E-2</v>
      </c>
      <c r="M573" s="2">
        <f>IF(C573=0,"-",(1-J573-K573-L573))</f>
        <v>2.7755575615628914E-17</v>
      </c>
      <c r="N573" s="53">
        <v>5</v>
      </c>
      <c r="O573" s="53">
        <v>22</v>
      </c>
      <c r="P573" s="53">
        <v>2</v>
      </c>
      <c r="T573" s="57"/>
      <c r="X573" s="53">
        <v>0</v>
      </c>
      <c r="AA573" s="53"/>
      <c r="AG573" t="str">
        <f t="shared" si="131"/>
        <v>Salem</v>
      </c>
      <c r="AH573" t="s">
        <v>2924</v>
      </c>
      <c r="AI573">
        <v>2</v>
      </c>
      <c r="AK573" s="92">
        <v>23</v>
      </c>
      <c r="AL573" s="94">
        <v>7</v>
      </c>
      <c r="AN573" s="121">
        <v>65330</v>
      </c>
      <c r="AO573" s="98">
        <f t="shared" si="123"/>
        <v>23007</v>
      </c>
      <c r="AP573" t="s">
        <v>2276</v>
      </c>
      <c r="AQ573" s="102">
        <f t="shared" si="124"/>
        <v>2365330</v>
      </c>
      <c r="AR573" s="102"/>
    </row>
    <row r="574" spans="1:44" hidden="1" outlineLevel="1">
      <c r="A574" t="s">
        <v>2467</v>
      </c>
      <c r="B574" s="8" t="s">
        <v>2756</v>
      </c>
      <c r="C574" s="1">
        <f t="shared" si="125"/>
        <v>53</v>
      </c>
      <c r="D574" s="6">
        <f>IF(N574&gt;0, RANK(N574,(N574:P574,Q574:AE574)),0)</f>
        <v>2</v>
      </c>
      <c r="E574" s="6">
        <f>IF(O574&gt;0,RANK(O574,(N574:P574,Q574:AE574)),0)</f>
        <v>1</v>
      </c>
      <c r="F574" s="6">
        <f t="shared" si="126"/>
        <v>0</v>
      </c>
      <c r="G574" s="1">
        <f t="shared" si="121"/>
        <v>17</v>
      </c>
      <c r="H574" s="2">
        <f t="shared" si="122"/>
        <v>0.32075471698113206</v>
      </c>
      <c r="I574" s="7"/>
      <c r="J574" s="2">
        <f t="shared" si="127"/>
        <v>0.33962264150943394</v>
      </c>
      <c r="K574" s="2">
        <f t="shared" si="128"/>
        <v>0.660377358490566</v>
      </c>
      <c r="L574" s="2">
        <f t="shared" si="129"/>
        <v>0</v>
      </c>
      <c r="M574" s="2">
        <f t="shared" si="130"/>
        <v>1.1102230246251565E-16</v>
      </c>
      <c r="N574" s="53">
        <v>18</v>
      </c>
      <c r="O574" s="53">
        <v>35</v>
      </c>
      <c r="P574" s="53">
        <v>0</v>
      </c>
      <c r="T574" s="57"/>
      <c r="X574" s="53">
        <v>0</v>
      </c>
      <c r="AA574" s="53"/>
      <c r="AG574" t="str">
        <f t="shared" si="131"/>
        <v>Sandy River</v>
      </c>
      <c r="AH574" t="s">
        <v>2924</v>
      </c>
      <c r="AI574">
        <v>2</v>
      </c>
      <c r="AK574" s="92">
        <v>23</v>
      </c>
      <c r="AL574" s="94">
        <v>7</v>
      </c>
      <c r="AM574" s="94">
        <v>85</v>
      </c>
      <c r="AN574" s="98">
        <v>65655</v>
      </c>
      <c r="AO574" s="98">
        <f t="shared" si="123"/>
        <v>23007</v>
      </c>
      <c r="AP574" t="s">
        <v>2239</v>
      </c>
      <c r="AQ574" s="102">
        <f t="shared" si="124"/>
        <v>2365655</v>
      </c>
      <c r="AR574" s="102"/>
    </row>
    <row r="575" spans="1:44" hidden="1" outlineLevel="1">
      <c r="A575" t="s">
        <v>951</v>
      </c>
      <c r="B575" s="8" t="s">
        <v>2756</v>
      </c>
      <c r="C575" s="1">
        <f t="shared" si="125"/>
        <v>6845</v>
      </c>
      <c r="D575" s="6">
        <f>IF(N575&gt;0, RANK(N575,(N575:P575,Q575:AE575)),0)</f>
        <v>2</v>
      </c>
      <c r="E575" s="6">
        <f>IF(O575&gt;0,RANK(O575,(N575:P575,Q575:AE575)),0)</f>
        <v>1</v>
      </c>
      <c r="F575" s="6">
        <f t="shared" si="126"/>
        <v>3</v>
      </c>
      <c r="G575" s="1">
        <f t="shared" si="121"/>
        <v>1123</v>
      </c>
      <c r="H575" s="2">
        <f t="shared" si="122"/>
        <v>0.16406135865595325</v>
      </c>
      <c r="I575" s="7"/>
      <c r="J575" s="2">
        <f t="shared" si="127"/>
        <v>0.39693206720233748</v>
      </c>
      <c r="K575" s="2">
        <f t="shared" si="128"/>
        <v>0.56099342585829071</v>
      </c>
      <c r="L575" s="2">
        <f t="shared" si="129"/>
        <v>4.1636230825420013E-2</v>
      </c>
      <c r="M575" s="2">
        <f t="shared" si="130"/>
        <v>4.3827611395174521E-4</v>
      </c>
      <c r="N575" s="53">
        <v>2717</v>
      </c>
      <c r="O575" s="53">
        <v>3840</v>
      </c>
      <c r="P575" s="53">
        <v>285</v>
      </c>
      <c r="T575" s="57"/>
      <c r="X575" s="53">
        <v>3</v>
      </c>
      <c r="AA575" s="53"/>
      <c r="AG575" t="str">
        <f t="shared" si="131"/>
        <v>Sanford</v>
      </c>
      <c r="AH575" t="s">
        <v>1344</v>
      </c>
      <c r="AI575">
        <v>1</v>
      </c>
      <c r="AK575" s="92">
        <v>23</v>
      </c>
      <c r="AL575" s="94">
        <v>31</v>
      </c>
      <c r="AM575" s="94">
        <v>115</v>
      </c>
      <c r="AN575" s="98">
        <v>65760</v>
      </c>
      <c r="AO575" s="98">
        <f t="shared" si="123"/>
        <v>23031</v>
      </c>
      <c r="AP575" t="s">
        <v>1353</v>
      </c>
      <c r="AQ575" s="102">
        <f t="shared" si="124"/>
        <v>2365760</v>
      </c>
      <c r="AR575" s="102"/>
    </row>
    <row r="576" spans="1:44" hidden="1" outlineLevel="1">
      <c r="A576" t="s">
        <v>1729</v>
      </c>
      <c r="B576" s="8" t="s">
        <v>2756</v>
      </c>
      <c r="C576" s="1">
        <f t="shared" si="125"/>
        <v>534</v>
      </c>
      <c r="D576" s="6">
        <f>IF(N576&gt;0, RANK(N576,(N576:P576,Q576:AE576)),0)</f>
        <v>2</v>
      </c>
      <c r="E576" s="6">
        <f>IF(O576&gt;0,RANK(O576,(N576:P576,Q576:AE576)),0)</f>
        <v>1</v>
      </c>
      <c r="F576" s="6">
        <f t="shared" si="126"/>
        <v>3</v>
      </c>
      <c r="G576" s="1">
        <f t="shared" si="121"/>
        <v>168</v>
      </c>
      <c r="H576" s="2">
        <f t="shared" si="122"/>
        <v>0.3146067415730337</v>
      </c>
      <c r="I576" s="7"/>
      <c r="J576" s="2">
        <f t="shared" si="127"/>
        <v>0.32958801498127338</v>
      </c>
      <c r="K576" s="2">
        <f t="shared" si="128"/>
        <v>0.64419475655430714</v>
      </c>
      <c r="L576" s="2">
        <f t="shared" si="129"/>
        <v>2.4344569288389514E-2</v>
      </c>
      <c r="M576" s="2">
        <f t="shared" si="130"/>
        <v>1.8726591760300261E-3</v>
      </c>
      <c r="N576" s="53">
        <v>176</v>
      </c>
      <c r="O576" s="53">
        <v>344</v>
      </c>
      <c r="P576" s="53">
        <v>13</v>
      </c>
      <c r="T576" s="57"/>
      <c r="X576" s="53">
        <v>1</v>
      </c>
      <c r="AA576" s="53"/>
      <c r="AG576" t="str">
        <f t="shared" si="131"/>
        <v>Sangerville</v>
      </c>
      <c r="AH576" t="s">
        <v>361</v>
      </c>
      <c r="AI576">
        <v>2</v>
      </c>
      <c r="AK576" s="92">
        <v>23</v>
      </c>
      <c r="AL576" s="94">
        <v>21</v>
      </c>
      <c r="AM576" s="94">
        <v>80</v>
      </c>
      <c r="AN576" s="98">
        <v>65865</v>
      </c>
      <c r="AO576" s="98">
        <f t="shared" si="123"/>
        <v>23021</v>
      </c>
      <c r="AP576" t="s">
        <v>1353</v>
      </c>
      <c r="AQ576" s="102">
        <f t="shared" si="124"/>
        <v>2365865</v>
      </c>
      <c r="AR576" s="102"/>
    </row>
    <row r="577" spans="1:44" hidden="1" outlineLevel="1">
      <c r="A577" t="s">
        <v>827</v>
      </c>
      <c r="B577" s="8" t="s">
        <v>2756</v>
      </c>
      <c r="C577" s="1">
        <f t="shared" si="125"/>
        <v>5693</v>
      </c>
      <c r="D577" s="6">
        <f>IF(N577&gt;0, RANK(N577,(N577:P577,Q577:AE577)),0)</f>
        <v>2</v>
      </c>
      <c r="E577" s="6">
        <f>IF(O577&gt;0,RANK(O577,(N577:P577,Q577:AE577)),0)</f>
        <v>1</v>
      </c>
      <c r="F577" s="6">
        <f t="shared" si="126"/>
        <v>3</v>
      </c>
      <c r="G577" s="1">
        <f t="shared" si="121"/>
        <v>1610</v>
      </c>
      <c r="H577" s="2">
        <f t="shared" si="122"/>
        <v>0.28280344282452136</v>
      </c>
      <c r="I577" s="7"/>
      <c r="J577" s="2">
        <f t="shared" si="127"/>
        <v>0.34937642719128753</v>
      </c>
      <c r="K577" s="2">
        <f t="shared" si="128"/>
        <v>0.63217987001580889</v>
      </c>
      <c r="L577" s="2">
        <f t="shared" si="129"/>
        <v>1.8443702792903565E-2</v>
      </c>
      <c r="M577" s="2">
        <f t="shared" si="130"/>
        <v>-3.8163916471489756E-17</v>
      </c>
      <c r="N577" s="53">
        <v>1989</v>
      </c>
      <c r="O577" s="53">
        <v>3599</v>
      </c>
      <c r="P577" s="53">
        <v>105</v>
      </c>
      <c r="T577" s="57"/>
      <c r="X577" s="53">
        <v>0</v>
      </c>
      <c r="AA577" s="53"/>
      <c r="AG577" t="str">
        <f t="shared" si="131"/>
        <v>Scarborough</v>
      </c>
      <c r="AH577" t="s">
        <v>608</v>
      </c>
      <c r="AI577">
        <v>1</v>
      </c>
      <c r="AK577" s="92">
        <v>23</v>
      </c>
      <c r="AL577" s="94">
        <v>5</v>
      </c>
      <c r="AM577" s="94">
        <v>100</v>
      </c>
      <c r="AN577" s="98">
        <v>66145</v>
      </c>
      <c r="AO577" s="98">
        <f t="shared" si="123"/>
        <v>23005</v>
      </c>
      <c r="AP577" t="s">
        <v>1353</v>
      </c>
      <c r="AQ577" s="102">
        <f t="shared" si="124"/>
        <v>2366145</v>
      </c>
      <c r="AR577" s="102"/>
    </row>
    <row r="578" spans="1:44" hidden="1" outlineLevel="1">
      <c r="A578" t="s">
        <v>2183</v>
      </c>
      <c r="B578" s="8" t="s">
        <v>2756</v>
      </c>
      <c r="C578" s="1">
        <f t="shared" si="125"/>
        <v>427</v>
      </c>
      <c r="D578" s="6">
        <f>IF(N578&gt;0, RANK(N578,(N578:P578,Q578:AE578)),0)</f>
        <v>2</v>
      </c>
      <c r="E578" s="6">
        <f>IF(O578&gt;0,RANK(O578,(N578:P578,Q578:AE578)),0)</f>
        <v>1</v>
      </c>
      <c r="F578" s="6">
        <f t="shared" si="126"/>
        <v>3</v>
      </c>
      <c r="G578" s="1">
        <f t="shared" si="121"/>
        <v>102</v>
      </c>
      <c r="H578" s="2">
        <f t="shared" si="122"/>
        <v>0.2388758782201405</v>
      </c>
      <c r="I578" s="7"/>
      <c r="J578" s="2">
        <f t="shared" si="127"/>
        <v>0.35362997658079626</v>
      </c>
      <c r="K578" s="2">
        <f t="shared" si="128"/>
        <v>0.59250585480093676</v>
      </c>
      <c r="L578" s="2">
        <f t="shared" si="129"/>
        <v>5.1522248243559721E-2</v>
      </c>
      <c r="M578" s="2">
        <f t="shared" si="130"/>
        <v>2.3419203747073181E-3</v>
      </c>
      <c r="N578" s="53">
        <v>151</v>
      </c>
      <c r="O578" s="53">
        <v>253</v>
      </c>
      <c r="P578" s="53">
        <v>22</v>
      </c>
      <c r="T578" s="57"/>
      <c r="X578" s="53">
        <v>1</v>
      </c>
      <c r="AA578" s="53"/>
      <c r="AG578" t="str">
        <f t="shared" si="131"/>
        <v>Searsmont</v>
      </c>
      <c r="AH578" t="s">
        <v>1876</v>
      </c>
      <c r="AI578">
        <v>2</v>
      </c>
      <c r="AK578" s="92">
        <v>23</v>
      </c>
      <c r="AL578" s="94">
        <v>27</v>
      </c>
      <c r="AM578" s="94">
        <v>90</v>
      </c>
      <c r="AN578" s="98">
        <v>66565</v>
      </c>
      <c r="AO578" s="98">
        <f t="shared" si="123"/>
        <v>23027</v>
      </c>
      <c r="AP578" t="s">
        <v>1353</v>
      </c>
      <c r="AQ578" s="102">
        <f t="shared" si="124"/>
        <v>2366565</v>
      </c>
      <c r="AR578" s="102"/>
    </row>
    <row r="579" spans="1:44" hidden="1" outlineLevel="1">
      <c r="A579" t="s">
        <v>757</v>
      </c>
      <c r="B579" s="8" t="s">
        <v>2756</v>
      </c>
      <c r="C579" s="1">
        <f t="shared" si="125"/>
        <v>1157</v>
      </c>
      <c r="D579" s="6">
        <f>IF(N579&gt;0, RANK(N579,(N579:P579,Q579:AE579)),0)</f>
        <v>2</v>
      </c>
      <c r="E579" s="6">
        <f>IF(O579&gt;0,RANK(O579,(N579:P579,Q579:AE579)),0)</f>
        <v>1</v>
      </c>
      <c r="F579" s="6">
        <f t="shared" si="126"/>
        <v>3</v>
      </c>
      <c r="G579" s="1">
        <f t="shared" ref="G579:G641" si="132">IF(C579&gt;0,MAX(N579:P579)-LARGE(N579:P579,2),0)</f>
        <v>506</v>
      </c>
      <c r="H579" s="2">
        <f t="shared" ref="H579:H641" si="133">IF(C579&gt;0,G579/C579,0)</f>
        <v>0.43733794295592049</v>
      </c>
      <c r="I579" s="7"/>
      <c r="J579" s="2">
        <f t="shared" si="127"/>
        <v>0.26361279170267932</v>
      </c>
      <c r="K579" s="2">
        <f t="shared" si="128"/>
        <v>0.70095073465859981</v>
      </c>
      <c r="L579" s="2">
        <f t="shared" si="129"/>
        <v>3.5436473638720829E-2</v>
      </c>
      <c r="M579" s="2">
        <f t="shared" si="130"/>
        <v>-6.9388939039072284E-18</v>
      </c>
      <c r="N579" s="53">
        <v>305</v>
      </c>
      <c r="O579" s="53">
        <v>811</v>
      </c>
      <c r="P579" s="53">
        <v>41</v>
      </c>
      <c r="T579" s="57"/>
      <c r="X579" s="53">
        <v>0</v>
      </c>
      <c r="AA579" s="53"/>
      <c r="AG579" t="str">
        <f t="shared" si="131"/>
        <v>Searsport</v>
      </c>
      <c r="AH579" t="s">
        <v>1876</v>
      </c>
      <c r="AI579">
        <v>2</v>
      </c>
      <c r="AK579" s="92">
        <v>23</v>
      </c>
      <c r="AL579" s="94">
        <v>27</v>
      </c>
      <c r="AM579" s="94">
        <v>95</v>
      </c>
      <c r="AN579" s="98">
        <v>66635</v>
      </c>
      <c r="AO579" s="98">
        <f t="shared" si="123"/>
        <v>23027</v>
      </c>
      <c r="AP579" t="s">
        <v>1353</v>
      </c>
      <c r="AQ579" s="102">
        <f t="shared" si="124"/>
        <v>2366635</v>
      </c>
      <c r="AR579" s="102"/>
    </row>
    <row r="580" spans="1:44" hidden="1" outlineLevel="1">
      <c r="A580" t="s">
        <v>909</v>
      </c>
      <c r="B580" s="8" t="s">
        <v>2756</v>
      </c>
      <c r="C580" s="1">
        <f t="shared" si="125"/>
        <v>688</v>
      </c>
      <c r="D580" s="6">
        <f>IF(N580&gt;0, RANK(N580,(N580:P580,Q580:AE580)),0)</f>
        <v>2</v>
      </c>
      <c r="E580" s="6">
        <f>IF(O580&gt;0,RANK(O580,(N580:P580,Q580:AE580)),0)</f>
        <v>1</v>
      </c>
      <c r="F580" s="6">
        <f t="shared" si="126"/>
        <v>3</v>
      </c>
      <c r="G580" s="1">
        <f t="shared" si="132"/>
        <v>252</v>
      </c>
      <c r="H580" s="2">
        <f t="shared" si="133"/>
        <v>0.36627906976744184</v>
      </c>
      <c r="I580" s="7"/>
      <c r="J580" s="2">
        <f t="shared" si="127"/>
        <v>0.30232558139534882</v>
      </c>
      <c r="K580" s="2">
        <f t="shared" si="128"/>
        <v>0.66860465116279066</v>
      </c>
      <c r="L580" s="2">
        <f t="shared" si="129"/>
        <v>2.9069767441860465E-2</v>
      </c>
      <c r="M580" s="2">
        <f t="shared" si="130"/>
        <v>5.2041704279304213E-17</v>
      </c>
      <c r="N580" s="53">
        <v>208</v>
      </c>
      <c r="O580" s="53">
        <v>460</v>
      </c>
      <c r="P580" s="53">
        <v>20</v>
      </c>
      <c r="T580" s="57"/>
      <c r="X580" s="53">
        <v>0</v>
      </c>
      <c r="AA580" s="53"/>
      <c r="AG580" t="str">
        <f t="shared" si="131"/>
        <v>Sebago</v>
      </c>
      <c r="AH580" t="s">
        <v>608</v>
      </c>
      <c r="AI580">
        <v>1</v>
      </c>
      <c r="AK580" s="92">
        <v>23</v>
      </c>
      <c r="AL580" s="94">
        <v>5</v>
      </c>
      <c r="AM580" s="94">
        <v>105</v>
      </c>
      <c r="AN580" s="98">
        <v>66775</v>
      </c>
      <c r="AO580" s="98">
        <f t="shared" si="123"/>
        <v>23005</v>
      </c>
      <c r="AP580" t="s">
        <v>1353</v>
      </c>
      <c r="AQ580" s="102">
        <f t="shared" si="124"/>
        <v>2366775</v>
      </c>
      <c r="AR580" s="102"/>
    </row>
    <row r="581" spans="1:44" hidden="1" outlineLevel="1">
      <c r="A581" t="s">
        <v>949</v>
      </c>
      <c r="B581" s="8" t="s">
        <v>2756</v>
      </c>
      <c r="C581" s="1">
        <f t="shared" si="125"/>
        <v>245</v>
      </c>
      <c r="D581" s="6">
        <f>IF(N581&gt;0, RANK(N581,(N581:P581,Q581:AE581)),0)</f>
        <v>2</v>
      </c>
      <c r="E581" s="6">
        <f>IF(O581&gt;0,RANK(O581,(N581:P581,Q581:AE581)),0)</f>
        <v>1</v>
      </c>
      <c r="F581" s="6">
        <f t="shared" si="126"/>
        <v>3</v>
      </c>
      <c r="G581" s="1">
        <f t="shared" si="132"/>
        <v>128</v>
      </c>
      <c r="H581" s="2">
        <f t="shared" si="133"/>
        <v>0.52244897959183678</v>
      </c>
      <c r="I581" s="7"/>
      <c r="J581" s="2">
        <f t="shared" si="127"/>
        <v>0.22857142857142856</v>
      </c>
      <c r="K581" s="2">
        <f t="shared" si="128"/>
        <v>0.75102040816326532</v>
      </c>
      <c r="L581" s="2">
        <f t="shared" si="129"/>
        <v>2.0408163265306121E-2</v>
      </c>
      <c r="M581" s="2">
        <f t="shared" si="130"/>
        <v>2.4286128663675299E-17</v>
      </c>
      <c r="N581" s="53">
        <v>56</v>
      </c>
      <c r="O581" s="53">
        <v>184</v>
      </c>
      <c r="P581" s="53">
        <v>5</v>
      </c>
      <c r="T581" s="57"/>
      <c r="X581" s="53">
        <v>0</v>
      </c>
      <c r="AA581" s="53"/>
      <c r="AG581" t="str">
        <f t="shared" si="131"/>
        <v>Sebec</v>
      </c>
      <c r="AH581" t="s">
        <v>361</v>
      </c>
      <c r="AI581">
        <v>2</v>
      </c>
      <c r="AK581" s="92">
        <v>23</v>
      </c>
      <c r="AL581" s="94">
        <v>21</v>
      </c>
      <c r="AM581" s="94">
        <v>85</v>
      </c>
      <c r="AN581" s="98">
        <v>66950</v>
      </c>
      <c r="AO581" s="98">
        <f t="shared" si="123"/>
        <v>23021</v>
      </c>
      <c r="AP581" t="s">
        <v>1353</v>
      </c>
      <c r="AQ581" s="102">
        <f t="shared" si="124"/>
        <v>2366950</v>
      </c>
      <c r="AR581" s="102"/>
    </row>
    <row r="582" spans="1:44" hidden="1" outlineLevel="1">
      <c r="A582" t="s">
        <v>2468</v>
      </c>
      <c r="B582" s="8" t="s">
        <v>2756</v>
      </c>
      <c r="C582" s="1">
        <f t="shared" si="125"/>
        <v>22</v>
      </c>
      <c r="D582" s="6">
        <f>IF(N582&gt;0, RANK(N582,(N582:P582,Q582:AE582)),0)</f>
        <v>2</v>
      </c>
      <c r="E582" s="6">
        <f>IF(O582&gt;0,RANK(O582,(N582:P582,Q582:AE582)),0)</f>
        <v>1</v>
      </c>
      <c r="F582" s="6">
        <f t="shared" si="126"/>
        <v>3</v>
      </c>
      <c r="G582" s="1">
        <f t="shared" si="132"/>
        <v>8</v>
      </c>
      <c r="H582" s="2">
        <f t="shared" si="133"/>
        <v>0.36363636363636365</v>
      </c>
      <c r="I582" s="7"/>
      <c r="J582" s="2">
        <f t="shared" si="127"/>
        <v>0.27272727272727271</v>
      </c>
      <c r="K582" s="2">
        <f t="shared" si="128"/>
        <v>0.63636363636363635</v>
      </c>
      <c r="L582" s="2">
        <f t="shared" si="129"/>
        <v>9.0909090909090912E-2</v>
      </c>
      <c r="M582" s="2">
        <f t="shared" si="130"/>
        <v>2.7755575615628914E-17</v>
      </c>
      <c r="N582" s="53">
        <v>6</v>
      </c>
      <c r="O582" s="53">
        <v>14</v>
      </c>
      <c r="P582" s="53">
        <v>2</v>
      </c>
      <c r="T582" s="57"/>
      <c r="X582" s="53">
        <v>0</v>
      </c>
      <c r="AA582" s="53"/>
      <c r="AG582" t="str">
        <f t="shared" si="131"/>
        <v>Seboeis</v>
      </c>
      <c r="AH582" t="s">
        <v>1447</v>
      </c>
      <c r="AI582">
        <v>2</v>
      </c>
      <c r="AK582" s="92">
        <v>23</v>
      </c>
      <c r="AL582" s="94">
        <v>19</v>
      </c>
      <c r="AM582" s="94">
        <v>275</v>
      </c>
      <c r="AN582" s="98">
        <v>67160</v>
      </c>
      <c r="AO582" s="98">
        <f t="shared" si="123"/>
        <v>23019</v>
      </c>
      <c r="AP582" t="s">
        <v>2239</v>
      </c>
      <c r="AQ582" s="102">
        <f t="shared" si="124"/>
        <v>2367160</v>
      </c>
      <c r="AR582" s="102"/>
    </row>
    <row r="583" spans="1:44" hidden="1" outlineLevel="1">
      <c r="A583" t="s">
        <v>65</v>
      </c>
      <c r="B583" s="8" t="s">
        <v>2756</v>
      </c>
      <c r="C583" s="1">
        <f t="shared" si="125"/>
        <v>470</v>
      </c>
      <c r="D583" s="6">
        <f>IF(N583&gt;0, RANK(N583,(N583:P583,Q583:AE583)),0)</f>
        <v>2</v>
      </c>
      <c r="E583" s="6">
        <f>IF(O583&gt;0,RANK(O583,(N583:P583,Q583:AE583)),0)</f>
        <v>1</v>
      </c>
      <c r="F583" s="6">
        <f t="shared" si="126"/>
        <v>3</v>
      </c>
      <c r="G583" s="1">
        <f t="shared" si="132"/>
        <v>124</v>
      </c>
      <c r="H583" s="2">
        <f t="shared" si="133"/>
        <v>0.26382978723404255</v>
      </c>
      <c r="I583" s="7"/>
      <c r="J583" s="2">
        <f t="shared" si="127"/>
        <v>0.35531914893617023</v>
      </c>
      <c r="K583" s="2">
        <f t="shared" si="128"/>
        <v>0.61914893617021272</v>
      </c>
      <c r="L583" s="2">
        <f t="shared" si="129"/>
        <v>2.553191489361702E-2</v>
      </c>
      <c r="M583" s="2">
        <f t="shared" si="130"/>
        <v>3.8163916471489756E-17</v>
      </c>
      <c r="N583" s="53">
        <v>167</v>
      </c>
      <c r="O583" s="53">
        <v>291</v>
      </c>
      <c r="P583" s="53">
        <v>12</v>
      </c>
      <c r="T583" s="57"/>
      <c r="X583" s="53">
        <v>0</v>
      </c>
      <c r="AA583" s="53"/>
      <c r="AG583" t="str">
        <f t="shared" si="131"/>
        <v>Sedgwick</v>
      </c>
      <c r="AH583" t="s">
        <v>2792</v>
      </c>
      <c r="AI583">
        <v>2</v>
      </c>
      <c r="AK583" s="92">
        <v>23</v>
      </c>
      <c r="AL583" s="94">
        <v>9</v>
      </c>
      <c r="AM583" s="94">
        <v>130</v>
      </c>
      <c r="AN583" s="98">
        <v>67300</v>
      </c>
      <c r="AO583" s="98">
        <f t="shared" si="123"/>
        <v>23009</v>
      </c>
      <c r="AP583" t="s">
        <v>1353</v>
      </c>
      <c r="AQ583" s="102">
        <f t="shared" si="124"/>
        <v>2367300</v>
      </c>
      <c r="AR583" s="102"/>
    </row>
    <row r="584" spans="1:44" hidden="1" outlineLevel="1">
      <c r="A584" t="s">
        <v>679</v>
      </c>
      <c r="B584" s="8" t="s">
        <v>2756</v>
      </c>
      <c r="C584" s="1">
        <f t="shared" si="125"/>
        <v>929</v>
      </c>
      <c r="D584" s="6">
        <f>IF(N584&gt;0, RANK(N584,(N584:P584,Q584:AE584)),0)</f>
        <v>2</v>
      </c>
      <c r="E584" s="6">
        <f>IF(O584&gt;0,RANK(O584,(N584:P584,Q584:AE584)),0)</f>
        <v>1</v>
      </c>
      <c r="F584" s="6">
        <f t="shared" si="126"/>
        <v>3</v>
      </c>
      <c r="G584" s="1">
        <f t="shared" si="132"/>
        <v>280</v>
      </c>
      <c r="H584" s="2">
        <f t="shared" si="133"/>
        <v>0.30139935414424113</v>
      </c>
      <c r="I584" s="7"/>
      <c r="J584" s="2">
        <f t="shared" si="127"/>
        <v>0.33153928955866524</v>
      </c>
      <c r="K584" s="2">
        <f t="shared" si="128"/>
        <v>0.63293864370290631</v>
      </c>
      <c r="L584" s="2">
        <f t="shared" si="129"/>
        <v>3.5522066738428421E-2</v>
      </c>
      <c r="M584" s="2">
        <f t="shared" si="130"/>
        <v>-2.7755575615628914E-17</v>
      </c>
      <c r="N584" s="53">
        <v>308</v>
      </c>
      <c r="O584" s="53">
        <v>588</v>
      </c>
      <c r="P584" s="53">
        <v>33</v>
      </c>
      <c r="T584" s="57"/>
      <c r="X584" s="53">
        <v>0</v>
      </c>
      <c r="AA584" s="53"/>
      <c r="AG584" t="str">
        <f t="shared" si="131"/>
        <v>Shapleigh</v>
      </c>
      <c r="AH584" t="s">
        <v>1344</v>
      </c>
      <c r="AI584">
        <v>1</v>
      </c>
      <c r="AK584" s="92">
        <v>23</v>
      </c>
      <c r="AL584" s="94">
        <v>31</v>
      </c>
      <c r="AM584" s="94">
        <v>120</v>
      </c>
      <c r="AN584" s="98">
        <v>67475</v>
      </c>
      <c r="AO584" s="98">
        <f t="shared" si="123"/>
        <v>23031</v>
      </c>
      <c r="AP584" t="s">
        <v>1353</v>
      </c>
      <c r="AQ584" s="102">
        <f t="shared" si="124"/>
        <v>2367475</v>
      </c>
      <c r="AR584" s="102"/>
    </row>
    <row r="585" spans="1:44" hidden="1" outlineLevel="1">
      <c r="A585" t="s">
        <v>745</v>
      </c>
      <c r="B585" s="8" t="s">
        <v>2756</v>
      </c>
      <c r="C585" s="1">
        <f t="shared" si="125"/>
        <v>424</v>
      </c>
      <c r="D585" s="6">
        <f>IF(N585&gt;0, RANK(N585,(N585:P585,Q585:AE585)),0)</f>
        <v>2</v>
      </c>
      <c r="E585" s="6">
        <f>IF(O585&gt;0,RANK(O585,(N585:P585,Q585:AE585)),0)</f>
        <v>1</v>
      </c>
      <c r="F585" s="6">
        <f t="shared" si="126"/>
        <v>3</v>
      </c>
      <c r="G585" s="1">
        <f t="shared" si="132"/>
        <v>261</v>
      </c>
      <c r="H585" s="2">
        <f t="shared" si="133"/>
        <v>0.61556603773584906</v>
      </c>
      <c r="I585" s="7"/>
      <c r="J585" s="2">
        <f t="shared" si="127"/>
        <v>0.16273584905660377</v>
      </c>
      <c r="K585" s="2">
        <f t="shared" si="128"/>
        <v>0.77830188679245282</v>
      </c>
      <c r="L585" s="2">
        <f t="shared" si="129"/>
        <v>5.8962264150943397E-2</v>
      </c>
      <c r="M585" s="2">
        <f t="shared" si="130"/>
        <v>1.3877787807814457E-17</v>
      </c>
      <c r="N585" s="53">
        <v>69</v>
      </c>
      <c r="O585" s="53">
        <v>330</v>
      </c>
      <c r="P585" s="53">
        <v>25</v>
      </c>
      <c r="T585" s="57"/>
      <c r="X585" s="53">
        <v>0</v>
      </c>
      <c r="AA585" s="53"/>
      <c r="AG585" t="str">
        <f t="shared" si="131"/>
        <v>Sherman</v>
      </c>
      <c r="AH585" t="s">
        <v>1323</v>
      </c>
      <c r="AI585">
        <v>2</v>
      </c>
      <c r="AK585" s="92">
        <v>23</v>
      </c>
      <c r="AL585" s="94">
        <v>3</v>
      </c>
      <c r="AM585" s="94">
        <v>290</v>
      </c>
      <c r="AN585" s="98">
        <v>67790</v>
      </c>
      <c r="AO585" s="98">
        <f t="shared" si="123"/>
        <v>23003</v>
      </c>
      <c r="AP585" t="s">
        <v>1353</v>
      </c>
      <c r="AQ585" s="102">
        <f t="shared" si="124"/>
        <v>2367790</v>
      </c>
      <c r="AR585" s="102"/>
    </row>
    <row r="586" spans="1:44" hidden="1" outlineLevel="1">
      <c r="A586" t="s">
        <v>2297</v>
      </c>
      <c r="B586" s="8" t="s">
        <v>2756</v>
      </c>
      <c r="C586" s="1">
        <f t="shared" si="125"/>
        <v>111</v>
      </c>
      <c r="D586" s="6">
        <f>IF(N586&gt;0, RANK(N586,(N586:P586,Q586:AE586)),0)</f>
        <v>2</v>
      </c>
      <c r="E586" s="6">
        <f>IF(O586&gt;0,RANK(O586,(N586:P586,Q586:AE586)),0)</f>
        <v>1</v>
      </c>
      <c r="F586" s="6">
        <f t="shared" si="126"/>
        <v>3</v>
      </c>
      <c r="G586" s="1">
        <f t="shared" si="132"/>
        <v>78</v>
      </c>
      <c r="H586" s="2">
        <f t="shared" si="133"/>
        <v>0.70270270270270274</v>
      </c>
      <c r="I586" s="7"/>
      <c r="J586" s="2">
        <f t="shared" si="127"/>
        <v>0.12612612612612611</v>
      </c>
      <c r="K586" s="2">
        <f t="shared" si="128"/>
        <v>0.8288288288288288</v>
      </c>
      <c r="L586" s="2">
        <f t="shared" si="129"/>
        <v>3.6036036036036036E-2</v>
      </c>
      <c r="M586" s="2">
        <f t="shared" si="130"/>
        <v>9.0090090090089933E-3</v>
      </c>
      <c r="N586" s="53">
        <v>14</v>
      </c>
      <c r="O586" s="53">
        <v>92</v>
      </c>
      <c r="P586" s="53">
        <v>4</v>
      </c>
      <c r="T586" s="57"/>
      <c r="X586" s="53">
        <v>1</v>
      </c>
      <c r="AA586" s="53"/>
      <c r="AG586" t="str">
        <f t="shared" si="131"/>
        <v>Shirley</v>
      </c>
      <c r="AH586" t="s">
        <v>361</v>
      </c>
      <c r="AI586">
        <v>2</v>
      </c>
      <c r="AK586" s="92">
        <v>23</v>
      </c>
      <c r="AL586" s="94">
        <v>21</v>
      </c>
      <c r="AM586" s="94">
        <v>90</v>
      </c>
      <c r="AN586" s="98">
        <v>68140</v>
      </c>
      <c r="AO586" s="98">
        <f t="shared" si="123"/>
        <v>23021</v>
      </c>
      <c r="AP586" t="s">
        <v>1353</v>
      </c>
      <c r="AQ586" s="102">
        <f t="shared" si="124"/>
        <v>2368140</v>
      </c>
      <c r="AR586" s="102"/>
    </row>
    <row r="587" spans="1:44" hidden="1" outlineLevel="1">
      <c r="A587" t="s">
        <v>1105</v>
      </c>
      <c r="B587" s="8" t="s">
        <v>2756</v>
      </c>
      <c r="C587" s="1">
        <f t="shared" si="125"/>
        <v>1450</v>
      </c>
      <c r="D587" s="6">
        <f>IF(N587&gt;0, RANK(N587,(N587:P587,Q587:AE587)),0)</f>
        <v>2</v>
      </c>
      <c r="E587" s="6">
        <f>IF(O587&gt;0,RANK(O587,(N587:P587,Q587:AE587)),0)</f>
        <v>1</v>
      </c>
      <c r="F587" s="6">
        <f t="shared" si="126"/>
        <v>3</v>
      </c>
      <c r="G587" s="1">
        <f t="shared" si="132"/>
        <v>366</v>
      </c>
      <c r="H587" s="2">
        <f t="shared" si="133"/>
        <v>0.2524137931034483</v>
      </c>
      <c r="I587" s="7"/>
      <c r="J587" s="2">
        <f t="shared" si="127"/>
        <v>0.35448275862068968</v>
      </c>
      <c r="K587" s="2">
        <f t="shared" si="128"/>
        <v>0.60689655172413792</v>
      </c>
      <c r="L587" s="2">
        <f t="shared" si="129"/>
        <v>3.793103448275862E-2</v>
      </c>
      <c r="M587" s="2">
        <f t="shared" si="130"/>
        <v>6.8965517241378199E-4</v>
      </c>
      <c r="N587" s="53">
        <v>514</v>
      </c>
      <c r="O587" s="53">
        <v>880</v>
      </c>
      <c r="P587" s="53">
        <v>55</v>
      </c>
      <c r="T587" s="57"/>
      <c r="X587" s="53">
        <v>1</v>
      </c>
      <c r="AA587" s="53"/>
      <c r="AG587" t="str">
        <f t="shared" si="131"/>
        <v>Sidney</v>
      </c>
      <c r="AH587" t="s">
        <v>1129</v>
      </c>
      <c r="AI587">
        <v>1</v>
      </c>
      <c r="AK587" s="92">
        <v>23</v>
      </c>
      <c r="AL587" s="94">
        <v>11</v>
      </c>
      <c r="AM587" s="94">
        <v>105</v>
      </c>
      <c r="AN587" s="98">
        <v>68385</v>
      </c>
      <c r="AO587" s="98">
        <f t="shared" si="123"/>
        <v>23011</v>
      </c>
      <c r="AP587" t="s">
        <v>1353</v>
      </c>
      <c r="AQ587" s="102">
        <f t="shared" si="124"/>
        <v>2368385</v>
      </c>
      <c r="AR587" s="102"/>
    </row>
    <row r="588" spans="1:44" hidden="1" outlineLevel="1">
      <c r="A588" t="s">
        <v>339</v>
      </c>
      <c r="B588" s="8" t="s">
        <v>2756</v>
      </c>
      <c r="C588" s="1">
        <f t="shared" si="125"/>
        <v>102</v>
      </c>
      <c r="D588" s="6">
        <f>IF(N588&gt;0, RANK(N588,(N588:P588,Q588:AE588)),0)</f>
        <v>1</v>
      </c>
      <c r="E588" s="6">
        <f>IF(O588&gt;0,RANK(O588,(N588:P588,Q588:AE588)),0)</f>
        <v>1</v>
      </c>
      <c r="F588" s="6">
        <f t="shared" si="126"/>
        <v>3</v>
      </c>
      <c r="G588" s="1">
        <f t="shared" si="132"/>
        <v>0</v>
      </c>
      <c r="H588" s="2">
        <f t="shared" si="133"/>
        <v>0</v>
      </c>
      <c r="I588" s="7"/>
      <c r="J588" s="2">
        <f t="shared" si="127"/>
        <v>0.49019607843137253</v>
      </c>
      <c r="K588" s="2">
        <f t="shared" si="128"/>
        <v>0.49019607843137253</v>
      </c>
      <c r="L588" s="2">
        <f t="shared" si="129"/>
        <v>1.9607843137254902E-2</v>
      </c>
      <c r="M588" s="2">
        <f t="shared" si="130"/>
        <v>-1.3877787807814457E-17</v>
      </c>
      <c r="N588" s="53">
        <v>50</v>
      </c>
      <c r="O588" s="53">
        <v>50</v>
      </c>
      <c r="P588" s="53">
        <v>2</v>
      </c>
      <c r="T588" s="57"/>
      <c r="X588" s="53">
        <v>0</v>
      </c>
      <c r="AA588" s="53"/>
      <c r="AG588" t="str">
        <f>A588</f>
        <v>Sinclair</v>
      </c>
      <c r="AH588" t="s">
        <v>1323</v>
      </c>
      <c r="AI588">
        <v>2</v>
      </c>
      <c r="AK588" s="92">
        <v>23</v>
      </c>
      <c r="AL588" s="94">
        <v>3</v>
      </c>
      <c r="AN588" s="98">
        <v>68400</v>
      </c>
      <c r="AO588" s="98">
        <f t="shared" si="123"/>
        <v>23003</v>
      </c>
      <c r="AP588" t="s">
        <v>2276</v>
      </c>
      <c r="AQ588" s="102">
        <f t="shared" si="124"/>
        <v>2368400</v>
      </c>
      <c r="AR588" s="102"/>
    </row>
    <row r="589" spans="1:44" hidden="1" outlineLevel="1">
      <c r="A589" t="s">
        <v>1102</v>
      </c>
      <c r="B589" s="8" t="s">
        <v>2756</v>
      </c>
      <c r="C589" s="1">
        <f t="shared" si="125"/>
        <v>3378</v>
      </c>
      <c r="D589" s="6">
        <f>IF(N589&gt;0, RANK(N589,(N589:P589,Q589:AE589)),0)</f>
        <v>2</v>
      </c>
      <c r="E589" s="6">
        <f>IF(O589&gt;0,RANK(O589,(N589:P589,Q589:AE589)),0)</f>
        <v>1</v>
      </c>
      <c r="F589" s="6">
        <f t="shared" si="126"/>
        <v>3</v>
      </c>
      <c r="G589" s="1">
        <f t="shared" si="132"/>
        <v>703</v>
      </c>
      <c r="H589" s="2">
        <f t="shared" si="133"/>
        <v>0.20811130846654827</v>
      </c>
      <c r="I589" s="7"/>
      <c r="J589" s="2">
        <f t="shared" si="127"/>
        <v>0.3759621077560687</v>
      </c>
      <c r="K589" s="2">
        <f t="shared" si="128"/>
        <v>0.58407341622261688</v>
      </c>
      <c r="L589" s="2">
        <f t="shared" si="129"/>
        <v>3.966844286560095E-2</v>
      </c>
      <c r="M589" s="2">
        <f t="shared" si="130"/>
        <v>2.9603315571352651E-4</v>
      </c>
      <c r="N589" s="53">
        <v>1270</v>
      </c>
      <c r="O589" s="53">
        <v>1973</v>
      </c>
      <c r="P589" s="53">
        <v>134</v>
      </c>
      <c r="T589" s="57"/>
      <c r="X589" s="53">
        <v>1</v>
      </c>
      <c r="AA589" s="53"/>
      <c r="AG589" t="str">
        <f t="shared" si="131"/>
        <v>Skowhegan</v>
      </c>
      <c r="AH589" t="s">
        <v>198</v>
      </c>
      <c r="AI589">
        <v>2</v>
      </c>
      <c r="AK589" s="92">
        <v>23</v>
      </c>
      <c r="AL589" s="94">
        <v>25</v>
      </c>
      <c r="AM589" s="94">
        <v>140</v>
      </c>
      <c r="AN589" s="98">
        <v>68910</v>
      </c>
      <c r="AO589" s="98">
        <f t="shared" si="123"/>
        <v>23025</v>
      </c>
      <c r="AP589" t="s">
        <v>1353</v>
      </c>
      <c r="AQ589" s="102">
        <f t="shared" si="124"/>
        <v>2368910</v>
      </c>
      <c r="AR589" s="102"/>
    </row>
    <row r="590" spans="1:44" hidden="1" outlineLevel="1">
      <c r="A590" t="s">
        <v>989</v>
      </c>
      <c r="B590" s="8" t="s">
        <v>2756</v>
      </c>
      <c r="C590" s="1">
        <f t="shared" si="125"/>
        <v>357</v>
      </c>
      <c r="D590" s="6">
        <f>IF(N590&gt;0, RANK(N590,(N590:P590,Q590:AE590)),0)</f>
        <v>2</v>
      </c>
      <c r="E590" s="6">
        <f>IF(O590&gt;0,RANK(O590,(N590:P590,Q590:AE590)),0)</f>
        <v>1</v>
      </c>
      <c r="F590" s="6">
        <f t="shared" si="126"/>
        <v>3</v>
      </c>
      <c r="G590" s="1">
        <f t="shared" si="132"/>
        <v>125</v>
      </c>
      <c r="H590" s="2">
        <f t="shared" si="133"/>
        <v>0.35014005602240894</v>
      </c>
      <c r="I590" s="7"/>
      <c r="J590" s="2">
        <f t="shared" si="127"/>
        <v>0.30532212885154064</v>
      </c>
      <c r="K590" s="2">
        <f t="shared" si="128"/>
        <v>0.65546218487394958</v>
      </c>
      <c r="L590" s="2">
        <f t="shared" si="129"/>
        <v>3.9215686274509803E-2</v>
      </c>
      <c r="M590" s="2">
        <f t="shared" si="130"/>
        <v>-2.7755575615628914E-17</v>
      </c>
      <c r="N590" s="53">
        <v>109</v>
      </c>
      <c r="O590" s="53">
        <v>234</v>
      </c>
      <c r="P590" s="53">
        <v>14</v>
      </c>
      <c r="T590" s="57"/>
      <c r="X590" s="53">
        <v>0</v>
      </c>
      <c r="AA590" s="53"/>
      <c r="AG590" t="str">
        <f t="shared" si="131"/>
        <v>Smithfield</v>
      </c>
      <c r="AH590" t="s">
        <v>198</v>
      </c>
      <c r="AI590">
        <v>2</v>
      </c>
      <c r="AK590" s="92">
        <v>23</v>
      </c>
      <c r="AL590" s="94">
        <v>25</v>
      </c>
      <c r="AM590" s="94">
        <v>145</v>
      </c>
      <c r="AN590" s="98">
        <v>69155</v>
      </c>
      <c r="AO590" s="98">
        <f t="shared" si="123"/>
        <v>23025</v>
      </c>
      <c r="AP590" t="s">
        <v>1353</v>
      </c>
      <c r="AQ590" s="102">
        <f t="shared" si="124"/>
        <v>2369155</v>
      </c>
      <c r="AR590" s="102"/>
    </row>
    <row r="591" spans="1:44" hidden="1" outlineLevel="1">
      <c r="A591" t="s">
        <v>1103</v>
      </c>
      <c r="B591" s="8" t="s">
        <v>2756</v>
      </c>
      <c r="C591" s="1">
        <f t="shared" si="125"/>
        <v>132</v>
      </c>
      <c r="D591" s="6">
        <f>IF(N591&gt;0, RANK(N591,(N591:P591,Q591:AE591)),0)</f>
        <v>2</v>
      </c>
      <c r="E591" s="6">
        <f>IF(O591&gt;0,RANK(O591,(N591:P591,Q591:AE591)),0)</f>
        <v>1</v>
      </c>
      <c r="F591" s="6">
        <f t="shared" si="126"/>
        <v>3</v>
      </c>
      <c r="G591" s="1">
        <f t="shared" si="132"/>
        <v>71</v>
      </c>
      <c r="H591" s="2">
        <f t="shared" si="133"/>
        <v>0.53787878787878785</v>
      </c>
      <c r="I591" s="7"/>
      <c r="J591" s="2">
        <f t="shared" si="127"/>
        <v>0.18939393939393939</v>
      </c>
      <c r="K591" s="2">
        <f t="shared" si="128"/>
        <v>0.72727272727272729</v>
      </c>
      <c r="L591" s="2">
        <f t="shared" si="129"/>
        <v>5.3030303030303032E-2</v>
      </c>
      <c r="M591" s="2">
        <f t="shared" si="130"/>
        <v>3.0303030303030228E-2</v>
      </c>
      <c r="N591" s="53">
        <v>25</v>
      </c>
      <c r="O591" s="53">
        <v>96</v>
      </c>
      <c r="P591" s="53">
        <v>7</v>
      </c>
      <c r="T591" s="57"/>
      <c r="X591" s="53">
        <v>4</v>
      </c>
      <c r="AA591" s="53"/>
      <c r="AG591" t="str">
        <f t="shared" si="131"/>
        <v>Smyrna</v>
      </c>
      <c r="AH591" t="s">
        <v>1323</v>
      </c>
      <c r="AI591">
        <v>2</v>
      </c>
      <c r="AK591" s="92">
        <v>23</v>
      </c>
      <c r="AL591" s="94">
        <v>3</v>
      </c>
      <c r="AM591" s="94">
        <v>295</v>
      </c>
      <c r="AN591" s="98">
        <v>69260</v>
      </c>
      <c r="AO591" s="98">
        <f t="shared" si="123"/>
        <v>23003</v>
      </c>
      <c r="AP591" t="s">
        <v>1353</v>
      </c>
      <c r="AQ591" s="102">
        <f t="shared" si="124"/>
        <v>2369260</v>
      </c>
      <c r="AR591" s="102"/>
    </row>
    <row r="592" spans="1:44" hidden="1" outlineLevel="1">
      <c r="A592" t="s">
        <v>501</v>
      </c>
      <c r="B592" s="8" t="s">
        <v>2756</v>
      </c>
      <c r="C592" s="1">
        <f t="shared" si="125"/>
        <v>403</v>
      </c>
      <c r="D592" s="6">
        <f>IF(N592&gt;0, RANK(N592,(N592:P592,Q592:AE592)),0)</f>
        <v>2</v>
      </c>
      <c r="E592" s="6">
        <f>IF(O592&gt;0,RANK(O592,(N592:P592,Q592:AE592)),0)</f>
        <v>1</v>
      </c>
      <c r="F592" s="6">
        <f t="shared" si="126"/>
        <v>3</v>
      </c>
      <c r="G592" s="1">
        <f t="shared" si="132"/>
        <v>49</v>
      </c>
      <c r="H592" s="2">
        <f t="shared" si="133"/>
        <v>0.12158808933002481</v>
      </c>
      <c r="I592" s="7"/>
      <c r="J592" s="2">
        <f t="shared" si="127"/>
        <v>0.41687344913151364</v>
      </c>
      <c r="K592" s="2">
        <f t="shared" si="128"/>
        <v>0.53846153846153844</v>
      </c>
      <c r="L592" s="2">
        <f t="shared" si="129"/>
        <v>4.4665012406947889E-2</v>
      </c>
      <c r="M592" s="2">
        <f t="shared" si="130"/>
        <v>9.0205620750793969E-17</v>
      </c>
      <c r="N592" s="53">
        <v>168</v>
      </c>
      <c r="O592" s="53">
        <v>217</v>
      </c>
      <c r="P592" s="53">
        <v>18</v>
      </c>
      <c r="T592" s="57"/>
      <c r="X592" s="53">
        <v>0</v>
      </c>
      <c r="AA592" s="53"/>
      <c r="AG592" t="str">
        <f t="shared" si="131"/>
        <v>Solon</v>
      </c>
      <c r="AH592" t="s">
        <v>198</v>
      </c>
      <c r="AI592">
        <v>2</v>
      </c>
      <c r="AK592" s="92">
        <v>23</v>
      </c>
      <c r="AL592" s="94">
        <v>25</v>
      </c>
      <c r="AM592" s="94">
        <v>150</v>
      </c>
      <c r="AN592" s="98">
        <v>69505</v>
      </c>
      <c r="AO592" s="98">
        <f t="shared" si="123"/>
        <v>23025</v>
      </c>
      <c r="AP592" t="s">
        <v>1353</v>
      </c>
      <c r="AQ592" s="102">
        <f t="shared" si="124"/>
        <v>2369505</v>
      </c>
      <c r="AR592" s="102"/>
    </row>
    <row r="593" spans="1:44" hidden="1" outlineLevel="1">
      <c r="A593" t="s">
        <v>11</v>
      </c>
      <c r="B593" s="8" t="s">
        <v>2756</v>
      </c>
      <c r="C593" s="1">
        <f t="shared" si="125"/>
        <v>199</v>
      </c>
      <c r="D593" s="6">
        <f>IF(N593&gt;0, RANK(N593,(N593:P593,Q593:AE593)),0)</f>
        <v>2</v>
      </c>
      <c r="E593" s="6">
        <f>IF(O593&gt;0,RANK(O593,(N593:P593,Q593:AE593)),0)</f>
        <v>1</v>
      </c>
      <c r="F593" s="6">
        <f t="shared" si="126"/>
        <v>3</v>
      </c>
      <c r="G593" s="1">
        <f t="shared" si="132"/>
        <v>66</v>
      </c>
      <c r="H593" s="2">
        <f t="shared" si="133"/>
        <v>0.33165829145728642</v>
      </c>
      <c r="I593" s="7"/>
      <c r="J593" s="2">
        <f t="shared" si="127"/>
        <v>0.3165829145728643</v>
      </c>
      <c r="K593" s="2">
        <f t="shared" si="128"/>
        <v>0.64824120603015079</v>
      </c>
      <c r="L593" s="2">
        <f t="shared" si="129"/>
        <v>3.5175879396984924E-2</v>
      </c>
      <c r="M593" s="2">
        <f t="shared" si="130"/>
        <v>4.163336342344337E-17</v>
      </c>
      <c r="N593" s="53">
        <v>63</v>
      </c>
      <c r="O593" s="53">
        <v>129</v>
      </c>
      <c r="P593" s="53">
        <v>7</v>
      </c>
      <c r="T593" s="57"/>
      <c r="X593" s="53">
        <v>0</v>
      </c>
      <c r="AA593" s="53"/>
      <c r="AG593" t="str">
        <f t="shared" si="131"/>
        <v>Somerville</v>
      </c>
      <c r="AH593" t="s">
        <v>1001</v>
      </c>
      <c r="AI593">
        <v>1</v>
      </c>
      <c r="AK593" s="92">
        <v>23</v>
      </c>
      <c r="AL593" s="94">
        <v>15</v>
      </c>
      <c r="AM593" s="94">
        <v>70</v>
      </c>
      <c r="AN593" s="98">
        <v>69645</v>
      </c>
      <c r="AO593" s="98">
        <f t="shared" si="123"/>
        <v>23015</v>
      </c>
      <c r="AP593" t="s">
        <v>1353</v>
      </c>
      <c r="AQ593" s="102">
        <f t="shared" si="124"/>
        <v>2369645</v>
      </c>
      <c r="AR593" s="102"/>
    </row>
    <row r="594" spans="1:44" hidden="1" outlineLevel="1">
      <c r="A594" t="s">
        <v>2350</v>
      </c>
      <c r="B594" s="8" t="s">
        <v>2756</v>
      </c>
      <c r="C594" s="1">
        <f t="shared" si="125"/>
        <v>141</v>
      </c>
      <c r="D594" s="6">
        <f>IF(N594&gt;0, RANK(N594,(N594:P594,Q594:AE594)),0)</f>
        <v>2</v>
      </c>
      <c r="E594" s="6">
        <f>IF(O594&gt;0,RANK(O594,(N594:P594,Q594:AE594)),0)</f>
        <v>1</v>
      </c>
      <c r="F594" s="6">
        <f t="shared" si="126"/>
        <v>3</v>
      </c>
      <c r="G594" s="1">
        <f t="shared" si="132"/>
        <v>57</v>
      </c>
      <c r="H594" s="2">
        <f t="shared" si="133"/>
        <v>0.40425531914893614</v>
      </c>
      <c r="I594" s="7"/>
      <c r="J594" s="2">
        <f t="shared" si="127"/>
        <v>0.28368794326241137</v>
      </c>
      <c r="K594" s="2">
        <f t="shared" si="128"/>
        <v>0.68794326241134751</v>
      </c>
      <c r="L594" s="2">
        <f t="shared" si="129"/>
        <v>2.8368794326241134E-2</v>
      </c>
      <c r="M594" s="2">
        <f t="shared" si="130"/>
        <v>4.163336342344337E-17</v>
      </c>
      <c r="N594" s="53">
        <v>40</v>
      </c>
      <c r="O594" s="53">
        <v>97</v>
      </c>
      <c r="P594" s="53">
        <v>4</v>
      </c>
      <c r="T594" s="57"/>
      <c r="X594" s="53">
        <v>0</v>
      </c>
      <c r="AA594" s="53"/>
      <c r="AG594" t="str">
        <f t="shared" si="131"/>
        <v>Sorrento</v>
      </c>
      <c r="AH594" t="s">
        <v>2792</v>
      </c>
      <c r="AI594">
        <v>2</v>
      </c>
      <c r="AK594" s="92">
        <v>23</v>
      </c>
      <c r="AL594" s="94">
        <v>9</v>
      </c>
      <c r="AM594" s="94">
        <v>135</v>
      </c>
      <c r="AN594" s="98">
        <v>69750</v>
      </c>
      <c r="AO594" s="98">
        <f t="shared" si="123"/>
        <v>23009</v>
      </c>
      <c r="AP594" t="s">
        <v>1353</v>
      </c>
      <c r="AQ594" s="102">
        <f t="shared" si="124"/>
        <v>2369750</v>
      </c>
      <c r="AR594" s="102"/>
    </row>
    <row r="595" spans="1:44" hidden="1" outlineLevel="1">
      <c r="A595" t="s">
        <v>1706</v>
      </c>
      <c r="B595" s="8" t="s">
        <v>2756</v>
      </c>
      <c r="C595" s="1">
        <f t="shared" si="125"/>
        <v>2229</v>
      </c>
      <c r="D595" s="6">
        <f>IF(N595&gt;0, RANK(N595,(N595:P595,Q595:AE595)),0)</f>
        <v>2</v>
      </c>
      <c r="E595" s="6">
        <f>IF(O595&gt;0,RANK(O595,(N595:P595,Q595:AE595)),0)</f>
        <v>1</v>
      </c>
      <c r="F595" s="6">
        <f t="shared" si="126"/>
        <v>3</v>
      </c>
      <c r="G595" s="1">
        <f t="shared" si="132"/>
        <v>749</v>
      </c>
      <c r="H595" s="2">
        <f t="shared" si="133"/>
        <v>0.33602512337371021</v>
      </c>
      <c r="I595" s="7"/>
      <c r="J595" s="2">
        <f t="shared" si="127"/>
        <v>0.31942575145805296</v>
      </c>
      <c r="K595" s="2">
        <f t="shared" si="128"/>
        <v>0.65545087483176312</v>
      </c>
      <c r="L595" s="2">
        <f t="shared" si="129"/>
        <v>2.4674742036787798E-2</v>
      </c>
      <c r="M595" s="2">
        <f t="shared" si="130"/>
        <v>4.4863167339611806E-4</v>
      </c>
      <c r="N595" s="53">
        <v>712</v>
      </c>
      <c r="O595" s="53">
        <v>1461</v>
      </c>
      <c r="P595" s="53">
        <v>55</v>
      </c>
      <c r="T595" s="57"/>
      <c r="X595" s="53">
        <v>1</v>
      </c>
      <c r="AA595" s="53"/>
      <c r="AG595" t="str">
        <f t="shared" si="131"/>
        <v>South Berwick</v>
      </c>
      <c r="AH595" t="s">
        <v>1344</v>
      </c>
      <c r="AI595">
        <v>1</v>
      </c>
      <c r="AK595" s="92">
        <v>23</v>
      </c>
      <c r="AL595" s="94">
        <v>31</v>
      </c>
      <c r="AM595" s="94">
        <v>125</v>
      </c>
      <c r="AN595" s="98">
        <v>70030</v>
      </c>
      <c r="AO595" s="98">
        <f t="shared" si="123"/>
        <v>23031</v>
      </c>
      <c r="AP595" t="s">
        <v>1353</v>
      </c>
      <c r="AQ595" s="102">
        <f t="shared" si="124"/>
        <v>2370030</v>
      </c>
      <c r="AR595" s="102"/>
    </row>
    <row r="596" spans="1:44" hidden="1" outlineLevel="1">
      <c r="A596" t="s">
        <v>1114</v>
      </c>
      <c r="B596" s="8" t="s">
        <v>2756</v>
      </c>
      <c r="C596" s="1">
        <f t="shared" si="125"/>
        <v>480</v>
      </c>
      <c r="D596" s="6">
        <f>IF(N596&gt;0, RANK(N596,(N596:P596,Q596:AE596)),0)</f>
        <v>2</v>
      </c>
      <c r="E596" s="6">
        <f>IF(O596&gt;0,RANK(O596,(N596:P596,Q596:AE596)),0)</f>
        <v>1</v>
      </c>
      <c r="F596" s="6">
        <f t="shared" si="126"/>
        <v>3</v>
      </c>
      <c r="G596" s="1">
        <f t="shared" si="132"/>
        <v>182</v>
      </c>
      <c r="H596" s="2">
        <f t="shared" si="133"/>
        <v>0.37916666666666665</v>
      </c>
      <c r="I596" s="7"/>
      <c r="J596" s="2">
        <f t="shared" si="127"/>
        <v>0.28749999999999998</v>
      </c>
      <c r="K596" s="2">
        <f t="shared" si="128"/>
        <v>0.66666666666666663</v>
      </c>
      <c r="L596" s="2">
        <f t="shared" si="129"/>
        <v>4.583333333333333E-2</v>
      </c>
      <c r="M596" s="2">
        <f t="shared" si="130"/>
        <v>6.2450045135165055E-17</v>
      </c>
      <c r="N596" s="53">
        <v>138</v>
      </c>
      <c r="O596" s="53">
        <v>320</v>
      </c>
      <c r="P596" s="53">
        <v>22</v>
      </c>
      <c r="T596" s="57"/>
      <c r="X596" s="53">
        <v>0</v>
      </c>
      <c r="AA596" s="53"/>
      <c r="AG596" t="str">
        <f t="shared" si="131"/>
        <v>South Bristol</v>
      </c>
      <c r="AH596" t="s">
        <v>1001</v>
      </c>
      <c r="AI596">
        <v>1</v>
      </c>
      <c r="AK596" s="92">
        <v>23</v>
      </c>
      <c r="AL596" s="94">
        <v>15</v>
      </c>
      <c r="AM596" s="94">
        <v>75</v>
      </c>
      <c r="AN596" s="98">
        <v>70240</v>
      </c>
      <c r="AO596" s="98">
        <f t="shared" si="123"/>
        <v>23015</v>
      </c>
      <c r="AP596" t="s">
        <v>1353</v>
      </c>
      <c r="AQ596" s="102">
        <f t="shared" si="124"/>
        <v>2370240</v>
      </c>
      <c r="AR596" s="102"/>
    </row>
    <row r="597" spans="1:44" hidden="1" outlineLevel="1">
      <c r="A597" t="s">
        <v>385</v>
      </c>
      <c r="B597" s="8" t="s">
        <v>2756</v>
      </c>
      <c r="C597" s="1">
        <f t="shared" si="125"/>
        <v>10018</v>
      </c>
      <c r="D597" s="6">
        <f>IF(N597&gt;0, RANK(N597,(N597:P597,Q597:AE597)),0)</f>
        <v>1</v>
      </c>
      <c r="E597" s="6">
        <f>IF(O597&gt;0,RANK(O597,(N597:P597,Q597:AE597)),0)</f>
        <v>2</v>
      </c>
      <c r="F597" s="6">
        <f t="shared" si="126"/>
        <v>3</v>
      </c>
      <c r="G597" s="1">
        <f t="shared" si="132"/>
        <v>26</v>
      </c>
      <c r="H597" s="2">
        <f t="shared" si="133"/>
        <v>2.5953284088640447E-3</v>
      </c>
      <c r="I597" s="7"/>
      <c r="J597" s="2">
        <f t="shared" si="127"/>
        <v>0.4900179676582152</v>
      </c>
      <c r="K597" s="2">
        <f t="shared" si="128"/>
        <v>0.48742263924935114</v>
      </c>
      <c r="L597" s="2">
        <f t="shared" si="129"/>
        <v>2.2359752445597923E-2</v>
      </c>
      <c r="M597" s="2">
        <f t="shared" si="130"/>
        <v>1.9964064683567623E-4</v>
      </c>
      <c r="N597" s="53">
        <v>4909</v>
      </c>
      <c r="O597" s="53">
        <v>4883</v>
      </c>
      <c r="P597" s="53">
        <v>224</v>
      </c>
      <c r="T597" s="57"/>
      <c r="X597" s="53">
        <v>2</v>
      </c>
      <c r="AA597" s="53"/>
      <c r="AG597" t="str">
        <f t="shared" si="131"/>
        <v>South Portland</v>
      </c>
      <c r="AH597" t="s">
        <v>608</v>
      </c>
      <c r="AI597">
        <v>1</v>
      </c>
      <c r="AK597" s="92">
        <v>23</v>
      </c>
      <c r="AL597" s="94">
        <v>5</v>
      </c>
      <c r="AM597" s="94">
        <v>110</v>
      </c>
      <c r="AN597" s="98">
        <v>71990</v>
      </c>
      <c r="AO597" s="98">
        <f t="shared" si="123"/>
        <v>23005</v>
      </c>
      <c r="AP597" t="s">
        <v>2485</v>
      </c>
      <c r="AQ597" s="102">
        <f t="shared" si="124"/>
        <v>2371990</v>
      </c>
      <c r="AR597" s="102"/>
    </row>
    <row r="598" spans="1:44" hidden="1" outlineLevel="1">
      <c r="A598" t="s">
        <v>603</v>
      </c>
      <c r="B598" s="8" t="s">
        <v>2756</v>
      </c>
      <c r="C598" s="1">
        <f t="shared" si="125"/>
        <v>582</v>
      </c>
      <c r="D598" s="6">
        <f>IF(N598&gt;0, RANK(N598,(N598:P598,Q598:AE598)),0)</f>
        <v>2</v>
      </c>
      <c r="E598" s="6">
        <f>IF(O598&gt;0,RANK(O598,(N598:P598,Q598:AE598)),0)</f>
        <v>1</v>
      </c>
      <c r="F598" s="6">
        <f t="shared" si="126"/>
        <v>3</v>
      </c>
      <c r="G598" s="1">
        <f t="shared" si="132"/>
        <v>192</v>
      </c>
      <c r="H598" s="2">
        <f t="shared" si="133"/>
        <v>0.32989690721649484</v>
      </c>
      <c r="I598" s="7"/>
      <c r="J598" s="2">
        <f t="shared" si="127"/>
        <v>0.31615120274914088</v>
      </c>
      <c r="K598" s="2">
        <f t="shared" si="128"/>
        <v>0.64604810996563578</v>
      </c>
      <c r="L598" s="2">
        <f t="shared" si="129"/>
        <v>3.7800687285223365E-2</v>
      </c>
      <c r="M598" s="2">
        <f t="shared" si="130"/>
        <v>-2.0816681711721685E-17</v>
      </c>
      <c r="N598" s="53">
        <v>184</v>
      </c>
      <c r="O598" s="53">
        <v>376</v>
      </c>
      <c r="P598" s="53">
        <v>22</v>
      </c>
      <c r="T598" s="57"/>
      <c r="X598" s="53">
        <v>0</v>
      </c>
      <c r="AA598" s="53"/>
      <c r="AG598" t="str">
        <f t="shared" si="131"/>
        <v>South Thomaston</v>
      </c>
      <c r="AH598" t="s">
        <v>1632</v>
      </c>
      <c r="AI598">
        <v>1</v>
      </c>
      <c r="AK598" s="92">
        <v>23</v>
      </c>
      <c r="AL598" s="94">
        <v>13</v>
      </c>
      <c r="AM598" s="94">
        <v>65</v>
      </c>
      <c r="AN598" s="98">
        <v>72585</v>
      </c>
      <c r="AO598" s="98">
        <f t="shared" si="123"/>
        <v>23013</v>
      </c>
      <c r="AP598" t="s">
        <v>1353</v>
      </c>
      <c r="AQ598" s="102">
        <f t="shared" si="124"/>
        <v>2372585</v>
      </c>
      <c r="AR598" s="102"/>
    </row>
    <row r="599" spans="1:44" hidden="1" outlineLevel="1">
      <c r="A599" t="s">
        <v>1711</v>
      </c>
      <c r="B599" s="8" t="s">
        <v>2756</v>
      </c>
      <c r="C599" s="1">
        <f t="shared" si="125"/>
        <v>416</v>
      </c>
      <c r="D599" s="6">
        <f>IF(N599&gt;0, RANK(N599,(N599:P599,Q599:AE599)),0)</f>
        <v>2</v>
      </c>
      <c r="E599" s="6">
        <f>IF(O599&gt;0,RANK(O599,(N599:P599,Q599:AE599)),0)</f>
        <v>1</v>
      </c>
      <c r="F599" s="6">
        <f t="shared" si="126"/>
        <v>3</v>
      </c>
      <c r="G599" s="1">
        <f t="shared" si="132"/>
        <v>175</v>
      </c>
      <c r="H599" s="2">
        <f t="shared" si="133"/>
        <v>0.42067307692307693</v>
      </c>
      <c r="I599" s="7"/>
      <c r="J599" s="2">
        <f t="shared" si="127"/>
        <v>0.27884615384615385</v>
      </c>
      <c r="K599" s="2">
        <f t="shared" si="128"/>
        <v>0.69951923076923073</v>
      </c>
      <c r="L599" s="2">
        <f t="shared" si="129"/>
        <v>2.1634615384615384E-2</v>
      </c>
      <c r="M599" s="2">
        <f t="shared" si="130"/>
        <v>3.4694469519536142E-17</v>
      </c>
      <c r="N599" s="53">
        <v>116</v>
      </c>
      <c r="O599" s="53">
        <v>291</v>
      </c>
      <c r="P599" s="53">
        <v>9</v>
      </c>
      <c r="T599" s="57"/>
      <c r="X599" s="53">
        <v>0</v>
      </c>
      <c r="AA599" s="53"/>
      <c r="AG599" t="str">
        <f t="shared" si="131"/>
        <v>Southport</v>
      </c>
      <c r="AH599" t="s">
        <v>1001</v>
      </c>
      <c r="AI599">
        <v>1</v>
      </c>
      <c r="AK599" s="92">
        <v>23</v>
      </c>
      <c r="AL599" s="94">
        <v>15</v>
      </c>
      <c r="AM599" s="94">
        <v>80</v>
      </c>
      <c r="AN599" s="98">
        <v>71955</v>
      </c>
      <c r="AO599" s="98">
        <f t="shared" si="123"/>
        <v>23015</v>
      </c>
      <c r="AP599" t="s">
        <v>1353</v>
      </c>
      <c r="AQ599" s="102">
        <f t="shared" si="124"/>
        <v>2371955</v>
      </c>
      <c r="AR599" s="102"/>
    </row>
    <row r="600" spans="1:44" hidden="1" outlineLevel="1">
      <c r="A600" t="s">
        <v>1182</v>
      </c>
      <c r="B600" s="8" t="s">
        <v>2756</v>
      </c>
      <c r="C600" s="1">
        <f t="shared" si="125"/>
        <v>958</v>
      </c>
      <c r="D600" s="6">
        <f>IF(N600&gt;0, RANK(N600,(N600:P600,Q600:AE600)),0)</f>
        <v>2</v>
      </c>
      <c r="E600" s="6">
        <f>IF(O600&gt;0,RANK(O600,(N600:P600,Q600:AE600)),0)</f>
        <v>1</v>
      </c>
      <c r="F600" s="6">
        <f t="shared" si="126"/>
        <v>3</v>
      </c>
      <c r="G600" s="1">
        <f t="shared" si="132"/>
        <v>332</v>
      </c>
      <c r="H600" s="2">
        <f t="shared" si="133"/>
        <v>0.3465553235908142</v>
      </c>
      <c r="I600" s="7"/>
      <c r="J600" s="2">
        <f t="shared" si="127"/>
        <v>0.31210855949895616</v>
      </c>
      <c r="K600" s="2">
        <f t="shared" si="128"/>
        <v>0.65866388308977031</v>
      </c>
      <c r="L600" s="2">
        <f t="shared" si="129"/>
        <v>2.9227557411273485E-2</v>
      </c>
      <c r="M600" s="2">
        <f t="shared" si="130"/>
        <v>1.0061396160665481E-16</v>
      </c>
      <c r="N600" s="53">
        <v>299</v>
      </c>
      <c r="O600" s="53">
        <v>631</v>
      </c>
      <c r="P600" s="53">
        <v>28</v>
      </c>
      <c r="T600" s="57"/>
      <c r="X600" s="53">
        <v>0</v>
      </c>
      <c r="AA600" s="53"/>
      <c r="AG600" t="str">
        <f t="shared" si="131"/>
        <v>Southwest Harbor</v>
      </c>
      <c r="AH600" t="s">
        <v>2792</v>
      </c>
      <c r="AI600">
        <v>2</v>
      </c>
      <c r="AK600" s="92">
        <v>23</v>
      </c>
      <c r="AL600" s="94">
        <v>9</v>
      </c>
      <c r="AM600" s="94">
        <v>140</v>
      </c>
      <c r="AN600" s="98">
        <v>72865</v>
      </c>
      <c r="AO600" s="98">
        <f t="shared" si="123"/>
        <v>23009</v>
      </c>
      <c r="AP600" t="s">
        <v>1353</v>
      </c>
      <c r="AQ600" s="102">
        <f t="shared" si="124"/>
        <v>2372865</v>
      </c>
      <c r="AR600" s="102"/>
    </row>
    <row r="601" spans="1:44" hidden="1" outlineLevel="1">
      <c r="A601" t="s">
        <v>1330</v>
      </c>
      <c r="B601" s="8" t="s">
        <v>2756</v>
      </c>
      <c r="C601" s="1">
        <f t="shared" si="125"/>
        <v>136</v>
      </c>
      <c r="D601" s="6">
        <f>IF(N601&gt;0, RANK(N601,(N601:P601,Q601:AE601)),0)</f>
        <v>2</v>
      </c>
      <c r="E601" s="6">
        <f>IF(O601&gt;0,RANK(O601,(N601:P601,Q601:AE601)),0)</f>
        <v>1</v>
      </c>
      <c r="F601" s="6">
        <f t="shared" si="126"/>
        <v>3</v>
      </c>
      <c r="G601" s="1">
        <f t="shared" si="132"/>
        <v>49</v>
      </c>
      <c r="H601" s="2">
        <f t="shared" si="133"/>
        <v>0.36029411764705882</v>
      </c>
      <c r="I601" s="7"/>
      <c r="J601" s="2">
        <f t="shared" si="127"/>
        <v>0.28676470588235292</v>
      </c>
      <c r="K601" s="2">
        <f t="shared" si="128"/>
        <v>0.6470588235294118</v>
      </c>
      <c r="L601" s="2">
        <f t="shared" si="129"/>
        <v>6.6176470588235295E-2</v>
      </c>
      <c r="M601" s="2">
        <f t="shared" si="130"/>
        <v>-1.3877787807814457E-17</v>
      </c>
      <c r="N601" s="53">
        <v>39</v>
      </c>
      <c r="O601" s="53">
        <v>88</v>
      </c>
      <c r="P601" s="53">
        <v>9</v>
      </c>
      <c r="T601" s="57"/>
      <c r="X601" s="53">
        <v>0</v>
      </c>
      <c r="AA601" s="53"/>
      <c r="AG601" t="str">
        <f t="shared" si="131"/>
        <v>Springfield</v>
      </c>
      <c r="AH601" t="s">
        <v>1447</v>
      </c>
      <c r="AI601">
        <v>2</v>
      </c>
      <c r="AK601" s="92">
        <v>23</v>
      </c>
      <c r="AL601" s="94">
        <v>19</v>
      </c>
      <c r="AM601" s="94">
        <v>280</v>
      </c>
      <c r="AN601" s="98">
        <v>73250</v>
      </c>
      <c r="AO601" s="98">
        <f t="shared" si="123"/>
        <v>23019</v>
      </c>
      <c r="AP601" t="s">
        <v>1353</v>
      </c>
      <c r="AQ601" s="102">
        <f t="shared" si="124"/>
        <v>2373250</v>
      </c>
      <c r="AR601" s="102"/>
    </row>
    <row r="602" spans="1:44" hidden="1" outlineLevel="1">
      <c r="A602" t="s">
        <v>604</v>
      </c>
      <c r="B602" s="8" t="s">
        <v>2756</v>
      </c>
      <c r="C602" s="1">
        <f t="shared" si="125"/>
        <v>197</v>
      </c>
      <c r="D602" s="6">
        <f>IF(N602&gt;0, RANK(N602,(N602:P602,Q602:AE602)),0)</f>
        <v>2</v>
      </c>
      <c r="E602" s="6">
        <f>IF(O602&gt;0,RANK(O602,(N602:P602,Q602:AE602)),0)</f>
        <v>1</v>
      </c>
      <c r="F602" s="6">
        <f t="shared" si="126"/>
        <v>3</v>
      </c>
      <c r="G602" s="1">
        <f t="shared" si="132"/>
        <v>102</v>
      </c>
      <c r="H602" s="2">
        <f t="shared" si="133"/>
        <v>0.51776649746192893</v>
      </c>
      <c r="I602" s="7"/>
      <c r="J602" s="2">
        <f t="shared" si="127"/>
        <v>0.21827411167512689</v>
      </c>
      <c r="K602" s="2">
        <f t="shared" si="128"/>
        <v>0.73604060913705582</v>
      </c>
      <c r="L602" s="2">
        <f t="shared" si="129"/>
        <v>4.5685279187817257E-2</v>
      </c>
      <c r="M602" s="2">
        <f t="shared" si="130"/>
        <v>2.7755575615628914E-17</v>
      </c>
      <c r="N602" s="53">
        <v>43</v>
      </c>
      <c r="O602" s="53">
        <v>145</v>
      </c>
      <c r="P602" s="53">
        <v>9</v>
      </c>
      <c r="T602" s="57"/>
      <c r="X602" s="53">
        <v>0</v>
      </c>
      <c r="AA602" s="53"/>
      <c r="AG602" t="str">
        <f t="shared" si="131"/>
        <v>Stacyville</v>
      </c>
      <c r="AH602" t="s">
        <v>1447</v>
      </c>
      <c r="AI602">
        <v>2</v>
      </c>
      <c r="AK602" s="92">
        <v>23</v>
      </c>
      <c r="AL602" s="94">
        <v>19</v>
      </c>
      <c r="AM602" s="94">
        <v>285</v>
      </c>
      <c r="AN602" s="98">
        <v>73600</v>
      </c>
      <c r="AO602" s="98">
        <f t="shared" si="123"/>
        <v>23019</v>
      </c>
      <c r="AP602" t="s">
        <v>1353</v>
      </c>
      <c r="AQ602" s="102">
        <f t="shared" si="124"/>
        <v>2373600</v>
      </c>
      <c r="AR602" s="102"/>
    </row>
    <row r="603" spans="1:44" hidden="1" outlineLevel="1">
      <c r="A603" t="s">
        <v>1137</v>
      </c>
      <c r="B603" s="8" t="s">
        <v>2756</v>
      </c>
      <c r="C603" s="1">
        <f t="shared" si="125"/>
        <v>3158</v>
      </c>
      <c r="D603" s="6">
        <f>IF(N603&gt;0, RANK(N603,(N603:P603,Q603:AE603)),0)</f>
        <v>2</v>
      </c>
      <c r="E603" s="6">
        <f>IF(O603&gt;0,RANK(O603,(N603:P603,Q603:AE603)),0)</f>
        <v>1</v>
      </c>
      <c r="F603" s="6">
        <f t="shared" si="126"/>
        <v>3</v>
      </c>
      <c r="G603" s="1">
        <f t="shared" si="132"/>
        <v>1003</v>
      </c>
      <c r="H603" s="2">
        <f t="shared" si="133"/>
        <v>0.31760607979734007</v>
      </c>
      <c r="I603" s="7"/>
      <c r="J603" s="2">
        <f t="shared" si="127"/>
        <v>0.32805573147561751</v>
      </c>
      <c r="K603" s="2">
        <f t="shared" si="128"/>
        <v>0.64566181127295752</v>
      </c>
      <c r="L603" s="2">
        <f t="shared" si="129"/>
        <v>2.6282457251424952E-2</v>
      </c>
      <c r="M603" s="2">
        <f t="shared" si="130"/>
        <v>2.0816681711721685E-17</v>
      </c>
      <c r="N603" s="53">
        <v>1036</v>
      </c>
      <c r="O603" s="53">
        <v>2039</v>
      </c>
      <c r="P603" s="53">
        <v>83</v>
      </c>
      <c r="T603" s="57"/>
      <c r="X603" s="53">
        <v>0</v>
      </c>
      <c r="AA603" s="53"/>
      <c r="AG603" t="str">
        <f t="shared" si="131"/>
        <v>Standish</v>
      </c>
      <c r="AH603" t="s">
        <v>608</v>
      </c>
      <c r="AI603">
        <v>1</v>
      </c>
      <c r="AK603" s="92">
        <v>23</v>
      </c>
      <c r="AL603" s="94">
        <v>5</v>
      </c>
      <c r="AM603" s="94">
        <v>115</v>
      </c>
      <c r="AN603" s="98">
        <v>73670</v>
      </c>
      <c r="AO603" s="98">
        <f t="shared" si="123"/>
        <v>23005</v>
      </c>
      <c r="AP603" t="s">
        <v>1353</v>
      </c>
      <c r="AQ603" s="102">
        <f t="shared" si="124"/>
        <v>2373670</v>
      </c>
      <c r="AR603" s="102"/>
    </row>
    <row r="604" spans="1:44" hidden="1" outlineLevel="1">
      <c r="A604" t="s">
        <v>1162</v>
      </c>
      <c r="B604" s="8" t="s">
        <v>2756</v>
      </c>
      <c r="C604" s="1">
        <f t="shared" si="125"/>
        <v>221</v>
      </c>
      <c r="D604" s="6">
        <f>IF(N604&gt;0, RANK(N604,(N604:P604,Q604:AE604)),0)</f>
        <v>2</v>
      </c>
      <c r="E604" s="6">
        <f>IF(O604&gt;0,RANK(O604,(N604:P604,Q604:AE604)),0)</f>
        <v>1</v>
      </c>
      <c r="F604" s="6">
        <f t="shared" si="126"/>
        <v>3</v>
      </c>
      <c r="G604" s="1">
        <f t="shared" si="132"/>
        <v>34</v>
      </c>
      <c r="H604" s="2">
        <f t="shared" si="133"/>
        <v>0.15384615384615385</v>
      </c>
      <c r="I604" s="7"/>
      <c r="J604" s="2">
        <f t="shared" si="127"/>
        <v>0.38461538461538464</v>
      </c>
      <c r="K604" s="2">
        <f t="shared" si="128"/>
        <v>0.53846153846153844</v>
      </c>
      <c r="L604" s="2">
        <f t="shared" si="129"/>
        <v>6.7873303167420809E-2</v>
      </c>
      <c r="M604" s="2">
        <f t="shared" si="130"/>
        <v>9.0497737556561736E-3</v>
      </c>
      <c r="N604" s="53">
        <v>85</v>
      </c>
      <c r="O604" s="53">
        <v>119</v>
      </c>
      <c r="P604" s="53">
        <v>15</v>
      </c>
      <c r="T604" s="57"/>
      <c r="X604" s="53">
        <v>2</v>
      </c>
      <c r="AA604" s="53"/>
      <c r="AG604" t="str">
        <f t="shared" si="131"/>
        <v>Starks</v>
      </c>
      <c r="AH604" t="s">
        <v>198</v>
      </c>
      <c r="AI604">
        <v>2</v>
      </c>
      <c r="AK604" s="92">
        <v>23</v>
      </c>
      <c r="AL604" s="94">
        <v>25</v>
      </c>
      <c r="AM604" s="94">
        <v>155</v>
      </c>
      <c r="AN604" s="98">
        <v>73845</v>
      </c>
      <c r="AO604" s="98">
        <f t="shared" si="123"/>
        <v>23025</v>
      </c>
      <c r="AP604" t="s">
        <v>1353</v>
      </c>
      <c r="AQ604" s="102">
        <f t="shared" si="124"/>
        <v>2373845</v>
      </c>
      <c r="AR604" s="102"/>
    </row>
    <row r="605" spans="1:44" hidden="1" outlineLevel="1">
      <c r="A605" t="s">
        <v>1865</v>
      </c>
      <c r="B605" s="8" t="s">
        <v>2756</v>
      </c>
      <c r="C605" s="1">
        <f t="shared" si="125"/>
        <v>394</v>
      </c>
      <c r="D605" s="6">
        <f>IF(N605&gt;0, RANK(N605,(N605:P605,Q605:AE605)),0)</f>
        <v>2</v>
      </c>
      <c r="E605" s="6">
        <f>IF(O605&gt;0,RANK(O605,(N605:P605,Q605:AE605)),0)</f>
        <v>1</v>
      </c>
      <c r="F605" s="6">
        <f t="shared" si="126"/>
        <v>3</v>
      </c>
      <c r="G605" s="1">
        <f t="shared" si="132"/>
        <v>156</v>
      </c>
      <c r="H605" s="2">
        <f t="shared" si="133"/>
        <v>0.39593908629441626</v>
      </c>
      <c r="I605" s="7"/>
      <c r="J605" s="2">
        <f t="shared" si="127"/>
        <v>0.27918781725888325</v>
      </c>
      <c r="K605" s="2">
        <f t="shared" si="128"/>
        <v>0.67512690355329952</v>
      </c>
      <c r="L605" s="2">
        <f t="shared" si="129"/>
        <v>4.5685279187817257E-2</v>
      </c>
      <c r="M605" s="2">
        <f t="shared" si="130"/>
        <v>-8.3266726846886741E-17</v>
      </c>
      <c r="N605" s="53">
        <v>110</v>
      </c>
      <c r="O605" s="53">
        <v>266</v>
      </c>
      <c r="P605" s="53">
        <v>18</v>
      </c>
      <c r="T605" s="57"/>
      <c r="X605" s="53">
        <v>0</v>
      </c>
      <c r="AA605" s="53"/>
      <c r="AG605" t="str">
        <f t="shared" si="131"/>
        <v>Stetson</v>
      </c>
      <c r="AH605" t="s">
        <v>1447</v>
      </c>
      <c r="AI605">
        <v>2</v>
      </c>
      <c r="AK605" s="92">
        <v>23</v>
      </c>
      <c r="AL605" s="94">
        <v>19</v>
      </c>
      <c r="AM605" s="94">
        <v>290</v>
      </c>
      <c r="AN605" s="98">
        <v>74055</v>
      </c>
      <c r="AO605" s="98">
        <f t="shared" si="123"/>
        <v>23019</v>
      </c>
      <c r="AP605" t="s">
        <v>1353</v>
      </c>
      <c r="AQ605" s="102">
        <f t="shared" si="124"/>
        <v>2374055</v>
      </c>
      <c r="AR605" s="102"/>
    </row>
    <row r="606" spans="1:44" hidden="1" outlineLevel="1">
      <c r="A606" t="s">
        <v>2866</v>
      </c>
      <c r="B606" s="8" t="s">
        <v>2756</v>
      </c>
      <c r="C606" s="1">
        <f t="shared" si="125"/>
        <v>394</v>
      </c>
      <c r="D606" s="6">
        <f>IF(N606&gt;0, RANK(N606,(N606:P606,Q606:AE606)),0)</f>
        <v>2</v>
      </c>
      <c r="E606" s="6">
        <f>IF(O606&gt;0,RANK(O606,(N606:P606,Q606:AE606)),0)</f>
        <v>1</v>
      </c>
      <c r="F606" s="6">
        <f t="shared" si="126"/>
        <v>3</v>
      </c>
      <c r="G606" s="1">
        <f t="shared" si="132"/>
        <v>79</v>
      </c>
      <c r="H606" s="2">
        <f t="shared" si="133"/>
        <v>0.20050761421319796</v>
      </c>
      <c r="I606" s="7"/>
      <c r="J606" s="2">
        <f t="shared" si="127"/>
        <v>0.37309644670050762</v>
      </c>
      <c r="K606" s="2">
        <f t="shared" si="128"/>
        <v>0.57360406091370564</v>
      </c>
      <c r="L606" s="2">
        <f t="shared" si="129"/>
        <v>5.3299492385786802E-2</v>
      </c>
      <c r="M606" s="2">
        <f t="shared" si="130"/>
        <v>-6.9388939039072284E-18</v>
      </c>
      <c r="N606" s="53">
        <v>147</v>
      </c>
      <c r="O606" s="53">
        <v>226</v>
      </c>
      <c r="P606" s="53">
        <v>21</v>
      </c>
      <c r="T606" s="57"/>
      <c r="X606" s="53">
        <v>0</v>
      </c>
      <c r="AA606" s="53"/>
      <c r="AG606" t="str">
        <f t="shared" si="131"/>
        <v>Steuben</v>
      </c>
      <c r="AH606" t="s">
        <v>2757</v>
      </c>
      <c r="AI606">
        <v>2</v>
      </c>
      <c r="AK606" s="92">
        <v>23</v>
      </c>
      <c r="AL606" s="94">
        <v>29</v>
      </c>
      <c r="AM606" s="94">
        <v>195</v>
      </c>
      <c r="AN606" s="98">
        <v>74125</v>
      </c>
      <c r="AO606" s="98">
        <f t="shared" si="123"/>
        <v>23029</v>
      </c>
      <c r="AP606" t="s">
        <v>1353</v>
      </c>
      <c r="AQ606" s="102">
        <f t="shared" si="124"/>
        <v>2374125</v>
      </c>
      <c r="AR606" s="102"/>
    </row>
    <row r="607" spans="1:44" hidden="1" outlineLevel="1">
      <c r="A607" t="s">
        <v>2244</v>
      </c>
      <c r="B607" s="8" t="s">
        <v>2756</v>
      </c>
      <c r="C607" s="1">
        <f t="shared" si="125"/>
        <v>156</v>
      </c>
      <c r="D607" s="6">
        <f>IF(N607&gt;0, RANK(N607,(N607:P607,Q607:AE607)),0)</f>
        <v>2</v>
      </c>
      <c r="E607" s="6">
        <f>IF(O607&gt;0,RANK(O607,(N607:P607,Q607:AE607)),0)</f>
        <v>1</v>
      </c>
      <c r="F607" s="6">
        <f t="shared" si="126"/>
        <v>3</v>
      </c>
      <c r="G607" s="1">
        <f t="shared" si="132"/>
        <v>50</v>
      </c>
      <c r="H607" s="2">
        <f t="shared" si="133"/>
        <v>0.32051282051282054</v>
      </c>
      <c r="I607" s="7"/>
      <c r="J607" s="2">
        <f t="shared" si="127"/>
        <v>0.32692307692307693</v>
      </c>
      <c r="K607" s="2">
        <f t="shared" si="128"/>
        <v>0.64743589743589747</v>
      </c>
      <c r="L607" s="2">
        <f t="shared" si="129"/>
        <v>2.564102564102564E-2</v>
      </c>
      <c r="M607" s="2">
        <f t="shared" si="130"/>
        <v>2.0816681711721685E-17</v>
      </c>
      <c r="N607" s="53">
        <v>51</v>
      </c>
      <c r="O607" s="53">
        <v>101</v>
      </c>
      <c r="P607" s="53">
        <v>4</v>
      </c>
      <c r="T607" s="57"/>
      <c r="X607" s="53">
        <v>0</v>
      </c>
      <c r="AA607" s="53"/>
      <c r="AG607" t="str">
        <f t="shared" si="131"/>
        <v>Stockholm</v>
      </c>
      <c r="AH607" t="s">
        <v>1323</v>
      </c>
      <c r="AI607">
        <v>2</v>
      </c>
      <c r="AK607" s="92">
        <v>23</v>
      </c>
      <c r="AL607" s="94">
        <v>3</v>
      </c>
      <c r="AM607" s="94">
        <v>300</v>
      </c>
      <c r="AN607" s="98">
        <v>74405</v>
      </c>
      <c r="AO607" s="98">
        <f t="shared" si="123"/>
        <v>23003</v>
      </c>
      <c r="AP607" t="s">
        <v>1353</v>
      </c>
      <c r="AQ607" s="102">
        <f t="shared" si="124"/>
        <v>2374405</v>
      </c>
      <c r="AR607" s="102"/>
    </row>
    <row r="608" spans="1:44" hidden="1" outlineLevel="1">
      <c r="A608" t="s">
        <v>930</v>
      </c>
      <c r="B608" s="8" t="s">
        <v>2756</v>
      </c>
      <c r="C608" s="1">
        <f t="shared" si="125"/>
        <v>708</v>
      </c>
      <c r="D608" s="6">
        <f>IF(N608&gt;0, RANK(N608,(N608:P608,Q608:AE608)),0)</f>
        <v>2</v>
      </c>
      <c r="E608" s="6">
        <f>IF(O608&gt;0,RANK(O608,(N608:P608,Q608:AE608)),0)</f>
        <v>1</v>
      </c>
      <c r="F608" s="6">
        <f t="shared" si="126"/>
        <v>3</v>
      </c>
      <c r="G608" s="1">
        <f t="shared" si="132"/>
        <v>234</v>
      </c>
      <c r="H608" s="2">
        <f t="shared" si="133"/>
        <v>0.33050847457627119</v>
      </c>
      <c r="I608" s="7"/>
      <c r="J608" s="2">
        <f t="shared" si="127"/>
        <v>0.3192090395480226</v>
      </c>
      <c r="K608" s="2">
        <f t="shared" si="128"/>
        <v>0.64971751412429379</v>
      </c>
      <c r="L608" s="2">
        <f t="shared" si="129"/>
        <v>3.1073446327683617E-2</v>
      </c>
      <c r="M608" s="2">
        <f t="shared" si="130"/>
        <v>-1.0408340855860843E-17</v>
      </c>
      <c r="N608" s="53">
        <v>226</v>
      </c>
      <c r="O608" s="53">
        <v>460</v>
      </c>
      <c r="P608" s="53">
        <v>22</v>
      </c>
      <c r="T608" s="57"/>
      <c r="X608" s="53">
        <v>0</v>
      </c>
      <c r="AA608" s="53"/>
      <c r="AG608" t="str">
        <f t="shared" si="131"/>
        <v>Stockton Springs</v>
      </c>
      <c r="AH608" t="s">
        <v>1876</v>
      </c>
      <c r="AI608">
        <v>2</v>
      </c>
      <c r="AK608" s="92">
        <v>23</v>
      </c>
      <c r="AL608" s="94">
        <v>27</v>
      </c>
      <c r="AM608" s="94">
        <v>100</v>
      </c>
      <c r="AN608" s="98">
        <v>74475</v>
      </c>
      <c r="AO608" s="98">
        <f t="shared" si="123"/>
        <v>23027</v>
      </c>
      <c r="AP608" t="s">
        <v>1353</v>
      </c>
      <c r="AQ608" s="102">
        <f t="shared" si="124"/>
        <v>2374475</v>
      </c>
      <c r="AR608" s="102"/>
    </row>
    <row r="609" spans="1:44" hidden="1" outlineLevel="1">
      <c r="A609" t="s">
        <v>2243</v>
      </c>
      <c r="B609" s="8" t="s">
        <v>2756</v>
      </c>
      <c r="C609" s="1">
        <f t="shared" si="125"/>
        <v>108</v>
      </c>
      <c r="D609" s="6">
        <f>IF(N609&gt;0, RANK(N609,(N609:P609,Q609:AE609)),0)</f>
        <v>2</v>
      </c>
      <c r="E609" s="6">
        <f>IF(O609&gt;0,RANK(O609,(N609:P609,Q609:AE609)),0)</f>
        <v>1</v>
      </c>
      <c r="F609" s="6">
        <f t="shared" si="126"/>
        <v>3</v>
      </c>
      <c r="G609" s="1">
        <f t="shared" si="132"/>
        <v>44</v>
      </c>
      <c r="H609" s="2">
        <f t="shared" si="133"/>
        <v>0.40740740740740738</v>
      </c>
      <c r="I609" s="7"/>
      <c r="J609" s="2">
        <f t="shared" si="127"/>
        <v>0.25925925925925924</v>
      </c>
      <c r="K609" s="2">
        <f t="shared" si="128"/>
        <v>0.66666666666666663</v>
      </c>
      <c r="L609" s="2">
        <f t="shared" si="129"/>
        <v>7.407407407407407E-2</v>
      </c>
      <c r="M609" s="2">
        <f t="shared" si="130"/>
        <v>0</v>
      </c>
      <c r="N609" s="53">
        <v>28</v>
      </c>
      <c r="O609" s="53">
        <v>72</v>
      </c>
      <c r="P609" s="53">
        <v>8</v>
      </c>
      <c r="T609" s="57"/>
      <c r="X609" s="53">
        <v>0</v>
      </c>
      <c r="AA609" s="53"/>
      <c r="AG609" t="str">
        <f t="shared" si="131"/>
        <v>Stoneham</v>
      </c>
      <c r="AH609" t="s">
        <v>1738</v>
      </c>
      <c r="AI609">
        <v>2</v>
      </c>
      <c r="AK609" s="92">
        <v>23</v>
      </c>
      <c r="AL609" s="94">
        <v>17</v>
      </c>
      <c r="AM609" s="94">
        <v>140</v>
      </c>
      <c r="AN609" s="98">
        <v>74510</v>
      </c>
      <c r="AO609" s="98">
        <f t="shared" si="123"/>
        <v>23017</v>
      </c>
      <c r="AP609" t="s">
        <v>1353</v>
      </c>
      <c r="AQ609" s="102">
        <f t="shared" si="124"/>
        <v>2374510</v>
      </c>
      <c r="AR609" s="102"/>
    </row>
    <row r="610" spans="1:44" hidden="1" outlineLevel="1">
      <c r="A610" t="s">
        <v>250</v>
      </c>
      <c r="B610" s="8" t="s">
        <v>2756</v>
      </c>
      <c r="C610" s="1">
        <f t="shared" si="125"/>
        <v>438</v>
      </c>
      <c r="D610" s="6">
        <f>IF(N610&gt;0, RANK(N610,(N610:P610,Q610:AE610)),0)</f>
        <v>2</v>
      </c>
      <c r="E610" s="6">
        <f>IF(O610&gt;0,RANK(O610,(N610:P610,Q610:AE610)),0)</f>
        <v>1</v>
      </c>
      <c r="F610" s="6">
        <f t="shared" si="126"/>
        <v>3</v>
      </c>
      <c r="G610" s="1">
        <f t="shared" si="132"/>
        <v>107</v>
      </c>
      <c r="H610" s="2">
        <f t="shared" si="133"/>
        <v>0.24429223744292236</v>
      </c>
      <c r="I610" s="7"/>
      <c r="J610" s="2">
        <f t="shared" si="127"/>
        <v>0.35616438356164382</v>
      </c>
      <c r="K610" s="2">
        <f t="shared" si="128"/>
        <v>0.6004566210045662</v>
      </c>
      <c r="L610" s="2">
        <f t="shared" si="129"/>
        <v>4.3378995433789952E-2</v>
      </c>
      <c r="M610" s="2">
        <f t="shared" si="130"/>
        <v>2.7755575615628914E-17</v>
      </c>
      <c r="N610" s="53">
        <v>156</v>
      </c>
      <c r="O610" s="53">
        <v>263</v>
      </c>
      <c r="P610" s="53">
        <v>19</v>
      </c>
      <c r="T610" s="57"/>
      <c r="X610" s="53">
        <v>0</v>
      </c>
      <c r="AA610" s="53"/>
      <c r="AG610" t="str">
        <f t="shared" si="131"/>
        <v>Stonington</v>
      </c>
      <c r="AH610" t="s">
        <v>2792</v>
      </c>
      <c r="AI610">
        <v>2</v>
      </c>
      <c r="AK610" s="92">
        <v>23</v>
      </c>
      <c r="AL610" s="94">
        <v>9</v>
      </c>
      <c r="AM610" s="94">
        <v>145</v>
      </c>
      <c r="AN610" s="98">
        <v>74580</v>
      </c>
      <c r="AO610" s="98">
        <f t="shared" si="123"/>
        <v>23009</v>
      </c>
      <c r="AP610" t="s">
        <v>1353</v>
      </c>
      <c r="AQ610" s="102">
        <f t="shared" si="124"/>
        <v>2374580</v>
      </c>
      <c r="AR610" s="102"/>
    </row>
    <row r="611" spans="1:44" hidden="1" outlineLevel="1">
      <c r="A611" t="s">
        <v>249</v>
      </c>
      <c r="B611" s="8" t="s">
        <v>2756</v>
      </c>
      <c r="C611" s="1">
        <f t="shared" si="125"/>
        <v>103</v>
      </c>
      <c r="D611" s="6">
        <f>IF(N611&gt;0, RANK(N611,(N611:P611,Q611:AE611)),0)</f>
        <v>2</v>
      </c>
      <c r="E611" s="6">
        <f>IF(O611&gt;0,RANK(O611,(N611:P611,Q611:AE611)),0)</f>
        <v>1</v>
      </c>
      <c r="F611" s="6">
        <f t="shared" si="126"/>
        <v>3</v>
      </c>
      <c r="G611" s="1">
        <f t="shared" si="132"/>
        <v>28</v>
      </c>
      <c r="H611" s="2">
        <f t="shared" si="133"/>
        <v>0.27184466019417475</v>
      </c>
      <c r="I611" s="7"/>
      <c r="J611" s="2">
        <f t="shared" si="127"/>
        <v>0.34951456310679613</v>
      </c>
      <c r="K611" s="2">
        <f t="shared" si="128"/>
        <v>0.62135922330097082</v>
      </c>
      <c r="L611" s="2">
        <f t="shared" si="129"/>
        <v>2.9126213592233011E-2</v>
      </c>
      <c r="M611" s="2">
        <f t="shared" si="130"/>
        <v>-1.3877787807814457E-17</v>
      </c>
      <c r="N611" s="53">
        <v>36</v>
      </c>
      <c r="O611" s="53">
        <v>64</v>
      </c>
      <c r="P611" s="53">
        <v>3</v>
      </c>
      <c r="T611" s="57"/>
      <c r="X611" s="53">
        <v>0</v>
      </c>
      <c r="AA611" s="53"/>
      <c r="AG611" t="str">
        <f t="shared" si="131"/>
        <v>Stow</v>
      </c>
      <c r="AH611" t="s">
        <v>1738</v>
      </c>
      <c r="AI611">
        <v>2</v>
      </c>
      <c r="AK611" s="92">
        <v>23</v>
      </c>
      <c r="AL611" s="94">
        <v>17</v>
      </c>
      <c r="AM611" s="94">
        <v>145</v>
      </c>
      <c r="AN611" s="98">
        <v>74685</v>
      </c>
      <c r="AO611" s="98">
        <f t="shared" si="123"/>
        <v>23017</v>
      </c>
      <c r="AP611" t="s">
        <v>1353</v>
      </c>
      <c r="AQ611" s="102">
        <f t="shared" si="124"/>
        <v>2374685</v>
      </c>
      <c r="AR611" s="102"/>
    </row>
    <row r="612" spans="1:44" hidden="1" outlineLevel="1">
      <c r="A612" t="s">
        <v>232</v>
      </c>
      <c r="B612" s="8" t="s">
        <v>2756</v>
      </c>
      <c r="C612" s="1">
        <f t="shared" si="125"/>
        <v>532</v>
      </c>
      <c r="D612" s="6">
        <f>IF(N612&gt;0, RANK(N612,(N612:P612,Q612:AE612)),0)</f>
        <v>2</v>
      </c>
      <c r="E612" s="6">
        <f>IF(O612&gt;0,RANK(O612,(N612:P612,Q612:AE612)),0)</f>
        <v>1</v>
      </c>
      <c r="F612" s="6">
        <f t="shared" si="126"/>
        <v>3</v>
      </c>
      <c r="G612" s="1">
        <f t="shared" si="132"/>
        <v>201</v>
      </c>
      <c r="H612" s="2">
        <f t="shared" si="133"/>
        <v>0.37781954887218044</v>
      </c>
      <c r="I612" s="7"/>
      <c r="J612" s="2">
        <f t="shared" si="127"/>
        <v>0.2781954887218045</v>
      </c>
      <c r="K612" s="2">
        <f t="shared" si="128"/>
        <v>0.65601503759398494</v>
      </c>
      <c r="L612" s="2">
        <f t="shared" si="129"/>
        <v>6.5789473684210523E-2</v>
      </c>
      <c r="M612" s="2">
        <f t="shared" si="130"/>
        <v>-1.3877787807814457E-17</v>
      </c>
      <c r="N612" s="53">
        <v>148</v>
      </c>
      <c r="O612" s="53">
        <v>349</v>
      </c>
      <c r="P612" s="53">
        <v>35</v>
      </c>
      <c r="T612" s="57"/>
      <c r="X612" s="53">
        <v>0</v>
      </c>
      <c r="AA612" s="53"/>
      <c r="AG612" t="str">
        <f t="shared" si="131"/>
        <v>Strong</v>
      </c>
      <c r="AH612" t="s">
        <v>2924</v>
      </c>
      <c r="AI612">
        <v>2</v>
      </c>
      <c r="AK612" s="92">
        <v>23</v>
      </c>
      <c r="AL612" s="94">
        <v>7</v>
      </c>
      <c r="AM612" s="94">
        <v>90</v>
      </c>
      <c r="AN612" s="98">
        <v>74825</v>
      </c>
      <c r="AO612" s="98">
        <f t="shared" si="123"/>
        <v>23007</v>
      </c>
      <c r="AP612" t="s">
        <v>1353</v>
      </c>
      <c r="AQ612" s="102">
        <f t="shared" si="124"/>
        <v>2374825</v>
      </c>
      <c r="AR612" s="102"/>
    </row>
    <row r="613" spans="1:44" hidden="1" outlineLevel="1">
      <c r="A613" t="s">
        <v>2867</v>
      </c>
      <c r="B613" s="8" t="s">
        <v>2756</v>
      </c>
      <c r="C613" s="1">
        <f t="shared" si="125"/>
        <v>448</v>
      </c>
      <c r="D613" s="6">
        <f>IF(N613&gt;0, RANK(N613,(N613:P613,Q613:AE613)),0)</f>
        <v>2</v>
      </c>
      <c r="E613" s="6">
        <f>IF(O613&gt;0,RANK(O613,(N613:P613,Q613:AE613)),0)</f>
        <v>1</v>
      </c>
      <c r="F613" s="6">
        <f t="shared" si="126"/>
        <v>3</v>
      </c>
      <c r="G613" s="1">
        <f t="shared" si="132"/>
        <v>186</v>
      </c>
      <c r="H613" s="2">
        <f t="shared" si="133"/>
        <v>0.41517857142857145</v>
      </c>
      <c r="I613" s="7"/>
      <c r="J613" s="2">
        <f t="shared" si="127"/>
        <v>0.2700892857142857</v>
      </c>
      <c r="K613" s="2">
        <f t="shared" si="128"/>
        <v>0.6852678571428571</v>
      </c>
      <c r="L613" s="2">
        <f t="shared" si="129"/>
        <v>4.4642857142857144E-2</v>
      </c>
      <c r="M613" s="2">
        <f t="shared" si="130"/>
        <v>6.2450045135165055E-17</v>
      </c>
      <c r="N613" s="53">
        <v>121</v>
      </c>
      <c r="O613" s="53">
        <v>307</v>
      </c>
      <c r="P613" s="53">
        <v>20</v>
      </c>
      <c r="T613" s="57"/>
      <c r="X613" s="53">
        <v>0</v>
      </c>
      <c r="AA613" s="53"/>
      <c r="AG613" t="str">
        <f t="shared" si="131"/>
        <v>Sullivan</v>
      </c>
      <c r="AH613" t="s">
        <v>2792</v>
      </c>
      <c r="AI613">
        <v>2</v>
      </c>
      <c r="AK613" s="92">
        <v>23</v>
      </c>
      <c r="AL613" s="94">
        <v>9</v>
      </c>
      <c r="AM613" s="94">
        <v>150</v>
      </c>
      <c r="AN613" s="98">
        <v>74965</v>
      </c>
      <c r="AO613" s="98">
        <f t="shared" si="123"/>
        <v>23009</v>
      </c>
      <c r="AP613" t="s">
        <v>1353</v>
      </c>
      <c r="AQ613" s="102">
        <f t="shared" si="124"/>
        <v>2374965</v>
      </c>
      <c r="AR613" s="102"/>
    </row>
    <row r="614" spans="1:44" hidden="1" outlineLevel="1">
      <c r="A614" t="s">
        <v>289</v>
      </c>
      <c r="B614" s="8" t="s">
        <v>2756</v>
      </c>
      <c r="C614" s="1">
        <f t="shared" si="125"/>
        <v>331</v>
      </c>
      <c r="D614" s="6">
        <f>IF(N614&gt;0, RANK(N614,(N614:P614,Q614:AE614)),0)</f>
        <v>2</v>
      </c>
      <c r="E614" s="6">
        <f>IF(O614&gt;0,RANK(O614,(N614:P614,Q614:AE614)),0)</f>
        <v>1</v>
      </c>
      <c r="F614" s="6">
        <f t="shared" si="126"/>
        <v>3</v>
      </c>
      <c r="G614" s="1">
        <f t="shared" si="132"/>
        <v>114</v>
      </c>
      <c r="H614" s="2">
        <f t="shared" si="133"/>
        <v>0.34441087613293053</v>
      </c>
      <c r="I614" s="7"/>
      <c r="J614" s="2">
        <f t="shared" si="127"/>
        <v>0.31117824773413899</v>
      </c>
      <c r="K614" s="2">
        <f t="shared" si="128"/>
        <v>0.65558912386706947</v>
      </c>
      <c r="L614" s="2">
        <f t="shared" si="129"/>
        <v>3.3232628398791542E-2</v>
      </c>
      <c r="M614" s="2">
        <f t="shared" si="130"/>
        <v>5.5511151231257827E-17</v>
      </c>
      <c r="N614" s="53">
        <v>103</v>
      </c>
      <c r="O614" s="53">
        <v>217</v>
      </c>
      <c r="P614" s="53">
        <v>11</v>
      </c>
      <c r="T614" s="57"/>
      <c r="X614" s="53">
        <v>0</v>
      </c>
      <c r="AA614" s="53"/>
      <c r="AG614" t="str">
        <f t="shared" si="131"/>
        <v>Sumner</v>
      </c>
      <c r="AH614" t="s">
        <v>1738</v>
      </c>
      <c r="AI614">
        <v>2</v>
      </c>
      <c r="AK614" s="92">
        <v>23</v>
      </c>
      <c r="AL614" s="94">
        <v>17</v>
      </c>
      <c r="AM614" s="94">
        <v>150</v>
      </c>
      <c r="AN614" s="98">
        <v>75035</v>
      </c>
      <c r="AO614" s="98">
        <f t="shared" si="123"/>
        <v>23017</v>
      </c>
      <c r="AP614" t="s">
        <v>1353</v>
      </c>
      <c r="AQ614" s="102">
        <f t="shared" si="124"/>
        <v>2375035</v>
      </c>
      <c r="AR614" s="102"/>
    </row>
    <row r="615" spans="1:44" hidden="1" outlineLevel="1">
      <c r="A615" t="s">
        <v>960</v>
      </c>
      <c r="B615" s="8" t="s">
        <v>2756</v>
      </c>
      <c r="C615" s="1">
        <f t="shared" si="125"/>
        <v>600</v>
      </c>
      <c r="D615" s="6">
        <f>IF(N615&gt;0, RANK(N615,(N615:P615,Q615:AE615)),0)</f>
        <v>2</v>
      </c>
      <c r="E615" s="6">
        <f>IF(O615&gt;0,RANK(O615,(N615:P615,Q615:AE615)),0)</f>
        <v>1</v>
      </c>
      <c r="F615" s="6">
        <f t="shared" si="126"/>
        <v>3</v>
      </c>
      <c r="G615" s="1">
        <f t="shared" si="132"/>
        <v>204</v>
      </c>
      <c r="H615" s="2">
        <f t="shared" si="133"/>
        <v>0.34</v>
      </c>
      <c r="I615" s="7"/>
      <c r="J615" s="2">
        <f t="shared" si="127"/>
        <v>0.31333333333333335</v>
      </c>
      <c r="K615" s="2">
        <f t="shared" si="128"/>
        <v>0.65333333333333332</v>
      </c>
      <c r="L615" s="2">
        <f t="shared" si="129"/>
        <v>3.3333333333333333E-2</v>
      </c>
      <c r="M615" s="2">
        <f t="shared" si="130"/>
        <v>-6.9388939039072284E-18</v>
      </c>
      <c r="N615" s="53">
        <v>188</v>
      </c>
      <c r="O615" s="53">
        <v>392</v>
      </c>
      <c r="P615" s="53">
        <v>20</v>
      </c>
      <c r="T615" s="57"/>
      <c r="X615" s="53">
        <v>0</v>
      </c>
      <c r="AA615" s="53"/>
      <c r="AG615" t="str">
        <f t="shared" si="131"/>
        <v>Surry</v>
      </c>
      <c r="AH615" t="s">
        <v>2792</v>
      </c>
      <c r="AI615">
        <v>2</v>
      </c>
      <c r="AK615" s="92">
        <v>23</v>
      </c>
      <c r="AL615" s="94">
        <v>9</v>
      </c>
      <c r="AM615" s="94">
        <v>155</v>
      </c>
      <c r="AN615" s="98">
        <v>75280</v>
      </c>
      <c r="AO615" s="98">
        <f t="shared" si="123"/>
        <v>23009</v>
      </c>
      <c r="AP615" t="s">
        <v>1353</v>
      </c>
      <c r="AQ615" s="102">
        <f t="shared" si="124"/>
        <v>2375280</v>
      </c>
      <c r="AR615" s="102"/>
    </row>
    <row r="616" spans="1:44" hidden="1" outlineLevel="1">
      <c r="A616" t="s">
        <v>2761</v>
      </c>
      <c r="B616" s="8" t="s">
        <v>2756</v>
      </c>
      <c r="C616" s="1">
        <f t="shared" si="125"/>
        <v>175</v>
      </c>
      <c r="D616" s="6">
        <f>IF(N616&gt;0, RANK(N616,(N616:P616,Q616:AE616)),0)</f>
        <v>2</v>
      </c>
      <c r="E616" s="6">
        <f>IF(O616&gt;0,RANK(O616,(N616:P616,Q616:AE616)),0)</f>
        <v>1</v>
      </c>
      <c r="F616" s="6">
        <f t="shared" si="126"/>
        <v>3</v>
      </c>
      <c r="G616" s="1">
        <f t="shared" si="132"/>
        <v>88</v>
      </c>
      <c r="H616" s="2">
        <f t="shared" si="133"/>
        <v>0.50285714285714289</v>
      </c>
      <c r="I616" s="7"/>
      <c r="J616" s="2">
        <f t="shared" si="127"/>
        <v>0.22857142857142856</v>
      </c>
      <c r="K616" s="2">
        <f t="shared" si="128"/>
        <v>0.73142857142857143</v>
      </c>
      <c r="L616" s="2">
        <f t="shared" si="129"/>
        <v>0.04</v>
      </c>
      <c r="M616" s="2">
        <f t="shared" si="130"/>
        <v>3.4694469519536142E-17</v>
      </c>
      <c r="N616" s="53">
        <v>40</v>
      </c>
      <c r="O616" s="53">
        <v>128</v>
      </c>
      <c r="P616" s="53">
        <v>7</v>
      </c>
      <c r="T616" s="57"/>
      <c r="X616" s="53">
        <v>0</v>
      </c>
      <c r="AA616" s="53"/>
      <c r="AG616" t="str">
        <f t="shared" si="131"/>
        <v>Swan's Island</v>
      </c>
      <c r="AH616" t="s">
        <v>2792</v>
      </c>
      <c r="AI616">
        <v>2</v>
      </c>
      <c r="AK616" s="92">
        <v>23</v>
      </c>
      <c r="AL616" s="94">
        <v>9</v>
      </c>
      <c r="AM616" s="94">
        <v>160</v>
      </c>
      <c r="AN616" s="98">
        <v>75455</v>
      </c>
      <c r="AO616" s="98">
        <f t="shared" si="123"/>
        <v>23009</v>
      </c>
      <c r="AP616" t="s">
        <v>1353</v>
      </c>
      <c r="AQ616" s="102">
        <f t="shared" si="124"/>
        <v>2375455</v>
      </c>
      <c r="AR616" s="102"/>
    </row>
    <row r="617" spans="1:44" hidden="1" outlineLevel="1">
      <c r="A617" t="s">
        <v>2223</v>
      </c>
      <c r="B617" s="8" t="s">
        <v>2756</v>
      </c>
      <c r="C617" s="1">
        <f t="shared" si="125"/>
        <v>448</v>
      </c>
      <c r="D617" s="6">
        <f>IF(N617&gt;0, RANK(N617,(N617:P617,Q617:AE617)),0)</f>
        <v>2</v>
      </c>
      <c r="E617" s="6">
        <f>IF(O617&gt;0,RANK(O617,(N617:P617,Q617:AE617)),0)</f>
        <v>1</v>
      </c>
      <c r="F617" s="6">
        <f t="shared" si="126"/>
        <v>3</v>
      </c>
      <c r="G617" s="1">
        <f t="shared" si="132"/>
        <v>110</v>
      </c>
      <c r="H617" s="2">
        <f t="shared" si="133"/>
        <v>0.24553571428571427</v>
      </c>
      <c r="I617" s="7"/>
      <c r="J617" s="2">
        <f t="shared" si="127"/>
        <v>0.3549107142857143</v>
      </c>
      <c r="K617" s="2">
        <f t="shared" si="128"/>
        <v>0.6004464285714286</v>
      </c>
      <c r="L617" s="2">
        <f t="shared" si="129"/>
        <v>4.4642857142857144E-2</v>
      </c>
      <c r="M617" s="2">
        <f t="shared" si="130"/>
        <v>-4.8572257327350599E-17</v>
      </c>
      <c r="N617" s="53">
        <v>159</v>
      </c>
      <c r="O617" s="53">
        <v>269</v>
      </c>
      <c r="P617" s="53">
        <v>20</v>
      </c>
      <c r="T617" s="57"/>
      <c r="X617" s="53">
        <v>0</v>
      </c>
      <c r="AA617" s="53"/>
      <c r="AG617" t="str">
        <f t="shared" si="131"/>
        <v>Swanville</v>
      </c>
      <c r="AH617" t="s">
        <v>1876</v>
      </c>
      <c r="AI617">
        <v>2</v>
      </c>
      <c r="AK617" s="92">
        <v>23</v>
      </c>
      <c r="AL617" s="94">
        <v>27</v>
      </c>
      <c r="AM617" s="94">
        <v>105</v>
      </c>
      <c r="AN617" s="98">
        <v>75525</v>
      </c>
      <c r="AO617" s="98">
        <f t="shared" si="123"/>
        <v>23027</v>
      </c>
      <c r="AP617" t="s">
        <v>1353</v>
      </c>
      <c r="AQ617" s="102">
        <f t="shared" si="124"/>
        <v>2375525</v>
      </c>
      <c r="AR617" s="102"/>
    </row>
    <row r="618" spans="1:44" hidden="1" outlineLevel="1">
      <c r="A618" t="s">
        <v>2224</v>
      </c>
      <c r="B618" s="8" t="s">
        <v>2756</v>
      </c>
      <c r="C618" s="1">
        <f t="shared" si="125"/>
        <v>134</v>
      </c>
      <c r="D618" s="6">
        <f>IF(N618&gt;0, RANK(N618,(N618:P618,Q618:AE618)),0)</f>
        <v>2</v>
      </c>
      <c r="E618" s="6">
        <f>IF(O618&gt;0,RANK(O618,(N618:P618,Q618:AE618)),0)</f>
        <v>1</v>
      </c>
      <c r="F618" s="6">
        <f t="shared" si="126"/>
        <v>3</v>
      </c>
      <c r="G618" s="1">
        <f t="shared" si="132"/>
        <v>75</v>
      </c>
      <c r="H618" s="2">
        <f t="shared" si="133"/>
        <v>0.55970149253731338</v>
      </c>
      <c r="I618" s="7"/>
      <c r="J618" s="2">
        <f t="shared" si="127"/>
        <v>0.20895522388059701</v>
      </c>
      <c r="K618" s="2">
        <f t="shared" si="128"/>
        <v>0.76865671641791045</v>
      </c>
      <c r="L618" s="2">
        <f t="shared" si="129"/>
        <v>2.2388059701492536E-2</v>
      </c>
      <c r="M618" s="2">
        <f t="shared" si="130"/>
        <v>6.591949208711867E-17</v>
      </c>
      <c r="N618" s="53">
        <v>28</v>
      </c>
      <c r="O618" s="53">
        <v>103</v>
      </c>
      <c r="P618" s="53">
        <v>3</v>
      </c>
      <c r="T618" s="57"/>
      <c r="X618" s="53">
        <v>0</v>
      </c>
      <c r="AA618" s="53"/>
      <c r="AG618" t="str">
        <f t="shared" si="131"/>
        <v>Sweden</v>
      </c>
      <c r="AH618" t="s">
        <v>1738</v>
      </c>
      <c r="AI618">
        <v>2</v>
      </c>
      <c r="AK618" s="92">
        <v>23</v>
      </c>
      <c r="AL618" s="94">
        <v>17</v>
      </c>
      <c r="AM618" s="94">
        <v>155</v>
      </c>
      <c r="AN618" s="98">
        <v>75595</v>
      </c>
      <c r="AO618" s="98">
        <f t="shared" si="123"/>
        <v>23017</v>
      </c>
      <c r="AP618" t="s">
        <v>1353</v>
      </c>
      <c r="AQ618" s="102">
        <f t="shared" si="124"/>
        <v>2375595</v>
      </c>
      <c r="AR618" s="102"/>
    </row>
    <row r="619" spans="1:44" hidden="1" outlineLevel="1">
      <c r="A619" t="s">
        <v>2461</v>
      </c>
      <c r="B619" s="8" t="s">
        <v>2756</v>
      </c>
      <c r="C619" s="1">
        <f t="shared" si="125"/>
        <v>54</v>
      </c>
      <c r="D619" s="6">
        <f>IF(N619&gt;0, RANK(N619,(N619:P619,Q619:AE619)),0)</f>
        <v>2</v>
      </c>
      <c r="E619" s="6">
        <f>IF(O619&gt;0,RANK(O619,(N619:P619,Q619:AE619)),0)</f>
        <v>1</v>
      </c>
      <c r="F619" s="6">
        <f t="shared" si="126"/>
        <v>3</v>
      </c>
      <c r="G619" s="1">
        <f t="shared" si="132"/>
        <v>23</v>
      </c>
      <c r="H619" s="2">
        <f t="shared" si="133"/>
        <v>0.42592592592592593</v>
      </c>
      <c r="I619" s="7"/>
      <c r="J619" s="2">
        <f t="shared" si="127"/>
        <v>0.25925925925925924</v>
      </c>
      <c r="K619" s="2">
        <f t="shared" si="128"/>
        <v>0.68518518518518523</v>
      </c>
      <c r="L619" s="2">
        <f t="shared" si="129"/>
        <v>5.5555555555555552E-2</v>
      </c>
      <c r="M619" s="2">
        <f t="shared" si="130"/>
        <v>-8.3266726846886741E-17</v>
      </c>
      <c r="N619" s="53">
        <v>14</v>
      </c>
      <c r="O619" s="53">
        <v>37</v>
      </c>
      <c r="P619" s="53">
        <v>3</v>
      </c>
      <c r="T619" s="57"/>
      <c r="X619" s="53">
        <v>0</v>
      </c>
      <c r="AA619" s="53"/>
      <c r="AG619" t="str">
        <f>A619</f>
        <v>T1 R9</v>
      </c>
      <c r="AH619" t="s">
        <v>361</v>
      </c>
      <c r="AI619">
        <v>2</v>
      </c>
      <c r="AK619" s="92">
        <v>23</v>
      </c>
      <c r="AL619" s="94">
        <v>21</v>
      </c>
      <c r="AN619" s="98">
        <v>75619</v>
      </c>
      <c r="AO619" s="98">
        <f t="shared" si="123"/>
        <v>23021</v>
      </c>
      <c r="AP619" t="s">
        <v>2276</v>
      </c>
      <c r="AQ619" s="102">
        <f t="shared" si="124"/>
        <v>2375619</v>
      </c>
      <c r="AR619" s="102"/>
    </row>
    <row r="620" spans="1:44" hidden="1" outlineLevel="1">
      <c r="A620" t="s">
        <v>1789</v>
      </c>
      <c r="B620" s="8" t="s">
        <v>2756</v>
      </c>
      <c r="C620" s="1">
        <f>SUM(N620:AE620)</f>
        <v>4</v>
      </c>
      <c r="D620" s="6">
        <f>IF(N620&gt;0, RANK(N620,(N620:P620,Q620:AE620)),0)</f>
        <v>2</v>
      </c>
      <c r="E620" s="6">
        <f>IF(O620&gt;0,RANK(O620,(N620:P620,Q620:AE620)),0)</f>
        <v>1</v>
      </c>
      <c r="F620" s="6">
        <f>IF(P620&gt;0,RANK(P620,(N620:AE620)),0)</f>
        <v>0</v>
      </c>
      <c r="G620" s="1">
        <f t="shared" si="132"/>
        <v>2</v>
      </c>
      <c r="H620" s="2">
        <f t="shared" si="133"/>
        <v>0.5</v>
      </c>
      <c r="I620" s="7"/>
      <c r="J620" s="2">
        <f>IF(C620=0,"-",N620/C620)</f>
        <v>0.25</v>
      </c>
      <c r="K620" s="2">
        <f>IF(C620=0,"-",O620/C620)</f>
        <v>0.75</v>
      </c>
      <c r="L620" s="2">
        <f>IF(C620=0,"-",P620/C620)</f>
        <v>0</v>
      </c>
      <c r="M620" s="2">
        <f>IF(C620=0,"-",(1-J620-K620-L620))</f>
        <v>0</v>
      </c>
      <c r="N620" s="53">
        <v>1</v>
      </c>
      <c r="O620" s="53">
        <v>3</v>
      </c>
      <c r="P620" s="53">
        <v>0</v>
      </c>
      <c r="T620" s="57"/>
      <c r="X620" s="53">
        <v>0</v>
      </c>
      <c r="AA620" s="53"/>
      <c r="AG620" t="str">
        <f>A620</f>
        <v>T3 ND</v>
      </c>
      <c r="AH620" t="s">
        <v>2792</v>
      </c>
      <c r="AI620">
        <v>2</v>
      </c>
      <c r="AK620" s="92">
        <v>23</v>
      </c>
      <c r="AL620" s="94">
        <v>9</v>
      </c>
      <c r="AN620" s="98">
        <v>75630</v>
      </c>
      <c r="AO620" s="98">
        <f t="shared" si="123"/>
        <v>23009</v>
      </c>
      <c r="AP620" t="s">
        <v>2276</v>
      </c>
      <c r="AQ620" s="102">
        <f t="shared" si="124"/>
        <v>2375630</v>
      </c>
      <c r="AR620" s="102"/>
    </row>
    <row r="621" spans="1:44" hidden="1" outlineLevel="1">
      <c r="A621" t="s">
        <v>2574</v>
      </c>
      <c r="B621" s="8" t="s">
        <v>2756</v>
      </c>
      <c r="C621" s="1">
        <f>SUM(N621:AE621)</f>
        <v>1</v>
      </c>
      <c r="D621" s="6">
        <f>IF(N621&gt;0, RANK(N621,(N621:P621,Q621:AE621)),0)</f>
        <v>0</v>
      </c>
      <c r="E621" s="6">
        <f>IF(O621&gt;0,RANK(O621,(N621:P621,Q621:AE621)),0)</f>
        <v>1</v>
      </c>
      <c r="F621" s="6">
        <f>IF(P621&gt;0,RANK(P621,(N621:AE621)),0)</f>
        <v>0</v>
      </c>
      <c r="G621" s="1">
        <f>IF(C621&gt;0,MAX(N621:P621)-LARGE(N621:P621,2),0)</f>
        <v>1</v>
      </c>
      <c r="H621" s="2">
        <f>IF(C621&gt;0,G621/C621,0)</f>
        <v>1</v>
      </c>
      <c r="I621" s="7"/>
      <c r="J621" s="2">
        <f>IF(C621=0,"-",N621/C621)</f>
        <v>0</v>
      </c>
      <c r="K621" s="2">
        <f>IF(C621=0,"-",O621/C621)</f>
        <v>1</v>
      </c>
      <c r="L621" s="2">
        <f>IF(C621=0,"-",P621/C621)</f>
        <v>0</v>
      </c>
      <c r="M621" s="2">
        <f>IF(C621=0,"-",(1-J621-K621-L621))</f>
        <v>0</v>
      </c>
      <c r="N621" s="53">
        <v>0</v>
      </c>
      <c r="O621" s="53">
        <v>1</v>
      </c>
      <c r="P621" s="53">
        <v>0</v>
      </c>
      <c r="T621" s="57"/>
      <c r="X621" s="53">
        <v>0</v>
      </c>
      <c r="AA621" s="53"/>
      <c r="AG621" t="str">
        <f>A621</f>
        <v>T3 R3</v>
      </c>
      <c r="AH621" t="s">
        <v>1323</v>
      </c>
      <c r="AI621">
        <v>2</v>
      </c>
      <c r="AK621" s="92">
        <v>23</v>
      </c>
      <c r="AL621" s="94">
        <v>3</v>
      </c>
      <c r="AN621" s="121">
        <v>75645</v>
      </c>
      <c r="AO621" s="98">
        <f t="shared" si="123"/>
        <v>23003</v>
      </c>
      <c r="AP621" t="s">
        <v>2276</v>
      </c>
      <c r="AQ621">
        <f t="shared" si="124"/>
        <v>2375645</v>
      </c>
      <c r="AR621" s="102"/>
    </row>
    <row r="622" spans="1:44" hidden="1" outlineLevel="1">
      <c r="A622" t="s">
        <v>2318</v>
      </c>
      <c r="B622" s="8" t="s">
        <v>2756</v>
      </c>
      <c r="C622" s="1">
        <f t="shared" si="125"/>
        <v>61</v>
      </c>
      <c r="D622" s="6">
        <f>IF(N622&gt;0, RANK(N622,(N622:P622,Q622:AE622)),0)</f>
        <v>2</v>
      </c>
      <c r="E622" s="6">
        <f>IF(O622&gt;0,RANK(O622,(N622:P622,Q622:AE622)),0)</f>
        <v>1</v>
      </c>
      <c r="F622" s="6">
        <f t="shared" si="126"/>
        <v>3</v>
      </c>
      <c r="G622" s="1">
        <f t="shared" si="132"/>
        <v>10</v>
      </c>
      <c r="H622" s="2">
        <f t="shared" si="133"/>
        <v>0.16393442622950818</v>
      </c>
      <c r="I622" s="7"/>
      <c r="J622" s="2">
        <f t="shared" si="127"/>
        <v>0.37704918032786883</v>
      </c>
      <c r="K622" s="2">
        <f t="shared" si="128"/>
        <v>0.54098360655737709</v>
      </c>
      <c r="L622" s="2">
        <f t="shared" si="129"/>
        <v>8.1967213114754092E-2</v>
      </c>
      <c r="M622" s="2">
        <f t="shared" si="130"/>
        <v>-1.3877787807814457E-17</v>
      </c>
      <c r="N622" s="53">
        <v>23</v>
      </c>
      <c r="O622" s="53">
        <v>33</v>
      </c>
      <c r="P622" s="53">
        <v>5</v>
      </c>
      <c r="T622" s="57"/>
      <c r="X622" s="53">
        <v>0</v>
      </c>
      <c r="AA622" s="53"/>
      <c r="AG622" t="str">
        <f>A622</f>
        <v>T17 R5</v>
      </c>
      <c r="AH622" t="s">
        <v>1323</v>
      </c>
      <c r="AI622">
        <v>2</v>
      </c>
      <c r="AK622" s="92">
        <v>23</v>
      </c>
      <c r="AL622" s="94">
        <v>3</v>
      </c>
      <c r="AN622" s="98">
        <v>75625</v>
      </c>
      <c r="AO622" s="98">
        <f t="shared" si="123"/>
        <v>23003</v>
      </c>
      <c r="AP622" t="s">
        <v>2276</v>
      </c>
      <c r="AQ622" s="102">
        <f t="shared" si="124"/>
        <v>2375625</v>
      </c>
      <c r="AR622" s="102"/>
    </row>
    <row r="623" spans="1:44" hidden="1" outlineLevel="1">
      <c r="A623" t="s">
        <v>64</v>
      </c>
      <c r="B623" s="8" t="s">
        <v>2756</v>
      </c>
      <c r="C623" s="1">
        <f t="shared" si="125"/>
        <v>35</v>
      </c>
      <c r="D623" s="6">
        <f>IF(N623&gt;0, RANK(N623,(N623:P623,Q623:AE623)),0)</f>
        <v>3</v>
      </c>
      <c r="E623" s="6">
        <f>IF(O623&gt;0,RANK(O623,(N623:P623,Q623:AE623)),0)</f>
        <v>1</v>
      </c>
      <c r="F623" s="6">
        <f t="shared" si="126"/>
        <v>2</v>
      </c>
      <c r="G623" s="1">
        <f t="shared" si="132"/>
        <v>26</v>
      </c>
      <c r="H623" s="2">
        <f t="shared" si="133"/>
        <v>0.74285714285714288</v>
      </c>
      <c r="I623" s="7"/>
      <c r="J623" s="2">
        <f t="shared" si="127"/>
        <v>2.8571428571428571E-2</v>
      </c>
      <c r="K623" s="2">
        <f t="shared" si="128"/>
        <v>0.8571428571428571</v>
      </c>
      <c r="L623" s="2">
        <f t="shared" si="129"/>
        <v>0.11428571428571428</v>
      </c>
      <c r="M623" s="2">
        <f t="shared" si="130"/>
        <v>4.163336342344337E-17</v>
      </c>
      <c r="N623" s="53">
        <v>1</v>
      </c>
      <c r="O623" s="53">
        <v>30</v>
      </c>
      <c r="P623" s="53">
        <v>4</v>
      </c>
      <c r="T623" s="57"/>
      <c r="X623" s="53">
        <v>0</v>
      </c>
      <c r="AA623" s="53"/>
      <c r="AG623" t="str">
        <f t="shared" si="131"/>
        <v>Talmadge</v>
      </c>
      <c r="AH623" t="s">
        <v>2757</v>
      </c>
      <c r="AI623">
        <v>2</v>
      </c>
      <c r="AK623" s="92">
        <v>23</v>
      </c>
      <c r="AL623" s="94">
        <v>29</v>
      </c>
      <c r="AM623" s="94">
        <v>200</v>
      </c>
      <c r="AN623" s="98">
        <v>75770</v>
      </c>
      <c r="AO623" s="98">
        <f t="shared" ref="AO623:AO686" si="134">AK623*1000+AL623</f>
        <v>23029</v>
      </c>
      <c r="AP623" t="s">
        <v>1353</v>
      </c>
      <c r="AQ623" s="102">
        <f t="shared" ref="AQ623:AQ686" si="135">AK623*100000+AN623</f>
        <v>2375770</v>
      </c>
      <c r="AR623" s="102"/>
    </row>
    <row r="624" spans="1:44" hidden="1" outlineLevel="1">
      <c r="A624" t="s">
        <v>1724</v>
      </c>
      <c r="B624" s="8" t="s">
        <v>2756</v>
      </c>
      <c r="C624" s="1">
        <f t="shared" si="125"/>
        <v>270</v>
      </c>
      <c r="D624" s="6">
        <f>IF(N624&gt;0, RANK(N624,(N624:P624,Q624:AE624)),0)</f>
        <v>2</v>
      </c>
      <c r="E624" s="6">
        <f>IF(O624&gt;0,RANK(O624,(N624:P624,Q624:AE624)),0)</f>
        <v>1</v>
      </c>
      <c r="F624" s="6">
        <f t="shared" si="126"/>
        <v>3</v>
      </c>
      <c r="G624" s="1">
        <f t="shared" si="132"/>
        <v>64</v>
      </c>
      <c r="H624" s="2">
        <f t="shared" si="133"/>
        <v>0.23703703703703705</v>
      </c>
      <c r="I624" s="7"/>
      <c r="J624" s="2">
        <f t="shared" si="127"/>
        <v>0.36666666666666664</v>
      </c>
      <c r="K624" s="2">
        <f t="shared" si="128"/>
        <v>0.60370370370370374</v>
      </c>
      <c r="L624" s="2">
        <f t="shared" si="129"/>
        <v>2.9629629629629631E-2</v>
      </c>
      <c r="M624" s="2">
        <f t="shared" si="130"/>
        <v>-6.9388939039072284E-17</v>
      </c>
      <c r="N624" s="53">
        <v>99</v>
      </c>
      <c r="O624" s="53">
        <v>163</v>
      </c>
      <c r="P624" s="53">
        <v>8</v>
      </c>
      <c r="T624" s="57"/>
      <c r="X624" s="53">
        <v>0</v>
      </c>
      <c r="AA624" s="53"/>
      <c r="AG624" t="str">
        <f t="shared" si="131"/>
        <v>Temple</v>
      </c>
      <c r="AH624" t="s">
        <v>2924</v>
      </c>
      <c r="AI624">
        <v>2</v>
      </c>
      <c r="AK624" s="92">
        <v>23</v>
      </c>
      <c r="AL624" s="94">
        <v>7</v>
      </c>
      <c r="AM624" s="94">
        <v>95</v>
      </c>
      <c r="AN624" s="98">
        <v>75980</v>
      </c>
      <c r="AO624" s="98">
        <f t="shared" si="134"/>
        <v>23007</v>
      </c>
      <c r="AP624" t="s">
        <v>1353</v>
      </c>
      <c r="AQ624" s="102">
        <f t="shared" si="135"/>
        <v>2375980</v>
      </c>
      <c r="AR624" s="102"/>
    </row>
    <row r="625" spans="1:44" hidden="1" outlineLevel="1">
      <c r="A625" t="s">
        <v>2469</v>
      </c>
      <c r="B625" s="8" t="s">
        <v>2756</v>
      </c>
      <c r="C625" s="1">
        <f t="shared" si="125"/>
        <v>30</v>
      </c>
      <c r="D625" s="6">
        <f>IF(N625&gt;0, RANK(N625,(N625:P625,Q625:AE625)),0)</f>
        <v>2</v>
      </c>
      <c r="E625" s="6">
        <f>IF(O625&gt;0,RANK(O625,(N625:P625,Q625:AE625)),0)</f>
        <v>1</v>
      </c>
      <c r="F625" s="6">
        <f t="shared" si="126"/>
        <v>0</v>
      </c>
      <c r="G625" s="1">
        <f t="shared" si="132"/>
        <v>18</v>
      </c>
      <c r="H625" s="2">
        <f t="shared" si="133"/>
        <v>0.6</v>
      </c>
      <c r="I625" s="7"/>
      <c r="J625" s="2">
        <f t="shared" si="127"/>
        <v>0.2</v>
      </c>
      <c r="K625" s="2">
        <f t="shared" si="128"/>
        <v>0.8</v>
      </c>
      <c r="L625" s="2">
        <f t="shared" si="129"/>
        <v>0</v>
      </c>
      <c r="M625" s="2">
        <f t="shared" si="130"/>
        <v>0</v>
      </c>
      <c r="N625" s="53">
        <v>6</v>
      </c>
      <c r="O625" s="53">
        <v>24</v>
      </c>
      <c r="P625" s="53">
        <v>0</v>
      </c>
      <c r="T625" s="57"/>
      <c r="X625" s="53">
        <v>0</v>
      </c>
      <c r="AA625" s="53"/>
      <c r="AG625" t="str">
        <f t="shared" si="131"/>
        <v>The Forks</v>
      </c>
      <c r="AH625" t="s">
        <v>198</v>
      </c>
      <c r="AI625">
        <v>2</v>
      </c>
      <c r="AK625" s="92">
        <v>23</v>
      </c>
      <c r="AL625" s="94">
        <v>25</v>
      </c>
      <c r="AM625" s="94">
        <v>160</v>
      </c>
      <c r="AN625" s="98">
        <v>76190</v>
      </c>
      <c r="AO625" s="98">
        <f t="shared" si="134"/>
        <v>23025</v>
      </c>
      <c r="AP625" t="s">
        <v>2239</v>
      </c>
      <c r="AQ625" s="102">
        <f t="shared" si="135"/>
        <v>2376190</v>
      </c>
      <c r="AR625" s="102"/>
    </row>
    <row r="626" spans="1:44" hidden="1" outlineLevel="1">
      <c r="A626" t="s">
        <v>325</v>
      </c>
      <c r="B626" s="8" t="s">
        <v>2756</v>
      </c>
      <c r="C626" s="1">
        <f t="shared" si="125"/>
        <v>1181</v>
      </c>
      <c r="D626" s="6">
        <f>IF(N626&gt;0, RANK(N626,(N626:P626,Q626:AE626)),0)</f>
        <v>2</v>
      </c>
      <c r="E626" s="6">
        <f>IF(O626&gt;0,RANK(O626,(N626:P626,Q626:AE626)),0)</f>
        <v>1</v>
      </c>
      <c r="F626" s="6">
        <f t="shared" si="126"/>
        <v>3</v>
      </c>
      <c r="G626" s="1">
        <f t="shared" si="132"/>
        <v>375</v>
      </c>
      <c r="H626" s="2">
        <f t="shared" si="133"/>
        <v>0.31752751905165116</v>
      </c>
      <c r="I626" s="7"/>
      <c r="J626" s="2">
        <f t="shared" si="127"/>
        <v>0.3285351397121084</v>
      </c>
      <c r="K626" s="2">
        <f t="shared" si="128"/>
        <v>0.64606265876375957</v>
      </c>
      <c r="L626" s="2">
        <f t="shared" si="129"/>
        <v>2.5402201524132091E-2</v>
      </c>
      <c r="M626" s="2">
        <f t="shared" si="130"/>
        <v>-6.9388939039072284E-18</v>
      </c>
      <c r="N626" s="53">
        <v>388</v>
      </c>
      <c r="O626" s="53">
        <v>763</v>
      </c>
      <c r="P626" s="53">
        <v>30</v>
      </c>
      <c r="T626" s="57"/>
      <c r="X626" s="53">
        <v>0</v>
      </c>
      <c r="AA626" s="53"/>
      <c r="AG626" t="str">
        <f t="shared" si="131"/>
        <v>Thomaston</v>
      </c>
      <c r="AH626" t="s">
        <v>1632</v>
      </c>
      <c r="AI626">
        <v>1</v>
      </c>
      <c r="AK626" s="92">
        <v>23</v>
      </c>
      <c r="AL626" s="94">
        <v>13</v>
      </c>
      <c r="AM626" s="94">
        <v>70</v>
      </c>
      <c r="AN626" s="98">
        <v>76365</v>
      </c>
      <c r="AO626" s="98">
        <f t="shared" si="134"/>
        <v>23013</v>
      </c>
      <c r="AP626" t="s">
        <v>1353</v>
      </c>
      <c r="AQ626" s="102">
        <f t="shared" si="135"/>
        <v>2376365</v>
      </c>
      <c r="AR626" s="102"/>
    </row>
    <row r="627" spans="1:44" hidden="1" outlineLevel="1">
      <c r="A627" t="s">
        <v>44</v>
      </c>
      <c r="B627" s="8" t="s">
        <v>2756</v>
      </c>
      <c r="C627" s="1">
        <f t="shared" si="125"/>
        <v>274</v>
      </c>
      <c r="D627" s="6">
        <f>IF(N627&gt;0, RANK(N627,(N627:P627,Q627:AE627)),0)</f>
        <v>2</v>
      </c>
      <c r="E627" s="6">
        <f>IF(O627&gt;0,RANK(O627,(N627:P627,Q627:AE627)),0)</f>
        <v>1</v>
      </c>
      <c r="F627" s="6">
        <f t="shared" si="126"/>
        <v>3</v>
      </c>
      <c r="G627" s="1">
        <f t="shared" si="132"/>
        <v>83</v>
      </c>
      <c r="H627" s="2">
        <f t="shared" si="133"/>
        <v>0.3029197080291971</v>
      </c>
      <c r="I627" s="7"/>
      <c r="J627" s="2">
        <f t="shared" si="127"/>
        <v>0.33211678832116787</v>
      </c>
      <c r="K627" s="2">
        <f t="shared" si="128"/>
        <v>0.63503649635036497</v>
      </c>
      <c r="L627" s="2">
        <f t="shared" si="129"/>
        <v>3.2846715328467155E-2</v>
      </c>
      <c r="M627" s="2">
        <f t="shared" si="130"/>
        <v>1.3877787807814457E-17</v>
      </c>
      <c r="N627" s="53">
        <v>91</v>
      </c>
      <c r="O627" s="53">
        <v>174</v>
      </c>
      <c r="P627" s="53">
        <v>9</v>
      </c>
      <c r="T627" s="57"/>
      <c r="X627" s="53">
        <v>0</v>
      </c>
      <c r="AA627" s="53"/>
      <c r="AG627" t="str">
        <f t="shared" si="131"/>
        <v>Thorndike</v>
      </c>
      <c r="AH627" t="s">
        <v>1876</v>
      </c>
      <c r="AI627">
        <v>2</v>
      </c>
      <c r="AK627" s="92">
        <v>23</v>
      </c>
      <c r="AL627" s="94">
        <v>27</v>
      </c>
      <c r="AM627" s="94">
        <v>110</v>
      </c>
      <c r="AN627" s="98">
        <v>76610</v>
      </c>
      <c r="AO627" s="98">
        <f t="shared" si="134"/>
        <v>23027</v>
      </c>
      <c r="AP627" t="s">
        <v>1353</v>
      </c>
      <c r="AQ627" s="102">
        <f t="shared" si="135"/>
        <v>2376610</v>
      </c>
      <c r="AR627" s="102"/>
    </row>
    <row r="628" spans="1:44" hidden="1" outlineLevel="1">
      <c r="A628" t="s">
        <v>713</v>
      </c>
      <c r="B628" s="8" t="s">
        <v>2756</v>
      </c>
      <c r="C628" s="1">
        <f t="shared" ref="C628:C685" si="136">SUM(N628:AE628)</f>
        <v>98</v>
      </c>
      <c r="D628" s="6">
        <f>IF(N628&gt;0, RANK(N628,(N628:P628,Q628:AE628)),0)</f>
        <v>2</v>
      </c>
      <c r="E628" s="6">
        <f>IF(O628&gt;0,RANK(O628,(N628:P628,Q628:AE628)),0)</f>
        <v>1</v>
      </c>
      <c r="F628" s="6">
        <f t="shared" ref="F628:F685" si="137">IF(P628&gt;0,RANK(P628,(N628:AE628)),0)</f>
        <v>3</v>
      </c>
      <c r="G628" s="1">
        <f t="shared" si="132"/>
        <v>38</v>
      </c>
      <c r="H628" s="2">
        <f t="shared" si="133"/>
        <v>0.38775510204081631</v>
      </c>
      <c r="I628" s="7"/>
      <c r="J628" s="2">
        <f t="shared" ref="J628:J685" si="138">IF(C628=0,"-",N628/C628)</f>
        <v>0.2857142857142857</v>
      </c>
      <c r="K628" s="2">
        <f t="shared" ref="K628:K685" si="139">IF(C628=0,"-",O628/C628)</f>
        <v>0.67346938775510201</v>
      </c>
      <c r="L628" s="2">
        <f t="shared" ref="L628:L685" si="140">IF(C628=0,"-",P628/C628)</f>
        <v>4.0816326530612242E-2</v>
      </c>
      <c r="M628" s="2">
        <f t="shared" ref="M628:M685" si="141">IF(C628=0,"-",(1-J628-K628-L628))</f>
        <v>4.8572257327350599E-17</v>
      </c>
      <c r="N628" s="53">
        <v>28</v>
      </c>
      <c r="O628" s="53">
        <v>66</v>
      </c>
      <c r="P628" s="53">
        <v>4</v>
      </c>
      <c r="T628" s="57"/>
      <c r="X628" s="53">
        <v>0</v>
      </c>
      <c r="AA628" s="53"/>
      <c r="AG628" t="str">
        <f t="shared" ref="AG628:AG691" si="142">A628</f>
        <v>Topsfield</v>
      </c>
      <c r="AH628" t="s">
        <v>2757</v>
      </c>
      <c r="AI628">
        <v>2</v>
      </c>
      <c r="AK628" s="92">
        <v>23</v>
      </c>
      <c r="AL628" s="94">
        <v>29</v>
      </c>
      <c r="AM628" s="94">
        <v>202</v>
      </c>
      <c r="AN628" s="98">
        <v>76895</v>
      </c>
      <c r="AO628" s="98">
        <f t="shared" si="134"/>
        <v>23029</v>
      </c>
      <c r="AP628" t="s">
        <v>1353</v>
      </c>
      <c r="AQ628" s="102">
        <f t="shared" si="135"/>
        <v>2376895</v>
      </c>
      <c r="AR628" s="102"/>
    </row>
    <row r="629" spans="1:44" hidden="1" outlineLevel="1">
      <c r="A629" t="s">
        <v>252</v>
      </c>
      <c r="B629" s="8" t="s">
        <v>2756</v>
      </c>
      <c r="C629" s="1">
        <f t="shared" si="136"/>
        <v>3509</v>
      </c>
      <c r="D629" s="6">
        <f>IF(N629&gt;0, RANK(N629,(N629:P629,Q629:AE629)),0)</f>
        <v>2</v>
      </c>
      <c r="E629" s="6">
        <f>IF(O629&gt;0,RANK(O629,(N629:P629,Q629:AE629)),0)</f>
        <v>1</v>
      </c>
      <c r="F629" s="6">
        <f t="shared" si="137"/>
        <v>3</v>
      </c>
      <c r="G629" s="1">
        <f t="shared" si="132"/>
        <v>937</v>
      </c>
      <c r="H629" s="2">
        <f t="shared" si="133"/>
        <v>0.26702764320319178</v>
      </c>
      <c r="I629" s="7"/>
      <c r="J629" s="2">
        <f t="shared" si="138"/>
        <v>0.35252208606440583</v>
      </c>
      <c r="K629" s="2">
        <f t="shared" si="139"/>
        <v>0.61954972926759766</v>
      </c>
      <c r="L629" s="2">
        <f t="shared" si="140"/>
        <v>2.792818466799658E-2</v>
      </c>
      <c r="M629" s="2">
        <f t="shared" si="141"/>
        <v>-6.591949208711867E-17</v>
      </c>
      <c r="N629" s="53">
        <v>1237</v>
      </c>
      <c r="O629" s="53">
        <v>2174</v>
      </c>
      <c r="P629" s="53">
        <v>98</v>
      </c>
      <c r="T629" s="57"/>
      <c r="X629" s="53">
        <v>0</v>
      </c>
      <c r="AA629" s="53"/>
      <c r="AG629" t="str">
        <f t="shared" si="142"/>
        <v>Topsham</v>
      </c>
      <c r="AH629" t="s">
        <v>780</v>
      </c>
      <c r="AI629">
        <v>1</v>
      </c>
      <c r="AK629" s="92">
        <v>23</v>
      </c>
      <c r="AL629" s="94">
        <v>23</v>
      </c>
      <c r="AM629" s="94">
        <v>40</v>
      </c>
      <c r="AN629" s="98">
        <v>76960</v>
      </c>
      <c r="AO629" s="98">
        <f t="shared" si="134"/>
        <v>23023</v>
      </c>
      <c r="AP629" t="s">
        <v>1353</v>
      </c>
      <c r="AQ629" s="102">
        <f t="shared" si="135"/>
        <v>2376960</v>
      </c>
      <c r="AR629" s="102"/>
    </row>
    <row r="630" spans="1:44" hidden="1" outlineLevel="1">
      <c r="A630" t="s">
        <v>589</v>
      </c>
      <c r="B630" s="8" t="s">
        <v>2756</v>
      </c>
      <c r="C630" s="1">
        <f t="shared" si="136"/>
        <v>631</v>
      </c>
      <c r="D630" s="6">
        <f>IF(N630&gt;0, RANK(N630,(N630:P630,Q630:AE630)),0)</f>
        <v>2</v>
      </c>
      <c r="E630" s="6">
        <f>IF(O630&gt;0,RANK(O630,(N630:P630,Q630:AE630)),0)</f>
        <v>1</v>
      </c>
      <c r="F630" s="6">
        <f t="shared" si="137"/>
        <v>3</v>
      </c>
      <c r="G630" s="1">
        <f t="shared" si="132"/>
        <v>197</v>
      </c>
      <c r="H630" s="2">
        <f t="shared" si="133"/>
        <v>0.312202852614897</v>
      </c>
      <c r="I630" s="7"/>
      <c r="J630" s="2">
        <f t="shared" si="138"/>
        <v>0.32646592709984151</v>
      </c>
      <c r="K630" s="2">
        <f t="shared" si="139"/>
        <v>0.63866877971473845</v>
      </c>
      <c r="L630" s="2">
        <f t="shared" si="140"/>
        <v>3.486529318541997E-2</v>
      </c>
      <c r="M630" s="2">
        <f t="shared" si="141"/>
        <v>6.9388939039072284E-18</v>
      </c>
      <c r="N630" s="53">
        <v>206</v>
      </c>
      <c r="O630" s="53">
        <v>403</v>
      </c>
      <c r="P630" s="53">
        <v>22</v>
      </c>
      <c r="T630" s="57"/>
      <c r="X630" s="53">
        <v>0</v>
      </c>
      <c r="AA630" s="53"/>
      <c r="AG630" t="str">
        <f t="shared" si="142"/>
        <v>Tremont</v>
      </c>
      <c r="AH630" t="s">
        <v>2792</v>
      </c>
      <c r="AI630">
        <v>2</v>
      </c>
      <c r="AK630" s="92">
        <v>23</v>
      </c>
      <c r="AL630" s="94">
        <v>9</v>
      </c>
      <c r="AM630" s="94">
        <v>165</v>
      </c>
      <c r="AN630" s="98">
        <v>77345</v>
      </c>
      <c r="AO630" s="98">
        <f t="shared" si="134"/>
        <v>23009</v>
      </c>
      <c r="AP630" t="s">
        <v>1353</v>
      </c>
      <c r="AQ630" s="102">
        <f t="shared" si="135"/>
        <v>2377345</v>
      </c>
      <c r="AR630" s="102"/>
    </row>
    <row r="631" spans="1:44" hidden="1" outlineLevel="1">
      <c r="A631" t="s">
        <v>2185</v>
      </c>
      <c r="B631" s="8" t="s">
        <v>2756</v>
      </c>
      <c r="C631" s="1">
        <f t="shared" si="136"/>
        <v>519</v>
      </c>
      <c r="D631" s="6">
        <f>IF(N631&gt;0, RANK(N631,(N631:P631,Q631:AE631)),0)</f>
        <v>2</v>
      </c>
      <c r="E631" s="6">
        <f>IF(O631&gt;0,RANK(O631,(N631:P631,Q631:AE631)),0)</f>
        <v>1</v>
      </c>
      <c r="F631" s="6">
        <f t="shared" si="137"/>
        <v>3</v>
      </c>
      <c r="G631" s="1">
        <f t="shared" si="132"/>
        <v>239</v>
      </c>
      <c r="H631" s="2">
        <f t="shared" si="133"/>
        <v>0.46050096339113678</v>
      </c>
      <c r="I631" s="7"/>
      <c r="J631" s="2">
        <f t="shared" si="138"/>
        <v>0.25240847784200388</v>
      </c>
      <c r="K631" s="2">
        <f t="shared" si="139"/>
        <v>0.71290944123314071</v>
      </c>
      <c r="L631" s="2">
        <f t="shared" si="140"/>
        <v>3.4682080924855488E-2</v>
      </c>
      <c r="M631" s="2">
        <f t="shared" si="141"/>
        <v>-1.2490009027033011E-16</v>
      </c>
      <c r="N631" s="53">
        <v>131</v>
      </c>
      <c r="O631" s="53">
        <v>370</v>
      </c>
      <c r="P631" s="53">
        <v>18</v>
      </c>
      <c r="T631" s="57"/>
      <c r="X631" s="53">
        <v>0</v>
      </c>
      <c r="AA631" s="53"/>
      <c r="AG631" t="str">
        <f t="shared" si="142"/>
        <v>Trenton</v>
      </c>
      <c r="AH631" t="s">
        <v>2792</v>
      </c>
      <c r="AI631">
        <v>2</v>
      </c>
      <c r="AK631" s="92">
        <v>23</v>
      </c>
      <c r="AL631" s="94">
        <v>9</v>
      </c>
      <c r="AM631" s="94">
        <v>170</v>
      </c>
      <c r="AN631" s="98">
        <v>77415</v>
      </c>
      <c r="AO631" s="98">
        <f t="shared" si="134"/>
        <v>23009</v>
      </c>
      <c r="AP631" t="s">
        <v>1353</v>
      </c>
      <c r="AQ631" s="102">
        <f t="shared" si="135"/>
        <v>2377415</v>
      </c>
      <c r="AR631" s="102"/>
    </row>
    <row r="632" spans="1:44" hidden="1" outlineLevel="1">
      <c r="A632" s="34" t="s">
        <v>2319</v>
      </c>
      <c r="B632" s="8" t="s">
        <v>2756</v>
      </c>
      <c r="C632" s="1">
        <f t="shared" si="136"/>
        <v>71</v>
      </c>
      <c r="D632" s="6">
        <f>IF(N632&gt;0, RANK(N632,(N632:P632,Q632:AE632)),0)</f>
        <v>2</v>
      </c>
      <c r="E632" s="6">
        <f>IF(O632&gt;0,RANK(O632,(N632:P632,Q632:AE632)),0)</f>
        <v>1</v>
      </c>
      <c r="F632" s="6">
        <f t="shared" si="137"/>
        <v>3</v>
      </c>
      <c r="G632" s="1">
        <f t="shared" si="132"/>
        <v>4</v>
      </c>
      <c r="H632" s="2">
        <f t="shared" si="133"/>
        <v>5.6338028169014086E-2</v>
      </c>
      <c r="I632" s="7"/>
      <c r="J632" s="2">
        <f t="shared" si="138"/>
        <v>0.45070422535211269</v>
      </c>
      <c r="K632" s="2">
        <f t="shared" si="139"/>
        <v>0.50704225352112675</v>
      </c>
      <c r="L632" s="2">
        <f t="shared" si="140"/>
        <v>4.2253521126760563E-2</v>
      </c>
      <c r="M632" s="2">
        <f t="shared" si="141"/>
        <v>-5.5511151231257827E-17</v>
      </c>
      <c r="N632" s="53">
        <v>32</v>
      </c>
      <c r="O632" s="53">
        <v>36</v>
      </c>
      <c r="P632" s="53">
        <v>3</v>
      </c>
      <c r="T632" s="57"/>
      <c r="X632" s="53">
        <v>0</v>
      </c>
      <c r="AA632" s="53"/>
      <c r="AG632" t="str">
        <f>A632</f>
        <v>Trescott</v>
      </c>
      <c r="AH632" t="s">
        <v>2757</v>
      </c>
      <c r="AI632">
        <v>2</v>
      </c>
      <c r="AK632" s="92">
        <v>23</v>
      </c>
      <c r="AL632" s="94">
        <v>29</v>
      </c>
      <c r="AN632" s="98">
        <v>77500</v>
      </c>
      <c r="AO632" s="98">
        <f t="shared" si="134"/>
        <v>23029</v>
      </c>
      <c r="AP632" t="s">
        <v>2276</v>
      </c>
      <c r="AQ632" s="102">
        <f t="shared" si="135"/>
        <v>2377500</v>
      </c>
      <c r="AR632" s="102"/>
    </row>
    <row r="633" spans="1:44" hidden="1" outlineLevel="1">
      <c r="A633" t="s">
        <v>423</v>
      </c>
      <c r="B633" s="8" t="s">
        <v>2756</v>
      </c>
      <c r="C633" s="1">
        <f t="shared" si="136"/>
        <v>327</v>
      </c>
      <c r="D633" s="6">
        <f>IF(N633&gt;0, RANK(N633,(N633:P633,Q633:AE633)),0)</f>
        <v>2</v>
      </c>
      <c r="E633" s="6">
        <f>IF(O633&gt;0,RANK(O633,(N633:P633,Q633:AE633)),0)</f>
        <v>1</v>
      </c>
      <c r="F633" s="6">
        <f t="shared" si="137"/>
        <v>3</v>
      </c>
      <c r="G633" s="1">
        <f t="shared" si="132"/>
        <v>115</v>
      </c>
      <c r="H633" s="2">
        <f t="shared" si="133"/>
        <v>0.35168195718654433</v>
      </c>
      <c r="I633" s="7"/>
      <c r="J633" s="2">
        <f t="shared" si="138"/>
        <v>0.29357798165137616</v>
      </c>
      <c r="K633" s="2">
        <f t="shared" si="139"/>
        <v>0.64525993883792054</v>
      </c>
      <c r="L633" s="2">
        <f t="shared" si="140"/>
        <v>5.8103975535168197E-2</v>
      </c>
      <c r="M633" s="2">
        <f t="shared" si="141"/>
        <v>3.0581039755350967E-3</v>
      </c>
      <c r="N633" s="53">
        <v>96</v>
      </c>
      <c r="O633" s="53">
        <v>211</v>
      </c>
      <c r="P633" s="53">
        <v>19</v>
      </c>
      <c r="T633" s="57"/>
      <c r="X633" s="53">
        <v>1</v>
      </c>
      <c r="AA633" s="53"/>
      <c r="AG633" t="str">
        <f t="shared" si="142"/>
        <v>Troy</v>
      </c>
      <c r="AH633" t="s">
        <v>1876</v>
      </c>
      <c r="AI633">
        <v>2</v>
      </c>
      <c r="AK633" s="92">
        <v>23</v>
      </c>
      <c r="AL633" s="94">
        <v>27</v>
      </c>
      <c r="AM633" s="94">
        <v>115</v>
      </c>
      <c r="AN633" s="98">
        <v>77625</v>
      </c>
      <c r="AO633" s="98">
        <f t="shared" si="134"/>
        <v>23027</v>
      </c>
      <c r="AP633" t="s">
        <v>1353</v>
      </c>
      <c r="AQ633" s="102">
        <f t="shared" si="135"/>
        <v>2377625</v>
      </c>
      <c r="AR633" s="102"/>
    </row>
    <row r="634" spans="1:44" hidden="1" outlineLevel="1">
      <c r="A634" t="s">
        <v>1906</v>
      </c>
      <c r="B634" s="8" t="s">
        <v>2756</v>
      </c>
      <c r="C634" s="1">
        <f t="shared" si="136"/>
        <v>1777</v>
      </c>
      <c r="D634" s="6">
        <f>IF(N634&gt;0, RANK(N634,(N634:P634,Q634:AE634)),0)</f>
        <v>2</v>
      </c>
      <c r="E634" s="6">
        <f>IF(O634&gt;0,RANK(O634,(N634:P634,Q634:AE634)),0)</f>
        <v>1</v>
      </c>
      <c r="F634" s="6">
        <f t="shared" si="137"/>
        <v>3</v>
      </c>
      <c r="G634" s="1">
        <f t="shared" si="132"/>
        <v>519</v>
      </c>
      <c r="H634" s="2">
        <f t="shared" si="133"/>
        <v>0.2920652785593697</v>
      </c>
      <c r="I634" s="7"/>
      <c r="J634" s="2">
        <f t="shared" si="138"/>
        <v>0.33708497467642096</v>
      </c>
      <c r="K634" s="2">
        <f t="shared" si="139"/>
        <v>0.62915025323579066</v>
      </c>
      <c r="L634" s="2">
        <f t="shared" si="140"/>
        <v>3.3202025886325266E-2</v>
      </c>
      <c r="M634" s="2">
        <f t="shared" si="141"/>
        <v>5.6274620146311988E-4</v>
      </c>
      <c r="N634" s="53">
        <v>599</v>
      </c>
      <c r="O634" s="53">
        <v>1118</v>
      </c>
      <c r="P634" s="53">
        <v>59</v>
      </c>
      <c r="T634" s="57"/>
      <c r="X634" s="53">
        <v>1</v>
      </c>
      <c r="AA634" s="53"/>
      <c r="AG634" t="str">
        <f t="shared" si="142"/>
        <v>Turner</v>
      </c>
      <c r="AH634" t="s">
        <v>1981</v>
      </c>
      <c r="AI634">
        <v>2</v>
      </c>
      <c r="AK634" s="92">
        <v>23</v>
      </c>
      <c r="AL634" s="94">
        <v>1</v>
      </c>
      <c r="AM634" s="94">
        <v>60</v>
      </c>
      <c r="AN634" s="98">
        <v>77800</v>
      </c>
      <c r="AO634" s="98">
        <f t="shared" si="134"/>
        <v>23001</v>
      </c>
      <c r="AP634" t="s">
        <v>1353</v>
      </c>
      <c r="AQ634" s="102">
        <f t="shared" si="135"/>
        <v>2377800</v>
      </c>
      <c r="AR634" s="102"/>
    </row>
    <row r="635" spans="1:44" hidden="1" outlineLevel="1">
      <c r="A635" t="s">
        <v>1666</v>
      </c>
      <c r="B635" s="8" t="s">
        <v>2756</v>
      </c>
      <c r="C635" s="1">
        <f t="shared" si="136"/>
        <v>953</v>
      </c>
      <c r="D635" s="6">
        <f>IF(N635&gt;0, RANK(N635,(N635:P635,Q635:AE635)),0)</f>
        <v>2</v>
      </c>
      <c r="E635" s="6">
        <f>IF(O635&gt;0,RANK(O635,(N635:P635,Q635:AE635)),0)</f>
        <v>1</v>
      </c>
      <c r="F635" s="6">
        <f t="shared" si="137"/>
        <v>3</v>
      </c>
      <c r="G635" s="1">
        <f t="shared" si="132"/>
        <v>423</v>
      </c>
      <c r="H635" s="2">
        <f t="shared" si="133"/>
        <v>0.44386149003147951</v>
      </c>
      <c r="I635" s="7"/>
      <c r="J635" s="2">
        <f t="shared" si="138"/>
        <v>0.25288562434417627</v>
      </c>
      <c r="K635" s="2">
        <f t="shared" si="139"/>
        <v>0.69674711437565584</v>
      </c>
      <c r="L635" s="2">
        <f t="shared" si="140"/>
        <v>4.9317943336831059E-2</v>
      </c>
      <c r="M635" s="2">
        <f t="shared" si="141"/>
        <v>1.0493179433368263E-3</v>
      </c>
      <c r="N635" s="53">
        <v>241</v>
      </c>
      <c r="O635" s="53">
        <v>664</v>
      </c>
      <c r="P635" s="53">
        <v>47</v>
      </c>
      <c r="T635" s="57"/>
      <c r="X635" s="53">
        <v>1</v>
      </c>
      <c r="AA635" s="53"/>
      <c r="AG635" t="str">
        <f t="shared" si="142"/>
        <v>Union</v>
      </c>
      <c r="AH635" t="s">
        <v>1632</v>
      </c>
      <c r="AI635">
        <v>1</v>
      </c>
      <c r="AK635" s="92">
        <v>23</v>
      </c>
      <c r="AL635" s="94">
        <v>13</v>
      </c>
      <c r="AM635" s="94">
        <v>75</v>
      </c>
      <c r="AN635" s="98">
        <v>78115</v>
      </c>
      <c r="AO635" s="98">
        <f t="shared" si="134"/>
        <v>23013</v>
      </c>
      <c r="AP635" t="s">
        <v>1353</v>
      </c>
      <c r="AQ635" s="102">
        <f t="shared" si="135"/>
        <v>2378115</v>
      </c>
      <c r="AR635" s="102"/>
    </row>
    <row r="636" spans="1:44" hidden="1" outlineLevel="1">
      <c r="A636" t="s">
        <v>1723</v>
      </c>
      <c r="B636" s="8" t="s">
        <v>2756</v>
      </c>
      <c r="C636" s="1">
        <f t="shared" si="136"/>
        <v>596</v>
      </c>
      <c r="D636" s="6">
        <f>IF(N636&gt;0, RANK(N636,(N636:P636,Q636:AE636)),0)</f>
        <v>2</v>
      </c>
      <c r="E636" s="6">
        <f>IF(O636&gt;0,RANK(O636,(N636:P636,Q636:AE636)),0)</f>
        <v>1</v>
      </c>
      <c r="F636" s="6">
        <f t="shared" si="137"/>
        <v>3</v>
      </c>
      <c r="G636" s="1">
        <f t="shared" si="132"/>
        <v>173</v>
      </c>
      <c r="H636" s="2">
        <f t="shared" si="133"/>
        <v>0.29026845637583892</v>
      </c>
      <c r="I636" s="7"/>
      <c r="J636" s="2">
        <f t="shared" si="138"/>
        <v>0.33389261744966442</v>
      </c>
      <c r="K636" s="2">
        <f t="shared" si="139"/>
        <v>0.62416107382550334</v>
      </c>
      <c r="L636" s="2">
        <f t="shared" si="140"/>
        <v>4.1946308724832217E-2</v>
      </c>
      <c r="M636" s="2">
        <f t="shared" si="141"/>
        <v>7.6327832942979512E-17</v>
      </c>
      <c r="N636" s="53">
        <v>199</v>
      </c>
      <c r="O636" s="53">
        <v>372</v>
      </c>
      <c r="P636" s="53">
        <v>25</v>
      </c>
      <c r="T636" s="57"/>
      <c r="X636" s="53">
        <v>0</v>
      </c>
      <c r="AA636" s="53"/>
      <c r="AG636" t="str">
        <f t="shared" si="142"/>
        <v>Unity</v>
      </c>
      <c r="AH636" t="s">
        <v>1876</v>
      </c>
      <c r="AI636">
        <v>2</v>
      </c>
      <c r="AK636" s="92">
        <v>23</v>
      </c>
      <c r="AL636" s="94">
        <v>27</v>
      </c>
      <c r="AM636" s="94">
        <v>120</v>
      </c>
      <c r="AN636" s="98">
        <v>78255</v>
      </c>
      <c r="AO636" s="98">
        <f t="shared" si="134"/>
        <v>23027</v>
      </c>
      <c r="AP636" t="s">
        <v>1353</v>
      </c>
      <c r="AQ636" s="102">
        <f t="shared" si="135"/>
        <v>2378255</v>
      </c>
      <c r="AR636" s="102"/>
    </row>
    <row r="637" spans="1:44" hidden="1" outlineLevel="1">
      <c r="A637" t="s">
        <v>538</v>
      </c>
      <c r="B637" s="8" t="s">
        <v>2756</v>
      </c>
      <c r="C637" s="1">
        <f t="shared" si="136"/>
        <v>36</v>
      </c>
      <c r="D637" s="6">
        <f>IF(N637&gt;0, RANK(N637,(N637:P637,Q637:AE637)),0)</f>
        <v>2</v>
      </c>
      <c r="E637" s="6">
        <f>IF(O637&gt;0,RANK(O637,(N637:P637,Q637:AE637)),0)</f>
        <v>1</v>
      </c>
      <c r="F637" s="6">
        <f t="shared" si="137"/>
        <v>3</v>
      </c>
      <c r="G637" s="1">
        <f t="shared" si="132"/>
        <v>23</v>
      </c>
      <c r="H637" s="2">
        <f t="shared" si="133"/>
        <v>0.63888888888888884</v>
      </c>
      <c r="I637" s="7"/>
      <c r="J637" s="2">
        <f t="shared" si="138"/>
        <v>0.16666666666666666</v>
      </c>
      <c r="K637" s="2">
        <f t="shared" si="139"/>
        <v>0.80555555555555558</v>
      </c>
      <c r="L637" s="2">
        <f t="shared" si="140"/>
        <v>2.7777777777777776E-2</v>
      </c>
      <c r="M637" s="2">
        <f t="shared" si="141"/>
        <v>1.3877787807814457E-17</v>
      </c>
      <c r="N637" s="53">
        <v>6</v>
      </c>
      <c r="O637" s="53">
        <v>29</v>
      </c>
      <c r="P637" s="53">
        <v>1</v>
      </c>
      <c r="T637" s="57"/>
      <c r="X637" s="53">
        <v>0</v>
      </c>
      <c r="AA637" s="53"/>
      <c r="AG637" t="str">
        <f t="shared" si="142"/>
        <v>Upton</v>
      </c>
      <c r="AH637" t="s">
        <v>1738</v>
      </c>
      <c r="AI637">
        <v>2</v>
      </c>
      <c r="AK637" s="92">
        <v>23</v>
      </c>
      <c r="AL637" s="94">
        <v>17</v>
      </c>
      <c r="AM637" s="94">
        <v>160</v>
      </c>
      <c r="AN637" s="98">
        <v>78465</v>
      </c>
      <c r="AO637" s="98">
        <f t="shared" si="134"/>
        <v>23017</v>
      </c>
      <c r="AP637" t="s">
        <v>1353</v>
      </c>
      <c r="AQ637" s="102">
        <f t="shared" si="135"/>
        <v>2378465</v>
      </c>
      <c r="AR637" s="102"/>
    </row>
    <row r="638" spans="1:44" hidden="1" outlineLevel="1">
      <c r="A638" t="s">
        <v>723</v>
      </c>
      <c r="B638" s="8" t="s">
        <v>2756</v>
      </c>
      <c r="C638" s="1">
        <f t="shared" si="136"/>
        <v>965</v>
      </c>
      <c r="D638" s="6">
        <f>IF(N638&gt;0, RANK(N638,(N638:P638,Q638:AE638)),0)</f>
        <v>2</v>
      </c>
      <c r="E638" s="6">
        <f>IF(O638&gt;0,RANK(O638,(N638:P638,Q638:AE638)),0)</f>
        <v>1</v>
      </c>
      <c r="F638" s="6">
        <f t="shared" si="137"/>
        <v>3</v>
      </c>
      <c r="G638" s="1">
        <f t="shared" si="132"/>
        <v>197</v>
      </c>
      <c r="H638" s="2">
        <f t="shared" si="133"/>
        <v>0.20414507772020726</v>
      </c>
      <c r="I638" s="7"/>
      <c r="J638" s="2">
        <f t="shared" si="138"/>
        <v>0.37927461139896373</v>
      </c>
      <c r="K638" s="2">
        <f t="shared" si="139"/>
        <v>0.58341968911917097</v>
      </c>
      <c r="L638" s="2">
        <f t="shared" si="140"/>
        <v>3.7305699481865282E-2</v>
      </c>
      <c r="M638" s="2">
        <f t="shared" si="141"/>
        <v>-4.163336342344337E-17</v>
      </c>
      <c r="N638" s="53">
        <v>366</v>
      </c>
      <c r="O638" s="53">
        <v>563</v>
      </c>
      <c r="P638" s="53">
        <v>36</v>
      </c>
      <c r="T638" s="57"/>
      <c r="X638" s="53">
        <v>0</v>
      </c>
      <c r="AA638" s="53"/>
      <c r="AG638" t="str">
        <f t="shared" si="142"/>
        <v>Van Buren</v>
      </c>
      <c r="AH638" t="s">
        <v>1323</v>
      </c>
      <c r="AI638">
        <v>2</v>
      </c>
      <c r="AK638" s="92">
        <v>23</v>
      </c>
      <c r="AL638" s="94">
        <v>3</v>
      </c>
      <c r="AM638" s="94">
        <v>305</v>
      </c>
      <c r="AN638" s="98">
        <v>78570</v>
      </c>
      <c r="AO638" s="98">
        <f t="shared" si="134"/>
        <v>23003</v>
      </c>
      <c r="AP638" t="s">
        <v>1353</v>
      </c>
      <c r="AQ638" s="102">
        <f t="shared" si="135"/>
        <v>2378570</v>
      </c>
      <c r="AR638" s="102"/>
    </row>
    <row r="639" spans="1:44" hidden="1" outlineLevel="1">
      <c r="A639" t="s">
        <v>1302</v>
      </c>
      <c r="B639" s="8" t="s">
        <v>2756</v>
      </c>
      <c r="C639" s="1">
        <f t="shared" si="136"/>
        <v>80</v>
      </c>
      <c r="D639" s="6">
        <f>IF(N639&gt;0, RANK(N639,(N639:P639,Q639:AE639)),0)</f>
        <v>2</v>
      </c>
      <c r="E639" s="6">
        <f>IF(O639&gt;0,RANK(O639,(N639:P639,Q639:AE639)),0)</f>
        <v>1</v>
      </c>
      <c r="F639" s="6">
        <f t="shared" si="137"/>
        <v>3</v>
      </c>
      <c r="G639" s="1">
        <f t="shared" si="132"/>
        <v>48</v>
      </c>
      <c r="H639" s="2">
        <f t="shared" si="133"/>
        <v>0.6</v>
      </c>
      <c r="I639" s="7"/>
      <c r="J639" s="2">
        <f t="shared" si="138"/>
        <v>0.1875</v>
      </c>
      <c r="K639" s="2">
        <f t="shared" si="139"/>
        <v>0.78749999999999998</v>
      </c>
      <c r="L639" s="2">
        <f t="shared" si="140"/>
        <v>2.5000000000000001E-2</v>
      </c>
      <c r="M639" s="2">
        <f t="shared" si="141"/>
        <v>2.0816681711721685E-17</v>
      </c>
      <c r="N639" s="53">
        <v>15</v>
      </c>
      <c r="O639" s="53">
        <v>63</v>
      </c>
      <c r="P639" s="53">
        <v>2</v>
      </c>
      <c r="T639" s="57"/>
      <c r="X639" s="53">
        <v>0</v>
      </c>
      <c r="AA639" s="53"/>
      <c r="AG639" t="str">
        <f t="shared" si="142"/>
        <v>Vanceboro</v>
      </c>
      <c r="AH639" t="s">
        <v>2757</v>
      </c>
      <c r="AI639">
        <v>2</v>
      </c>
      <c r="AK639" s="92">
        <v>23</v>
      </c>
      <c r="AL639" s="94">
        <v>29</v>
      </c>
      <c r="AM639" s="94">
        <v>205</v>
      </c>
      <c r="AN639" s="98">
        <v>78675</v>
      </c>
      <c r="AO639" s="98">
        <f t="shared" si="134"/>
        <v>23029</v>
      </c>
      <c r="AP639" t="s">
        <v>1353</v>
      </c>
      <c r="AQ639" s="102">
        <f t="shared" si="135"/>
        <v>2378675</v>
      </c>
      <c r="AR639" s="102"/>
    </row>
    <row r="640" spans="1:44" hidden="1" outlineLevel="1">
      <c r="A640" t="s">
        <v>785</v>
      </c>
      <c r="B640" s="8" t="s">
        <v>2756</v>
      </c>
      <c r="C640" s="1">
        <f t="shared" si="136"/>
        <v>1669</v>
      </c>
      <c r="D640" s="6">
        <f>IF(N640&gt;0, RANK(N640,(N640:P640,Q640:AE640)),0)</f>
        <v>2</v>
      </c>
      <c r="E640" s="6">
        <f>IF(O640&gt;0,RANK(O640,(N640:P640,Q640:AE640)),0)</f>
        <v>1</v>
      </c>
      <c r="F640" s="6">
        <f t="shared" si="137"/>
        <v>3</v>
      </c>
      <c r="G640" s="1">
        <f t="shared" si="132"/>
        <v>352</v>
      </c>
      <c r="H640" s="2">
        <f t="shared" si="133"/>
        <v>0.21090473337327742</v>
      </c>
      <c r="I640" s="7"/>
      <c r="J640" s="2">
        <f t="shared" si="138"/>
        <v>0.37207908927501498</v>
      </c>
      <c r="K640" s="2">
        <f t="shared" si="139"/>
        <v>0.5829838226482924</v>
      </c>
      <c r="L640" s="2">
        <f t="shared" si="140"/>
        <v>4.3738765727980827E-2</v>
      </c>
      <c r="M640" s="2">
        <f t="shared" si="141"/>
        <v>1.1983223487117833E-3</v>
      </c>
      <c r="N640" s="53">
        <v>621</v>
      </c>
      <c r="O640" s="53">
        <v>973</v>
      </c>
      <c r="P640" s="53">
        <v>73</v>
      </c>
      <c r="T640" s="57"/>
      <c r="X640" s="53">
        <v>2</v>
      </c>
      <c r="AA640" s="53"/>
      <c r="AG640" t="str">
        <f t="shared" si="142"/>
        <v>Vassalboro</v>
      </c>
      <c r="AH640" t="s">
        <v>1129</v>
      </c>
      <c r="AI640">
        <v>1</v>
      </c>
      <c r="AK640" s="92">
        <v>23</v>
      </c>
      <c r="AL640" s="94">
        <v>11</v>
      </c>
      <c r="AM640" s="94">
        <v>110</v>
      </c>
      <c r="AN640" s="98">
        <v>78745</v>
      </c>
      <c r="AO640" s="98">
        <f t="shared" si="134"/>
        <v>23011</v>
      </c>
      <c r="AP640" t="s">
        <v>1353</v>
      </c>
      <c r="AQ640" s="102">
        <f t="shared" si="135"/>
        <v>2378745</v>
      </c>
      <c r="AR640" s="102"/>
    </row>
    <row r="641" spans="1:44" hidden="1" outlineLevel="1">
      <c r="A641" t="s">
        <v>504</v>
      </c>
      <c r="B641" s="8" t="s">
        <v>2756</v>
      </c>
      <c r="C641" s="1">
        <f t="shared" si="136"/>
        <v>911</v>
      </c>
      <c r="D641" s="6">
        <f>IF(N641&gt;0, RANK(N641,(N641:P641,Q641:AE641)),0)</f>
        <v>2</v>
      </c>
      <c r="E641" s="6">
        <f>IF(O641&gt;0,RANK(O641,(N641:P641,Q641:AE641)),0)</f>
        <v>1</v>
      </c>
      <c r="F641" s="6">
        <f t="shared" si="137"/>
        <v>3</v>
      </c>
      <c r="G641" s="1">
        <f t="shared" si="132"/>
        <v>359</v>
      </c>
      <c r="H641" s="2">
        <f t="shared" si="133"/>
        <v>0.39407244785949508</v>
      </c>
      <c r="I641" s="7"/>
      <c r="J641" s="2">
        <f t="shared" si="138"/>
        <v>0.28979143798024148</v>
      </c>
      <c r="K641" s="2">
        <f t="shared" si="139"/>
        <v>0.68386388583973656</v>
      </c>
      <c r="L641" s="2">
        <f t="shared" si="140"/>
        <v>2.5246981339187707E-2</v>
      </c>
      <c r="M641" s="2">
        <f t="shared" si="141"/>
        <v>1.0976948408341902E-3</v>
      </c>
      <c r="N641" s="53">
        <v>264</v>
      </c>
      <c r="O641" s="53">
        <v>623</v>
      </c>
      <c r="P641" s="53">
        <v>23</v>
      </c>
      <c r="T641" s="57"/>
      <c r="X641" s="53">
        <v>1</v>
      </c>
      <c r="AA641" s="53"/>
      <c r="AG641" t="str">
        <f t="shared" si="142"/>
        <v>Veazie</v>
      </c>
      <c r="AH641" t="s">
        <v>1447</v>
      </c>
      <c r="AI641">
        <v>2</v>
      </c>
      <c r="AK641" s="92">
        <v>23</v>
      </c>
      <c r="AL641" s="94">
        <v>19</v>
      </c>
      <c r="AM641" s="94">
        <v>295</v>
      </c>
      <c r="AN641" s="98">
        <v>78780</v>
      </c>
      <c r="AO641" s="98">
        <f t="shared" si="134"/>
        <v>23019</v>
      </c>
      <c r="AP641" t="s">
        <v>1353</v>
      </c>
      <c r="AQ641" s="102">
        <f t="shared" si="135"/>
        <v>2378780</v>
      </c>
      <c r="AR641" s="102"/>
    </row>
    <row r="642" spans="1:44" hidden="1" outlineLevel="1">
      <c r="A642" t="s">
        <v>2069</v>
      </c>
      <c r="B642" s="8" t="s">
        <v>2756</v>
      </c>
      <c r="C642" s="1">
        <f t="shared" si="136"/>
        <v>235</v>
      </c>
      <c r="D642" s="6">
        <f>IF(N642&gt;0, RANK(N642,(N642:P642,Q642:AE642)),0)</f>
        <v>2</v>
      </c>
      <c r="E642" s="6">
        <f>IF(O642&gt;0,RANK(O642,(N642:P642,Q642:AE642)),0)</f>
        <v>1</v>
      </c>
      <c r="F642" s="6">
        <f t="shared" si="137"/>
        <v>3</v>
      </c>
      <c r="G642" s="1">
        <f t="shared" ref="G642:G693" si="143">IF(C642&gt;0,MAX(N642:P642)-LARGE(N642:P642,2),0)</f>
        <v>76</v>
      </c>
      <c r="H642" s="2">
        <f t="shared" ref="H642:H693" si="144">IF(C642&gt;0,G642/C642,0)</f>
        <v>0.32340425531914896</v>
      </c>
      <c r="I642" s="7"/>
      <c r="J642" s="2">
        <f t="shared" si="138"/>
        <v>0.31063829787234043</v>
      </c>
      <c r="K642" s="2">
        <f t="shared" si="139"/>
        <v>0.63404255319148939</v>
      </c>
      <c r="L642" s="2">
        <f t="shared" si="140"/>
        <v>5.5319148936170209E-2</v>
      </c>
      <c r="M642" s="2">
        <f t="shared" si="141"/>
        <v>-2.7755575615628914E-17</v>
      </c>
      <c r="N642" s="53">
        <v>73</v>
      </c>
      <c r="O642" s="53">
        <v>149</v>
      </c>
      <c r="P642" s="53">
        <v>13</v>
      </c>
      <c r="T642" s="57"/>
      <c r="X642" s="53">
        <v>0</v>
      </c>
      <c r="AA642" s="53"/>
      <c r="AG642" t="str">
        <f t="shared" si="142"/>
        <v>Verona</v>
      </c>
      <c r="AH642" t="s">
        <v>2792</v>
      </c>
      <c r="AI642">
        <v>2</v>
      </c>
      <c r="AK642" s="92">
        <v>23</v>
      </c>
      <c r="AL642" s="94">
        <v>9</v>
      </c>
      <c r="AM642" s="94">
        <v>175</v>
      </c>
      <c r="AN642" s="98">
        <v>78920</v>
      </c>
      <c r="AO642" s="98">
        <f t="shared" si="134"/>
        <v>23009</v>
      </c>
      <c r="AP642" t="s">
        <v>1353</v>
      </c>
      <c r="AQ642" s="102">
        <f t="shared" si="135"/>
        <v>2378920</v>
      </c>
      <c r="AR642" s="102"/>
    </row>
    <row r="643" spans="1:44" hidden="1" outlineLevel="1">
      <c r="A643" t="s">
        <v>673</v>
      </c>
      <c r="B643" s="8" t="s">
        <v>2756</v>
      </c>
      <c r="C643" s="1">
        <f t="shared" si="136"/>
        <v>257</v>
      </c>
      <c r="D643" s="6">
        <f>IF(N643&gt;0, RANK(N643,(N643:P643,Q643:AE643)),0)</f>
        <v>1</v>
      </c>
      <c r="E643" s="6">
        <f>IF(O643&gt;0,RANK(O643,(N643:P643,Q643:AE643)),0)</f>
        <v>2</v>
      </c>
      <c r="F643" s="6">
        <f t="shared" si="137"/>
        <v>3</v>
      </c>
      <c r="G643" s="1">
        <f t="shared" si="143"/>
        <v>4</v>
      </c>
      <c r="H643" s="2">
        <f t="shared" si="144"/>
        <v>1.556420233463035E-2</v>
      </c>
      <c r="I643" s="7"/>
      <c r="J643" s="2">
        <f t="shared" si="138"/>
        <v>0.47470817120622566</v>
      </c>
      <c r="K643" s="2">
        <f t="shared" si="139"/>
        <v>0.45914396887159531</v>
      </c>
      <c r="L643" s="2">
        <f t="shared" si="140"/>
        <v>6.6147859922178989E-2</v>
      </c>
      <c r="M643" s="2">
        <f t="shared" si="141"/>
        <v>4.163336342344337E-17</v>
      </c>
      <c r="N643" s="53">
        <v>122</v>
      </c>
      <c r="O643" s="53">
        <v>118</v>
      </c>
      <c r="P643" s="53">
        <v>17</v>
      </c>
      <c r="T643" s="57"/>
      <c r="X643" s="53">
        <v>0</v>
      </c>
      <c r="AA643" s="53"/>
      <c r="AG643" t="str">
        <f t="shared" si="142"/>
        <v>Vienna</v>
      </c>
      <c r="AH643" t="s">
        <v>1129</v>
      </c>
      <c r="AI643">
        <v>1</v>
      </c>
      <c r="AK643" s="92">
        <v>23</v>
      </c>
      <c r="AL643" s="94">
        <v>11</v>
      </c>
      <c r="AM643" s="94">
        <v>115</v>
      </c>
      <c r="AN643" s="98">
        <v>79025</v>
      </c>
      <c r="AO643" s="98">
        <f t="shared" si="134"/>
        <v>23011</v>
      </c>
      <c r="AP643" t="s">
        <v>1353</v>
      </c>
      <c r="AQ643" s="102">
        <f t="shared" si="135"/>
        <v>2379025</v>
      </c>
      <c r="AR643" s="102"/>
    </row>
    <row r="644" spans="1:44" hidden="1" outlineLevel="1">
      <c r="A644" t="s">
        <v>2286</v>
      </c>
      <c r="B644" s="8" t="s">
        <v>2756</v>
      </c>
      <c r="C644" s="1">
        <f t="shared" si="136"/>
        <v>480</v>
      </c>
      <c r="D644" s="6">
        <f>IF(N644&gt;0, RANK(N644,(N644:P644,Q644:AE644)),0)</f>
        <v>2</v>
      </c>
      <c r="E644" s="6">
        <f>IF(O644&gt;0,RANK(O644,(N644:P644,Q644:AE644)),0)</f>
        <v>1</v>
      </c>
      <c r="F644" s="6">
        <f t="shared" si="137"/>
        <v>3</v>
      </c>
      <c r="G644" s="1">
        <f t="shared" si="143"/>
        <v>56</v>
      </c>
      <c r="H644" s="2">
        <f t="shared" si="144"/>
        <v>0.11666666666666667</v>
      </c>
      <c r="I644" s="7"/>
      <c r="J644" s="2">
        <f t="shared" si="138"/>
        <v>0.41041666666666665</v>
      </c>
      <c r="K644" s="2">
        <f t="shared" si="139"/>
        <v>0.52708333333333335</v>
      </c>
      <c r="L644" s="2">
        <f t="shared" si="140"/>
        <v>6.25E-2</v>
      </c>
      <c r="M644" s="2">
        <f t="shared" si="141"/>
        <v>0</v>
      </c>
      <c r="N644" s="53">
        <v>197</v>
      </c>
      <c r="O644" s="53">
        <v>253</v>
      </c>
      <c r="P644" s="53">
        <v>30</v>
      </c>
      <c r="T644" s="57"/>
      <c r="X644" s="53">
        <v>0</v>
      </c>
      <c r="AA644" s="53"/>
      <c r="AG644" t="str">
        <f t="shared" si="142"/>
        <v>Vinalhaven</v>
      </c>
      <c r="AH644" t="s">
        <v>1632</v>
      </c>
      <c r="AI644">
        <v>1</v>
      </c>
      <c r="AK644" s="92">
        <v>23</v>
      </c>
      <c r="AL644" s="94">
        <v>13</v>
      </c>
      <c r="AM644" s="94">
        <v>80</v>
      </c>
      <c r="AN644" s="98">
        <v>79130</v>
      </c>
      <c r="AO644" s="98">
        <f t="shared" si="134"/>
        <v>23013</v>
      </c>
      <c r="AP644" t="s">
        <v>1353</v>
      </c>
      <c r="AQ644" s="102">
        <f t="shared" si="135"/>
        <v>2379130</v>
      </c>
      <c r="AR644" s="102"/>
    </row>
    <row r="645" spans="1:44" hidden="1" outlineLevel="1">
      <c r="A645" t="s">
        <v>558</v>
      </c>
      <c r="B645" s="8" t="s">
        <v>2756</v>
      </c>
      <c r="C645" s="1">
        <f t="shared" si="136"/>
        <v>97</v>
      </c>
      <c r="D645" s="6">
        <f>IF(N645&gt;0, RANK(N645,(N645:P645,Q645:AE645)),0)</f>
        <v>2</v>
      </c>
      <c r="E645" s="6">
        <f>IF(O645&gt;0,RANK(O645,(N645:P645,Q645:AE645)),0)</f>
        <v>1</v>
      </c>
      <c r="F645" s="6">
        <f t="shared" si="137"/>
        <v>3</v>
      </c>
      <c r="G645" s="1">
        <f t="shared" si="143"/>
        <v>66</v>
      </c>
      <c r="H645" s="2">
        <f t="shared" si="144"/>
        <v>0.68041237113402064</v>
      </c>
      <c r="I645" s="7"/>
      <c r="J645" s="2">
        <f t="shared" si="138"/>
        <v>0.12371134020618557</v>
      </c>
      <c r="K645" s="2">
        <f t="shared" si="139"/>
        <v>0.80412371134020622</v>
      </c>
      <c r="L645" s="2">
        <f t="shared" si="140"/>
        <v>7.2164948453608241E-2</v>
      </c>
      <c r="M645" s="2">
        <f t="shared" si="141"/>
        <v>-2.7755575615628914E-17</v>
      </c>
      <c r="N645" s="53">
        <v>12</v>
      </c>
      <c r="O645" s="53">
        <v>78</v>
      </c>
      <c r="P645" s="53">
        <v>7</v>
      </c>
      <c r="T645" s="57"/>
      <c r="X645" s="53">
        <v>0</v>
      </c>
      <c r="AA645" s="53"/>
      <c r="AG645" t="str">
        <f t="shared" si="142"/>
        <v>Wade</v>
      </c>
      <c r="AH645" t="s">
        <v>1323</v>
      </c>
      <c r="AI645">
        <v>2</v>
      </c>
      <c r="AK645" s="92">
        <v>23</v>
      </c>
      <c r="AL645" s="94">
        <v>3</v>
      </c>
      <c r="AM645" s="94">
        <v>310</v>
      </c>
      <c r="AN645" s="98">
        <v>79270</v>
      </c>
      <c r="AO645" s="98">
        <f t="shared" si="134"/>
        <v>23003</v>
      </c>
      <c r="AP645" t="s">
        <v>1353</v>
      </c>
      <c r="AQ645" s="102">
        <f t="shared" si="135"/>
        <v>2379270</v>
      </c>
      <c r="AR645" s="102"/>
    </row>
    <row r="646" spans="1:44" hidden="1" outlineLevel="1">
      <c r="A646" t="s">
        <v>2001</v>
      </c>
      <c r="B646" s="8" t="s">
        <v>2756</v>
      </c>
      <c r="C646" s="1">
        <f t="shared" si="136"/>
        <v>54</v>
      </c>
      <c r="D646" s="6">
        <f>IF(N646&gt;0, RANK(N646,(N646:P646,Q646:AE646)),0)</f>
        <v>2</v>
      </c>
      <c r="E646" s="6">
        <f>IF(O646&gt;0,RANK(O646,(N646:P646,Q646:AE646)),0)</f>
        <v>1</v>
      </c>
      <c r="F646" s="6">
        <f t="shared" si="137"/>
        <v>0</v>
      </c>
      <c r="G646" s="1">
        <f t="shared" si="143"/>
        <v>12</v>
      </c>
      <c r="H646" s="2">
        <f t="shared" si="144"/>
        <v>0.22222222222222221</v>
      </c>
      <c r="I646" s="7"/>
      <c r="J646" s="2">
        <f t="shared" si="138"/>
        <v>0.3888888888888889</v>
      </c>
      <c r="K646" s="2">
        <f t="shared" si="139"/>
        <v>0.61111111111111116</v>
      </c>
      <c r="L646" s="2">
        <f t="shared" si="140"/>
        <v>0</v>
      </c>
      <c r="M646" s="2">
        <f t="shared" si="141"/>
        <v>0</v>
      </c>
      <c r="N646" s="53">
        <v>21</v>
      </c>
      <c r="O646" s="53">
        <v>33</v>
      </c>
      <c r="P646" s="53">
        <v>0</v>
      </c>
      <c r="T646" s="57"/>
      <c r="X646" s="53">
        <v>0</v>
      </c>
      <c r="AA646" s="53"/>
      <c r="AG646" t="str">
        <f t="shared" si="142"/>
        <v>Waite</v>
      </c>
      <c r="AH646" t="s">
        <v>2757</v>
      </c>
      <c r="AI646">
        <v>2</v>
      </c>
      <c r="AK646" s="92">
        <v>23</v>
      </c>
      <c r="AL646" s="94">
        <v>29</v>
      </c>
      <c r="AM646" s="94">
        <v>210</v>
      </c>
      <c r="AN646" s="98">
        <v>79375</v>
      </c>
      <c r="AO646" s="98">
        <f t="shared" si="134"/>
        <v>23029</v>
      </c>
      <c r="AP646" t="s">
        <v>1353</v>
      </c>
      <c r="AQ646" s="102">
        <f t="shared" si="135"/>
        <v>2379375</v>
      </c>
      <c r="AR646" s="102"/>
    </row>
    <row r="647" spans="1:44" hidden="1" outlineLevel="1">
      <c r="A647" t="s">
        <v>1876</v>
      </c>
      <c r="B647" s="8" t="s">
        <v>2756</v>
      </c>
      <c r="C647" s="1">
        <f t="shared" si="136"/>
        <v>256</v>
      </c>
      <c r="D647" s="6">
        <f>IF(N647&gt;0, RANK(N647,(N647:P647,Q647:AE647)),0)</f>
        <v>2</v>
      </c>
      <c r="E647" s="6">
        <f>IF(O647&gt;0,RANK(O647,(N647:P647,Q647:AE647)),0)</f>
        <v>1</v>
      </c>
      <c r="F647" s="6">
        <f t="shared" si="137"/>
        <v>3</v>
      </c>
      <c r="G647" s="1">
        <f t="shared" si="143"/>
        <v>121</v>
      </c>
      <c r="H647" s="2">
        <f t="shared" si="144"/>
        <v>0.47265625</v>
      </c>
      <c r="I647" s="7"/>
      <c r="J647" s="2">
        <f t="shared" si="138"/>
        <v>0.24609375</v>
      </c>
      <c r="K647" s="2">
        <f t="shared" si="139"/>
        <v>0.71875</v>
      </c>
      <c r="L647" s="2">
        <f t="shared" si="140"/>
        <v>3.515625E-2</v>
      </c>
      <c r="M647" s="2">
        <f t="shared" si="141"/>
        <v>0</v>
      </c>
      <c r="N647" s="53">
        <v>63</v>
      </c>
      <c r="O647" s="53">
        <v>184</v>
      </c>
      <c r="P647" s="53">
        <v>9</v>
      </c>
      <c r="T647" s="57"/>
      <c r="X647" s="53">
        <v>0</v>
      </c>
      <c r="AA647" s="53"/>
      <c r="AG647" t="str">
        <f t="shared" si="142"/>
        <v>Waldo</v>
      </c>
      <c r="AH647" t="s">
        <v>1876</v>
      </c>
      <c r="AI647">
        <v>2</v>
      </c>
      <c r="AK647" s="92">
        <v>23</v>
      </c>
      <c r="AL647" s="94">
        <v>27</v>
      </c>
      <c r="AM647" s="94">
        <v>125</v>
      </c>
      <c r="AN647" s="98">
        <v>79480</v>
      </c>
      <c r="AO647" s="98">
        <f t="shared" si="134"/>
        <v>23027</v>
      </c>
      <c r="AP647" t="s">
        <v>1353</v>
      </c>
      <c r="AQ647" s="102">
        <f t="shared" si="135"/>
        <v>2379480</v>
      </c>
      <c r="AR647" s="102"/>
    </row>
    <row r="648" spans="1:44" hidden="1" outlineLevel="1">
      <c r="A648" t="s">
        <v>1468</v>
      </c>
      <c r="B648" s="8" t="s">
        <v>2756</v>
      </c>
      <c r="C648" s="1">
        <f t="shared" si="136"/>
        <v>1920</v>
      </c>
      <c r="D648" s="6">
        <f>IF(N648&gt;0, RANK(N648,(N648:P648,Q648:AE648)),0)</f>
        <v>2</v>
      </c>
      <c r="E648" s="6">
        <f>IF(O648&gt;0,RANK(O648,(N648:P648,Q648:AE648)),0)</f>
        <v>1</v>
      </c>
      <c r="F648" s="6">
        <f t="shared" si="137"/>
        <v>3</v>
      </c>
      <c r="G648" s="1">
        <f t="shared" si="143"/>
        <v>577</v>
      </c>
      <c r="H648" s="2">
        <f t="shared" si="144"/>
        <v>0.30052083333333335</v>
      </c>
      <c r="I648" s="7"/>
      <c r="J648" s="2">
        <f t="shared" si="138"/>
        <v>0.32708333333333334</v>
      </c>
      <c r="K648" s="2">
        <f t="shared" si="139"/>
        <v>0.62760416666666663</v>
      </c>
      <c r="L648" s="2">
        <f t="shared" si="140"/>
        <v>4.5312499999999999E-2</v>
      </c>
      <c r="M648" s="2">
        <f t="shared" si="141"/>
        <v>-2.0816681711721685E-17</v>
      </c>
      <c r="N648" s="53">
        <v>628</v>
      </c>
      <c r="O648" s="53">
        <v>1205</v>
      </c>
      <c r="P648" s="53">
        <v>87</v>
      </c>
      <c r="T648" s="57"/>
      <c r="X648" s="53">
        <v>0</v>
      </c>
      <c r="AA648" s="53"/>
      <c r="AG648" t="str">
        <f t="shared" si="142"/>
        <v>Waldoboro</v>
      </c>
      <c r="AH648" t="s">
        <v>1001</v>
      </c>
      <c r="AI648">
        <v>1</v>
      </c>
      <c r="AK648" s="92">
        <v>23</v>
      </c>
      <c r="AL648" s="94">
        <v>15</v>
      </c>
      <c r="AM648" s="94">
        <v>85</v>
      </c>
      <c r="AN648" s="98">
        <v>79550</v>
      </c>
      <c r="AO648" s="98">
        <f t="shared" si="134"/>
        <v>23015</v>
      </c>
      <c r="AP648" t="s">
        <v>1353</v>
      </c>
      <c r="AQ648" s="102">
        <f t="shared" si="135"/>
        <v>2379550</v>
      </c>
      <c r="AR648" s="102"/>
    </row>
    <row r="649" spans="1:44" hidden="1" outlineLevel="1">
      <c r="A649" t="s">
        <v>1464</v>
      </c>
      <c r="B649" s="8" t="s">
        <v>2756</v>
      </c>
      <c r="C649" s="1">
        <f t="shared" si="136"/>
        <v>503</v>
      </c>
      <c r="D649" s="6">
        <f>IF(N649&gt;0, RANK(N649,(N649:P649,Q649:AE649)),0)</f>
        <v>2</v>
      </c>
      <c r="E649" s="6">
        <f>IF(O649&gt;0,RANK(O649,(N649:P649,Q649:AE649)),0)</f>
        <v>1</v>
      </c>
      <c r="F649" s="6">
        <f t="shared" si="137"/>
        <v>3</v>
      </c>
      <c r="G649" s="1">
        <f t="shared" si="143"/>
        <v>186</v>
      </c>
      <c r="H649" s="2">
        <f t="shared" si="144"/>
        <v>0.36978131212723658</v>
      </c>
      <c r="I649" s="7"/>
      <c r="J649" s="2">
        <f t="shared" si="138"/>
        <v>0.28628230616302186</v>
      </c>
      <c r="K649" s="2">
        <f t="shared" si="139"/>
        <v>0.6560636182902585</v>
      </c>
      <c r="L649" s="2">
        <f t="shared" si="140"/>
        <v>5.7654075546719682E-2</v>
      </c>
      <c r="M649" s="2">
        <f t="shared" si="141"/>
        <v>-4.163336342344337E-17</v>
      </c>
      <c r="N649" s="53">
        <v>144</v>
      </c>
      <c r="O649" s="53">
        <v>330</v>
      </c>
      <c r="P649" s="53">
        <v>29</v>
      </c>
      <c r="T649" s="57"/>
      <c r="X649" s="53">
        <v>0</v>
      </c>
      <c r="AA649" s="53"/>
      <c r="AG649" t="str">
        <f t="shared" si="142"/>
        <v>Wales</v>
      </c>
      <c r="AH649" t="s">
        <v>1981</v>
      </c>
      <c r="AI649">
        <v>2</v>
      </c>
      <c r="AK649" s="92">
        <v>23</v>
      </c>
      <c r="AL649" s="94">
        <v>1</v>
      </c>
      <c r="AM649" s="94">
        <v>65</v>
      </c>
      <c r="AN649" s="98">
        <v>79585</v>
      </c>
      <c r="AO649" s="98">
        <f t="shared" si="134"/>
        <v>23001</v>
      </c>
      <c r="AP649" t="s">
        <v>1353</v>
      </c>
      <c r="AQ649" s="102">
        <f t="shared" si="135"/>
        <v>2379585</v>
      </c>
      <c r="AR649" s="102"/>
    </row>
    <row r="650" spans="1:44" hidden="1" outlineLevel="1">
      <c r="A650" t="s">
        <v>475</v>
      </c>
      <c r="B650" s="8" t="s">
        <v>2756</v>
      </c>
      <c r="C650" s="1">
        <f t="shared" si="136"/>
        <v>225</v>
      </c>
      <c r="D650" s="6">
        <f>IF(N650&gt;0, RANK(N650,(N650:P650,Q650:AE650)),0)</f>
        <v>2</v>
      </c>
      <c r="E650" s="6">
        <f>IF(O650&gt;0,RANK(O650,(N650:P650,Q650:AE650)),0)</f>
        <v>1</v>
      </c>
      <c r="F650" s="6">
        <f t="shared" si="137"/>
        <v>3</v>
      </c>
      <c r="G650" s="1">
        <f t="shared" si="143"/>
        <v>28</v>
      </c>
      <c r="H650" s="2">
        <f t="shared" si="144"/>
        <v>0.12444444444444444</v>
      </c>
      <c r="I650" s="7"/>
      <c r="J650" s="2">
        <f t="shared" si="138"/>
        <v>0.4177777777777778</v>
      </c>
      <c r="K650" s="2">
        <f t="shared" si="139"/>
        <v>0.54222222222222227</v>
      </c>
      <c r="L650" s="2">
        <f t="shared" si="140"/>
        <v>0.04</v>
      </c>
      <c r="M650" s="2">
        <f t="shared" si="141"/>
        <v>-7.6327832942979512E-17</v>
      </c>
      <c r="N650" s="53">
        <v>94</v>
      </c>
      <c r="O650" s="53">
        <v>122</v>
      </c>
      <c r="P650" s="53">
        <v>9</v>
      </c>
      <c r="T650" s="57"/>
      <c r="X650" s="53">
        <v>0</v>
      </c>
      <c r="AA650" s="53"/>
      <c r="AG650" t="str">
        <f t="shared" si="142"/>
        <v>Wallagrass</v>
      </c>
      <c r="AH650" t="s">
        <v>1323</v>
      </c>
      <c r="AI650">
        <v>2</v>
      </c>
      <c r="AK650" s="92">
        <v>23</v>
      </c>
      <c r="AL650" s="94">
        <v>3</v>
      </c>
      <c r="AM650" s="94">
        <v>315</v>
      </c>
      <c r="AN650" s="98">
        <v>79865</v>
      </c>
      <c r="AO650" s="98">
        <f t="shared" si="134"/>
        <v>23003</v>
      </c>
      <c r="AP650" t="s">
        <v>1353</v>
      </c>
      <c r="AQ650" s="102">
        <f t="shared" si="135"/>
        <v>2379865</v>
      </c>
      <c r="AR650" s="102"/>
    </row>
    <row r="651" spans="1:44" hidden="1" outlineLevel="1">
      <c r="A651" t="s">
        <v>1076</v>
      </c>
      <c r="B651" s="8" t="s">
        <v>2756</v>
      </c>
      <c r="C651" s="1">
        <f t="shared" si="136"/>
        <v>109</v>
      </c>
      <c r="D651" s="6">
        <f>IF(N651&gt;0, RANK(N651,(N651:P651,Q651:AE651)),0)</f>
        <v>2</v>
      </c>
      <c r="E651" s="6">
        <f>IF(O651&gt;0,RANK(O651,(N651:P651,Q651:AE651)),0)</f>
        <v>1</v>
      </c>
      <c r="F651" s="6">
        <f t="shared" si="137"/>
        <v>3</v>
      </c>
      <c r="G651" s="1">
        <f t="shared" si="143"/>
        <v>78</v>
      </c>
      <c r="H651" s="2">
        <f t="shared" si="144"/>
        <v>0.7155963302752294</v>
      </c>
      <c r="I651" s="7"/>
      <c r="J651" s="2">
        <f t="shared" si="138"/>
        <v>0.11926605504587157</v>
      </c>
      <c r="K651" s="2">
        <f t="shared" si="139"/>
        <v>0.83486238532110091</v>
      </c>
      <c r="L651" s="2">
        <f t="shared" si="140"/>
        <v>4.5871559633027525E-2</v>
      </c>
      <c r="M651" s="2">
        <f t="shared" si="141"/>
        <v>5.5511151231257827E-17</v>
      </c>
      <c r="N651" s="53">
        <v>13</v>
      </c>
      <c r="O651" s="53">
        <v>91</v>
      </c>
      <c r="P651" s="53">
        <v>5</v>
      </c>
      <c r="T651" s="57"/>
      <c r="X651" s="53">
        <v>0</v>
      </c>
      <c r="AA651" s="53"/>
      <c r="AG651" t="str">
        <f t="shared" si="142"/>
        <v>Waltham</v>
      </c>
      <c r="AH651" t="s">
        <v>2792</v>
      </c>
      <c r="AI651">
        <v>2</v>
      </c>
      <c r="AK651" s="92">
        <v>23</v>
      </c>
      <c r="AL651" s="94">
        <v>9</v>
      </c>
      <c r="AM651" s="94">
        <v>180</v>
      </c>
      <c r="AN651" s="98">
        <v>80040</v>
      </c>
      <c r="AO651" s="98">
        <f t="shared" si="134"/>
        <v>23009</v>
      </c>
      <c r="AP651" t="s">
        <v>1353</v>
      </c>
      <c r="AQ651" s="102">
        <f t="shared" si="135"/>
        <v>2380040</v>
      </c>
      <c r="AR651" s="102"/>
    </row>
    <row r="652" spans="1:44" hidden="1" outlineLevel="1">
      <c r="A652" t="s">
        <v>1529</v>
      </c>
      <c r="B652" s="8" t="s">
        <v>2756</v>
      </c>
      <c r="C652" s="1">
        <f t="shared" si="136"/>
        <v>1286</v>
      </c>
      <c r="D652" s="6">
        <f>IF(N652&gt;0, RANK(N652,(N652:P652,Q652:AE652)),0)</f>
        <v>2</v>
      </c>
      <c r="E652" s="6">
        <f>IF(O652&gt;0,RANK(O652,(N652:P652,Q652:AE652)),0)</f>
        <v>1</v>
      </c>
      <c r="F652" s="6">
        <f t="shared" si="137"/>
        <v>3</v>
      </c>
      <c r="G652" s="1">
        <f t="shared" si="143"/>
        <v>508</v>
      </c>
      <c r="H652" s="2">
        <f t="shared" si="144"/>
        <v>0.39502332814930013</v>
      </c>
      <c r="I652" s="7"/>
      <c r="J652" s="2">
        <f t="shared" si="138"/>
        <v>0.28149300155520995</v>
      </c>
      <c r="K652" s="2">
        <f t="shared" si="139"/>
        <v>0.67651632970451014</v>
      </c>
      <c r="L652" s="2">
        <f t="shared" si="140"/>
        <v>4.1990668740279936E-2</v>
      </c>
      <c r="M652" s="2">
        <f t="shared" si="141"/>
        <v>-3.4694469519536142E-17</v>
      </c>
      <c r="N652" s="53">
        <v>362</v>
      </c>
      <c r="O652" s="53">
        <v>870</v>
      </c>
      <c r="P652" s="53">
        <v>54</v>
      </c>
      <c r="T652" s="57"/>
      <c r="X652" s="53">
        <v>0</v>
      </c>
      <c r="AA652" s="53"/>
      <c r="AG652" t="str">
        <f t="shared" si="142"/>
        <v>Warren</v>
      </c>
      <c r="AH652" t="s">
        <v>1632</v>
      </c>
      <c r="AI652">
        <v>1</v>
      </c>
      <c r="AK652" s="92">
        <v>23</v>
      </c>
      <c r="AL652" s="94">
        <v>13</v>
      </c>
      <c r="AM652" s="94">
        <v>85</v>
      </c>
      <c r="AN652" s="98">
        <v>80215</v>
      </c>
      <c r="AO652" s="98">
        <f t="shared" si="134"/>
        <v>23013</v>
      </c>
      <c r="AP652" t="s">
        <v>1353</v>
      </c>
      <c r="AQ652" s="102">
        <f t="shared" si="135"/>
        <v>2380215</v>
      </c>
      <c r="AR652" s="102"/>
    </row>
    <row r="653" spans="1:44" hidden="1" outlineLevel="1">
      <c r="A653" t="s">
        <v>1165</v>
      </c>
      <c r="B653" s="8" t="s">
        <v>2756</v>
      </c>
      <c r="C653" s="1">
        <f t="shared" si="136"/>
        <v>766</v>
      </c>
      <c r="D653" s="6">
        <f>IF(N653&gt;0, RANK(N653,(N653:P653,Q653:AE653)),0)</f>
        <v>2</v>
      </c>
      <c r="E653" s="6">
        <f>IF(O653&gt;0,RANK(O653,(N653:P653,Q653:AE653)),0)</f>
        <v>1</v>
      </c>
      <c r="F653" s="6">
        <f t="shared" si="137"/>
        <v>3</v>
      </c>
      <c r="G653" s="1">
        <f t="shared" si="143"/>
        <v>476</v>
      </c>
      <c r="H653" s="2">
        <f t="shared" si="144"/>
        <v>0.62140992167101827</v>
      </c>
      <c r="I653" s="7"/>
      <c r="J653" s="2">
        <f t="shared" si="138"/>
        <v>0.17362924281984335</v>
      </c>
      <c r="K653" s="2">
        <f t="shared" si="139"/>
        <v>0.79503916449086165</v>
      </c>
      <c r="L653" s="2">
        <f t="shared" si="140"/>
        <v>3.0026109660574413E-2</v>
      </c>
      <c r="M653" s="2">
        <f t="shared" si="141"/>
        <v>1.3054830287205603E-3</v>
      </c>
      <c r="N653" s="53">
        <v>133</v>
      </c>
      <c r="O653" s="53">
        <v>609</v>
      </c>
      <c r="P653" s="53">
        <v>23</v>
      </c>
      <c r="T653" s="57"/>
      <c r="X653" s="53">
        <v>1</v>
      </c>
      <c r="AA653" s="53"/>
      <c r="AG653" t="str">
        <f t="shared" si="142"/>
        <v>Washburn</v>
      </c>
      <c r="AH653" t="s">
        <v>1323</v>
      </c>
      <c r="AI653">
        <v>2</v>
      </c>
      <c r="AK653" s="92">
        <v>23</v>
      </c>
      <c r="AL653" s="94">
        <v>3</v>
      </c>
      <c r="AM653" s="94">
        <v>320</v>
      </c>
      <c r="AN653" s="98">
        <v>80285</v>
      </c>
      <c r="AO653" s="98">
        <f t="shared" si="134"/>
        <v>23003</v>
      </c>
      <c r="AP653" t="s">
        <v>1353</v>
      </c>
      <c r="AQ653" s="102">
        <f t="shared" si="135"/>
        <v>2380285</v>
      </c>
      <c r="AR653" s="102"/>
    </row>
    <row r="654" spans="1:44" hidden="1" outlineLevel="1">
      <c r="A654" t="s">
        <v>2757</v>
      </c>
      <c r="B654" s="8" t="s">
        <v>2756</v>
      </c>
      <c r="C654" s="1">
        <f t="shared" si="136"/>
        <v>599</v>
      </c>
      <c r="D654" s="6">
        <f>IF(N654&gt;0, RANK(N654,(N654:P654,Q654:AE654)),0)</f>
        <v>2</v>
      </c>
      <c r="E654" s="6">
        <f>IF(O654&gt;0,RANK(O654,(N654:P654,Q654:AE654)),0)</f>
        <v>1</v>
      </c>
      <c r="F654" s="6">
        <f t="shared" si="137"/>
        <v>3</v>
      </c>
      <c r="G654" s="1">
        <f t="shared" si="143"/>
        <v>101</v>
      </c>
      <c r="H654" s="2">
        <f t="shared" si="144"/>
        <v>0.1686143572621035</v>
      </c>
      <c r="I654" s="7"/>
      <c r="J654" s="2">
        <f t="shared" si="138"/>
        <v>0.39899833055091821</v>
      </c>
      <c r="K654" s="2">
        <f t="shared" si="139"/>
        <v>0.56761268781302165</v>
      </c>
      <c r="L654" s="2">
        <f t="shared" si="140"/>
        <v>3.1719532554257093E-2</v>
      </c>
      <c r="M654" s="2">
        <f t="shared" si="141"/>
        <v>1.6694490818030955E-3</v>
      </c>
      <c r="N654" s="53">
        <v>239</v>
      </c>
      <c r="O654" s="53">
        <v>340</v>
      </c>
      <c r="P654" s="53">
        <v>19</v>
      </c>
      <c r="T654" s="57"/>
      <c r="X654" s="53">
        <v>1</v>
      </c>
      <c r="AA654" s="53"/>
      <c r="AG654" t="str">
        <f t="shared" si="142"/>
        <v>Washington</v>
      </c>
      <c r="AH654" t="s">
        <v>1632</v>
      </c>
      <c r="AI654">
        <v>1</v>
      </c>
      <c r="AK654" s="92">
        <v>23</v>
      </c>
      <c r="AL654" s="94">
        <v>13</v>
      </c>
      <c r="AM654" s="94">
        <v>90</v>
      </c>
      <c r="AN654" s="98">
        <v>80425</v>
      </c>
      <c r="AO654" s="98">
        <f t="shared" si="134"/>
        <v>23013</v>
      </c>
      <c r="AP654" t="s">
        <v>1353</v>
      </c>
      <c r="AQ654" s="102">
        <f t="shared" si="135"/>
        <v>2380425</v>
      </c>
      <c r="AR654" s="102"/>
    </row>
    <row r="655" spans="1:44" hidden="1" outlineLevel="1">
      <c r="A655" t="s">
        <v>2786</v>
      </c>
      <c r="B655" s="8" t="s">
        <v>2756</v>
      </c>
      <c r="C655" s="1">
        <f t="shared" si="136"/>
        <v>2003</v>
      </c>
      <c r="D655" s="6">
        <f>IF(N655&gt;0, RANK(N655,(N655:P655,Q655:AE655)),0)</f>
        <v>2</v>
      </c>
      <c r="E655" s="6">
        <f>IF(O655&gt;0,RANK(O655,(N655:P655,Q655:AE655)),0)</f>
        <v>1</v>
      </c>
      <c r="F655" s="6">
        <f t="shared" si="137"/>
        <v>3</v>
      </c>
      <c r="G655" s="1">
        <f t="shared" si="143"/>
        <v>741</v>
      </c>
      <c r="H655" s="2">
        <f t="shared" si="144"/>
        <v>0.36994508237643536</v>
      </c>
      <c r="I655" s="7"/>
      <c r="J655" s="2">
        <f t="shared" si="138"/>
        <v>0.29755366949575635</v>
      </c>
      <c r="K655" s="2">
        <f t="shared" si="139"/>
        <v>0.66749875187219176</v>
      </c>
      <c r="L655" s="2">
        <f t="shared" si="140"/>
        <v>3.4947578632051925E-2</v>
      </c>
      <c r="M655" s="2">
        <f t="shared" si="141"/>
        <v>-3.4694469519536142E-17</v>
      </c>
      <c r="N655" s="53">
        <v>596</v>
      </c>
      <c r="O655" s="53">
        <v>1337</v>
      </c>
      <c r="P655" s="53">
        <v>70</v>
      </c>
      <c r="T655" s="57"/>
      <c r="X655" s="53">
        <v>0</v>
      </c>
      <c r="AA655" s="53"/>
      <c r="AG655" t="str">
        <f t="shared" si="142"/>
        <v>Waterboro</v>
      </c>
      <c r="AH655" t="s">
        <v>1344</v>
      </c>
      <c r="AI655">
        <v>1</v>
      </c>
      <c r="AK655" s="92">
        <v>23</v>
      </c>
      <c r="AL655" s="94">
        <v>31</v>
      </c>
      <c r="AM655" s="94">
        <v>130</v>
      </c>
      <c r="AN655" s="98">
        <v>80530</v>
      </c>
      <c r="AO655" s="98">
        <f t="shared" si="134"/>
        <v>23031</v>
      </c>
      <c r="AP655" t="s">
        <v>1353</v>
      </c>
      <c r="AQ655" s="102">
        <f t="shared" si="135"/>
        <v>2380530</v>
      </c>
      <c r="AR655" s="102"/>
    </row>
    <row r="656" spans="1:44" hidden="1" outlineLevel="1">
      <c r="A656" t="s">
        <v>2436</v>
      </c>
      <c r="B656" s="8" t="s">
        <v>2756</v>
      </c>
      <c r="C656" s="1">
        <f t="shared" si="136"/>
        <v>618</v>
      </c>
      <c r="D656" s="6">
        <f>IF(N656&gt;0, RANK(N656,(N656:P656,Q656:AE656)),0)</f>
        <v>2</v>
      </c>
      <c r="E656" s="6">
        <f>IF(O656&gt;0,RANK(O656,(N656:P656,Q656:AE656)),0)</f>
        <v>1</v>
      </c>
      <c r="F656" s="6">
        <f t="shared" si="137"/>
        <v>3</v>
      </c>
      <c r="G656" s="1">
        <f t="shared" si="143"/>
        <v>204</v>
      </c>
      <c r="H656" s="2">
        <f t="shared" si="144"/>
        <v>0.3300970873786408</v>
      </c>
      <c r="I656" s="7"/>
      <c r="J656" s="2">
        <f t="shared" si="138"/>
        <v>0.3155339805825243</v>
      </c>
      <c r="K656" s="2">
        <f t="shared" si="139"/>
        <v>0.64563106796116509</v>
      </c>
      <c r="L656" s="2">
        <f t="shared" si="140"/>
        <v>3.8834951456310676E-2</v>
      </c>
      <c r="M656" s="2">
        <f t="shared" si="141"/>
        <v>-1.2490009027033011E-16</v>
      </c>
      <c r="N656" s="53">
        <v>195</v>
      </c>
      <c r="O656" s="53">
        <v>399</v>
      </c>
      <c r="P656" s="53">
        <v>24</v>
      </c>
      <c r="T656" s="57"/>
      <c r="X656" s="53">
        <v>0</v>
      </c>
      <c r="AA656" s="53"/>
      <c r="AG656" t="str">
        <f t="shared" si="142"/>
        <v>Waterford</v>
      </c>
      <c r="AH656" t="s">
        <v>1738</v>
      </c>
      <c r="AI656">
        <v>2</v>
      </c>
      <c r="AK656" s="92">
        <v>23</v>
      </c>
      <c r="AL656" s="94">
        <v>17</v>
      </c>
      <c r="AM656" s="94">
        <v>165</v>
      </c>
      <c r="AN656" s="98">
        <v>80635</v>
      </c>
      <c r="AO656" s="98">
        <f t="shared" si="134"/>
        <v>23017</v>
      </c>
      <c r="AP656" t="s">
        <v>1353</v>
      </c>
      <c r="AQ656" s="102">
        <f t="shared" si="135"/>
        <v>2380635</v>
      </c>
      <c r="AR656" s="102"/>
    </row>
    <row r="657" spans="1:44" hidden="1" outlineLevel="1">
      <c r="A657" t="s">
        <v>1528</v>
      </c>
      <c r="B657" s="8" t="s">
        <v>2756</v>
      </c>
      <c r="C657" s="1">
        <f t="shared" si="136"/>
        <v>5566</v>
      </c>
      <c r="D657" s="6">
        <f>IF(N657&gt;0, RANK(N657,(N657:P657,Q657:AE657)),0)</f>
        <v>1</v>
      </c>
      <c r="E657" s="6">
        <f>IF(O657&gt;0,RANK(O657,(N657:P657,Q657:AE657)),0)</f>
        <v>2</v>
      </c>
      <c r="F657" s="6">
        <f t="shared" si="137"/>
        <v>3</v>
      </c>
      <c r="G657" s="1">
        <f t="shared" si="143"/>
        <v>40</v>
      </c>
      <c r="H657" s="2">
        <f t="shared" si="144"/>
        <v>7.1864893999281348E-3</v>
      </c>
      <c r="I657" s="7"/>
      <c r="J657" s="2">
        <f t="shared" si="138"/>
        <v>0.48814229249011859</v>
      </c>
      <c r="K657" s="2">
        <f t="shared" si="139"/>
        <v>0.48095580309019043</v>
      </c>
      <c r="L657" s="2">
        <f t="shared" si="140"/>
        <v>3.0901904419690981E-2</v>
      </c>
      <c r="M657" s="2">
        <f t="shared" si="141"/>
        <v>-5.2041704279304213E-17</v>
      </c>
      <c r="N657" s="53">
        <v>2717</v>
      </c>
      <c r="O657" s="53">
        <v>2677</v>
      </c>
      <c r="P657" s="53">
        <v>172</v>
      </c>
      <c r="T657" s="57"/>
      <c r="X657" s="53">
        <v>0</v>
      </c>
      <c r="AA657" s="53"/>
      <c r="AG657" t="str">
        <f t="shared" si="142"/>
        <v>Waterville</v>
      </c>
      <c r="AH657" t="s">
        <v>1129</v>
      </c>
      <c r="AI657">
        <v>1</v>
      </c>
      <c r="AK657" s="92">
        <v>23</v>
      </c>
      <c r="AL657" s="94">
        <v>11</v>
      </c>
      <c r="AM657" s="94">
        <v>120</v>
      </c>
      <c r="AN657" s="98">
        <v>80740</v>
      </c>
      <c r="AO657" s="98">
        <f t="shared" si="134"/>
        <v>23011</v>
      </c>
      <c r="AP657" t="s">
        <v>2485</v>
      </c>
      <c r="AQ657" s="102">
        <f t="shared" si="135"/>
        <v>2380740</v>
      </c>
      <c r="AR657" s="102"/>
    </row>
    <row r="658" spans="1:44" hidden="1" outlineLevel="1">
      <c r="A658" t="s">
        <v>2584</v>
      </c>
      <c r="B658" s="8" t="s">
        <v>2756</v>
      </c>
      <c r="C658" s="1">
        <f t="shared" si="136"/>
        <v>600</v>
      </c>
      <c r="D658" s="6">
        <f>IF(N658&gt;0, RANK(N658,(N658:P658,Q658:AE658)),0)</f>
        <v>2</v>
      </c>
      <c r="E658" s="6">
        <f>IF(O658&gt;0,RANK(O658,(N658:P658,Q658:AE658)),0)</f>
        <v>1</v>
      </c>
      <c r="F658" s="6">
        <f t="shared" si="137"/>
        <v>3</v>
      </c>
      <c r="G658" s="1">
        <f t="shared" si="143"/>
        <v>140</v>
      </c>
      <c r="H658" s="2">
        <f t="shared" si="144"/>
        <v>0.23333333333333334</v>
      </c>
      <c r="I658" s="7"/>
      <c r="J658" s="2">
        <f t="shared" si="138"/>
        <v>0.36333333333333334</v>
      </c>
      <c r="K658" s="2">
        <f t="shared" si="139"/>
        <v>0.59666666666666668</v>
      </c>
      <c r="L658" s="2">
        <f t="shared" si="140"/>
        <v>0.04</v>
      </c>
      <c r="M658" s="2">
        <f t="shared" si="141"/>
        <v>3.4694469519536142E-17</v>
      </c>
      <c r="N658" s="53">
        <v>218</v>
      </c>
      <c r="O658" s="53">
        <v>358</v>
      </c>
      <c r="P658" s="53">
        <v>24</v>
      </c>
      <c r="T658" s="57"/>
      <c r="X658" s="53">
        <v>0</v>
      </c>
      <c r="AA658" s="53"/>
      <c r="AG658" t="str">
        <f t="shared" si="142"/>
        <v>Wayne</v>
      </c>
      <c r="AH658" t="s">
        <v>1129</v>
      </c>
      <c r="AI658">
        <v>2</v>
      </c>
      <c r="AK658" s="92">
        <v>23</v>
      </c>
      <c r="AL658" s="94">
        <v>11</v>
      </c>
      <c r="AM658" s="94">
        <v>125</v>
      </c>
      <c r="AN658" s="98">
        <v>80880</v>
      </c>
      <c r="AO658" s="98">
        <f t="shared" si="134"/>
        <v>23011</v>
      </c>
      <c r="AP658" t="s">
        <v>1353</v>
      </c>
      <c r="AQ658" s="102">
        <f t="shared" si="135"/>
        <v>2380880</v>
      </c>
      <c r="AR658" s="102"/>
    </row>
    <row r="659" spans="1:44" hidden="1" outlineLevel="1">
      <c r="A659" t="s">
        <v>1888</v>
      </c>
      <c r="B659" s="8" t="s">
        <v>2756</v>
      </c>
      <c r="C659" s="1">
        <f t="shared" si="136"/>
        <v>18</v>
      </c>
      <c r="D659" s="6">
        <f>IF(N659&gt;0, RANK(N659,(N659:P659,Q659:AE659)),0)</f>
        <v>2</v>
      </c>
      <c r="E659" s="6">
        <f>IF(O659&gt;0,RANK(O659,(N659:P659,Q659:AE659)),0)</f>
        <v>1</v>
      </c>
      <c r="F659" s="6">
        <f t="shared" si="137"/>
        <v>3</v>
      </c>
      <c r="G659" s="1">
        <f t="shared" si="143"/>
        <v>7</v>
      </c>
      <c r="H659" s="2">
        <f t="shared" si="144"/>
        <v>0.3888888888888889</v>
      </c>
      <c r="I659" s="7"/>
      <c r="J659" s="2">
        <f t="shared" si="138"/>
        <v>0.27777777777777779</v>
      </c>
      <c r="K659" s="2">
        <f t="shared" si="139"/>
        <v>0.66666666666666663</v>
      </c>
      <c r="L659" s="2">
        <f t="shared" si="140"/>
        <v>5.5555555555555552E-2</v>
      </c>
      <c r="M659" s="2">
        <f t="shared" si="141"/>
        <v>2.7755575615628914E-17</v>
      </c>
      <c r="N659" s="53">
        <v>5</v>
      </c>
      <c r="O659" s="53">
        <v>12</v>
      </c>
      <c r="P659" s="53">
        <v>1</v>
      </c>
      <c r="T659" s="57"/>
      <c r="X659" s="53">
        <v>0</v>
      </c>
      <c r="AA659" s="53"/>
      <c r="AG659" t="str">
        <f t="shared" si="142"/>
        <v>Webster</v>
      </c>
      <c r="AH659" t="s">
        <v>1447</v>
      </c>
      <c r="AI659">
        <v>2</v>
      </c>
      <c r="AK659" s="92">
        <v>23</v>
      </c>
      <c r="AL659" s="94">
        <v>19</v>
      </c>
      <c r="AM659" s="94">
        <v>300</v>
      </c>
      <c r="AN659" s="98">
        <v>81055</v>
      </c>
      <c r="AO659" s="98">
        <f t="shared" si="134"/>
        <v>23019</v>
      </c>
      <c r="AP659" t="s">
        <v>2239</v>
      </c>
      <c r="AQ659" s="102">
        <f t="shared" si="135"/>
        <v>2381055</v>
      </c>
      <c r="AR659" s="102"/>
    </row>
    <row r="660" spans="1:44" hidden="1" outlineLevel="1">
      <c r="A660" t="s">
        <v>941</v>
      </c>
      <c r="B660" s="8" t="s">
        <v>2756</v>
      </c>
      <c r="C660" s="1">
        <f t="shared" si="136"/>
        <v>231</v>
      </c>
      <c r="D660" s="6">
        <f>IF(N660&gt;0, RANK(N660,(N660:P660,Q660:AE660)),0)</f>
        <v>2</v>
      </c>
      <c r="E660" s="6">
        <f>IF(O660&gt;0,RANK(O660,(N660:P660,Q660:AE660)),0)</f>
        <v>1</v>
      </c>
      <c r="F660" s="6">
        <f t="shared" si="137"/>
        <v>3</v>
      </c>
      <c r="G660" s="1">
        <f t="shared" si="143"/>
        <v>72</v>
      </c>
      <c r="H660" s="2">
        <f t="shared" si="144"/>
        <v>0.31168831168831168</v>
      </c>
      <c r="I660" s="7"/>
      <c r="J660" s="2">
        <f t="shared" si="138"/>
        <v>0.32467532467532467</v>
      </c>
      <c r="K660" s="2">
        <f t="shared" si="139"/>
        <v>0.63636363636363635</v>
      </c>
      <c r="L660" s="2">
        <f t="shared" si="140"/>
        <v>3.896103896103896E-2</v>
      </c>
      <c r="M660" s="2">
        <f t="shared" si="141"/>
        <v>1.3877787807814457E-17</v>
      </c>
      <c r="N660" s="53">
        <v>75</v>
      </c>
      <c r="O660" s="53">
        <v>147</v>
      </c>
      <c r="P660" s="53">
        <v>9</v>
      </c>
      <c r="T660" s="57"/>
      <c r="X660" s="53">
        <v>0</v>
      </c>
      <c r="AA660" s="53"/>
      <c r="AG660" t="str">
        <f t="shared" si="142"/>
        <v>Weld</v>
      </c>
      <c r="AH660" t="s">
        <v>2924</v>
      </c>
      <c r="AI660">
        <v>2</v>
      </c>
      <c r="AK660" s="92">
        <v>23</v>
      </c>
      <c r="AL660" s="94">
        <v>7</v>
      </c>
      <c r="AM660" s="94">
        <v>100</v>
      </c>
      <c r="AN660" s="98">
        <v>81300</v>
      </c>
      <c r="AO660" s="98">
        <f t="shared" si="134"/>
        <v>23007</v>
      </c>
      <c r="AP660" t="s">
        <v>1353</v>
      </c>
      <c r="AQ660" s="102">
        <f t="shared" si="135"/>
        <v>2381300</v>
      </c>
      <c r="AR660" s="102"/>
    </row>
    <row r="661" spans="1:44" hidden="1" outlineLevel="1">
      <c r="A661" t="s">
        <v>2476</v>
      </c>
      <c r="B661" s="8" t="s">
        <v>2756</v>
      </c>
      <c r="C661" s="1">
        <f t="shared" si="136"/>
        <v>105</v>
      </c>
      <c r="D661" s="6">
        <f>IF(N661&gt;0, RANK(N661,(N661:P661,Q661:AE661)),0)</f>
        <v>1</v>
      </c>
      <c r="E661" s="6">
        <f>IF(O661&gt;0,RANK(O661,(N661:P661,Q661:AE661)),0)</f>
        <v>2</v>
      </c>
      <c r="F661" s="6">
        <f t="shared" si="137"/>
        <v>3</v>
      </c>
      <c r="G661" s="1">
        <f t="shared" si="143"/>
        <v>6</v>
      </c>
      <c r="H661" s="2">
        <f t="shared" si="144"/>
        <v>5.7142857142857141E-2</v>
      </c>
      <c r="I661" s="7"/>
      <c r="J661" s="2">
        <f t="shared" si="138"/>
        <v>0.51428571428571423</v>
      </c>
      <c r="K661" s="2">
        <f t="shared" si="139"/>
        <v>0.45714285714285713</v>
      </c>
      <c r="L661" s="2">
        <f t="shared" si="140"/>
        <v>2.8571428571428571E-2</v>
      </c>
      <c r="M661" s="2">
        <f t="shared" si="141"/>
        <v>6.591949208711867E-17</v>
      </c>
      <c r="N661" s="53">
        <v>54</v>
      </c>
      <c r="O661" s="53">
        <v>48</v>
      </c>
      <c r="P661" s="53">
        <v>3</v>
      </c>
      <c r="T661" s="57"/>
      <c r="X661" s="53">
        <v>0</v>
      </c>
      <c r="AA661" s="53"/>
      <c r="AG661" t="str">
        <f t="shared" si="142"/>
        <v>Wellington</v>
      </c>
      <c r="AH661" t="s">
        <v>361</v>
      </c>
      <c r="AI661">
        <v>2</v>
      </c>
      <c r="AK661" s="92">
        <v>23</v>
      </c>
      <c r="AL661" s="94">
        <v>21</v>
      </c>
      <c r="AM661" s="94">
        <v>95</v>
      </c>
      <c r="AN661" s="98">
        <v>81405</v>
      </c>
      <c r="AO661" s="98">
        <f t="shared" si="134"/>
        <v>23021</v>
      </c>
      <c r="AP661" t="s">
        <v>1353</v>
      </c>
      <c r="AQ661" s="102">
        <f t="shared" si="135"/>
        <v>2381405</v>
      </c>
      <c r="AR661" s="102"/>
    </row>
    <row r="662" spans="1:44" hidden="1" outlineLevel="1">
      <c r="A662" t="s">
        <v>999</v>
      </c>
      <c r="B662" s="8" t="s">
        <v>2756</v>
      </c>
      <c r="C662" s="1">
        <f t="shared" si="136"/>
        <v>3468</v>
      </c>
      <c r="D662" s="6">
        <f>IF(N662&gt;0, RANK(N662,(N662:P662,Q662:AE662)),0)</f>
        <v>2</v>
      </c>
      <c r="E662" s="6">
        <f>IF(O662&gt;0,RANK(O662,(N662:P662,Q662:AE662)),0)</f>
        <v>1</v>
      </c>
      <c r="F662" s="6">
        <f t="shared" si="137"/>
        <v>3</v>
      </c>
      <c r="G662" s="1">
        <f t="shared" si="143"/>
        <v>1012</v>
      </c>
      <c r="H662" s="2">
        <f t="shared" si="144"/>
        <v>0.29181084198385238</v>
      </c>
      <c r="I662" s="7"/>
      <c r="J662" s="2">
        <f t="shared" si="138"/>
        <v>0.34515570934256057</v>
      </c>
      <c r="K662" s="2">
        <f t="shared" si="139"/>
        <v>0.63696655132641289</v>
      </c>
      <c r="L662" s="2">
        <f t="shared" si="140"/>
        <v>1.7877739331026529E-2</v>
      </c>
      <c r="M662" s="2">
        <f t="shared" si="141"/>
        <v>1.3877787807814457E-17</v>
      </c>
      <c r="N662" s="53">
        <v>1197</v>
      </c>
      <c r="O662" s="53">
        <v>2209</v>
      </c>
      <c r="P662" s="53">
        <v>62</v>
      </c>
      <c r="T662" s="57"/>
      <c r="X662" s="53">
        <v>0</v>
      </c>
      <c r="AA662" s="53"/>
      <c r="AG662" t="str">
        <f t="shared" si="142"/>
        <v>Wells</v>
      </c>
      <c r="AH662" t="s">
        <v>1344</v>
      </c>
      <c r="AI662">
        <v>1</v>
      </c>
      <c r="AK662" s="92">
        <v>23</v>
      </c>
      <c r="AL662" s="94">
        <v>31</v>
      </c>
      <c r="AM662" s="94">
        <v>135</v>
      </c>
      <c r="AN662" s="98">
        <v>81475</v>
      </c>
      <c r="AO662" s="98">
        <f t="shared" si="134"/>
        <v>23031</v>
      </c>
      <c r="AP662" t="s">
        <v>1353</v>
      </c>
      <c r="AQ662" s="102">
        <f t="shared" si="135"/>
        <v>2381475</v>
      </c>
      <c r="AR662" s="102"/>
    </row>
    <row r="663" spans="1:44" hidden="1" outlineLevel="1">
      <c r="A663" t="s">
        <v>1545</v>
      </c>
      <c r="B663" s="8" t="s">
        <v>2756</v>
      </c>
      <c r="C663" s="1">
        <f t="shared" si="136"/>
        <v>64</v>
      </c>
      <c r="D663" s="6">
        <f>IF(N663&gt;0, RANK(N663,(N663:P663,Q663:AE663)),0)</f>
        <v>2</v>
      </c>
      <c r="E663" s="6">
        <f>IF(O663&gt;0,RANK(O663,(N663:P663,Q663:AE663)),0)</f>
        <v>1</v>
      </c>
      <c r="F663" s="6">
        <f t="shared" si="137"/>
        <v>0</v>
      </c>
      <c r="G663" s="1">
        <f t="shared" si="143"/>
        <v>22</v>
      </c>
      <c r="H663" s="2">
        <f t="shared" si="144"/>
        <v>0.34375</v>
      </c>
      <c r="I663" s="7"/>
      <c r="J663" s="2">
        <f t="shared" si="138"/>
        <v>0.328125</v>
      </c>
      <c r="K663" s="2">
        <f t="shared" si="139"/>
        <v>0.671875</v>
      </c>
      <c r="L663" s="2">
        <f t="shared" si="140"/>
        <v>0</v>
      </c>
      <c r="M663" s="2">
        <f t="shared" si="141"/>
        <v>0</v>
      </c>
      <c r="N663" s="53">
        <v>21</v>
      </c>
      <c r="O663" s="53">
        <v>43</v>
      </c>
      <c r="P663" s="53">
        <v>0</v>
      </c>
      <c r="T663" s="57"/>
      <c r="X663" s="53">
        <v>0</v>
      </c>
      <c r="AA663" s="53"/>
      <c r="AG663" t="str">
        <f t="shared" si="142"/>
        <v>Wesley</v>
      </c>
      <c r="AH663" t="s">
        <v>2757</v>
      </c>
      <c r="AI663">
        <v>2</v>
      </c>
      <c r="AK663" s="92">
        <v>23</v>
      </c>
      <c r="AL663" s="94">
        <v>29</v>
      </c>
      <c r="AM663" s="94">
        <v>215</v>
      </c>
      <c r="AN663" s="98">
        <v>81685</v>
      </c>
      <c r="AO663" s="98">
        <f t="shared" si="134"/>
        <v>23029</v>
      </c>
      <c r="AP663" t="s">
        <v>1353</v>
      </c>
      <c r="AQ663" s="102">
        <f t="shared" si="135"/>
        <v>2381685</v>
      </c>
      <c r="AR663" s="102"/>
    </row>
    <row r="664" spans="1:44" hidden="1" outlineLevel="1">
      <c r="A664" t="s">
        <v>1293</v>
      </c>
      <c r="B664" s="8" t="s">
        <v>2756</v>
      </c>
      <c r="C664" s="1">
        <f t="shared" si="136"/>
        <v>817</v>
      </c>
      <c r="D664" s="6">
        <f>IF(N664&gt;0, RANK(N664,(N664:P664,Q664:AE664)),0)</f>
        <v>2</v>
      </c>
      <c r="E664" s="6">
        <f>IF(O664&gt;0,RANK(O664,(N664:P664,Q664:AE664)),0)</f>
        <v>1</v>
      </c>
      <c r="F664" s="6">
        <f t="shared" si="137"/>
        <v>3</v>
      </c>
      <c r="G664" s="1">
        <f t="shared" si="143"/>
        <v>272</v>
      </c>
      <c r="H664" s="2">
        <f t="shared" si="144"/>
        <v>0.33292533659730722</v>
      </c>
      <c r="I664" s="7"/>
      <c r="J664" s="2">
        <f t="shared" si="138"/>
        <v>0.31456548347613217</v>
      </c>
      <c r="K664" s="2">
        <f t="shared" si="139"/>
        <v>0.64749082007343939</v>
      </c>
      <c r="L664" s="2">
        <f t="shared" si="140"/>
        <v>3.7943696450428395E-2</v>
      </c>
      <c r="M664" s="2">
        <f t="shared" si="141"/>
        <v>-6.9388939039072284E-18</v>
      </c>
      <c r="N664" s="53">
        <v>257</v>
      </c>
      <c r="O664" s="53">
        <v>529</v>
      </c>
      <c r="P664" s="53">
        <v>31</v>
      </c>
      <c r="T664" s="57"/>
      <c r="X664" s="53">
        <v>0</v>
      </c>
      <c r="AA664" s="53"/>
      <c r="AG664" t="str">
        <f t="shared" si="142"/>
        <v>West Bath</v>
      </c>
      <c r="AH664" t="s">
        <v>780</v>
      </c>
      <c r="AI664">
        <v>1</v>
      </c>
      <c r="AK664" s="92">
        <v>23</v>
      </c>
      <c r="AL664" s="94">
        <v>23</v>
      </c>
      <c r="AM664" s="94">
        <v>45</v>
      </c>
      <c r="AN664" s="98">
        <v>81930</v>
      </c>
      <c r="AO664" s="98">
        <f t="shared" si="134"/>
        <v>23023</v>
      </c>
      <c r="AP664" t="s">
        <v>1353</v>
      </c>
      <c r="AQ664" s="102">
        <f t="shared" si="135"/>
        <v>2381930</v>
      </c>
      <c r="AR664" s="102"/>
    </row>
    <row r="665" spans="1:44" hidden="1" outlineLevel="1">
      <c r="A665" t="s">
        <v>1871</v>
      </c>
      <c r="B665" s="8" t="s">
        <v>2756</v>
      </c>
      <c r="C665" s="1">
        <f t="shared" si="136"/>
        <v>39</v>
      </c>
      <c r="D665" s="6">
        <f>IF(N665&gt;0, RANK(N665,(N665:P665,Q665:AE665)),0)</f>
        <v>2</v>
      </c>
      <c r="E665" s="6">
        <f>IF(O665&gt;0,RANK(O665,(N665:P665,Q665:AE665)),0)</f>
        <v>1</v>
      </c>
      <c r="F665" s="6">
        <f t="shared" si="137"/>
        <v>0</v>
      </c>
      <c r="G665" s="1">
        <f t="shared" si="143"/>
        <v>11</v>
      </c>
      <c r="H665" s="2">
        <f t="shared" si="144"/>
        <v>0.28205128205128205</v>
      </c>
      <c r="I665" s="7"/>
      <c r="J665" s="2">
        <f t="shared" si="138"/>
        <v>0.35897435897435898</v>
      </c>
      <c r="K665" s="2">
        <f t="shared" si="139"/>
        <v>0.64102564102564108</v>
      </c>
      <c r="L665" s="2">
        <f t="shared" si="140"/>
        <v>0</v>
      </c>
      <c r="M665" s="2">
        <f t="shared" si="141"/>
        <v>-1.1102230246251565E-16</v>
      </c>
      <c r="N665" s="53">
        <v>14</v>
      </c>
      <c r="O665" s="53">
        <v>25</v>
      </c>
      <c r="P665" s="53">
        <v>0</v>
      </c>
      <c r="T665" s="57"/>
      <c r="X665" s="53">
        <v>0</v>
      </c>
      <c r="AA665" s="53"/>
      <c r="AG665" t="str">
        <f t="shared" si="142"/>
        <v>West Forks</v>
      </c>
      <c r="AH665" t="s">
        <v>198</v>
      </c>
      <c r="AI665">
        <v>2</v>
      </c>
      <c r="AK665" s="92">
        <v>23</v>
      </c>
      <c r="AL665" s="94">
        <v>25</v>
      </c>
      <c r="AM665" s="94">
        <v>165</v>
      </c>
      <c r="AN665" s="98">
        <v>82840</v>
      </c>
      <c r="AO665" s="98">
        <f t="shared" si="134"/>
        <v>23025</v>
      </c>
      <c r="AP665" t="s">
        <v>2239</v>
      </c>
      <c r="AQ665" s="102">
        <f t="shared" si="135"/>
        <v>2382840</v>
      </c>
      <c r="AR665" s="102"/>
    </row>
    <row r="666" spans="1:44" hidden="1" outlineLevel="1">
      <c r="A666" t="s">
        <v>654</v>
      </c>
      <c r="B666" s="8" t="s">
        <v>2756</v>
      </c>
      <c r="C666" s="1">
        <f t="shared" si="136"/>
        <v>1260</v>
      </c>
      <c r="D666" s="6">
        <f>IF(N666&gt;0, RANK(N666,(N666:P666,Q666:AE666)),0)</f>
        <v>2</v>
      </c>
      <c r="E666" s="6">
        <f>IF(O666&gt;0,RANK(O666,(N666:P666,Q666:AE666)),0)</f>
        <v>1</v>
      </c>
      <c r="F666" s="6">
        <f t="shared" si="137"/>
        <v>3</v>
      </c>
      <c r="G666" s="1">
        <f t="shared" si="143"/>
        <v>362</v>
      </c>
      <c r="H666" s="2">
        <f t="shared" si="144"/>
        <v>0.28730158730158728</v>
      </c>
      <c r="I666" s="7"/>
      <c r="J666" s="2">
        <f t="shared" si="138"/>
        <v>0.33650793650793653</v>
      </c>
      <c r="K666" s="2">
        <f t="shared" si="139"/>
        <v>0.62380952380952381</v>
      </c>
      <c r="L666" s="2">
        <f t="shared" si="140"/>
        <v>3.968253968253968E-2</v>
      </c>
      <c r="M666" s="2">
        <f t="shared" si="141"/>
        <v>-2.7755575615628914E-17</v>
      </c>
      <c r="N666" s="53">
        <v>424</v>
      </c>
      <c r="O666" s="53">
        <v>786</v>
      </c>
      <c r="P666" s="53">
        <v>50</v>
      </c>
      <c r="T666" s="57"/>
      <c r="X666" s="53">
        <v>0</v>
      </c>
      <c r="AA666" s="53"/>
      <c r="AG666" t="str">
        <f t="shared" si="142"/>
        <v>West Gardiner</v>
      </c>
      <c r="AH666" t="s">
        <v>1129</v>
      </c>
      <c r="AI666">
        <v>1</v>
      </c>
      <c r="AK666" s="92">
        <v>23</v>
      </c>
      <c r="AL666" s="94">
        <v>11</v>
      </c>
      <c r="AM666" s="94">
        <v>130</v>
      </c>
      <c r="AN666" s="98">
        <v>82945</v>
      </c>
      <c r="AO666" s="98">
        <f t="shared" si="134"/>
        <v>23011</v>
      </c>
      <c r="AP666" t="s">
        <v>1353</v>
      </c>
      <c r="AQ666" s="102">
        <f t="shared" si="135"/>
        <v>2382945</v>
      </c>
      <c r="AR666" s="102"/>
    </row>
    <row r="667" spans="1:44" hidden="1" outlineLevel="1">
      <c r="A667" t="s">
        <v>1279</v>
      </c>
      <c r="B667" s="8" t="s">
        <v>2756</v>
      </c>
      <c r="C667" s="1">
        <f t="shared" si="136"/>
        <v>609</v>
      </c>
      <c r="D667" s="6">
        <f>IF(N667&gt;0, RANK(N667,(N667:P667,Q667:AE667)),0)</f>
        <v>2</v>
      </c>
      <c r="E667" s="6">
        <f>IF(O667&gt;0,RANK(O667,(N667:P667,Q667:AE667)),0)</f>
        <v>1</v>
      </c>
      <c r="F667" s="6">
        <f t="shared" si="137"/>
        <v>3</v>
      </c>
      <c r="G667" s="1">
        <f t="shared" si="143"/>
        <v>187</v>
      </c>
      <c r="H667" s="2">
        <f t="shared" si="144"/>
        <v>0.30706075533661742</v>
      </c>
      <c r="I667" s="7"/>
      <c r="J667" s="2">
        <f t="shared" si="138"/>
        <v>0.32183908045977011</v>
      </c>
      <c r="K667" s="2">
        <f t="shared" si="139"/>
        <v>0.62889983579638753</v>
      </c>
      <c r="L667" s="2">
        <f t="shared" si="140"/>
        <v>4.9261083743842367E-2</v>
      </c>
      <c r="M667" s="2">
        <f t="shared" si="141"/>
        <v>-6.2450045135165055E-17</v>
      </c>
      <c r="N667" s="53">
        <v>196</v>
      </c>
      <c r="O667" s="53">
        <v>383</v>
      </c>
      <c r="P667" s="53">
        <v>30</v>
      </c>
      <c r="T667" s="57"/>
      <c r="X667" s="53">
        <v>0</v>
      </c>
      <c r="AA667" s="53"/>
      <c r="AG667" t="str">
        <f t="shared" si="142"/>
        <v>West Paris</v>
      </c>
      <c r="AH667" t="s">
        <v>1738</v>
      </c>
      <c r="AI667">
        <v>2</v>
      </c>
      <c r="AK667" s="92">
        <v>23</v>
      </c>
      <c r="AL667" s="94">
        <v>17</v>
      </c>
      <c r="AM667" s="94">
        <v>170</v>
      </c>
      <c r="AN667" s="98">
        <v>83890</v>
      </c>
      <c r="AO667" s="98">
        <f t="shared" si="134"/>
        <v>23017</v>
      </c>
      <c r="AP667" t="s">
        <v>1353</v>
      </c>
      <c r="AQ667" s="102">
        <f t="shared" si="135"/>
        <v>2383890</v>
      </c>
      <c r="AR667" s="102"/>
    </row>
    <row r="668" spans="1:44" hidden="1" outlineLevel="1">
      <c r="A668" t="s">
        <v>2387</v>
      </c>
      <c r="B668" s="8" t="s">
        <v>2756</v>
      </c>
      <c r="C668" s="1">
        <f t="shared" si="136"/>
        <v>6588</v>
      </c>
      <c r="D668" s="6">
        <f>IF(N668&gt;0, RANK(N668,(N668:P668,Q668:AE668)),0)</f>
        <v>2</v>
      </c>
      <c r="E668" s="6">
        <f>IF(O668&gt;0,RANK(O668,(N668:P668,Q668:AE668)),0)</f>
        <v>1</v>
      </c>
      <c r="F668" s="6">
        <f t="shared" si="137"/>
        <v>3</v>
      </c>
      <c r="G668" s="1">
        <f t="shared" si="143"/>
        <v>885</v>
      </c>
      <c r="H668" s="2">
        <f t="shared" si="144"/>
        <v>0.1343351548269581</v>
      </c>
      <c r="I668" s="7"/>
      <c r="J668" s="2">
        <f t="shared" si="138"/>
        <v>0.41833636915604128</v>
      </c>
      <c r="K668" s="2">
        <f t="shared" si="139"/>
        <v>0.55267152398299935</v>
      </c>
      <c r="L668" s="2">
        <f t="shared" si="140"/>
        <v>2.8992106860959321E-2</v>
      </c>
      <c r="M668" s="2">
        <f t="shared" si="141"/>
        <v>0</v>
      </c>
      <c r="N668" s="53">
        <v>2756</v>
      </c>
      <c r="O668" s="53">
        <v>3641</v>
      </c>
      <c r="P668" s="53">
        <v>191</v>
      </c>
      <c r="T668" s="57"/>
      <c r="X668" s="53">
        <v>0</v>
      </c>
      <c r="AA668" s="53"/>
      <c r="AG668" t="str">
        <f t="shared" si="142"/>
        <v>Westbrook</v>
      </c>
      <c r="AH668" t="s">
        <v>608</v>
      </c>
      <c r="AI668">
        <v>1</v>
      </c>
      <c r="AK668" s="92">
        <v>23</v>
      </c>
      <c r="AL668" s="94">
        <v>5</v>
      </c>
      <c r="AM668" s="94">
        <v>120</v>
      </c>
      <c r="AN668" s="98">
        <v>82105</v>
      </c>
      <c r="AO668" s="98">
        <f t="shared" si="134"/>
        <v>23005</v>
      </c>
      <c r="AP668" t="s">
        <v>2485</v>
      </c>
      <c r="AQ668" s="102">
        <f t="shared" si="135"/>
        <v>2382105</v>
      </c>
      <c r="AR668" s="102"/>
    </row>
    <row r="669" spans="1:44" hidden="1" outlineLevel="1">
      <c r="A669" t="s">
        <v>267</v>
      </c>
      <c r="B669" s="8" t="s">
        <v>2756</v>
      </c>
      <c r="C669" s="1">
        <f t="shared" si="136"/>
        <v>218</v>
      </c>
      <c r="D669" s="6">
        <f>IF(N669&gt;0, RANK(N669,(N669:P669,Q669:AE669)),0)</f>
        <v>2</v>
      </c>
      <c r="E669" s="6">
        <f>IF(O669&gt;0,RANK(O669,(N669:P669,Q669:AE669)),0)</f>
        <v>1</v>
      </c>
      <c r="F669" s="6">
        <f t="shared" si="137"/>
        <v>3</v>
      </c>
      <c r="G669" s="1">
        <f t="shared" si="143"/>
        <v>119</v>
      </c>
      <c r="H669" s="2">
        <f t="shared" si="144"/>
        <v>0.54587155963302747</v>
      </c>
      <c r="I669" s="7"/>
      <c r="J669" s="2">
        <f t="shared" si="138"/>
        <v>0.21559633027522937</v>
      </c>
      <c r="K669" s="2">
        <f t="shared" si="139"/>
        <v>0.76146788990825687</v>
      </c>
      <c r="L669" s="2">
        <f t="shared" si="140"/>
        <v>2.2935779816513763E-2</v>
      </c>
      <c r="M669" s="2">
        <f t="shared" si="141"/>
        <v>-2.7755575615628914E-17</v>
      </c>
      <c r="N669" s="53">
        <v>47</v>
      </c>
      <c r="O669" s="53">
        <v>166</v>
      </c>
      <c r="P669" s="53">
        <v>5</v>
      </c>
      <c r="T669" s="57"/>
      <c r="X669" s="53">
        <v>0</v>
      </c>
      <c r="AA669" s="53"/>
      <c r="AG669" t="str">
        <f t="shared" si="142"/>
        <v>Westfield</v>
      </c>
      <c r="AH669" t="s">
        <v>1323</v>
      </c>
      <c r="AI669">
        <v>2</v>
      </c>
      <c r="AK669" s="92">
        <v>23</v>
      </c>
      <c r="AL669" s="94">
        <v>3</v>
      </c>
      <c r="AM669" s="94">
        <v>325</v>
      </c>
      <c r="AN669" s="98">
        <v>82770</v>
      </c>
      <c r="AO669" s="98">
        <f t="shared" si="134"/>
        <v>23003</v>
      </c>
      <c r="AP669" t="s">
        <v>1353</v>
      </c>
      <c r="AQ669" s="102">
        <f t="shared" si="135"/>
        <v>2382770</v>
      </c>
      <c r="AR669" s="102"/>
    </row>
    <row r="670" spans="1:44" hidden="1" outlineLevel="1">
      <c r="A670" t="s">
        <v>821</v>
      </c>
      <c r="B670" s="8" t="s">
        <v>2756</v>
      </c>
      <c r="C670" s="1">
        <f t="shared" si="136"/>
        <v>40</v>
      </c>
      <c r="D670" s="6">
        <f>IF(N670&gt;0, RANK(N670,(N670:P670,Q670:AE670)),0)</f>
        <v>2</v>
      </c>
      <c r="E670" s="6">
        <f>IF(O670&gt;0,RANK(O670,(N670:P670,Q670:AE670)),0)</f>
        <v>1</v>
      </c>
      <c r="F670" s="6">
        <f t="shared" si="137"/>
        <v>3</v>
      </c>
      <c r="G670" s="1">
        <f t="shared" si="143"/>
        <v>25</v>
      </c>
      <c r="H670" s="2">
        <f t="shared" si="144"/>
        <v>0.625</v>
      </c>
      <c r="I670" s="7"/>
      <c r="J670" s="2">
        <f t="shared" si="138"/>
        <v>0.15</v>
      </c>
      <c r="K670" s="2">
        <f t="shared" si="139"/>
        <v>0.77500000000000002</v>
      </c>
      <c r="L670" s="2">
        <f t="shared" si="140"/>
        <v>7.4999999999999997E-2</v>
      </c>
      <c r="M670" s="2">
        <f t="shared" si="141"/>
        <v>-4.163336342344337E-17</v>
      </c>
      <c r="N670" s="53">
        <v>6</v>
      </c>
      <c r="O670" s="53">
        <v>31</v>
      </c>
      <c r="P670" s="53">
        <v>3</v>
      </c>
      <c r="T670" s="57"/>
      <c r="X670" s="53">
        <v>0</v>
      </c>
      <c r="AA670" s="53"/>
      <c r="AG670" t="str">
        <f t="shared" si="142"/>
        <v>Westmanland</v>
      </c>
      <c r="AH670" t="s">
        <v>1323</v>
      </c>
      <c r="AI670">
        <v>2</v>
      </c>
      <c r="AK670" s="92">
        <v>23</v>
      </c>
      <c r="AL670" s="94">
        <v>3</v>
      </c>
      <c r="AM670" s="94">
        <v>330</v>
      </c>
      <c r="AN670" s="98">
        <v>83540</v>
      </c>
      <c r="AO670" s="98">
        <f t="shared" si="134"/>
        <v>23003</v>
      </c>
      <c r="AP670" t="s">
        <v>1353</v>
      </c>
      <c r="AQ670" s="102">
        <f t="shared" si="135"/>
        <v>2383540</v>
      </c>
      <c r="AR670" s="102"/>
    </row>
    <row r="671" spans="1:44" hidden="1" outlineLevel="1">
      <c r="A671" t="s">
        <v>2198</v>
      </c>
      <c r="B671" s="8" t="s">
        <v>2756</v>
      </c>
      <c r="C671" s="1">
        <f t="shared" si="136"/>
        <v>110</v>
      </c>
      <c r="D671" s="6">
        <f>IF(N671&gt;0, RANK(N671,(N671:P671,Q671:AE671)),0)</f>
        <v>2</v>
      </c>
      <c r="E671" s="6">
        <f>IF(O671&gt;0,RANK(O671,(N671:P671,Q671:AE671)),0)</f>
        <v>1</v>
      </c>
      <c r="F671" s="6">
        <f t="shared" si="137"/>
        <v>0</v>
      </c>
      <c r="G671" s="1">
        <f t="shared" si="143"/>
        <v>80</v>
      </c>
      <c r="H671" s="2">
        <f t="shared" si="144"/>
        <v>0.72727272727272729</v>
      </c>
      <c r="I671" s="7"/>
      <c r="J671" s="2">
        <f t="shared" si="138"/>
        <v>0.13636363636363635</v>
      </c>
      <c r="K671" s="2">
        <f t="shared" si="139"/>
        <v>0.86363636363636365</v>
      </c>
      <c r="L671" s="2">
        <f t="shared" si="140"/>
        <v>0</v>
      </c>
      <c r="M671" s="2">
        <f t="shared" si="141"/>
        <v>0</v>
      </c>
      <c r="N671" s="53">
        <v>15</v>
      </c>
      <c r="O671" s="53">
        <v>95</v>
      </c>
      <c r="P671" s="53">
        <v>0</v>
      </c>
      <c r="T671" s="57"/>
      <c r="X671" s="53">
        <v>0</v>
      </c>
      <c r="AA671" s="53"/>
      <c r="AG671" t="str">
        <f t="shared" si="142"/>
        <v>Weston</v>
      </c>
      <c r="AH671" t="s">
        <v>1323</v>
      </c>
      <c r="AI671">
        <v>2</v>
      </c>
      <c r="AK671" s="92">
        <v>23</v>
      </c>
      <c r="AL671" s="94">
        <v>3</v>
      </c>
      <c r="AM671" s="94">
        <v>335</v>
      </c>
      <c r="AN671" s="98">
        <v>83785</v>
      </c>
      <c r="AO671" s="98">
        <f t="shared" si="134"/>
        <v>23003</v>
      </c>
      <c r="AP671" t="s">
        <v>1353</v>
      </c>
      <c r="AQ671" s="102">
        <f t="shared" si="135"/>
        <v>2383785</v>
      </c>
      <c r="AR671" s="102"/>
    </row>
    <row r="672" spans="1:44" hidden="1" outlineLevel="1">
      <c r="A672" t="s">
        <v>469</v>
      </c>
      <c r="B672" s="8" t="s">
        <v>2756</v>
      </c>
      <c r="C672" s="1">
        <f t="shared" si="136"/>
        <v>381</v>
      </c>
      <c r="D672" s="6">
        <f>IF(N672&gt;0, RANK(N672,(N672:P672,Q672:AE672)),0)</f>
        <v>2</v>
      </c>
      <c r="E672" s="6">
        <f>IF(O672&gt;0,RANK(O672,(N672:P672,Q672:AE672)),0)</f>
        <v>1</v>
      </c>
      <c r="F672" s="6">
        <f t="shared" si="137"/>
        <v>3</v>
      </c>
      <c r="G672" s="1">
        <f t="shared" si="143"/>
        <v>165</v>
      </c>
      <c r="H672" s="2">
        <f t="shared" si="144"/>
        <v>0.43307086614173229</v>
      </c>
      <c r="I672" s="7"/>
      <c r="J672" s="2">
        <f t="shared" si="138"/>
        <v>0.26509186351706038</v>
      </c>
      <c r="K672" s="2">
        <f t="shared" si="139"/>
        <v>0.69816272965879267</v>
      </c>
      <c r="L672" s="2">
        <f t="shared" si="140"/>
        <v>3.6745406824146981E-2</v>
      </c>
      <c r="M672" s="2">
        <f t="shared" si="141"/>
        <v>-2.7755575615628914E-17</v>
      </c>
      <c r="N672" s="53">
        <v>101</v>
      </c>
      <c r="O672" s="53">
        <v>266</v>
      </c>
      <c r="P672" s="53">
        <v>14</v>
      </c>
      <c r="T672" s="57"/>
      <c r="X672" s="53">
        <v>0</v>
      </c>
      <c r="AA672" s="53"/>
      <c r="AG672" t="str">
        <f t="shared" si="142"/>
        <v>Westport</v>
      </c>
      <c r="AH672" t="s">
        <v>1001</v>
      </c>
      <c r="AI672">
        <v>1</v>
      </c>
      <c r="AK672" s="92">
        <v>23</v>
      </c>
      <c r="AL672" s="94">
        <v>15</v>
      </c>
      <c r="AM672" s="94">
        <v>92</v>
      </c>
      <c r="AN672" s="98">
        <v>84135</v>
      </c>
      <c r="AO672" s="98">
        <f t="shared" si="134"/>
        <v>23015</v>
      </c>
      <c r="AP672" t="s">
        <v>1353</v>
      </c>
      <c r="AQ672" s="102">
        <f t="shared" si="135"/>
        <v>2384135</v>
      </c>
      <c r="AR672" s="102"/>
    </row>
    <row r="673" spans="1:44" hidden="1" outlineLevel="1">
      <c r="A673" t="s">
        <v>567</v>
      </c>
      <c r="B673" s="8" t="s">
        <v>2756</v>
      </c>
      <c r="C673" s="1">
        <f t="shared" si="136"/>
        <v>835</v>
      </c>
      <c r="D673" s="6">
        <f>IF(N673&gt;0, RANK(N673,(N673:P673,Q673:AE673)),0)</f>
        <v>2</v>
      </c>
      <c r="E673" s="6">
        <f>IF(O673&gt;0,RANK(O673,(N673:P673,Q673:AE673)),0)</f>
        <v>1</v>
      </c>
      <c r="F673" s="6">
        <f t="shared" si="137"/>
        <v>3</v>
      </c>
      <c r="G673" s="1">
        <f t="shared" si="143"/>
        <v>70</v>
      </c>
      <c r="H673" s="2">
        <f t="shared" si="144"/>
        <v>8.3832335329341312E-2</v>
      </c>
      <c r="I673" s="7"/>
      <c r="J673" s="2">
        <f t="shared" si="138"/>
        <v>0.44191616766467068</v>
      </c>
      <c r="K673" s="2">
        <f t="shared" si="139"/>
        <v>0.52574850299401199</v>
      </c>
      <c r="L673" s="2">
        <f t="shared" si="140"/>
        <v>3.2335329341317366E-2</v>
      </c>
      <c r="M673" s="2">
        <f t="shared" si="141"/>
        <v>-3.4694469519536142E-17</v>
      </c>
      <c r="N673" s="53">
        <v>369</v>
      </c>
      <c r="O673" s="53">
        <v>439</v>
      </c>
      <c r="P673" s="53">
        <v>27</v>
      </c>
      <c r="T673" s="57"/>
      <c r="X673" s="53">
        <v>0</v>
      </c>
      <c r="AA673" s="53"/>
      <c r="AG673" t="str">
        <f t="shared" si="142"/>
        <v>Whitefield</v>
      </c>
      <c r="AH673" t="s">
        <v>1001</v>
      </c>
      <c r="AI673">
        <v>1</v>
      </c>
      <c r="AK673" s="92">
        <v>23</v>
      </c>
      <c r="AL673" s="94">
        <v>15</v>
      </c>
      <c r="AM673" s="94">
        <v>95</v>
      </c>
      <c r="AN673" s="98">
        <v>85010</v>
      </c>
      <c r="AO673" s="98">
        <f t="shared" si="134"/>
        <v>23015</v>
      </c>
      <c r="AP673" t="s">
        <v>1353</v>
      </c>
      <c r="AQ673" s="102">
        <f t="shared" si="135"/>
        <v>2385010</v>
      </c>
      <c r="AR673" s="102"/>
    </row>
    <row r="674" spans="1:44" hidden="1" outlineLevel="1">
      <c r="A674" t="s">
        <v>1850</v>
      </c>
      <c r="B674" s="8" t="s">
        <v>2756</v>
      </c>
      <c r="C674" s="1">
        <f t="shared" si="136"/>
        <v>195</v>
      </c>
      <c r="D674" s="6">
        <f>IF(N674&gt;0, RANK(N674,(N674:P674,Q674:AE674)),0)</f>
        <v>2</v>
      </c>
      <c r="E674" s="6">
        <f>IF(O674&gt;0,RANK(O674,(N674:P674,Q674:AE674)),0)</f>
        <v>1</v>
      </c>
      <c r="F674" s="6">
        <f t="shared" si="137"/>
        <v>3</v>
      </c>
      <c r="G674" s="1">
        <f t="shared" si="143"/>
        <v>75</v>
      </c>
      <c r="H674" s="2">
        <f t="shared" si="144"/>
        <v>0.38461538461538464</v>
      </c>
      <c r="I674" s="7"/>
      <c r="J674" s="2">
        <f t="shared" si="138"/>
        <v>0.29230769230769232</v>
      </c>
      <c r="K674" s="2">
        <f t="shared" si="139"/>
        <v>0.67692307692307696</v>
      </c>
      <c r="L674" s="2">
        <f t="shared" si="140"/>
        <v>2.564102564102564E-2</v>
      </c>
      <c r="M674" s="2">
        <f t="shared" si="141"/>
        <v>5.1282051282050198E-3</v>
      </c>
      <c r="N674" s="53">
        <v>57</v>
      </c>
      <c r="O674" s="53">
        <v>132</v>
      </c>
      <c r="P674" s="53">
        <v>5</v>
      </c>
      <c r="T674" s="57"/>
      <c r="X674" s="53">
        <v>1</v>
      </c>
      <c r="AA674" s="53"/>
      <c r="AG674" t="str">
        <f t="shared" si="142"/>
        <v>Whiting</v>
      </c>
      <c r="AH674" t="s">
        <v>2757</v>
      </c>
      <c r="AI674">
        <v>2</v>
      </c>
      <c r="AK674" s="92">
        <v>23</v>
      </c>
      <c r="AL674" s="94">
        <v>29</v>
      </c>
      <c r="AM674" s="94">
        <v>220</v>
      </c>
      <c r="AN674" s="98">
        <v>85185</v>
      </c>
      <c r="AO674" s="98">
        <f t="shared" si="134"/>
        <v>23029</v>
      </c>
      <c r="AP674" t="s">
        <v>1353</v>
      </c>
      <c r="AQ674" s="102">
        <f t="shared" si="135"/>
        <v>2385185</v>
      </c>
      <c r="AR674" s="102"/>
    </row>
    <row r="675" spans="1:44" hidden="1" outlineLevel="1">
      <c r="A675" t="s">
        <v>1418</v>
      </c>
      <c r="B675" s="8" t="s">
        <v>2756</v>
      </c>
      <c r="C675" s="1">
        <f>SUM(N675:AE675)</f>
        <v>107</v>
      </c>
      <c r="D675" s="6">
        <f>IF(N675&gt;0, RANK(N675,(N675:P675,Q675:AE675)),0)</f>
        <v>2</v>
      </c>
      <c r="E675" s="6">
        <f>IF(O675&gt;0,RANK(O675,(N675:P675,Q675:AE675)),0)</f>
        <v>1</v>
      </c>
      <c r="F675" s="6">
        <f>IF(P675&gt;0,RANK(P675,(N675:AE675)),0)</f>
        <v>3</v>
      </c>
      <c r="G675" s="1">
        <f>IF(C675&gt;0,MAX(N675:P675)-LARGE(N675:P675,2),0)</f>
        <v>53</v>
      </c>
      <c r="H675" s="2">
        <f>IF(C675&gt;0,G675/C675,0)</f>
        <v>0.49532710280373832</v>
      </c>
      <c r="I675" s="7"/>
      <c r="J675" s="2">
        <f>IF(C675=0,"-",N675/C675)</f>
        <v>0.21495327102803738</v>
      </c>
      <c r="K675" s="2">
        <f>IF(C675=0,"-",O675/C675)</f>
        <v>0.71028037383177567</v>
      </c>
      <c r="L675" s="2">
        <f>IF(C675=0,"-",P675/C675)</f>
        <v>7.476635514018691E-2</v>
      </c>
      <c r="M675" s="2">
        <f>IF(C675=0,"-",(1-J675-K675-L675))</f>
        <v>1.3877787807814457E-17</v>
      </c>
      <c r="N675" s="53">
        <v>23</v>
      </c>
      <c r="O675" s="53">
        <v>76</v>
      </c>
      <c r="P675" s="53">
        <v>8</v>
      </c>
      <c r="T675" s="57"/>
      <c r="X675" s="53">
        <v>0</v>
      </c>
      <c r="AA675" s="53"/>
      <c r="AG675" t="str">
        <f t="shared" si="142"/>
        <v>Whitneyville</v>
      </c>
      <c r="AH675" t="s">
        <v>2757</v>
      </c>
      <c r="AI675">
        <v>2</v>
      </c>
      <c r="AK675" s="92">
        <v>23</v>
      </c>
      <c r="AL675" s="94">
        <v>29</v>
      </c>
      <c r="AM675" s="94">
        <v>225</v>
      </c>
      <c r="AN675" s="98">
        <v>85290</v>
      </c>
      <c r="AO675" s="98">
        <f t="shared" si="134"/>
        <v>23029</v>
      </c>
      <c r="AP675" t="s">
        <v>1353</v>
      </c>
      <c r="AQ675" s="102">
        <f t="shared" si="135"/>
        <v>2385290</v>
      </c>
      <c r="AR675" s="102"/>
    </row>
    <row r="676" spans="1:44" hidden="1" outlineLevel="1">
      <c r="A676" t="s">
        <v>1841</v>
      </c>
      <c r="B676" s="8" t="s">
        <v>2756</v>
      </c>
      <c r="C676" s="1">
        <f t="shared" si="136"/>
        <v>74</v>
      </c>
      <c r="D676" s="6">
        <f>IF(N676&gt;0, RANK(N676,(N676:P676,Q676:AE676)),0)</f>
        <v>2</v>
      </c>
      <c r="E676" s="6">
        <f>IF(O676&gt;0,RANK(O676,(N676:P676,Q676:AE676)),0)</f>
        <v>1</v>
      </c>
      <c r="F676" s="6">
        <f t="shared" si="137"/>
        <v>3</v>
      </c>
      <c r="G676" s="1">
        <f t="shared" si="143"/>
        <v>47</v>
      </c>
      <c r="H676" s="2">
        <f t="shared" si="144"/>
        <v>0.63513513513513509</v>
      </c>
      <c r="I676" s="7"/>
      <c r="J676" s="2">
        <f t="shared" si="138"/>
        <v>0.14864864864864866</v>
      </c>
      <c r="K676" s="2">
        <f t="shared" si="139"/>
        <v>0.78378378378378377</v>
      </c>
      <c r="L676" s="2">
        <f t="shared" si="140"/>
        <v>6.7567567567567571E-2</v>
      </c>
      <c r="M676" s="2">
        <f t="shared" si="141"/>
        <v>-2.7755575615628914E-17</v>
      </c>
      <c r="N676" s="53">
        <v>11</v>
      </c>
      <c r="O676" s="53">
        <v>58</v>
      </c>
      <c r="P676" s="53">
        <v>5</v>
      </c>
      <c r="T676" s="57"/>
      <c r="X676" s="53">
        <v>0</v>
      </c>
      <c r="AA676" s="53"/>
      <c r="AG676" t="str">
        <f t="shared" si="142"/>
        <v>Willimantic</v>
      </c>
      <c r="AH676" t="s">
        <v>361</v>
      </c>
      <c r="AI676">
        <v>2</v>
      </c>
      <c r="AK676" s="92">
        <v>23</v>
      </c>
      <c r="AL676" s="94">
        <v>21</v>
      </c>
      <c r="AM676" s="94">
        <v>100</v>
      </c>
      <c r="AN676" s="98">
        <v>85710</v>
      </c>
      <c r="AO676" s="98">
        <f t="shared" si="134"/>
        <v>23021</v>
      </c>
      <c r="AP676" t="s">
        <v>1353</v>
      </c>
      <c r="AQ676" s="102">
        <f t="shared" si="135"/>
        <v>2385710</v>
      </c>
      <c r="AR676" s="102"/>
    </row>
    <row r="677" spans="1:44" hidden="1" outlineLevel="1">
      <c r="A677" t="s">
        <v>2102</v>
      </c>
      <c r="B677" s="8" t="s">
        <v>2756</v>
      </c>
      <c r="C677" s="1">
        <f t="shared" si="136"/>
        <v>1850</v>
      </c>
      <c r="D677" s="6">
        <f>IF(N677&gt;0, RANK(N677,(N677:P677,Q677:AE677)),0)</f>
        <v>2</v>
      </c>
      <c r="E677" s="6">
        <f>IF(O677&gt;0,RANK(O677,(N677:P677,Q677:AE677)),0)</f>
        <v>1</v>
      </c>
      <c r="F677" s="6">
        <f t="shared" si="137"/>
        <v>3</v>
      </c>
      <c r="G677" s="1">
        <f t="shared" si="143"/>
        <v>483</v>
      </c>
      <c r="H677" s="2">
        <f t="shared" si="144"/>
        <v>0.26108108108108108</v>
      </c>
      <c r="I677" s="7"/>
      <c r="J677" s="2">
        <f t="shared" si="138"/>
        <v>0.35189189189189191</v>
      </c>
      <c r="K677" s="2">
        <f t="shared" si="139"/>
        <v>0.61297297297297293</v>
      </c>
      <c r="L677" s="2">
        <f t="shared" si="140"/>
        <v>3.5135135135135137E-2</v>
      </c>
      <c r="M677" s="2">
        <f t="shared" si="141"/>
        <v>8.3266726846886741E-17</v>
      </c>
      <c r="N677" s="53">
        <v>651</v>
      </c>
      <c r="O677" s="53">
        <v>1134</v>
      </c>
      <c r="P677" s="53">
        <v>65</v>
      </c>
      <c r="T677" s="57"/>
      <c r="X677" s="53">
        <v>0</v>
      </c>
      <c r="AA677" s="53"/>
      <c r="AG677" t="str">
        <f t="shared" si="142"/>
        <v>Wilton</v>
      </c>
      <c r="AH677" t="s">
        <v>2924</v>
      </c>
      <c r="AI677">
        <v>2</v>
      </c>
      <c r="AK677" s="92">
        <v>23</v>
      </c>
      <c r="AL677" s="94">
        <v>7</v>
      </c>
      <c r="AM677" s="94">
        <v>105</v>
      </c>
      <c r="AN677" s="98">
        <v>85850</v>
      </c>
      <c r="AO677" s="98">
        <f t="shared" si="134"/>
        <v>23007</v>
      </c>
      <c r="AP677" t="s">
        <v>1353</v>
      </c>
      <c r="AQ677" s="102">
        <f t="shared" si="135"/>
        <v>2385850</v>
      </c>
      <c r="AR677" s="102"/>
    </row>
    <row r="678" spans="1:44" hidden="1" outlineLevel="1">
      <c r="A678" t="s">
        <v>96</v>
      </c>
      <c r="B678" s="8" t="s">
        <v>2756</v>
      </c>
      <c r="C678" s="1">
        <f t="shared" si="136"/>
        <v>5460</v>
      </c>
      <c r="D678" s="6">
        <f>IF(N678&gt;0, RANK(N678,(N678:P678,Q678:AE678)),0)</f>
        <v>2</v>
      </c>
      <c r="E678" s="6">
        <f>IF(O678&gt;0,RANK(O678,(N678:P678,Q678:AE678)),0)</f>
        <v>1</v>
      </c>
      <c r="F678" s="6">
        <f t="shared" si="137"/>
        <v>3</v>
      </c>
      <c r="G678" s="1">
        <f t="shared" si="143"/>
        <v>1619</v>
      </c>
      <c r="H678" s="2">
        <f t="shared" si="144"/>
        <v>0.29652014652014652</v>
      </c>
      <c r="I678" s="7"/>
      <c r="J678" s="2">
        <f t="shared" si="138"/>
        <v>0.33791208791208793</v>
      </c>
      <c r="K678" s="2">
        <f t="shared" si="139"/>
        <v>0.6344322344322344</v>
      </c>
      <c r="L678" s="2">
        <f t="shared" si="140"/>
        <v>2.7472527472527472E-2</v>
      </c>
      <c r="M678" s="2">
        <f t="shared" si="141"/>
        <v>1.8315018315019638E-4</v>
      </c>
      <c r="N678" s="53">
        <v>1845</v>
      </c>
      <c r="O678" s="53">
        <v>3464</v>
      </c>
      <c r="P678" s="53">
        <v>150</v>
      </c>
      <c r="T678" s="57"/>
      <c r="X678" s="53">
        <v>1</v>
      </c>
      <c r="AA678" s="53"/>
      <c r="AG678" t="str">
        <f t="shared" si="142"/>
        <v>Windham</v>
      </c>
      <c r="AH678" t="s">
        <v>608</v>
      </c>
      <c r="AI678">
        <v>1</v>
      </c>
      <c r="AK678" s="92">
        <v>23</v>
      </c>
      <c r="AL678" s="94">
        <v>5</v>
      </c>
      <c r="AM678" s="94">
        <v>125</v>
      </c>
      <c r="AN678" s="98">
        <v>86025</v>
      </c>
      <c r="AO678" s="98">
        <f t="shared" si="134"/>
        <v>23005</v>
      </c>
      <c r="AP678" t="s">
        <v>1353</v>
      </c>
      <c r="AQ678" s="102">
        <f t="shared" si="135"/>
        <v>2386025</v>
      </c>
      <c r="AR678" s="102"/>
    </row>
    <row r="679" spans="1:44" hidden="1" outlineLevel="1">
      <c r="A679" t="s">
        <v>917</v>
      </c>
      <c r="B679" s="8" t="s">
        <v>2756</v>
      </c>
      <c r="C679" s="1">
        <f t="shared" si="136"/>
        <v>844</v>
      </c>
      <c r="D679" s="6">
        <f>IF(N679&gt;0, RANK(N679,(N679:P679,Q679:AE679)),0)</f>
        <v>2</v>
      </c>
      <c r="E679" s="6">
        <f>IF(O679&gt;0,RANK(O679,(N679:P679,Q679:AE679)),0)</f>
        <v>1</v>
      </c>
      <c r="F679" s="6">
        <f t="shared" si="137"/>
        <v>3</v>
      </c>
      <c r="G679" s="1">
        <f t="shared" si="143"/>
        <v>243</v>
      </c>
      <c r="H679" s="2">
        <f t="shared" si="144"/>
        <v>0.28791469194312796</v>
      </c>
      <c r="I679" s="7"/>
      <c r="J679" s="2">
        <f t="shared" si="138"/>
        <v>0.33649289099526064</v>
      </c>
      <c r="K679" s="2">
        <f t="shared" si="139"/>
        <v>0.62440758293838861</v>
      </c>
      <c r="L679" s="2">
        <f t="shared" si="140"/>
        <v>3.9099526066350712E-2</v>
      </c>
      <c r="M679" s="2">
        <f t="shared" si="141"/>
        <v>-1.3877787807814457E-17</v>
      </c>
      <c r="N679" s="53">
        <v>284</v>
      </c>
      <c r="O679" s="53">
        <v>527</v>
      </c>
      <c r="P679" s="53">
        <v>33</v>
      </c>
      <c r="T679" s="57"/>
      <c r="X679" s="53">
        <v>0</v>
      </c>
      <c r="AA679" s="53"/>
      <c r="AG679" t="str">
        <f t="shared" si="142"/>
        <v>Windsor</v>
      </c>
      <c r="AH679" t="s">
        <v>1129</v>
      </c>
      <c r="AI679">
        <v>1</v>
      </c>
      <c r="AK679" s="92">
        <v>23</v>
      </c>
      <c r="AL679" s="94">
        <v>11</v>
      </c>
      <c r="AM679" s="94">
        <v>135</v>
      </c>
      <c r="AN679" s="98">
        <v>86165</v>
      </c>
      <c r="AO679" s="98">
        <f t="shared" si="134"/>
        <v>23011</v>
      </c>
      <c r="AP679" t="s">
        <v>1353</v>
      </c>
      <c r="AQ679" s="102">
        <f t="shared" si="135"/>
        <v>2386165</v>
      </c>
      <c r="AR679" s="102"/>
    </row>
    <row r="680" spans="1:44" hidden="1" outlineLevel="1">
      <c r="A680" t="s">
        <v>197</v>
      </c>
      <c r="B680" s="8" t="s">
        <v>2756</v>
      </c>
      <c r="C680" s="1">
        <f t="shared" si="136"/>
        <v>171</v>
      </c>
      <c r="D680" s="6">
        <f>IF(N680&gt;0, RANK(N680,(N680:P680,Q680:AE680)),0)</f>
        <v>2</v>
      </c>
      <c r="E680" s="6">
        <f>IF(O680&gt;0,RANK(O680,(N680:P680,Q680:AE680)),0)</f>
        <v>1</v>
      </c>
      <c r="F680" s="6">
        <f t="shared" si="137"/>
        <v>3</v>
      </c>
      <c r="G680" s="1">
        <f t="shared" si="143"/>
        <v>57</v>
      </c>
      <c r="H680" s="2">
        <f t="shared" si="144"/>
        <v>0.33333333333333331</v>
      </c>
      <c r="I680" s="7"/>
      <c r="J680" s="2">
        <f t="shared" si="138"/>
        <v>0.31578947368421051</v>
      </c>
      <c r="K680" s="2">
        <f t="shared" si="139"/>
        <v>0.64912280701754388</v>
      </c>
      <c r="L680" s="2">
        <f t="shared" si="140"/>
        <v>3.5087719298245612E-2</v>
      </c>
      <c r="M680" s="2">
        <f t="shared" si="141"/>
        <v>0</v>
      </c>
      <c r="N680" s="53">
        <v>54</v>
      </c>
      <c r="O680" s="53">
        <v>111</v>
      </c>
      <c r="P680" s="53">
        <v>6</v>
      </c>
      <c r="T680" s="57"/>
      <c r="X680" s="53">
        <v>0</v>
      </c>
      <c r="AA680" s="53"/>
      <c r="AG680" t="str">
        <f t="shared" si="142"/>
        <v>Winn</v>
      </c>
      <c r="AH680" t="s">
        <v>1447</v>
      </c>
      <c r="AI680">
        <v>2</v>
      </c>
      <c r="AK680" s="92">
        <v>23</v>
      </c>
      <c r="AL680" s="94">
        <v>19</v>
      </c>
      <c r="AM680" s="94">
        <v>305</v>
      </c>
      <c r="AN680" s="98">
        <v>86305</v>
      </c>
      <c r="AO680" s="98">
        <f t="shared" si="134"/>
        <v>23019</v>
      </c>
      <c r="AP680" t="s">
        <v>1353</v>
      </c>
      <c r="AQ680" s="102">
        <f t="shared" si="135"/>
        <v>2386305</v>
      </c>
      <c r="AR680" s="102"/>
    </row>
    <row r="681" spans="1:44" hidden="1" outlineLevel="1">
      <c r="A681" t="s">
        <v>2690</v>
      </c>
      <c r="B681" s="8" t="s">
        <v>2756</v>
      </c>
      <c r="C681" s="1">
        <f t="shared" si="136"/>
        <v>3073</v>
      </c>
      <c r="D681" s="6">
        <f>IF(N681&gt;0, RANK(N681,(N681:P681,Q681:AE681)),0)</f>
        <v>2</v>
      </c>
      <c r="E681" s="6">
        <f>IF(O681&gt;0,RANK(O681,(N681:P681,Q681:AE681)),0)</f>
        <v>1</v>
      </c>
      <c r="F681" s="6">
        <f t="shared" si="137"/>
        <v>3</v>
      </c>
      <c r="G681" s="1">
        <f t="shared" si="143"/>
        <v>227</v>
      </c>
      <c r="H681" s="2">
        <f t="shared" si="144"/>
        <v>7.3869183208590955E-2</v>
      </c>
      <c r="I681" s="7"/>
      <c r="J681" s="2">
        <f t="shared" si="138"/>
        <v>0.44288968434754311</v>
      </c>
      <c r="K681" s="2">
        <f t="shared" si="139"/>
        <v>0.51675886755613409</v>
      </c>
      <c r="L681" s="2">
        <f t="shared" si="140"/>
        <v>4.0351448096322809E-2</v>
      </c>
      <c r="M681" s="2">
        <f t="shared" si="141"/>
        <v>-6.9388939039072284E-17</v>
      </c>
      <c r="N681" s="53">
        <v>1361</v>
      </c>
      <c r="O681" s="53">
        <v>1588</v>
      </c>
      <c r="P681" s="53">
        <v>124</v>
      </c>
      <c r="T681" s="57"/>
      <c r="X681" s="53">
        <v>0</v>
      </c>
      <c r="AA681" s="53"/>
      <c r="AG681" t="str">
        <f t="shared" si="142"/>
        <v>Winslow</v>
      </c>
      <c r="AH681" t="s">
        <v>1129</v>
      </c>
      <c r="AI681">
        <v>1</v>
      </c>
      <c r="AK681" s="92">
        <v>23</v>
      </c>
      <c r="AL681" s="94">
        <v>11</v>
      </c>
      <c r="AM681" s="94">
        <v>140</v>
      </c>
      <c r="AN681" s="98">
        <v>86515</v>
      </c>
      <c r="AO681" s="98">
        <f t="shared" si="134"/>
        <v>23011</v>
      </c>
      <c r="AP681" t="s">
        <v>1353</v>
      </c>
      <c r="AQ681" s="102">
        <f t="shared" si="135"/>
        <v>2386515</v>
      </c>
      <c r="AR681" s="102"/>
    </row>
    <row r="682" spans="1:44" hidden="1" outlineLevel="1">
      <c r="A682" t="s">
        <v>1308</v>
      </c>
      <c r="B682" s="8" t="s">
        <v>2756</v>
      </c>
      <c r="C682" s="1">
        <f t="shared" si="136"/>
        <v>275</v>
      </c>
      <c r="D682" s="6">
        <f>IF(N682&gt;0, RANK(N682,(N682:P682,Q682:AE682)),0)</f>
        <v>2</v>
      </c>
      <c r="E682" s="6">
        <f>IF(O682&gt;0,RANK(O682,(N682:P682,Q682:AE682)),0)</f>
        <v>1</v>
      </c>
      <c r="F682" s="6">
        <f t="shared" si="137"/>
        <v>3</v>
      </c>
      <c r="G682" s="1">
        <f t="shared" si="143"/>
        <v>171</v>
      </c>
      <c r="H682" s="2">
        <f t="shared" si="144"/>
        <v>0.62181818181818183</v>
      </c>
      <c r="I682" s="7"/>
      <c r="J682" s="2">
        <f t="shared" si="138"/>
        <v>0.18181818181818182</v>
      </c>
      <c r="K682" s="2">
        <f t="shared" si="139"/>
        <v>0.80363636363636359</v>
      </c>
      <c r="L682" s="2">
        <f t="shared" si="140"/>
        <v>1.4545454545454545E-2</v>
      </c>
      <c r="M682" s="2">
        <f t="shared" si="141"/>
        <v>-1.7347234759768071E-17</v>
      </c>
      <c r="N682" s="53">
        <v>50</v>
      </c>
      <c r="O682" s="53">
        <v>221</v>
      </c>
      <c r="P682" s="53">
        <v>4</v>
      </c>
      <c r="T682" s="57"/>
      <c r="X682" s="53">
        <v>0</v>
      </c>
      <c r="AA682" s="53"/>
      <c r="AG682" t="str">
        <f t="shared" si="142"/>
        <v>Winter Harbor</v>
      </c>
      <c r="AH682" t="s">
        <v>2792</v>
      </c>
      <c r="AI682">
        <v>2</v>
      </c>
      <c r="AK682" s="92">
        <v>23</v>
      </c>
      <c r="AL682" s="94">
        <v>9</v>
      </c>
      <c r="AM682" s="94">
        <v>185</v>
      </c>
      <c r="AN682" s="98">
        <v>86655</v>
      </c>
      <c r="AO682" s="98">
        <f t="shared" si="134"/>
        <v>23009</v>
      </c>
      <c r="AP682" t="s">
        <v>1353</v>
      </c>
      <c r="AQ682" s="102">
        <f t="shared" si="135"/>
        <v>2386655</v>
      </c>
      <c r="AR682" s="102"/>
    </row>
    <row r="683" spans="1:44" hidden="1" outlineLevel="1">
      <c r="A683" t="s">
        <v>957</v>
      </c>
      <c r="B683" s="8" t="s">
        <v>2756</v>
      </c>
      <c r="C683" s="1">
        <f t="shared" si="136"/>
        <v>1413</v>
      </c>
      <c r="D683" s="6">
        <f>IF(N683&gt;0, RANK(N683,(N683:P683,Q683:AE683)),0)</f>
        <v>2</v>
      </c>
      <c r="E683" s="6">
        <f>IF(O683&gt;0,RANK(O683,(N683:P683,Q683:AE683)),0)</f>
        <v>1</v>
      </c>
      <c r="F683" s="6">
        <f t="shared" si="137"/>
        <v>3</v>
      </c>
      <c r="G683" s="1">
        <f t="shared" si="143"/>
        <v>444</v>
      </c>
      <c r="H683" s="2">
        <f t="shared" si="144"/>
        <v>0.31422505307855625</v>
      </c>
      <c r="I683" s="7"/>
      <c r="J683" s="2">
        <f t="shared" si="138"/>
        <v>0.32342533616418967</v>
      </c>
      <c r="K683" s="2">
        <f t="shared" si="139"/>
        <v>0.63765038924274597</v>
      </c>
      <c r="L683" s="2">
        <f t="shared" si="140"/>
        <v>3.8924274593064405E-2</v>
      </c>
      <c r="M683" s="2">
        <f t="shared" si="141"/>
        <v>-4.8572257327350599E-17</v>
      </c>
      <c r="N683" s="53">
        <v>457</v>
      </c>
      <c r="O683" s="53">
        <v>901</v>
      </c>
      <c r="P683" s="53">
        <v>55</v>
      </c>
      <c r="T683" s="57"/>
      <c r="X683" s="53">
        <v>0</v>
      </c>
      <c r="AA683" s="53"/>
      <c r="AG683" t="str">
        <f t="shared" si="142"/>
        <v>Winterport</v>
      </c>
      <c r="AH683" t="s">
        <v>1876</v>
      </c>
      <c r="AI683">
        <v>2</v>
      </c>
      <c r="AK683" s="92">
        <v>23</v>
      </c>
      <c r="AL683" s="94">
        <v>27</v>
      </c>
      <c r="AM683" s="94">
        <v>130</v>
      </c>
      <c r="AN683" s="98">
        <v>86760</v>
      </c>
      <c r="AO683" s="98">
        <f t="shared" si="134"/>
        <v>23027</v>
      </c>
      <c r="AP683" t="s">
        <v>1353</v>
      </c>
      <c r="AQ683" s="102">
        <f t="shared" si="135"/>
        <v>2386760</v>
      </c>
      <c r="AR683" s="102"/>
    </row>
    <row r="684" spans="1:44" hidden="1" outlineLevel="1">
      <c r="A684" t="s">
        <v>726</v>
      </c>
      <c r="B684" s="8" t="s">
        <v>2756</v>
      </c>
      <c r="C684" s="1">
        <f t="shared" si="136"/>
        <v>97</v>
      </c>
      <c r="D684" s="6">
        <f>IF(N684&gt;0, RANK(N684,(N684:P684,Q684:AE684)),0)</f>
        <v>2</v>
      </c>
      <c r="E684" s="6">
        <f>IF(O684&gt;0,RANK(O684,(N684:P684,Q684:AE684)),0)</f>
        <v>1</v>
      </c>
      <c r="F684" s="6">
        <f t="shared" si="137"/>
        <v>3</v>
      </c>
      <c r="G684" s="1">
        <f t="shared" si="143"/>
        <v>6</v>
      </c>
      <c r="H684" s="2">
        <f t="shared" si="144"/>
        <v>6.1855670103092786E-2</v>
      </c>
      <c r="I684" s="7"/>
      <c r="J684" s="2">
        <f t="shared" si="138"/>
        <v>0.44329896907216493</v>
      </c>
      <c r="K684" s="2">
        <f t="shared" si="139"/>
        <v>0.50515463917525771</v>
      </c>
      <c r="L684" s="2">
        <f t="shared" si="140"/>
        <v>5.1546391752577317E-2</v>
      </c>
      <c r="M684" s="2">
        <f t="shared" si="141"/>
        <v>4.163336342344337E-17</v>
      </c>
      <c r="N684" s="53">
        <v>43</v>
      </c>
      <c r="O684" s="53">
        <v>49</v>
      </c>
      <c r="P684" s="53">
        <v>5</v>
      </c>
      <c r="T684" s="57"/>
      <c r="X684" s="53">
        <v>0</v>
      </c>
      <c r="AA684" s="53"/>
      <c r="AG684" t="str">
        <f t="shared" si="142"/>
        <v>Winterville</v>
      </c>
      <c r="AH684" t="s">
        <v>1323</v>
      </c>
      <c r="AI684">
        <v>2</v>
      </c>
      <c r="AK684" s="92">
        <v>23</v>
      </c>
      <c r="AL684" s="94">
        <v>3</v>
      </c>
      <c r="AM684" s="94">
        <v>340</v>
      </c>
      <c r="AN684" s="98">
        <v>86865</v>
      </c>
      <c r="AO684" s="98">
        <f t="shared" si="134"/>
        <v>23003</v>
      </c>
      <c r="AP684" t="s">
        <v>2239</v>
      </c>
      <c r="AQ684" s="102">
        <f t="shared" si="135"/>
        <v>2386865</v>
      </c>
      <c r="AR684" s="102"/>
    </row>
    <row r="685" spans="1:44" hidden="1" outlineLevel="1">
      <c r="A685" t="s">
        <v>2045</v>
      </c>
      <c r="B685" s="8" t="s">
        <v>2756</v>
      </c>
      <c r="C685" s="1">
        <f t="shared" si="136"/>
        <v>2778</v>
      </c>
      <c r="D685" s="6">
        <f>IF(N685&gt;0, RANK(N685,(N685:P685,Q685:AE685)),0)</f>
        <v>2</v>
      </c>
      <c r="E685" s="6">
        <f>IF(O685&gt;0,RANK(O685,(N685:P685,Q685:AE685)),0)</f>
        <v>1</v>
      </c>
      <c r="F685" s="6">
        <f t="shared" si="137"/>
        <v>3</v>
      </c>
      <c r="G685" s="1">
        <f t="shared" si="143"/>
        <v>836</v>
      </c>
      <c r="H685" s="2">
        <f t="shared" si="144"/>
        <v>0.30093592512598993</v>
      </c>
      <c r="I685" s="7"/>
      <c r="J685" s="2">
        <f t="shared" si="138"/>
        <v>0.33621310295176388</v>
      </c>
      <c r="K685" s="2">
        <f t="shared" si="139"/>
        <v>0.63714902807775375</v>
      </c>
      <c r="L685" s="2">
        <f t="shared" si="140"/>
        <v>2.663786897048236E-2</v>
      </c>
      <c r="M685" s="2">
        <f t="shared" si="141"/>
        <v>1.0408340855860843E-17</v>
      </c>
      <c r="N685" s="53">
        <v>934</v>
      </c>
      <c r="O685" s="53">
        <v>1770</v>
      </c>
      <c r="P685" s="53">
        <v>74</v>
      </c>
      <c r="T685" s="57"/>
      <c r="X685" s="53">
        <v>0</v>
      </c>
      <c r="AA685" s="53"/>
      <c r="AG685" t="str">
        <f t="shared" si="142"/>
        <v>Winthrop</v>
      </c>
      <c r="AH685" t="s">
        <v>1129</v>
      </c>
      <c r="AI685">
        <v>1</v>
      </c>
      <c r="AK685" s="92">
        <v>23</v>
      </c>
      <c r="AL685" s="94">
        <v>11</v>
      </c>
      <c r="AM685" s="94">
        <v>145</v>
      </c>
      <c r="AN685" s="98">
        <v>86970</v>
      </c>
      <c r="AO685" s="98">
        <f t="shared" si="134"/>
        <v>23011</v>
      </c>
      <c r="AP685" t="s">
        <v>1353</v>
      </c>
      <c r="AQ685" s="102">
        <f t="shared" si="135"/>
        <v>2386970</v>
      </c>
      <c r="AR685" s="102"/>
    </row>
    <row r="686" spans="1:44" hidden="1" outlineLevel="1">
      <c r="A686" t="s">
        <v>1650</v>
      </c>
      <c r="B686" s="8" t="s">
        <v>2756</v>
      </c>
      <c r="C686" s="1">
        <f t="shared" ref="C686:C693" si="145">SUM(N686:AE686)</f>
        <v>1594</v>
      </c>
      <c r="D686" s="6">
        <f>IF(N686&gt;0, RANK(N686,(N686:P686,Q686:AE686)),0)</f>
        <v>2</v>
      </c>
      <c r="E686" s="6">
        <f>IF(O686&gt;0,RANK(O686,(N686:P686,Q686:AE686)),0)</f>
        <v>1</v>
      </c>
      <c r="F686" s="6">
        <f t="shared" ref="F686:F693" si="146">IF(P686&gt;0,RANK(P686,(N686:AE686)),0)</f>
        <v>3</v>
      </c>
      <c r="G686" s="1">
        <f t="shared" si="143"/>
        <v>558</v>
      </c>
      <c r="H686" s="2">
        <f t="shared" si="144"/>
        <v>0.35006273525721454</v>
      </c>
      <c r="I686" s="7"/>
      <c r="J686" s="2">
        <f t="shared" ref="J686:J693" si="147">IF(C686=0,"-",N686/C686)</f>
        <v>0.30677540777917189</v>
      </c>
      <c r="K686" s="2">
        <f t="shared" ref="K686:K693" si="148">IF(C686=0,"-",O686/C686)</f>
        <v>0.65683814303638643</v>
      </c>
      <c r="L686" s="2">
        <f t="shared" ref="L686:L693" si="149">IF(C686=0,"-",P686/C686)</f>
        <v>3.1994981179422836E-2</v>
      </c>
      <c r="M686" s="2">
        <f t="shared" ref="M686:M693" si="150">IF(C686=0,"-",(1-J686-K686-L686))</f>
        <v>4.3914680050188351E-3</v>
      </c>
      <c r="N686" s="53">
        <v>489</v>
      </c>
      <c r="O686" s="53">
        <v>1047</v>
      </c>
      <c r="P686" s="53">
        <v>51</v>
      </c>
      <c r="T686" s="57"/>
      <c r="X686" s="53">
        <v>7</v>
      </c>
      <c r="AA686" s="53"/>
      <c r="AG686" t="str">
        <f t="shared" si="142"/>
        <v>Wiscasset</v>
      </c>
      <c r="AH686" t="s">
        <v>1001</v>
      </c>
      <c r="AI686">
        <v>1</v>
      </c>
      <c r="AK686" s="92">
        <v>23</v>
      </c>
      <c r="AL686" s="94">
        <v>15</v>
      </c>
      <c r="AM686" s="94">
        <v>100</v>
      </c>
      <c r="AN686" s="98">
        <v>87075</v>
      </c>
      <c r="AO686" s="98">
        <f t="shared" si="134"/>
        <v>23015</v>
      </c>
      <c r="AP686" t="s">
        <v>1353</v>
      </c>
      <c r="AQ686" s="102">
        <f t="shared" si="135"/>
        <v>2387075</v>
      </c>
      <c r="AR686" s="102"/>
    </row>
    <row r="687" spans="1:44" hidden="1" outlineLevel="1">
      <c r="A687" t="s">
        <v>2871</v>
      </c>
      <c r="B687" s="8" t="s">
        <v>2756</v>
      </c>
      <c r="C687" s="1">
        <f t="shared" si="145"/>
        <v>515</v>
      </c>
      <c r="D687" s="6">
        <f>IF(N687&gt;0, RANK(N687,(N687:P687,Q687:AE687)),0)</f>
        <v>2</v>
      </c>
      <c r="E687" s="6">
        <f>IF(O687&gt;0,RANK(O687,(N687:P687,Q687:AE687)),0)</f>
        <v>1</v>
      </c>
      <c r="F687" s="6">
        <f t="shared" si="146"/>
        <v>3</v>
      </c>
      <c r="G687" s="1">
        <f t="shared" si="143"/>
        <v>341</v>
      </c>
      <c r="H687" s="2">
        <f t="shared" si="144"/>
        <v>0.6621359223300971</v>
      </c>
      <c r="I687" s="7"/>
      <c r="J687" s="2">
        <f t="shared" si="147"/>
        <v>0.14757281553398058</v>
      </c>
      <c r="K687" s="2">
        <f t="shared" si="148"/>
        <v>0.80970873786407771</v>
      </c>
      <c r="L687" s="2">
        <f t="shared" si="149"/>
        <v>4.2718446601941747E-2</v>
      </c>
      <c r="M687" s="2">
        <f t="shared" si="150"/>
        <v>-6.2450045135165055E-17</v>
      </c>
      <c r="N687" s="53">
        <v>76</v>
      </c>
      <c r="O687" s="53">
        <v>417</v>
      </c>
      <c r="P687" s="53">
        <v>22</v>
      </c>
      <c r="T687" s="57"/>
      <c r="X687" s="53">
        <v>0</v>
      </c>
      <c r="AA687" s="53"/>
      <c r="AG687" t="str">
        <f t="shared" si="142"/>
        <v>Woodland</v>
      </c>
      <c r="AH687" t="s">
        <v>1323</v>
      </c>
      <c r="AI687">
        <v>2</v>
      </c>
      <c r="AK687" s="92">
        <v>23</v>
      </c>
      <c r="AL687" s="94">
        <v>3</v>
      </c>
      <c r="AM687" s="94">
        <v>345</v>
      </c>
      <c r="AN687" s="98">
        <v>87215</v>
      </c>
      <c r="AO687" s="98">
        <f t="shared" ref="AO687:AO692" si="151">AK687*1000+AL687</f>
        <v>23003</v>
      </c>
      <c r="AP687" t="s">
        <v>1353</v>
      </c>
      <c r="AQ687" s="102">
        <f t="shared" ref="AQ687:AQ692" si="152">AK687*100000+AN687</f>
        <v>2387215</v>
      </c>
      <c r="AR687" s="102"/>
    </row>
    <row r="688" spans="1:44" hidden="1" outlineLevel="1">
      <c r="A688" t="s">
        <v>91</v>
      </c>
      <c r="B688" s="8" t="s">
        <v>2756</v>
      </c>
      <c r="C688" s="1">
        <f t="shared" si="145"/>
        <v>505</v>
      </c>
      <c r="D688" s="6">
        <f>IF(N688&gt;0, RANK(N688,(N688:P688,Q688:AE688)),0)</f>
        <v>2</v>
      </c>
      <c r="E688" s="6">
        <f>IF(O688&gt;0,RANK(O688,(N688:P688,Q688:AE688)),0)</f>
        <v>1</v>
      </c>
      <c r="F688" s="6">
        <f t="shared" si="146"/>
        <v>3</v>
      </c>
      <c r="G688" s="1">
        <f t="shared" si="143"/>
        <v>209</v>
      </c>
      <c r="H688" s="2">
        <f t="shared" si="144"/>
        <v>0.41386138613861384</v>
      </c>
      <c r="I688" s="7"/>
      <c r="J688" s="2">
        <f t="shared" si="147"/>
        <v>0.26732673267326734</v>
      </c>
      <c r="K688" s="2">
        <f t="shared" si="148"/>
        <v>0.68118811881188124</v>
      </c>
      <c r="L688" s="2">
        <f t="shared" si="149"/>
        <v>5.1485148514851482E-2</v>
      </c>
      <c r="M688" s="2">
        <f t="shared" si="150"/>
        <v>-6.2450045135165055E-17</v>
      </c>
      <c r="N688" s="53">
        <v>135</v>
      </c>
      <c r="O688" s="53">
        <v>344</v>
      </c>
      <c r="P688" s="53">
        <v>26</v>
      </c>
      <c r="T688" s="57"/>
      <c r="X688" s="53">
        <v>0</v>
      </c>
      <c r="AA688" s="53"/>
      <c r="AG688" t="str">
        <f t="shared" si="142"/>
        <v>Woodstock</v>
      </c>
      <c r="AH688" t="s">
        <v>1738</v>
      </c>
      <c r="AI688">
        <v>2</v>
      </c>
      <c r="AK688" s="92">
        <v>23</v>
      </c>
      <c r="AL688" s="94">
        <v>17</v>
      </c>
      <c r="AM688" s="94">
        <v>175</v>
      </c>
      <c r="AN688" s="98">
        <v>87355</v>
      </c>
      <c r="AO688" s="98">
        <f t="shared" si="151"/>
        <v>23017</v>
      </c>
      <c r="AP688" t="s">
        <v>1353</v>
      </c>
      <c r="AQ688" s="102">
        <f t="shared" si="152"/>
        <v>2387355</v>
      </c>
      <c r="AR688" s="102"/>
    </row>
    <row r="689" spans="1:49" hidden="1" outlineLevel="1">
      <c r="A689" t="s">
        <v>295</v>
      </c>
      <c r="B689" s="8" t="s">
        <v>2756</v>
      </c>
      <c r="C689" s="1">
        <f t="shared" si="145"/>
        <v>84</v>
      </c>
      <c r="D689" s="6">
        <f>IF(N689&gt;0, RANK(N689,(N689:P689,Q689:AE689)),0)</f>
        <v>2</v>
      </c>
      <c r="E689" s="6">
        <f>IF(O689&gt;0,RANK(O689,(N689:P689,Q689:AE689)),0)</f>
        <v>1</v>
      </c>
      <c r="F689" s="6">
        <f t="shared" si="146"/>
        <v>3</v>
      </c>
      <c r="G689" s="1">
        <f t="shared" si="143"/>
        <v>24</v>
      </c>
      <c r="H689" s="2">
        <f t="shared" si="144"/>
        <v>0.2857142857142857</v>
      </c>
      <c r="I689" s="7"/>
      <c r="J689" s="2">
        <f t="shared" si="147"/>
        <v>0.30952380952380953</v>
      </c>
      <c r="K689" s="2">
        <f t="shared" si="148"/>
        <v>0.59523809523809523</v>
      </c>
      <c r="L689" s="2">
        <f t="shared" si="149"/>
        <v>9.5238095238095233E-2</v>
      </c>
      <c r="M689" s="2">
        <f t="shared" si="150"/>
        <v>0</v>
      </c>
      <c r="N689" s="53">
        <v>26</v>
      </c>
      <c r="O689" s="53">
        <v>50</v>
      </c>
      <c r="P689" s="53">
        <v>8</v>
      </c>
      <c r="T689" s="57"/>
      <c r="X689" s="53">
        <v>0</v>
      </c>
      <c r="AA689" s="53"/>
      <c r="AG689" t="str">
        <f t="shared" si="142"/>
        <v>Woodville</v>
      </c>
      <c r="AH689" t="s">
        <v>1447</v>
      </c>
      <c r="AI689">
        <v>2</v>
      </c>
      <c r="AK689" s="92">
        <v>23</v>
      </c>
      <c r="AL689" s="94">
        <v>19</v>
      </c>
      <c r="AM689" s="94">
        <v>310</v>
      </c>
      <c r="AN689" s="98">
        <v>87390</v>
      </c>
      <c r="AO689" s="98">
        <f t="shared" si="151"/>
        <v>23019</v>
      </c>
      <c r="AP689" t="s">
        <v>1353</v>
      </c>
      <c r="AQ689" s="102">
        <f t="shared" si="152"/>
        <v>2387390</v>
      </c>
      <c r="AR689" s="102"/>
    </row>
    <row r="690" spans="1:49" hidden="1" outlineLevel="1">
      <c r="A690" t="s">
        <v>296</v>
      </c>
      <c r="B690" s="8" t="s">
        <v>2756</v>
      </c>
      <c r="C690" s="1">
        <f t="shared" si="145"/>
        <v>1243</v>
      </c>
      <c r="D690" s="6">
        <f>IF(N690&gt;0, RANK(N690,(N690:P690,Q690:AE690)),0)</f>
        <v>2</v>
      </c>
      <c r="E690" s="6">
        <f>IF(O690&gt;0,RANK(O690,(N690:P690,Q690:AE690)),0)</f>
        <v>1</v>
      </c>
      <c r="F690" s="6">
        <f t="shared" si="146"/>
        <v>3</v>
      </c>
      <c r="G690" s="1">
        <f t="shared" si="143"/>
        <v>379</v>
      </c>
      <c r="H690" s="2">
        <f t="shared" si="144"/>
        <v>0.30490748189863232</v>
      </c>
      <c r="I690" s="7"/>
      <c r="J690" s="2">
        <f t="shared" si="147"/>
        <v>0.32823813354786807</v>
      </c>
      <c r="K690" s="2">
        <f t="shared" si="148"/>
        <v>0.63314561544650039</v>
      </c>
      <c r="L690" s="2">
        <f t="shared" si="149"/>
        <v>3.781174577634755E-2</v>
      </c>
      <c r="M690" s="2">
        <f t="shared" si="150"/>
        <v>8.0450522928393609E-4</v>
      </c>
      <c r="N690" s="53">
        <v>408</v>
      </c>
      <c r="O690" s="53">
        <v>787</v>
      </c>
      <c r="P690" s="53">
        <v>47</v>
      </c>
      <c r="T690" s="57"/>
      <c r="X690" s="53">
        <v>1</v>
      </c>
      <c r="AA690" s="53"/>
      <c r="AG690" t="str">
        <f t="shared" si="142"/>
        <v>Woolwich</v>
      </c>
      <c r="AH690" t="s">
        <v>780</v>
      </c>
      <c r="AI690">
        <v>1</v>
      </c>
      <c r="AK690" s="92">
        <v>23</v>
      </c>
      <c r="AL690" s="94">
        <v>23</v>
      </c>
      <c r="AM690" s="94">
        <v>50</v>
      </c>
      <c r="AN690" s="98">
        <v>87460</v>
      </c>
      <c r="AO690" s="98">
        <f t="shared" si="151"/>
        <v>23023</v>
      </c>
      <c r="AP690" t="s">
        <v>1353</v>
      </c>
      <c r="AQ690" s="102">
        <f t="shared" si="152"/>
        <v>2387460</v>
      </c>
      <c r="AR690" s="102"/>
    </row>
    <row r="691" spans="1:49" hidden="1" outlineLevel="1">
      <c r="A691" t="s">
        <v>487</v>
      </c>
      <c r="B691" s="8" t="s">
        <v>2756</v>
      </c>
      <c r="C691" s="1">
        <f t="shared" si="145"/>
        <v>4458</v>
      </c>
      <c r="D691" s="6">
        <f>IF(N691&gt;0, RANK(N691,(N691:P691,Q691:AE691)),0)</f>
        <v>2</v>
      </c>
      <c r="E691" s="6">
        <f>IF(O691&gt;0,RANK(O691,(N691:P691,Q691:AE691)),0)</f>
        <v>1</v>
      </c>
      <c r="F691" s="6">
        <f t="shared" si="146"/>
        <v>3</v>
      </c>
      <c r="G691" s="1">
        <f t="shared" si="143"/>
        <v>1168</v>
      </c>
      <c r="H691" s="2">
        <f t="shared" si="144"/>
        <v>0.2620008972633468</v>
      </c>
      <c r="I691" s="7"/>
      <c r="J691" s="2">
        <f t="shared" si="147"/>
        <v>0.36428891879766712</v>
      </c>
      <c r="K691" s="2">
        <f t="shared" si="148"/>
        <v>0.62628981606101386</v>
      </c>
      <c r="L691" s="2">
        <f t="shared" si="149"/>
        <v>9.4212651413189772E-3</v>
      </c>
      <c r="M691" s="2">
        <f t="shared" si="150"/>
        <v>4.6837533851373792E-17</v>
      </c>
      <c r="N691" s="53">
        <v>1624</v>
      </c>
      <c r="O691" s="53">
        <v>2792</v>
      </c>
      <c r="P691" s="53">
        <v>42</v>
      </c>
      <c r="T691" s="57"/>
      <c r="X691" s="53">
        <v>0</v>
      </c>
      <c r="AA691" s="53"/>
      <c r="AG691" t="str">
        <f t="shared" si="142"/>
        <v>Yarmouth</v>
      </c>
      <c r="AH691" t="s">
        <v>608</v>
      </c>
      <c r="AI691">
        <v>1</v>
      </c>
      <c r="AK691" s="92">
        <v>23</v>
      </c>
      <c r="AL691" s="94">
        <v>5</v>
      </c>
      <c r="AM691" s="94">
        <v>130</v>
      </c>
      <c r="AN691" s="98">
        <v>87845</v>
      </c>
      <c r="AO691" s="98">
        <f t="shared" si="151"/>
        <v>23005</v>
      </c>
      <c r="AP691" t="s">
        <v>1353</v>
      </c>
      <c r="AQ691" s="102">
        <f t="shared" si="152"/>
        <v>2387845</v>
      </c>
      <c r="AR691" s="102"/>
    </row>
    <row r="692" spans="1:49" hidden="1" outlineLevel="1">
      <c r="A692" t="s">
        <v>1344</v>
      </c>
      <c r="B692" s="8" t="s">
        <v>2756</v>
      </c>
      <c r="C692" s="1">
        <f t="shared" si="145"/>
        <v>4732</v>
      </c>
      <c r="D692" s="6">
        <f>IF(N692&gt;0, RANK(N692,(N692:P692,Q692:AE692)),0)</f>
        <v>2</v>
      </c>
      <c r="E692" s="6">
        <f>IF(O692&gt;0,RANK(O692,(N692:P692,Q692:AE692)),0)</f>
        <v>1</v>
      </c>
      <c r="F692" s="6">
        <f t="shared" si="146"/>
        <v>3</v>
      </c>
      <c r="G692" s="1">
        <f t="shared" si="143"/>
        <v>1272</v>
      </c>
      <c r="H692" s="2">
        <f t="shared" si="144"/>
        <v>0.26880811496196111</v>
      </c>
      <c r="I692" s="7"/>
      <c r="J692" s="2">
        <f t="shared" si="147"/>
        <v>0.35735418427726118</v>
      </c>
      <c r="K692" s="2">
        <f t="shared" si="148"/>
        <v>0.62616229923922229</v>
      </c>
      <c r="L692" s="2">
        <f t="shared" si="149"/>
        <v>1.6483516483516484E-2</v>
      </c>
      <c r="M692" s="2">
        <f t="shared" si="150"/>
        <v>5.2041704279304213E-17</v>
      </c>
      <c r="N692" s="53">
        <v>1691</v>
      </c>
      <c r="O692" s="53">
        <v>2963</v>
      </c>
      <c r="P692" s="53">
        <v>78</v>
      </c>
      <c r="T692" s="57"/>
      <c r="X692" s="53">
        <v>0</v>
      </c>
      <c r="AA692" s="53"/>
      <c r="AG692" t="str">
        <f>A692</f>
        <v>York</v>
      </c>
      <c r="AH692" t="s">
        <v>1344</v>
      </c>
      <c r="AI692">
        <v>1</v>
      </c>
      <c r="AK692" s="92">
        <v>23</v>
      </c>
      <c r="AL692" s="94">
        <v>31</v>
      </c>
      <c r="AM692" s="94">
        <v>140</v>
      </c>
      <c r="AN692" s="98">
        <v>87985</v>
      </c>
      <c r="AO692" s="98">
        <f t="shared" si="151"/>
        <v>23031</v>
      </c>
      <c r="AP692" t="s">
        <v>1353</v>
      </c>
      <c r="AQ692" s="102">
        <f t="shared" si="152"/>
        <v>2387985</v>
      </c>
      <c r="AR692" s="102"/>
    </row>
    <row r="693" spans="1:49" collapsed="1">
      <c r="A693" s="8" t="s">
        <v>1395</v>
      </c>
      <c r="B693" s="8" t="s">
        <v>2672</v>
      </c>
      <c r="C693" s="1">
        <f t="shared" si="145"/>
        <v>511733</v>
      </c>
      <c r="D693" s="6">
        <f>IF(N693&gt;0, RANK(N693,(N693:P693,Q693:AE693)),0)</f>
        <v>2</v>
      </c>
      <c r="E693" s="6">
        <f>IF(O693&gt;0,RANK(O693,(N693:P693,Q693:AE693)),0)</f>
        <v>1</v>
      </c>
      <c r="F693" s="6">
        <f t="shared" si="146"/>
        <v>3</v>
      </c>
      <c r="G693" s="1">
        <f t="shared" si="143"/>
        <v>122202</v>
      </c>
      <c r="H693" s="2">
        <f t="shared" si="144"/>
        <v>0.23880031188139128</v>
      </c>
      <c r="I693" s="7"/>
      <c r="J693" s="2">
        <f t="shared" si="147"/>
        <v>0.363552868390352</v>
      </c>
      <c r="K693" s="2">
        <f t="shared" si="148"/>
        <v>0.60235318027174323</v>
      </c>
      <c r="L693" s="2">
        <f t="shared" si="149"/>
        <v>3.3621048476451587E-2</v>
      </c>
      <c r="M693" s="2">
        <f t="shared" si="150"/>
        <v>4.7290286145323934E-4</v>
      </c>
      <c r="N693" s="53">
        <f>SUM(N174:N692)</f>
        <v>186042</v>
      </c>
      <c r="O693" s="53">
        <f>SUM(O174:O692)</f>
        <v>308244</v>
      </c>
      <c r="P693" s="53">
        <f>SUM(P174:P692)</f>
        <v>17205</v>
      </c>
      <c r="X693" s="53">
        <f>SUM(X174:X692)</f>
        <v>242</v>
      </c>
      <c r="AA693" s="53"/>
      <c r="AG693" t="str">
        <f>A693</f>
        <v>Maine</v>
      </c>
      <c r="AK693" s="92">
        <v>23</v>
      </c>
      <c r="AO693" s="92">
        <v>23</v>
      </c>
      <c r="AP693" t="s">
        <v>2158</v>
      </c>
      <c r="AQ693" s="92">
        <v>23</v>
      </c>
      <c r="AR693" s="92"/>
    </row>
    <row r="694" spans="1:49" s="8" customFormat="1">
      <c r="C694" s="1"/>
      <c r="D694" s="6"/>
      <c r="E694" s="6"/>
      <c r="F694" s="6"/>
      <c r="G694" s="1"/>
      <c r="H694" s="2"/>
      <c r="I694" s="14"/>
      <c r="J694" s="2"/>
      <c r="K694" s="2"/>
      <c r="L694" s="2"/>
      <c r="M694" s="2"/>
      <c r="N694" s="53"/>
      <c r="O694" s="53"/>
      <c r="P694" s="53"/>
      <c r="Q694" s="53"/>
      <c r="R694" s="53"/>
      <c r="S694" s="53"/>
      <c r="T694" s="53"/>
      <c r="U694" s="53"/>
      <c r="V694" s="53"/>
      <c r="W694" s="53"/>
      <c r="X694" s="53"/>
      <c r="Y694" s="53"/>
      <c r="Z694" s="53"/>
      <c r="AA694" s="53"/>
      <c r="AG694"/>
      <c r="AK694" s="92"/>
      <c r="AL694" s="94"/>
      <c r="AM694" s="94"/>
      <c r="AN694" s="98"/>
      <c r="AO694" s="98"/>
      <c r="AQ694"/>
      <c r="AR694" s="53"/>
      <c r="AS694" s="1"/>
    </row>
    <row r="695" spans="1:49" hidden="1" outlineLevel="1">
      <c r="A695" s="54" t="s">
        <v>829</v>
      </c>
      <c r="B695" s="8" t="s">
        <v>2356</v>
      </c>
      <c r="C695" s="1">
        <f t="shared" ref="C695:C757" si="153">SUM(N695:AE695)</f>
        <v>5686</v>
      </c>
      <c r="D695" s="6">
        <f>IF(N695&gt;0, RANK(N695,(N695:P695,Q695:AE695)),0)</f>
        <v>1</v>
      </c>
      <c r="E695" s="6">
        <f>IF(O695&gt;0,RANK(O695,(N695:P695,Q695:AE695)),0)</f>
        <v>2</v>
      </c>
      <c r="F695" s="6">
        <f t="shared" ref="F695:F757" si="154">IF(P695&gt;0,RANK(P695,(N695:AE695)),0)</f>
        <v>0</v>
      </c>
      <c r="G695" s="1">
        <f t="shared" ref="G695:G757" si="155">IF(C695&gt;0,MAX(N695:P695)-LARGE(N695:P695,2),0)</f>
        <v>363</v>
      </c>
      <c r="H695" s="2">
        <f t="shared" ref="H695:H757" si="156">IF(C695&gt;0,G695/C695,0)</f>
        <v>6.3841013014421383E-2</v>
      </c>
      <c r="I695" s="7"/>
      <c r="J695" s="2">
        <f t="shared" ref="J695:J757" si="157">IF(C695=0,"-",N695/C695)</f>
        <v>0.52655645444952515</v>
      </c>
      <c r="K695" s="2">
        <f t="shared" ref="K695:K757" si="158">IF(C695=0,"-",O695/C695)</f>
        <v>0.46271544143510374</v>
      </c>
      <c r="L695" s="2">
        <f t="shared" ref="L695:L757" si="159">IF(C695=0,"-",P695/C695)</f>
        <v>0</v>
      </c>
      <c r="M695" s="2">
        <f t="shared" ref="M695:M757" si="160">IF(C695=0,"-",(1-J695-K695-L695))</f>
        <v>1.0728104115371118E-2</v>
      </c>
      <c r="N695" s="53">
        <v>2994</v>
      </c>
      <c r="O695" s="53">
        <v>2631</v>
      </c>
      <c r="Q695" s="53">
        <v>39</v>
      </c>
      <c r="X695" s="53">
        <v>1</v>
      </c>
      <c r="Y695" s="53">
        <v>21</v>
      </c>
      <c r="AA695" s="53"/>
      <c r="AG695" t="str">
        <f t="shared" ref="AG695:AG758" si="161">A695</f>
        <v>Abington</v>
      </c>
      <c r="AH695" t="s">
        <v>1668</v>
      </c>
      <c r="AI695">
        <v>10</v>
      </c>
      <c r="AK695" s="92">
        <v>25</v>
      </c>
      <c r="AL695" s="94">
        <v>23</v>
      </c>
      <c r="AM695" s="94">
        <v>5</v>
      </c>
      <c r="AN695" s="98">
        <v>170</v>
      </c>
      <c r="AO695" s="98">
        <f t="shared" ref="AO695:AO757" si="162">AK695*1000+AL695</f>
        <v>25023</v>
      </c>
      <c r="AP695" t="s">
        <v>1353</v>
      </c>
      <c r="AQ695">
        <f t="shared" ref="AQ695:AQ757" si="163">AK695*100000+AN695</f>
        <v>2500170</v>
      </c>
      <c r="AU695">
        <v>10.17</v>
      </c>
      <c r="AV695">
        <v>0.22</v>
      </c>
      <c r="AW695">
        <v>9.94</v>
      </c>
    </row>
    <row r="696" spans="1:49" hidden="1" outlineLevel="1">
      <c r="A696" s="54" t="s">
        <v>830</v>
      </c>
      <c r="B696" s="8" t="s">
        <v>2356</v>
      </c>
      <c r="C696" s="1">
        <f t="shared" si="153"/>
        <v>8453</v>
      </c>
      <c r="D696" s="6">
        <f>IF(N696&gt;0, RANK(N696,(N696:P696,Q696:AE696)),0)</f>
        <v>1</v>
      </c>
      <c r="E696" s="6">
        <f>IF(O696&gt;0,RANK(O696,(N696:P696,Q696:AE696)),0)</f>
        <v>2</v>
      </c>
      <c r="F696" s="6">
        <f t="shared" si="154"/>
        <v>0</v>
      </c>
      <c r="G696" s="1">
        <f t="shared" si="155"/>
        <v>856</v>
      </c>
      <c r="H696" s="2">
        <f t="shared" si="156"/>
        <v>0.10126582278481013</v>
      </c>
      <c r="I696" s="7"/>
      <c r="J696" s="2">
        <f t="shared" si="157"/>
        <v>0.54690642375487997</v>
      </c>
      <c r="K696" s="2">
        <f t="shared" si="158"/>
        <v>0.4456406009700698</v>
      </c>
      <c r="L696" s="2">
        <f t="shared" si="159"/>
        <v>0</v>
      </c>
      <c r="M696" s="2">
        <f t="shared" si="160"/>
        <v>7.4529752750502332E-3</v>
      </c>
      <c r="N696" s="53">
        <v>4623</v>
      </c>
      <c r="O696" s="53">
        <v>3767</v>
      </c>
      <c r="Q696" s="53">
        <v>55</v>
      </c>
      <c r="X696" s="53">
        <v>3</v>
      </c>
      <c r="Y696" s="53">
        <v>5</v>
      </c>
      <c r="AA696" s="53"/>
      <c r="AG696" t="str">
        <f t="shared" si="161"/>
        <v>Acton</v>
      </c>
      <c r="AH696" t="s">
        <v>1792</v>
      </c>
      <c r="AI696">
        <v>5</v>
      </c>
      <c r="AK696" s="92">
        <v>25</v>
      </c>
      <c r="AL696" s="94">
        <v>17</v>
      </c>
      <c r="AM696" s="94">
        <v>5</v>
      </c>
      <c r="AN696" s="98">
        <v>380</v>
      </c>
      <c r="AO696" s="98">
        <f t="shared" si="162"/>
        <v>25017</v>
      </c>
      <c r="AP696" t="s">
        <v>1353</v>
      </c>
      <c r="AQ696">
        <f t="shared" si="163"/>
        <v>2500380</v>
      </c>
      <c r="AU696">
        <v>20.28</v>
      </c>
      <c r="AV696">
        <v>0.31</v>
      </c>
      <c r="AW696">
        <v>19.97</v>
      </c>
    </row>
    <row r="697" spans="1:49" hidden="1" outlineLevel="1">
      <c r="A697" s="54" t="s">
        <v>1055</v>
      </c>
      <c r="B697" s="8" t="s">
        <v>2356</v>
      </c>
      <c r="C697" s="1">
        <f t="shared" si="153"/>
        <v>3670</v>
      </c>
      <c r="D697" s="6">
        <f>IF(N697&gt;0, RANK(N697,(N697:P697,Q697:AE697)),0)</f>
        <v>1</v>
      </c>
      <c r="E697" s="6">
        <f>IF(O697&gt;0,RANK(O697,(N697:P697,Q697:AE697)),0)</f>
        <v>2</v>
      </c>
      <c r="F697" s="6">
        <f t="shared" si="154"/>
        <v>0</v>
      </c>
      <c r="G697" s="1">
        <f t="shared" si="155"/>
        <v>1295</v>
      </c>
      <c r="H697" s="2">
        <f t="shared" si="156"/>
        <v>0.35286103542234332</v>
      </c>
      <c r="I697" s="7"/>
      <c r="J697" s="2">
        <f t="shared" si="157"/>
        <v>0.67002724795640323</v>
      </c>
      <c r="K697" s="2">
        <f t="shared" si="158"/>
        <v>0.31716621253405997</v>
      </c>
      <c r="L697" s="2">
        <f t="shared" si="159"/>
        <v>0</v>
      </c>
      <c r="M697" s="2">
        <f t="shared" si="160"/>
        <v>1.2806539509536807E-2</v>
      </c>
      <c r="N697" s="53">
        <v>2459</v>
      </c>
      <c r="O697" s="53">
        <v>1164</v>
      </c>
      <c r="Q697" s="53">
        <v>37</v>
      </c>
      <c r="X697" s="53">
        <v>1</v>
      </c>
      <c r="Y697" s="53">
        <v>9</v>
      </c>
      <c r="AA697" s="53"/>
      <c r="AG697" t="str">
        <f t="shared" si="161"/>
        <v>Acushnet</v>
      </c>
      <c r="AH697" t="s">
        <v>764</v>
      </c>
      <c r="AI697">
        <v>4</v>
      </c>
      <c r="AK697" s="92">
        <v>25</v>
      </c>
      <c r="AL697" s="94">
        <v>5</v>
      </c>
      <c r="AM697" s="94">
        <v>5</v>
      </c>
      <c r="AN697" s="98">
        <v>520</v>
      </c>
      <c r="AO697" s="98">
        <f t="shared" si="162"/>
        <v>25005</v>
      </c>
      <c r="AP697" t="s">
        <v>1353</v>
      </c>
      <c r="AQ697">
        <f t="shared" si="163"/>
        <v>2500520</v>
      </c>
      <c r="AU697">
        <v>18.920000000000002</v>
      </c>
      <c r="AV697">
        <v>0.46</v>
      </c>
      <c r="AW697">
        <v>18.45</v>
      </c>
    </row>
    <row r="698" spans="1:49" hidden="1" outlineLevel="1">
      <c r="A698" s="54" t="s">
        <v>136</v>
      </c>
      <c r="B698" s="8" t="s">
        <v>2356</v>
      </c>
      <c r="C698" s="1">
        <f t="shared" si="153"/>
        <v>3695</v>
      </c>
      <c r="D698" s="6">
        <f>IF(N698&gt;0, RANK(N698,(N698:P698,Q698:AE698)),0)</f>
        <v>1</v>
      </c>
      <c r="E698" s="6">
        <f>IF(O698&gt;0,RANK(O698,(N698:P698,Q698:AE698)),0)</f>
        <v>2</v>
      </c>
      <c r="F698" s="6">
        <f t="shared" si="154"/>
        <v>0</v>
      </c>
      <c r="G698" s="1">
        <f t="shared" si="155"/>
        <v>1623</v>
      </c>
      <c r="H698" s="2">
        <f t="shared" si="156"/>
        <v>0.4392422192151556</v>
      </c>
      <c r="I698" s="7"/>
      <c r="J698" s="2">
        <f t="shared" si="157"/>
        <v>0.71502029769959408</v>
      </c>
      <c r="K698" s="2">
        <f t="shared" si="158"/>
        <v>0.27577807848443842</v>
      </c>
      <c r="L698" s="2">
        <f t="shared" si="159"/>
        <v>0</v>
      </c>
      <c r="M698" s="2">
        <f t="shared" si="160"/>
        <v>9.2016238159675079E-3</v>
      </c>
      <c r="N698" s="53">
        <v>2642</v>
      </c>
      <c r="O698" s="53">
        <v>1019</v>
      </c>
      <c r="Q698" s="53">
        <v>27</v>
      </c>
      <c r="X698" s="53">
        <v>2</v>
      </c>
      <c r="Y698" s="53">
        <v>5</v>
      </c>
      <c r="AA698" s="53"/>
      <c r="AG698" t="str">
        <f t="shared" si="161"/>
        <v>Adams</v>
      </c>
      <c r="AH698" t="s">
        <v>1968</v>
      </c>
      <c r="AI698">
        <v>1</v>
      </c>
      <c r="AK698" s="92">
        <v>25</v>
      </c>
      <c r="AL698" s="94">
        <v>3</v>
      </c>
      <c r="AM698" s="94">
        <v>5</v>
      </c>
      <c r="AN698" s="98">
        <v>555</v>
      </c>
      <c r="AO698" s="98">
        <f t="shared" si="162"/>
        <v>25003</v>
      </c>
      <c r="AP698" t="s">
        <v>1353</v>
      </c>
      <c r="AQ698">
        <f t="shared" si="163"/>
        <v>2500555</v>
      </c>
      <c r="AU698">
        <v>22.94</v>
      </c>
      <c r="AV698">
        <v>0</v>
      </c>
      <c r="AW698">
        <v>22.94</v>
      </c>
    </row>
    <row r="699" spans="1:49" hidden="1" outlineLevel="1">
      <c r="A699" s="54" t="s">
        <v>893</v>
      </c>
      <c r="B699" s="8" t="s">
        <v>2356</v>
      </c>
      <c r="C699" s="1">
        <f t="shared" si="153"/>
        <v>11279</v>
      </c>
      <c r="D699" s="6">
        <f>IF(N699&gt;0, RANK(N699,(N699:P699,Q699:AE699)),0)</f>
        <v>1</v>
      </c>
      <c r="E699" s="6">
        <f>IF(O699&gt;0,RANK(O699,(N699:P699,Q699:AE699)),0)</f>
        <v>2</v>
      </c>
      <c r="F699" s="6">
        <f t="shared" si="154"/>
        <v>0</v>
      </c>
      <c r="G699" s="1">
        <f t="shared" si="155"/>
        <v>212</v>
      </c>
      <c r="H699" s="2">
        <f t="shared" si="156"/>
        <v>1.8795992552531254E-2</v>
      </c>
      <c r="I699" s="7"/>
      <c r="J699" s="2">
        <f t="shared" si="157"/>
        <v>0.50430002659810269</v>
      </c>
      <c r="K699" s="2">
        <f t="shared" si="158"/>
        <v>0.48550403404557141</v>
      </c>
      <c r="L699" s="2">
        <f t="shared" si="159"/>
        <v>0</v>
      </c>
      <c r="M699" s="2">
        <f t="shared" si="160"/>
        <v>1.01959393563259E-2</v>
      </c>
      <c r="N699" s="53">
        <v>5688</v>
      </c>
      <c r="O699" s="53">
        <v>5476</v>
      </c>
      <c r="Q699" s="53">
        <v>70</v>
      </c>
      <c r="X699" s="53">
        <v>0</v>
      </c>
      <c r="Y699" s="53">
        <v>45</v>
      </c>
      <c r="AA699" s="53"/>
      <c r="AG699" t="str">
        <f t="shared" si="161"/>
        <v>Agawam</v>
      </c>
      <c r="AH699" t="s">
        <v>271</v>
      </c>
      <c r="AI699">
        <v>2</v>
      </c>
      <c r="AK699" s="92">
        <v>25</v>
      </c>
      <c r="AL699" s="94">
        <v>13</v>
      </c>
      <c r="AM699" s="94">
        <v>5</v>
      </c>
      <c r="AN699" s="98">
        <v>765</v>
      </c>
      <c r="AO699" s="98">
        <f t="shared" si="162"/>
        <v>25013</v>
      </c>
      <c r="AP699" t="s">
        <v>2485</v>
      </c>
      <c r="AQ699">
        <f t="shared" si="163"/>
        <v>2500765</v>
      </c>
      <c r="AU699">
        <v>24.23</v>
      </c>
      <c r="AV699">
        <v>0.99</v>
      </c>
      <c r="AW699">
        <v>23.24</v>
      </c>
    </row>
    <row r="700" spans="1:49" hidden="1" outlineLevel="1">
      <c r="A700" s="54" t="s">
        <v>1550</v>
      </c>
      <c r="B700" s="8" t="s">
        <v>2356</v>
      </c>
      <c r="C700" s="1">
        <f t="shared" si="153"/>
        <v>183</v>
      </c>
      <c r="D700" s="6">
        <f>IF(N700&gt;0, RANK(N700,(N700:P700,Q700:AE700)),0)</f>
        <v>2</v>
      </c>
      <c r="E700" s="6">
        <f>IF(O700&gt;0,RANK(O700,(N700:P700,Q700:AE700)),0)</f>
        <v>1</v>
      </c>
      <c r="F700" s="6">
        <f t="shared" si="154"/>
        <v>0</v>
      </c>
      <c r="G700" s="1">
        <f t="shared" si="155"/>
        <v>7</v>
      </c>
      <c r="H700" s="2">
        <f t="shared" si="156"/>
        <v>3.825136612021858E-2</v>
      </c>
      <c r="I700" s="7"/>
      <c r="J700" s="2">
        <f t="shared" si="157"/>
        <v>0.47540983606557374</v>
      </c>
      <c r="K700" s="2">
        <f t="shared" si="158"/>
        <v>0.51366120218579236</v>
      </c>
      <c r="L700" s="2">
        <f t="shared" si="159"/>
        <v>0</v>
      </c>
      <c r="M700" s="2">
        <f t="shared" si="160"/>
        <v>1.0928961748633892E-2</v>
      </c>
      <c r="N700" s="53">
        <v>87</v>
      </c>
      <c r="O700" s="53">
        <v>94</v>
      </c>
      <c r="Q700" s="53">
        <v>1</v>
      </c>
      <c r="X700" s="53">
        <v>0</v>
      </c>
      <c r="Y700" s="53">
        <v>1</v>
      </c>
      <c r="AA700" s="53"/>
      <c r="AG700" t="str">
        <f t="shared" si="161"/>
        <v>Alford</v>
      </c>
      <c r="AH700" t="s">
        <v>1968</v>
      </c>
      <c r="AI700">
        <v>1</v>
      </c>
      <c r="AK700" s="92">
        <v>25</v>
      </c>
      <c r="AL700" s="94">
        <v>3</v>
      </c>
      <c r="AM700" s="94">
        <v>10</v>
      </c>
      <c r="AN700" s="98">
        <v>975</v>
      </c>
      <c r="AO700" s="98">
        <f t="shared" si="162"/>
        <v>25003</v>
      </c>
      <c r="AP700" t="s">
        <v>1353</v>
      </c>
      <c r="AQ700">
        <f t="shared" si="163"/>
        <v>2500975</v>
      </c>
      <c r="AU700">
        <v>11.56</v>
      </c>
      <c r="AV700">
        <v>0</v>
      </c>
      <c r="AW700">
        <v>11.56</v>
      </c>
    </row>
    <row r="701" spans="1:49" hidden="1" outlineLevel="1">
      <c r="A701" s="54" t="s">
        <v>1255</v>
      </c>
      <c r="B701" s="8" t="s">
        <v>2356</v>
      </c>
      <c r="C701" s="1">
        <f t="shared" si="153"/>
        <v>5229</v>
      </c>
      <c r="D701" s="6">
        <f>IF(N701&gt;0, RANK(N701,(N701:P701,Q701:AE701)),0)</f>
        <v>1</v>
      </c>
      <c r="E701" s="6">
        <f>IF(O701&gt;0,RANK(O701,(N701:P701,Q701:AE701)),0)</f>
        <v>2</v>
      </c>
      <c r="F701" s="6">
        <f t="shared" si="154"/>
        <v>0</v>
      </c>
      <c r="G701" s="1">
        <f t="shared" si="155"/>
        <v>442</v>
      </c>
      <c r="H701" s="2">
        <f t="shared" si="156"/>
        <v>8.4528590552686939E-2</v>
      </c>
      <c r="I701" s="7"/>
      <c r="J701" s="2">
        <f t="shared" si="157"/>
        <v>0.53662268120099443</v>
      </c>
      <c r="K701" s="2">
        <f t="shared" si="158"/>
        <v>0.45209409064830752</v>
      </c>
      <c r="L701" s="2">
        <f t="shared" si="159"/>
        <v>0</v>
      </c>
      <c r="M701" s="2">
        <f t="shared" si="160"/>
        <v>1.1283228150698044E-2</v>
      </c>
      <c r="N701" s="53">
        <v>2806</v>
      </c>
      <c r="O701" s="53">
        <v>2364</v>
      </c>
      <c r="Q701" s="53">
        <v>40</v>
      </c>
      <c r="X701" s="53">
        <v>1</v>
      </c>
      <c r="Y701" s="53">
        <v>18</v>
      </c>
      <c r="AA701" s="53"/>
      <c r="AG701" t="str">
        <f t="shared" si="161"/>
        <v>Amesbury</v>
      </c>
      <c r="AH701" t="s">
        <v>1956</v>
      </c>
      <c r="AI701">
        <v>6</v>
      </c>
      <c r="AK701" s="92">
        <v>25</v>
      </c>
      <c r="AL701" s="94">
        <v>9</v>
      </c>
      <c r="AM701" s="94">
        <v>5</v>
      </c>
      <c r="AN701" s="98">
        <v>1185</v>
      </c>
      <c r="AO701" s="98">
        <f t="shared" si="162"/>
        <v>25009</v>
      </c>
      <c r="AP701" t="s">
        <v>2485</v>
      </c>
      <c r="AQ701">
        <f t="shared" si="163"/>
        <v>2501185</v>
      </c>
      <c r="AU701">
        <v>13.65</v>
      </c>
      <c r="AV701">
        <v>1.24</v>
      </c>
      <c r="AW701">
        <v>12.4</v>
      </c>
    </row>
    <row r="702" spans="1:49" hidden="1" outlineLevel="1">
      <c r="A702" s="54" t="s">
        <v>541</v>
      </c>
      <c r="B702" s="8" t="s">
        <v>2356</v>
      </c>
      <c r="C702" s="1">
        <f t="shared" si="153"/>
        <v>7667</v>
      </c>
      <c r="D702" s="6">
        <f>IF(N702&gt;0, RANK(N702,(N702:P702,Q702:AE702)),0)</f>
        <v>1</v>
      </c>
      <c r="E702" s="6">
        <f>IF(O702&gt;0,RANK(O702,(N702:P702,Q702:AE702)),0)</f>
        <v>2</v>
      </c>
      <c r="F702" s="6">
        <f t="shared" si="154"/>
        <v>0</v>
      </c>
      <c r="G702" s="1">
        <f t="shared" si="155"/>
        <v>3871</v>
      </c>
      <c r="H702" s="2">
        <f t="shared" si="156"/>
        <v>0.50489109169166557</v>
      </c>
      <c r="I702" s="7"/>
      <c r="J702" s="2">
        <f t="shared" si="157"/>
        <v>0.74722838137472281</v>
      </c>
      <c r="K702" s="2">
        <f t="shared" si="158"/>
        <v>0.24233728968305726</v>
      </c>
      <c r="L702" s="2">
        <f t="shared" si="159"/>
        <v>0</v>
      </c>
      <c r="M702" s="2">
        <f t="shared" si="160"/>
        <v>1.0434328942219934E-2</v>
      </c>
      <c r="N702" s="53">
        <v>5729</v>
      </c>
      <c r="O702" s="53">
        <v>1858</v>
      </c>
      <c r="Q702" s="53">
        <v>61</v>
      </c>
      <c r="X702" s="53">
        <v>1</v>
      </c>
      <c r="Y702" s="53">
        <v>18</v>
      </c>
      <c r="AA702" s="53"/>
      <c r="AG702" t="str">
        <f t="shared" si="161"/>
        <v>Amherst</v>
      </c>
      <c r="AH702" t="s">
        <v>1068</v>
      </c>
      <c r="AI702">
        <v>1</v>
      </c>
      <c r="AK702" s="92">
        <v>25</v>
      </c>
      <c r="AL702" s="94">
        <v>15</v>
      </c>
      <c r="AM702" s="94">
        <v>5</v>
      </c>
      <c r="AN702" s="98">
        <v>1325</v>
      </c>
      <c r="AO702" s="98">
        <f t="shared" si="162"/>
        <v>25015</v>
      </c>
      <c r="AP702" t="s">
        <v>1353</v>
      </c>
      <c r="AQ702">
        <f t="shared" si="163"/>
        <v>2501325</v>
      </c>
      <c r="AU702">
        <v>27.76</v>
      </c>
      <c r="AV702">
        <v>0.04</v>
      </c>
      <c r="AW702">
        <v>27.72</v>
      </c>
    </row>
    <row r="703" spans="1:49" hidden="1" outlineLevel="1">
      <c r="A703" s="54" t="s">
        <v>379</v>
      </c>
      <c r="B703" s="8" t="s">
        <v>2356</v>
      </c>
      <c r="C703" s="1">
        <f t="shared" si="153"/>
        <v>13787</v>
      </c>
      <c r="D703" s="6">
        <f>IF(N703&gt;0, RANK(N703,(N703:P703,Q703:AE703)),0)</f>
        <v>2</v>
      </c>
      <c r="E703" s="6">
        <f>IF(O703&gt;0,RANK(O703,(N703:P703,Q703:AE703)),0)</f>
        <v>1</v>
      </c>
      <c r="F703" s="6">
        <f t="shared" si="154"/>
        <v>0</v>
      </c>
      <c r="G703" s="1">
        <f t="shared" si="155"/>
        <v>1181</v>
      </c>
      <c r="H703" s="2">
        <f t="shared" si="156"/>
        <v>8.5660404729092629E-2</v>
      </c>
      <c r="I703" s="7"/>
      <c r="J703" s="2">
        <f t="shared" si="157"/>
        <v>0.45441357800826865</v>
      </c>
      <c r="K703" s="2">
        <f t="shared" si="158"/>
        <v>0.54007398273736129</v>
      </c>
      <c r="L703" s="2">
        <f t="shared" si="159"/>
        <v>0</v>
      </c>
      <c r="M703" s="2">
        <f t="shared" si="160"/>
        <v>5.5124392543700607E-3</v>
      </c>
      <c r="N703" s="53">
        <v>6265</v>
      </c>
      <c r="O703" s="53">
        <v>7446</v>
      </c>
      <c r="Q703" s="53">
        <v>65</v>
      </c>
      <c r="X703" s="53">
        <v>0</v>
      </c>
      <c r="Y703" s="53">
        <v>11</v>
      </c>
      <c r="AA703" s="53"/>
      <c r="AG703" t="str">
        <f t="shared" si="161"/>
        <v>Andover</v>
      </c>
      <c r="AH703" t="s">
        <v>1956</v>
      </c>
      <c r="AI703">
        <v>5</v>
      </c>
      <c r="AK703" s="92">
        <v>25</v>
      </c>
      <c r="AL703" s="94">
        <v>9</v>
      </c>
      <c r="AM703" s="94">
        <v>10</v>
      </c>
      <c r="AN703" s="98">
        <v>1465</v>
      </c>
      <c r="AO703" s="98">
        <f t="shared" si="162"/>
        <v>25009</v>
      </c>
      <c r="AP703" t="s">
        <v>1353</v>
      </c>
      <c r="AQ703">
        <f t="shared" si="163"/>
        <v>2501465</v>
      </c>
      <c r="AU703">
        <v>32.119999999999997</v>
      </c>
      <c r="AV703">
        <v>1.1200000000000001</v>
      </c>
      <c r="AW703">
        <v>31.01</v>
      </c>
    </row>
    <row r="704" spans="1:49" hidden="1" outlineLevel="1">
      <c r="A704" s="54" t="s">
        <v>1227</v>
      </c>
      <c r="B704" s="8" t="s">
        <v>2356</v>
      </c>
      <c r="C704" s="1">
        <f t="shared" si="153"/>
        <v>20802</v>
      </c>
      <c r="D704" s="6">
        <f>IF(N704&gt;0, RANK(N704,(N704:P704,Q704:AE704)),0)</f>
        <v>1</v>
      </c>
      <c r="E704" s="6">
        <f>IF(O704&gt;0,RANK(O704,(N704:P704,Q704:AE704)),0)</f>
        <v>2</v>
      </c>
      <c r="F704" s="6">
        <f t="shared" si="154"/>
        <v>0</v>
      </c>
      <c r="G704" s="1">
        <f t="shared" si="155"/>
        <v>6851</v>
      </c>
      <c r="H704" s="2">
        <f t="shared" si="156"/>
        <v>0.32934333237188734</v>
      </c>
      <c r="I704" s="7"/>
      <c r="J704" s="2">
        <f t="shared" si="157"/>
        <v>0.66080184597634839</v>
      </c>
      <c r="K704" s="2">
        <f t="shared" si="158"/>
        <v>0.3314585136044611</v>
      </c>
      <c r="L704" s="2">
        <f t="shared" si="159"/>
        <v>0</v>
      </c>
      <c r="M704" s="2">
        <f t="shared" si="160"/>
        <v>7.7396404191905077E-3</v>
      </c>
      <c r="N704" s="53">
        <v>13746</v>
      </c>
      <c r="O704" s="53">
        <v>6895</v>
      </c>
      <c r="Q704" s="53">
        <v>123</v>
      </c>
      <c r="X704" s="53">
        <v>4</v>
      </c>
      <c r="Y704" s="53">
        <v>34</v>
      </c>
      <c r="AA704" s="53"/>
      <c r="AG704" t="str">
        <f t="shared" si="161"/>
        <v>Arlington</v>
      </c>
      <c r="AH704" t="s">
        <v>1792</v>
      </c>
      <c r="AI704">
        <v>7</v>
      </c>
      <c r="AK704" s="92">
        <v>25</v>
      </c>
      <c r="AL704" s="94">
        <v>17</v>
      </c>
      <c r="AM704" s="94">
        <v>10</v>
      </c>
      <c r="AN704" s="98">
        <v>1605</v>
      </c>
      <c r="AO704" s="98">
        <f t="shared" si="162"/>
        <v>25017</v>
      </c>
      <c r="AP704" t="s">
        <v>1353</v>
      </c>
      <c r="AQ704">
        <f t="shared" si="163"/>
        <v>2501605</v>
      </c>
      <c r="AU704">
        <v>5.51</v>
      </c>
      <c r="AV704">
        <v>0.33</v>
      </c>
      <c r="AW704">
        <v>5.18</v>
      </c>
    </row>
    <row r="705" spans="1:49" hidden="1" outlineLevel="1">
      <c r="A705" s="54" t="s">
        <v>1256</v>
      </c>
      <c r="B705" s="8" t="s">
        <v>2356</v>
      </c>
      <c r="C705" s="1">
        <f t="shared" si="153"/>
        <v>1916</v>
      </c>
      <c r="D705" s="6">
        <f>IF(N705&gt;0, RANK(N705,(N705:P705,Q705:AE705)),0)</f>
        <v>1</v>
      </c>
      <c r="E705" s="6">
        <f>IF(O705&gt;0,RANK(O705,(N705:P705,Q705:AE705)),0)</f>
        <v>2</v>
      </c>
      <c r="F705" s="6">
        <f t="shared" si="154"/>
        <v>0</v>
      </c>
      <c r="G705" s="1">
        <f t="shared" si="155"/>
        <v>16</v>
      </c>
      <c r="H705" s="2">
        <f t="shared" si="156"/>
        <v>8.350730688935281E-3</v>
      </c>
      <c r="I705" s="7"/>
      <c r="J705" s="2">
        <f t="shared" si="157"/>
        <v>0.4979123173277662</v>
      </c>
      <c r="K705" s="2">
        <f t="shared" si="158"/>
        <v>0.48956158663883087</v>
      </c>
      <c r="L705" s="2">
        <f t="shared" si="159"/>
        <v>0</v>
      </c>
      <c r="M705" s="2">
        <f t="shared" si="160"/>
        <v>1.2526096033402934E-2</v>
      </c>
      <c r="N705" s="53">
        <v>954</v>
      </c>
      <c r="O705" s="53">
        <v>938</v>
      </c>
      <c r="Q705" s="53">
        <v>19</v>
      </c>
      <c r="X705" s="53">
        <v>0</v>
      </c>
      <c r="Y705" s="53">
        <v>5</v>
      </c>
      <c r="AA705" s="53"/>
      <c r="AG705" t="str">
        <f t="shared" si="161"/>
        <v>Ashburnham</v>
      </c>
      <c r="AH705" s="8" t="s">
        <v>1949</v>
      </c>
      <c r="AI705" s="8">
        <v>1</v>
      </c>
      <c r="AK705" s="92">
        <v>25</v>
      </c>
      <c r="AL705" s="94">
        <v>27</v>
      </c>
      <c r="AM705" s="94">
        <v>5</v>
      </c>
      <c r="AN705" s="98">
        <v>1885</v>
      </c>
      <c r="AO705" s="98">
        <f t="shared" si="162"/>
        <v>25027</v>
      </c>
      <c r="AP705" t="s">
        <v>1353</v>
      </c>
      <c r="AQ705">
        <f t="shared" si="163"/>
        <v>2501885</v>
      </c>
      <c r="AU705">
        <v>41</v>
      </c>
      <c r="AV705">
        <v>2.33</v>
      </c>
      <c r="AW705">
        <v>38.67</v>
      </c>
    </row>
    <row r="706" spans="1:49" hidden="1" outlineLevel="1">
      <c r="A706" s="54" t="s">
        <v>592</v>
      </c>
      <c r="B706" s="8" t="s">
        <v>2356</v>
      </c>
      <c r="C706" s="1">
        <f t="shared" si="153"/>
        <v>1102</v>
      </c>
      <c r="D706" s="6">
        <f>IF(N706&gt;0, RANK(N706,(N706:P706,Q706:AE706)),0)</f>
        <v>2</v>
      </c>
      <c r="E706" s="6">
        <f>IF(O706&gt;0,RANK(O706,(N706:P706,Q706:AE706)),0)</f>
        <v>1</v>
      </c>
      <c r="F706" s="6">
        <f t="shared" si="154"/>
        <v>0</v>
      </c>
      <c r="G706" s="1">
        <f t="shared" si="155"/>
        <v>181</v>
      </c>
      <c r="H706" s="2">
        <f t="shared" si="156"/>
        <v>0.16424682395644283</v>
      </c>
      <c r="I706" s="7"/>
      <c r="J706" s="2">
        <f t="shared" si="157"/>
        <v>0.41016333938294008</v>
      </c>
      <c r="K706" s="2">
        <f t="shared" si="158"/>
        <v>0.574410163339383</v>
      </c>
      <c r="L706" s="2">
        <f t="shared" si="159"/>
        <v>0</v>
      </c>
      <c r="M706" s="2">
        <f t="shared" si="160"/>
        <v>1.5426497277676976E-2</v>
      </c>
      <c r="N706" s="53">
        <v>452</v>
      </c>
      <c r="O706" s="53">
        <v>633</v>
      </c>
      <c r="Q706" s="53">
        <v>13</v>
      </c>
      <c r="X706" s="53">
        <v>0</v>
      </c>
      <c r="Y706" s="53">
        <v>4</v>
      </c>
      <c r="AA706" s="53"/>
      <c r="AG706" t="str">
        <f t="shared" si="161"/>
        <v>Ashby</v>
      </c>
      <c r="AH706" t="s">
        <v>1792</v>
      </c>
      <c r="AI706">
        <v>1</v>
      </c>
      <c r="AK706" s="92">
        <v>25</v>
      </c>
      <c r="AL706" s="94">
        <v>17</v>
      </c>
      <c r="AM706" s="94">
        <v>15</v>
      </c>
      <c r="AN706" s="98">
        <v>1955</v>
      </c>
      <c r="AO706" s="98">
        <f t="shared" si="162"/>
        <v>25017</v>
      </c>
      <c r="AP706" t="s">
        <v>1353</v>
      </c>
      <c r="AQ706">
        <f t="shared" si="163"/>
        <v>2501955</v>
      </c>
      <c r="AU706">
        <v>24.17</v>
      </c>
      <c r="AV706">
        <v>0.37</v>
      </c>
      <c r="AW706">
        <v>23.8</v>
      </c>
    </row>
    <row r="707" spans="1:49" hidden="1" outlineLevel="1">
      <c r="A707" s="54" t="s">
        <v>706</v>
      </c>
      <c r="B707" s="8" t="s">
        <v>2356</v>
      </c>
      <c r="C707" s="1">
        <f t="shared" si="153"/>
        <v>780</v>
      </c>
      <c r="D707" s="6">
        <f>IF(N707&gt;0, RANK(N707,(N707:P707,Q707:AE707)),0)</f>
        <v>1</v>
      </c>
      <c r="E707" s="6">
        <f>IF(O707&gt;0,RANK(O707,(N707:P707,Q707:AE707)),0)</f>
        <v>2</v>
      </c>
      <c r="F707" s="6">
        <f t="shared" si="154"/>
        <v>0</v>
      </c>
      <c r="G707" s="1">
        <f t="shared" si="155"/>
        <v>184</v>
      </c>
      <c r="H707" s="2">
        <f t="shared" si="156"/>
        <v>0.23589743589743589</v>
      </c>
      <c r="I707" s="7"/>
      <c r="J707" s="2">
        <f t="shared" si="157"/>
        <v>0.60897435897435892</v>
      </c>
      <c r="K707" s="2">
        <f t="shared" si="158"/>
        <v>0.37307692307692308</v>
      </c>
      <c r="L707" s="2">
        <f t="shared" si="159"/>
        <v>0</v>
      </c>
      <c r="M707" s="2">
        <f t="shared" si="160"/>
        <v>1.7948717948717996E-2</v>
      </c>
      <c r="N707" s="53">
        <v>475</v>
      </c>
      <c r="O707" s="53">
        <v>291</v>
      </c>
      <c r="Q707" s="53">
        <v>12</v>
      </c>
      <c r="X707" s="53">
        <v>1</v>
      </c>
      <c r="Y707" s="53">
        <v>1</v>
      </c>
      <c r="AA707" s="53"/>
      <c r="AG707" t="str">
        <f t="shared" si="161"/>
        <v>Ashfield</v>
      </c>
      <c r="AH707" t="s">
        <v>2924</v>
      </c>
      <c r="AI707">
        <v>1</v>
      </c>
      <c r="AK707" s="92">
        <v>25</v>
      </c>
      <c r="AL707" s="94">
        <v>11</v>
      </c>
      <c r="AM707" s="94">
        <v>5</v>
      </c>
      <c r="AN707" s="98">
        <v>2095</v>
      </c>
      <c r="AO707" s="98">
        <f t="shared" si="162"/>
        <v>25011</v>
      </c>
      <c r="AP707" t="s">
        <v>1353</v>
      </c>
      <c r="AQ707">
        <f t="shared" si="163"/>
        <v>2502095</v>
      </c>
      <c r="AU707">
        <v>40.42</v>
      </c>
      <c r="AV707">
        <v>0.12</v>
      </c>
      <c r="AW707">
        <v>40.299999999999997</v>
      </c>
    </row>
    <row r="708" spans="1:49" hidden="1" outlineLevel="1">
      <c r="A708" s="54" t="s">
        <v>2287</v>
      </c>
      <c r="B708" s="8" t="s">
        <v>2356</v>
      </c>
      <c r="C708" s="1">
        <f t="shared" si="153"/>
        <v>4946</v>
      </c>
      <c r="D708" s="6">
        <f>IF(N708&gt;0, RANK(N708,(N708:P708,Q708:AE708)),0)</f>
        <v>1</v>
      </c>
      <c r="E708" s="6">
        <f>IF(O708&gt;0,RANK(O708,(N708:P708,Q708:AE708)),0)</f>
        <v>2</v>
      </c>
      <c r="F708" s="6">
        <f t="shared" si="154"/>
        <v>0</v>
      </c>
      <c r="G708" s="1">
        <f t="shared" si="155"/>
        <v>788</v>
      </c>
      <c r="H708" s="2">
        <f t="shared" si="156"/>
        <v>0.15932066316215124</v>
      </c>
      <c r="I708" s="7"/>
      <c r="J708" s="2">
        <f t="shared" si="157"/>
        <v>0.57602102709260006</v>
      </c>
      <c r="K708" s="2">
        <f t="shared" si="158"/>
        <v>0.41670036393044885</v>
      </c>
      <c r="L708" s="2">
        <f t="shared" si="159"/>
        <v>0</v>
      </c>
      <c r="M708" s="2">
        <f t="shared" si="160"/>
        <v>7.2786089769510953E-3</v>
      </c>
      <c r="N708" s="53">
        <v>2849</v>
      </c>
      <c r="O708" s="53">
        <v>2061</v>
      </c>
      <c r="Q708" s="53">
        <v>33</v>
      </c>
      <c r="X708" s="53">
        <v>0</v>
      </c>
      <c r="Y708" s="53">
        <v>3</v>
      </c>
      <c r="AA708" s="53"/>
      <c r="AG708" t="str">
        <f t="shared" si="161"/>
        <v>Ashland</v>
      </c>
      <c r="AH708" t="s">
        <v>1792</v>
      </c>
      <c r="AI708">
        <v>3</v>
      </c>
      <c r="AK708" s="92">
        <v>25</v>
      </c>
      <c r="AL708" s="94">
        <v>17</v>
      </c>
      <c r="AM708" s="94">
        <v>20</v>
      </c>
      <c r="AN708" s="98">
        <v>2130</v>
      </c>
      <c r="AO708" s="98">
        <f t="shared" si="162"/>
        <v>25017</v>
      </c>
      <c r="AP708" t="s">
        <v>1353</v>
      </c>
      <c r="AQ708">
        <f t="shared" si="163"/>
        <v>2502130</v>
      </c>
      <c r="AU708">
        <v>12.92</v>
      </c>
      <c r="AV708">
        <v>0.48</v>
      </c>
      <c r="AW708">
        <v>12.44</v>
      </c>
    </row>
    <row r="709" spans="1:49" hidden="1" outlineLevel="1">
      <c r="A709" s="54" t="s">
        <v>707</v>
      </c>
      <c r="B709" s="8" t="s">
        <v>2356</v>
      </c>
      <c r="C709" s="1">
        <f t="shared" si="153"/>
        <v>3367</v>
      </c>
      <c r="D709" s="6">
        <f>IF(N709&gt;0, RANK(N709,(N709:P709,Q709:AE709)),0)</f>
        <v>1</v>
      </c>
      <c r="E709" s="6">
        <f>IF(O709&gt;0,RANK(O709,(N709:P709,Q709:AE709)),0)</f>
        <v>2</v>
      </c>
      <c r="F709" s="6">
        <f t="shared" si="154"/>
        <v>0</v>
      </c>
      <c r="G709" s="1">
        <f t="shared" si="155"/>
        <v>26</v>
      </c>
      <c r="H709" s="2">
        <f t="shared" si="156"/>
        <v>7.7220077220077222E-3</v>
      </c>
      <c r="I709" s="7"/>
      <c r="J709" s="2">
        <f t="shared" si="157"/>
        <v>0.49480249480249483</v>
      </c>
      <c r="K709" s="2">
        <f t="shared" si="158"/>
        <v>0.48708048708048707</v>
      </c>
      <c r="L709" s="2">
        <f t="shared" si="159"/>
        <v>0</v>
      </c>
      <c r="M709" s="2">
        <f t="shared" si="160"/>
        <v>1.8117018117018102E-2</v>
      </c>
      <c r="N709" s="53">
        <v>1666</v>
      </c>
      <c r="O709" s="53">
        <v>1640</v>
      </c>
      <c r="Q709" s="53">
        <v>28</v>
      </c>
      <c r="X709" s="53">
        <v>20</v>
      </c>
      <c r="Y709" s="53">
        <v>13</v>
      </c>
      <c r="AA709" s="53"/>
      <c r="AG709" t="str">
        <f t="shared" si="161"/>
        <v>Athol</v>
      </c>
      <c r="AH709" s="8" t="s">
        <v>1949</v>
      </c>
      <c r="AI709" s="8">
        <v>1</v>
      </c>
      <c r="AK709" s="92">
        <v>25</v>
      </c>
      <c r="AL709" s="94">
        <v>27</v>
      </c>
      <c r="AM709" s="94">
        <v>10</v>
      </c>
      <c r="AN709" s="98">
        <v>2480</v>
      </c>
      <c r="AO709" s="98">
        <f t="shared" si="162"/>
        <v>25027</v>
      </c>
      <c r="AP709" t="s">
        <v>1353</v>
      </c>
      <c r="AQ709">
        <f t="shared" si="163"/>
        <v>2502480</v>
      </c>
      <c r="AU709">
        <v>33.39</v>
      </c>
      <c r="AV709">
        <v>0.82</v>
      </c>
      <c r="AW709">
        <v>32.57</v>
      </c>
    </row>
    <row r="710" spans="1:49" hidden="1" outlineLevel="1">
      <c r="A710" s="54" t="s">
        <v>712</v>
      </c>
      <c r="B710" s="8" t="s">
        <v>2356</v>
      </c>
      <c r="C710" s="1">
        <f t="shared" si="153"/>
        <v>11106</v>
      </c>
      <c r="D710" s="6">
        <f>IF(N710&gt;0, RANK(N710,(N710:P710,Q710:AE710)),0)</f>
        <v>1</v>
      </c>
      <c r="E710" s="6">
        <f>IF(O710&gt;0,RANK(O710,(N710:P710,Q710:AE710)),0)</f>
        <v>2</v>
      </c>
      <c r="F710" s="6">
        <f t="shared" si="154"/>
        <v>0</v>
      </c>
      <c r="G710" s="1">
        <f t="shared" si="155"/>
        <v>345</v>
      </c>
      <c r="H710" s="2">
        <f t="shared" si="156"/>
        <v>3.1064289573203674E-2</v>
      </c>
      <c r="I710" s="7"/>
      <c r="J710" s="2">
        <f t="shared" si="157"/>
        <v>0.50882405906717088</v>
      </c>
      <c r="K710" s="2">
        <f t="shared" si="158"/>
        <v>0.4777597694939672</v>
      </c>
      <c r="L710" s="2">
        <f t="shared" si="159"/>
        <v>0</v>
      </c>
      <c r="M710" s="2">
        <f t="shared" si="160"/>
        <v>1.3416171438861924E-2</v>
      </c>
      <c r="N710" s="53">
        <v>5651</v>
      </c>
      <c r="O710" s="53">
        <v>5306</v>
      </c>
      <c r="Q710" s="53">
        <v>105</v>
      </c>
      <c r="X710" s="53">
        <v>2</v>
      </c>
      <c r="Y710" s="53">
        <v>42</v>
      </c>
      <c r="AA710" s="53"/>
      <c r="AG710" t="str">
        <f t="shared" si="161"/>
        <v>Attleboro</v>
      </c>
      <c r="AH710" t="s">
        <v>764</v>
      </c>
      <c r="AI710">
        <v>3</v>
      </c>
      <c r="AK710" s="92">
        <v>25</v>
      </c>
      <c r="AL710" s="94">
        <v>5</v>
      </c>
      <c r="AM710" s="94">
        <v>10</v>
      </c>
      <c r="AN710" s="98">
        <v>2690</v>
      </c>
      <c r="AO710" s="98">
        <f t="shared" si="162"/>
        <v>25005</v>
      </c>
      <c r="AP710" t="s">
        <v>2485</v>
      </c>
      <c r="AQ710">
        <f t="shared" si="163"/>
        <v>2502690</v>
      </c>
      <c r="AU710">
        <v>28.28</v>
      </c>
      <c r="AV710">
        <v>0.77</v>
      </c>
      <c r="AW710">
        <v>27.51</v>
      </c>
    </row>
    <row r="711" spans="1:49" hidden="1" outlineLevel="1">
      <c r="A711" s="54" t="s">
        <v>2151</v>
      </c>
      <c r="B711" s="8" t="s">
        <v>2356</v>
      </c>
      <c r="C711" s="1">
        <f t="shared" si="153"/>
        <v>6549</v>
      </c>
      <c r="D711" s="6">
        <f>IF(N711&gt;0, RANK(N711,(N711:P711,Q711:AE711)),0)</f>
        <v>1</v>
      </c>
      <c r="E711" s="6">
        <f>IF(O711&gt;0,RANK(O711,(N711:P711,Q711:AE711)),0)</f>
        <v>2</v>
      </c>
      <c r="F711" s="6">
        <f t="shared" si="154"/>
        <v>0</v>
      </c>
      <c r="G711" s="1">
        <f t="shared" si="155"/>
        <v>233</v>
      </c>
      <c r="H711" s="2">
        <f t="shared" si="156"/>
        <v>3.5577950832188121E-2</v>
      </c>
      <c r="I711" s="7"/>
      <c r="J711" s="2">
        <f t="shared" si="157"/>
        <v>0.51397159871736142</v>
      </c>
      <c r="K711" s="2">
        <f t="shared" si="158"/>
        <v>0.4783936478851733</v>
      </c>
      <c r="L711" s="2">
        <f t="shared" si="159"/>
        <v>0</v>
      </c>
      <c r="M711" s="2">
        <f t="shared" si="160"/>
        <v>7.634753397465277E-3</v>
      </c>
      <c r="N711" s="53">
        <v>3366</v>
      </c>
      <c r="O711" s="53">
        <v>3133</v>
      </c>
      <c r="Q711" s="53">
        <v>37</v>
      </c>
      <c r="X711" s="53">
        <v>2</v>
      </c>
      <c r="Y711" s="53">
        <v>11</v>
      </c>
      <c r="AA711" s="53"/>
      <c r="AG711" t="str">
        <f t="shared" si="161"/>
        <v>Auburn</v>
      </c>
      <c r="AH711" s="8" t="s">
        <v>1949</v>
      </c>
      <c r="AI711" s="8">
        <v>3</v>
      </c>
      <c r="AK711" s="92">
        <v>25</v>
      </c>
      <c r="AL711" s="94">
        <v>27</v>
      </c>
      <c r="AM711" s="94">
        <v>15</v>
      </c>
      <c r="AN711" s="98">
        <v>2760</v>
      </c>
      <c r="AO711" s="98">
        <f t="shared" si="162"/>
        <v>25027</v>
      </c>
      <c r="AP711" t="s">
        <v>1353</v>
      </c>
      <c r="AQ711">
        <f t="shared" si="163"/>
        <v>2502760</v>
      </c>
      <c r="AU711">
        <v>16.399999999999999</v>
      </c>
      <c r="AV711">
        <v>1.04</v>
      </c>
      <c r="AW711">
        <v>15.36</v>
      </c>
    </row>
    <row r="712" spans="1:49" hidden="1" outlineLevel="1">
      <c r="A712" s="54" t="s">
        <v>2152</v>
      </c>
      <c r="B712" s="8" t="s">
        <v>2356</v>
      </c>
      <c r="C712" s="1">
        <f t="shared" si="153"/>
        <v>2106</v>
      </c>
      <c r="D712" s="6">
        <f>IF(N712&gt;0, RANK(N712,(N712:P712,Q712:AE712)),0)</f>
        <v>1</v>
      </c>
      <c r="E712" s="6">
        <f>IF(O712&gt;0,RANK(O712,(N712:P712,Q712:AE712)),0)</f>
        <v>2</v>
      </c>
      <c r="F712" s="6">
        <f t="shared" si="154"/>
        <v>0</v>
      </c>
      <c r="G712" s="1">
        <f t="shared" si="155"/>
        <v>212</v>
      </c>
      <c r="H712" s="2">
        <f t="shared" si="156"/>
        <v>0.10066476733143399</v>
      </c>
      <c r="I712" s="7"/>
      <c r="J712" s="2">
        <f t="shared" si="157"/>
        <v>0.54605887939221276</v>
      </c>
      <c r="K712" s="2">
        <f t="shared" si="158"/>
        <v>0.44539411206077872</v>
      </c>
      <c r="L712" s="2">
        <f t="shared" si="159"/>
        <v>0</v>
      </c>
      <c r="M712" s="2">
        <f t="shared" si="160"/>
        <v>8.5470085470085166E-3</v>
      </c>
      <c r="N712" s="53">
        <v>1150</v>
      </c>
      <c r="O712" s="53">
        <v>938</v>
      </c>
      <c r="Q712" s="53">
        <v>16</v>
      </c>
      <c r="X712" s="53">
        <v>1</v>
      </c>
      <c r="Y712" s="53">
        <v>1</v>
      </c>
      <c r="AA712" s="53"/>
      <c r="AG712" t="str">
        <f t="shared" si="161"/>
        <v>Avon</v>
      </c>
      <c r="AH712" t="s">
        <v>2729</v>
      </c>
      <c r="AI712">
        <v>9</v>
      </c>
      <c r="AK712" s="92">
        <v>25</v>
      </c>
      <c r="AL712" s="94">
        <v>21</v>
      </c>
      <c r="AM712" s="94">
        <v>5</v>
      </c>
      <c r="AN712" s="98">
        <v>2935</v>
      </c>
      <c r="AO712" s="98">
        <f t="shared" si="162"/>
        <v>25021</v>
      </c>
      <c r="AP712" t="s">
        <v>1353</v>
      </c>
      <c r="AQ712">
        <f t="shared" si="163"/>
        <v>2502935</v>
      </c>
      <c r="AU712">
        <v>4.57</v>
      </c>
      <c r="AV712">
        <v>0.19</v>
      </c>
      <c r="AW712">
        <v>4.38</v>
      </c>
    </row>
    <row r="713" spans="1:49" hidden="1" outlineLevel="1">
      <c r="A713" s="54" t="s">
        <v>2212</v>
      </c>
      <c r="B713" s="8" t="s">
        <v>2356</v>
      </c>
      <c r="C713" s="1">
        <f t="shared" si="153"/>
        <v>1858</v>
      </c>
      <c r="D713" s="6">
        <f>IF(N713&gt;0, RANK(N713,(N713:P713,Q713:AE713)),0)</f>
        <v>1</v>
      </c>
      <c r="E713" s="6">
        <f>IF(O713&gt;0,RANK(O713,(N713:P713,Q713:AE713)),0)</f>
        <v>2</v>
      </c>
      <c r="F713" s="6">
        <f t="shared" si="154"/>
        <v>0</v>
      </c>
      <c r="G713" s="1">
        <f t="shared" si="155"/>
        <v>248</v>
      </c>
      <c r="H713" s="2">
        <f t="shared" si="156"/>
        <v>0.13347685683530677</v>
      </c>
      <c r="I713" s="7"/>
      <c r="J713" s="2">
        <f t="shared" si="157"/>
        <v>0.56189451022604953</v>
      </c>
      <c r="K713" s="2">
        <f t="shared" si="158"/>
        <v>0.42841765339074273</v>
      </c>
      <c r="L713" s="2">
        <f t="shared" si="159"/>
        <v>0</v>
      </c>
      <c r="M713" s="2">
        <f t="shared" si="160"/>
        <v>9.6878363832077485E-3</v>
      </c>
      <c r="N713" s="53">
        <v>1044</v>
      </c>
      <c r="O713" s="53">
        <v>796</v>
      </c>
      <c r="Q713" s="53">
        <v>13</v>
      </c>
      <c r="X713" s="53">
        <v>0</v>
      </c>
      <c r="Y713" s="53">
        <v>5</v>
      </c>
      <c r="AA713" s="53"/>
      <c r="AG713" t="str">
        <f t="shared" si="161"/>
        <v>Ayer</v>
      </c>
      <c r="AH713" t="s">
        <v>1792</v>
      </c>
      <c r="AI713">
        <v>5</v>
      </c>
      <c r="AK713" s="92">
        <v>25</v>
      </c>
      <c r="AL713" s="94">
        <v>17</v>
      </c>
      <c r="AM713" s="94">
        <v>25</v>
      </c>
      <c r="AN713" s="98">
        <v>3005</v>
      </c>
      <c r="AO713" s="98">
        <f t="shared" si="162"/>
        <v>25017</v>
      </c>
      <c r="AP713" t="s">
        <v>1353</v>
      </c>
      <c r="AQ713">
        <f t="shared" si="163"/>
        <v>2503005</v>
      </c>
      <c r="AU713">
        <v>9.57</v>
      </c>
      <c r="AV713">
        <v>0.55000000000000004</v>
      </c>
      <c r="AW713">
        <v>9.02</v>
      </c>
    </row>
    <row r="714" spans="1:49" hidden="1" outlineLevel="1">
      <c r="A714" s="54" t="s">
        <v>156</v>
      </c>
      <c r="B714" s="8" t="s">
        <v>2356</v>
      </c>
      <c r="C714" s="1">
        <f t="shared" si="153"/>
        <v>18944</v>
      </c>
      <c r="D714" s="6">
        <f>IF(N714&gt;0, RANK(N714,(N714:P714,Q714:AE714)),0)</f>
        <v>1</v>
      </c>
      <c r="E714" s="6">
        <f>IF(O714&gt;0,RANK(O714,(N714:P714,Q714:AE714)),0)</f>
        <v>2</v>
      </c>
      <c r="F714" s="6">
        <f t="shared" si="154"/>
        <v>0</v>
      </c>
      <c r="G714" s="1">
        <f t="shared" si="155"/>
        <v>788</v>
      </c>
      <c r="H714" s="2">
        <f t="shared" si="156"/>
        <v>4.1596283783783786E-2</v>
      </c>
      <c r="I714" s="7"/>
      <c r="J714" s="2">
        <f t="shared" si="157"/>
        <v>0.51794763513513509</v>
      </c>
      <c r="K714" s="2">
        <f t="shared" si="158"/>
        <v>0.47635135135135137</v>
      </c>
      <c r="L714" s="2">
        <f t="shared" si="159"/>
        <v>0</v>
      </c>
      <c r="M714" s="2">
        <f t="shared" si="160"/>
        <v>5.701013513513542E-3</v>
      </c>
      <c r="N714" s="53">
        <v>9812</v>
      </c>
      <c r="O714" s="53">
        <v>9024</v>
      </c>
      <c r="Q714" s="53">
        <v>83</v>
      </c>
      <c r="X714" s="53">
        <v>4</v>
      </c>
      <c r="Y714" s="53">
        <v>21</v>
      </c>
      <c r="AA714" s="53"/>
      <c r="AG714" t="str">
        <f t="shared" si="161"/>
        <v>Barnstable</v>
      </c>
      <c r="AH714" t="s">
        <v>156</v>
      </c>
      <c r="AI714">
        <v>10</v>
      </c>
      <c r="AK714" s="92">
        <v>25</v>
      </c>
      <c r="AL714" s="94">
        <v>1</v>
      </c>
      <c r="AM714" s="94">
        <v>5</v>
      </c>
      <c r="AN714" s="98">
        <v>3600</v>
      </c>
      <c r="AO714" s="98">
        <f t="shared" si="162"/>
        <v>25001</v>
      </c>
      <c r="AP714" t="s">
        <v>2485</v>
      </c>
      <c r="AQ714">
        <f t="shared" si="163"/>
        <v>2503600</v>
      </c>
      <c r="AU714">
        <v>76.25</v>
      </c>
      <c r="AV714">
        <v>16.21</v>
      </c>
      <c r="AW714">
        <v>60.04</v>
      </c>
    </row>
    <row r="715" spans="1:49" hidden="1" outlineLevel="1">
      <c r="A715" s="54" t="s">
        <v>2213</v>
      </c>
      <c r="B715" s="8" t="s">
        <v>2356</v>
      </c>
      <c r="C715" s="1">
        <f t="shared" si="153"/>
        <v>1878</v>
      </c>
      <c r="D715" s="6">
        <f>IF(N715&gt;0, RANK(N715,(N715:P715,Q715:AE715)),0)</f>
        <v>1</v>
      </c>
      <c r="E715" s="6">
        <f>IF(O715&gt;0,RANK(O715,(N715:P715,Q715:AE715)),0)</f>
        <v>2</v>
      </c>
      <c r="F715" s="6">
        <f t="shared" si="154"/>
        <v>0</v>
      </c>
      <c r="G715" s="1">
        <f t="shared" si="155"/>
        <v>143</v>
      </c>
      <c r="H715" s="2">
        <f t="shared" si="156"/>
        <v>7.6144834930777422E-2</v>
      </c>
      <c r="I715" s="7"/>
      <c r="J715" s="2">
        <f t="shared" si="157"/>
        <v>0.53088391906283283</v>
      </c>
      <c r="K715" s="2">
        <f t="shared" si="158"/>
        <v>0.45473908413205538</v>
      </c>
      <c r="L715" s="2">
        <f t="shared" si="159"/>
        <v>0</v>
      </c>
      <c r="M715" s="2">
        <f t="shared" si="160"/>
        <v>1.4376996805111786E-2</v>
      </c>
      <c r="N715" s="53">
        <v>997</v>
      </c>
      <c r="O715" s="53">
        <v>854</v>
      </c>
      <c r="Q715" s="53">
        <v>22</v>
      </c>
      <c r="X715" s="53">
        <v>0</v>
      </c>
      <c r="Y715" s="53">
        <v>5</v>
      </c>
      <c r="AA715" s="53"/>
      <c r="AG715" t="str">
        <f t="shared" si="161"/>
        <v>Barre</v>
      </c>
      <c r="AH715" s="8" t="s">
        <v>1949</v>
      </c>
      <c r="AI715" s="8">
        <v>1</v>
      </c>
      <c r="AK715" s="92">
        <v>25</v>
      </c>
      <c r="AL715" s="94">
        <v>27</v>
      </c>
      <c r="AM715" s="94">
        <v>20</v>
      </c>
      <c r="AN715" s="98">
        <v>3740</v>
      </c>
      <c r="AO715" s="98">
        <f t="shared" si="162"/>
        <v>25027</v>
      </c>
      <c r="AP715" t="s">
        <v>1353</v>
      </c>
      <c r="AQ715">
        <f t="shared" si="163"/>
        <v>2503740</v>
      </c>
      <c r="AU715">
        <v>44.61</v>
      </c>
      <c r="AV715">
        <v>0.28000000000000003</v>
      </c>
      <c r="AW715">
        <v>44.33</v>
      </c>
    </row>
    <row r="716" spans="1:49" hidden="1" outlineLevel="1">
      <c r="A716" s="54" t="s">
        <v>842</v>
      </c>
      <c r="B716" s="8" t="s">
        <v>2356</v>
      </c>
      <c r="C716" s="1">
        <f t="shared" si="153"/>
        <v>552</v>
      </c>
      <c r="D716" s="6">
        <f>IF(N716&gt;0, RANK(N716,(N716:P716,Q716:AE716)),0)</f>
        <v>1</v>
      </c>
      <c r="E716" s="6">
        <f>IF(O716&gt;0,RANK(O716,(N716:P716,Q716:AE716)),0)</f>
        <v>2</v>
      </c>
      <c r="F716" s="6">
        <f t="shared" si="154"/>
        <v>0</v>
      </c>
      <c r="G716" s="1">
        <f t="shared" si="155"/>
        <v>94</v>
      </c>
      <c r="H716" s="2">
        <f t="shared" si="156"/>
        <v>0.17028985507246377</v>
      </c>
      <c r="I716" s="7"/>
      <c r="J716" s="2">
        <f t="shared" si="157"/>
        <v>0.5688405797101449</v>
      </c>
      <c r="K716" s="2">
        <f t="shared" si="158"/>
        <v>0.39855072463768115</v>
      </c>
      <c r="L716" s="2">
        <f t="shared" si="159"/>
        <v>0</v>
      </c>
      <c r="M716" s="2">
        <f t="shared" si="160"/>
        <v>3.2608695652173947E-2</v>
      </c>
      <c r="N716" s="53">
        <v>314</v>
      </c>
      <c r="O716" s="53">
        <v>220</v>
      </c>
      <c r="Q716" s="53">
        <v>15</v>
      </c>
      <c r="X716" s="53">
        <v>0</v>
      </c>
      <c r="Y716" s="53">
        <v>3</v>
      </c>
      <c r="AA716" s="53"/>
      <c r="AG716" t="str">
        <f t="shared" si="161"/>
        <v>Becket</v>
      </c>
      <c r="AH716" t="s">
        <v>1968</v>
      </c>
      <c r="AI716">
        <v>1</v>
      </c>
      <c r="AK716" s="92">
        <v>25</v>
      </c>
      <c r="AL716" s="94">
        <v>3</v>
      </c>
      <c r="AM716" s="94">
        <v>15</v>
      </c>
      <c r="AN716" s="98">
        <v>4545</v>
      </c>
      <c r="AO716" s="98">
        <f t="shared" si="162"/>
        <v>25003</v>
      </c>
      <c r="AP716" t="s">
        <v>1353</v>
      </c>
      <c r="AQ716">
        <f t="shared" si="163"/>
        <v>2504545</v>
      </c>
      <c r="AU716">
        <v>47.76</v>
      </c>
      <c r="AV716">
        <v>1.49</v>
      </c>
      <c r="AW716">
        <v>46.26</v>
      </c>
    </row>
    <row r="717" spans="1:49" hidden="1" outlineLevel="1">
      <c r="A717" s="54" t="s">
        <v>1310</v>
      </c>
      <c r="B717" s="8" t="s">
        <v>2356</v>
      </c>
      <c r="C717" s="1">
        <f t="shared" si="153"/>
        <v>5527</v>
      </c>
      <c r="D717" s="6">
        <f>IF(N717&gt;0, RANK(N717,(N717:P717,Q717:AE717)),0)</f>
        <v>1</v>
      </c>
      <c r="E717" s="6">
        <f>IF(O717&gt;0,RANK(O717,(N717:P717,Q717:AE717)),0)</f>
        <v>2</v>
      </c>
      <c r="F717" s="6">
        <f t="shared" si="154"/>
        <v>0</v>
      </c>
      <c r="G717" s="1">
        <f t="shared" si="155"/>
        <v>770</v>
      </c>
      <c r="H717" s="2">
        <f t="shared" si="156"/>
        <v>0.13931608467523068</v>
      </c>
      <c r="I717" s="7"/>
      <c r="J717" s="2">
        <f t="shared" si="157"/>
        <v>0.56594897774561248</v>
      </c>
      <c r="K717" s="2">
        <f t="shared" si="158"/>
        <v>0.42663289307038177</v>
      </c>
      <c r="L717" s="2">
        <f t="shared" si="159"/>
        <v>0</v>
      </c>
      <c r="M717" s="2">
        <f t="shared" si="160"/>
        <v>7.4181291840057506E-3</v>
      </c>
      <c r="N717" s="53">
        <v>3128</v>
      </c>
      <c r="O717" s="53">
        <v>2358</v>
      </c>
      <c r="Q717" s="53">
        <v>35</v>
      </c>
      <c r="X717" s="53">
        <v>0</v>
      </c>
      <c r="Y717" s="53">
        <v>6</v>
      </c>
      <c r="AA717" s="53"/>
      <c r="AG717" t="str">
        <f t="shared" si="161"/>
        <v>Bedford</v>
      </c>
      <c r="AH717" t="s">
        <v>1792</v>
      </c>
      <c r="AI717">
        <v>6</v>
      </c>
      <c r="AK717" s="92">
        <v>25</v>
      </c>
      <c r="AL717" s="94">
        <v>17</v>
      </c>
      <c r="AM717" s="94">
        <v>30</v>
      </c>
      <c r="AN717" s="98">
        <v>4615</v>
      </c>
      <c r="AO717" s="98">
        <f t="shared" si="162"/>
        <v>25017</v>
      </c>
      <c r="AP717" t="s">
        <v>1353</v>
      </c>
      <c r="AQ717">
        <f t="shared" si="163"/>
        <v>2504615</v>
      </c>
      <c r="AU717">
        <v>13.87</v>
      </c>
      <c r="AV717">
        <v>0.13</v>
      </c>
      <c r="AW717">
        <v>13.74</v>
      </c>
    </row>
    <row r="718" spans="1:49" hidden="1" outlineLevel="1">
      <c r="A718" s="54" t="s">
        <v>413</v>
      </c>
      <c r="B718" s="8" t="s">
        <v>2356</v>
      </c>
      <c r="C718" s="1">
        <f t="shared" si="153"/>
        <v>3996</v>
      </c>
      <c r="D718" s="6">
        <f>IF(N718&gt;0, RANK(N718,(N718:P718,Q718:AE718)),0)</f>
        <v>1</v>
      </c>
      <c r="E718" s="6">
        <f>IF(O718&gt;0,RANK(O718,(N718:P718,Q718:AE718)),0)</f>
        <v>2</v>
      </c>
      <c r="F718" s="6">
        <f t="shared" si="154"/>
        <v>0</v>
      </c>
      <c r="G718" s="1">
        <f t="shared" si="155"/>
        <v>374</v>
      </c>
      <c r="H718" s="2">
        <f t="shared" si="156"/>
        <v>9.3593593593593594E-2</v>
      </c>
      <c r="I718" s="7"/>
      <c r="J718" s="2">
        <f t="shared" si="157"/>
        <v>0.53978978978978975</v>
      </c>
      <c r="K718" s="2">
        <f t="shared" si="158"/>
        <v>0.44619619619619622</v>
      </c>
      <c r="L718" s="2">
        <f t="shared" si="159"/>
        <v>0</v>
      </c>
      <c r="M718" s="2">
        <f t="shared" si="160"/>
        <v>1.4014014014014031E-2</v>
      </c>
      <c r="N718" s="53">
        <v>2157</v>
      </c>
      <c r="O718" s="53">
        <v>1783</v>
      </c>
      <c r="Q718" s="53">
        <v>48</v>
      </c>
      <c r="X718" s="53">
        <v>0</v>
      </c>
      <c r="Y718" s="53">
        <v>8</v>
      </c>
      <c r="AA718" s="53"/>
      <c r="AG718" t="str">
        <f t="shared" si="161"/>
        <v>Belchertown</v>
      </c>
      <c r="AH718" t="s">
        <v>1068</v>
      </c>
      <c r="AI718">
        <v>1</v>
      </c>
      <c r="AK718" s="92">
        <v>25</v>
      </c>
      <c r="AL718" s="94">
        <v>15</v>
      </c>
      <c r="AM718" s="94">
        <v>10</v>
      </c>
      <c r="AN718" s="98">
        <v>4825</v>
      </c>
      <c r="AO718" s="98">
        <f t="shared" si="162"/>
        <v>25015</v>
      </c>
      <c r="AP718" t="s">
        <v>1353</v>
      </c>
      <c r="AQ718">
        <f t="shared" si="163"/>
        <v>2504825</v>
      </c>
      <c r="AU718">
        <v>55.36</v>
      </c>
      <c r="AV718">
        <v>2.64</v>
      </c>
      <c r="AW718">
        <v>52.73</v>
      </c>
    </row>
    <row r="719" spans="1:49" hidden="1" outlineLevel="1">
      <c r="A719" s="54" t="s">
        <v>40</v>
      </c>
      <c r="B719" s="8" t="s">
        <v>2356</v>
      </c>
      <c r="C719" s="1">
        <f t="shared" si="153"/>
        <v>5352</v>
      </c>
      <c r="D719" s="6">
        <f>IF(N719&gt;0, RANK(N719,(N719:P719,Q719:AE719)),0)</f>
        <v>1</v>
      </c>
      <c r="E719" s="6">
        <f>IF(O719&gt;0,RANK(O719,(N719:P719,Q719:AE719)),0)</f>
        <v>2</v>
      </c>
      <c r="F719" s="6">
        <f t="shared" si="154"/>
        <v>0</v>
      </c>
      <c r="G719" s="1">
        <f t="shared" si="155"/>
        <v>745</v>
      </c>
      <c r="H719" s="2">
        <f t="shared" si="156"/>
        <v>0.13920029895366218</v>
      </c>
      <c r="I719" s="7"/>
      <c r="J719" s="2">
        <f t="shared" si="157"/>
        <v>0.56371449925261585</v>
      </c>
      <c r="K719" s="2">
        <f t="shared" si="158"/>
        <v>0.42451420029895365</v>
      </c>
      <c r="L719" s="2">
        <f t="shared" si="159"/>
        <v>0</v>
      </c>
      <c r="M719" s="2">
        <f t="shared" si="160"/>
        <v>1.1771300448430499E-2</v>
      </c>
      <c r="N719" s="53">
        <v>3017</v>
      </c>
      <c r="O719" s="53">
        <v>2272</v>
      </c>
      <c r="Q719" s="53">
        <v>51</v>
      </c>
      <c r="X719" s="53">
        <v>0</v>
      </c>
      <c r="Y719" s="53">
        <v>12</v>
      </c>
      <c r="AA719" s="53"/>
      <c r="AG719" t="str">
        <f t="shared" si="161"/>
        <v>Bellingham</v>
      </c>
      <c r="AH719" t="s">
        <v>2729</v>
      </c>
      <c r="AI719">
        <v>2</v>
      </c>
      <c r="AK719" s="92">
        <v>25</v>
      </c>
      <c r="AL719" s="94">
        <v>21</v>
      </c>
      <c r="AM719" s="94">
        <v>10</v>
      </c>
      <c r="AN719" s="98">
        <v>4930</v>
      </c>
      <c r="AO719" s="98">
        <f t="shared" si="162"/>
        <v>25021</v>
      </c>
      <c r="AP719" t="s">
        <v>1353</v>
      </c>
      <c r="AQ719">
        <f t="shared" si="163"/>
        <v>2504930</v>
      </c>
      <c r="AU719">
        <v>18.989999999999998</v>
      </c>
      <c r="AV719">
        <v>0.49</v>
      </c>
      <c r="AW719">
        <v>18.5</v>
      </c>
    </row>
    <row r="720" spans="1:49" hidden="1" outlineLevel="1">
      <c r="A720" s="54" t="s">
        <v>2101</v>
      </c>
      <c r="B720" s="8" t="s">
        <v>2356</v>
      </c>
      <c r="C720" s="1">
        <f t="shared" si="153"/>
        <v>12565</v>
      </c>
      <c r="D720" s="6">
        <f>IF(N720&gt;0, RANK(N720,(N720:P720,Q720:AE720)),0)</f>
        <v>1</v>
      </c>
      <c r="E720" s="6">
        <f>IF(O720&gt;0,RANK(O720,(N720:P720,Q720:AE720)),0)</f>
        <v>2</v>
      </c>
      <c r="F720" s="6">
        <f t="shared" si="154"/>
        <v>0</v>
      </c>
      <c r="G720" s="1">
        <f t="shared" si="155"/>
        <v>1845</v>
      </c>
      <c r="H720" s="2">
        <f t="shared" si="156"/>
        <v>0.14683645045762037</v>
      </c>
      <c r="I720" s="7"/>
      <c r="J720" s="2">
        <f t="shared" si="157"/>
        <v>0.57015519299641859</v>
      </c>
      <c r="K720" s="2">
        <f t="shared" si="158"/>
        <v>0.42331874253879825</v>
      </c>
      <c r="L720" s="2">
        <f t="shared" si="159"/>
        <v>0</v>
      </c>
      <c r="M720" s="2">
        <f t="shared" si="160"/>
        <v>6.5260644647831545E-3</v>
      </c>
      <c r="N720" s="53">
        <v>7164</v>
      </c>
      <c r="O720" s="53">
        <v>5319</v>
      </c>
      <c r="Q720" s="53">
        <v>71</v>
      </c>
      <c r="X720" s="53">
        <v>4</v>
      </c>
      <c r="Y720" s="53">
        <v>7</v>
      </c>
      <c r="AA720" s="53"/>
      <c r="AG720" t="str">
        <f t="shared" si="161"/>
        <v>Belmont</v>
      </c>
      <c r="AH720" t="s">
        <v>1792</v>
      </c>
      <c r="AI720">
        <v>7</v>
      </c>
      <c r="AK720" s="92">
        <v>25</v>
      </c>
      <c r="AL720" s="94">
        <v>17</v>
      </c>
      <c r="AM720" s="94">
        <v>35</v>
      </c>
      <c r="AN720" s="98">
        <v>5070</v>
      </c>
      <c r="AO720" s="98">
        <f t="shared" si="162"/>
        <v>25017</v>
      </c>
      <c r="AP720" t="s">
        <v>1353</v>
      </c>
      <c r="AQ720">
        <f t="shared" si="163"/>
        <v>2505070</v>
      </c>
      <c r="AU720">
        <v>4.71</v>
      </c>
      <c r="AV720">
        <v>0.05</v>
      </c>
      <c r="AW720">
        <v>4.66</v>
      </c>
    </row>
    <row r="721" spans="1:49" hidden="1" outlineLevel="1">
      <c r="A721" s="54" t="s">
        <v>950</v>
      </c>
      <c r="B721" s="8" t="s">
        <v>2356</v>
      </c>
      <c r="C721" s="1">
        <f t="shared" si="153"/>
        <v>1613</v>
      </c>
      <c r="D721" s="6">
        <f>IF(N721&gt;0, RANK(N721,(N721:P721,Q721:AE721)),0)</f>
        <v>1</v>
      </c>
      <c r="E721" s="6">
        <f>IF(O721&gt;0,RANK(O721,(N721:P721,Q721:AE721)),0)</f>
        <v>2</v>
      </c>
      <c r="F721" s="6">
        <f t="shared" si="154"/>
        <v>0</v>
      </c>
      <c r="G721" s="1">
        <f t="shared" si="155"/>
        <v>170</v>
      </c>
      <c r="H721" s="2">
        <f t="shared" si="156"/>
        <v>0.10539367637941724</v>
      </c>
      <c r="I721" s="7"/>
      <c r="J721" s="2">
        <f t="shared" si="157"/>
        <v>0.54432734035957842</v>
      </c>
      <c r="K721" s="2">
        <f t="shared" si="158"/>
        <v>0.4389336639801612</v>
      </c>
      <c r="L721" s="2">
        <f t="shared" si="159"/>
        <v>0</v>
      </c>
      <c r="M721" s="2">
        <f t="shared" si="160"/>
        <v>1.6738995660260381E-2</v>
      </c>
      <c r="N721" s="53">
        <v>878</v>
      </c>
      <c r="O721" s="53">
        <v>708</v>
      </c>
      <c r="Q721" s="53">
        <v>21</v>
      </c>
      <c r="X721" s="53">
        <v>0</v>
      </c>
      <c r="Y721" s="53">
        <v>6</v>
      </c>
      <c r="AA721" s="53"/>
      <c r="AG721" t="str">
        <f t="shared" si="161"/>
        <v>Berkley</v>
      </c>
      <c r="AH721" t="s">
        <v>764</v>
      </c>
      <c r="AI721">
        <v>4</v>
      </c>
      <c r="AK721" s="92">
        <v>25</v>
      </c>
      <c r="AL721" s="94">
        <v>5</v>
      </c>
      <c r="AM721" s="94">
        <v>15</v>
      </c>
      <c r="AN721" s="98">
        <v>5280</v>
      </c>
      <c r="AO721" s="98">
        <f t="shared" si="162"/>
        <v>25005</v>
      </c>
      <c r="AP721" t="s">
        <v>1353</v>
      </c>
      <c r="AQ721">
        <f t="shared" si="163"/>
        <v>2505280</v>
      </c>
      <c r="AU721">
        <v>17.36</v>
      </c>
      <c r="AV721">
        <v>0.82</v>
      </c>
      <c r="AW721">
        <v>16.54</v>
      </c>
    </row>
    <row r="722" spans="1:49" hidden="1" outlineLevel="1">
      <c r="A722" s="54" t="s">
        <v>2453</v>
      </c>
      <c r="B722" s="8" t="s">
        <v>2356</v>
      </c>
      <c r="C722" s="1">
        <f t="shared" si="153"/>
        <v>1039</v>
      </c>
      <c r="D722" s="6">
        <f>IF(N722&gt;0, RANK(N722,(N722:P722,Q722:AE722)),0)</f>
        <v>2</v>
      </c>
      <c r="E722" s="6">
        <f>IF(O722&gt;0,RANK(O722,(N722:P722,Q722:AE722)),0)</f>
        <v>1</v>
      </c>
      <c r="F722" s="6">
        <f t="shared" si="154"/>
        <v>0</v>
      </c>
      <c r="G722" s="1">
        <f t="shared" si="155"/>
        <v>44</v>
      </c>
      <c r="H722" s="2">
        <f t="shared" si="156"/>
        <v>4.2348411934552452E-2</v>
      </c>
      <c r="I722" s="7"/>
      <c r="J722" s="2">
        <f t="shared" si="157"/>
        <v>0.47256977863330124</v>
      </c>
      <c r="K722" s="2">
        <f t="shared" si="158"/>
        <v>0.51491819056785371</v>
      </c>
      <c r="L722" s="2">
        <f t="shared" si="159"/>
        <v>0</v>
      </c>
      <c r="M722" s="2">
        <f t="shared" si="160"/>
        <v>1.2512030798845108E-2</v>
      </c>
      <c r="N722" s="53">
        <v>491</v>
      </c>
      <c r="O722" s="53">
        <v>535</v>
      </c>
      <c r="Q722" s="53">
        <v>12</v>
      </c>
      <c r="X722" s="53">
        <v>0</v>
      </c>
      <c r="Y722" s="53">
        <v>1</v>
      </c>
      <c r="AA722" s="53"/>
      <c r="AG722" t="str">
        <f t="shared" si="161"/>
        <v>Berlin</v>
      </c>
      <c r="AH722" s="8" t="s">
        <v>1949</v>
      </c>
      <c r="AI722" s="8">
        <v>5</v>
      </c>
      <c r="AK722" s="92">
        <v>25</v>
      </c>
      <c r="AL722" s="94">
        <v>27</v>
      </c>
      <c r="AM722" s="94">
        <v>25</v>
      </c>
      <c r="AN722" s="98">
        <v>5490</v>
      </c>
      <c r="AO722" s="98">
        <f t="shared" si="162"/>
        <v>25027</v>
      </c>
      <c r="AP722" t="s">
        <v>1353</v>
      </c>
      <c r="AQ722">
        <f t="shared" si="163"/>
        <v>2505490</v>
      </c>
      <c r="AU722">
        <v>13.09</v>
      </c>
      <c r="AV722">
        <v>0.16</v>
      </c>
      <c r="AW722">
        <v>12.93</v>
      </c>
    </row>
    <row r="723" spans="1:49" hidden="1" outlineLevel="1">
      <c r="A723" s="54" t="s">
        <v>412</v>
      </c>
      <c r="B723" s="8" t="s">
        <v>2356</v>
      </c>
      <c r="C723" s="1">
        <f t="shared" si="153"/>
        <v>833</v>
      </c>
      <c r="D723" s="6">
        <f>IF(N723&gt;0, RANK(N723,(N723:P723,Q723:AE723)),0)</f>
        <v>2</v>
      </c>
      <c r="E723" s="6">
        <f>IF(O723&gt;0,RANK(O723,(N723:P723,Q723:AE723)),0)</f>
        <v>1</v>
      </c>
      <c r="F723" s="6">
        <f t="shared" si="154"/>
        <v>0</v>
      </c>
      <c r="G723" s="1">
        <f t="shared" si="155"/>
        <v>66</v>
      </c>
      <c r="H723" s="2">
        <f t="shared" si="156"/>
        <v>7.9231692677070822E-2</v>
      </c>
      <c r="I723" s="7"/>
      <c r="J723" s="2">
        <f t="shared" si="157"/>
        <v>0.45258103241296521</v>
      </c>
      <c r="K723" s="2">
        <f t="shared" si="158"/>
        <v>0.53181272509003596</v>
      </c>
      <c r="L723" s="2">
        <f t="shared" si="159"/>
        <v>0</v>
      </c>
      <c r="M723" s="2">
        <f t="shared" si="160"/>
        <v>1.5606242496998823E-2</v>
      </c>
      <c r="N723" s="53">
        <v>377</v>
      </c>
      <c r="O723" s="53">
        <v>443</v>
      </c>
      <c r="Q723" s="53">
        <v>9</v>
      </c>
      <c r="X723" s="53">
        <v>0</v>
      </c>
      <c r="Y723" s="53">
        <v>4</v>
      </c>
      <c r="AA723" s="53"/>
      <c r="AG723" t="str">
        <f t="shared" si="161"/>
        <v>Bernardston</v>
      </c>
      <c r="AH723" t="s">
        <v>2924</v>
      </c>
      <c r="AI723">
        <v>1</v>
      </c>
      <c r="AK723" s="92">
        <v>25</v>
      </c>
      <c r="AL723" s="94">
        <v>11</v>
      </c>
      <c r="AM723" s="94">
        <v>10</v>
      </c>
      <c r="AN723" s="98">
        <v>5560</v>
      </c>
      <c r="AO723" s="98">
        <f t="shared" si="162"/>
        <v>25011</v>
      </c>
      <c r="AP723" t="s">
        <v>1353</v>
      </c>
      <c r="AQ723">
        <f t="shared" si="163"/>
        <v>2505560</v>
      </c>
      <c r="AU723">
        <v>23.41</v>
      </c>
      <c r="AV723">
        <v>0</v>
      </c>
      <c r="AW723">
        <v>23.41</v>
      </c>
    </row>
    <row r="724" spans="1:49" hidden="1" outlineLevel="1">
      <c r="A724" s="54" t="s">
        <v>323</v>
      </c>
      <c r="B724" s="8" t="s">
        <v>2356</v>
      </c>
      <c r="C724" s="1">
        <f t="shared" si="153"/>
        <v>15426</v>
      </c>
      <c r="D724" s="6">
        <f>IF(N724&gt;0, RANK(N724,(N724:P724,Q724:AE724)),0)</f>
        <v>1</v>
      </c>
      <c r="E724" s="6">
        <f>IF(O724&gt;0,RANK(O724,(N724:P724,Q724:AE724)),0)</f>
        <v>2</v>
      </c>
      <c r="F724" s="6">
        <f t="shared" si="154"/>
        <v>0</v>
      </c>
      <c r="G724" s="1">
        <f t="shared" si="155"/>
        <v>2138</v>
      </c>
      <c r="H724" s="2">
        <f t="shared" si="156"/>
        <v>0.13859717360300791</v>
      </c>
      <c r="I724" s="7"/>
      <c r="J724" s="2">
        <f t="shared" si="157"/>
        <v>0.56540904965642425</v>
      </c>
      <c r="K724" s="2">
        <f t="shared" si="158"/>
        <v>0.42681187605341631</v>
      </c>
      <c r="L724" s="2">
        <f t="shared" si="159"/>
        <v>0</v>
      </c>
      <c r="M724" s="2">
        <f t="shared" si="160"/>
        <v>7.779074290159449E-3</v>
      </c>
      <c r="N724" s="53">
        <v>8722</v>
      </c>
      <c r="O724" s="53">
        <v>6584</v>
      </c>
      <c r="Q724" s="53">
        <v>96</v>
      </c>
      <c r="X724" s="53">
        <v>0</v>
      </c>
      <c r="Y724" s="53">
        <v>24</v>
      </c>
      <c r="AA724" s="53"/>
      <c r="AG724" t="str">
        <f t="shared" si="161"/>
        <v>Beverly</v>
      </c>
      <c r="AH724" t="s">
        <v>1956</v>
      </c>
      <c r="AI724">
        <v>6</v>
      </c>
      <c r="AK724" s="92">
        <v>25</v>
      </c>
      <c r="AL724" s="94">
        <v>9</v>
      </c>
      <c r="AM724" s="94">
        <v>15</v>
      </c>
      <c r="AN724" s="98">
        <v>5595</v>
      </c>
      <c r="AO724" s="98">
        <f t="shared" si="162"/>
        <v>25009</v>
      </c>
      <c r="AP724" t="s">
        <v>2485</v>
      </c>
      <c r="AQ724">
        <f t="shared" si="163"/>
        <v>2505595</v>
      </c>
      <c r="AU724">
        <v>22.74</v>
      </c>
      <c r="AV724">
        <v>6.14</v>
      </c>
      <c r="AW724">
        <v>16.600000000000001</v>
      </c>
    </row>
    <row r="725" spans="1:49" hidden="1" outlineLevel="1">
      <c r="A725" s="54" t="s">
        <v>676</v>
      </c>
      <c r="B725" s="8" t="s">
        <v>2356</v>
      </c>
      <c r="C725" s="1">
        <f t="shared" si="153"/>
        <v>13500</v>
      </c>
      <c r="D725" s="6">
        <f>IF(N725&gt;0, RANK(N725,(N725:P725,Q725:AE725)),0)</f>
        <v>1</v>
      </c>
      <c r="E725" s="6">
        <f>IF(O725&gt;0,RANK(O725,(N725:P725,Q725:AE725)),0)</f>
        <v>2</v>
      </c>
      <c r="F725" s="6">
        <f t="shared" si="154"/>
        <v>0</v>
      </c>
      <c r="G725" s="1">
        <f t="shared" si="155"/>
        <v>1754</v>
      </c>
      <c r="H725" s="2">
        <f t="shared" si="156"/>
        <v>0.12992592592592592</v>
      </c>
      <c r="I725" s="7"/>
      <c r="J725" s="2">
        <f t="shared" si="157"/>
        <v>0.55918518518518523</v>
      </c>
      <c r="K725" s="2">
        <f t="shared" si="158"/>
        <v>0.42925925925925928</v>
      </c>
      <c r="L725" s="2">
        <f t="shared" si="159"/>
        <v>0</v>
      </c>
      <c r="M725" s="2">
        <f t="shared" si="160"/>
        <v>1.1555555555555486E-2</v>
      </c>
      <c r="N725" s="53">
        <v>7549</v>
      </c>
      <c r="O725" s="53">
        <v>5795</v>
      </c>
      <c r="Q725" s="53">
        <v>120</v>
      </c>
      <c r="X725" s="53">
        <v>10</v>
      </c>
      <c r="Y725" s="53">
        <v>26</v>
      </c>
      <c r="AA725" s="53"/>
      <c r="AG725" t="str">
        <f t="shared" si="161"/>
        <v>Billerica</v>
      </c>
      <c r="AH725" t="s">
        <v>1792</v>
      </c>
      <c r="AI725">
        <v>5</v>
      </c>
      <c r="AK725" s="92">
        <v>25</v>
      </c>
      <c r="AL725" s="94">
        <v>17</v>
      </c>
      <c r="AM725" s="94">
        <v>40</v>
      </c>
      <c r="AN725" s="98">
        <v>5805</v>
      </c>
      <c r="AO725" s="98">
        <f t="shared" si="162"/>
        <v>25017</v>
      </c>
      <c r="AP725" t="s">
        <v>1353</v>
      </c>
      <c r="AQ725">
        <f t="shared" si="163"/>
        <v>2505805</v>
      </c>
      <c r="AU725">
        <v>26.38</v>
      </c>
      <c r="AV725">
        <v>0.5</v>
      </c>
      <c r="AW725">
        <v>25.89</v>
      </c>
    </row>
    <row r="726" spans="1:49" hidden="1" outlineLevel="1">
      <c r="A726" s="54" t="s">
        <v>1406</v>
      </c>
      <c r="B726" s="8" t="s">
        <v>2356</v>
      </c>
      <c r="C726" s="1">
        <f t="shared" si="153"/>
        <v>2710</v>
      </c>
      <c r="D726" s="6">
        <f>IF(N726&gt;0, RANK(N726,(N726:P726,Q726:AE726)),0)</f>
        <v>1</v>
      </c>
      <c r="E726" s="6">
        <f>IF(O726&gt;0,RANK(O726,(N726:P726,Q726:AE726)),0)</f>
        <v>2</v>
      </c>
      <c r="F726" s="6">
        <f t="shared" si="154"/>
        <v>0</v>
      </c>
      <c r="G726" s="1">
        <f t="shared" si="155"/>
        <v>367</v>
      </c>
      <c r="H726" s="2">
        <f t="shared" si="156"/>
        <v>0.13542435424354243</v>
      </c>
      <c r="I726" s="7"/>
      <c r="J726" s="2">
        <f t="shared" si="157"/>
        <v>0.55977859778597783</v>
      </c>
      <c r="K726" s="2">
        <f t="shared" si="158"/>
        <v>0.42435424354243545</v>
      </c>
      <c r="L726" s="2">
        <f t="shared" si="159"/>
        <v>0</v>
      </c>
      <c r="M726" s="2">
        <f t="shared" si="160"/>
        <v>1.5867158671586723E-2</v>
      </c>
      <c r="N726" s="53">
        <v>1517</v>
      </c>
      <c r="O726" s="53">
        <v>1150</v>
      </c>
      <c r="Q726" s="53">
        <v>33</v>
      </c>
      <c r="X726" s="53">
        <v>0</v>
      </c>
      <c r="Y726" s="53">
        <v>10</v>
      </c>
      <c r="AA726" s="53"/>
      <c r="AG726" t="str">
        <f t="shared" si="161"/>
        <v>Blackstone</v>
      </c>
      <c r="AH726" s="8" t="s">
        <v>1949</v>
      </c>
      <c r="AI726" s="8">
        <v>2</v>
      </c>
      <c r="AK726" s="92">
        <v>25</v>
      </c>
      <c r="AL726" s="94">
        <v>27</v>
      </c>
      <c r="AM726" s="94">
        <v>30</v>
      </c>
      <c r="AN726" s="98">
        <v>6015</v>
      </c>
      <c r="AO726" s="98">
        <f t="shared" si="162"/>
        <v>25027</v>
      </c>
      <c r="AP726" t="s">
        <v>1353</v>
      </c>
      <c r="AQ726">
        <f t="shared" si="163"/>
        <v>2506015</v>
      </c>
      <c r="AU726">
        <v>11.23</v>
      </c>
      <c r="AV726">
        <v>0.33</v>
      </c>
      <c r="AW726">
        <v>10.9</v>
      </c>
    </row>
    <row r="727" spans="1:49" hidden="1" outlineLevel="1">
      <c r="A727" s="54" t="s">
        <v>1409</v>
      </c>
      <c r="B727" s="8" t="s">
        <v>2356</v>
      </c>
      <c r="C727" s="1">
        <f t="shared" si="153"/>
        <v>501</v>
      </c>
      <c r="D727" s="6">
        <f>IF(N727&gt;0, RANK(N727,(N727:P727,Q727:AE727)),0)</f>
        <v>2</v>
      </c>
      <c r="E727" s="6">
        <f>IF(O727&gt;0,RANK(O727,(N727:P727,Q727:AE727)),0)</f>
        <v>1</v>
      </c>
      <c r="F727" s="6">
        <f t="shared" si="154"/>
        <v>0</v>
      </c>
      <c r="G727" s="1">
        <f t="shared" si="155"/>
        <v>82</v>
      </c>
      <c r="H727" s="2">
        <f t="shared" si="156"/>
        <v>0.16367265469061876</v>
      </c>
      <c r="I727" s="7"/>
      <c r="J727" s="2">
        <f t="shared" si="157"/>
        <v>0.41516966067864269</v>
      </c>
      <c r="K727" s="2">
        <f t="shared" si="158"/>
        <v>0.57884231536926145</v>
      </c>
      <c r="L727" s="2">
        <f t="shared" si="159"/>
        <v>0</v>
      </c>
      <c r="M727" s="2">
        <f t="shared" si="160"/>
        <v>5.9880239520958556E-3</v>
      </c>
      <c r="N727" s="53">
        <v>208</v>
      </c>
      <c r="O727" s="53">
        <v>290</v>
      </c>
      <c r="Q727" s="53">
        <v>3</v>
      </c>
      <c r="X727" s="53">
        <v>0</v>
      </c>
      <c r="Y727" s="53">
        <v>0</v>
      </c>
      <c r="AA727" s="53"/>
      <c r="AG727" t="str">
        <f t="shared" si="161"/>
        <v>Blandford</v>
      </c>
      <c r="AH727" t="s">
        <v>271</v>
      </c>
      <c r="AI727">
        <v>1</v>
      </c>
      <c r="AK727" s="92">
        <v>25</v>
      </c>
      <c r="AL727" s="94">
        <v>13</v>
      </c>
      <c r="AM727" s="94">
        <v>10</v>
      </c>
      <c r="AN727" s="98">
        <v>6085</v>
      </c>
      <c r="AO727" s="98">
        <f t="shared" si="162"/>
        <v>25013</v>
      </c>
      <c r="AP727" t="s">
        <v>1353</v>
      </c>
      <c r="AQ727">
        <f t="shared" si="163"/>
        <v>2506085</v>
      </c>
      <c r="AU727">
        <v>53.55</v>
      </c>
      <c r="AV727">
        <v>1.81</v>
      </c>
      <c r="AW727">
        <v>51.74</v>
      </c>
    </row>
    <row r="728" spans="1:49" hidden="1" outlineLevel="1">
      <c r="A728" s="54" t="s">
        <v>2788</v>
      </c>
      <c r="B728" s="8" t="s">
        <v>2356</v>
      </c>
      <c r="C728" s="1">
        <f t="shared" si="153"/>
        <v>1648</v>
      </c>
      <c r="D728" s="6">
        <f>IF(N728&gt;0, RANK(N728,(N728:P728,Q728:AE728)),0)</f>
        <v>2</v>
      </c>
      <c r="E728" s="6">
        <f>IF(O728&gt;0,RANK(O728,(N728:P728,Q728:AE728)),0)</f>
        <v>1</v>
      </c>
      <c r="F728" s="6">
        <f t="shared" si="154"/>
        <v>0</v>
      </c>
      <c r="G728" s="1">
        <f t="shared" si="155"/>
        <v>63</v>
      </c>
      <c r="H728" s="2">
        <f t="shared" si="156"/>
        <v>3.8228155339805822E-2</v>
      </c>
      <c r="I728" s="7"/>
      <c r="J728" s="2">
        <f t="shared" si="157"/>
        <v>0.47451456310679613</v>
      </c>
      <c r="K728" s="2">
        <f t="shared" si="158"/>
        <v>0.51274271844660191</v>
      </c>
      <c r="L728" s="2">
        <f t="shared" si="159"/>
        <v>0</v>
      </c>
      <c r="M728" s="2">
        <f t="shared" si="160"/>
        <v>1.2742718446601908E-2</v>
      </c>
      <c r="N728" s="53">
        <v>782</v>
      </c>
      <c r="O728" s="53">
        <v>845</v>
      </c>
      <c r="Q728" s="53">
        <v>16</v>
      </c>
      <c r="X728" s="53">
        <v>0</v>
      </c>
      <c r="Y728" s="53">
        <v>5</v>
      </c>
      <c r="AA728" s="53"/>
      <c r="AG728" t="str">
        <f t="shared" si="161"/>
        <v>Bolton</v>
      </c>
      <c r="AH728" s="8" t="s">
        <v>1949</v>
      </c>
      <c r="AI728" s="8">
        <v>5</v>
      </c>
      <c r="AK728" s="92">
        <v>25</v>
      </c>
      <c r="AL728" s="94">
        <v>27</v>
      </c>
      <c r="AM728" s="94">
        <v>35</v>
      </c>
      <c r="AN728" s="98">
        <v>6365</v>
      </c>
      <c r="AO728" s="98">
        <f t="shared" si="162"/>
        <v>25027</v>
      </c>
      <c r="AP728" t="s">
        <v>1353</v>
      </c>
      <c r="AQ728">
        <f t="shared" si="163"/>
        <v>2506365</v>
      </c>
      <c r="AU728">
        <v>20</v>
      </c>
      <c r="AV728">
        <v>7.0000000000000007E-2</v>
      </c>
      <c r="AW728">
        <v>19.93</v>
      </c>
    </row>
    <row r="729" spans="1:49" hidden="1" outlineLevel="1">
      <c r="A729" s="54" t="s">
        <v>1261</v>
      </c>
      <c r="B729" s="8" t="s">
        <v>2356</v>
      </c>
      <c r="C729" s="1">
        <f t="shared" si="153"/>
        <v>141686</v>
      </c>
      <c r="D729" s="6">
        <f>IF(N729&gt;0, RANK(N729,(N729:P729,Q729:AE729)),0)</f>
        <v>1</v>
      </c>
      <c r="E729" s="6">
        <f>IF(O729&gt;0,RANK(O729,(N729:P729,Q729:AE729)),0)</f>
        <v>2</v>
      </c>
      <c r="F729" s="6">
        <f t="shared" si="154"/>
        <v>0</v>
      </c>
      <c r="G729" s="1">
        <f t="shared" si="155"/>
        <v>59100</v>
      </c>
      <c r="H729" s="2">
        <f t="shared" si="156"/>
        <v>0.41711954603842299</v>
      </c>
      <c r="I729" s="7"/>
      <c r="J729" s="2">
        <f t="shared" si="157"/>
        <v>0.704360346117471</v>
      </c>
      <c r="K729" s="2">
        <f t="shared" si="158"/>
        <v>0.28724080007904801</v>
      </c>
      <c r="L729" s="2">
        <f t="shared" si="159"/>
        <v>0</v>
      </c>
      <c r="M729" s="2">
        <f t="shared" si="160"/>
        <v>8.3988538034809879E-3</v>
      </c>
      <c r="N729" s="53">
        <v>99798</v>
      </c>
      <c r="O729" s="53">
        <v>40698</v>
      </c>
      <c r="Q729" s="53">
        <v>809</v>
      </c>
      <c r="X729" s="53">
        <v>5</v>
      </c>
      <c r="Y729" s="53">
        <v>376</v>
      </c>
      <c r="AA729" s="53"/>
      <c r="AG729" t="str">
        <f t="shared" si="161"/>
        <v>Boston</v>
      </c>
      <c r="AH729" t="s">
        <v>1587</v>
      </c>
      <c r="AI729">
        <v>0</v>
      </c>
      <c r="AK729" s="92">
        <v>25</v>
      </c>
      <c r="AL729" s="94">
        <v>25</v>
      </c>
      <c r="AM729" s="94">
        <v>5</v>
      </c>
      <c r="AN729" s="98">
        <v>7000</v>
      </c>
      <c r="AO729" s="98">
        <f t="shared" si="162"/>
        <v>25025</v>
      </c>
      <c r="AP729" t="s">
        <v>2485</v>
      </c>
      <c r="AQ729">
        <f t="shared" si="163"/>
        <v>2507000</v>
      </c>
      <c r="AU729">
        <v>89.63</v>
      </c>
      <c r="AV729">
        <v>41.21</v>
      </c>
      <c r="AW729">
        <v>48.43</v>
      </c>
    </row>
    <row r="730" spans="1:49" hidden="1" outlineLevel="1">
      <c r="A730" s="54" t="s">
        <v>1267</v>
      </c>
      <c r="B730" s="8" t="s">
        <v>2356</v>
      </c>
      <c r="C730" s="1">
        <f t="shared" si="153"/>
        <v>6423</v>
      </c>
      <c r="D730" s="6">
        <f>IF(N730&gt;0, RANK(N730,(N730:P730,Q730:AE730)),0)</f>
        <v>1</v>
      </c>
      <c r="E730" s="6">
        <f>IF(O730&gt;0,RANK(O730,(N730:P730,Q730:AE730)),0)</f>
        <v>2</v>
      </c>
      <c r="F730" s="6">
        <f t="shared" si="154"/>
        <v>0</v>
      </c>
      <c r="G730" s="1">
        <f t="shared" si="155"/>
        <v>183</v>
      </c>
      <c r="H730" s="2">
        <f t="shared" si="156"/>
        <v>2.8491359177954229E-2</v>
      </c>
      <c r="I730" s="7"/>
      <c r="J730" s="2">
        <f t="shared" si="157"/>
        <v>0.51035341740619644</v>
      </c>
      <c r="K730" s="2">
        <f t="shared" si="158"/>
        <v>0.48186205822824224</v>
      </c>
      <c r="L730" s="2">
        <f t="shared" si="159"/>
        <v>0</v>
      </c>
      <c r="M730" s="2">
        <f t="shared" si="160"/>
        <v>7.7845243655613183E-3</v>
      </c>
      <c r="N730" s="53">
        <v>3278</v>
      </c>
      <c r="O730" s="53">
        <v>3095</v>
      </c>
      <c r="Q730" s="53">
        <v>33</v>
      </c>
      <c r="X730" s="53">
        <v>1</v>
      </c>
      <c r="Y730" s="53">
        <v>16</v>
      </c>
      <c r="AA730" s="53"/>
      <c r="AG730" t="str">
        <f t="shared" si="161"/>
        <v>Bourne</v>
      </c>
      <c r="AH730" t="s">
        <v>156</v>
      </c>
      <c r="AI730">
        <v>10</v>
      </c>
      <c r="AK730" s="92">
        <v>25</v>
      </c>
      <c r="AL730" s="94">
        <v>1</v>
      </c>
      <c r="AM730" s="94">
        <v>10</v>
      </c>
      <c r="AN730" s="98">
        <v>7175</v>
      </c>
      <c r="AO730" s="98">
        <f t="shared" si="162"/>
        <v>25001</v>
      </c>
      <c r="AP730" t="s">
        <v>1353</v>
      </c>
      <c r="AQ730">
        <f t="shared" si="163"/>
        <v>2507175</v>
      </c>
      <c r="AU730">
        <v>52.81</v>
      </c>
      <c r="AV730">
        <v>11.9</v>
      </c>
      <c r="AW730">
        <v>40.909999999999997</v>
      </c>
    </row>
    <row r="731" spans="1:49" hidden="1" outlineLevel="1">
      <c r="A731" s="54" t="s">
        <v>1568</v>
      </c>
      <c r="B731" s="8" t="s">
        <v>2356</v>
      </c>
      <c r="C731" s="1">
        <f t="shared" si="153"/>
        <v>1749</v>
      </c>
      <c r="D731" s="6">
        <f>IF(N731&gt;0, RANK(N731,(N731:P731,Q731:AE731)),0)</f>
        <v>1</v>
      </c>
      <c r="E731" s="6">
        <f>IF(O731&gt;0,RANK(O731,(N731:P731,Q731:AE731)),0)</f>
        <v>2</v>
      </c>
      <c r="F731" s="6">
        <f t="shared" si="154"/>
        <v>0</v>
      </c>
      <c r="G731" s="1">
        <f t="shared" si="155"/>
        <v>17</v>
      </c>
      <c r="H731" s="2">
        <f t="shared" si="156"/>
        <v>9.7198399085191532E-3</v>
      </c>
      <c r="I731" s="7"/>
      <c r="J731" s="2">
        <f t="shared" si="157"/>
        <v>0.49971412235563178</v>
      </c>
      <c r="K731" s="2">
        <f t="shared" si="158"/>
        <v>0.48999428244711263</v>
      </c>
      <c r="L731" s="2">
        <f t="shared" si="159"/>
        <v>0</v>
      </c>
      <c r="M731" s="2">
        <f t="shared" si="160"/>
        <v>1.0291595197255532E-2</v>
      </c>
      <c r="N731" s="53">
        <v>874</v>
      </c>
      <c r="O731" s="53">
        <v>857</v>
      </c>
      <c r="Q731" s="53">
        <v>16</v>
      </c>
      <c r="X731" s="53">
        <v>0</v>
      </c>
      <c r="Y731" s="53">
        <v>2</v>
      </c>
      <c r="AA731" s="53"/>
      <c r="AG731" t="str">
        <f t="shared" si="161"/>
        <v>Boxborough</v>
      </c>
      <c r="AH731" t="s">
        <v>1792</v>
      </c>
      <c r="AI731">
        <v>5</v>
      </c>
      <c r="AK731" s="92">
        <v>25</v>
      </c>
      <c r="AL731" s="94">
        <v>17</v>
      </c>
      <c r="AM731" s="94">
        <v>45</v>
      </c>
      <c r="AN731" s="98">
        <v>7350</v>
      </c>
      <c r="AO731" s="98">
        <f t="shared" si="162"/>
        <v>25017</v>
      </c>
      <c r="AP731" t="s">
        <v>1353</v>
      </c>
      <c r="AQ731">
        <f t="shared" si="163"/>
        <v>2507350</v>
      </c>
      <c r="AU731">
        <v>10.41</v>
      </c>
      <c r="AV731">
        <v>0.05</v>
      </c>
      <c r="AW731">
        <v>10.36</v>
      </c>
    </row>
    <row r="732" spans="1:49" hidden="1" outlineLevel="1">
      <c r="A732" s="54" t="s">
        <v>1569</v>
      </c>
      <c r="B732" s="8" t="s">
        <v>2356</v>
      </c>
      <c r="C732" s="1">
        <f t="shared" si="153"/>
        <v>3368</v>
      </c>
      <c r="D732" s="6">
        <f>IF(N732&gt;0, RANK(N732,(N732:P732,Q732:AE732)),0)</f>
        <v>2</v>
      </c>
      <c r="E732" s="6">
        <f>IF(O732&gt;0,RANK(O732,(N732:P732,Q732:AE732)),0)</f>
        <v>1</v>
      </c>
      <c r="F732" s="6">
        <f t="shared" si="154"/>
        <v>0</v>
      </c>
      <c r="G732" s="1">
        <f t="shared" si="155"/>
        <v>1025</v>
      </c>
      <c r="H732" s="2">
        <f t="shared" si="156"/>
        <v>0.30433491686460806</v>
      </c>
      <c r="I732" s="7"/>
      <c r="J732" s="2">
        <f t="shared" si="157"/>
        <v>0.34530878859857483</v>
      </c>
      <c r="K732" s="2">
        <f t="shared" si="158"/>
        <v>0.64964370546318295</v>
      </c>
      <c r="L732" s="2">
        <f t="shared" si="159"/>
        <v>0</v>
      </c>
      <c r="M732" s="2">
        <f t="shared" si="160"/>
        <v>5.0475059382422138E-3</v>
      </c>
      <c r="N732" s="53">
        <v>1163</v>
      </c>
      <c r="O732" s="53">
        <v>2188</v>
      </c>
      <c r="Q732" s="53">
        <v>14</v>
      </c>
      <c r="X732" s="53">
        <v>1</v>
      </c>
      <c r="Y732" s="53">
        <v>2</v>
      </c>
      <c r="AA732" s="53"/>
      <c r="AG732" t="str">
        <f t="shared" si="161"/>
        <v>Boxford</v>
      </c>
      <c r="AH732" t="s">
        <v>1956</v>
      </c>
      <c r="AI732">
        <v>6</v>
      </c>
      <c r="AK732" s="92">
        <v>25</v>
      </c>
      <c r="AL732" s="94">
        <v>9</v>
      </c>
      <c r="AM732" s="94">
        <v>20</v>
      </c>
      <c r="AN732" s="98">
        <v>7420</v>
      </c>
      <c r="AO732" s="98">
        <f t="shared" si="162"/>
        <v>25009</v>
      </c>
      <c r="AP732" t="s">
        <v>1353</v>
      </c>
      <c r="AQ732">
        <f t="shared" si="163"/>
        <v>2507420</v>
      </c>
      <c r="AU732">
        <v>24.57</v>
      </c>
      <c r="AV732">
        <v>0.59</v>
      </c>
      <c r="AW732">
        <v>23.97</v>
      </c>
    </row>
    <row r="733" spans="1:49" hidden="1" outlineLevel="1">
      <c r="A733" s="54" t="s">
        <v>1553</v>
      </c>
      <c r="B733" s="8" t="s">
        <v>2356</v>
      </c>
      <c r="C733" s="1">
        <f t="shared" si="153"/>
        <v>1840</v>
      </c>
      <c r="D733" s="6">
        <f>IF(N733&gt;0, RANK(N733,(N733:P733,Q733:AE733)),0)</f>
        <v>2</v>
      </c>
      <c r="E733" s="6">
        <f>IF(O733&gt;0,RANK(O733,(N733:P733,Q733:AE733)),0)</f>
        <v>1</v>
      </c>
      <c r="F733" s="6">
        <f t="shared" si="154"/>
        <v>0</v>
      </c>
      <c r="G733" s="1">
        <f t="shared" si="155"/>
        <v>135</v>
      </c>
      <c r="H733" s="2">
        <f t="shared" si="156"/>
        <v>7.3369565217391311E-2</v>
      </c>
      <c r="I733" s="7"/>
      <c r="J733" s="2">
        <f t="shared" si="157"/>
        <v>0.45978260869565218</v>
      </c>
      <c r="K733" s="2">
        <f t="shared" si="158"/>
        <v>0.53315217391304348</v>
      </c>
      <c r="L733" s="2">
        <f t="shared" si="159"/>
        <v>0</v>
      </c>
      <c r="M733" s="2">
        <f t="shared" si="160"/>
        <v>7.0652173913042793E-3</v>
      </c>
      <c r="N733" s="53">
        <v>846</v>
      </c>
      <c r="O733" s="53">
        <v>981</v>
      </c>
      <c r="Q733" s="53">
        <v>12</v>
      </c>
      <c r="X733" s="53">
        <v>0</v>
      </c>
      <c r="Y733" s="53">
        <v>1</v>
      </c>
      <c r="AA733" s="53"/>
      <c r="AG733" t="str">
        <f t="shared" si="161"/>
        <v>Boylston</v>
      </c>
      <c r="AH733" s="8" t="s">
        <v>1949</v>
      </c>
      <c r="AI733" s="8">
        <v>3</v>
      </c>
      <c r="AK733" s="92">
        <v>25</v>
      </c>
      <c r="AL733" s="94">
        <v>27</v>
      </c>
      <c r="AM733" s="94">
        <v>40</v>
      </c>
      <c r="AN733" s="98">
        <v>7525</v>
      </c>
      <c r="AO733" s="98">
        <f t="shared" si="162"/>
        <v>25027</v>
      </c>
      <c r="AP733" t="s">
        <v>1353</v>
      </c>
      <c r="AQ733">
        <f t="shared" si="163"/>
        <v>2507525</v>
      </c>
      <c r="AU733">
        <v>19.68</v>
      </c>
      <c r="AV733">
        <v>3.64</v>
      </c>
      <c r="AW733">
        <v>16.03</v>
      </c>
    </row>
    <row r="734" spans="1:49" hidden="1" outlineLevel="1">
      <c r="A734" s="54" t="s">
        <v>2789</v>
      </c>
      <c r="B734" s="8" t="s">
        <v>2356</v>
      </c>
      <c r="C734" s="1">
        <f t="shared" si="153"/>
        <v>14984</v>
      </c>
      <c r="D734" s="6">
        <f>IF(N734&gt;0, RANK(N734,(N734:P734,Q734:AE734)),0)</f>
        <v>1</v>
      </c>
      <c r="E734" s="6">
        <f>IF(O734&gt;0,RANK(O734,(N734:P734,Q734:AE734)),0)</f>
        <v>2</v>
      </c>
      <c r="F734" s="6">
        <f t="shared" si="154"/>
        <v>0</v>
      </c>
      <c r="G734" s="1">
        <f t="shared" si="155"/>
        <v>1298</v>
      </c>
      <c r="H734" s="2">
        <f t="shared" si="156"/>
        <v>8.6625734116390823E-2</v>
      </c>
      <c r="I734" s="7"/>
      <c r="J734" s="2">
        <f t="shared" si="157"/>
        <v>0.53924185798184732</v>
      </c>
      <c r="K734" s="2">
        <f t="shared" si="158"/>
        <v>0.45261612386545647</v>
      </c>
      <c r="L734" s="2">
        <f t="shared" si="159"/>
        <v>0</v>
      </c>
      <c r="M734" s="2">
        <f t="shared" si="160"/>
        <v>8.1420181526962176E-3</v>
      </c>
      <c r="N734" s="53">
        <v>8080</v>
      </c>
      <c r="O734" s="53">
        <v>6782</v>
      </c>
      <c r="Q734" s="53">
        <v>64</v>
      </c>
      <c r="X734" s="53">
        <v>20</v>
      </c>
      <c r="Y734" s="53">
        <v>38</v>
      </c>
      <c r="AA734" s="53"/>
      <c r="AG734" t="str">
        <f t="shared" si="161"/>
        <v>Braintree</v>
      </c>
      <c r="AH734" t="s">
        <v>2729</v>
      </c>
      <c r="AI734">
        <v>9</v>
      </c>
      <c r="AK734" s="92">
        <v>25</v>
      </c>
      <c r="AL734" s="94">
        <v>21</v>
      </c>
      <c r="AM734" s="94">
        <v>15</v>
      </c>
      <c r="AN734" s="98">
        <v>7665</v>
      </c>
      <c r="AO734" s="98">
        <f t="shared" si="162"/>
        <v>25021</v>
      </c>
      <c r="AP734" t="s">
        <v>1353</v>
      </c>
      <c r="AQ734">
        <f t="shared" si="163"/>
        <v>2507665</v>
      </c>
      <c r="AU734">
        <v>14.52</v>
      </c>
      <c r="AV734">
        <v>0.63</v>
      </c>
      <c r="AW734">
        <v>13.9</v>
      </c>
    </row>
    <row r="735" spans="1:49" hidden="1" outlineLevel="1">
      <c r="A735" s="54" t="s">
        <v>1183</v>
      </c>
      <c r="B735" s="8" t="s">
        <v>2356</v>
      </c>
      <c r="C735" s="1">
        <f t="shared" si="153"/>
        <v>4532</v>
      </c>
      <c r="D735" s="6">
        <f>IF(N735&gt;0, RANK(N735,(N735:P735,Q735:AE735)),0)</f>
        <v>2</v>
      </c>
      <c r="E735" s="6">
        <f>IF(O735&gt;0,RANK(O735,(N735:P735,Q735:AE735)),0)</f>
        <v>1</v>
      </c>
      <c r="F735" s="6">
        <f t="shared" si="154"/>
        <v>0</v>
      </c>
      <c r="G735" s="1">
        <f t="shared" si="155"/>
        <v>38</v>
      </c>
      <c r="H735" s="2">
        <f t="shared" si="156"/>
        <v>8.3848190644307142E-3</v>
      </c>
      <c r="I735" s="7"/>
      <c r="J735" s="2">
        <f t="shared" si="157"/>
        <v>0.49293909973521621</v>
      </c>
      <c r="K735" s="2">
        <f t="shared" si="158"/>
        <v>0.50132391879964699</v>
      </c>
      <c r="L735" s="2">
        <f t="shared" si="159"/>
        <v>0</v>
      </c>
      <c r="M735" s="2">
        <f t="shared" si="160"/>
        <v>5.7369814651367923E-3</v>
      </c>
      <c r="N735" s="53">
        <v>2234</v>
      </c>
      <c r="O735" s="53">
        <v>2272</v>
      </c>
      <c r="Q735" s="53">
        <v>21</v>
      </c>
      <c r="X735" s="53">
        <v>2</v>
      </c>
      <c r="Y735" s="53">
        <v>3</v>
      </c>
      <c r="AA735" s="53"/>
      <c r="AG735" t="str">
        <f t="shared" si="161"/>
        <v>Brewster</v>
      </c>
      <c r="AH735" t="s">
        <v>156</v>
      </c>
      <c r="AI735">
        <v>10</v>
      </c>
      <c r="AK735" s="92">
        <v>25</v>
      </c>
      <c r="AL735" s="94">
        <v>1</v>
      </c>
      <c r="AM735" s="94">
        <v>15</v>
      </c>
      <c r="AN735" s="98">
        <v>7980</v>
      </c>
      <c r="AO735" s="98">
        <f t="shared" si="162"/>
        <v>25001</v>
      </c>
      <c r="AP735" t="s">
        <v>1353</v>
      </c>
      <c r="AQ735">
        <f t="shared" si="163"/>
        <v>2507980</v>
      </c>
      <c r="AU735">
        <v>25.46</v>
      </c>
      <c r="AV735">
        <v>2.4700000000000002</v>
      </c>
      <c r="AW735">
        <v>22.98</v>
      </c>
    </row>
    <row r="736" spans="1:49" hidden="1" outlineLevel="1">
      <c r="A736" s="54" t="s">
        <v>2785</v>
      </c>
      <c r="B736" s="8" t="s">
        <v>2356</v>
      </c>
      <c r="C736" s="1">
        <f t="shared" si="153"/>
        <v>6742</v>
      </c>
      <c r="D736" s="6">
        <f>IF(N736&gt;0, RANK(N736,(N736:P736,Q736:AE736)),0)</f>
        <v>2</v>
      </c>
      <c r="E736" s="6">
        <f>IF(O736&gt;0,RANK(O736,(N736:P736,Q736:AE736)),0)</f>
        <v>1</v>
      </c>
      <c r="F736" s="6">
        <f t="shared" si="154"/>
        <v>0</v>
      </c>
      <c r="G736" s="1">
        <f t="shared" si="155"/>
        <v>92</v>
      </c>
      <c r="H736" s="2">
        <f t="shared" si="156"/>
        <v>1.3645802432512608E-2</v>
      </c>
      <c r="I736" s="7"/>
      <c r="J736" s="2">
        <f t="shared" si="157"/>
        <v>0.48576090180955206</v>
      </c>
      <c r="K736" s="2">
        <f t="shared" si="158"/>
        <v>0.49940670424206468</v>
      </c>
      <c r="L736" s="2">
        <f t="shared" si="159"/>
        <v>0</v>
      </c>
      <c r="M736" s="2">
        <f t="shared" si="160"/>
        <v>1.4832393948383205E-2</v>
      </c>
      <c r="N736" s="53">
        <v>3275</v>
      </c>
      <c r="O736" s="53">
        <v>3367</v>
      </c>
      <c r="Q736" s="53">
        <v>65</v>
      </c>
      <c r="X736" s="53">
        <v>20</v>
      </c>
      <c r="Y736" s="53">
        <v>15</v>
      </c>
      <c r="AA736" s="53"/>
      <c r="AG736" t="str">
        <f t="shared" si="161"/>
        <v>Bridgewater</v>
      </c>
      <c r="AH736" t="s">
        <v>1668</v>
      </c>
      <c r="AI736">
        <v>9</v>
      </c>
      <c r="AK736" s="92">
        <v>25</v>
      </c>
      <c r="AL736" s="94">
        <v>23</v>
      </c>
      <c r="AM736" s="94">
        <v>10</v>
      </c>
      <c r="AN736" s="98">
        <v>8085</v>
      </c>
      <c r="AO736" s="98">
        <f t="shared" si="162"/>
        <v>25023</v>
      </c>
      <c r="AP736" t="s">
        <v>1353</v>
      </c>
      <c r="AQ736">
        <f t="shared" si="163"/>
        <v>2508085</v>
      </c>
      <c r="AU736">
        <v>28.23</v>
      </c>
      <c r="AV736">
        <v>0.74</v>
      </c>
      <c r="AW736">
        <v>27.49</v>
      </c>
    </row>
    <row r="737" spans="1:49" hidden="1" outlineLevel="1">
      <c r="A737" s="54" t="s">
        <v>1868</v>
      </c>
      <c r="B737" s="8" t="s">
        <v>2356</v>
      </c>
      <c r="C737" s="1">
        <f t="shared" si="153"/>
        <v>1259</v>
      </c>
      <c r="D737" s="6">
        <f>IF(N737&gt;0, RANK(N737,(N737:P737,Q737:AE737)),0)</f>
        <v>2</v>
      </c>
      <c r="E737" s="6">
        <f>IF(O737&gt;0,RANK(O737,(N737:P737,Q737:AE737)),0)</f>
        <v>1</v>
      </c>
      <c r="F737" s="6">
        <f t="shared" si="154"/>
        <v>0</v>
      </c>
      <c r="G737" s="1">
        <f t="shared" si="155"/>
        <v>50</v>
      </c>
      <c r="H737" s="2">
        <f t="shared" si="156"/>
        <v>3.971405877680699E-2</v>
      </c>
      <c r="I737" s="7"/>
      <c r="J737" s="2">
        <f t="shared" si="157"/>
        <v>0.47577442414614773</v>
      </c>
      <c r="K737" s="2">
        <f t="shared" si="158"/>
        <v>0.51548848292295468</v>
      </c>
      <c r="L737" s="2">
        <f t="shared" si="159"/>
        <v>0</v>
      </c>
      <c r="M737" s="2">
        <f t="shared" si="160"/>
        <v>8.7370929308976386E-3</v>
      </c>
      <c r="N737" s="53">
        <v>599</v>
      </c>
      <c r="O737" s="53">
        <v>649</v>
      </c>
      <c r="Q737" s="53">
        <v>6</v>
      </c>
      <c r="X737" s="53">
        <v>1</v>
      </c>
      <c r="Y737" s="53">
        <v>4</v>
      </c>
      <c r="AA737" s="53"/>
      <c r="AG737" t="str">
        <f t="shared" si="161"/>
        <v>Brimfield</v>
      </c>
      <c r="AH737" t="s">
        <v>271</v>
      </c>
      <c r="AI737">
        <v>2</v>
      </c>
      <c r="AK737" s="92">
        <v>25</v>
      </c>
      <c r="AL737" s="94">
        <v>13</v>
      </c>
      <c r="AM737" s="94">
        <v>15</v>
      </c>
      <c r="AN737" s="98">
        <v>8470</v>
      </c>
      <c r="AO737" s="98">
        <f t="shared" si="162"/>
        <v>25013</v>
      </c>
      <c r="AP737" t="s">
        <v>1353</v>
      </c>
      <c r="AQ737">
        <f t="shared" si="163"/>
        <v>2508470</v>
      </c>
      <c r="AU737">
        <v>35.21</v>
      </c>
      <c r="AV737">
        <v>0.51</v>
      </c>
      <c r="AW737">
        <v>34.71</v>
      </c>
    </row>
    <row r="738" spans="1:49" hidden="1" outlineLevel="1">
      <c r="A738" s="54" t="s">
        <v>1385</v>
      </c>
      <c r="B738" s="8" t="s">
        <v>2356</v>
      </c>
      <c r="C738" s="1">
        <f t="shared" si="153"/>
        <v>22585</v>
      </c>
      <c r="D738" s="6">
        <f>IF(N738&gt;0, RANK(N738,(N738:P738,Q738:AE738)),0)</f>
        <v>1</v>
      </c>
      <c r="E738" s="6">
        <f>IF(O738&gt;0,RANK(O738,(N738:P738,Q738:AE738)),0)</f>
        <v>2</v>
      </c>
      <c r="F738" s="6">
        <f t="shared" si="154"/>
        <v>0</v>
      </c>
      <c r="G738" s="1">
        <f t="shared" si="155"/>
        <v>3080</v>
      </c>
      <c r="H738" s="2">
        <f t="shared" si="156"/>
        <v>0.13637369935798097</v>
      </c>
      <c r="I738" s="7"/>
      <c r="J738" s="2">
        <f t="shared" si="157"/>
        <v>0.56245295550143903</v>
      </c>
      <c r="K738" s="2">
        <f t="shared" si="158"/>
        <v>0.42607925614345804</v>
      </c>
      <c r="L738" s="2">
        <f t="shared" si="159"/>
        <v>0</v>
      </c>
      <c r="M738" s="2">
        <f t="shared" si="160"/>
        <v>1.1467788355102926E-2</v>
      </c>
      <c r="N738" s="53">
        <v>12703</v>
      </c>
      <c r="O738" s="53">
        <v>9623</v>
      </c>
      <c r="Q738" s="53">
        <v>192</v>
      </c>
      <c r="X738" s="53">
        <v>0</v>
      </c>
      <c r="Y738" s="53">
        <v>67</v>
      </c>
      <c r="AA738" s="53"/>
      <c r="AG738" t="str">
        <f t="shared" si="161"/>
        <v>Brockton</v>
      </c>
      <c r="AH738" t="s">
        <v>1668</v>
      </c>
      <c r="AI738">
        <v>9</v>
      </c>
      <c r="AK738" s="92">
        <v>25</v>
      </c>
      <c r="AL738" s="94">
        <v>23</v>
      </c>
      <c r="AM738" s="94">
        <v>15</v>
      </c>
      <c r="AN738" s="98">
        <v>9000</v>
      </c>
      <c r="AO738" s="98">
        <f t="shared" si="162"/>
        <v>25023</v>
      </c>
      <c r="AP738" t="s">
        <v>2485</v>
      </c>
      <c r="AQ738">
        <f t="shared" si="163"/>
        <v>2509000</v>
      </c>
      <c r="AU738">
        <v>21.59</v>
      </c>
      <c r="AV738">
        <v>0.12</v>
      </c>
      <c r="AW738">
        <v>21.47</v>
      </c>
    </row>
    <row r="739" spans="1:49" hidden="1" outlineLevel="1">
      <c r="A739" s="54" t="s">
        <v>697</v>
      </c>
      <c r="B739" s="8" t="s">
        <v>2356</v>
      </c>
      <c r="C739" s="1">
        <f t="shared" si="153"/>
        <v>1116</v>
      </c>
      <c r="D739" s="6">
        <f>IF(N739&gt;0, RANK(N739,(N739:P739,Q739:AE739)),0)</f>
        <v>2</v>
      </c>
      <c r="E739" s="6">
        <f>IF(O739&gt;0,RANK(O739,(N739:P739,Q739:AE739)),0)</f>
        <v>1</v>
      </c>
      <c r="F739" s="6">
        <f t="shared" si="154"/>
        <v>0</v>
      </c>
      <c r="G739" s="1">
        <f t="shared" si="155"/>
        <v>65</v>
      </c>
      <c r="H739" s="2">
        <f t="shared" si="156"/>
        <v>5.824372759856631E-2</v>
      </c>
      <c r="I739" s="7"/>
      <c r="J739" s="2">
        <f t="shared" si="157"/>
        <v>0.46594982078853048</v>
      </c>
      <c r="K739" s="2">
        <f t="shared" si="158"/>
        <v>0.52419354838709675</v>
      </c>
      <c r="L739" s="2">
        <f t="shared" si="159"/>
        <v>0</v>
      </c>
      <c r="M739" s="2">
        <f t="shared" si="160"/>
        <v>9.8566308243728251E-3</v>
      </c>
      <c r="N739" s="53">
        <v>520</v>
      </c>
      <c r="O739" s="53">
        <v>585</v>
      </c>
      <c r="Q739" s="53">
        <v>8</v>
      </c>
      <c r="X739" s="53">
        <v>0</v>
      </c>
      <c r="Y739" s="53">
        <v>3</v>
      </c>
      <c r="AA739" s="53"/>
      <c r="AG739" t="str">
        <f t="shared" si="161"/>
        <v>Brookfield</v>
      </c>
      <c r="AH739" s="8" t="s">
        <v>1949</v>
      </c>
      <c r="AI739" s="8">
        <v>2</v>
      </c>
      <c r="AK739" s="92">
        <v>25</v>
      </c>
      <c r="AL739" s="94">
        <v>27</v>
      </c>
      <c r="AM739" s="94">
        <v>45</v>
      </c>
      <c r="AN739" s="98">
        <v>9105</v>
      </c>
      <c r="AO739" s="98">
        <f t="shared" si="162"/>
        <v>25027</v>
      </c>
      <c r="AP739" t="s">
        <v>1353</v>
      </c>
      <c r="AQ739">
        <f t="shared" si="163"/>
        <v>2509105</v>
      </c>
      <c r="AU739">
        <v>16.57</v>
      </c>
      <c r="AV739">
        <v>1.05</v>
      </c>
      <c r="AW739">
        <v>15.52</v>
      </c>
    </row>
    <row r="740" spans="1:49" hidden="1" outlineLevel="1">
      <c r="A740" s="54" t="s">
        <v>1707</v>
      </c>
      <c r="B740" s="8" t="s">
        <v>2356</v>
      </c>
      <c r="C740" s="1">
        <f t="shared" si="153"/>
        <v>21572</v>
      </c>
      <c r="D740" s="6">
        <f>IF(N740&gt;0, RANK(N740,(N740:P740,Q740:AE740)),0)</f>
        <v>1</v>
      </c>
      <c r="E740" s="6">
        <f>IF(O740&gt;0,RANK(O740,(N740:P740,Q740:AE740)),0)</f>
        <v>2</v>
      </c>
      <c r="F740" s="6">
        <f t="shared" si="154"/>
        <v>0</v>
      </c>
      <c r="G740" s="1">
        <f t="shared" si="155"/>
        <v>10640</v>
      </c>
      <c r="H740" s="2">
        <f t="shared" si="156"/>
        <v>0.49323196736510289</v>
      </c>
      <c r="I740" s="7"/>
      <c r="J740" s="2">
        <f t="shared" si="157"/>
        <v>0.74378824402002597</v>
      </c>
      <c r="K740" s="2">
        <f t="shared" si="158"/>
        <v>0.25055627665492303</v>
      </c>
      <c r="L740" s="2">
        <f t="shared" si="159"/>
        <v>0</v>
      </c>
      <c r="M740" s="2">
        <f t="shared" si="160"/>
        <v>5.6554793250510049E-3</v>
      </c>
      <c r="N740" s="53">
        <v>16045</v>
      </c>
      <c r="O740" s="53">
        <v>5405</v>
      </c>
      <c r="Q740" s="53">
        <v>100</v>
      </c>
      <c r="X740" s="53">
        <v>2</v>
      </c>
      <c r="Y740" s="53">
        <v>20</v>
      </c>
      <c r="AA740" s="53"/>
      <c r="AG740" t="str">
        <f t="shared" si="161"/>
        <v>Brookline</v>
      </c>
      <c r="AH740" t="s">
        <v>2729</v>
      </c>
      <c r="AI740">
        <v>4</v>
      </c>
      <c r="AK740" s="92">
        <v>25</v>
      </c>
      <c r="AL740" s="94">
        <v>21</v>
      </c>
      <c r="AM740" s="94">
        <v>20</v>
      </c>
      <c r="AN740" s="98">
        <v>9175</v>
      </c>
      <c r="AO740" s="98">
        <f t="shared" si="162"/>
        <v>25021</v>
      </c>
      <c r="AP740" t="s">
        <v>1353</v>
      </c>
      <c r="AQ740">
        <f t="shared" si="163"/>
        <v>2509175</v>
      </c>
      <c r="AU740">
        <v>6.82</v>
      </c>
      <c r="AV740">
        <v>0.03</v>
      </c>
      <c r="AW740">
        <v>6.79</v>
      </c>
    </row>
    <row r="741" spans="1:49" hidden="1" outlineLevel="1">
      <c r="A741" s="54" t="s">
        <v>778</v>
      </c>
      <c r="B741" s="8" t="s">
        <v>2356</v>
      </c>
      <c r="C741" s="1">
        <f t="shared" si="153"/>
        <v>779</v>
      </c>
      <c r="D741" s="6">
        <f>IF(N741&gt;0, RANK(N741,(N741:P741,Q741:AE741)),0)</f>
        <v>1</v>
      </c>
      <c r="E741" s="6">
        <f>IF(O741&gt;0,RANK(O741,(N741:P741,Q741:AE741)),0)</f>
        <v>2</v>
      </c>
      <c r="F741" s="6">
        <f t="shared" si="154"/>
        <v>0</v>
      </c>
      <c r="G741" s="1">
        <f t="shared" si="155"/>
        <v>52</v>
      </c>
      <c r="H741" s="2">
        <f t="shared" si="156"/>
        <v>6.6752246469833118E-2</v>
      </c>
      <c r="I741" s="7"/>
      <c r="J741" s="2">
        <f t="shared" si="157"/>
        <v>0.52631578947368418</v>
      </c>
      <c r="K741" s="2">
        <f t="shared" si="158"/>
        <v>0.4595635430038511</v>
      </c>
      <c r="L741" s="2">
        <f t="shared" si="159"/>
        <v>0</v>
      </c>
      <c r="M741" s="2">
        <f t="shared" si="160"/>
        <v>1.4120667522464714E-2</v>
      </c>
      <c r="N741" s="53">
        <v>410</v>
      </c>
      <c r="O741" s="53">
        <v>358</v>
      </c>
      <c r="Q741" s="53">
        <v>10</v>
      </c>
      <c r="X741" s="53">
        <v>0</v>
      </c>
      <c r="Y741" s="53">
        <v>1</v>
      </c>
      <c r="AA741" s="53"/>
      <c r="AG741" t="str">
        <f t="shared" si="161"/>
        <v>Buckland</v>
      </c>
      <c r="AH741" t="s">
        <v>2924</v>
      </c>
      <c r="AI741">
        <v>1</v>
      </c>
      <c r="AK741" s="92">
        <v>25</v>
      </c>
      <c r="AL741" s="94">
        <v>11</v>
      </c>
      <c r="AM741" s="94">
        <v>15</v>
      </c>
      <c r="AN741" s="98">
        <v>9595</v>
      </c>
      <c r="AO741" s="98">
        <f t="shared" si="162"/>
        <v>25011</v>
      </c>
      <c r="AP741" t="s">
        <v>1353</v>
      </c>
      <c r="AQ741">
        <f t="shared" si="163"/>
        <v>2509595</v>
      </c>
      <c r="AU741">
        <v>19.75</v>
      </c>
      <c r="AV741">
        <v>0.19</v>
      </c>
      <c r="AW741">
        <v>19.559999999999999</v>
      </c>
    </row>
    <row r="742" spans="1:49" hidden="1" outlineLevel="1">
      <c r="A742" s="54" t="s">
        <v>69</v>
      </c>
      <c r="B742" s="8" t="s">
        <v>2356</v>
      </c>
      <c r="C742" s="1">
        <f t="shared" si="153"/>
        <v>9661</v>
      </c>
      <c r="D742" s="6">
        <f>IF(N742&gt;0, RANK(N742,(N742:P742,Q742:AE742)),0)</f>
        <v>1</v>
      </c>
      <c r="E742" s="6">
        <f>IF(O742&gt;0,RANK(O742,(N742:P742,Q742:AE742)),0)</f>
        <v>2</v>
      </c>
      <c r="F742" s="6">
        <f t="shared" si="154"/>
        <v>0</v>
      </c>
      <c r="G742" s="1">
        <f t="shared" si="155"/>
        <v>1050</v>
      </c>
      <c r="H742" s="2">
        <f t="shared" si="156"/>
        <v>0.10868440120070386</v>
      </c>
      <c r="I742" s="7"/>
      <c r="J742" s="2">
        <f t="shared" si="157"/>
        <v>0.55004657902908605</v>
      </c>
      <c r="K742" s="2">
        <f t="shared" si="158"/>
        <v>0.44136217782838216</v>
      </c>
      <c r="L742" s="2">
        <f t="shared" si="159"/>
        <v>0</v>
      </c>
      <c r="M742" s="2">
        <f t="shared" si="160"/>
        <v>8.5912431425317903E-3</v>
      </c>
      <c r="N742" s="53">
        <v>5314</v>
      </c>
      <c r="O742" s="53">
        <v>4264</v>
      </c>
      <c r="Q742" s="53">
        <v>57</v>
      </c>
      <c r="X742" s="53">
        <v>7</v>
      </c>
      <c r="Y742" s="53">
        <v>19</v>
      </c>
      <c r="AA742" s="53"/>
      <c r="AG742" t="str">
        <f t="shared" si="161"/>
        <v>Burlington</v>
      </c>
      <c r="AH742" t="s">
        <v>1792</v>
      </c>
      <c r="AI742">
        <v>6</v>
      </c>
      <c r="AK742" s="92">
        <v>25</v>
      </c>
      <c r="AL742" s="94">
        <v>17</v>
      </c>
      <c r="AM742" s="94">
        <v>50</v>
      </c>
      <c r="AN742" s="98">
        <v>9840</v>
      </c>
      <c r="AO742" s="98">
        <f t="shared" si="162"/>
        <v>25017</v>
      </c>
      <c r="AP742" t="s">
        <v>1353</v>
      </c>
      <c r="AQ742">
        <f t="shared" si="163"/>
        <v>2509840</v>
      </c>
      <c r="AU742">
        <v>11.88</v>
      </c>
      <c r="AV742">
        <v>7.0000000000000007E-2</v>
      </c>
      <c r="AW742">
        <v>11.81</v>
      </c>
    </row>
    <row r="743" spans="1:49" hidden="1" outlineLevel="1">
      <c r="A743" s="54" t="s">
        <v>1370</v>
      </c>
      <c r="B743" s="8" t="s">
        <v>2356</v>
      </c>
      <c r="C743" s="1">
        <f t="shared" si="153"/>
        <v>32389</v>
      </c>
      <c r="D743" s="6">
        <f>IF(N743&gt;0, RANK(N743,(N743:P743,Q743:AE743)),0)</f>
        <v>1</v>
      </c>
      <c r="E743" s="6">
        <f>IF(O743&gt;0,RANK(O743,(N743:P743,Q743:AE743)),0)</f>
        <v>2</v>
      </c>
      <c r="F743" s="6">
        <f t="shared" si="154"/>
        <v>0</v>
      </c>
      <c r="G743" s="1">
        <f t="shared" si="155"/>
        <v>19467</v>
      </c>
      <c r="H743" s="2">
        <f t="shared" si="156"/>
        <v>0.60103738923708672</v>
      </c>
      <c r="I743" s="7"/>
      <c r="J743" s="2">
        <f t="shared" si="157"/>
        <v>0.79613449010466519</v>
      </c>
      <c r="K743" s="2">
        <f t="shared" si="158"/>
        <v>0.1950971008675785</v>
      </c>
      <c r="L743" s="2">
        <f t="shared" si="159"/>
        <v>0</v>
      </c>
      <c r="M743" s="2">
        <f t="shared" si="160"/>
        <v>8.768409027756302E-3</v>
      </c>
      <c r="N743" s="53">
        <v>25786</v>
      </c>
      <c r="O743" s="53">
        <v>6319</v>
      </c>
      <c r="Q743" s="53">
        <v>230</v>
      </c>
      <c r="X743" s="53">
        <v>4</v>
      </c>
      <c r="Y743" s="53">
        <v>50</v>
      </c>
      <c r="AA743" s="53"/>
      <c r="AG743" t="str">
        <f t="shared" si="161"/>
        <v>Cambridge</v>
      </c>
      <c r="AH743" t="s">
        <v>1792</v>
      </c>
      <c r="AI743">
        <v>8</v>
      </c>
      <c r="AK743" s="92">
        <v>25</v>
      </c>
      <c r="AL743" s="94">
        <v>17</v>
      </c>
      <c r="AM743" s="94">
        <v>55</v>
      </c>
      <c r="AN743" s="98">
        <v>11000</v>
      </c>
      <c r="AO743" s="98">
        <f t="shared" si="162"/>
        <v>25017</v>
      </c>
      <c r="AP743" t="s">
        <v>2485</v>
      </c>
      <c r="AQ743">
        <f t="shared" si="163"/>
        <v>2511000</v>
      </c>
      <c r="AU743">
        <v>7.13</v>
      </c>
      <c r="AV743">
        <v>0.7</v>
      </c>
      <c r="AW743">
        <v>6.43</v>
      </c>
    </row>
    <row r="744" spans="1:49" hidden="1" outlineLevel="1">
      <c r="A744" s="54" t="s">
        <v>68</v>
      </c>
      <c r="B744" s="8" t="s">
        <v>2356</v>
      </c>
      <c r="C744" s="1">
        <f t="shared" si="153"/>
        <v>9086</v>
      </c>
      <c r="D744" s="6">
        <f>IF(N744&gt;0, RANK(N744,(N744:P744,Q744:AE744)),0)</f>
        <v>1</v>
      </c>
      <c r="E744" s="6">
        <f>IF(O744&gt;0,RANK(O744,(N744:P744,Q744:AE744)),0)</f>
        <v>2</v>
      </c>
      <c r="F744" s="6">
        <f t="shared" si="154"/>
        <v>0</v>
      </c>
      <c r="G744" s="1">
        <f t="shared" si="155"/>
        <v>879</v>
      </c>
      <c r="H744" s="2">
        <f t="shared" si="156"/>
        <v>9.6742240810037419E-2</v>
      </c>
      <c r="I744" s="7"/>
      <c r="J744" s="2">
        <f t="shared" si="157"/>
        <v>0.54391371340523886</v>
      </c>
      <c r="K744" s="2">
        <f t="shared" si="158"/>
        <v>0.4471714725952014</v>
      </c>
      <c r="L744" s="2">
        <f t="shared" si="159"/>
        <v>0</v>
      </c>
      <c r="M744" s="2">
        <f t="shared" si="160"/>
        <v>8.9148139995597342E-3</v>
      </c>
      <c r="N744" s="53">
        <v>4942</v>
      </c>
      <c r="O744" s="53">
        <v>4063</v>
      </c>
      <c r="Q744" s="53">
        <v>61</v>
      </c>
      <c r="X744" s="53">
        <v>0</v>
      </c>
      <c r="Y744" s="53">
        <v>20</v>
      </c>
      <c r="AA744" s="53"/>
      <c r="AG744" t="str">
        <f t="shared" si="161"/>
        <v>Canton</v>
      </c>
      <c r="AH744" t="s">
        <v>2729</v>
      </c>
      <c r="AI744">
        <v>9</v>
      </c>
      <c r="AK744" s="92">
        <v>25</v>
      </c>
      <c r="AL744" s="94">
        <v>21</v>
      </c>
      <c r="AM744" s="94">
        <v>25</v>
      </c>
      <c r="AN744" s="98">
        <v>11315</v>
      </c>
      <c r="AO744" s="98">
        <f t="shared" si="162"/>
        <v>25021</v>
      </c>
      <c r="AP744" t="s">
        <v>1353</v>
      </c>
      <c r="AQ744">
        <f t="shared" si="163"/>
        <v>2511315</v>
      </c>
      <c r="AU744">
        <v>19.579999999999998</v>
      </c>
      <c r="AV744">
        <v>0.64</v>
      </c>
      <c r="AW744">
        <v>18.93</v>
      </c>
    </row>
    <row r="745" spans="1:49" hidden="1" outlineLevel="1">
      <c r="A745" s="54" t="s">
        <v>882</v>
      </c>
      <c r="B745" s="8" t="s">
        <v>2356</v>
      </c>
      <c r="C745" s="1">
        <f t="shared" si="153"/>
        <v>2347</v>
      </c>
      <c r="D745" s="6">
        <f>IF(N745&gt;0, RANK(N745,(N745:P745,Q745:AE745)),0)</f>
        <v>1</v>
      </c>
      <c r="E745" s="6">
        <f>IF(O745&gt;0,RANK(O745,(N745:P745,Q745:AE745)),0)</f>
        <v>2</v>
      </c>
      <c r="F745" s="6">
        <f t="shared" si="154"/>
        <v>0</v>
      </c>
      <c r="G745" s="1">
        <f t="shared" si="155"/>
        <v>20</v>
      </c>
      <c r="H745" s="2">
        <f t="shared" si="156"/>
        <v>8.5215168299957386E-3</v>
      </c>
      <c r="I745" s="7"/>
      <c r="J745" s="2">
        <f t="shared" si="157"/>
        <v>0.50149126544524925</v>
      </c>
      <c r="K745" s="2">
        <f t="shared" si="158"/>
        <v>0.4929697486152535</v>
      </c>
      <c r="L745" s="2">
        <f t="shared" si="159"/>
        <v>0</v>
      </c>
      <c r="M745" s="2">
        <f t="shared" si="160"/>
        <v>5.538985939497254E-3</v>
      </c>
      <c r="N745" s="53">
        <v>1177</v>
      </c>
      <c r="O745" s="53">
        <v>1157</v>
      </c>
      <c r="Q745" s="53">
        <v>10</v>
      </c>
      <c r="X745" s="53">
        <v>0</v>
      </c>
      <c r="Y745" s="53">
        <v>3</v>
      </c>
      <c r="AA745" s="53"/>
      <c r="AG745" t="str">
        <f t="shared" si="161"/>
        <v>Carlisle</v>
      </c>
      <c r="AH745" t="s">
        <v>1792</v>
      </c>
      <c r="AI745">
        <v>5</v>
      </c>
      <c r="AK745" s="92">
        <v>25</v>
      </c>
      <c r="AL745" s="94">
        <v>17</v>
      </c>
      <c r="AM745" s="94">
        <v>60</v>
      </c>
      <c r="AN745" s="98">
        <v>11525</v>
      </c>
      <c r="AO745" s="98">
        <f t="shared" si="162"/>
        <v>25017</v>
      </c>
      <c r="AP745" t="s">
        <v>1353</v>
      </c>
      <c r="AQ745">
        <f t="shared" si="163"/>
        <v>2511525</v>
      </c>
      <c r="AU745">
        <v>15.53</v>
      </c>
      <c r="AV745">
        <v>0.17</v>
      </c>
      <c r="AW745">
        <v>15.36</v>
      </c>
    </row>
    <row r="746" spans="1:49" hidden="1" outlineLevel="1">
      <c r="A746" s="54" t="s">
        <v>1688</v>
      </c>
      <c r="B746" s="8" t="s">
        <v>2356</v>
      </c>
      <c r="C746" s="1">
        <f t="shared" si="153"/>
        <v>4053</v>
      </c>
      <c r="D746" s="6">
        <f>IF(N746&gt;0, RANK(N746,(N746:P746,Q746:AE746)),0)</f>
        <v>1</v>
      </c>
      <c r="E746" s="6">
        <f>IF(O746&gt;0,RANK(O746,(N746:P746,Q746:AE746)),0)</f>
        <v>2</v>
      </c>
      <c r="F746" s="6">
        <f t="shared" si="154"/>
        <v>0</v>
      </c>
      <c r="G746" s="1">
        <f t="shared" si="155"/>
        <v>155</v>
      </c>
      <c r="H746" s="2">
        <f t="shared" si="156"/>
        <v>3.8243276585245498E-2</v>
      </c>
      <c r="I746" s="7"/>
      <c r="J746" s="2">
        <f t="shared" si="157"/>
        <v>0.51270663705896868</v>
      </c>
      <c r="K746" s="2">
        <f t="shared" si="158"/>
        <v>0.47446336047372317</v>
      </c>
      <c r="L746" s="2">
        <f t="shared" si="159"/>
        <v>0</v>
      </c>
      <c r="M746" s="2">
        <f t="shared" si="160"/>
        <v>1.2830002467308144E-2</v>
      </c>
      <c r="N746" s="53">
        <v>2078</v>
      </c>
      <c r="O746" s="53">
        <v>1923</v>
      </c>
      <c r="Q746" s="53">
        <v>43</v>
      </c>
      <c r="X746" s="53">
        <v>1</v>
      </c>
      <c r="Y746" s="53">
        <v>8</v>
      </c>
      <c r="AA746" s="53"/>
      <c r="AG746" t="str">
        <f t="shared" si="161"/>
        <v>Carver</v>
      </c>
      <c r="AH746" t="s">
        <v>1668</v>
      </c>
      <c r="AI746">
        <v>10</v>
      </c>
      <c r="AK746" s="92">
        <v>25</v>
      </c>
      <c r="AL746" s="94">
        <v>23</v>
      </c>
      <c r="AM746" s="94">
        <v>20</v>
      </c>
      <c r="AN746" s="98">
        <v>11665</v>
      </c>
      <c r="AO746" s="98">
        <f t="shared" si="162"/>
        <v>25023</v>
      </c>
      <c r="AP746" t="s">
        <v>1353</v>
      </c>
      <c r="AQ746">
        <f t="shared" si="163"/>
        <v>2511665</v>
      </c>
      <c r="AU746">
        <v>39.81</v>
      </c>
      <c r="AV746">
        <v>2.2599999999999998</v>
      </c>
      <c r="AW746">
        <v>37.549999999999997</v>
      </c>
    </row>
    <row r="747" spans="1:49" hidden="1" outlineLevel="1">
      <c r="A747" s="54" t="s">
        <v>1656</v>
      </c>
      <c r="B747" s="8" t="s">
        <v>2356</v>
      </c>
      <c r="C747" s="1">
        <f t="shared" si="153"/>
        <v>423</v>
      </c>
      <c r="D747" s="6">
        <f>IF(N747&gt;0, RANK(N747,(N747:P747,Q747:AE747)),0)</f>
        <v>2</v>
      </c>
      <c r="E747" s="6">
        <f>IF(O747&gt;0,RANK(O747,(N747:P747,Q747:AE747)),0)</f>
        <v>1</v>
      </c>
      <c r="F747" s="6">
        <f t="shared" si="154"/>
        <v>0</v>
      </c>
      <c r="G747" s="1">
        <f t="shared" si="155"/>
        <v>13</v>
      </c>
      <c r="H747" s="2">
        <f t="shared" si="156"/>
        <v>3.0732860520094562E-2</v>
      </c>
      <c r="I747" s="7"/>
      <c r="J747" s="2">
        <f t="shared" si="157"/>
        <v>0.47990543735224589</v>
      </c>
      <c r="K747" s="2">
        <f t="shared" si="158"/>
        <v>0.51063829787234039</v>
      </c>
      <c r="L747" s="2">
        <f t="shared" si="159"/>
        <v>0</v>
      </c>
      <c r="M747" s="2">
        <f t="shared" si="160"/>
        <v>9.4562647754137252E-3</v>
      </c>
      <c r="N747" s="53">
        <v>203</v>
      </c>
      <c r="O747" s="53">
        <v>216</v>
      </c>
      <c r="Q747" s="53">
        <v>1</v>
      </c>
      <c r="X747" s="53">
        <v>1</v>
      </c>
      <c r="Y747" s="53">
        <v>2</v>
      </c>
      <c r="AA747" s="53"/>
      <c r="AG747" t="str">
        <f t="shared" si="161"/>
        <v>Charlemont</v>
      </c>
      <c r="AH747" t="s">
        <v>2924</v>
      </c>
      <c r="AI747">
        <v>1</v>
      </c>
      <c r="AK747" s="92">
        <v>25</v>
      </c>
      <c r="AL747" s="94">
        <v>11</v>
      </c>
      <c r="AM747" s="94">
        <v>20</v>
      </c>
      <c r="AN747" s="98">
        <v>12505</v>
      </c>
      <c r="AO747" s="98">
        <f t="shared" si="162"/>
        <v>25011</v>
      </c>
      <c r="AP747" t="s">
        <v>1353</v>
      </c>
      <c r="AQ747">
        <f t="shared" si="163"/>
        <v>2512505</v>
      </c>
      <c r="AU747">
        <v>26.36</v>
      </c>
      <c r="AV747">
        <v>0.26</v>
      </c>
      <c r="AW747">
        <v>26.1</v>
      </c>
    </row>
    <row r="748" spans="1:49" hidden="1" outlineLevel="1">
      <c r="A748" s="54" t="s">
        <v>2443</v>
      </c>
      <c r="B748" s="8" t="s">
        <v>2356</v>
      </c>
      <c r="C748" s="1">
        <f t="shared" si="153"/>
        <v>3367</v>
      </c>
      <c r="D748" s="6">
        <f>IF(N748&gt;0, RANK(N748,(N748:P748,Q748:AE748)),0)</f>
        <v>2</v>
      </c>
      <c r="E748" s="6">
        <f>IF(O748&gt;0,RANK(O748,(N748:P748,Q748:AE748)),0)</f>
        <v>1</v>
      </c>
      <c r="F748" s="6">
        <f t="shared" si="154"/>
        <v>0</v>
      </c>
      <c r="G748" s="1">
        <f t="shared" si="155"/>
        <v>233</v>
      </c>
      <c r="H748" s="2">
        <f t="shared" si="156"/>
        <v>6.9201069201069207E-2</v>
      </c>
      <c r="I748" s="7"/>
      <c r="J748" s="2">
        <f t="shared" si="157"/>
        <v>0.46124146124146126</v>
      </c>
      <c r="K748" s="2">
        <f t="shared" si="158"/>
        <v>0.53044253044253042</v>
      </c>
      <c r="L748" s="2">
        <f t="shared" si="159"/>
        <v>0</v>
      </c>
      <c r="M748" s="2">
        <f t="shared" si="160"/>
        <v>8.3160083160083165E-3</v>
      </c>
      <c r="N748" s="53">
        <v>1553</v>
      </c>
      <c r="O748" s="53">
        <v>1786</v>
      </c>
      <c r="Q748" s="53">
        <v>16</v>
      </c>
      <c r="X748" s="53">
        <v>0</v>
      </c>
      <c r="Y748" s="53">
        <v>12</v>
      </c>
      <c r="AA748" s="53"/>
      <c r="AG748" t="str">
        <f t="shared" si="161"/>
        <v>Charlton</v>
      </c>
      <c r="AH748" s="8" t="s">
        <v>1949</v>
      </c>
      <c r="AI748" s="8">
        <v>2</v>
      </c>
      <c r="AK748" s="92">
        <v>25</v>
      </c>
      <c r="AL748" s="94">
        <v>27</v>
      </c>
      <c r="AM748" s="94">
        <v>50</v>
      </c>
      <c r="AN748" s="98">
        <v>12715</v>
      </c>
      <c r="AO748" s="98">
        <f t="shared" si="162"/>
        <v>25027</v>
      </c>
      <c r="AP748" t="s">
        <v>1353</v>
      </c>
      <c r="AQ748">
        <f t="shared" si="163"/>
        <v>2512715</v>
      </c>
      <c r="AU748">
        <v>43.77</v>
      </c>
      <c r="AV748">
        <v>1.25</v>
      </c>
      <c r="AW748">
        <v>42.53</v>
      </c>
    </row>
    <row r="749" spans="1:49" hidden="1" outlineLevel="1">
      <c r="A749" s="54" t="s">
        <v>2457</v>
      </c>
      <c r="B749" s="8" t="s">
        <v>2356</v>
      </c>
      <c r="C749" s="1">
        <f t="shared" si="153"/>
        <v>3873</v>
      </c>
      <c r="D749" s="6">
        <f>IF(N749&gt;0, RANK(N749,(N749:P749,Q749:AE749)),0)</f>
        <v>2</v>
      </c>
      <c r="E749" s="6">
        <f>IF(O749&gt;0,RANK(O749,(N749:P749,Q749:AE749)),0)</f>
        <v>1</v>
      </c>
      <c r="F749" s="6">
        <f t="shared" si="154"/>
        <v>0</v>
      </c>
      <c r="G749" s="1">
        <f t="shared" si="155"/>
        <v>632</v>
      </c>
      <c r="H749" s="2">
        <f t="shared" si="156"/>
        <v>0.16318099664342886</v>
      </c>
      <c r="I749" s="7"/>
      <c r="J749" s="2">
        <f t="shared" si="157"/>
        <v>0.41518202943454685</v>
      </c>
      <c r="K749" s="2">
        <f t="shared" si="158"/>
        <v>0.57836302607797574</v>
      </c>
      <c r="L749" s="2">
        <f t="shared" si="159"/>
        <v>0</v>
      </c>
      <c r="M749" s="2">
        <f t="shared" si="160"/>
        <v>6.4549444874774098E-3</v>
      </c>
      <c r="N749" s="53">
        <v>1608</v>
      </c>
      <c r="O749" s="53">
        <v>2240</v>
      </c>
      <c r="Q749" s="53">
        <v>20</v>
      </c>
      <c r="X749" s="53">
        <v>2</v>
      </c>
      <c r="Y749" s="53">
        <v>3</v>
      </c>
      <c r="AA749" s="53"/>
      <c r="AG749" t="str">
        <f t="shared" si="161"/>
        <v>Chatham</v>
      </c>
      <c r="AH749" t="s">
        <v>156</v>
      </c>
      <c r="AI749">
        <v>10</v>
      </c>
      <c r="AK749" s="92">
        <v>25</v>
      </c>
      <c r="AL749" s="94">
        <v>1</v>
      </c>
      <c r="AM749" s="94">
        <v>20</v>
      </c>
      <c r="AN749" s="98">
        <v>12995</v>
      </c>
      <c r="AO749" s="98">
        <f t="shared" si="162"/>
        <v>25001</v>
      </c>
      <c r="AP749" t="s">
        <v>1353</v>
      </c>
      <c r="AQ749">
        <f t="shared" si="163"/>
        <v>2512995</v>
      </c>
      <c r="AU749">
        <v>24.41</v>
      </c>
      <c r="AV749">
        <v>8.19</v>
      </c>
      <c r="AW749">
        <v>16.22</v>
      </c>
    </row>
    <row r="750" spans="1:49" hidden="1" outlineLevel="1">
      <c r="A750" s="54" t="s">
        <v>46</v>
      </c>
      <c r="B750" s="8" t="s">
        <v>2356</v>
      </c>
      <c r="C750" s="1">
        <f t="shared" si="153"/>
        <v>14026</v>
      </c>
      <c r="D750" s="6">
        <f>IF(N750&gt;0, RANK(N750,(N750:P750,Q750:AE750)),0)</f>
        <v>1</v>
      </c>
      <c r="E750" s="6">
        <f>IF(O750&gt;0,RANK(O750,(N750:P750,Q750:AE750)),0)</f>
        <v>2</v>
      </c>
      <c r="F750" s="6">
        <f t="shared" si="154"/>
        <v>0</v>
      </c>
      <c r="G750" s="1">
        <f t="shared" si="155"/>
        <v>267</v>
      </c>
      <c r="H750" s="2">
        <f t="shared" si="156"/>
        <v>1.9036075859118779E-2</v>
      </c>
      <c r="I750" s="7"/>
      <c r="J750" s="2">
        <f t="shared" si="157"/>
        <v>0.50577498930557541</v>
      </c>
      <c r="K750" s="2">
        <f t="shared" si="158"/>
        <v>0.48673891344645659</v>
      </c>
      <c r="L750" s="2">
        <f t="shared" si="159"/>
        <v>0</v>
      </c>
      <c r="M750" s="2">
        <f t="shared" si="160"/>
        <v>7.4860972479680044E-3</v>
      </c>
      <c r="N750" s="53">
        <v>7094</v>
      </c>
      <c r="O750" s="53">
        <v>6827</v>
      </c>
      <c r="Q750" s="53">
        <v>80</v>
      </c>
      <c r="X750" s="53">
        <v>4</v>
      </c>
      <c r="Y750" s="53">
        <v>21</v>
      </c>
      <c r="AA750" s="53"/>
      <c r="AG750" t="str">
        <f t="shared" si="161"/>
        <v>Chelmsford</v>
      </c>
      <c r="AH750" t="s">
        <v>1792</v>
      </c>
      <c r="AI750">
        <v>5</v>
      </c>
      <c r="AK750" s="92">
        <v>25</v>
      </c>
      <c r="AL750" s="94">
        <v>17</v>
      </c>
      <c r="AM750" s="94">
        <v>65</v>
      </c>
      <c r="AN750" s="98">
        <v>13135</v>
      </c>
      <c r="AO750" s="98">
        <f t="shared" si="162"/>
        <v>25017</v>
      </c>
      <c r="AP750" t="s">
        <v>1353</v>
      </c>
      <c r="AQ750">
        <f t="shared" si="163"/>
        <v>2513135</v>
      </c>
      <c r="AU750">
        <v>23.18</v>
      </c>
      <c r="AV750">
        <v>0.53</v>
      </c>
      <c r="AW750">
        <v>22.65</v>
      </c>
    </row>
    <row r="751" spans="1:49" hidden="1" outlineLevel="1">
      <c r="A751" s="54" t="s">
        <v>982</v>
      </c>
      <c r="B751" s="8" t="s">
        <v>2356</v>
      </c>
      <c r="C751" s="1">
        <f t="shared" si="153"/>
        <v>6205</v>
      </c>
      <c r="D751" s="6">
        <f>IF(N751&gt;0, RANK(N751,(N751:P751,Q751:AE751)),0)</f>
        <v>1</v>
      </c>
      <c r="E751" s="6">
        <f>IF(O751&gt;0,RANK(O751,(N751:P751,Q751:AE751)),0)</f>
        <v>2</v>
      </c>
      <c r="F751" s="6">
        <f t="shared" si="154"/>
        <v>0</v>
      </c>
      <c r="G751" s="1">
        <f t="shared" si="155"/>
        <v>2407</v>
      </c>
      <c r="H751" s="2">
        <f t="shared" si="156"/>
        <v>0.38791297340854147</v>
      </c>
      <c r="I751" s="7"/>
      <c r="J751" s="2">
        <f t="shared" si="157"/>
        <v>0.68847703464947618</v>
      </c>
      <c r="K751" s="2">
        <f t="shared" si="158"/>
        <v>0.30056406124093471</v>
      </c>
      <c r="L751" s="2">
        <f t="shared" si="159"/>
        <v>0</v>
      </c>
      <c r="M751" s="2">
        <f t="shared" si="160"/>
        <v>1.0958904109589107E-2</v>
      </c>
      <c r="N751" s="53">
        <v>4272</v>
      </c>
      <c r="O751" s="53">
        <v>1865</v>
      </c>
      <c r="Q751" s="53">
        <v>39</v>
      </c>
      <c r="X751" s="53">
        <v>3</v>
      </c>
      <c r="Y751" s="53">
        <v>26</v>
      </c>
      <c r="AA751" s="53"/>
      <c r="AG751" t="str">
        <f t="shared" si="161"/>
        <v>Chelsea</v>
      </c>
      <c r="AH751" t="s">
        <v>1587</v>
      </c>
      <c r="AI751">
        <v>8</v>
      </c>
      <c r="AK751" s="92">
        <v>25</v>
      </c>
      <c r="AL751" s="94">
        <v>25</v>
      </c>
      <c r="AM751" s="94">
        <v>10</v>
      </c>
      <c r="AN751" s="98">
        <v>13205</v>
      </c>
      <c r="AO751" s="98">
        <f t="shared" si="162"/>
        <v>25025</v>
      </c>
      <c r="AP751" t="s">
        <v>2485</v>
      </c>
      <c r="AQ751">
        <f t="shared" si="163"/>
        <v>2513205</v>
      </c>
      <c r="AU751">
        <v>2.48</v>
      </c>
      <c r="AV751">
        <v>0.28999999999999998</v>
      </c>
      <c r="AW751">
        <v>2.19</v>
      </c>
    </row>
    <row r="752" spans="1:49" hidden="1" outlineLevel="1">
      <c r="A752" s="54" t="s">
        <v>268</v>
      </c>
      <c r="B752" s="8" t="s">
        <v>2356</v>
      </c>
      <c r="C752" s="1">
        <f t="shared" si="153"/>
        <v>1407</v>
      </c>
      <c r="D752" s="6">
        <f>IF(N752&gt;0, RANK(N752,(N752:P752,Q752:AE752)),0)</f>
        <v>1</v>
      </c>
      <c r="E752" s="6">
        <f>IF(O752&gt;0,RANK(O752,(N752:P752,Q752:AE752)),0)</f>
        <v>2</v>
      </c>
      <c r="F752" s="6">
        <f t="shared" si="154"/>
        <v>0</v>
      </c>
      <c r="G752" s="1">
        <f t="shared" si="155"/>
        <v>417</v>
      </c>
      <c r="H752" s="2">
        <f t="shared" si="156"/>
        <v>0.29637526652452023</v>
      </c>
      <c r="I752" s="7"/>
      <c r="J752" s="2">
        <f t="shared" si="157"/>
        <v>0.64250177683013499</v>
      </c>
      <c r="K752" s="2">
        <f t="shared" si="158"/>
        <v>0.34612651030561481</v>
      </c>
      <c r="L752" s="2">
        <f t="shared" si="159"/>
        <v>0</v>
      </c>
      <c r="M752" s="2">
        <f t="shared" si="160"/>
        <v>1.1371712864250205E-2</v>
      </c>
      <c r="N752" s="53">
        <v>904</v>
      </c>
      <c r="O752" s="53">
        <v>487</v>
      </c>
      <c r="Q752" s="53">
        <v>12</v>
      </c>
      <c r="X752" s="53">
        <v>1</v>
      </c>
      <c r="Y752" s="53">
        <v>3</v>
      </c>
      <c r="AA752" s="53"/>
      <c r="AG752" t="str">
        <f t="shared" si="161"/>
        <v>Cheshire</v>
      </c>
      <c r="AH752" t="s">
        <v>1968</v>
      </c>
      <c r="AI752">
        <v>1</v>
      </c>
      <c r="AK752" s="92">
        <v>25</v>
      </c>
      <c r="AL752" s="94">
        <v>3</v>
      </c>
      <c r="AM752" s="94">
        <v>20</v>
      </c>
      <c r="AN752" s="98">
        <v>13345</v>
      </c>
      <c r="AO752" s="98">
        <f t="shared" si="162"/>
        <v>25003</v>
      </c>
      <c r="AP752" t="s">
        <v>1353</v>
      </c>
      <c r="AQ752">
        <f t="shared" si="163"/>
        <v>2513345</v>
      </c>
      <c r="AU752">
        <v>27.55</v>
      </c>
      <c r="AV752">
        <v>0.61</v>
      </c>
      <c r="AW752">
        <v>26.94</v>
      </c>
    </row>
    <row r="753" spans="1:49" hidden="1" outlineLevel="1">
      <c r="A753" s="54" t="s">
        <v>1178</v>
      </c>
      <c r="B753" s="8" t="s">
        <v>2356</v>
      </c>
      <c r="C753" s="1">
        <f t="shared" si="153"/>
        <v>480</v>
      </c>
      <c r="D753" s="6">
        <f>IF(N753&gt;0, RANK(N753,(N753:P753,Q753:AE753)),0)</f>
        <v>1</v>
      </c>
      <c r="E753" s="6">
        <f>IF(O753&gt;0,RANK(O753,(N753:P753,Q753:AE753)),0)</f>
        <v>2</v>
      </c>
      <c r="F753" s="6">
        <f t="shared" si="154"/>
        <v>0</v>
      </c>
      <c r="G753" s="1">
        <f t="shared" si="155"/>
        <v>24</v>
      </c>
      <c r="H753" s="2">
        <f t="shared" si="156"/>
        <v>0.05</v>
      </c>
      <c r="I753" s="7"/>
      <c r="J753" s="2">
        <f t="shared" si="157"/>
        <v>0.51875000000000004</v>
      </c>
      <c r="K753" s="2">
        <f t="shared" si="158"/>
        <v>0.46875</v>
      </c>
      <c r="L753" s="2">
        <f t="shared" si="159"/>
        <v>0</v>
      </c>
      <c r="M753" s="2">
        <f t="shared" si="160"/>
        <v>1.2499999999999956E-2</v>
      </c>
      <c r="N753" s="53">
        <v>249</v>
      </c>
      <c r="O753" s="53">
        <v>225</v>
      </c>
      <c r="Q753" s="53">
        <v>6</v>
      </c>
      <c r="X753" s="53">
        <v>0</v>
      </c>
      <c r="Y753" s="53">
        <v>0</v>
      </c>
      <c r="AA753" s="53"/>
      <c r="AG753" t="str">
        <f t="shared" si="161"/>
        <v>Chester</v>
      </c>
      <c r="AH753" t="s">
        <v>271</v>
      </c>
      <c r="AI753">
        <v>1</v>
      </c>
      <c r="AK753" s="92">
        <v>25</v>
      </c>
      <c r="AL753" s="94">
        <v>13</v>
      </c>
      <c r="AM753" s="94">
        <v>20</v>
      </c>
      <c r="AN753" s="98">
        <v>13485</v>
      </c>
      <c r="AO753" s="98">
        <f t="shared" si="162"/>
        <v>25013</v>
      </c>
      <c r="AP753" t="s">
        <v>1353</v>
      </c>
      <c r="AQ753">
        <f t="shared" si="163"/>
        <v>2513485</v>
      </c>
      <c r="AU753">
        <v>37.130000000000003</v>
      </c>
      <c r="AV753">
        <v>0.4</v>
      </c>
      <c r="AW753">
        <v>36.729999999999997</v>
      </c>
    </row>
    <row r="754" spans="1:49" hidden="1" outlineLevel="1">
      <c r="A754" s="54" t="s">
        <v>587</v>
      </c>
      <c r="B754" s="8" t="s">
        <v>2356</v>
      </c>
      <c r="C754" s="1">
        <f t="shared" si="153"/>
        <v>435</v>
      </c>
      <c r="D754" s="6">
        <f>IF(N754&gt;0, RANK(N754,(N754:P754,Q754:AE754)),0)</f>
        <v>2</v>
      </c>
      <c r="E754" s="6">
        <f>IF(O754&gt;0,RANK(O754,(N754:P754,Q754:AE754)),0)</f>
        <v>1</v>
      </c>
      <c r="F754" s="6">
        <f t="shared" si="154"/>
        <v>0</v>
      </c>
      <c r="G754" s="1">
        <f t="shared" si="155"/>
        <v>36</v>
      </c>
      <c r="H754" s="2">
        <f t="shared" si="156"/>
        <v>8.2758620689655171E-2</v>
      </c>
      <c r="I754" s="7"/>
      <c r="J754" s="2">
        <f t="shared" si="157"/>
        <v>0.4459770114942529</v>
      </c>
      <c r="K754" s="2">
        <f t="shared" si="158"/>
        <v>0.52873563218390807</v>
      </c>
      <c r="L754" s="2">
        <f t="shared" si="159"/>
        <v>0</v>
      </c>
      <c r="M754" s="2">
        <f t="shared" si="160"/>
        <v>2.5287356321838983E-2</v>
      </c>
      <c r="N754" s="53">
        <v>194</v>
      </c>
      <c r="O754" s="53">
        <v>230</v>
      </c>
      <c r="Q754" s="53">
        <v>8</v>
      </c>
      <c r="X754" s="53">
        <v>0</v>
      </c>
      <c r="Y754" s="53">
        <v>3</v>
      </c>
      <c r="AA754" s="53"/>
      <c r="AG754" t="str">
        <f t="shared" si="161"/>
        <v>Chesterfield</v>
      </c>
      <c r="AH754" t="s">
        <v>1068</v>
      </c>
      <c r="AI754">
        <v>1</v>
      </c>
      <c r="AK754" s="92">
        <v>25</v>
      </c>
      <c r="AL754" s="94">
        <v>15</v>
      </c>
      <c r="AM754" s="94">
        <v>15</v>
      </c>
      <c r="AN754" s="98">
        <v>13590</v>
      </c>
      <c r="AO754" s="98">
        <f t="shared" si="162"/>
        <v>25015</v>
      </c>
      <c r="AP754" t="s">
        <v>1353</v>
      </c>
      <c r="AQ754">
        <f t="shared" si="163"/>
        <v>2513590</v>
      </c>
      <c r="AU754">
        <v>31.29</v>
      </c>
      <c r="AV754">
        <v>0.19</v>
      </c>
      <c r="AW754">
        <v>31.1</v>
      </c>
    </row>
    <row r="755" spans="1:49" hidden="1" outlineLevel="1">
      <c r="A755" s="54" t="s">
        <v>955</v>
      </c>
      <c r="B755" s="8" t="s">
        <v>2356</v>
      </c>
      <c r="C755" s="1">
        <f t="shared" si="153"/>
        <v>19123</v>
      </c>
      <c r="D755" s="6">
        <f>IF(N755&gt;0, RANK(N755,(N755:P755,Q755:AE755)),0)</f>
        <v>1</v>
      </c>
      <c r="E755" s="6">
        <f>IF(O755&gt;0,RANK(O755,(N755:P755,Q755:AE755)),0)</f>
        <v>2</v>
      </c>
      <c r="F755" s="6">
        <f t="shared" si="154"/>
        <v>0</v>
      </c>
      <c r="G755" s="1">
        <f t="shared" si="155"/>
        <v>2640</v>
      </c>
      <c r="H755" s="2">
        <f t="shared" si="156"/>
        <v>0.13805365266956021</v>
      </c>
      <c r="I755" s="7"/>
      <c r="J755" s="2">
        <f t="shared" si="157"/>
        <v>0.56340532343251581</v>
      </c>
      <c r="K755" s="2">
        <f t="shared" si="158"/>
        <v>0.4253516707629556</v>
      </c>
      <c r="L755" s="2">
        <f t="shared" si="159"/>
        <v>0</v>
      </c>
      <c r="M755" s="2">
        <f t="shared" si="160"/>
        <v>1.1243005804528583E-2</v>
      </c>
      <c r="N755" s="53">
        <v>10774</v>
      </c>
      <c r="O755" s="53">
        <v>8134</v>
      </c>
      <c r="Q755" s="53">
        <v>143</v>
      </c>
      <c r="X755" s="53">
        <v>16</v>
      </c>
      <c r="Y755" s="53">
        <v>56</v>
      </c>
      <c r="AA755" s="53"/>
      <c r="AG755" t="str">
        <f t="shared" si="161"/>
        <v>Chicopee</v>
      </c>
      <c r="AH755" t="s">
        <v>271</v>
      </c>
      <c r="AI755">
        <v>2</v>
      </c>
      <c r="AK755" s="92">
        <v>25</v>
      </c>
      <c r="AL755" s="94">
        <v>13</v>
      </c>
      <c r="AM755" s="94">
        <v>25</v>
      </c>
      <c r="AN755" s="98">
        <v>13660</v>
      </c>
      <c r="AO755" s="98">
        <f t="shared" si="162"/>
        <v>25013</v>
      </c>
      <c r="AP755" t="s">
        <v>2485</v>
      </c>
      <c r="AQ755">
        <f t="shared" si="163"/>
        <v>2513660</v>
      </c>
      <c r="AU755">
        <v>23.9</v>
      </c>
      <c r="AV755">
        <v>1.03</v>
      </c>
      <c r="AW755">
        <v>22.87</v>
      </c>
    </row>
    <row r="756" spans="1:49" hidden="1" outlineLevel="1">
      <c r="A756" s="54" t="s">
        <v>985</v>
      </c>
      <c r="B756" s="8" t="s">
        <v>2356</v>
      </c>
      <c r="C756" s="1">
        <f t="shared" si="153"/>
        <v>417</v>
      </c>
      <c r="D756" s="6">
        <f>IF(N756&gt;0, RANK(N756,(N756:P756,Q756:AE756)),0)</f>
        <v>1</v>
      </c>
      <c r="E756" s="6">
        <f>IF(O756&gt;0,RANK(O756,(N756:P756,Q756:AE756)),0)</f>
        <v>2</v>
      </c>
      <c r="F756" s="6">
        <f t="shared" si="154"/>
        <v>0</v>
      </c>
      <c r="G756" s="1">
        <f t="shared" si="155"/>
        <v>110</v>
      </c>
      <c r="H756" s="2">
        <f t="shared" si="156"/>
        <v>0.26378896882494007</v>
      </c>
      <c r="I756" s="7"/>
      <c r="J756" s="2">
        <f t="shared" si="157"/>
        <v>0.6306954436450839</v>
      </c>
      <c r="K756" s="2">
        <f t="shared" si="158"/>
        <v>0.36690647482014388</v>
      </c>
      <c r="L756" s="2">
        <f t="shared" si="159"/>
        <v>0</v>
      </c>
      <c r="M756" s="2">
        <f t="shared" si="160"/>
        <v>2.3980815347722229E-3</v>
      </c>
      <c r="N756" s="53">
        <v>263</v>
      </c>
      <c r="O756" s="53">
        <v>153</v>
      </c>
      <c r="Q756" s="53">
        <v>1</v>
      </c>
      <c r="X756" s="53">
        <v>0</v>
      </c>
      <c r="Y756" s="53">
        <v>0</v>
      </c>
      <c r="AA756" s="53"/>
      <c r="AG756" t="str">
        <f t="shared" si="161"/>
        <v>Chilmark</v>
      </c>
      <c r="AH756" t="s">
        <v>1722</v>
      </c>
      <c r="AI756">
        <v>10</v>
      </c>
      <c r="AK756" s="92">
        <v>25</v>
      </c>
      <c r="AL756" s="94">
        <v>7</v>
      </c>
      <c r="AM756" s="94">
        <v>5</v>
      </c>
      <c r="AN756" s="98">
        <v>13800</v>
      </c>
      <c r="AO756" s="98">
        <f t="shared" si="162"/>
        <v>25007</v>
      </c>
      <c r="AP756" t="s">
        <v>1353</v>
      </c>
      <c r="AQ756">
        <f t="shared" si="163"/>
        <v>2513800</v>
      </c>
      <c r="AU756">
        <v>100.42</v>
      </c>
      <c r="AV756">
        <v>81.28</v>
      </c>
      <c r="AW756">
        <v>19.14</v>
      </c>
    </row>
    <row r="757" spans="1:49" hidden="1" outlineLevel="1">
      <c r="A757" s="54" t="s">
        <v>2187</v>
      </c>
      <c r="B757" s="8" t="s">
        <v>2356</v>
      </c>
      <c r="C757" s="1">
        <f t="shared" si="153"/>
        <v>704</v>
      </c>
      <c r="D757" s="6">
        <f>IF(N757&gt;0, RANK(N757,(N757:P757,Q757:AE757)),0)</f>
        <v>1</v>
      </c>
      <c r="E757" s="6">
        <f>IF(O757&gt;0,RANK(O757,(N757:P757,Q757:AE757)),0)</f>
        <v>2</v>
      </c>
      <c r="F757" s="6">
        <f t="shared" si="154"/>
        <v>0</v>
      </c>
      <c r="G757" s="1">
        <f t="shared" si="155"/>
        <v>166</v>
      </c>
      <c r="H757" s="2">
        <f t="shared" si="156"/>
        <v>0.23579545454545456</v>
      </c>
      <c r="I757" s="7"/>
      <c r="J757" s="2">
        <f t="shared" si="157"/>
        <v>0.61363636363636365</v>
      </c>
      <c r="K757" s="2">
        <f t="shared" si="158"/>
        <v>0.37784090909090912</v>
      </c>
      <c r="L757" s="2">
        <f t="shared" si="159"/>
        <v>0</v>
      </c>
      <c r="M757" s="2">
        <f t="shared" si="160"/>
        <v>8.5227272727272374E-3</v>
      </c>
      <c r="N757" s="53">
        <v>432</v>
      </c>
      <c r="O757" s="53">
        <v>266</v>
      </c>
      <c r="Q757" s="53">
        <v>5</v>
      </c>
      <c r="X757" s="53">
        <v>0</v>
      </c>
      <c r="Y757" s="53">
        <v>1</v>
      </c>
      <c r="AA757" s="53"/>
      <c r="AG757" t="str">
        <f t="shared" si="161"/>
        <v>Clarksburg</v>
      </c>
      <c r="AH757" t="s">
        <v>1968</v>
      </c>
      <c r="AI757">
        <v>1</v>
      </c>
      <c r="AK757" s="92">
        <v>25</v>
      </c>
      <c r="AL757" s="94">
        <v>3</v>
      </c>
      <c r="AM757" s="94">
        <v>25</v>
      </c>
      <c r="AN757" s="98">
        <v>14010</v>
      </c>
      <c r="AO757" s="98">
        <f t="shared" si="162"/>
        <v>25003</v>
      </c>
      <c r="AP757" t="s">
        <v>1353</v>
      </c>
      <c r="AQ757">
        <f t="shared" si="163"/>
        <v>2514010</v>
      </c>
      <c r="AU757">
        <v>12.84</v>
      </c>
      <c r="AV757">
        <v>0.08</v>
      </c>
      <c r="AW757">
        <v>12.76</v>
      </c>
    </row>
    <row r="758" spans="1:49" hidden="1" outlineLevel="1">
      <c r="A758" s="54" t="s">
        <v>782</v>
      </c>
      <c r="B758" s="8" t="s">
        <v>2356</v>
      </c>
      <c r="C758" s="1">
        <f t="shared" ref="C758:C822" si="164">SUM(N758:AE758)</f>
        <v>5125</v>
      </c>
      <c r="D758" s="6">
        <f>IF(N758&gt;0, RANK(N758,(N758:P758,Q758:AE758)),0)</f>
        <v>1</v>
      </c>
      <c r="E758" s="6">
        <f>IF(O758&gt;0,RANK(O758,(N758:P758,Q758:AE758)),0)</f>
        <v>2</v>
      </c>
      <c r="F758" s="6">
        <f t="shared" ref="F758:F822" si="165">IF(P758&gt;0,RANK(P758,(N758:AE758)),0)</f>
        <v>0</v>
      </c>
      <c r="G758" s="1">
        <f t="shared" ref="G758:G822" si="166">IF(C758&gt;0,MAX(N758:P758)-LARGE(N758:P758,2),0)</f>
        <v>1295</v>
      </c>
      <c r="H758" s="2">
        <f t="shared" ref="H758:H822" si="167">IF(C758&gt;0,G758/C758,0)</f>
        <v>0.2526829268292683</v>
      </c>
      <c r="I758" s="7"/>
      <c r="J758" s="2">
        <f t="shared" ref="J758:J822" si="168">IF(C758=0,"-",N758/C758)</f>
        <v>0.62107317073170731</v>
      </c>
      <c r="K758" s="2">
        <f t="shared" ref="K758:K822" si="169">IF(C758=0,"-",O758/C758)</f>
        <v>0.36839024390243902</v>
      </c>
      <c r="L758" s="2">
        <f t="shared" ref="L758:L822" si="170">IF(C758=0,"-",P758/C758)</f>
        <v>0</v>
      </c>
      <c r="M758" s="2">
        <f t="shared" ref="M758:M822" si="171">IF(C758=0,"-",(1-J758-K758-L758))</f>
        <v>1.0536585365853668E-2</v>
      </c>
      <c r="N758" s="53">
        <v>3183</v>
      </c>
      <c r="O758" s="53">
        <v>1888</v>
      </c>
      <c r="Q758" s="53">
        <v>43</v>
      </c>
      <c r="X758" s="53">
        <v>0</v>
      </c>
      <c r="Y758" s="53">
        <v>11</v>
      </c>
      <c r="AA758" s="53"/>
      <c r="AG758" t="str">
        <f t="shared" si="161"/>
        <v>Clinton</v>
      </c>
      <c r="AH758" s="8" t="s">
        <v>1949</v>
      </c>
      <c r="AI758" s="8">
        <v>3</v>
      </c>
      <c r="AK758" s="92">
        <v>25</v>
      </c>
      <c r="AL758" s="94">
        <v>27</v>
      </c>
      <c r="AM758" s="94">
        <v>55</v>
      </c>
      <c r="AN758" s="98">
        <v>14395</v>
      </c>
      <c r="AO758" s="98">
        <f t="shared" ref="AO758:AO822" si="172">AK758*1000+AL758</f>
        <v>25027</v>
      </c>
      <c r="AP758" t="s">
        <v>1353</v>
      </c>
      <c r="AQ758">
        <f t="shared" ref="AQ758:AQ822" si="173">AK758*100000+AN758</f>
        <v>2514395</v>
      </c>
      <c r="AU758">
        <v>7.3</v>
      </c>
      <c r="AV758">
        <v>1.59</v>
      </c>
      <c r="AW758">
        <v>5.7</v>
      </c>
    </row>
    <row r="759" spans="1:49" hidden="1" outlineLevel="1">
      <c r="A759" s="54" t="s">
        <v>1779</v>
      </c>
      <c r="B759" s="8" t="s">
        <v>2356</v>
      </c>
      <c r="C759" s="1">
        <f t="shared" si="164"/>
        <v>3378</v>
      </c>
      <c r="D759" s="6">
        <f>IF(N759&gt;0, RANK(N759,(N759:P759,Q759:AE759)),0)</f>
        <v>2</v>
      </c>
      <c r="E759" s="6">
        <f>IF(O759&gt;0,RANK(O759,(N759:P759,Q759:AE759)),0)</f>
        <v>1</v>
      </c>
      <c r="F759" s="6">
        <f t="shared" si="165"/>
        <v>0</v>
      </c>
      <c r="G759" s="1">
        <f t="shared" si="166"/>
        <v>254</v>
      </c>
      <c r="H759" s="2">
        <f t="shared" si="167"/>
        <v>7.5192421551213737E-2</v>
      </c>
      <c r="I759" s="7"/>
      <c r="J759" s="2">
        <f t="shared" si="168"/>
        <v>0.45885139135583186</v>
      </c>
      <c r="K759" s="2">
        <f t="shared" si="169"/>
        <v>0.53404381290704561</v>
      </c>
      <c r="L759" s="2">
        <f t="shared" si="170"/>
        <v>0</v>
      </c>
      <c r="M759" s="2">
        <f t="shared" si="171"/>
        <v>7.1047957371225268E-3</v>
      </c>
      <c r="N759" s="53">
        <v>1550</v>
      </c>
      <c r="O759" s="53">
        <v>1804</v>
      </c>
      <c r="Q759" s="53">
        <v>17</v>
      </c>
      <c r="X759" s="53">
        <v>1</v>
      </c>
      <c r="Y759" s="53">
        <v>6</v>
      </c>
      <c r="AA759" s="53"/>
      <c r="AG759" t="str">
        <f t="shared" ref="AG759:AG823" si="174">A759</f>
        <v>Cohasset</v>
      </c>
      <c r="AH759" t="s">
        <v>2729</v>
      </c>
      <c r="AI759">
        <v>10</v>
      </c>
      <c r="AK759" s="92">
        <v>25</v>
      </c>
      <c r="AL759" s="94">
        <v>21</v>
      </c>
      <c r="AM759" s="94">
        <v>30</v>
      </c>
      <c r="AN759" s="98">
        <v>14640</v>
      </c>
      <c r="AO759" s="98">
        <f t="shared" si="172"/>
        <v>25021</v>
      </c>
      <c r="AP759" t="s">
        <v>1353</v>
      </c>
      <c r="AQ759">
        <f t="shared" si="173"/>
        <v>2514640</v>
      </c>
      <c r="AU759">
        <v>31.46</v>
      </c>
      <c r="AV759">
        <v>21.57</v>
      </c>
      <c r="AW759">
        <v>9.89</v>
      </c>
    </row>
    <row r="760" spans="1:49" hidden="1" outlineLevel="1">
      <c r="A760" s="54" t="s">
        <v>2769</v>
      </c>
      <c r="B760" s="8" t="s">
        <v>2356</v>
      </c>
      <c r="C760" s="1">
        <f t="shared" si="164"/>
        <v>630</v>
      </c>
      <c r="D760" s="6">
        <f>IF(N760&gt;0, RANK(N760,(N760:P760,Q760:AE760)),0)</f>
        <v>1</v>
      </c>
      <c r="E760" s="6">
        <f>IF(O760&gt;0,RANK(O760,(N760:P760,Q760:AE760)),0)</f>
        <v>2</v>
      </c>
      <c r="F760" s="6">
        <f t="shared" si="165"/>
        <v>0</v>
      </c>
      <c r="G760" s="1">
        <f t="shared" si="166"/>
        <v>12</v>
      </c>
      <c r="H760" s="2">
        <f t="shared" si="167"/>
        <v>1.9047619047619049E-2</v>
      </c>
      <c r="I760" s="7"/>
      <c r="J760" s="2">
        <f t="shared" si="168"/>
        <v>0.5</v>
      </c>
      <c r="K760" s="2">
        <f t="shared" si="169"/>
        <v>0.48095238095238096</v>
      </c>
      <c r="L760" s="2">
        <f t="shared" si="170"/>
        <v>0</v>
      </c>
      <c r="M760" s="2">
        <f t="shared" si="171"/>
        <v>1.9047619047619035E-2</v>
      </c>
      <c r="N760" s="53">
        <v>315</v>
      </c>
      <c r="O760" s="53">
        <v>303</v>
      </c>
      <c r="Q760" s="53">
        <v>9</v>
      </c>
      <c r="X760" s="53">
        <v>0</v>
      </c>
      <c r="Y760" s="53">
        <v>3</v>
      </c>
      <c r="AA760" s="53"/>
      <c r="AG760" t="str">
        <f t="shared" si="174"/>
        <v>Colrain</v>
      </c>
      <c r="AH760" t="s">
        <v>2924</v>
      </c>
      <c r="AI760">
        <v>1</v>
      </c>
      <c r="AK760" s="92">
        <v>25</v>
      </c>
      <c r="AL760" s="94">
        <v>11</v>
      </c>
      <c r="AM760" s="94">
        <v>25</v>
      </c>
      <c r="AN760" s="98">
        <v>14885</v>
      </c>
      <c r="AO760" s="98">
        <f t="shared" si="172"/>
        <v>25011</v>
      </c>
      <c r="AP760" t="s">
        <v>1353</v>
      </c>
      <c r="AQ760">
        <f t="shared" si="173"/>
        <v>2514885</v>
      </c>
      <c r="AU760">
        <v>43.45</v>
      </c>
      <c r="AV760">
        <v>7.0000000000000007E-2</v>
      </c>
      <c r="AW760">
        <v>43.38</v>
      </c>
    </row>
    <row r="761" spans="1:49" hidden="1" outlineLevel="1">
      <c r="A761" s="54" t="s">
        <v>1517</v>
      </c>
      <c r="B761" s="8" t="s">
        <v>2356</v>
      </c>
      <c r="C761" s="1">
        <f t="shared" si="164"/>
        <v>8125</v>
      </c>
      <c r="D761" s="6">
        <f>IF(N761&gt;0, RANK(N761,(N761:P761,Q761:AE761)),0)</f>
        <v>1</v>
      </c>
      <c r="E761" s="6">
        <f>IF(O761&gt;0,RANK(O761,(N761:P761,Q761:AE761)),0)</f>
        <v>2</v>
      </c>
      <c r="F761" s="6">
        <f t="shared" si="165"/>
        <v>0</v>
      </c>
      <c r="G761" s="1">
        <f t="shared" si="166"/>
        <v>1101</v>
      </c>
      <c r="H761" s="2">
        <f t="shared" si="167"/>
        <v>0.1355076923076923</v>
      </c>
      <c r="I761" s="7"/>
      <c r="J761" s="2">
        <f t="shared" si="168"/>
        <v>0.56467692307692308</v>
      </c>
      <c r="K761" s="2">
        <f t="shared" si="169"/>
        <v>0.42916923076923075</v>
      </c>
      <c r="L761" s="2">
        <f t="shared" si="170"/>
        <v>0</v>
      </c>
      <c r="M761" s="2">
        <f t="shared" si="171"/>
        <v>6.1538461538461764E-3</v>
      </c>
      <c r="N761" s="53">
        <v>4588</v>
      </c>
      <c r="O761" s="53">
        <v>3487</v>
      </c>
      <c r="Q761" s="53">
        <v>47</v>
      </c>
      <c r="X761" s="53">
        <v>0</v>
      </c>
      <c r="Y761" s="53">
        <v>3</v>
      </c>
      <c r="AA761" s="53"/>
      <c r="AG761" t="str">
        <f t="shared" si="174"/>
        <v>Concord</v>
      </c>
      <c r="AH761" t="s">
        <v>1792</v>
      </c>
      <c r="AI761">
        <v>5</v>
      </c>
      <c r="AK761" s="92">
        <v>25</v>
      </c>
      <c r="AL761" s="94">
        <v>17</v>
      </c>
      <c r="AM761" s="94">
        <v>70</v>
      </c>
      <c r="AN761" s="98">
        <v>15060</v>
      </c>
      <c r="AO761" s="98">
        <f t="shared" si="172"/>
        <v>25017</v>
      </c>
      <c r="AP761" t="s">
        <v>1353</v>
      </c>
      <c r="AQ761">
        <f t="shared" si="173"/>
        <v>2515060</v>
      </c>
      <c r="AU761">
        <v>25.89</v>
      </c>
      <c r="AV761">
        <v>0.97</v>
      </c>
      <c r="AW761">
        <v>24.92</v>
      </c>
    </row>
    <row r="762" spans="1:49" hidden="1" outlineLevel="1">
      <c r="A762" s="54" t="s">
        <v>991</v>
      </c>
      <c r="B762" s="8" t="s">
        <v>2356</v>
      </c>
      <c r="C762" s="1">
        <f t="shared" si="164"/>
        <v>777</v>
      </c>
      <c r="D762" s="6">
        <f>IF(N762&gt;0, RANK(N762,(N762:P762,Q762:AE762)),0)</f>
        <v>1</v>
      </c>
      <c r="E762" s="6">
        <f>IF(O762&gt;0,RANK(O762,(N762:P762,Q762:AE762)),0)</f>
        <v>2</v>
      </c>
      <c r="F762" s="6">
        <f t="shared" si="165"/>
        <v>0</v>
      </c>
      <c r="G762" s="1">
        <f t="shared" si="166"/>
        <v>234</v>
      </c>
      <c r="H762" s="2">
        <f t="shared" si="167"/>
        <v>0.30115830115830117</v>
      </c>
      <c r="I762" s="7"/>
      <c r="J762" s="2">
        <f t="shared" si="168"/>
        <v>0.64350064350064351</v>
      </c>
      <c r="K762" s="2">
        <f t="shared" si="169"/>
        <v>0.34234234234234234</v>
      </c>
      <c r="L762" s="2">
        <f t="shared" si="170"/>
        <v>0</v>
      </c>
      <c r="M762" s="2">
        <f t="shared" si="171"/>
        <v>1.4157014157014147E-2</v>
      </c>
      <c r="N762" s="53">
        <v>500</v>
      </c>
      <c r="O762" s="53">
        <v>266</v>
      </c>
      <c r="Q762" s="53">
        <v>7</v>
      </c>
      <c r="X762" s="53">
        <v>1</v>
      </c>
      <c r="Y762" s="53">
        <v>3</v>
      </c>
      <c r="AA762" s="53"/>
      <c r="AG762" t="str">
        <f t="shared" si="174"/>
        <v>Conway</v>
      </c>
      <c r="AH762" t="s">
        <v>2924</v>
      </c>
      <c r="AI762">
        <v>1</v>
      </c>
      <c r="AK762" s="92">
        <v>25</v>
      </c>
      <c r="AL762" s="94">
        <v>11</v>
      </c>
      <c r="AM762" s="94">
        <v>30</v>
      </c>
      <c r="AN762" s="98">
        <v>15200</v>
      </c>
      <c r="AO762" s="98">
        <f t="shared" si="172"/>
        <v>25011</v>
      </c>
      <c r="AP762" t="s">
        <v>1353</v>
      </c>
      <c r="AQ762">
        <f t="shared" si="173"/>
        <v>2515200</v>
      </c>
      <c r="AU762">
        <v>37.82</v>
      </c>
      <c r="AV762">
        <v>0.11</v>
      </c>
      <c r="AW762">
        <v>37.71</v>
      </c>
    </row>
    <row r="763" spans="1:49" hidden="1" outlineLevel="1">
      <c r="A763" s="54" t="s">
        <v>1420</v>
      </c>
      <c r="B763" s="8" t="s">
        <v>2356</v>
      </c>
      <c r="C763" s="1">
        <f t="shared" si="164"/>
        <v>372</v>
      </c>
      <c r="D763" s="6">
        <f>IF(N763&gt;0, RANK(N763,(N763:P763,Q763:AE763)),0)</f>
        <v>1</v>
      </c>
      <c r="E763" s="6">
        <f>IF(O763&gt;0,RANK(O763,(N763:P763,Q763:AE763)),0)</f>
        <v>2</v>
      </c>
      <c r="F763" s="6">
        <f t="shared" si="165"/>
        <v>0</v>
      </c>
      <c r="G763" s="1">
        <f t="shared" si="166"/>
        <v>68</v>
      </c>
      <c r="H763" s="2">
        <f t="shared" si="167"/>
        <v>0.18279569892473119</v>
      </c>
      <c r="I763" s="7"/>
      <c r="J763" s="2">
        <f t="shared" si="168"/>
        <v>0.58602150537634412</v>
      </c>
      <c r="K763" s="2">
        <f t="shared" si="169"/>
        <v>0.40322580645161288</v>
      </c>
      <c r="L763" s="2">
        <f t="shared" si="170"/>
        <v>0</v>
      </c>
      <c r="M763" s="2">
        <f t="shared" si="171"/>
        <v>1.0752688172043001E-2</v>
      </c>
      <c r="N763" s="53">
        <v>218</v>
      </c>
      <c r="O763" s="53">
        <v>150</v>
      </c>
      <c r="Q763" s="53">
        <v>4</v>
      </c>
      <c r="X763" s="53">
        <v>0</v>
      </c>
      <c r="Y763" s="53">
        <v>0</v>
      </c>
      <c r="AA763" s="53"/>
      <c r="AG763" t="str">
        <f t="shared" si="174"/>
        <v>Cummington</v>
      </c>
      <c r="AH763" t="s">
        <v>1068</v>
      </c>
      <c r="AI763">
        <v>1</v>
      </c>
      <c r="AK763" s="92">
        <v>25</v>
      </c>
      <c r="AL763" s="94">
        <v>15</v>
      </c>
      <c r="AM763" s="94">
        <v>20</v>
      </c>
      <c r="AN763" s="98">
        <v>16040</v>
      </c>
      <c r="AO763" s="98">
        <f t="shared" si="172"/>
        <v>25015</v>
      </c>
      <c r="AP763" t="s">
        <v>1353</v>
      </c>
      <c r="AQ763">
        <f t="shared" si="173"/>
        <v>2516040</v>
      </c>
      <c r="AU763">
        <v>23.05</v>
      </c>
      <c r="AV763">
        <v>0</v>
      </c>
      <c r="AW763">
        <v>23.05</v>
      </c>
    </row>
    <row r="764" spans="1:49" hidden="1" outlineLevel="1">
      <c r="A764" s="54" t="s">
        <v>1508</v>
      </c>
      <c r="B764" s="8" t="s">
        <v>2356</v>
      </c>
      <c r="C764" s="1">
        <f t="shared" si="164"/>
        <v>2539</v>
      </c>
      <c r="D764" s="6">
        <f>IF(N764&gt;0, RANK(N764,(N764:P764,Q764:AE764)),0)</f>
        <v>1</v>
      </c>
      <c r="E764" s="6">
        <f>IF(O764&gt;0,RANK(O764,(N764:P764,Q764:AE764)),0)</f>
        <v>2</v>
      </c>
      <c r="F764" s="6">
        <f t="shared" si="165"/>
        <v>0</v>
      </c>
      <c r="G764" s="1">
        <f t="shared" si="166"/>
        <v>483</v>
      </c>
      <c r="H764" s="2">
        <f t="shared" si="167"/>
        <v>0.19023237495076803</v>
      </c>
      <c r="I764" s="7"/>
      <c r="J764" s="2">
        <f t="shared" si="168"/>
        <v>0.59157148483654987</v>
      </c>
      <c r="K764" s="2">
        <f t="shared" si="169"/>
        <v>0.40133910988578181</v>
      </c>
      <c r="L764" s="2">
        <f t="shared" si="170"/>
        <v>0</v>
      </c>
      <c r="M764" s="2">
        <f t="shared" si="171"/>
        <v>7.0894052776683258E-3</v>
      </c>
      <c r="N764" s="53">
        <v>1502</v>
      </c>
      <c r="O764" s="53">
        <v>1019</v>
      </c>
      <c r="Q764" s="53">
        <v>14</v>
      </c>
      <c r="X764" s="53">
        <v>1</v>
      </c>
      <c r="Y764" s="53">
        <v>3</v>
      </c>
      <c r="AA764" s="53"/>
      <c r="AG764" t="str">
        <f t="shared" si="174"/>
        <v>Dalton</v>
      </c>
      <c r="AH764" t="s">
        <v>1968</v>
      </c>
      <c r="AI764">
        <v>1</v>
      </c>
      <c r="AK764" s="92">
        <v>25</v>
      </c>
      <c r="AL764" s="94">
        <v>3</v>
      </c>
      <c r="AM764" s="94">
        <v>30</v>
      </c>
      <c r="AN764" s="98">
        <v>16180</v>
      </c>
      <c r="AO764" s="98">
        <f t="shared" si="172"/>
        <v>25003</v>
      </c>
      <c r="AP764" t="s">
        <v>1353</v>
      </c>
      <c r="AQ764">
        <f t="shared" si="173"/>
        <v>2516180</v>
      </c>
      <c r="AU764">
        <v>21.85</v>
      </c>
      <c r="AV764">
        <v>0.04</v>
      </c>
      <c r="AW764">
        <v>21.81</v>
      </c>
    </row>
    <row r="765" spans="1:49" hidden="1" outlineLevel="1">
      <c r="A765" s="54" t="s">
        <v>2091</v>
      </c>
      <c r="B765" s="8" t="s">
        <v>2356</v>
      </c>
      <c r="C765" s="1">
        <f t="shared" si="164"/>
        <v>10278</v>
      </c>
      <c r="D765" s="6">
        <f>IF(N765&gt;0, RANK(N765,(N765:P765,Q765:AE765)),0)</f>
        <v>1</v>
      </c>
      <c r="E765" s="6">
        <f>IF(O765&gt;0,RANK(O765,(N765:P765,Q765:AE765)),0)</f>
        <v>2</v>
      </c>
      <c r="F765" s="6">
        <f t="shared" si="165"/>
        <v>0</v>
      </c>
      <c r="G765" s="1">
        <f t="shared" si="166"/>
        <v>584</v>
      </c>
      <c r="H765" s="2">
        <f t="shared" si="167"/>
        <v>5.6820393072582215E-2</v>
      </c>
      <c r="I765" s="7"/>
      <c r="J765" s="2">
        <f t="shared" si="168"/>
        <v>0.52471297917882853</v>
      </c>
      <c r="K765" s="2">
        <f t="shared" si="169"/>
        <v>0.46789258610624634</v>
      </c>
      <c r="L765" s="2">
        <f t="shared" si="170"/>
        <v>0</v>
      </c>
      <c r="M765" s="2">
        <f t="shared" si="171"/>
        <v>7.3944347149251244E-3</v>
      </c>
      <c r="N765" s="53">
        <v>5393</v>
      </c>
      <c r="O765" s="53">
        <v>4809</v>
      </c>
      <c r="Q765" s="53">
        <v>60</v>
      </c>
      <c r="X765" s="53">
        <v>0</v>
      </c>
      <c r="Y765" s="53">
        <v>16</v>
      </c>
      <c r="AA765" s="53"/>
      <c r="AG765" t="str">
        <f t="shared" si="174"/>
        <v>Danvers</v>
      </c>
      <c r="AH765" t="s">
        <v>1956</v>
      </c>
      <c r="AI765">
        <v>6</v>
      </c>
      <c r="AK765" s="92">
        <v>25</v>
      </c>
      <c r="AL765" s="94">
        <v>9</v>
      </c>
      <c r="AM765" s="94">
        <v>25</v>
      </c>
      <c r="AN765" s="98">
        <v>16250</v>
      </c>
      <c r="AO765" s="98">
        <f t="shared" si="172"/>
        <v>25009</v>
      </c>
      <c r="AP765" t="s">
        <v>1353</v>
      </c>
      <c r="AQ765">
        <f t="shared" si="173"/>
        <v>2516250</v>
      </c>
      <c r="AU765">
        <v>14.09</v>
      </c>
      <c r="AV765">
        <v>0.81</v>
      </c>
      <c r="AW765">
        <v>13.28</v>
      </c>
    </row>
    <row r="766" spans="1:49" hidden="1" outlineLevel="1">
      <c r="A766" s="54" t="s">
        <v>2687</v>
      </c>
      <c r="B766" s="8" t="s">
        <v>2356</v>
      </c>
      <c r="C766" s="1">
        <f t="shared" si="164"/>
        <v>9740</v>
      </c>
      <c r="D766" s="6">
        <f>IF(N766&gt;0, RANK(N766,(N766:P766,Q766:AE766)),0)</f>
        <v>1</v>
      </c>
      <c r="E766" s="6">
        <f>IF(O766&gt;0,RANK(O766,(N766:P766,Q766:AE766)),0)</f>
        <v>2</v>
      </c>
      <c r="F766" s="6">
        <f t="shared" si="165"/>
        <v>0</v>
      </c>
      <c r="G766" s="1">
        <f t="shared" si="166"/>
        <v>2290</v>
      </c>
      <c r="H766" s="2">
        <f t="shared" si="167"/>
        <v>0.23511293634496919</v>
      </c>
      <c r="I766" s="7"/>
      <c r="J766" s="2">
        <f t="shared" si="168"/>
        <v>0.61201232032854214</v>
      </c>
      <c r="K766" s="2">
        <f t="shared" si="169"/>
        <v>0.37689938398357292</v>
      </c>
      <c r="L766" s="2">
        <f t="shared" si="170"/>
        <v>0</v>
      </c>
      <c r="M766" s="2">
        <f t="shared" si="171"/>
        <v>1.1088295687884941E-2</v>
      </c>
      <c r="N766" s="53">
        <v>5961</v>
      </c>
      <c r="O766" s="53">
        <v>3671</v>
      </c>
      <c r="Q766" s="53">
        <v>71</v>
      </c>
      <c r="X766" s="53">
        <v>0</v>
      </c>
      <c r="Y766" s="53">
        <v>37</v>
      </c>
      <c r="AA766" s="53"/>
      <c r="AG766" t="str">
        <f t="shared" si="174"/>
        <v>Dartmouth</v>
      </c>
      <c r="AH766" t="s">
        <v>764</v>
      </c>
      <c r="AI766">
        <v>4</v>
      </c>
      <c r="AK766" s="92">
        <v>25</v>
      </c>
      <c r="AL766" s="94">
        <v>5</v>
      </c>
      <c r="AM766" s="94">
        <v>20</v>
      </c>
      <c r="AN766" s="98">
        <v>16425</v>
      </c>
      <c r="AO766" s="98">
        <f t="shared" si="172"/>
        <v>25005</v>
      </c>
      <c r="AP766" t="s">
        <v>1353</v>
      </c>
      <c r="AQ766">
        <f t="shared" si="173"/>
        <v>2516425</v>
      </c>
      <c r="AU766">
        <v>97.82</v>
      </c>
      <c r="AV766">
        <v>36.25</v>
      </c>
      <c r="AW766">
        <v>61.57</v>
      </c>
    </row>
    <row r="767" spans="1:49" hidden="1" outlineLevel="1">
      <c r="A767" s="54" t="s">
        <v>213</v>
      </c>
      <c r="B767" s="8" t="s">
        <v>2356</v>
      </c>
      <c r="C767" s="1">
        <f t="shared" si="164"/>
        <v>10446</v>
      </c>
      <c r="D767" s="6">
        <f>IF(N767&gt;0, RANK(N767,(N767:P767,Q767:AE767)),0)</f>
        <v>1</v>
      </c>
      <c r="E767" s="6">
        <f>IF(O767&gt;0,RANK(O767,(N767:P767,Q767:AE767)),0)</f>
        <v>2</v>
      </c>
      <c r="F767" s="6">
        <f t="shared" si="165"/>
        <v>0</v>
      </c>
      <c r="G767" s="1">
        <f t="shared" si="166"/>
        <v>1360</v>
      </c>
      <c r="H767" s="2">
        <f t="shared" si="167"/>
        <v>0.13019337545471951</v>
      </c>
      <c r="I767" s="7"/>
      <c r="J767" s="2">
        <f t="shared" si="168"/>
        <v>0.56078881868657859</v>
      </c>
      <c r="K767" s="2">
        <f t="shared" si="169"/>
        <v>0.43059544323185911</v>
      </c>
      <c r="L767" s="2">
        <f t="shared" si="170"/>
        <v>0</v>
      </c>
      <c r="M767" s="2">
        <f t="shared" si="171"/>
        <v>8.6157380815622964E-3</v>
      </c>
      <c r="N767" s="53">
        <v>5858</v>
      </c>
      <c r="O767" s="53">
        <v>4498</v>
      </c>
      <c r="Q767" s="53">
        <v>65</v>
      </c>
      <c r="X767" s="53">
        <v>0</v>
      </c>
      <c r="Y767" s="53">
        <v>25</v>
      </c>
      <c r="AA767" s="53"/>
      <c r="AG767" t="str">
        <f t="shared" si="174"/>
        <v>Dedham</v>
      </c>
      <c r="AH767" t="s">
        <v>2729</v>
      </c>
      <c r="AI767">
        <v>9</v>
      </c>
      <c r="AK767" s="92">
        <v>25</v>
      </c>
      <c r="AL767" s="94">
        <v>21</v>
      </c>
      <c r="AM767" s="94">
        <v>35</v>
      </c>
      <c r="AN767" s="98">
        <v>16495</v>
      </c>
      <c r="AO767" s="98">
        <f t="shared" si="172"/>
        <v>25021</v>
      </c>
      <c r="AP767" t="s">
        <v>1353</v>
      </c>
      <c r="AQ767">
        <f t="shared" si="173"/>
        <v>2516495</v>
      </c>
      <c r="AU767">
        <v>10.64</v>
      </c>
      <c r="AV767">
        <v>0.19</v>
      </c>
      <c r="AW767">
        <v>10.45</v>
      </c>
    </row>
    <row r="768" spans="1:49" hidden="1" outlineLevel="1">
      <c r="A768" s="54" t="s">
        <v>1926</v>
      </c>
      <c r="B768" s="8" t="s">
        <v>2356</v>
      </c>
      <c r="C768" s="1">
        <f t="shared" si="164"/>
        <v>2124</v>
      </c>
      <c r="D768" s="6">
        <f>IF(N768&gt;0, RANK(N768,(N768:P768,Q768:AE768)),0)</f>
        <v>1</v>
      </c>
      <c r="E768" s="6">
        <f>IF(O768&gt;0,RANK(O768,(N768:P768,Q768:AE768)),0)</f>
        <v>2</v>
      </c>
      <c r="F768" s="6">
        <f t="shared" si="165"/>
        <v>0</v>
      </c>
      <c r="G768" s="1">
        <f t="shared" si="166"/>
        <v>326</v>
      </c>
      <c r="H768" s="2">
        <f t="shared" si="167"/>
        <v>0.15348399246704331</v>
      </c>
      <c r="I768" s="7"/>
      <c r="J768" s="2">
        <f t="shared" si="168"/>
        <v>0.57109227871939738</v>
      </c>
      <c r="K768" s="2">
        <f t="shared" si="169"/>
        <v>0.41760828625235402</v>
      </c>
      <c r="L768" s="2">
        <f t="shared" si="170"/>
        <v>0</v>
      </c>
      <c r="M768" s="2">
        <f t="shared" si="171"/>
        <v>1.1299435028248594E-2</v>
      </c>
      <c r="N768" s="53">
        <v>1213</v>
      </c>
      <c r="O768" s="53">
        <v>887</v>
      </c>
      <c r="Q768" s="53">
        <v>19</v>
      </c>
      <c r="X768" s="53">
        <v>0</v>
      </c>
      <c r="Y768" s="53">
        <v>5</v>
      </c>
      <c r="AA768" s="53"/>
      <c r="AG768" t="str">
        <f t="shared" si="174"/>
        <v>Deerfield</v>
      </c>
      <c r="AH768" t="s">
        <v>2924</v>
      </c>
      <c r="AI768">
        <v>1</v>
      </c>
      <c r="AK768" s="92">
        <v>25</v>
      </c>
      <c r="AL768" s="94">
        <v>11</v>
      </c>
      <c r="AM768" s="94">
        <v>35</v>
      </c>
      <c r="AN768" s="98">
        <v>16670</v>
      </c>
      <c r="AO768" s="98">
        <f t="shared" si="172"/>
        <v>25011</v>
      </c>
      <c r="AP768" t="s">
        <v>1353</v>
      </c>
      <c r="AQ768">
        <f t="shared" si="173"/>
        <v>2516670</v>
      </c>
      <c r="AU768">
        <v>33.36</v>
      </c>
      <c r="AV768">
        <v>1.06</v>
      </c>
      <c r="AW768">
        <v>32.29</v>
      </c>
    </row>
    <row r="769" spans="1:49" hidden="1" outlineLevel="1">
      <c r="A769" s="54" t="s">
        <v>1365</v>
      </c>
      <c r="B769" s="8" t="s">
        <v>2356</v>
      </c>
      <c r="C769" s="1">
        <f t="shared" si="164"/>
        <v>7205</v>
      </c>
      <c r="D769" s="6">
        <f>IF(N769&gt;0, RANK(N769,(N769:P769,Q769:AE769)),0)</f>
        <v>2</v>
      </c>
      <c r="E769" s="6">
        <f>IF(O769&gt;0,RANK(O769,(N769:P769,Q769:AE769)),0)</f>
        <v>1</v>
      </c>
      <c r="F769" s="6">
        <f t="shared" si="165"/>
        <v>0</v>
      </c>
      <c r="G769" s="1">
        <f t="shared" si="166"/>
        <v>191</v>
      </c>
      <c r="H769" s="2">
        <f t="shared" si="167"/>
        <v>2.6509368494101317E-2</v>
      </c>
      <c r="I769" s="7"/>
      <c r="J769" s="2">
        <f t="shared" si="168"/>
        <v>0.48327550312283135</v>
      </c>
      <c r="K769" s="2">
        <f t="shared" si="169"/>
        <v>0.50978487161693264</v>
      </c>
      <c r="L769" s="2">
        <f t="shared" si="170"/>
        <v>0</v>
      </c>
      <c r="M769" s="2">
        <f t="shared" si="171"/>
        <v>6.9396252602360597E-3</v>
      </c>
      <c r="N769" s="53">
        <v>3482</v>
      </c>
      <c r="O769" s="53">
        <v>3673</v>
      </c>
      <c r="Q769" s="53">
        <v>36</v>
      </c>
      <c r="X769" s="53">
        <v>2</v>
      </c>
      <c r="Y769" s="53">
        <v>12</v>
      </c>
      <c r="AA769" s="53"/>
      <c r="AG769" t="str">
        <f t="shared" si="174"/>
        <v>Dennis</v>
      </c>
      <c r="AH769" t="s">
        <v>156</v>
      </c>
      <c r="AI769">
        <v>10</v>
      </c>
      <c r="AK769" s="92">
        <v>25</v>
      </c>
      <c r="AL769" s="94">
        <v>1</v>
      </c>
      <c r="AM769" s="94">
        <v>25</v>
      </c>
      <c r="AN769" s="98">
        <v>16775</v>
      </c>
      <c r="AO769" s="98">
        <f t="shared" si="172"/>
        <v>25001</v>
      </c>
      <c r="AP769" t="s">
        <v>1353</v>
      </c>
      <c r="AQ769">
        <f t="shared" si="173"/>
        <v>2516775</v>
      </c>
      <c r="AU769">
        <v>22.23</v>
      </c>
      <c r="AV769">
        <v>1.64</v>
      </c>
      <c r="AW769">
        <v>20.6</v>
      </c>
    </row>
    <row r="770" spans="1:49" hidden="1" outlineLevel="1">
      <c r="A770" s="54" t="s">
        <v>1366</v>
      </c>
      <c r="B770" s="8" t="s">
        <v>2356</v>
      </c>
      <c r="C770" s="1">
        <f t="shared" si="164"/>
        <v>2168</v>
      </c>
      <c r="D770" s="6">
        <f>IF(N770&gt;0, RANK(N770,(N770:P770,Q770:AE770)),0)</f>
        <v>1</v>
      </c>
      <c r="E770" s="6">
        <f>IF(O770&gt;0,RANK(O770,(N770:P770,Q770:AE770)),0)</f>
        <v>2</v>
      </c>
      <c r="F770" s="6">
        <f t="shared" si="165"/>
        <v>0</v>
      </c>
      <c r="G770" s="1">
        <f t="shared" si="166"/>
        <v>136</v>
      </c>
      <c r="H770" s="2">
        <f t="shared" si="167"/>
        <v>6.273062730627306E-2</v>
      </c>
      <c r="I770" s="7"/>
      <c r="J770" s="2">
        <f t="shared" si="168"/>
        <v>0.5262915129151291</v>
      </c>
      <c r="K770" s="2">
        <f t="shared" si="169"/>
        <v>0.46356088560885611</v>
      </c>
      <c r="L770" s="2">
        <f t="shared" si="170"/>
        <v>0</v>
      </c>
      <c r="M770" s="2">
        <f t="shared" si="171"/>
        <v>1.0147601476014789E-2</v>
      </c>
      <c r="N770" s="53">
        <v>1141</v>
      </c>
      <c r="O770" s="53">
        <v>1005</v>
      </c>
      <c r="Q770" s="53">
        <v>14</v>
      </c>
      <c r="X770" s="53">
        <v>0</v>
      </c>
      <c r="Y770" s="53">
        <v>8</v>
      </c>
      <c r="AA770" s="53"/>
      <c r="AG770" t="str">
        <f t="shared" si="174"/>
        <v>Dighton</v>
      </c>
      <c r="AH770" t="s">
        <v>764</v>
      </c>
      <c r="AI770">
        <v>4</v>
      </c>
      <c r="AK770" s="92">
        <v>25</v>
      </c>
      <c r="AL770" s="94">
        <v>5</v>
      </c>
      <c r="AM770" s="94">
        <v>25</v>
      </c>
      <c r="AN770" s="98">
        <v>16950</v>
      </c>
      <c r="AO770" s="98">
        <f t="shared" si="172"/>
        <v>25005</v>
      </c>
      <c r="AP770" t="s">
        <v>1353</v>
      </c>
      <c r="AQ770">
        <f t="shared" si="173"/>
        <v>2516950</v>
      </c>
      <c r="AU770">
        <v>22.85</v>
      </c>
      <c r="AV770">
        <v>0.47</v>
      </c>
      <c r="AW770">
        <v>22.38</v>
      </c>
    </row>
    <row r="771" spans="1:49" hidden="1" outlineLevel="1">
      <c r="A771" s="54" t="s">
        <v>229</v>
      </c>
      <c r="B771" s="8" t="s">
        <v>2356</v>
      </c>
      <c r="C771" s="1">
        <f t="shared" si="164"/>
        <v>2166</v>
      </c>
      <c r="D771" s="6">
        <f>IF(N771&gt;0, RANK(N771,(N771:P771,Q771:AE771)),0)</f>
        <v>1</v>
      </c>
      <c r="E771" s="6">
        <f>IF(O771&gt;0,RANK(O771,(N771:P771,Q771:AE771)),0)</f>
        <v>2</v>
      </c>
      <c r="F771" s="6">
        <f t="shared" si="165"/>
        <v>0</v>
      </c>
      <c r="G771" s="1">
        <f t="shared" si="166"/>
        <v>68</v>
      </c>
      <c r="H771" s="2">
        <f t="shared" si="167"/>
        <v>3.139427516158818E-2</v>
      </c>
      <c r="I771" s="7"/>
      <c r="J771" s="2">
        <f t="shared" si="168"/>
        <v>0.51061865189289013</v>
      </c>
      <c r="K771" s="2">
        <f t="shared" si="169"/>
        <v>0.47922437673130192</v>
      </c>
      <c r="L771" s="2">
        <f t="shared" si="170"/>
        <v>0</v>
      </c>
      <c r="M771" s="2">
        <f t="shared" si="171"/>
        <v>1.0156971375807955E-2</v>
      </c>
      <c r="N771" s="53">
        <v>1106</v>
      </c>
      <c r="O771" s="53">
        <v>1038</v>
      </c>
      <c r="Q771" s="53">
        <v>20</v>
      </c>
      <c r="X771" s="53">
        <v>0</v>
      </c>
      <c r="Y771" s="53">
        <v>2</v>
      </c>
      <c r="AA771" s="53"/>
      <c r="AG771" t="str">
        <f t="shared" si="174"/>
        <v>Douglas</v>
      </c>
      <c r="AH771" s="8" t="s">
        <v>1949</v>
      </c>
      <c r="AI771" s="8">
        <v>2</v>
      </c>
      <c r="AK771" s="92">
        <v>25</v>
      </c>
      <c r="AL771" s="94">
        <v>27</v>
      </c>
      <c r="AM771" s="94">
        <v>60</v>
      </c>
      <c r="AN771" s="98">
        <v>17300</v>
      </c>
      <c r="AO771" s="98">
        <f t="shared" si="172"/>
        <v>25027</v>
      </c>
      <c r="AP771" t="s">
        <v>1353</v>
      </c>
      <c r="AQ771">
        <f t="shared" si="173"/>
        <v>2517300</v>
      </c>
      <c r="AU771">
        <v>37.71</v>
      </c>
      <c r="AV771">
        <v>1.34</v>
      </c>
      <c r="AW771">
        <v>36.369999999999997</v>
      </c>
    </row>
    <row r="772" spans="1:49" hidden="1" outlineLevel="1">
      <c r="A772" s="54" t="s">
        <v>591</v>
      </c>
      <c r="B772" s="8" t="s">
        <v>2356</v>
      </c>
      <c r="C772" s="1">
        <f t="shared" si="164"/>
        <v>2741</v>
      </c>
      <c r="D772" s="6">
        <f>IF(N772&gt;0, RANK(N772,(N772:P772,Q772:AE772)),0)</f>
        <v>2</v>
      </c>
      <c r="E772" s="6">
        <f>IF(O772&gt;0,RANK(O772,(N772:P772,Q772:AE772)),0)</f>
        <v>1</v>
      </c>
      <c r="F772" s="6">
        <f t="shared" si="165"/>
        <v>0</v>
      </c>
      <c r="G772" s="1">
        <f t="shared" si="166"/>
        <v>878</v>
      </c>
      <c r="H772" s="2">
        <f t="shared" si="167"/>
        <v>0.3203210507114192</v>
      </c>
      <c r="I772" s="7"/>
      <c r="J772" s="2">
        <f t="shared" si="168"/>
        <v>0.33673841663626414</v>
      </c>
      <c r="K772" s="2">
        <f t="shared" si="169"/>
        <v>0.65705946734768328</v>
      </c>
      <c r="L772" s="2">
        <f t="shared" si="170"/>
        <v>0</v>
      </c>
      <c r="M772" s="2">
        <f t="shared" si="171"/>
        <v>6.2021160160525834E-3</v>
      </c>
      <c r="N772" s="53">
        <v>923</v>
      </c>
      <c r="O772" s="53">
        <v>1801</v>
      </c>
      <c r="Q772" s="53">
        <v>14</v>
      </c>
      <c r="X772" s="53">
        <v>3</v>
      </c>
      <c r="Y772" s="53">
        <v>0</v>
      </c>
      <c r="AA772" s="53"/>
      <c r="AG772" t="str">
        <f t="shared" si="174"/>
        <v>Dover</v>
      </c>
      <c r="AH772" t="s">
        <v>2729</v>
      </c>
      <c r="AI772">
        <v>4</v>
      </c>
      <c r="AK772" s="92">
        <v>25</v>
      </c>
      <c r="AL772" s="94">
        <v>21</v>
      </c>
      <c r="AM772" s="94">
        <v>40</v>
      </c>
      <c r="AN772" s="98">
        <v>17405</v>
      </c>
      <c r="AO772" s="98">
        <f t="shared" si="172"/>
        <v>25021</v>
      </c>
      <c r="AP772" t="s">
        <v>1353</v>
      </c>
      <c r="AQ772">
        <f t="shared" si="173"/>
        <v>2517405</v>
      </c>
      <c r="AU772">
        <v>15.41</v>
      </c>
      <c r="AV772">
        <v>0.08</v>
      </c>
      <c r="AW772">
        <v>15.33</v>
      </c>
    </row>
    <row r="773" spans="1:49" hidden="1" outlineLevel="1">
      <c r="A773" s="54" t="s">
        <v>1367</v>
      </c>
      <c r="B773" s="8" t="s">
        <v>2356</v>
      </c>
      <c r="C773" s="1">
        <f t="shared" si="164"/>
        <v>9377</v>
      </c>
      <c r="D773" s="6">
        <f>IF(N773&gt;0, RANK(N773,(N773:P773,Q773:AE773)),0)</f>
        <v>1</v>
      </c>
      <c r="E773" s="6">
        <f>IF(O773&gt;0,RANK(O773,(N773:P773,Q773:AE773)),0)</f>
        <v>2</v>
      </c>
      <c r="F773" s="6">
        <f t="shared" si="165"/>
        <v>0</v>
      </c>
      <c r="G773" s="1">
        <f t="shared" si="166"/>
        <v>819</v>
      </c>
      <c r="H773" s="2">
        <f t="shared" si="167"/>
        <v>8.7341367175002668E-2</v>
      </c>
      <c r="I773" s="7"/>
      <c r="J773" s="2">
        <f t="shared" si="168"/>
        <v>0.53716540471366103</v>
      </c>
      <c r="K773" s="2">
        <f t="shared" si="169"/>
        <v>0.44982403753865841</v>
      </c>
      <c r="L773" s="2">
        <f t="shared" si="170"/>
        <v>0</v>
      </c>
      <c r="M773" s="2">
        <f t="shared" si="171"/>
        <v>1.3010557747680562E-2</v>
      </c>
      <c r="N773" s="53">
        <v>5037</v>
      </c>
      <c r="O773" s="53">
        <v>4218</v>
      </c>
      <c r="Q773" s="53">
        <v>88</v>
      </c>
      <c r="X773" s="53">
        <v>0</v>
      </c>
      <c r="Y773" s="53">
        <v>34</v>
      </c>
      <c r="AA773" s="53"/>
      <c r="AG773" t="str">
        <f t="shared" si="174"/>
        <v>Dracut</v>
      </c>
      <c r="AH773" t="s">
        <v>1792</v>
      </c>
      <c r="AI773">
        <v>5</v>
      </c>
      <c r="AK773" s="92">
        <v>25</v>
      </c>
      <c r="AL773" s="94">
        <v>17</v>
      </c>
      <c r="AM773" s="94">
        <v>75</v>
      </c>
      <c r="AN773" s="98">
        <v>17475</v>
      </c>
      <c r="AO773" s="98">
        <f t="shared" si="172"/>
        <v>25017</v>
      </c>
      <c r="AP773" t="s">
        <v>1353</v>
      </c>
      <c r="AQ773">
        <f t="shared" si="173"/>
        <v>2517475</v>
      </c>
      <c r="AU773">
        <v>21.36</v>
      </c>
      <c r="AV773">
        <v>0.46</v>
      </c>
      <c r="AW773">
        <v>20.9</v>
      </c>
    </row>
    <row r="774" spans="1:49" hidden="1" outlineLevel="1">
      <c r="A774" s="54" t="s">
        <v>508</v>
      </c>
      <c r="B774" s="8" t="s">
        <v>2356</v>
      </c>
      <c r="C774" s="1">
        <f t="shared" si="164"/>
        <v>3213</v>
      </c>
      <c r="D774" s="6">
        <f>IF(N774&gt;0, RANK(N774,(N774:P774,Q774:AE774)),0)</f>
        <v>1</v>
      </c>
      <c r="E774" s="6">
        <f>IF(O774&gt;0,RANK(O774,(N774:P774,Q774:AE774)),0)</f>
        <v>2</v>
      </c>
      <c r="F774" s="6">
        <f t="shared" si="165"/>
        <v>0</v>
      </c>
      <c r="G774" s="1">
        <f t="shared" si="166"/>
        <v>315</v>
      </c>
      <c r="H774" s="2">
        <f t="shared" si="167"/>
        <v>9.8039215686274508E-2</v>
      </c>
      <c r="I774" s="7"/>
      <c r="J774" s="2">
        <f t="shared" si="168"/>
        <v>0.54403983815748524</v>
      </c>
      <c r="K774" s="2">
        <f t="shared" si="169"/>
        <v>0.44600062247121069</v>
      </c>
      <c r="L774" s="2">
        <f t="shared" si="170"/>
        <v>0</v>
      </c>
      <c r="M774" s="2">
        <f t="shared" si="171"/>
        <v>9.9595393713040603E-3</v>
      </c>
      <c r="N774" s="53">
        <v>1748</v>
      </c>
      <c r="O774" s="53">
        <v>1433</v>
      </c>
      <c r="Q774" s="53">
        <v>25</v>
      </c>
      <c r="X774" s="53">
        <v>0</v>
      </c>
      <c r="Y774" s="53">
        <v>7</v>
      </c>
      <c r="AA774" s="53"/>
      <c r="AG774" t="str">
        <f t="shared" si="174"/>
        <v>Dudley</v>
      </c>
      <c r="AH774" s="8" t="s">
        <v>1949</v>
      </c>
      <c r="AI774" s="8">
        <v>2</v>
      </c>
      <c r="AK774" s="92">
        <v>25</v>
      </c>
      <c r="AL774" s="94">
        <v>27</v>
      </c>
      <c r="AM774" s="94">
        <v>65</v>
      </c>
      <c r="AN774" s="98">
        <v>17685</v>
      </c>
      <c r="AO774" s="98">
        <f t="shared" si="172"/>
        <v>25027</v>
      </c>
      <c r="AP774" t="s">
        <v>1353</v>
      </c>
      <c r="AQ774">
        <f t="shared" si="173"/>
        <v>2517685</v>
      </c>
      <c r="AU774">
        <v>22.06</v>
      </c>
      <c r="AV774">
        <v>1.01</v>
      </c>
      <c r="AW774">
        <v>21.05</v>
      </c>
    </row>
    <row r="775" spans="1:49" hidden="1" outlineLevel="1">
      <c r="A775" s="54" t="s">
        <v>1944</v>
      </c>
      <c r="B775" s="8" t="s">
        <v>2356</v>
      </c>
      <c r="C775" s="1">
        <f t="shared" si="164"/>
        <v>1043</v>
      </c>
      <c r="D775" s="6">
        <f>IF(N775&gt;0, RANK(N775,(N775:P775,Q775:AE775)),0)</f>
        <v>2</v>
      </c>
      <c r="E775" s="6">
        <f>IF(O775&gt;0,RANK(O775,(N775:P775,Q775:AE775)),0)</f>
        <v>1</v>
      </c>
      <c r="F775" s="6">
        <f t="shared" si="165"/>
        <v>0</v>
      </c>
      <c r="G775" s="1">
        <f t="shared" si="166"/>
        <v>100</v>
      </c>
      <c r="H775" s="2">
        <f t="shared" si="167"/>
        <v>9.5877277085330781E-2</v>
      </c>
      <c r="I775" s="7"/>
      <c r="J775" s="2">
        <f t="shared" si="168"/>
        <v>0.44870565675934804</v>
      </c>
      <c r="K775" s="2">
        <f t="shared" si="169"/>
        <v>0.54458293384467882</v>
      </c>
      <c r="L775" s="2">
        <f t="shared" si="170"/>
        <v>0</v>
      </c>
      <c r="M775" s="2">
        <f t="shared" si="171"/>
        <v>6.7114093959731447E-3</v>
      </c>
      <c r="N775" s="53">
        <v>468</v>
      </c>
      <c r="O775" s="53">
        <v>568</v>
      </c>
      <c r="Q775" s="53">
        <v>5</v>
      </c>
      <c r="X775" s="53">
        <v>0</v>
      </c>
      <c r="Y775" s="53">
        <v>2</v>
      </c>
      <c r="AA775" s="53"/>
      <c r="AG775" t="str">
        <f t="shared" si="174"/>
        <v>Dunstable</v>
      </c>
      <c r="AH775" t="s">
        <v>1792</v>
      </c>
      <c r="AI775">
        <v>5</v>
      </c>
      <c r="AK775" s="92">
        <v>25</v>
      </c>
      <c r="AL775" s="94">
        <v>17</v>
      </c>
      <c r="AM775" s="94">
        <v>80</v>
      </c>
      <c r="AN775" s="98">
        <v>17825</v>
      </c>
      <c r="AO775" s="98">
        <f t="shared" si="172"/>
        <v>25017</v>
      </c>
      <c r="AP775" t="s">
        <v>1353</v>
      </c>
      <c r="AQ775">
        <f t="shared" si="173"/>
        <v>2517825</v>
      </c>
      <c r="AU775">
        <v>16.739999999999998</v>
      </c>
      <c r="AV775">
        <v>0.19</v>
      </c>
      <c r="AW775">
        <v>16.55</v>
      </c>
    </row>
    <row r="776" spans="1:49" hidden="1" outlineLevel="1">
      <c r="A776" s="54" t="s">
        <v>2103</v>
      </c>
      <c r="B776" s="8" t="s">
        <v>2356</v>
      </c>
      <c r="C776" s="1">
        <f t="shared" si="164"/>
        <v>6774</v>
      </c>
      <c r="D776" s="6">
        <f>IF(N776&gt;0, RANK(N776,(N776:P776,Q776:AE776)),0)</f>
        <v>2</v>
      </c>
      <c r="E776" s="6">
        <f>IF(O776&gt;0,RANK(O776,(N776:P776,Q776:AE776)),0)</f>
        <v>1</v>
      </c>
      <c r="F776" s="6">
        <f t="shared" si="165"/>
        <v>0</v>
      </c>
      <c r="G776" s="1">
        <f t="shared" si="166"/>
        <v>1028</v>
      </c>
      <c r="H776" s="2">
        <f t="shared" si="167"/>
        <v>0.15175671685857692</v>
      </c>
      <c r="I776" s="7"/>
      <c r="J776" s="2">
        <f t="shared" si="168"/>
        <v>0.4214644227930322</v>
      </c>
      <c r="K776" s="2">
        <f t="shared" si="169"/>
        <v>0.57322113965160915</v>
      </c>
      <c r="L776" s="2">
        <f t="shared" si="170"/>
        <v>0</v>
      </c>
      <c r="M776" s="2">
        <f t="shared" si="171"/>
        <v>5.3144375553586531E-3</v>
      </c>
      <c r="N776" s="53">
        <v>2855</v>
      </c>
      <c r="O776" s="53">
        <v>3883</v>
      </c>
      <c r="Q776" s="53">
        <v>26</v>
      </c>
      <c r="X776" s="53">
        <v>3</v>
      </c>
      <c r="Y776" s="53">
        <v>7</v>
      </c>
      <c r="AA776" s="53"/>
      <c r="AG776" t="str">
        <f t="shared" si="174"/>
        <v>Duxbury</v>
      </c>
      <c r="AH776" t="s">
        <v>1668</v>
      </c>
      <c r="AI776">
        <v>10</v>
      </c>
      <c r="AK776" s="92">
        <v>25</v>
      </c>
      <c r="AL776" s="94">
        <v>23</v>
      </c>
      <c r="AM776" s="94">
        <v>25</v>
      </c>
      <c r="AN776" s="98">
        <v>17895</v>
      </c>
      <c r="AO776" s="98">
        <f t="shared" si="172"/>
        <v>25023</v>
      </c>
      <c r="AP776" t="s">
        <v>1353</v>
      </c>
      <c r="AQ776">
        <f t="shared" si="173"/>
        <v>2517895</v>
      </c>
      <c r="AU776">
        <v>37.619999999999997</v>
      </c>
      <c r="AV776">
        <v>13.87</v>
      </c>
      <c r="AW776">
        <v>23.75</v>
      </c>
    </row>
    <row r="777" spans="1:49" hidden="1" outlineLevel="1">
      <c r="A777" s="54" t="s">
        <v>545</v>
      </c>
      <c r="B777" s="8" t="s">
        <v>2356</v>
      </c>
      <c r="C777" s="1">
        <f t="shared" si="164"/>
        <v>4310</v>
      </c>
      <c r="D777" s="6">
        <f>IF(N777&gt;0, RANK(N777,(N777:P777,Q777:AE777)),0)</f>
        <v>2</v>
      </c>
      <c r="E777" s="6">
        <f>IF(O777&gt;0,RANK(O777,(N777:P777,Q777:AE777)),0)</f>
        <v>1</v>
      </c>
      <c r="F777" s="6">
        <f t="shared" si="165"/>
        <v>0</v>
      </c>
      <c r="G777" s="1">
        <f t="shared" si="166"/>
        <v>279</v>
      </c>
      <c r="H777" s="2">
        <f t="shared" si="167"/>
        <v>6.4733178654292345E-2</v>
      </c>
      <c r="I777" s="7"/>
      <c r="J777" s="2">
        <f t="shared" si="168"/>
        <v>0.46241299303944317</v>
      </c>
      <c r="K777" s="2">
        <f t="shared" si="169"/>
        <v>0.52714617169373545</v>
      </c>
      <c r="L777" s="2">
        <f t="shared" si="170"/>
        <v>0</v>
      </c>
      <c r="M777" s="2">
        <f t="shared" si="171"/>
        <v>1.044083526682138E-2</v>
      </c>
      <c r="N777" s="53">
        <v>1993</v>
      </c>
      <c r="O777" s="53">
        <v>2272</v>
      </c>
      <c r="Q777" s="53">
        <v>36</v>
      </c>
      <c r="X777" s="53">
        <v>0</v>
      </c>
      <c r="Y777" s="53">
        <v>9</v>
      </c>
      <c r="AA777" s="53"/>
      <c r="AG777" t="str">
        <f t="shared" si="174"/>
        <v>East Bridgewater</v>
      </c>
      <c r="AH777" t="s">
        <v>1668</v>
      </c>
      <c r="AI777">
        <v>9</v>
      </c>
      <c r="AK777" s="92">
        <v>25</v>
      </c>
      <c r="AL777" s="94">
        <v>23</v>
      </c>
      <c r="AM777" s="94">
        <v>30</v>
      </c>
      <c r="AN777" s="98">
        <v>18455</v>
      </c>
      <c r="AO777" s="98">
        <f t="shared" si="172"/>
        <v>25023</v>
      </c>
      <c r="AP777" t="s">
        <v>1353</v>
      </c>
      <c r="AQ777">
        <f t="shared" si="173"/>
        <v>2518455</v>
      </c>
      <c r="AU777">
        <v>17.5</v>
      </c>
      <c r="AV777">
        <v>0.26</v>
      </c>
      <c r="AW777">
        <v>17.239999999999998</v>
      </c>
    </row>
    <row r="778" spans="1:49" hidden="1" outlineLevel="1">
      <c r="A778" s="54" t="s">
        <v>1774</v>
      </c>
      <c r="B778" s="8" t="s">
        <v>2356</v>
      </c>
      <c r="C778" s="1">
        <f t="shared" si="164"/>
        <v>752</v>
      </c>
      <c r="D778" s="6">
        <f>IF(N778&gt;0, RANK(N778,(N778:P778,Q778:AE778)),0)</f>
        <v>2</v>
      </c>
      <c r="E778" s="6">
        <f>IF(O778&gt;0,RANK(O778,(N778:P778,Q778:AE778)),0)</f>
        <v>1</v>
      </c>
      <c r="F778" s="6">
        <f t="shared" si="165"/>
        <v>0</v>
      </c>
      <c r="G778" s="1">
        <f t="shared" si="166"/>
        <v>19</v>
      </c>
      <c r="H778" s="2">
        <f t="shared" si="167"/>
        <v>2.5265957446808509E-2</v>
      </c>
      <c r="I778" s="7"/>
      <c r="J778" s="2">
        <f t="shared" si="168"/>
        <v>0.48138297872340424</v>
      </c>
      <c r="K778" s="2">
        <f t="shared" si="169"/>
        <v>0.50664893617021278</v>
      </c>
      <c r="L778" s="2">
        <f t="shared" si="170"/>
        <v>0</v>
      </c>
      <c r="M778" s="2">
        <f t="shared" si="171"/>
        <v>1.196808510638292E-2</v>
      </c>
      <c r="N778" s="53">
        <v>362</v>
      </c>
      <c r="O778" s="53">
        <v>381</v>
      </c>
      <c r="Q778" s="53">
        <v>7</v>
      </c>
      <c r="X778" s="53">
        <v>1</v>
      </c>
      <c r="Y778" s="53">
        <v>1</v>
      </c>
      <c r="AA778" s="53"/>
      <c r="AG778" t="str">
        <f t="shared" si="174"/>
        <v>East Brookfield</v>
      </c>
      <c r="AH778" s="8" t="s">
        <v>1949</v>
      </c>
      <c r="AI778" s="8">
        <v>2</v>
      </c>
      <c r="AK778" s="92">
        <v>25</v>
      </c>
      <c r="AL778" s="94">
        <v>27</v>
      </c>
      <c r="AM778" s="94">
        <v>70</v>
      </c>
      <c r="AN778" s="98">
        <v>18560</v>
      </c>
      <c r="AO778" s="98">
        <f t="shared" si="172"/>
        <v>25027</v>
      </c>
      <c r="AP778" t="s">
        <v>1353</v>
      </c>
      <c r="AQ778">
        <f t="shared" si="173"/>
        <v>2518560</v>
      </c>
      <c r="AU778">
        <v>10.38</v>
      </c>
      <c r="AV778">
        <v>0.53</v>
      </c>
      <c r="AW778">
        <v>9.84</v>
      </c>
    </row>
    <row r="779" spans="1:49" hidden="1" outlineLevel="1">
      <c r="A779" s="54" t="s">
        <v>1300</v>
      </c>
      <c r="B779" s="8" t="s">
        <v>2356</v>
      </c>
      <c r="C779" s="1">
        <f t="shared" si="164"/>
        <v>6273</v>
      </c>
      <c r="D779" s="6">
        <f>IF(N779&gt;0, RANK(N779,(N779:P779,Q779:AE779)),0)</f>
        <v>2</v>
      </c>
      <c r="E779" s="6">
        <f>IF(O779&gt;0,RANK(O779,(N779:P779,Q779:AE779)),0)</f>
        <v>1</v>
      </c>
      <c r="F779" s="6">
        <f t="shared" si="165"/>
        <v>0</v>
      </c>
      <c r="G779" s="1">
        <f t="shared" si="166"/>
        <v>681</v>
      </c>
      <c r="H779" s="2">
        <f t="shared" si="167"/>
        <v>0.10856049736967958</v>
      </c>
      <c r="I779" s="7"/>
      <c r="J779" s="2">
        <f t="shared" si="168"/>
        <v>0.44253148413837079</v>
      </c>
      <c r="K779" s="2">
        <f t="shared" si="169"/>
        <v>0.55109198150805039</v>
      </c>
      <c r="L779" s="2">
        <f t="shared" si="170"/>
        <v>0</v>
      </c>
      <c r="M779" s="2">
        <f t="shared" si="171"/>
        <v>6.3765343535788777E-3</v>
      </c>
      <c r="N779" s="53">
        <v>2776</v>
      </c>
      <c r="O779" s="53">
        <v>3457</v>
      </c>
      <c r="Q779" s="53">
        <v>26</v>
      </c>
      <c r="X779" s="53">
        <v>3</v>
      </c>
      <c r="Y779" s="53">
        <v>11</v>
      </c>
      <c r="AA779" s="53"/>
      <c r="AG779" t="str">
        <f t="shared" si="174"/>
        <v>East Longmeadow</v>
      </c>
      <c r="AH779" t="s">
        <v>271</v>
      </c>
      <c r="AI779">
        <v>2</v>
      </c>
      <c r="AK779" s="92">
        <v>25</v>
      </c>
      <c r="AL779" s="94">
        <v>13</v>
      </c>
      <c r="AM779" s="94">
        <v>30</v>
      </c>
      <c r="AN779" s="98">
        <v>19645</v>
      </c>
      <c r="AO779" s="98">
        <f t="shared" si="172"/>
        <v>25013</v>
      </c>
      <c r="AP779" t="s">
        <v>1353</v>
      </c>
      <c r="AQ779">
        <f t="shared" si="173"/>
        <v>2519645</v>
      </c>
      <c r="AU779">
        <v>13.01</v>
      </c>
      <c r="AV779">
        <v>0.04</v>
      </c>
      <c r="AW779">
        <v>12.97</v>
      </c>
    </row>
    <row r="780" spans="1:49" hidden="1" outlineLevel="1">
      <c r="A780" s="54" t="s">
        <v>618</v>
      </c>
      <c r="B780" s="8" t="s">
        <v>2356</v>
      </c>
      <c r="C780" s="1">
        <f t="shared" si="164"/>
        <v>2646</v>
      </c>
      <c r="D780" s="6">
        <f>IF(N780&gt;0, RANK(N780,(N780:P780,Q780:AE780)),0)</f>
        <v>2</v>
      </c>
      <c r="E780" s="6">
        <f>IF(O780&gt;0,RANK(O780,(N780:P780,Q780:AE780)),0)</f>
        <v>1</v>
      </c>
      <c r="F780" s="6">
        <f t="shared" si="165"/>
        <v>0</v>
      </c>
      <c r="G780" s="1">
        <f t="shared" si="166"/>
        <v>18</v>
      </c>
      <c r="H780" s="2">
        <f t="shared" si="167"/>
        <v>6.8027210884353739E-3</v>
      </c>
      <c r="I780" s="7"/>
      <c r="J780" s="2">
        <f t="shared" si="168"/>
        <v>0.49395313681027969</v>
      </c>
      <c r="K780" s="2">
        <f t="shared" si="169"/>
        <v>0.50075585789871502</v>
      </c>
      <c r="L780" s="2">
        <f t="shared" si="170"/>
        <v>0</v>
      </c>
      <c r="M780" s="2">
        <f t="shared" si="171"/>
        <v>5.2910052910053462E-3</v>
      </c>
      <c r="N780" s="53">
        <v>1307</v>
      </c>
      <c r="O780" s="53">
        <v>1325</v>
      </c>
      <c r="Q780" s="53">
        <v>10</v>
      </c>
      <c r="X780" s="53">
        <v>0</v>
      </c>
      <c r="Y780" s="53">
        <v>4</v>
      </c>
      <c r="AA780" s="53"/>
      <c r="AG780" t="str">
        <f t="shared" si="174"/>
        <v>Eastham</v>
      </c>
      <c r="AH780" t="s">
        <v>156</v>
      </c>
      <c r="AI780">
        <v>10</v>
      </c>
      <c r="AK780" s="92">
        <v>25</v>
      </c>
      <c r="AL780" s="94">
        <v>1</v>
      </c>
      <c r="AM780" s="94">
        <v>30</v>
      </c>
      <c r="AN780" s="98">
        <v>19295</v>
      </c>
      <c r="AO780" s="98">
        <f t="shared" si="172"/>
        <v>25001</v>
      </c>
      <c r="AP780" t="s">
        <v>1353</v>
      </c>
      <c r="AQ780">
        <f t="shared" si="173"/>
        <v>2519295</v>
      </c>
      <c r="AU780">
        <v>27.25</v>
      </c>
      <c r="AV780">
        <v>13.26</v>
      </c>
      <c r="AW780">
        <v>13.99</v>
      </c>
    </row>
    <row r="781" spans="1:49" hidden="1" outlineLevel="1">
      <c r="A781" s="54" t="s">
        <v>1063</v>
      </c>
      <c r="B781" s="8" t="s">
        <v>2356</v>
      </c>
      <c r="C781" s="1">
        <f t="shared" si="164"/>
        <v>6238</v>
      </c>
      <c r="D781" s="6">
        <f>IF(N781&gt;0, RANK(N781,(N781:P781,Q781:AE781)),0)</f>
        <v>1</v>
      </c>
      <c r="E781" s="6">
        <f>IF(O781&gt;0,RANK(O781,(N781:P781,Q781:AE781)),0)</f>
        <v>2</v>
      </c>
      <c r="F781" s="6">
        <f t="shared" si="165"/>
        <v>0</v>
      </c>
      <c r="G781" s="1">
        <f t="shared" si="166"/>
        <v>872</v>
      </c>
      <c r="H781" s="2">
        <f t="shared" si="167"/>
        <v>0.1397883937159346</v>
      </c>
      <c r="I781" s="7"/>
      <c r="J781" s="2">
        <f t="shared" si="168"/>
        <v>0.56348188521962173</v>
      </c>
      <c r="K781" s="2">
        <f t="shared" si="169"/>
        <v>0.42369349150368707</v>
      </c>
      <c r="L781" s="2">
        <f t="shared" si="170"/>
        <v>0</v>
      </c>
      <c r="M781" s="2">
        <f t="shared" si="171"/>
        <v>1.2824623276691205E-2</v>
      </c>
      <c r="N781" s="53">
        <v>3515</v>
      </c>
      <c r="O781" s="53">
        <v>2643</v>
      </c>
      <c r="Q781" s="53">
        <v>63</v>
      </c>
      <c r="X781" s="53">
        <v>2</v>
      </c>
      <c r="Y781" s="53">
        <v>15</v>
      </c>
      <c r="AA781" s="53"/>
      <c r="AG781" t="str">
        <f t="shared" si="174"/>
        <v>Easthampton</v>
      </c>
      <c r="AH781" t="s">
        <v>1068</v>
      </c>
      <c r="AI781">
        <v>1</v>
      </c>
      <c r="AK781" s="92">
        <v>25</v>
      </c>
      <c r="AL781" s="94">
        <v>15</v>
      </c>
      <c r="AM781" s="94">
        <v>25</v>
      </c>
      <c r="AN781" s="98">
        <v>19330</v>
      </c>
      <c r="AO781" s="98">
        <f t="shared" si="172"/>
        <v>25015</v>
      </c>
      <c r="AP781" t="s">
        <v>2485</v>
      </c>
      <c r="AQ781">
        <f t="shared" si="173"/>
        <v>2519330</v>
      </c>
      <c r="AU781">
        <v>13.6</v>
      </c>
      <c r="AV781">
        <v>0.19</v>
      </c>
      <c r="AW781">
        <v>13.42</v>
      </c>
    </row>
    <row r="782" spans="1:49" hidden="1" outlineLevel="1">
      <c r="A782" s="54" t="s">
        <v>152</v>
      </c>
      <c r="B782" s="8" t="s">
        <v>2356</v>
      </c>
      <c r="C782" s="1">
        <f t="shared" si="164"/>
        <v>8198</v>
      </c>
      <c r="D782" s="6">
        <f>IF(N782&gt;0, RANK(N782,(N782:P782,Q782:AE782)),0)</f>
        <v>2</v>
      </c>
      <c r="E782" s="6">
        <f>IF(O782&gt;0,RANK(O782,(N782:P782,Q782:AE782)),0)</f>
        <v>1</v>
      </c>
      <c r="F782" s="6">
        <f t="shared" si="165"/>
        <v>0</v>
      </c>
      <c r="G782" s="1">
        <f t="shared" si="166"/>
        <v>382</v>
      </c>
      <c r="H782" s="2">
        <f t="shared" si="167"/>
        <v>4.659673090997804E-2</v>
      </c>
      <c r="I782" s="7"/>
      <c r="J782" s="2">
        <f t="shared" si="168"/>
        <v>0.47194437667723838</v>
      </c>
      <c r="K782" s="2">
        <f t="shared" si="169"/>
        <v>0.51854110758721639</v>
      </c>
      <c r="L782" s="2">
        <f t="shared" si="170"/>
        <v>0</v>
      </c>
      <c r="M782" s="2">
        <f t="shared" si="171"/>
        <v>9.5145157355451815E-3</v>
      </c>
      <c r="N782" s="53">
        <v>3869</v>
      </c>
      <c r="O782" s="53">
        <v>4251</v>
      </c>
      <c r="Q782" s="53">
        <v>66</v>
      </c>
      <c r="X782" s="53">
        <v>2</v>
      </c>
      <c r="Y782" s="53">
        <v>10</v>
      </c>
      <c r="AA782" s="53"/>
      <c r="AG782" t="str">
        <f t="shared" si="174"/>
        <v>Easton</v>
      </c>
      <c r="AH782" t="s">
        <v>764</v>
      </c>
      <c r="AI782">
        <v>9</v>
      </c>
      <c r="AK782" s="92">
        <v>25</v>
      </c>
      <c r="AL782" s="94">
        <v>5</v>
      </c>
      <c r="AM782" s="94">
        <v>30</v>
      </c>
      <c r="AN782" s="98">
        <v>20100</v>
      </c>
      <c r="AO782" s="98">
        <f t="shared" si="172"/>
        <v>25005</v>
      </c>
      <c r="AP782" t="s">
        <v>1353</v>
      </c>
      <c r="AQ782">
        <f t="shared" si="173"/>
        <v>2520100</v>
      </c>
      <c r="AU782">
        <v>29.17</v>
      </c>
      <c r="AV782">
        <v>0.74</v>
      </c>
      <c r="AW782">
        <v>28.44</v>
      </c>
    </row>
    <row r="783" spans="1:49" hidden="1" outlineLevel="1">
      <c r="A783" s="54" t="s">
        <v>89</v>
      </c>
      <c r="B783" s="8" t="s">
        <v>2356</v>
      </c>
      <c r="C783" s="1">
        <f t="shared" si="164"/>
        <v>1400</v>
      </c>
      <c r="D783" s="6">
        <f>IF(N783&gt;0, RANK(N783,(N783:P783,Q783:AE783)),0)</f>
        <v>1</v>
      </c>
      <c r="E783" s="6">
        <f>IF(O783&gt;0,RANK(O783,(N783:P783,Q783:AE783)),0)</f>
        <v>2</v>
      </c>
      <c r="F783" s="6">
        <f t="shared" si="165"/>
        <v>0</v>
      </c>
      <c r="G783" s="1">
        <f t="shared" si="166"/>
        <v>190</v>
      </c>
      <c r="H783" s="2">
        <f t="shared" si="167"/>
        <v>0.1357142857142857</v>
      </c>
      <c r="I783" s="7"/>
      <c r="J783" s="2">
        <f t="shared" si="168"/>
        <v>0.56428571428571428</v>
      </c>
      <c r="K783" s="2">
        <f t="shared" si="169"/>
        <v>0.42857142857142855</v>
      </c>
      <c r="L783" s="2">
        <f t="shared" si="170"/>
        <v>0</v>
      </c>
      <c r="M783" s="2">
        <f t="shared" si="171"/>
        <v>7.142857142857173E-3</v>
      </c>
      <c r="N783" s="53">
        <v>790</v>
      </c>
      <c r="O783" s="53">
        <v>600</v>
      </c>
      <c r="Q783" s="53">
        <v>9</v>
      </c>
      <c r="X783" s="53">
        <v>0</v>
      </c>
      <c r="Y783" s="53">
        <v>1</v>
      </c>
      <c r="AA783" s="53"/>
      <c r="AG783" t="str">
        <f t="shared" si="174"/>
        <v>Edgartown</v>
      </c>
      <c r="AH783" t="s">
        <v>1722</v>
      </c>
      <c r="AI783">
        <v>10</v>
      </c>
      <c r="AK783" s="92">
        <v>25</v>
      </c>
      <c r="AL783" s="94">
        <v>7</v>
      </c>
      <c r="AM783" s="94">
        <v>10</v>
      </c>
      <c r="AN783" s="98">
        <v>21150</v>
      </c>
      <c r="AO783" s="98">
        <f t="shared" si="172"/>
        <v>25007</v>
      </c>
      <c r="AP783" t="s">
        <v>1353</v>
      </c>
      <c r="AQ783">
        <f t="shared" si="173"/>
        <v>2521150</v>
      </c>
      <c r="AU783">
        <v>122.74</v>
      </c>
      <c r="AV783">
        <v>95.75</v>
      </c>
      <c r="AW783">
        <v>26.99</v>
      </c>
    </row>
    <row r="784" spans="1:49" hidden="1" outlineLevel="1">
      <c r="A784" s="54" t="s">
        <v>1583</v>
      </c>
      <c r="B784" s="8" t="s">
        <v>2356</v>
      </c>
      <c r="C784" s="1">
        <f t="shared" si="164"/>
        <v>553</v>
      </c>
      <c r="D784" s="6">
        <f>IF(N784&gt;0, RANK(N784,(N784:P784,Q784:AE784)),0)</f>
        <v>1</v>
      </c>
      <c r="E784" s="6">
        <f>IF(O784&gt;0,RANK(O784,(N784:P784,Q784:AE784)),0)</f>
        <v>2</v>
      </c>
      <c r="F784" s="6">
        <f t="shared" si="165"/>
        <v>0</v>
      </c>
      <c r="G784" s="1">
        <f t="shared" si="166"/>
        <v>47</v>
      </c>
      <c r="H784" s="2">
        <f t="shared" si="167"/>
        <v>8.4990958408679929E-2</v>
      </c>
      <c r="I784" s="7"/>
      <c r="J784" s="2">
        <f t="shared" si="168"/>
        <v>0.53526220614828213</v>
      </c>
      <c r="K784" s="2">
        <f t="shared" si="169"/>
        <v>0.45027124773960214</v>
      </c>
      <c r="L784" s="2">
        <f t="shared" si="170"/>
        <v>0</v>
      </c>
      <c r="M784" s="2">
        <f t="shared" si="171"/>
        <v>1.446654611211573E-2</v>
      </c>
      <c r="N784" s="53">
        <v>296</v>
      </c>
      <c r="O784" s="53">
        <v>249</v>
      </c>
      <c r="Q784" s="53">
        <v>5</v>
      </c>
      <c r="X784" s="53">
        <v>0</v>
      </c>
      <c r="Y784" s="53">
        <v>3</v>
      </c>
      <c r="AA784" s="53"/>
      <c r="AG784" t="str">
        <f t="shared" si="174"/>
        <v>Egremont</v>
      </c>
      <c r="AH784" t="s">
        <v>1968</v>
      </c>
      <c r="AI784">
        <v>1</v>
      </c>
      <c r="AK784" s="92">
        <v>25</v>
      </c>
      <c r="AL784" s="94">
        <v>3</v>
      </c>
      <c r="AM784" s="94">
        <v>35</v>
      </c>
      <c r="AN784" s="98">
        <v>21360</v>
      </c>
      <c r="AO784" s="98">
        <f t="shared" si="172"/>
        <v>25003</v>
      </c>
      <c r="AP784" t="s">
        <v>1353</v>
      </c>
      <c r="AQ784">
        <f t="shared" si="173"/>
        <v>2521360</v>
      </c>
      <c r="AU784">
        <v>18.95</v>
      </c>
      <c r="AV784">
        <v>0.12</v>
      </c>
      <c r="AW784">
        <v>18.84</v>
      </c>
    </row>
    <row r="785" spans="1:49" hidden="1" outlineLevel="1">
      <c r="A785" s="54" t="s">
        <v>320</v>
      </c>
      <c r="B785" s="8" t="s">
        <v>2356</v>
      </c>
      <c r="C785" s="1">
        <f t="shared" si="164"/>
        <v>564</v>
      </c>
      <c r="D785" s="6">
        <f>IF(N785&gt;0, RANK(N785,(N785:P785,Q785:AE785)),0)</f>
        <v>1</v>
      </c>
      <c r="E785" s="6">
        <f>IF(O785&gt;0,RANK(O785,(N785:P785,Q785:AE785)),0)</f>
        <v>2</v>
      </c>
      <c r="F785" s="6">
        <f t="shared" si="165"/>
        <v>0</v>
      </c>
      <c r="G785" s="1">
        <f t="shared" si="166"/>
        <v>60</v>
      </c>
      <c r="H785" s="2">
        <f t="shared" si="167"/>
        <v>0.10638297872340426</v>
      </c>
      <c r="I785" s="7"/>
      <c r="J785" s="2">
        <f t="shared" si="168"/>
        <v>0.54609929078014185</v>
      </c>
      <c r="K785" s="2">
        <f t="shared" si="169"/>
        <v>0.43971631205673761</v>
      </c>
      <c r="L785" s="2">
        <f t="shared" si="170"/>
        <v>0</v>
      </c>
      <c r="M785" s="2">
        <f t="shared" si="171"/>
        <v>1.4184397163120532E-2</v>
      </c>
      <c r="N785" s="53">
        <v>308</v>
      </c>
      <c r="O785" s="53">
        <v>248</v>
      </c>
      <c r="Q785" s="53">
        <v>6</v>
      </c>
      <c r="X785" s="53">
        <v>0</v>
      </c>
      <c r="Y785" s="53">
        <v>2</v>
      </c>
      <c r="AA785" s="53"/>
      <c r="AG785" t="str">
        <f t="shared" si="174"/>
        <v>Erving</v>
      </c>
      <c r="AH785" t="s">
        <v>2924</v>
      </c>
      <c r="AI785">
        <v>1</v>
      </c>
      <c r="AK785" s="92">
        <v>25</v>
      </c>
      <c r="AL785" s="94">
        <v>11</v>
      </c>
      <c r="AM785" s="94">
        <v>40</v>
      </c>
      <c r="AN785" s="98">
        <v>21780</v>
      </c>
      <c r="AO785" s="98">
        <f t="shared" si="172"/>
        <v>25011</v>
      </c>
      <c r="AP785" t="s">
        <v>1353</v>
      </c>
      <c r="AQ785">
        <f t="shared" si="173"/>
        <v>2521780</v>
      </c>
      <c r="AU785">
        <v>14.39</v>
      </c>
      <c r="AV785">
        <v>0.52</v>
      </c>
      <c r="AW785">
        <v>13.87</v>
      </c>
    </row>
    <row r="786" spans="1:49" hidden="1" outlineLevel="1">
      <c r="A786" s="54" t="s">
        <v>1956</v>
      </c>
      <c r="B786" s="8" t="s">
        <v>2356</v>
      </c>
      <c r="C786" s="1">
        <f t="shared" si="164"/>
        <v>1561</v>
      </c>
      <c r="D786" s="6">
        <f>IF(N786&gt;0, RANK(N786,(N786:P786,Q786:AE786)),0)</f>
        <v>2</v>
      </c>
      <c r="E786" s="6">
        <f>IF(O786&gt;0,RANK(O786,(N786:P786,Q786:AE786)),0)</f>
        <v>1</v>
      </c>
      <c r="F786" s="6">
        <f t="shared" si="165"/>
        <v>0</v>
      </c>
      <c r="G786" s="1">
        <f t="shared" si="166"/>
        <v>35</v>
      </c>
      <c r="H786" s="2">
        <f t="shared" si="167"/>
        <v>2.2421524663677129E-2</v>
      </c>
      <c r="I786" s="7"/>
      <c r="J786" s="2">
        <f t="shared" si="168"/>
        <v>0.48430493273542602</v>
      </c>
      <c r="K786" s="2">
        <f t="shared" si="169"/>
        <v>0.50672645739910316</v>
      </c>
      <c r="L786" s="2">
        <f t="shared" si="170"/>
        <v>0</v>
      </c>
      <c r="M786" s="2">
        <f t="shared" si="171"/>
        <v>8.9686098654707669E-3</v>
      </c>
      <c r="N786" s="53">
        <v>756</v>
      </c>
      <c r="O786" s="53">
        <v>791</v>
      </c>
      <c r="Q786" s="53">
        <v>13</v>
      </c>
      <c r="X786" s="53">
        <v>0</v>
      </c>
      <c r="Y786" s="53">
        <v>1</v>
      </c>
      <c r="AA786" s="53"/>
      <c r="AG786" t="str">
        <f t="shared" si="174"/>
        <v>Essex</v>
      </c>
      <c r="AH786" t="s">
        <v>1956</v>
      </c>
      <c r="AI786">
        <v>6</v>
      </c>
      <c r="AK786" s="92">
        <v>25</v>
      </c>
      <c r="AL786" s="94">
        <v>9</v>
      </c>
      <c r="AM786" s="94">
        <v>30</v>
      </c>
      <c r="AN786" s="98">
        <v>21850</v>
      </c>
      <c r="AO786" s="98">
        <f t="shared" si="172"/>
        <v>25009</v>
      </c>
      <c r="AP786" t="s">
        <v>1353</v>
      </c>
      <c r="AQ786">
        <f t="shared" si="173"/>
        <v>2521850</v>
      </c>
      <c r="AU786">
        <v>15.94</v>
      </c>
      <c r="AV786">
        <v>1.78</v>
      </c>
      <c r="AW786">
        <v>14.16</v>
      </c>
    </row>
    <row r="787" spans="1:49" hidden="1" outlineLevel="1">
      <c r="A787" s="54" t="s">
        <v>1364</v>
      </c>
      <c r="B787" s="8" t="s">
        <v>2356</v>
      </c>
      <c r="C787" s="1">
        <f t="shared" si="164"/>
        <v>11840</v>
      </c>
      <c r="D787" s="6">
        <f>IF(N787&gt;0, RANK(N787,(N787:P787,Q787:AE787)),0)</f>
        <v>1</v>
      </c>
      <c r="E787" s="6">
        <f>IF(O787&gt;0,RANK(O787,(N787:P787,Q787:AE787)),0)</f>
        <v>2</v>
      </c>
      <c r="F787" s="6">
        <f t="shared" si="165"/>
        <v>0</v>
      </c>
      <c r="G787" s="1">
        <f t="shared" si="166"/>
        <v>3426</v>
      </c>
      <c r="H787" s="2">
        <f t="shared" si="167"/>
        <v>0.28935810810810808</v>
      </c>
      <c r="I787" s="7"/>
      <c r="J787" s="2">
        <f t="shared" si="168"/>
        <v>0.63944256756756757</v>
      </c>
      <c r="K787" s="2">
        <f t="shared" si="169"/>
        <v>0.35008445945945948</v>
      </c>
      <c r="L787" s="2">
        <f t="shared" si="170"/>
        <v>0</v>
      </c>
      <c r="M787" s="2">
        <f t="shared" si="171"/>
        <v>1.0472972972972949E-2</v>
      </c>
      <c r="N787" s="53">
        <v>7571</v>
      </c>
      <c r="O787" s="53">
        <v>4145</v>
      </c>
      <c r="Q787" s="53">
        <v>79</v>
      </c>
      <c r="X787" s="53">
        <v>0</v>
      </c>
      <c r="Y787" s="53">
        <v>45</v>
      </c>
      <c r="AA787" s="53"/>
      <c r="AG787" t="str">
        <f t="shared" si="174"/>
        <v>Everett</v>
      </c>
      <c r="AH787" t="s">
        <v>1792</v>
      </c>
      <c r="AI787">
        <v>7</v>
      </c>
      <c r="AK787" s="92">
        <v>25</v>
      </c>
      <c r="AL787" s="94">
        <v>17</v>
      </c>
      <c r="AM787" s="94">
        <v>85</v>
      </c>
      <c r="AN787" s="98">
        <v>21990</v>
      </c>
      <c r="AO787" s="98">
        <f t="shared" si="172"/>
        <v>25017</v>
      </c>
      <c r="AP787" t="s">
        <v>2485</v>
      </c>
      <c r="AQ787">
        <f t="shared" si="173"/>
        <v>2521990</v>
      </c>
      <c r="AU787">
        <v>3.67</v>
      </c>
      <c r="AV787">
        <v>0.28000000000000003</v>
      </c>
      <c r="AW787">
        <v>3.38</v>
      </c>
    </row>
    <row r="788" spans="1:49" hidden="1" outlineLevel="1">
      <c r="A788" s="54" t="s">
        <v>1853</v>
      </c>
      <c r="B788" s="8" t="s">
        <v>2356</v>
      </c>
      <c r="C788" s="1">
        <f t="shared" si="164"/>
        <v>5813</v>
      </c>
      <c r="D788" s="6">
        <f>IF(N788&gt;0, RANK(N788,(N788:P788,Q788:AE788)),0)</f>
        <v>1</v>
      </c>
      <c r="E788" s="6">
        <f>IF(O788&gt;0,RANK(O788,(N788:P788,Q788:AE788)),0)</f>
        <v>2</v>
      </c>
      <c r="F788" s="6">
        <f t="shared" si="165"/>
        <v>0</v>
      </c>
      <c r="G788" s="1">
        <f t="shared" si="166"/>
        <v>1923</v>
      </c>
      <c r="H788" s="2">
        <f t="shared" si="167"/>
        <v>0.33081025288147259</v>
      </c>
      <c r="I788" s="7"/>
      <c r="J788" s="2">
        <f t="shared" si="168"/>
        <v>0.660416308274557</v>
      </c>
      <c r="K788" s="2">
        <f t="shared" si="169"/>
        <v>0.32960605539308446</v>
      </c>
      <c r="L788" s="2">
        <f t="shared" si="170"/>
        <v>0</v>
      </c>
      <c r="M788" s="2">
        <f t="shared" si="171"/>
        <v>9.9776363323585415E-3</v>
      </c>
      <c r="N788" s="53">
        <v>3839</v>
      </c>
      <c r="O788" s="53">
        <v>1916</v>
      </c>
      <c r="Q788" s="53">
        <v>42</v>
      </c>
      <c r="X788" s="53">
        <v>0</v>
      </c>
      <c r="Y788" s="53">
        <v>16</v>
      </c>
      <c r="AA788" s="53"/>
      <c r="AG788" t="str">
        <f t="shared" si="174"/>
        <v>Fairhaven</v>
      </c>
      <c r="AH788" t="s">
        <v>764</v>
      </c>
      <c r="AI788">
        <v>4</v>
      </c>
      <c r="AK788" s="92">
        <v>25</v>
      </c>
      <c r="AL788" s="94">
        <v>5</v>
      </c>
      <c r="AM788" s="94">
        <v>35</v>
      </c>
      <c r="AN788" s="98">
        <v>22130</v>
      </c>
      <c r="AO788" s="98">
        <f t="shared" si="172"/>
        <v>25005</v>
      </c>
      <c r="AP788" t="s">
        <v>1353</v>
      </c>
      <c r="AQ788">
        <f t="shared" si="173"/>
        <v>2522130</v>
      </c>
      <c r="AU788">
        <v>14.1</v>
      </c>
      <c r="AV788">
        <v>1.7</v>
      </c>
      <c r="AW788">
        <v>12.4</v>
      </c>
    </row>
    <row r="789" spans="1:49" hidden="1" outlineLevel="1">
      <c r="A789" s="54" t="s">
        <v>161</v>
      </c>
      <c r="B789" s="8" t="s">
        <v>2356</v>
      </c>
      <c r="C789" s="1">
        <f t="shared" si="164"/>
        <v>24440</v>
      </c>
      <c r="D789" s="6">
        <f>IF(N789&gt;0, RANK(N789,(N789:P789,Q789:AE789)),0)</f>
        <v>1</v>
      </c>
      <c r="E789" s="6">
        <f>IF(O789&gt;0,RANK(O789,(N789:P789,Q789:AE789)),0)</f>
        <v>2</v>
      </c>
      <c r="F789" s="6">
        <f t="shared" si="165"/>
        <v>0</v>
      </c>
      <c r="G789" s="1">
        <f t="shared" si="166"/>
        <v>11778</v>
      </c>
      <c r="H789" s="2">
        <f t="shared" si="167"/>
        <v>0.48191489361702128</v>
      </c>
      <c r="I789" s="7"/>
      <c r="J789" s="2">
        <f t="shared" si="168"/>
        <v>0.73436988543371517</v>
      </c>
      <c r="K789" s="2">
        <f t="shared" si="169"/>
        <v>0.25245499181669395</v>
      </c>
      <c r="L789" s="2">
        <f t="shared" si="170"/>
        <v>0</v>
      </c>
      <c r="M789" s="2">
        <f t="shared" si="171"/>
        <v>1.3175122749590873E-2</v>
      </c>
      <c r="N789" s="53">
        <v>17948</v>
      </c>
      <c r="O789" s="53">
        <v>6170</v>
      </c>
      <c r="Q789" s="53">
        <v>195</v>
      </c>
      <c r="X789" s="53">
        <v>0</v>
      </c>
      <c r="Y789" s="53">
        <v>127</v>
      </c>
      <c r="AA789" s="53"/>
      <c r="AG789" t="str">
        <f t="shared" si="174"/>
        <v>Fall River</v>
      </c>
      <c r="AH789" t="s">
        <v>764</v>
      </c>
      <c r="AI789">
        <v>0</v>
      </c>
      <c r="AK789" s="92">
        <v>25</v>
      </c>
      <c r="AL789" s="94">
        <v>5</v>
      </c>
      <c r="AM789" s="94">
        <v>40</v>
      </c>
      <c r="AN789" s="98">
        <v>23000</v>
      </c>
      <c r="AO789" s="98">
        <f t="shared" si="172"/>
        <v>25005</v>
      </c>
      <c r="AP789" t="s">
        <v>2485</v>
      </c>
      <c r="AQ789">
        <f t="shared" si="173"/>
        <v>2523000</v>
      </c>
      <c r="AU789">
        <v>38.22</v>
      </c>
      <c r="AV789">
        <v>7.2</v>
      </c>
      <c r="AW789">
        <v>31.02</v>
      </c>
    </row>
    <row r="790" spans="1:49" hidden="1" outlineLevel="1">
      <c r="A790" s="54" t="s">
        <v>1854</v>
      </c>
      <c r="B790" s="8" t="s">
        <v>2356</v>
      </c>
      <c r="C790" s="1">
        <f t="shared" si="164"/>
        <v>13216</v>
      </c>
      <c r="D790" s="6">
        <f>IF(N790&gt;0, RANK(N790,(N790:P790,Q790:AE790)),0)</f>
        <v>1</v>
      </c>
      <c r="E790" s="6">
        <f>IF(O790&gt;0,RANK(O790,(N790:P790,Q790:AE790)),0)</f>
        <v>2</v>
      </c>
      <c r="F790" s="6">
        <f t="shared" si="165"/>
        <v>0</v>
      </c>
      <c r="G790" s="1">
        <f t="shared" si="166"/>
        <v>2000</v>
      </c>
      <c r="H790" s="2">
        <f t="shared" si="167"/>
        <v>0.1513317191283293</v>
      </c>
      <c r="I790" s="7"/>
      <c r="J790" s="2">
        <f t="shared" si="168"/>
        <v>0.57195823244552058</v>
      </c>
      <c r="K790" s="2">
        <f t="shared" si="169"/>
        <v>0.42062651331719131</v>
      </c>
      <c r="L790" s="2">
        <f t="shared" si="170"/>
        <v>0</v>
      </c>
      <c r="M790" s="2">
        <f t="shared" si="171"/>
        <v>7.4152542372881158E-3</v>
      </c>
      <c r="N790" s="53">
        <v>7559</v>
      </c>
      <c r="O790" s="53">
        <v>5559</v>
      </c>
      <c r="Q790" s="53">
        <v>73</v>
      </c>
      <c r="X790" s="53">
        <v>0</v>
      </c>
      <c r="Y790" s="53">
        <v>25</v>
      </c>
      <c r="AA790" s="53"/>
      <c r="AG790" t="str">
        <f t="shared" si="174"/>
        <v>Falmouth</v>
      </c>
      <c r="AH790" t="s">
        <v>156</v>
      </c>
      <c r="AI790">
        <v>10</v>
      </c>
      <c r="AK790" s="92">
        <v>25</v>
      </c>
      <c r="AL790" s="94">
        <v>1</v>
      </c>
      <c r="AM790" s="94">
        <v>35</v>
      </c>
      <c r="AN790" s="98">
        <v>23105</v>
      </c>
      <c r="AO790" s="98">
        <f t="shared" si="172"/>
        <v>25001</v>
      </c>
      <c r="AP790" t="s">
        <v>1353</v>
      </c>
      <c r="AQ790">
        <f t="shared" si="173"/>
        <v>2523105</v>
      </c>
      <c r="AU790">
        <v>54.43</v>
      </c>
      <c r="AV790">
        <v>10.18</v>
      </c>
      <c r="AW790">
        <v>44.24</v>
      </c>
    </row>
    <row r="791" spans="1:49" hidden="1" outlineLevel="1">
      <c r="A791" s="54" t="s">
        <v>619</v>
      </c>
      <c r="B791" s="8" t="s">
        <v>2356</v>
      </c>
      <c r="C791" s="1">
        <f t="shared" si="164"/>
        <v>10179</v>
      </c>
      <c r="D791" s="6">
        <f>IF(N791&gt;0, RANK(N791,(N791:P791,Q791:AE791)),0)</f>
        <v>1</v>
      </c>
      <c r="E791" s="6">
        <f>IF(O791&gt;0,RANK(O791,(N791:P791,Q791:AE791)),0)</f>
        <v>2</v>
      </c>
      <c r="F791" s="6">
        <f t="shared" si="165"/>
        <v>0</v>
      </c>
      <c r="G791" s="1">
        <f t="shared" si="166"/>
        <v>1813</v>
      </c>
      <c r="H791" s="2">
        <f t="shared" si="167"/>
        <v>0.17811179880145397</v>
      </c>
      <c r="I791" s="7"/>
      <c r="J791" s="2">
        <f t="shared" si="168"/>
        <v>0.58335789370272129</v>
      </c>
      <c r="K791" s="2">
        <f t="shared" si="169"/>
        <v>0.40524609490126734</v>
      </c>
      <c r="L791" s="2">
        <f t="shared" si="170"/>
        <v>0</v>
      </c>
      <c r="M791" s="2">
        <f t="shared" si="171"/>
        <v>1.1396011396011374E-2</v>
      </c>
      <c r="N791" s="53">
        <v>5938</v>
      </c>
      <c r="O791" s="53">
        <v>4125</v>
      </c>
      <c r="Q791" s="53">
        <v>83</v>
      </c>
      <c r="X791" s="53">
        <v>6</v>
      </c>
      <c r="Y791" s="53">
        <v>27</v>
      </c>
      <c r="AA791" s="53"/>
      <c r="AG791" t="str">
        <f t="shared" si="174"/>
        <v>Fitchburg</v>
      </c>
      <c r="AH791" s="8" t="s">
        <v>1949</v>
      </c>
      <c r="AI791" s="8">
        <v>1</v>
      </c>
      <c r="AK791" s="92">
        <v>25</v>
      </c>
      <c r="AL791" s="94">
        <v>27</v>
      </c>
      <c r="AM791" s="94">
        <v>75</v>
      </c>
      <c r="AN791" s="98">
        <v>23875</v>
      </c>
      <c r="AO791" s="98">
        <f t="shared" si="172"/>
        <v>25027</v>
      </c>
      <c r="AP791" t="s">
        <v>2485</v>
      </c>
      <c r="AQ791">
        <f t="shared" si="173"/>
        <v>2523875</v>
      </c>
      <c r="AU791">
        <v>28.06</v>
      </c>
      <c r="AV791">
        <v>0.3</v>
      </c>
      <c r="AW791">
        <v>27.76</v>
      </c>
    </row>
    <row r="792" spans="1:49" hidden="1" outlineLevel="1">
      <c r="A792" s="54" t="s">
        <v>906</v>
      </c>
      <c r="B792" s="8" t="s">
        <v>2356</v>
      </c>
      <c r="C792" s="1">
        <f t="shared" si="164"/>
        <v>284</v>
      </c>
      <c r="D792" s="6">
        <f>IF(N792&gt;0, RANK(N792,(N792:P792,Q792:AE792)),0)</f>
        <v>1</v>
      </c>
      <c r="E792" s="6">
        <f>IF(O792&gt;0,RANK(O792,(N792:P792,Q792:AE792)),0)</f>
        <v>2</v>
      </c>
      <c r="F792" s="6">
        <f t="shared" si="165"/>
        <v>0</v>
      </c>
      <c r="G792" s="1">
        <f t="shared" si="166"/>
        <v>43</v>
      </c>
      <c r="H792" s="2">
        <f t="shared" si="167"/>
        <v>0.15140845070422534</v>
      </c>
      <c r="I792" s="7"/>
      <c r="J792" s="2">
        <f t="shared" si="168"/>
        <v>0.56690140845070425</v>
      </c>
      <c r="K792" s="2">
        <f t="shared" si="169"/>
        <v>0.41549295774647887</v>
      </c>
      <c r="L792" s="2">
        <f t="shared" si="170"/>
        <v>0</v>
      </c>
      <c r="M792" s="2">
        <f t="shared" si="171"/>
        <v>1.7605633802816878E-2</v>
      </c>
      <c r="N792" s="53">
        <v>161</v>
      </c>
      <c r="O792" s="53">
        <v>118</v>
      </c>
      <c r="Q792" s="53">
        <v>3</v>
      </c>
      <c r="X792" s="53">
        <v>0</v>
      </c>
      <c r="Y792" s="53">
        <v>2</v>
      </c>
      <c r="AA792" s="53"/>
      <c r="AG792" t="str">
        <f t="shared" si="174"/>
        <v>Florida</v>
      </c>
      <c r="AH792" t="s">
        <v>1968</v>
      </c>
      <c r="AI792">
        <v>1</v>
      </c>
      <c r="AK792" s="92">
        <v>25</v>
      </c>
      <c r="AL792" s="94">
        <v>3</v>
      </c>
      <c r="AM792" s="94">
        <v>40</v>
      </c>
      <c r="AN792" s="98">
        <v>24120</v>
      </c>
      <c r="AO792" s="98">
        <f t="shared" si="172"/>
        <v>25003</v>
      </c>
      <c r="AP792" t="s">
        <v>1353</v>
      </c>
      <c r="AQ792">
        <f t="shared" si="173"/>
        <v>2524120</v>
      </c>
      <c r="AU792">
        <v>24.56</v>
      </c>
      <c r="AV792">
        <v>0.2</v>
      </c>
      <c r="AW792">
        <v>24.36</v>
      </c>
    </row>
    <row r="793" spans="1:49" hidden="1" outlineLevel="1">
      <c r="A793" s="54" t="s">
        <v>488</v>
      </c>
      <c r="B793" s="8" t="s">
        <v>2356</v>
      </c>
      <c r="C793" s="1">
        <f t="shared" si="164"/>
        <v>6675</v>
      </c>
      <c r="D793" s="6">
        <f>IF(N793&gt;0, RANK(N793,(N793:P793,Q793:AE793)),0)</f>
        <v>1</v>
      </c>
      <c r="E793" s="6">
        <f>IF(O793&gt;0,RANK(O793,(N793:P793,Q793:AE793)),0)</f>
        <v>2</v>
      </c>
      <c r="F793" s="6">
        <f t="shared" si="165"/>
        <v>0</v>
      </c>
      <c r="G793" s="1">
        <f t="shared" si="166"/>
        <v>269</v>
      </c>
      <c r="H793" s="2">
        <f t="shared" si="167"/>
        <v>4.0299625468164797E-2</v>
      </c>
      <c r="I793" s="7"/>
      <c r="J793" s="2">
        <f t="shared" si="168"/>
        <v>0.51595505617977533</v>
      </c>
      <c r="K793" s="2">
        <f t="shared" si="169"/>
        <v>0.47565543071161048</v>
      </c>
      <c r="L793" s="2">
        <f t="shared" si="170"/>
        <v>0</v>
      </c>
      <c r="M793" s="2">
        <f t="shared" si="171"/>
        <v>8.3895131086141883E-3</v>
      </c>
      <c r="N793" s="53">
        <v>3444</v>
      </c>
      <c r="O793" s="53">
        <v>3175</v>
      </c>
      <c r="Q793" s="53">
        <v>43</v>
      </c>
      <c r="X793" s="53">
        <v>4</v>
      </c>
      <c r="Y793" s="53">
        <v>9</v>
      </c>
      <c r="AA793" s="53"/>
      <c r="AG793" t="str">
        <f t="shared" si="174"/>
        <v>Foxborough</v>
      </c>
      <c r="AH793" t="s">
        <v>2729</v>
      </c>
      <c r="AI793">
        <v>4</v>
      </c>
      <c r="AK793" s="92">
        <v>25</v>
      </c>
      <c r="AL793" s="94">
        <v>21</v>
      </c>
      <c r="AM793" s="94">
        <v>45</v>
      </c>
      <c r="AN793" s="98">
        <v>24820</v>
      </c>
      <c r="AO793" s="98">
        <f t="shared" si="172"/>
        <v>25021</v>
      </c>
      <c r="AP793" t="s">
        <v>1353</v>
      </c>
      <c r="AQ793">
        <f t="shared" si="173"/>
        <v>2524820</v>
      </c>
      <c r="AU793">
        <v>20.89</v>
      </c>
      <c r="AV793">
        <v>0.81</v>
      </c>
      <c r="AW793">
        <v>20.079999999999998</v>
      </c>
    </row>
    <row r="794" spans="1:49" hidden="1" outlineLevel="1">
      <c r="A794" s="54" t="s">
        <v>523</v>
      </c>
      <c r="B794" s="8" t="s">
        <v>2356</v>
      </c>
      <c r="C794" s="1">
        <f t="shared" si="164"/>
        <v>22749</v>
      </c>
      <c r="D794" s="6">
        <f>IF(N794&gt;0, RANK(N794,(N794:P794,Q794:AE794)),0)</f>
        <v>1</v>
      </c>
      <c r="E794" s="6">
        <f>IF(O794&gt;0,RANK(O794,(N794:P794,Q794:AE794)),0)</f>
        <v>2</v>
      </c>
      <c r="F794" s="6">
        <f t="shared" si="165"/>
        <v>0</v>
      </c>
      <c r="G794" s="1">
        <f t="shared" si="166"/>
        <v>5286</v>
      </c>
      <c r="H794" s="2">
        <f t="shared" si="167"/>
        <v>0.23236186205987078</v>
      </c>
      <c r="I794" s="7"/>
      <c r="J794" s="2">
        <f t="shared" si="168"/>
        <v>0.61264231394786584</v>
      </c>
      <c r="K794" s="2">
        <f t="shared" si="169"/>
        <v>0.38028045188799509</v>
      </c>
      <c r="L794" s="2">
        <f t="shared" si="170"/>
        <v>0</v>
      </c>
      <c r="M794" s="2">
        <f t="shared" si="171"/>
        <v>7.077234164139079E-3</v>
      </c>
      <c r="N794" s="53">
        <v>13937</v>
      </c>
      <c r="O794" s="53">
        <v>8651</v>
      </c>
      <c r="Q794" s="53">
        <v>126</v>
      </c>
      <c r="X794" s="53">
        <v>5</v>
      </c>
      <c r="Y794" s="53">
        <v>30</v>
      </c>
      <c r="AA794" s="53"/>
      <c r="AG794" t="str">
        <f t="shared" si="174"/>
        <v>Framingham</v>
      </c>
      <c r="AH794" t="s">
        <v>1792</v>
      </c>
      <c r="AI794">
        <v>7</v>
      </c>
      <c r="AK794" s="92">
        <v>25</v>
      </c>
      <c r="AL794" s="94">
        <v>17</v>
      </c>
      <c r="AM794" s="94">
        <v>90</v>
      </c>
      <c r="AN794" s="98">
        <v>24925</v>
      </c>
      <c r="AO794" s="98">
        <f t="shared" si="172"/>
        <v>25017</v>
      </c>
      <c r="AP794" t="s">
        <v>1353</v>
      </c>
      <c r="AQ794">
        <f t="shared" si="173"/>
        <v>2524925</v>
      </c>
      <c r="AU794">
        <v>26.44</v>
      </c>
      <c r="AV794">
        <v>1.32</v>
      </c>
      <c r="AW794">
        <v>25.12</v>
      </c>
    </row>
    <row r="795" spans="1:49" hidden="1" outlineLevel="1">
      <c r="A795" s="54" t="s">
        <v>2924</v>
      </c>
      <c r="B795" s="8" t="s">
        <v>2356</v>
      </c>
      <c r="C795" s="1">
        <f t="shared" si="164"/>
        <v>9700</v>
      </c>
      <c r="D795" s="6">
        <f>IF(N795&gt;0, RANK(N795,(N795:P795,Q795:AE795)),0)</f>
        <v>1</v>
      </c>
      <c r="E795" s="6">
        <f>IF(O795&gt;0,RANK(O795,(N795:P795,Q795:AE795)),0)</f>
        <v>2</v>
      </c>
      <c r="F795" s="6">
        <f t="shared" si="165"/>
        <v>0</v>
      </c>
      <c r="G795" s="1">
        <f t="shared" si="166"/>
        <v>1102</v>
      </c>
      <c r="H795" s="2">
        <f t="shared" si="167"/>
        <v>0.11360824742268041</v>
      </c>
      <c r="I795" s="7"/>
      <c r="J795" s="2">
        <f t="shared" si="168"/>
        <v>0.5529896907216495</v>
      </c>
      <c r="K795" s="2">
        <f t="shared" si="169"/>
        <v>0.43938144329896905</v>
      </c>
      <c r="L795" s="2">
        <f t="shared" si="170"/>
        <v>0</v>
      </c>
      <c r="M795" s="2">
        <f t="shared" si="171"/>
        <v>7.6288659793814495E-3</v>
      </c>
      <c r="N795" s="53">
        <v>5364</v>
      </c>
      <c r="O795" s="53">
        <v>4262</v>
      </c>
      <c r="Q795" s="53">
        <v>61</v>
      </c>
      <c r="X795" s="53">
        <v>1</v>
      </c>
      <c r="Y795" s="53">
        <v>12</v>
      </c>
      <c r="AA795" s="53"/>
      <c r="AG795" t="str">
        <f t="shared" si="174"/>
        <v>Franklin</v>
      </c>
      <c r="AH795" t="s">
        <v>2729</v>
      </c>
      <c r="AI795">
        <v>3</v>
      </c>
      <c r="AK795" s="92">
        <v>25</v>
      </c>
      <c r="AL795" s="94">
        <v>21</v>
      </c>
      <c r="AM795" s="94">
        <v>50</v>
      </c>
      <c r="AN795" s="98">
        <v>25100</v>
      </c>
      <c r="AO795" s="98">
        <f t="shared" si="172"/>
        <v>25021</v>
      </c>
      <c r="AP795" t="s">
        <v>2485</v>
      </c>
      <c r="AQ795">
        <f t="shared" si="173"/>
        <v>2525100</v>
      </c>
      <c r="AU795">
        <v>27.01</v>
      </c>
      <c r="AV795">
        <v>0.27</v>
      </c>
      <c r="AW795">
        <v>26.74</v>
      </c>
    </row>
    <row r="796" spans="1:49" hidden="1" outlineLevel="1">
      <c r="A796" s="54" t="s">
        <v>2148</v>
      </c>
      <c r="B796" s="8" t="s">
        <v>2356</v>
      </c>
      <c r="C796" s="1">
        <f t="shared" si="164"/>
        <v>3026</v>
      </c>
      <c r="D796" s="6">
        <f>IF(N796&gt;0, RANK(N796,(N796:P796,Q796:AE796)),0)</f>
        <v>1</v>
      </c>
      <c r="E796" s="6">
        <f>IF(O796&gt;0,RANK(O796,(N796:P796,Q796:AE796)),0)</f>
        <v>2</v>
      </c>
      <c r="F796" s="6">
        <f t="shared" si="165"/>
        <v>0</v>
      </c>
      <c r="G796" s="1">
        <f t="shared" si="166"/>
        <v>348</v>
      </c>
      <c r="H796" s="2">
        <f t="shared" si="167"/>
        <v>0.11500330469266358</v>
      </c>
      <c r="I796" s="7"/>
      <c r="J796" s="2">
        <f t="shared" si="168"/>
        <v>0.54890945142101788</v>
      </c>
      <c r="K796" s="2">
        <f t="shared" si="169"/>
        <v>0.43390614672835426</v>
      </c>
      <c r="L796" s="2">
        <f t="shared" si="170"/>
        <v>0</v>
      </c>
      <c r="M796" s="2">
        <f t="shared" si="171"/>
        <v>1.7184401850627862E-2</v>
      </c>
      <c r="N796" s="53">
        <v>1661</v>
      </c>
      <c r="O796" s="53">
        <v>1313</v>
      </c>
      <c r="Q796" s="53">
        <v>34</v>
      </c>
      <c r="X796" s="53">
        <v>5</v>
      </c>
      <c r="Y796" s="53">
        <v>13</v>
      </c>
      <c r="AA796" s="53"/>
      <c r="AG796" t="str">
        <f t="shared" si="174"/>
        <v>Freetown</v>
      </c>
      <c r="AH796" t="s">
        <v>764</v>
      </c>
      <c r="AI796">
        <v>4</v>
      </c>
      <c r="AK796" s="92">
        <v>25</v>
      </c>
      <c r="AL796" s="94">
        <v>5</v>
      </c>
      <c r="AM796" s="94">
        <v>45</v>
      </c>
      <c r="AN796" s="98">
        <v>25240</v>
      </c>
      <c r="AO796" s="98">
        <f t="shared" si="172"/>
        <v>25005</v>
      </c>
      <c r="AP796" t="s">
        <v>1353</v>
      </c>
      <c r="AQ796">
        <f t="shared" si="173"/>
        <v>2525240</v>
      </c>
      <c r="AU796">
        <v>38.299999999999997</v>
      </c>
      <c r="AV796">
        <v>1.69</v>
      </c>
      <c r="AW796">
        <v>36.61</v>
      </c>
    </row>
    <row r="797" spans="1:49" hidden="1" outlineLevel="1">
      <c r="A797" s="54" t="s">
        <v>2381</v>
      </c>
      <c r="B797" s="8" t="s">
        <v>2356</v>
      </c>
      <c r="C797" s="1">
        <f t="shared" si="164"/>
        <v>6404</v>
      </c>
      <c r="D797" s="6">
        <f>IF(N797&gt;0, RANK(N797,(N797:P797,Q797:AE797)),0)</f>
        <v>1</v>
      </c>
      <c r="E797" s="6">
        <f>IF(O797&gt;0,RANK(O797,(N797:P797,Q797:AE797)),0)</f>
        <v>2</v>
      </c>
      <c r="F797" s="6">
        <f t="shared" si="165"/>
        <v>0</v>
      </c>
      <c r="G797" s="1">
        <f t="shared" si="166"/>
        <v>1269</v>
      </c>
      <c r="H797" s="2">
        <f t="shared" si="167"/>
        <v>0.19815740162398501</v>
      </c>
      <c r="I797" s="7"/>
      <c r="J797" s="2">
        <f t="shared" si="168"/>
        <v>0.59291068082448473</v>
      </c>
      <c r="K797" s="2">
        <f t="shared" si="169"/>
        <v>0.39475327920049968</v>
      </c>
      <c r="L797" s="2">
        <f t="shared" si="170"/>
        <v>0</v>
      </c>
      <c r="M797" s="2">
        <f t="shared" si="171"/>
        <v>1.2336039975015589E-2</v>
      </c>
      <c r="N797" s="53">
        <v>3797</v>
      </c>
      <c r="O797" s="53">
        <v>2528</v>
      </c>
      <c r="Q797" s="53">
        <v>56</v>
      </c>
      <c r="X797" s="53">
        <v>2</v>
      </c>
      <c r="Y797" s="53">
        <v>21</v>
      </c>
      <c r="AA797" s="53"/>
      <c r="AG797" t="str">
        <f t="shared" si="174"/>
        <v>Gardner</v>
      </c>
      <c r="AH797" s="8" t="s">
        <v>1949</v>
      </c>
      <c r="AI797" s="8">
        <v>1</v>
      </c>
      <c r="AK797" s="92">
        <v>25</v>
      </c>
      <c r="AL797" s="94">
        <v>27</v>
      </c>
      <c r="AM797" s="94">
        <v>80</v>
      </c>
      <c r="AN797" s="98">
        <v>25485</v>
      </c>
      <c r="AO797" s="98">
        <f t="shared" si="172"/>
        <v>25027</v>
      </c>
      <c r="AP797" t="s">
        <v>2485</v>
      </c>
      <c r="AQ797">
        <f t="shared" si="173"/>
        <v>2525485</v>
      </c>
      <c r="AU797">
        <v>23</v>
      </c>
      <c r="AV797">
        <v>0.81</v>
      </c>
      <c r="AW797">
        <v>22.19</v>
      </c>
    </row>
    <row r="798" spans="1:49" hidden="1" outlineLevel="1">
      <c r="A798" s="54" t="s">
        <v>2558</v>
      </c>
      <c r="B798" s="8" t="s">
        <v>2356</v>
      </c>
      <c r="C798" s="1">
        <f>SUM(N798:AE798)</f>
        <v>136</v>
      </c>
      <c r="D798" s="6">
        <f>IF(N798&gt;0, RANK(N798,(N798:P798,Q798:AE798)),0)</f>
        <v>1</v>
      </c>
      <c r="E798" s="6">
        <f>IF(O798&gt;0,RANK(O798,(N798:P798,Q798:AE798)),0)</f>
        <v>2</v>
      </c>
      <c r="F798" s="6">
        <f>IF(P798&gt;0,RANK(P798,(N798:AE798)),0)</f>
        <v>0</v>
      </c>
      <c r="G798" s="1">
        <f>IF(C798&gt;0,MAX(N798:P798)-LARGE(N798:P798,2),0)</f>
        <v>94</v>
      </c>
      <c r="H798" s="2">
        <f>IF(C798&gt;0,G798/C798,0)</f>
        <v>0.69117647058823528</v>
      </c>
      <c r="I798" s="7"/>
      <c r="J798" s="2">
        <f>IF(C798=0,"-",N798/C798)</f>
        <v>0.83823529411764708</v>
      </c>
      <c r="K798" s="2">
        <f>IF(C798=0,"-",O798/C798)</f>
        <v>0.14705882352941177</v>
      </c>
      <c r="L798" s="2">
        <f>IF(C798=0,"-",P798/C798)</f>
        <v>0</v>
      </c>
      <c r="M798" s="2">
        <f>IF(C798=0,"-",(1-J798-K798-L798))</f>
        <v>1.4705882352941152E-2</v>
      </c>
      <c r="N798" s="53">
        <v>114</v>
      </c>
      <c r="O798" s="53">
        <v>20</v>
      </c>
      <c r="Q798" s="53">
        <v>2</v>
      </c>
      <c r="X798" s="53">
        <v>0</v>
      </c>
      <c r="Y798" s="53">
        <v>0</v>
      </c>
      <c r="AA798" s="53"/>
      <c r="AG798" t="str">
        <f>A798</f>
        <v>Gay Head</v>
      </c>
      <c r="AH798" t="s">
        <v>1722</v>
      </c>
      <c r="AI798">
        <v>10</v>
      </c>
      <c r="AK798" s="92">
        <v>25</v>
      </c>
      <c r="AL798" s="94">
        <v>7</v>
      </c>
      <c r="AM798" s="94">
        <v>3</v>
      </c>
      <c r="AN798" s="98">
        <v>1585</v>
      </c>
      <c r="AO798" s="98">
        <f>AK798*1000+AL798</f>
        <v>25007</v>
      </c>
      <c r="AP798" t="s">
        <v>1353</v>
      </c>
      <c r="AQ798">
        <f>AK798*100000+AN798</f>
        <v>2501585</v>
      </c>
      <c r="AU798">
        <v>40.770000000000003</v>
      </c>
      <c r="AV798">
        <v>35.409999999999997</v>
      </c>
      <c r="AW798">
        <v>5.36</v>
      </c>
    </row>
    <row r="799" spans="1:49" hidden="1" outlineLevel="1">
      <c r="A799" s="54" t="s">
        <v>2137</v>
      </c>
      <c r="B799" s="8" t="s">
        <v>2356</v>
      </c>
      <c r="C799" s="1">
        <f t="shared" si="164"/>
        <v>2892</v>
      </c>
      <c r="D799" s="6">
        <f>IF(N799&gt;0, RANK(N799,(N799:P799,Q799:AE799)),0)</f>
        <v>1</v>
      </c>
      <c r="E799" s="6">
        <f>IF(O799&gt;0,RANK(O799,(N799:P799,Q799:AE799)),0)</f>
        <v>2</v>
      </c>
      <c r="F799" s="6">
        <f t="shared" si="165"/>
        <v>0</v>
      </c>
      <c r="G799" s="1">
        <f t="shared" si="166"/>
        <v>36</v>
      </c>
      <c r="H799" s="2">
        <f t="shared" si="167"/>
        <v>1.2448132780082987E-2</v>
      </c>
      <c r="I799" s="7"/>
      <c r="J799" s="2">
        <f t="shared" si="168"/>
        <v>0.50138312586445366</v>
      </c>
      <c r="K799" s="2">
        <f t="shared" si="169"/>
        <v>0.48893499308437066</v>
      </c>
      <c r="L799" s="2">
        <f t="shared" si="170"/>
        <v>0</v>
      </c>
      <c r="M799" s="2">
        <f t="shared" si="171"/>
        <v>9.6818810511756781E-3</v>
      </c>
      <c r="N799" s="53">
        <v>1450</v>
      </c>
      <c r="O799" s="53">
        <v>1414</v>
      </c>
      <c r="Q799" s="53">
        <v>21</v>
      </c>
      <c r="X799" s="53">
        <v>4</v>
      </c>
      <c r="Y799" s="53">
        <v>3</v>
      </c>
      <c r="AA799" s="53"/>
      <c r="AG799" t="str">
        <f t="shared" si="174"/>
        <v>Georgetown</v>
      </c>
      <c r="AH799" t="s">
        <v>1956</v>
      </c>
      <c r="AI799">
        <v>6</v>
      </c>
      <c r="AK799" s="92">
        <v>25</v>
      </c>
      <c r="AL799" s="94">
        <v>9</v>
      </c>
      <c r="AM799" s="94">
        <v>35</v>
      </c>
      <c r="AN799" s="98">
        <v>25625</v>
      </c>
      <c r="AO799" s="98">
        <f t="shared" si="172"/>
        <v>25009</v>
      </c>
      <c r="AP799" t="s">
        <v>1353</v>
      </c>
      <c r="AQ799">
        <f t="shared" si="173"/>
        <v>2525625</v>
      </c>
      <c r="AU799">
        <v>13.17</v>
      </c>
      <c r="AV799">
        <v>0.23</v>
      </c>
      <c r="AW799">
        <v>12.94</v>
      </c>
    </row>
    <row r="800" spans="1:49" hidden="1" outlineLevel="1">
      <c r="A800" s="54" t="s">
        <v>2189</v>
      </c>
      <c r="B800" s="8" t="s">
        <v>2356</v>
      </c>
      <c r="C800" s="1">
        <f t="shared" si="164"/>
        <v>598</v>
      </c>
      <c r="D800" s="6">
        <f>IF(N800&gt;0, RANK(N800,(N800:P800,Q800:AE800)),0)</f>
        <v>1</v>
      </c>
      <c r="E800" s="6">
        <f>IF(O800&gt;0,RANK(O800,(N800:P800,Q800:AE800)),0)</f>
        <v>2</v>
      </c>
      <c r="F800" s="6">
        <f t="shared" si="165"/>
        <v>0</v>
      </c>
      <c r="G800" s="1">
        <f t="shared" si="166"/>
        <v>136</v>
      </c>
      <c r="H800" s="2">
        <f t="shared" si="167"/>
        <v>0.22742474916387959</v>
      </c>
      <c r="I800" s="7"/>
      <c r="J800" s="2">
        <f t="shared" si="168"/>
        <v>0.60200668896321075</v>
      </c>
      <c r="K800" s="2">
        <f t="shared" si="169"/>
        <v>0.37458193979933108</v>
      </c>
      <c r="L800" s="2">
        <f t="shared" si="170"/>
        <v>0</v>
      </c>
      <c r="M800" s="2">
        <f t="shared" si="171"/>
        <v>2.3411371237458178E-2</v>
      </c>
      <c r="N800" s="53">
        <v>360</v>
      </c>
      <c r="O800" s="53">
        <v>224</v>
      </c>
      <c r="Q800" s="53">
        <v>7</v>
      </c>
      <c r="X800" s="53">
        <v>4</v>
      </c>
      <c r="Y800" s="53">
        <v>3</v>
      </c>
      <c r="AA800" s="53"/>
      <c r="AG800" t="str">
        <f t="shared" si="174"/>
        <v>Gill</v>
      </c>
      <c r="AH800" t="s">
        <v>2924</v>
      </c>
      <c r="AI800">
        <v>1</v>
      </c>
      <c r="AK800" s="92">
        <v>25</v>
      </c>
      <c r="AL800" s="94">
        <v>11</v>
      </c>
      <c r="AM800" s="94">
        <v>45</v>
      </c>
      <c r="AN800" s="98">
        <v>25730</v>
      </c>
      <c r="AO800" s="98">
        <f t="shared" si="172"/>
        <v>25011</v>
      </c>
      <c r="AP800" t="s">
        <v>1353</v>
      </c>
      <c r="AQ800">
        <f t="shared" si="173"/>
        <v>2525730</v>
      </c>
      <c r="AU800">
        <v>14.82</v>
      </c>
      <c r="AV800">
        <v>0.84</v>
      </c>
      <c r="AW800">
        <v>13.98</v>
      </c>
    </row>
    <row r="801" spans="1:49" hidden="1" outlineLevel="1">
      <c r="A801" s="54" t="s">
        <v>616</v>
      </c>
      <c r="B801" s="8" t="s">
        <v>2356</v>
      </c>
      <c r="C801" s="1">
        <f t="shared" si="164"/>
        <v>11109</v>
      </c>
      <c r="D801" s="6">
        <f>IF(N801&gt;0, RANK(N801,(N801:P801,Q801:AE801)),0)</f>
        <v>1</v>
      </c>
      <c r="E801" s="6">
        <f>IF(O801&gt;0,RANK(O801,(N801:P801,Q801:AE801)),0)</f>
        <v>2</v>
      </c>
      <c r="F801" s="6">
        <f t="shared" si="165"/>
        <v>0</v>
      </c>
      <c r="G801" s="1">
        <f t="shared" si="166"/>
        <v>2661</v>
      </c>
      <c r="H801" s="2">
        <f t="shared" si="167"/>
        <v>0.23953551174723198</v>
      </c>
      <c r="I801" s="7"/>
      <c r="J801" s="2">
        <f t="shared" si="168"/>
        <v>0.61625708884688091</v>
      </c>
      <c r="K801" s="2">
        <f t="shared" si="169"/>
        <v>0.37672157709964893</v>
      </c>
      <c r="L801" s="2">
        <f t="shared" si="170"/>
        <v>0</v>
      </c>
      <c r="M801" s="2">
        <f t="shared" si="171"/>
        <v>7.0213340534701629E-3</v>
      </c>
      <c r="N801" s="53">
        <v>6846</v>
      </c>
      <c r="O801" s="53">
        <v>4185</v>
      </c>
      <c r="Q801" s="53">
        <v>66</v>
      </c>
      <c r="X801" s="53">
        <v>0</v>
      </c>
      <c r="Y801" s="53">
        <v>12</v>
      </c>
      <c r="AA801" s="53"/>
      <c r="AG801" t="str">
        <f t="shared" si="174"/>
        <v>Gloucester</v>
      </c>
      <c r="AH801" t="s">
        <v>1956</v>
      </c>
      <c r="AI801">
        <v>6</v>
      </c>
      <c r="AK801" s="92">
        <v>25</v>
      </c>
      <c r="AL801" s="94">
        <v>9</v>
      </c>
      <c r="AM801" s="94">
        <v>40</v>
      </c>
      <c r="AN801" s="98">
        <v>26150</v>
      </c>
      <c r="AO801" s="98">
        <f t="shared" si="172"/>
        <v>25009</v>
      </c>
      <c r="AP801" t="s">
        <v>2485</v>
      </c>
      <c r="AQ801">
        <f t="shared" si="173"/>
        <v>2526150</v>
      </c>
      <c r="AU801">
        <v>41.5</v>
      </c>
      <c r="AV801">
        <v>15.53</v>
      </c>
      <c r="AW801">
        <v>25.96</v>
      </c>
    </row>
    <row r="802" spans="1:49" hidden="1" outlineLevel="1">
      <c r="A802" s="54" t="s">
        <v>2566</v>
      </c>
      <c r="B802" s="8" t="s">
        <v>2356</v>
      </c>
      <c r="C802" s="1">
        <f t="shared" si="164"/>
        <v>332</v>
      </c>
      <c r="D802" s="6">
        <f>IF(N802&gt;0, RANK(N802,(N802:P802,Q802:AE802)),0)</f>
        <v>2</v>
      </c>
      <c r="E802" s="6">
        <f>IF(O802&gt;0,RANK(O802,(N802:P802,Q802:AE802)),0)</f>
        <v>1</v>
      </c>
      <c r="F802" s="6">
        <f t="shared" si="165"/>
        <v>0</v>
      </c>
      <c r="G802" s="1">
        <f t="shared" si="166"/>
        <v>9</v>
      </c>
      <c r="H802" s="2">
        <f t="shared" si="167"/>
        <v>2.710843373493976E-2</v>
      </c>
      <c r="I802" s="7"/>
      <c r="J802" s="2">
        <f t="shared" si="168"/>
        <v>0.47891566265060243</v>
      </c>
      <c r="K802" s="2">
        <f t="shared" si="169"/>
        <v>0.50602409638554213</v>
      </c>
      <c r="L802" s="2">
        <f t="shared" si="170"/>
        <v>0</v>
      </c>
      <c r="M802" s="2">
        <f t="shared" si="171"/>
        <v>1.5060240963855498E-2</v>
      </c>
      <c r="N802" s="53">
        <v>159</v>
      </c>
      <c r="O802" s="53">
        <v>168</v>
      </c>
      <c r="Q802" s="53">
        <v>5</v>
      </c>
      <c r="X802" s="53">
        <v>0</v>
      </c>
      <c r="Y802" s="53">
        <v>0</v>
      </c>
      <c r="AA802" s="53"/>
      <c r="AG802" t="str">
        <f t="shared" si="174"/>
        <v>Goshen</v>
      </c>
      <c r="AH802" t="s">
        <v>1068</v>
      </c>
      <c r="AI802">
        <v>1</v>
      </c>
      <c r="AK802" s="92">
        <v>25</v>
      </c>
      <c r="AL802" s="94">
        <v>15</v>
      </c>
      <c r="AM802" s="94">
        <v>30</v>
      </c>
      <c r="AN802" s="98">
        <v>26290</v>
      </c>
      <c r="AO802" s="98">
        <f t="shared" si="172"/>
        <v>25015</v>
      </c>
      <c r="AP802" t="s">
        <v>1353</v>
      </c>
      <c r="AQ802">
        <f t="shared" si="173"/>
        <v>2526290</v>
      </c>
      <c r="AU802">
        <v>17.72</v>
      </c>
      <c r="AV802">
        <v>0.35</v>
      </c>
      <c r="AW802">
        <v>17.37</v>
      </c>
    </row>
    <row r="803" spans="1:49" hidden="1" outlineLevel="1">
      <c r="A803" s="54" t="s">
        <v>2352</v>
      </c>
      <c r="B803" s="8" t="s">
        <v>2356</v>
      </c>
      <c r="C803" s="1">
        <f t="shared" si="164"/>
        <v>71</v>
      </c>
      <c r="D803" s="6">
        <f>IF(N803&gt;0, RANK(N803,(N803:P803,Q803:AE803)),0)</f>
        <v>1</v>
      </c>
      <c r="E803" s="6">
        <f>IF(O803&gt;0,RANK(O803,(N803:P803,Q803:AE803)),0)</f>
        <v>2</v>
      </c>
      <c r="F803" s="6">
        <f t="shared" si="165"/>
        <v>0</v>
      </c>
      <c r="G803" s="1">
        <f t="shared" si="166"/>
        <v>3</v>
      </c>
      <c r="H803" s="2">
        <f t="shared" si="167"/>
        <v>4.2253521126760563E-2</v>
      </c>
      <c r="I803" s="7"/>
      <c r="J803" s="2">
        <f t="shared" si="168"/>
        <v>0.50704225352112675</v>
      </c>
      <c r="K803" s="2">
        <f t="shared" si="169"/>
        <v>0.46478873239436619</v>
      </c>
      <c r="L803" s="2">
        <f t="shared" si="170"/>
        <v>0</v>
      </c>
      <c r="M803" s="2">
        <f t="shared" si="171"/>
        <v>2.816901408450706E-2</v>
      </c>
      <c r="N803" s="53">
        <v>36</v>
      </c>
      <c r="O803" s="53">
        <v>33</v>
      </c>
      <c r="Q803" s="53">
        <v>2</v>
      </c>
      <c r="X803" s="53">
        <v>0</v>
      </c>
      <c r="Y803" s="53">
        <v>0</v>
      </c>
      <c r="AA803" s="53"/>
      <c r="AG803" t="str">
        <f t="shared" si="174"/>
        <v>Gosnold</v>
      </c>
      <c r="AH803" t="s">
        <v>1722</v>
      </c>
      <c r="AI803">
        <v>10</v>
      </c>
      <c r="AK803" s="92">
        <v>25</v>
      </c>
      <c r="AL803" s="94">
        <v>7</v>
      </c>
      <c r="AM803" s="94">
        <v>20</v>
      </c>
      <c r="AN803" s="98">
        <v>26325</v>
      </c>
      <c r="AO803" s="98">
        <f t="shared" si="172"/>
        <v>25007</v>
      </c>
      <c r="AP803" t="s">
        <v>1353</v>
      </c>
      <c r="AQ803">
        <f t="shared" si="173"/>
        <v>2526325</v>
      </c>
      <c r="AU803">
        <v>140.16</v>
      </c>
      <c r="AV803">
        <v>126.82</v>
      </c>
      <c r="AW803">
        <v>13.34</v>
      </c>
    </row>
    <row r="804" spans="1:49" hidden="1" outlineLevel="1">
      <c r="A804" s="54" t="s">
        <v>2328</v>
      </c>
      <c r="B804" s="8" t="s">
        <v>2356</v>
      </c>
      <c r="C804" s="1">
        <f t="shared" si="164"/>
        <v>5264</v>
      </c>
      <c r="D804" s="6">
        <f>IF(N804&gt;0, RANK(N804,(N804:P804,Q804:AE804)),0)</f>
        <v>1</v>
      </c>
      <c r="E804" s="6">
        <f>IF(O804&gt;0,RANK(O804,(N804:P804,Q804:AE804)),0)</f>
        <v>2</v>
      </c>
      <c r="F804" s="6">
        <f t="shared" si="165"/>
        <v>0</v>
      </c>
      <c r="G804" s="1">
        <f t="shared" si="166"/>
        <v>228</v>
      </c>
      <c r="H804" s="2">
        <f t="shared" si="167"/>
        <v>4.3313069908814589E-2</v>
      </c>
      <c r="I804" s="7"/>
      <c r="J804" s="2">
        <f t="shared" si="168"/>
        <v>0.51690729483282671</v>
      </c>
      <c r="K804" s="2">
        <f t="shared" si="169"/>
        <v>0.47359422492401215</v>
      </c>
      <c r="L804" s="2">
        <f t="shared" si="170"/>
        <v>0</v>
      </c>
      <c r="M804" s="2">
        <f t="shared" si="171"/>
        <v>9.4984802431611337E-3</v>
      </c>
      <c r="N804" s="53">
        <v>2721</v>
      </c>
      <c r="O804" s="53">
        <v>2493</v>
      </c>
      <c r="Q804" s="53">
        <v>39</v>
      </c>
      <c r="X804" s="53">
        <v>0</v>
      </c>
      <c r="Y804" s="53">
        <v>11</v>
      </c>
      <c r="AA804" s="53"/>
      <c r="AG804" t="str">
        <f t="shared" si="174"/>
        <v>Grafton</v>
      </c>
      <c r="AH804" s="8" t="s">
        <v>1949</v>
      </c>
      <c r="AI804" s="8">
        <v>2</v>
      </c>
      <c r="AK804" s="92">
        <v>25</v>
      </c>
      <c r="AL804" s="94">
        <v>27</v>
      </c>
      <c r="AM804" s="94">
        <v>85</v>
      </c>
      <c r="AN804" s="98">
        <v>26430</v>
      </c>
      <c r="AO804" s="98">
        <f t="shared" si="172"/>
        <v>25027</v>
      </c>
      <c r="AP804" t="s">
        <v>1353</v>
      </c>
      <c r="AQ804">
        <f t="shared" si="173"/>
        <v>2526430</v>
      </c>
      <c r="AU804">
        <v>23.27</v>
      </c>
      <c r="AV804">
        <v>0.53</v>
      </c>
      <c r="AW804">
        <v>22.74</v>
      </c>
    </row>
    <row r="805" spans="1:49" hidden="1" outlineLevel="1">
      <c r="A805" s="54" t="s">
        <v>359</v>
      </c>
      <c r="B805" s="8" t="s">
        <v>2356</v>
      </c>
      <c r="C805" s="1">
        <f t="shared" si="164"/>
        <v>2268</v>
      </c>
      <c r="D805" s="6">
        <f>IF(N805&gt;0, RANK(N805,(N805:P805,Q805:AE805)),0)</f>
        <v>2</v>
      </c>
      <c r="E805" s="6">
        <f>IF(O805&gt;0,RANK(O805,(N805:P805,Q805:AE805)),0)</f>
        <v>1</v>
      </c>
      <c r="F805" s="6">
        <f t="shared" si="165"/>
        <v>0</v>
      </c>
      <c r="G805" s="1">
        <f t="shared" si="166"/>
        <v>48</v>
      </c>
      <c r="H805" s="2">
        <f t="shared" si="167"/>
        <v>2.1164021164021163E-2</v>
      </c>
      <c r="I805" s="7"/>
      <c r="J805" s="2">
        <f t="shared" si="168"/>
        <v>0.48368606701940037</v>
      </c>
      <c r="K805" s="2">
        <f t="shared" si="169"/>
        <v>0.50485008818342147</v>
      </c>
      <c r="L805" s="2">
        <f t="shared" si="170"/>
        <v>0</v>
      </c>
      <c r="M805" s="2">
        <f t="shared" si="171"/>
        <v>1.1463844797178213E-2</v>
      </c>
      <c r="N805" s="53">
        <v>1097</v>
      </c>
      <c r="O805" s="53">
        <v>1145</v>
      </c>
      <c r="Q805" s="53">
        <v>20</v>
      </c>
      <c r="X805" s="53">
        <v>0</v>
      </c>
      <c r="Y805" s="53">
        <v>6</v>
      </c>
      <c r="AA805" s="53"/>
      <c r="AG805" t="str">
        <f t="shared" si="174"/>
        <v>Granby</v>
      </c>
      <c r="AH805" t="s">
        <v>1068</v>
      </c>
      <c r="AI805">
        <v>1</v>
      </c>
      <c r="AK805" s="92">
        <v>25</v>
      </c>
      <c r="AL805" s="94">
        <v>15</v>
      </c>
      <c r="AM805" s="94">
        <v>35</v>
      </c>
      <c r="AN805" s="98">
        <v>26535</v>
      </c>
      <c r="AO805" s="98">
        <f t="shared" si="172"/>
        <v>25015</v>
      </c>
      <c r="AP805" t="s">
        <v>1353</v>
      </c>
      <c r="AQ805">
        <f t="shared" si="173"/>
        <v>2526535</v>
      </c>
      <c r="AU805">
        <v>28.07</v>
      </c>
      <c r="AV805">
        <v>0.2</v>
      </c>
      <c r="AW805">
        <v>27.86</v>
      </c>
    </row>
    <row r="806" spans="1:49" hidden="1" outlineLevel="1">
      <c r="A806" s="54" t="s">
        <v>1017</v>
      </c>
      <c r="B806" s="8" t="s">
        <v>2356</v>
      </c>
      <c r="C806" s="1">
        <f t="shared" si="164"/>
        <v>560</v>
      </c>
      <c r="D806" s="6">
        <f>IF(N806&gt;0, RANK(N806,(N806:P806,Q806:AE806)),0)</f>
        <v>2</v>
      </c>
      <c r="E806" s="6">
        <f>IF(O806&gt;0,RANK(O806,(N806:P806,Q806:AE806)),0)</f>
        <v>1</v>
      </c>
      <c r="F806" s="6">
        <f t="shared" si="165"/>
        <v>0</v>
      </c>
      <c r="G806" s="1">
        <f t="shared" si="166"/>
        <v>205</v>
      </c>
      <c r="H806" s="2">
        <f t="shared" si="167"/>
        <v>0.36607142857142855</v>
      </c>
      <c r="I806" s="7"/>
      <c r="J806" s="2">
        <f t="shared" si="168"/>
        <v>0.3125</v>
      </c>
      <c r="K806" s="2">
        <f t="shared" si="169"/>
        <v>0.6785714285714286</v>
      </c>
      <c r="L806" s="2">
        <f t="shared" si="170"/>
        <v>0</v>
      </c>
      <c r="M806" s="2">
        <f t="shared" si="171"/>
        <v>8.9285714285713969E-3</v>
      </c>
      <c r="N806" s="53">
        <v>175</v>
      </c>
      <c r="O806" s="53">
        <v>380</v>
      </c>
      <c r="Q806" s="53">
        <v>4</v>
      </c>
      <c r="X806" s="53">
        <v>0</v>
      </c>
      <c r="Y806" s="53">
        <v>1</v>
      </c>
      <c r="AA806" s="53"/>
      <c r="AG806" t="str">
        <f t="shared" si="174"/>
        <v>Granville</v>
      </c>
      <c r="AH806" t="s">
        <v>271</v>
      </c>
      <c r="AI806">
        <v>1</v>
      </c>
      <c r="AK806" s="92">
        <v>25</v>
      </c>
      <c r="AL806" s="94">
        <v>13</v>
      </c>
      <c r="AM806" s="94">
        <v>35</v>
      </c>
      <c r="AN806" s="98">
        <v>26675</v>
      </c>
      <c r="AO806" s="98">
        <f t="shared" si="172"/>
        <v>25013</v>
      </c>
      <c r="AP806" t="s">
        <v>1353</v>
      </c>
      <c r="AQ806">
        <f t="shared" si="173"/>
        <v>2526675</v>
      </c>
      <c r="AU806">
        <v>42.96</v>
      </c>
      <c r="AV806">
        <v>0.73</v>
      </c>
      <c r="AW806">
        <v>42.24</v>
      </c>
    </row>
    <row r="807" spans="1:49" hidden="1" outlineLevel="1">
      <c r="A807" s="54" t="s">
        <v>800</v>
      </c>
      <c r="B807" s="8" t="s">
        <v>2356</v>
      </c>
      <c r="C807" s="1">
        <f t="shared" si="164"/>
        <v>2478</v>
      </c>
      <c r="D807" s="6">
        <f>IF(N807&gt;0, RANK(N807,(N807:P807,Q807:AE807)),0)</f>
        <v>1</v>
      </c>
      <c r="E807" s="6">
        <f>IF(O807&gt;0,RANK(O807,(N807:P807,Q807:AE807)),0)</f>
        <v>2</v>
      </c>
      <c r="F807" s="6">
        <f t="shared" si="165"/>
        <v>0</v>
      </c>
      <c r="G807" s="1">
        <f t="shared" si="166"/>
        <v>707</v>
      </c>
      <c r="H807" s="2">
        <f t="shared" si="167"/>
        <v>0.28531073446327682</v>
      </c>
      <c r="I807" s="7"/>
      <c r="J807" s="2">
        <f t="shared" si="168"/>
        <v>0.6384180790960452</v>
      </c>
      <c r="K807" s="2">
        <f t="shared" si="169"/>
        <v>0.35310734463276838</v>
      </c>
      <c r="L807" s="2">
        <f t="shared" si="170"/>
        <v>0</v>
      </c>
      <c r="M807" s="2">
        <f t="shared" si="171"/>
        <v>8.4745762711864181E-3</v>
      </c>
      <c r="N807" s="53">
        <v>1582</v>
      </c>
      <c r="O807" s="53">
        <v>875</v>
      </c>
      <c r="Q807" s="53">
        <v>10</v>
      </c>
      <c r="X807" s="53">
        <v>5</v>
      </c>
      <c r="Y807" s="53">
        <v>6</v>
      </c>
      <c r="AA807" s="53"/>
      <c r="AG807" t="str">
        <f t="shared" si="174"/>
        <v>Great Barrington</v>
      </c>
      <c r="AH807" t="s">
        <v>1968</v>
      </c>
      <c r="AI807">
        <v>1</v>
      </c>
      <c r="AK807" s="92">
        <v>25</v>
      </c>
      <c r="AL807" s="94">
        <v>3</v>
      </c>
      <c r="AM807" s="94">
        <v>45</v>
      </c>
      <c r="AN807" s="98">
        <v>26815</v>
      </c>
      <c r="AO807" s="98">
        <f t="shared" si="172"/>
        <v>25003</v>
      </c>
      <c r="AP807" t="s">
        <v>1353</v>
      </c>
      <c r="AQ807">
        <f t="shared" si="173"/>
        <v>2526815</v>
      </c>
      <c r="AU807">
        <v>45.7</v>
      </c>
      <c r="AV807">
        <v>0.51</v>
      </c>
      <c r="AW807">
        <v>45.18</v>
      </c>
    </row>
    <row r="808" spans="1:49" hidden="1" outlineLevel="1">
      <c r="A808" s="54" t="s">
        <v>801</v>
      </c>
      <c r="B808" s="8" t="s">
        <v>2356</v>
      </c>
      <c r="C808" s="1">
        <f t="shared" si="164"/>
        <v>6463</v>
      </c>
      <c r="D808" s="6">
        <f>IF(N808&gt;0, RANK(N808,(N808:P808,Q808:AE808)),0)</f>
        <v>1</v>
      </c>
      <c r="E808" s="6">
        <f>IF(O808&gt;0,RANK(O808,(N808:P808,Q808:AE808)),0)</f>
        <v>2</v>
      </c>
      <c r="F808" s="6">
        <f t="shared" si="165"/>
        <v>0</v>
      </c>
      <c r="G808" s="1">
        <f t="shared" si="166"/>
        <v>969</v>
      </c>
      <c r="H808" s="2">
        <f t="shared" si="167"/>
        <v>0.14993037289184588</v>
      </c>
      <c r="I808" s="7"/>
      <c r="J808" s="2">
        <f t="shared" si="168"/>
        <v>0.56722884109546645</v>
      </c>
      <c r="K808" s="2">
        <f t="shared" si="169"/>
        <v>0.4172984682036206</v>
      </c>
      <c r="L808" s="2">
        <f t="shared" si="170"/>
        <v>0</v>
      </c>
      <c r="M808" s="2">
        <f t="shared" si="171"/>
        <v>1.547269070091295E-2</v>
      </c>
      <c r="N808" s="53">
        <v>3666</v>
      </c>
      <c r="O808" s="53">
        <v>2697</v>
      </c>
      <c r="Q808" s="53">
        <v>75</v>
      </c>
      <c r="X808" s="53">
        <v>0</v>
      </c>
      <c r="Y808" s="53">
        <v>25</v>
      </c>
      <c r="AA808" s="53"/>
      <c r="AG808" t="str">
        <f t="shared" si="174"/>
        <v>Greenfield</v>
      </c>
      <c r="AH808" t="s">
        <v>2924</v>
      </c>
      <c r="AI808">
        <v>1</v>
      </c>
      <c r="AK808" s="92">
        <v>25</v>
      </c>
      <c r="AL808" s="94">
        <v>11</v>
      </c>
      <c r="AM808" s="94">
        <v>50</v>
      </c>
      <c r="AN808" s="98">
        <v>27025</v>
      </c>
      <c r="AO808" s="98">
        <f t="shared" si="172"/>
        <v>25011</v>
      </c>
      <c r="AP808" t="s">
        <v>2485</v>
      </c>
      <c r="AQ808">
        <f t="shared" si="173"/>
        <v>2527025</v>
      </c>
      <c r="AU808">
        <v>21.92</v>
      </c>
      <c r="AV808">
        <v>0.19</v>
      </c>
      <c r="AW808">
        <v>21.73</v>
      </c>
    </row>
    <row r="809" spans="1:49" hidden="1" outlineLevel="1">
      <c r="A809" s="54" t="s">
        <v>2236</v>
      </c>
      <c r="B809" s="8" t="s">
        <v>2356</v>
      </c>
      <c r="C809" s="1">
        <f t="shared" si="164"/>
        <v>3570</v>
      </c>
      <c r="D809" s="6">
        <f>IF(N809&gt;0, RANK(N809,(N809:P809,Q809:AE809)),0)</f>
        <v>1</v>
      </c>
      <c r="E809" s="6">
        <f>IF(O809&gt;0,RANK(O809,(N809:P809,Q809:AE809)),0)</f>
        <v>2</v>
      </c>
      <c r="F809" s="6">
        <f t="shared" si="165"/>
        <v>0</v>
      </c>
      <c r="G809" s="1">
        <f t="shared" si="166"/>
        <v>45</v>
      </c>
      <c r="H809" s="2">
        <f t="shared" si="167"/>
        <v>1.2605042016806723E-2</v>
      </c>
      <c r="I809" s="7"/>
      <c r="J809" s="2">
        <f t="shared" si="168"/>
        <v>0.50196078431372548</v>
      </c>
      <c r="K809" s="2">
        <f t="shared" si="169"/>
        <v>0.48935574229691875</v>
      </c>
      <c r="L809" s="2">
        <f t="shared" si="170"/>
        <v>0</v>
      </c>
      <c r="M809" s="2">
        <f t="shared" si="171"/>
        <v>8.683473389355767E-3</v>
      </c>
      <c r="N809" s="53">
        <v>1792</v>
      </c>
      <c r="O809" s="53">
        <v>1747</v>
      </c>
      <c r="Q809" s="53">
        <v>28</v>
      </c>
      <c r="X809" s="53">
        <v>0</v>
      </c>
      <c r="Y809" s="53">
        <v>3</v>
      </c>
      <c r="AA809" s="53"/>
      <c r="AG809" t="str">
        <f t="shared" si="174"/>
        <v>Groton</v>
      </c>
      <c r="AH809" t="s">
        <v>1792</v>
      </c>
      <c r="AI809">
        <v>5</v>
      </c>
      <c r="AK809" s="92">
        <v>25</v>
      </c>
      <c r="AL809" s="94">
        <v>17</v>
      </c>
      <c r="AM809" s="94">
        <v>95</v>
      </c>
      <c r="AN809" s="98">
        <v>27480</v>
      </c>
      <c r="AO809" s="98">
        <f t="shared" si="172"/>
        <v>25017</v>
      </c>
      <c r="AP809" t="s">
        <v>1353</v>
      </c>
      <c r="AQ809">
        <f t="shared" si="173"/>
        <v>2527480</v>
      </c>
      <c r="AU809">
        <v>33.71</v>
      </c>
      <c r="AV809">
        <v>0.94</v>
      </c>
      <c r="AW809">
        <v>32.770000000000003</v>
      </c>
    </row>
    <row r="810" spans="1:49" hidden="1" outlineLevel="1">
      <c r="A810" s="54" t="s">
        <v>802</v>
      </c>
      <c r="B810" s="8" t="s">
        <v>2356</v>
      </c>
      <c r="C810" s="1">
        <f t="shared" si="164"/>
        <v>2379</v>
      </c>
      <c r="D810" s="6">
        <f>IF(N810&gt;0, RANK(N810,(N810:P810,Q810:AE810)),0)</f>
        <v>2</v>
      </c>
      <c r="E810" s="6">
        <f>IF(O810&gt;0,RANK(O810,(N810:P810,Q810:AE810)),0)</f>
        <v>1</v>
      </c>
      <c r="F810" s="6">
        <f t="shared" si="165"/>
        <v>0</v>
      </c>
      <c r="G810" s="1">
        <f t="shared" si="166"/>
        <v>14</v>
      </c>
      <c r="H810" s="2">
        <f t="shared" si="167"/>
        <v>5.8848255569567045E-3</v>
      </c>
      <c r="I810" s="7"/>
      <c r="J810" s="2">
        <f t="shared" si="168"/>
        <v>0.49264396805380412</v>
      </c>
      <c r="K810" s="2">
        <f t="shared" si="169"/>
        <v>0.4985287936107608</v>
      </c>
      <c r="L810" s="2">
        <f t="shared" si="170"/>
        <v>0</v>
      </c>
      <c r="M810" s="2">
        <f t="shared" si="171"/>
        <v>8.8272383354350281E-3</v>
      </c>
      <c r="N810" s="53">
        <v>1172</v>
      </c>
      <c r="O810" s="53">
        <v>1186</v>
      </c>
      <c r="Q810" s="53">
        <v>18</v>
      </c>
      <c r="X810" s="53">
        <v>0</v>
      </c>
      <c r="Y810" s="53">
        <v>3</v>
      </c>
      <c r="AA810" s="53"/>
      <c r="AG810" t="str">
        <f t="shared" si="174"/>
        <v>Groveland</v>
      </c>
      <c r="AH810" t="s">
        <v>1956</v>
      </c>
      <c r="AI810">
        <v>6</v>
      </c>
      <c r="AK810" s="92">
        <v>25</v>
      </c>
      <c r="AL810" s="94">
        <v>9</v>
      </c>
      <c r="AM810" s="94">
        <v>45</v>
      </c>
      <c r="AN810" s="98">
        <v>27620</v>
      </c>
      <c r="AO810" s="98">
        <f t="shared" si="172"/>
        <v>25009</v>
      </c>
      <c r="AP810" t="s">
        <v>1353</v>
      </c>
      <c r="AQ810">
        <f t="shared" si="173"/>
        <v>2527620</v>
      </c>
      <c r="AU810">
        <v>9.41</v>
      </c>
      <c r="AV810">
        <v>0.47</v>
      </c>
      <c r="AW810">
        <v>8.94</v>
      </c>
    </row>
    <row r="811" spans="1:49" hidden="1" outlineLevel="1">
      <c r="A811" s="54" t="s">
        <v>1649</v>
      </c>
      <c r="B811" s="8" t="s">
        <v>2356</v>
      </c>
      <c r="C811" s="1">
        <f t="shared" si="164"/>
        <v>2227</v>
      </c>
      <c r="D811" s="6">
        <f>IF(N811&gt;0, RANK(N811,(N811:P811,Q811:AE811)),0)</f>
        <v>1</v>
      </c>
      <c r="E811" s="6">
        <f>IF(O811&gt;0,RANK(O811,(N811:P811,Q811:AE811)),0)</f>
        <v>2</v>
      </c>
      <c r="F811" s="6">
        <f t="shared" si="165"/>
        <v>0</v>
      </c>
      <c r="G811" s="1">
        <f t="shared" si="166"/>
        <v>455</v>
      </c>
      <c r="H811" s="2">
        <f t="shared" si="167"/>
        <v>0.20431073192635832</v>
      </c>
      <c r="I811" s="7"/>
      <c r="J811" s="2">
        <f t="shared" si="168"/>
        <v>0.59811405478221824</v>
      </c>
      <c r="K811" s="2">
        <f t="shared" si="169"/>
        <v>0.39380332285585989</v>
      </c>
      <c r="L811" s="2">
        <f t="shared" si="170"/>
        <v>0</v>
      </c>
      <c r="M811" s="2">
        <f t="shared" si="171"/>
        <v>8.0826223619218651E-3</v>
      </c>
      <c r="N811" s="53">
        <v>1332</v>
      </c>
      <c r="O811" s="53">
        <v>877</v>
      </c>
      <c r="Q811" s="53">
        <v>14</v>
      </c>
      <c r="X811" s="53">
        <v>0</v>
      </c>
      <c r="Y811" s="53">
        <v>4</v>
      </c>
      <c r="AA811" s="53"/>
      <c r="AG811" t="str">
        <f t="shared" si="174"/>
        <v>Hadley</v>
      </c>
      <c r="AH811" t="s">
        <v>1068</v>
      </c>
      <c r="AI811">
        <v>2</v>
      </c>
      <c r="AK811" s="92">
        <v>25</v>
      </c>
      <c r="AL811" s="94">
        <v>15</v>
      </c>
      <c r="AM811" s="94">
        <v>40</v>
      </c>
      <c r="AN811" s="98">
        <v>27690</v>
      </c>
      <c r="AO811" s="98">
        <f t="shared" si="172"/>
        <v>25015</v>
      </c>
      <c r="AP811" t="s">
        <v>1353</v>
      </c>
      <c r="AQ811">
        <f t="shared" si="173"/>
        <v>2527690</v>
      </c>
      <c r="AU811">
        <v>24.72</v>
      </c>
      <c r="AV811">
        <v>1.42</v>
      </c>
      <c r="AW811">
        <v>23.31</v>
      </c>
    </row>
    <row r="812" spans="1:49" hidden="1" outlineLevel="1">
      <c r="A812" s="54" t="s">
        <v>500</v>
      </c>
      <c r="B812" s="8" t="s">
        <v>2356</v>
      </c>
      <c r="C812" s="1">
        <f t="shared" si="164"/>
        <v>2668</v>
      </c>
      <c r="D812" s="6">
        <f>IF(N812&gt;0, RANK(N812,(N812:P812,Q812:AE812)),0)</f>
        <v>2</v>
      </c>
      <c r="E812" s="6">
        <f>IF(O812&gt;0,RANK(O812,(N812:P812,Q812:AE812)),0)</f>
        <v>1</v>
      </c>
      <c r="F812" s="6">
        <f t="shared" si="165"/>
        <v>0</v>
      </c>
      <c r="G812" s="1">
        <f t="shared" si="166"/>
        <v>111</v>
      </c>
      <c r="H812" s="2">
        <f t="shared" si="167"/>
        <v>4.1604197901049474E-2</v>
      </c>
      <c r="I812" s="7"/>
      <c r="J812" s="2">
        <f t="shared" si="168"/>
        <v>0.47413793103448276</v>
      </c>
      <c r="K812" s="2">
        <f t="shared" si="169"/>
        <v>0.51574212893553228</v>
      </c>
      <c r="L812" s="2">
        <f t="shared" si="170"/>
        <v>0</v>
      </c>
      <c r="M812" s="2">
        <f t="shared" si="171"/>
        <v>1.0119940029984953E-2</v>
      </c>
      <c r="N812" s="53">
        <v>1265</v>
      </c>
      <c r="O812" s="53">
        <v>1376</v>
      </c>
      <c r="Q812" s="53">
        <v>22</v>
      </c>
      <c r="X812" s="53">
        <v>0</v>
      </c>
      <c r="Y812" s="53">
        <v>5</v>
      </c>
      <c r="AA812" s="53"/>
      <c r="AG812" t="str">
        <f t="shared" si="174"/>
        <v>Halifax</v>
      </c>
      <c r="AH812" t="s">
        <v>1668</v>
      </c>
      <c r="AI812">
        <v>4</v>
      </c>
      <c r="AK812" s="92">
        <v>25</v>
      </c>
      <c r="AL812" s="94">
        <v>23</v>
      </c>
      <c r="AM812" s="94">
        <v>35</v>
      </c>
      <c r="AN812" s="98">
        <v>27795</v>
      </c>
      <c r="AO812" s="98">
        <f t="shared" si="172"/>
        <v>25023</v>
      </c>
      <c r="AP812" t="s">
        <v>1353</v>
      </c>
      <c r="AQ812">
        <f t="shared" si="173"/>
        <v>2527795</v>
      </c>
      <c r="AU812">
        <v>17.329999999999998</v>
      </c>
      <c r="AV812">
        <v>1.18</v>
      </c>
      <c r="AW812">
        <v>16.149999999999999</v>
      </c>
    </row>
    <row r="813" spans="1:49" hidden="1" outlineLevel="1">
      <c r="A813" s="54" t="s">
        <v>2878</v>
      </c>
      <c r="B813" s="8" t="s">
        <v>2356</v>
      </c>
      <c r="C813" s="1">
        <f t="shared" si="164"/>
        <v>3320</v>
      </c>
      <c r="D813" s="6">
        <f>IF(N813&gt;0, RANK(N813,(N813:P813,Q813:AE813)),0)</f>
        <v>2</v>
      </c>
      <c r="E813" s="6">
        <f>IF(O813&gt;0,RANK(O813,(N813:P813,Q813:AE813)),0)</f>
        <v>1</v>
      </c>
      <c r="F813" s="6">
        <f t="shared" si="165"/>
        <v>0</v>
      </c>
      <c r="G813" s="1">
        <f t="shared" si="166"/>
        <v>474</v>
      </c>
      <c r="H813" s="2">
        <f t="shared" si="167"/>
        <v>0.14277108433734939</v>
      </c>
      <c r="I813" s="7"/>
      <c r="J813" s="2">
        <f t="shared" si="168"/>
        <v>0.4246987951807229</v>
      </c>
      <c r="K813" s="2">
        <f t="shared" si="169"/>
        <v>0.56746987951807226</v>
      </c>
      <c r="L813" s="2">
        <f t="shared" si="170"/>
        <v>0</v>
      </c>
      <c r="M813" s="2">
        <f t="shared" si="171"/>
        <v>7.8313253012048945E-3</v>
      </c>
      <c r="N813" s="53">
        <v>1410</v>
      </c>
      <c r="O813" s="53">
        <v>1884</v>
      </c>
      <c r="Q813" s="53">
        <v>20</v>
      </c>
      <c r="X813" s="53">
        <v>4</v>
      </c>
      <c r="Y813" s="53">
        <v>2</v>
      </c>
      <c r="AA813" s="53"/>
      <c r="AG813" t="str">
        <f t="shared" si="174"/>
        <v>Hamilton</v>
      </c>
      <c r="AH813" t="s">
        <v>1956</v>
      </c>
      <c r="AI813">
        <v>6</v>
      </c>
      <c r="AK813" s="92">
        <v>25</v>
      </c>
      <c r="AL813" s="94">
        <v>9</v>
      </c>
      <c r="AM813" s="94">
        <v>50</v>
      </c>
      <c r="AN813" s="98">
        <v>27900</v>
      </c>
      <c r="AO813" s="98">
        <f t="shared" si="172"/>
        <v>25009</v>
      </c>
      <c r="AP813" t="s">
        <v>1353</v>
      </c>
      <c r="AQ813">
        <f t="shared" si="173"/>
        <v>2527900</v>
      </c>
      <c r="AU813">
        <v>14.94</v>
      </c>
      <c r="AV813">
        <v>0.34</v>
      </c>
      <c r="AW813">
        <v>14.6</v>
      </c>
    </row>
    <row r="814" spans="1:49" hidden="1" outlineLevel="1">
      <c r="A814" s="54" t="s">
        <v>271</v>
      </c>
      <c r="B814" s="8" t="s">
        <v>2356</v>
      </c>
      <c r="C814" s="1">
        <f t="shared" si="164"/>
        <v>2137</v>
      </c>
      <c r="D814" s="6">
        <f>IF(N814&gt;0, RANK(N814,(N814:P814,Q814:AE814)),0)</f>
        <v>2</v>
      </c>
      <c r="E814" s="6">
        <f>IF(O814&gt;0,RANK(O814,(N814:P814,Q814:AE814)),0)</f>
        <v>1</v>
      </c>
      <c r="F814" s="6">
        <f t="shared" si="165"/>
        <v>0</v>
      </c>
      <c r="G814" s="1">
        <f t="shared" si="166"/>
        <v>382</v>
      </c>
      <c r="H814" s="2">
        <f t="shared" si="167"/>
        <v>0.17875526438933084</v>
      </c>
      <c r="I814" s="7"/>
      <c r="J814" s="2">
        <f t="shared" si="168"/>
        <v>0.40711277491810949</v>
      </c>
      <c r="K814" s="2">
        <f t="shared" si="169"/>
        <v>0.58586803930744036</v>
      </c>
      <c r="L814" s="2">
        <f t="shared" si="170"/>
        <v>0</v>
      </c>
      <c r="M814" s="2">
        <f t="shared" si="171"/>
        <v>7.019185774450154E-3</v>
      </c>
      <c r="N814" s="53">
        <v>870</v>
      </c>
      <c r="O814" s="53">
        <v>1252</v>
      </c>
      <c r="Q814" s="53">
        <v>13</v>
      </c>
      <c r="X814" s="53">
        <v>2</v>
      </c>
      <c r="Y814" s="53">
        <v>0</v>
      </c>
      <c r="AA814" s="53"/>
      <c r="AG814" t="str">
        <f t="shared" si="174"/>
        <v>Hampden</v>
      </c>
      <c r="AH814" t="s">
        <v>271</v>
      </c>
      <c r="AI814">
        <v>2</v>
      </c>
      <c r="AK814" s="92">
        <v>25</v>
      </c>
      <c r="AL814" s="94">
        <v>13</v>
      </c>
      <c r="AM814" s="94">
        <v>40</v>
      </c>
      <c r="AN814" s="98">
        <v>28075</v>
      </c>
      <c r="AO814" s="98">
        <f t="shared" si="172"/>
        <v>25013</v>
      </c>
      <c r="AP814" t="s">
        <v>1353</v>
      </c>
      <c r="AQ814">
        <f t="shared" si="173"/>
        <v>2528075</v>
      </c>
      <c r="AU814">
        <v>19.649999999999999</v>
      </c>
      <c r="AV814">
        <v>0.01</v>
      </c>
      <c r="AW814">
        <v>19.64</v>
      </c>
    </row>
    <row r="815" spans="1:49" hidden="1" outlineLevel="1">
      <c r="A815" s="54" t="s">
        <v>2792</v>
      </c>
      <c r="B815" s="8" t="s">
        <v>2356</v>
      </c>
      <c r="C815" s="1">
        <f t="shared" si="164"/>
        <v>257</v>
      </c>
      <c r="D815" s="6">
        <f>IF(N815&gt;0, RANK(N815,(N815:P815,Q815:AE815)),0)</f>
        <v>1</v>
      </c>
      <c r="E815" s="6">
        <f>IF(O815&gt;0,RANK(O815,(N815:P815,Q815:AE815)),0)</f>
        <v>2</v>
      </c>
      <c r="F815" s="6">
        <f t="shared" si="165"/>
        <v>0</v>
      </c>
      <c r="G815" s="1">
        <f t="shared" si="166"/>
        <v>24</v>
      </c>
      <c r="H815" s="2">
        <f t="shared" si="167"/>
        <v>9.3385214007782102E-2</v>
      </c>
      <c r="I815" s="7"/>
      <c r="J815" s="2">
        <f t="shared" si="168"/>
        <v>0.54085603112840464</v>
      </c>
      <c r="K815" s="2">
        <f t="shared" si="169"/>
        <v>0.44747081712062259</v>
      </c>
      <c r="L815" s="2">
        <f t="shared" si="170"/>
        <v>0</v>
      </c>
      <c r="M815" s="2">
        <f t="shared" si="171"/>
        <v>1.1673151750972777E-2</v>
      </c>
      <c r="N815" s="53">
        <v>139</v>
      </c>
      <c r="O815" s="53">
        <v>115</v>
      </c>
      <c r="Q815" s="53">
        <v>1</v>
      </c>
      <c r="X815" s="53">
        <v>0</v>
      </c>
      <c r="Y815" s="53">
        <v>2</v>
      </c>
      <c r="AA815" s="53"/>
      <c r="AG815" t="str">
        <f t="shared" si="174"/>
        <v>Hancock</v>
      </c>
      <c r="AH815" t="s">
        <v>1968</v>
      </c>
      <c r="AI815">
        <v>1</v>
      </c>
      <c r="AK815" s="92">
        <v>25</v>
      </c>
      <c r="AL815" s="94">
        <v>3</v>
      </c>
      <c r="AM815" s="94">
        <v>50</v>
      </c>
      <c r="AN815" s="98">
        <v>28180</v>
      </c>
      <c r="AO815" s="98">
        <f t="shared" si="172"/>
        <v>25003</v>
      </c>
      <c r="AP815" t="s">
        <v>1353</v>
      </c>
      <c r="AQ815">
        <f t="shared" si="173"/>
        <v>2528180</v>
      </c>
      <c r="AU815">
        <v>35.76</v>
      </c>
      <c r="AV815">
        <v>0.03</v>
      </c>
      <c r="AW815">
        <v>35.729999999999997</v>
      </c>
    </row>
    <row r="816" spans="1:49" hidden="1" outlineLevel="1">
      <c r="A816" s="54" t="s">
        <v>2553</v>
      </c>
      <c r="B816" s="8" t="s">
        <v>2356</v>
      </c>
      <c r="C816" s="1">
        <f t="shared" si="164"/>
        <v>5543</v>
      </c>
      <c r="D816" s="6">
        <f>IF(N816&gt;0, RANK(N816,(N816:P816,Q816:AE816)),0)</f>
        <v>2</v>
      </c>
      <c r="E816" s="6">
        <f>IF(O816&gt;0,RANK(O816,(N816:P816,Q816:AE816)),0)</f>
        <v>1</v>
      </c>
      <c r="F816" s="6">
        <f t="shared" si="165"/>
        <v>0</v>
      </c>
      <c r="G816" s="1">
        <f t="shared" si="166"/>
        <v>242</v>
      </c>
      <c r="H816" s="2">
        <f t="shared" si="167"/>
        <v>4.3658668591015692E-2</v>
      </c>
      <c r="I816" s="7"/>
      <c r="J816" s="2">
        <f t="shared" si="168"/>
        <v>0.47465271513620783</v>
      </c>
      <c r="K816" s="2">
        <f t="shared" si="169"/>
        <v>0.51831138372722352</v>
      </c>
      <c r="L816" s="2">
        <f t="shared" si="170"/>
        <v>0</v>
      </c>
      <c r="M816" s="2">
        <f t="shared" si="171"/>
        <v>7.0359011365686008E-3</v>
      </c>
      <c r="N816" s="53">
        <v>2631</v>
      </c>
      <c r="O816" s="53">
        <v>2873</v>
      </c>
      <c r="Q816" s="53">
        <v>34</v>
      </c>
      <c r="X816" s="53">
        <v>0</v>
      </c>
      <c r="Y816" s="53">
        <v>5</v>
      </c>
      <c r="AA816" s="53"/>
      <c r="AG816" t="str">
        <f t="shared" si="174"/>
        <v>Hanover</v>
      </c>
      <c r="AH816" t="s">
        <v>1668</v>
      </c>
      <c r="AI816">
        <v>10</v>
      </c>
      <c r="AK816" s="92">
        <v>25</v>
      </c>
      <c r="AL816" s="94">
        <v>23</v>
      </c>
      <c r="AM816" s="94">
        <v>40</v>
      </c>
      <c r="AN816" s="98">
        <v>28285</v>
      </c>
      <c r="AO816" s="98">
        <f t="shared" si="172"/>
        <v>25023</v>
      </c>
      <c r="AP816" t="s">
        <v>1353</v>
      </c>
      <c r="AQ816">
        <f t="shared" si="173"/>
        <v>2528285</v>
      </c>
      <c r="AU816">
        <v>15.72</v>
      </c>
      <c r="AV816">
        <v>0.11</v>
      </c>
      <c r="AW816">
        <v>15.61</v>
      </c>
    </row>
    <row r="817" spans="1:49" hidden="1" outlineLevel="1">
      <c r="A817" s="54" t="s">
        <v>376</v>
      </c>
      <c r="B817" s="8" t="s">
        <v>2356</v>
      </c>
      <c r="C817" s="1">
        <f t="shared" si="164"/>
        <v>3695</v>
      </c>
      <c r="D817" s="6">
        <f>IF(N817&gt;0, RANK(N817,(N817:P817,Q817:AE817)),0)</f>
        <v>1</v>
      </c>
      <c r="E817" s="6">
        <f>IF(O817&gt;0,RANK(O817,(N817:P817,Q817:AE817)),0)</f>
        <v>2</v>
      </c>
      <c r="F817" s="6">
        <f t="shared" si="165"/>
        <v>0</v>
      </c>
      <c r="G817" s="1">
        <f t="shared" si="166"/>
        <v>153</v>
      </c>
      <c r="H817" s="2">
        <f t="shared" si="167"/>
        <v>4.1407307171853855E-2</v>
      </c>
      <c r="I817" s="7"/>
      <c r="J817" s="2">
        <f t="shared" si="168"/>
        <v>0.51529093369418133</v>
      </c>
      <c r="K817" s="2">
        <f t="shared" si="169"/>
        <v>0.47388362652232746</v>
      </c>
      <c r="L817" s="2">
        <f t="shared" si="170"/>
        <v>0</v>
      </c>
      <c r="M817" s="2">
        <f t="shared" si="171"/>
        <v>1.0825439783491209E-2</v>
      </c>
      <c r="N817" s="53">
        <v>1904</v>
      </c>
      <c r="O817" s="53">
        <v>1751</v>
      </c>
      <c r="Q817" s="53">
        <v>34</v>
      </c>
      <c r="X817" s="53">
        <v>0</v>
      </c>
      <c r="Y817" s="53">
        <v>6</v>
      </c>
      <c r="AA817" s="53"/>
      <c r="AG817" t="str">
        <f t="shared" si="174"/>
        <v>Hanson</v>
      </c>
      <c r="AH817" t="s">
        <v>1668</v>
      </c>
      <c r="AI817">
        <v>0</v>
      </c>
      <c r="AK817" s="92">
        <v>25</v>
      </c>
      <c r="AL817" s="94">
        <v>23</v>
      </c>
      <c r="AM817" s="94">
        <v>45</v>
      </c>
      <c r="AN817" s="98">
        <v>28495</v>
      </c>
      <c r="AO817" s="98">
        <f t="shared" si="172"/>
        <v>25023</v>
      </c>
      <c r="AP817" t="s">
        <v>1353</v>
      </c>
      <c r="AQ817">
        <f t="shared" si="173"/>
        <v>2528495</v>
      </c>
      <c r="AU817">
        <v>15.67</v>
      </c>
      <c r="AV817">
        <v>0.66</v>
      </c>
      <c r="AW817">
        <v>15.01</v>
      </c>
    </row>
    <row r="818" spans="1:49" hidden="1" outlineLevel="1">
      <c r="A818" s="54" t="s">
        <v>1112</v>
      </c>
      <c r="B818" s="8" t="s">
        <v>2356</v>
      </c>
      <c r="C818" s="1">
        <f t="shared" si="164"/>
        <v>996</v>
      </c>
      <c r="D818" s="6">
        <f>IF(N818&gt;0, RANK(N818,(N818:P818,Q818:AE818)),0)</f>
        <v>1</v>
      </c>
      <c r="E818" s="6">
        <f>IF(O818&gt;0,RANK(O818,(N818:P818,Q818:AE818)),0)</f>
        <v>2</v>
      </c>
      <c r="F818" s="6">
        <f t="shared" si="165"/>
        <v>0</v>
      </c>
      <c r="G818" s="1">
        <f t="shared" si="166"/>
        <v>141</v>
      </c>
      <c r="H818" s="2">
        <f t="shared" si="167"/>
        <v>0.14156626506024098</v>
      </c>
      <c r="I818" s="7"/>
      <c r="J818" s="2">
        <f t="shared" si="168"/>
        <v>0.55622489959839361</v>
      </c>
      <c r="K818" s="2">
        <f t="shared" si="169"/>
        <v>0.4146586345381526</v>
      </c>
      <c r="L818" s="2">
        <f t="shared" si="170"/>
        <v>0</v>
      </c>
      <c r="M818" s="2">
        <f t="shared" si="171"/>
        <v>2.9116465863453789E-2</v>
      </c>
      <c r="N818" s="53">
        <v>554</v>
      </c>
      <c r="O818" s="53">
        <v>413</v>
      </c>
      <c r="Q818" s="53">
        <v>23</v>
      </c>
      <c r="X818" s="53">
        <v>1</v>
      </c>
      <c r="Y818" s="53">
        <v>5</v>
      </c>
      <c r="AA818" s="53"/>
      <c r="AG818" t="str">
        <f t="shared" si="174"/>
        <v>Hardwick</v>
      </c>
      <c r="AH818" s="8" t="s">
        <v>1949</v>
      </c>
      <c r="AI818" s="8">
        <v>1</v>
      </c>
      <c r="AK818" s="92">
        <v>25</v>
      </c>
      <c r="AL818" s="94">
        <v>27</v>
      </c>
      <c r="AM818" s="94">
        <v>90</v>
      </c>
      <c r="AN818" s="98">
        <v>28740</v>
      </c>
      <c r="AO818" s="98">
        <f t="shared" si="172"/>
        <v>25027</v>
      </c>
      <c r="AP818" t="s">
        <v>1353</v>
      </c>
      <c r="AQ818">
        <f t="shared" si="173"/>
        <v>2528740</v>
      </c>
      <c r="AU818">
        <v>40.840000000000003</v>
      </c>
      <c r="AV818">
        <v>2.25</v>
      </c>
      <c r="AW818">
        <v>38.590000000000003</v>
      </c>
    </row>
    <row r="819" spans="1:49" hidden="1" outlineLevel="1">
      <c r="A819" s="54" t="s">
        <v>913</v>
      </c>
      <c r="B819" s="8" t="s">
        <v>2356</v>
      </c>
      <c r="C819" s="1">
        <f t="shared" si="164"/>
        <v>2494</v>
      </c>
      <c r="D819" s="6">
        <f>IF(N819&gt;0, RANK(N819,(N819:P819,Q819:AE819)),0)</f>
        <v>1</v>
      </c>
      <c r="E819" s="6">
        <f>IF(O819&gt;0,RANK(O819,(N819:P819,Q819:AE819)),0)</f>
        <v>2</v>
      </c>
      <c r="F819" s="6">
        <f t="shared" si="165"/>
        <v>0</v>
      </c>
      <c r="G819" s="1">
        <f t="shared" si="166"/>
        <v>131</v>
      </c>
      <c r="H819" s="2">
        <f t="shared" si="167"/>
        <v>5.2526062550120288E-2</v>
      </c>
      <c r="I819" s="7"/>
      <c r="J819" s="2">
        <f t="shared" si="168"/>
        <v>0.51804330392943065</v>
      </c>
      <c r="K819" s="2">
        <f t="shared" si="169"/>
        <v>0.46551724137931033</v>
      </c>
      <c r="L819" s="2">
        <f t="shared" si="170"/>
        <v>0</v>
      </c>
      <c r="M819" s="2">
        <f t="shared" si="171"/>
        <v>1.6439454691259014E-2</v>
      </c>
      <c r="N819" s="53">
        <v>1292</v>
      </c>
      <c r="O819" s="53">
        <v>1161</v>
      </c>
      <c r="Q819" s="53">
        <v>14</v>
      </c>
      <c r="X819" s="53">
        <v>26</v>
      </c>
      <c r="Y819" s="53">
        <v>1</v>
      </c>
      <c r="AA819" s="53"/>
      <c r="AG819" t="str">
        <f t="shared" si="174"/>
        <v>Harvard</v>
      </c>
      <c r="AH819" s="8" t="s">
        <v>1949</v>
      </c>
      <c r="AI819" s="8">
        <v>5</v>
      </c>
      <c r="AK819" s="92">
        <v>25</v>
      </c>
      <c r="AL819" s="94">
        <v>27</v>
      </c>
      <c r="AM819" s="94">
        <v>95</v>
      </c>
      <c r="AN819" s="98">
        <v>28950</v>
      </c>
      <c r="AO819" s="98">
        <f t="shared" si="172"/>
        <v>25027</v>
      </c>
      <c r="AP819" t="s">
        <v>1353</v>
      </c>
      <c r="AQ819">
        <f t="shared" si="173"/>
        <v>2528950</v>
      </c>
      <c r="AU819">
        <v>26.97</v>
      </c>
      <c r="AV819">
        <v>0.61</v>
      </c>
      <c r="AW819">
        <v>26.36</v>
      </c>
    </row>
    <row r="820" spans="1:49" hidden="1" outlineLevel="1">
      <c r="A820" s="54" t="s">
        <v>1084</v>
      </c>
      <c r="B820" s="8" t="s">
        <v>2356</v>
      </c>
      <c r="C820" s="1">
        <f t="shared" si="164"/>
        <v>5468</v>
      </c>
      <c r="D820" s="6">
        <f>IF(N820&gt;0, RANK(N820,(N820:P820,Q820:AE820)),0)</f>
        <v>1</v>
      </c>
      <c r="E820" s="6">
        <f>IF(O820&gt;0,RANK(O820,(N820:P820,Q820:AE820)),0)</f>
        <v>2</v>
      </c>
      <c r="F820" s="6">
        <f t="shared" si="165"/>
        <v>0</v>
      </c>
      <c r="G820" s="1">
        <f t="shared" si="166"/>
        <v>14</v>
      </c>
      <c r="H820" s="2">
        <f t="shared" si="167"/>
        <v>2.5603511338697879E-3</v>
      </c>
      <c r="I820" s="7"/>
      <c r="J820" s="2">
        <f t="shared" si="168"/>
        <v>0.49689100219458671</v>
      </c>
      <c r="K820" s="2">
        <f t="shared" si="169"/>
        <v>0.49433065106071689</v>
      </c>
      <c r="L820" s="2">
        <f t="shared" si="170"/>
        <v>0</v>
      </c>
      <c r="M820" s="2">
        <f t="shared" si="171"/>
        <v>8.7783467446964081E-3</v>
      </c>
      <c r="N820" s="53">
        <v>2717</v>
      </c>
      <c r="O820" s="53">
        <v>2703</v>
      </c>
      <c r="Q820" s="53">
        <v>40</v>
      </c>
      <c r="X820" s="53">
        <v>0</v>
      </c>
      <c r="Y820" s="53">
        <v>8</v>
      </c>
      <c r="AA820" s="53"/>
      <c r="AG820" t="str">
        <f t="shared" si="174"/>
        <v>Harwich</v>
      </c>
      <c r="AH820" t="s">
        <v>156</v>
      </c>
      <c r="AI820">
        <v>10</v>
      </c>
      <c r="AK820" s="92">
        <v>25</v>
      </c>
      <c r="AL820" s="94">
        <v>1</v>
      </c>
      <c r="AM820" s="94">
        <v>40</v>
      </c>
      <c r="AN820" s="98">
        <v>29020</v>
      </c>
      <c r="AO820" s="98">
        <f t="shared" si="172"/>
        <v>25001</v>
      </c>
      <c r="AP820" t="s">
        <v>1353</v>
      </c>
      <c r="AQ820">
        <f t="shared" si="173"/>
        <v>2529020</v>
      </c>
      <c r="AU820">
        <v>33.15</v>
      </c>
      <c r="AV820">
        <v>12.11</v>
      </c>
      <c r="AW820">
        <v>21.04</v>
      </c>
    </row>
    <row r="821" spans="1:49" hidden="1" outlineLevel="1">
      <c r="A821" s="54" t="s">
        <v>632</v>
      </c>
      <c r="B821" s="8" t="s">
        <v>2356</v>
      </c>
      <c r="C821" s="1">
        <f t="shared" si="164"/>
        <v>1616</v>
      </c>
      <c r="D821" s="6">
        <f>IF(N821&gt;0, RANK(N821,(N821:P821,Q821:AE821)),0)</f>
        <v>1</v>
      </c>
      <c r="E821" s="6">
        <f>IF(O821&gt;0,RANK(O821,(N821:P821,Q821:AE821)),0)</f>
        <v>2</v>
      </c>
      <c r="F821" s="6">
        <f t="shared" si="165"/>
        <v>0</v>
      </c>
      <c r="G821" s="1">
        <f t="shared" si="166"/>
        <v>421</v>
      </c>
      <c r="H821" s="2">
        <f t="shared" si="167"/>
        <v>0.26051980198019803</v>
      </c>
      <c r="I821" s="7"/>
      <c r="J821" s="2">
        <f t="shared" si="168"/>
        <v>0.62747524752475248</v>
      </c>
      <c r="K821" s="2">
        <f t="shared" si="169"/>
        <v>0.36695544554455445</v>
      </c>
      <c r="L821" s="2">
        <f t="shared" si="170"/>
        <v>0</v>
      </c>
      <c r="M821" s="2">
        <f t="shared" si="171"/>
        <v>5.5693069306930743E-3</v>
      </c>
      <c r="N821" s="53">
        <v>1014</v>
      </c>
      <c r="O821" s="53">
        <v>593</v>
      </c>
      <c r="Q821" s="53">
        <v>6</v>
      </c>
      <c r="X821" s="53">
        <v>0</v>
      </c>
      <c r="Y821" s="53">
        <v>3</v>
      </c>
      <c r="AA821" s="53"/>
      <c r="AG821" t="str">
        <f t="shared" si="174"/>
        <v>Hatfield</v>
      </c>
      <c r="AH821" t="s">
        <v>1068</v>
      </c>
      <c r="AI821">
        <v>1</v>
      </c>
      <c r="AK821" s="92">
        <v>25</v>
      </c>
      <c r="AL821" s="94">
        <v>15</v>
      </c>
      <c r="AM821" s="94">
        <v>45</v>
      </c>
      <c r="AN821" s="98">
        <v>29265</v>
      </c>
      <c r="AO821" s="98">
        <f t="shared" si="172"/>
        <v>25015</v>
      </c>
      <c r="AP821" t="s">
        <v>1353</v>
      </c>
      <c r="AQ821">
        <f t="shared" si="173"/>
        <v>2529265</v>
      </c>
      <c r="AU821">
        <v>16.82</v>
      </c>
      <c r="AV821">
        <v>0.81</v>
      </c>
      <c r="AW821">
        <v>16.02</v>
      </c>
    </row>
    <row r="822" spans="1:49" hidden="1" outlineLevel="1">
      <c r="A822" s="54" t="s">
        <v>1458</v>
      </c>
      <c r="B822" s="8" t="s">
        <v>2356</v>
      </c>
      <c r="C822" s="1">
        <f t="shared" si="164"/>
        <v>17310</v>
      </c>
      <c r="D822" s="6">
        <f>IF(N822&gt;0, RANK(N822,(N822:P822,Q822:AE822)),0)</f>
        <v>1</v>
      </c>
      <c r="E822" s="6">
        <f>IF(O822&gt;0,RANK(O822,(N822:P822,Q822:AE822)),0)</f>
        <v>2</v>
      </c>
      <c r="F822" s="6">
        <f t="shared" si="165"/>
        <v>0</v>
      </c>
      <c r="G822" s="1">
        <f t="shared" si="166"/>
        <v>2214</v>
      </c>
      <c r="H822" s="2">
        <f t="shared" si="167"/>
        <v>0.12790294627383014</v>
      </c>
      <c r="I822" s="7"/>
      <c r="J822" s="2">
        <f t="shared" si="168"/>
        <v>0.55915655690352395</v>
      </c>
      <c r="K822" s="2">
        <f t="shared" si="169"/>
        <v>0.43125361062969381</v>
      </c>
      <c r="L822" s="2">
        <f t="shared" si="170"/>
        <v>0</v>
      </c>
      <c r="M822" s="2">
        <f t="shared" si="171"/>
        <v>9.5898324667822443E-3</v>
      </c>
      <c r="N822" s="53">
        <v>9679</v>
      </c>
      <c r="O822" s="53">
        <v>7465</v>
      </c>
      <c r="Q822" s="53">
        <v>127</v>
      </c>
      <c r="X822" s="53">
        <v>3</v>
      </c>
      <c r="Y822" s="53">
        <v>36</v>
      </c>
      <c r="AA822" s="53"/>
      <c r="AG822" t="str">
        <f t="shared" si="174"/>
        <v>Haverhill</v>
      </c>
      <c r="AH822" t="s">
        <v>1956</v>
      </c>
      <c r="AI822">
        <v>5</v>
      </c>
      <c r="AK822" s="92">
        <v>25</v>
      </c>
      <c r="AL822" s="94">
        <v>9</v>
      </c>
      <c r="AM822" s="94">
        <v>55</v>
      </c>
      <c r="AN822" s="98">
        <v>29405</v>
      </c>
      <c r="AO822" s="98">
        <f t="shared" si="172"/>
        <v>25009</v>
      </c>
      <c r="AP822" t="s">
        <v>2485</v>
      </c>
      <c r="AQ822">
        <f t="shared" si="173"/>
        <v>2529405</v>
      </c>
      <c r="AU822">
        <v>35.630000000000003</v>
      </c>
      <c r="AV822">
        <v>2.31</v>
      </c>
      <c r="AW822">
        <v>33.33</v>
      </c>
    </row>
    <row r="823" spans="1:49" hidden="1" outlineLevel="1">
      <c r="A823" s="54" t="s">
        <v>2731</v>
      </c>
      <c r="B823" s="8" t="s">
        <v>2356</v>
      </c>
      <c r="C823" s="1">
        <f t="shared" ref="C823:C886" si="175">SUM(N823:AE823)</f>
        <v>113</v>
      </c>
      <c r="D823" s="6">
        <f>IF(N823&gt;0, RANK(N823,(N823:P823,Q823:AE823)),0)</f>
        <v>2</v>
      </c>
      <c r="E823" s="6">
        <f>IF(O823&gt;0,RANK(O823,(N823:P823,Q823:AE823)),0)</f>
        <v>1</v>
      </c>
      <c r="F823" s="6">
        <f t="shared" ref="F823:F886" si="176">IF(P823&gt;0,RANK(P823,(N823:AE823)),0)</f>
        <v>0</v>
      </c>
      <c r="G823" s="1">
        <f t="shared" ref="G823:G886" si="177">IF(C823&gt;0,MAX(N823:P823)-LARGE(N823:P823,2),0)</f>
        <v>25</v>
      </c>
      <c r="H823" s="2">
        <f t="shared" ref="H823:H886" si="178">IF(C823&gt;0,G823/C823,0)</f>
        <v>0.22123893805309736</v>
      </c>
      <c r="I823" s="7"/>
      <c r="J823" s="2">
        <f t="shared" ref="J823:J886" si="179">IF(C823=0,"-",N823/C823)</f>
        <v>0.38938053097345132</v>
      </c>
      <c r="K823" s="2">
        <f t="shared" ref="K823:K886" si="180">IF(C823=0,"-",O823/C823)</f>
        <v>0.61061946902654862</v>
      </c>
      <c r="L823" s="2">
        <f t="shared" ref="L823:L886" si="181">IF(C823=0,"-",P823/C823)</f>
        <v>0</v>
      </c>
      <c r="M823" s="2">
        <f t="shared" ref="M823:M886" si="182">IF(C823=0,"-",(1-J823-K823-L823))</f>
        <v>1.1102230246251565E-16</v>
      </c>
      <c r="N823" s="53">
        <v>44</v>
      </c>
      <c r="O823" s="53">
        <v>69</v>
      </c>
      <c r="Q823" s="53">
        <v>0</v>
      </c>
      <c r="X823" s="53">
        <v>0</v>
      </c>
      <c r="Y823" s="53">
        <v>0</v>
      </c>
      <c r="AA823" s="53"/>
      <c r="AG823" t="str">
        <f t="shared" si="174"/>
        <v>Hawley</v>
      </c>
      <c r="AH823" t="s">
        <v>2924</v>
      </c>
      <c r="AI823">
        <v>1</v>
      </c>
      <c r="AK823" s="92">
        <v>25</v>
      </c>
      <c r="AL823" s="94">
        <v>11</v>
      </c>
      <c r="AM823" s="94">
        <v>55</v>
      </c>
      <c r="AN823" s="98">
        <v>29475</v>
      </c>
      <c r="AO823" s="98">
        <f t="shared" ref="AO823:AO886" si="183">AK823*1000+AL823</f>
        <v>25011</v>
      </c>
      <c r="AP823" t="s">
        <v>1353</v>
      </c>
      <c r="AQ823">
        <f t="shared" ref="AQ823:AQ886" si="184">AK823*100000+AN823</f>
        <v>2529475</v>
      </c>
      <c r="AU823">
        <v>30.88</v>
      </c>
      <c r="AV823">
        <v>0.02</v>
      </c>
      <c r="AW823">
        <v>30.86</v>
      </c>
    </row>
    <row r="824" spans="1:49" hidden="1" outlineLevel="1">
      <c r="A824" s="54" t="s">
        <v>651</v>
      </c>
      <c r="B824" s="8" t="s">
        <v>2356</v>
      </c>
      <c r="C824" s="1">
        <f t="shared" si="175"/>
        <v>266</v>
      </c>
      <c r="D824" s="6">
        <f>IF(N824&gt;0, RANK(N824,(N824:P824,Q824:AE824)),0)</f>
        <v>1</v>
      </c>
      <c r="E824" s="6">
        <f>IF(O824&gt;0,RANK(O824,(N824:P824,Q824:AE824)),0)</f>
        <v>2</v>
      </c>
      <c r="F824" s="6">
        <f t="shared" si="176"/>
        <v>0</v>
      </c>
      <c r="G824" s="1">
        <f t="shared" si="177"/>
        <v>19</v>
      </c>
      <c r="H824" s="2">
        <f t="shared" si="178"/>
        <v>7.1428571428571425E-2</v>
      </c>
      <c r="I824" s="7"/>
      <c r="J824" s="2">
        <f t="shared" si="179"/>
        <v>0.52255639097744366</v>
      </c>
      <c r="K824" s="2">
        <f t="shared" si="180"/>
        <v>0.45112781954887216</v>
      </c>
      <c r="L824" s="2">
        <f t="shared" si="181"/>
        <v>0</v>
      </c>
      <c r="M824" s="2">
        <f t="shared" si="182"/>
        <v>2.6315789473684181E-2</v>
      </c>
      <c r="N824" s="53">
        <v>139</v>
      </c>
      <c r="O824" s="53">
        <v>120</v>
      </c>
      <c r="Q824" s="53">
        <v>5</v>
      </c>
      <c r="X824" s="53">
        <v>1</v>
      </c>
      <c r="Y824" s="53">
        <v>1</v>
      </c>
      <c r="AA824" s="53"/>
      <c r="AG824" t="str">
        <f t="shared" ref="AG824:AG887" si="185">A824</f>
        <v>Heath</v>
      </c>
      <c r="AH824" t="s">
        <v>2924</v>
      </c>
      <c r="AI824">
        <v>1</v>
      </c>
      <c r="AK824" s="92">
        <v>25</v>
      </c>
      <c r="AL824" s="94">
        <v>11</v>
      </c>
      <c r="AM824" s="94">
        <v>60</v>
      </c>
      <c r="AN824" s="98">
        <v>29650</v>
      </c>
      <c r="AO824" s="98">
        <f t="shared" si="183"/>
        <v>25011</v>
      </c>
      <c r="AP824" t="s">
        <v>1353</v>
      </c>
      <c r="AQ824">
        <f t="shared" si="184"/>
        <v>2529650</v>
      </c>
      <c r="AU824">
        <v>24.92</v>
      </c>
      <c r="AV824">
        <v>0.02</v>
      </c>
      <c r="AW824">
        <v>24.9</v>
      </c>
    </row>
    <row r="825" spans="1:49" hidden="1" outlineLevel="1">
      <c r="A825" s="54" t="s">
        <v>1698</v>
      </c>
      <c r="B825" s="8" t="s">
        <v>2356</v>
      </c>
      <c r="C825" s="1">
        <f t="shared" si="175"/>
        <v>9921</v>
      </c>
      <c r="D825" s="6">
        <f>IF(N825&gt;0, RANK(N825,(N825:P825,Q825:AE825)),0)</f>
        <v>2</v>
      </c>
      <c r="E825" s="6">
        <f>IF(O825&gt;0,RANK(O825,(N825:P825,Q825:AE825)),0)</f>
        <v>1</v>
      </c>
      <c r="F825" s="6">
        <f t="shared" si="176"/>
        <v>0</v>
      </c>
      <c r="G825" s="1">
        <f t="shared" si="177"/>
        <v>442</v>
      </c>
      <c r="H825" s="2">
        <f t="shared" si="178"/>
        <v>4.455196048785405E-2</v>
      </c>
      <c r="I825" s="7"/>
      <c r="J825" s="2">
        <f t="shared" si="179"/>
        <v>0.47505291805261568</v>
      </c>
      <c r="K825" s="2">
        <f t="shared" si="180"/>
        <v>0.51960487854046966</v>
      </c>
      <c r="L825" s="2">
        <f t="shared" si="181"/>
        <v>0</v>
      </c>
      <c r="M825" s="2">
        <f t="shared" si="182"/>
        <v>5.3422034069146029E-3</v>
      </c>
      <c r="N825" s="53">
        <v>4713</v>
      </c>
      <c r="O825" s="53">
        <v>5155</v>
      </c>
      <c r="Q825" s="53">
        <v>32</v>
      </c>
      <c r="X825" s="53">
        <v>9</v>
      </c>
      <c r="Y825" s="53">
        <v>12</v>
      </c>
      <c r="AA825" s="53"/>
      <c r="AG825" t="str">
        <f t="shared" si="185"/>
        <v>Hingham</v>
      </c>
      <c r="AH825" t="s">
        <v>1668</v>
      </c>
      <c r="AI825">
        <v>10</v>
      </c>
      <c r="AK825" s="92">
        <v>25</v>
      </c>
      <c r="AL825" s="94">
        <v>23</v>
      </c>
      <c r="AM825" s="94">
        <v>50</v>
      </c>
      <c r="AN825" s="98">
        <v>30210</v>
      </c>
      <c r="AO825" s="98">
        <f t="shared" si="183"/>
        <v>25023</v>
      </c>
      <c r="AP825" t="s">
        <v>1353</v>
      </c>
      <c r="AQ825">
        <f t="shared" si="184"/>
        <v>2530210</v>
      </c>
      <c r="AU825">
        <v>25.04</v>
      </c>
      <c r="AV825">
        <v>2.57</v>
      </c>
      <c r="AW825">
        <v>22.47</v>
      </c>
    </row>
    <row r="826" spans="1:49" hidden="1" outlineLevel="1">
      <c r="A826" s="54" t="s">
        <v>2912</v>
      </c>
      <c r="B826" s="8" t="s">
        <v>2356</v>
      </c>
      <c r="C826" s="1">
        <f t="shared" si="175"/>
        <v>625</v>
      </c>
      <c r="D826" s="6">
        <f>IF(N826&gt;0, RANK(N826,(N826:P826,Q826:AE826)),0)</f>
        <v>1</v>
      </c>
      <c r="E826" s="6">
        <f>IF(O826&gt;0,RANK(O826,(N826:P826,Q826:AE826)),0)</f>
        <v>2</v>
      </c>
      <c r="F826" s="6">
        <f t="shared" si="176"/>
        <v>0</v>
      </c>
      <c r="G826" s="1">
        <f t="shared" si="177"/>
        <v>153</v>
      </c>
      <c r="H826" s="2">
        <f t="shared" si="178"/>
        <v>0.24479999999999999</v>
      </c>
      <c r="I826" s="7"/>
      <c r="J826" s="2">
        <f t="shared" si="179"/>
        <v>0.61280000000000001</v>
      </c>
      <c r="K826" s="2">
        <f t="shared" si="180"/>
        <v>0.36799999999999999</v>
      </c>
      <c r="L826" s="2">
        <f t="shared" si="181"/>
        <v>0</v>
      </c>
      <c r="M826" s="2">
        <f t="shared" si="182"/>
        <v>1.9199999999999995E-2</v>
      </c>
      <c r="N826" s="53">
        <v>383</v>
      </c>
      <c r="O826" s="53">
        <v>230</v>
      </c>
      <c r="Q826" s="53">
        <v>10</v>
      </c>
      <c r="X826" s="53">
        <v>1</v>
      </c>
      <c r="Y826" s="53">
        <v>1</v>
      </c>
      <c r="AA826" s="53"/>
      <c r="AG826" t="str">
        <f t="shared" si="185"/>
        <v>Hinsdale</v>
      </c>
      <c r="AH826" t="s">
        <v>1968</v>
      </c>
      <c r="AI826">
        <v>1</v>
      </c>
      <c r="AK826" s="92">
        <v>25</v>
      </c>
      <c r="AL826" s="94">
        <v>3</v>
      </c>
      <c r="AM826" s="94">
        <v>55</v>
      </c>
      <c r="AN826" s="98">
        <v>30315</v>
      </c>
      <c r="AO826" s="98">
        <f t="shared" si="183"/>
        <v>25003</v>
      </c>
      <c r="AP826" t="s">
        <v>1353</v>
      </c>
      <c r="AQ826">
        <f t="shared" si="184"/>
        <v>2530315</v>
      </c>
      <c r="AU826">
        <v>21.7</v>
      </c>
      <c r="AV826">
        <v>0.86</v>
      </c>
      <c r="AW826">
        <v>20.84</v>
      </c>
    </row>
    <row r="827" spans="1:49" hidden="1" outlineLevel="1">
      <c r="A827" s="54" t="s">
        <v>1419</v>
      </c>
      <c r="B827" s="8" t="s">
        <v>2356</v>
      </c>
      <c r="C827" s="1">
        <f t="shared" si="175"/>
        <v>4344</v>
      </c>
      <c r="D827" s="6">
        <f>IF(N827&gt;0, RANK(N827,(N827:P827,Q827:AE827)),0)</f>
        <v>1</v>
      </c>
      <c r="E827" s="6">
        <f>IF(O827&gt;0,RANK(O827,(N827:P827,Q827:AE827)),0)</f>
        <v>2</v>
      </c>
      <c r="F827" s="6">
        <f t="shared" si="176"/>
        <v>0</v>
      </c>
      <c r="G827" s="1">
        <f t="shared" si="177"/>
        <v>613</v>
      </c>
      <c r="H827" s="2">
        <f t="shared" si="178"/>
        <v>0.14111418047882135</v>
      </c>
      <c r="I827" s="7"/>
      <c r="J827" s="2">
        <f t="shared" si="179"/>
        <v>0.5644567219152854</v>
      </c>
      <c r="K827" s="2">
        <f t="shared" si="180"/>
        <v>0.4233425414364641</v>
      </c>
      <c r="L827" s="2">
        <f t="shared" si="181"/>
        <v>0</v>
      </c>
      <c r="M827" s="2">
        <f t="shared" si="182"/>
        <v>1.2200736648250499E-2</v>
      </c>
      <c r="N827" s="53">
        <v>2452</v>
      </c>
      <c r="O827" s="53">
        <v>1839</v>
      </c>
      <c r="Q827" s="53">
        <v>40</v>
      </c>
      <c r="X827" s="53">
        <v>0</v>
      </c>
      <c r="Y827" s="53">
        <v>13</v>
      </c>
      <c r="AA827" s="53"/>
      <c r="AG827" t="str">
        <f t="shared" si="185"/>
        <v>Holbrook</v>
      </c>
      <c r="AH827" t="s">
        <v>2729</v>
      </c>
      <c r="AI827">
        <v>9</v>
      </c>
      <c r="AK827" s="92">
        <v>25</v>
      </c>
      <c r="AL827" s="94">
        <v>21</v>
      </c>
      <c r="AM827" s="94">
        <v>55</v>
      </c>
      <c r="AN827" s="98">
        <v>30455</v>
      </c>
      <c r="AO827" s="98">
        <f t="shared" si="183"/>
        <v>25021</v>
      </c>
      <c r="AP827" t="s">
        <v>1353</v>
      </c>
      <c r="AQ827">
        <f t="shared" si="184"/>
        <v>2530455</v>
      </c>
      <c r="AU827">
        <v>7.41</v>
      </c>
      <c r="AV827">
        <v>0.05</v>
      </c>
      <c r="AW827">
        <v>7.35</v>
      </c>
    </row>
    <row r="828" spans="1:49" hidden="1" outlineLevel="1">
      <c r="A828" s="54" t="s">
        <v>1506</v>
      </c>
      <c r="B828" s="8" t="s">
        <v>2356</v>
      </c>
      <c r="C828" s="1">
        <f t="shared" si="175"/>
        <v>7136</v>
      </c>
      <c r="D828" s="6">
        <f>IF(N828&gt;0, RANK(N828,(N828:P828,Q828:AE828)),0)</f>
        <v>2</v>
      </c>
      <c r="E828" s="6">
        <f>IF(O828&gt;0,RANK(O828,(N828:P828,Q828:AE828)),0)</f>
        <v>1</v>
      </c>
      <c r="F828" s="6">
        <f t="shared" si="176"/>
        <v>0</v>
      </c>
      <c r="G828" s="1">
        <f t="shared" si="177"/>
        <v>899</v>
      </c>
      <c r="H828" s="2">
        <f t="shared" si="178"/>
        <v>0.12598094170403587</v>
      </c>
      <c r="I828" s="7"/>
      <c r="J828" s="2">
        <f t="shared" si="179"/>
        <v>0.43357623318385652</v>
      </c>
      <c r="K828" s="2">
        <f t="shared" si="180"/>
        <v>0.55955717488789236</v>
      </c>
      <c r="L828" s="2">
        <f t="shared" si="181"/>
        <v>0</v>
      </c>
      <c r="M828" s="2">
        <f t="shared" si="182"/>
        <v>6.8665919282511201E-3</v>
      </c>
      <c r="N828" s="53">
        <v>3094</v>
      </c>
      <c r="O828" s="53">
        <v>3993</v>
      </c>
      <c r="Q828" s="53">
        <v>37</v>
      </c>
      <c r="X828" s="53">
        <v>2</v>
      </c>
      <c r="Y828" s="53">
        <v>10</v>
      </c>
      <c r="AA828" s="53"/>
      <c r="AG828" t="str">
        <f t="shared" si="185"/>
        <v>Holden</v>
      </c>
      <c r="AH828" s="8" t="s">
        <v>1949</v>
      </c>
      <c r="AI828" s="8">
        <v>3</v>
      </c>
      <c r="AK828" s="92">
        <v>25</v>
      </c>
      <c r="AL828" s="94">
        <v>27</v>
      </c>
      <c r="AM828" s="94">
        <v>100</v>
      </c>
      <c r="AN828" s="98">
        <v>30560</v>
      </c>
      <c r="AO828" s="98">
        <f t="shared" si="183"/>
        <v>25027</v>
      </c>
      <c r="AP828" t="s">
        <v>1353</v>
      </c>
      <c r="AQ828">
        <f t="shared" si="184"/>
        <v>2530560</v>
      </c>
      <c r="AU828">
        <v>36.22</v>
      </c>
      <c r="AV828">
        <v>1.23</v>
      </c>
      <c r="AW828">
        <v>34.99</v>
      </c>
    </row>
    <row r="829" spans="1:49" hidden="1" outlineLevel="1">
      <c r="A829" s="54" t="s">
        <v>1714</v>
      </c>
      <c r="B829" s="8" t="s">
        <v>2356</v>
      </c>
      <c r="C829" s="1">
        <f t="shared" si="175"/>
        <v>808</v>
      </c>
      <c r="D829" s="6">
        <f>IF(N829&gt;0, RANK(N829,(N829:P829,Q829:AE829)),0)</f>
        <v>1</v>
      </c>
      <c r="E829" s="6">
        <f>IF(O829&gt;0,RANK(O829,(N829:P829,Q829:AE829)),0)</f>
        <v>2</v>
      </c>
      <c r="F829" s="6">
        <f t="shared" si="176"/>
        <v>0</v>
      </c>
      <c r="G829" s="1">
        <f t="shared" si="177"/>
        <v>29</v>
      </c>
      <c r="H829" s="2">
        <f t="shared" si="178"/>
        <v>3.5891089108910888E-2</v>
      </c>
      <c r="I829" s="7"/>
      <c r="J829" s="2">
        <f t="shared" si="179"/>
        <v>0.51237623762376239</v>
      </c>
      <c r="K829" s="2">
        <f t="shared" si="180"/>
        <v>0.47648514851485146</v>
      </c>
      <c r="L829" s="2">
        <f t="shared" si="181"/>
        <v>0</v>
      </c>
      <c r="M829" s="2">
        <f t="shared" si="182"/>
        <v>1.1138613861386149E-2</v>
      </c>
      <c r="N829" s="53">
        <v>414</v>
      </c>
      <c r="O829" s="53">
        <v>385</v>
      </c>
      <c r="Q829" s="53">
        <v>3</v>
      </c>
      <c r="X829" s="53">
        <v>0</v>
      </c>
      <c r="Y829" s="53">
        <v>6</v>
      </c>
      <c r="AA829" s="53"/>
      <c r="AG829" t="str">
        <f t="shared" si="185"/>
        <v>Holland</v>
      </c>
      <c r="AH829" t="s">
        <v>271</v>
      </c>
      <c r="AI829">
        <v>2</v>
      </c>
      <c r="AK829" s="92">
        <v>25</v>
      </c>
      <c r="AL829" s="94">
        <v>13</v>
      </c>
      <c r="AM829" s="94">
        <v>45</v>
      </c>
      <c r="AN829" s="98">
        <v>30665</v>
      </c>
      <c r="AO829" s="98">
        <f t="shared" si="183"/>
        <v>25013</v>
      </c>
      <c r="AP829" t="s">
        <v>1353</v>
      </c>
      <c r="AQ829">
        <f t="shared" si="184"/>
        <v>2530665</v>
      </c>
      <c r="AU829">
        <v>13.1</v>
      </c>
      <c r="AV829">
        <v>0.7</v>
      </c>
      <c r="AW829">
        <v>12.39</v>
      </c>
    </row>
    <row r="830" spans="1:49" hidden="1" outlineLevel="1">
      <c r="A830" s="54" t="s">
        <v>399</v>
      </c>
      <c r="B830" s="8" t="s">
        <v>2356</v>
      </c>
      <c r="C830" s="1">
        <f t="shared" si="175"/>
        <v>6135</v>
      </c>
      <c r="D830" s="6">
        <f>IF(N830&gt;0, RANK(N830,(N830:P830,Q830:AE830)),0)</f>
        <v>1</v>
      </c>
      <c r="E830" s="6">
        <f>IF(O830&gt;0,RANK(O830,(N830:P830,Q830:AE830)),0)</f>
        <v>2</v>
      </c>
      <c r="F830" s="6">
        <f t="shared" si="176"/>
        <v>0</v>
      </c>
      <c r="G830" s="1">
        <f t="shared" si="177"/>
        <v>432</v>
      </c>
      <c r="H830" s="2">
        <f t="shared" si="178"/>
        <v>7.0415647921760388E-2</v>
      </c>
      <c r="I830" s="7"/>
      <c r="J830" s="2">
        <f t="shared" si="179"/>
        <v>0.53121434392828037</v>
      </c>
      <c r="K830" s="2">
        <f t="shared" si="180"/>
        <v>0.46079869600651996</v>
      </c>
      <c r="L830" s="2">
        <f t="shared" si="181"/>
        <v>0</v>
      </c>
      <c r="M830" s="2">
        <f t="shared" si="182"/>
        <v>7.9869600651996664E-3</v>
      </c>
      <c r="N830" s="53">
        <v>3259</v>
      </c>
      <c r="O830" s="53">
        <v>2827</v>
      </c>
      <c r="Q830" s="53">
        <v>43</v>
      </c>
      <c r="X830" s="53">
        <v>0</v>
      </c>
      <c r="Y830" s="53">
        <v>6</v>
      </c>
      <c r="AA830" s="53"/>
      <c r="AG830" t="str">
        <f t="shared" si="185"/>
        <v>Holliston</v>
      </c>
      <c r="AH830" t="s">
        <v>1792</v>
      </c>
      <c r="AI830">
        <v>3</v>
      </c>
      <c r="AK830" s="92">
        <v>25</v>
      </c>
      <c r="AL830" s="94">
        <v>17</v>
      </c>
      <c r="AM830" s="94">
        <v>100</v>
      </c>
      <c r="AN830" s="98">
        <v>30700</v>
      </c>
      <c r="AO830" s="98">
        <f t="shared" si="183"/>
        <v>25017</v>
      </c>
      <c r="AP830" t="s">
        <v>1353</v>
      </c>
      <c r="AQ830">
        <f t="shared" si="184"/>
        <v>2530700</v>
      </c>
      <c r="AU830">
        <v>19.04</v>
      </c>
      <c r="AV830">
        <v>0.33</v>
      </c>
      <c r="AW830">
        <v>18.71</v>
      </c>
    </row>
    <row r="831" spans="1:49" hidden="1" outlineLevel="1">
      <c r="A831" s="54" t="s">
        <v>400</v>
      </c>
      <c r="B831" s="8" t="s">
        <v>2356</v>
      </c>
      <c r="C831" s="1">
        <f t="shared" si="175"/>
        <v>11536</v>
      </c>
      <c r="D831" s="6">
        <f>IF(N831&gt;0, RANK(N831,(N831:P831,Q831:AE831)),0)</f>
        <v>1</v>
      </c>
      <c r="E831" s="6">
        <f>IF(O831&gt;0,RANK(O831,(N831:P831,Q831:AE831)),0)</f>
        <v>2</v>
      </c>
      <c r="F831" s="6">
        <f t="shared" si="176"/>
        <v>0</v>
      </c>
      <c r="G831" s="1">
        <f t="shared" si="177"/>
        <v>1960</v>
      </c>
      <c r="H831" s="2">
        <f t="shared" si="178"/>
        <v>0.16990291262135923</v>
      </c>
      <c r="I831" s="7"/>
      <c r="J831" s="2">
        <f t="shared" si="179"/>
        <v>0.57966366158113736</v>
      </c>
      <c r="K831" s="2">
        <f t="shared" si="180"/>
        <v>0.4097607489597781</v>
      </c>
      <c r="L831" s="2">
        <f t="shared" si="181"/>
        <v>0</v>
      </c>
      <c r="M831" s="2">
        <f t="shared" si="182"/>
        <v>1.0575589459084545E-2</v>
      </c>
      <c r="N831" s="53">
        <v>6687</v>
      </c>
      <c r="O831" s="53">
        <v>4727</v>
      </c>
      <c r="Q831" s="53">
        <v>79</v>
      </c>
      <c r="X831" s="53">
        <v>0</v>
      </c>
      <c r="Y831" s="53">
        <v>43</v>
      </c>
      <c r="AA831" s="53"/>
      <c r="AG831" t="str">
        <f t="shared" si="185"/>
        <v>Holyoke</v>
      </c>
      <c r="AH831" t="s">
        <v>271</v>
      </c>
      <c r="AI831">
        <v>1</v>
      </c>
      <c r="AK831" s="92">
        <v>25</v>
      </c>
      <c r="AL831" s="94">
        <v>13</v>
      </c>
      <c r="AM831" s="94">
        <v>50</v>
      </c>
      <c r="AN831" s="98">
        <v>30840</v>
      </c>
      <c r="AO831" s="98">
        <f t="shared" si="183"/>
        <v>25013</v>
      </c>
      <c r="AP831" t="s">
        <v>2485</v>
      </c>
      <c r="AQ831">
        <f t="shared" si="184"/>
        <v>2530840</v>
      </c>
      <c r="AU831">
        <v>22.82</v>
      </c>
      <c r="AV831">
        <v>1.53</v>
      </c>
      <c r="AW831">
        <v>21.29</v>
      </c>
    </row>
    <row r="832" spans="1:49" hidden="1" outlineLevel="1">
      <c r="A832" s="54" t="s">
        <v>851</v>
      </c>
      <c r="B832" s="8" t="s">
        <v>2356</v>
      </c>
      <c r="C832" s="1">
        <f t="shared" si="175"/>
        <v>2403</v>
      </c>
      <c r="D832" s="6">
        <f>IF(N832&gt;0, RANK(N832,(N832:P832,Q832:AE832)),0)</f>
        <v>1</v>
      </c>
      <c r="E832" s="6">
        <f>IF(O832&gt;0,RANK(O832,(N832:P832,Q832:AE832)),0)</f>
        <v>2</v>
      </c>
      <c r="F832" s="6">
        <f t="shared" si="176"/>
        <v>0</v>
      </c>
      <c r="G832" s="1">
        <f t="shared" si="177"/>
        <v>292</v>
      </c>
      <c r="H832" s="2">
        <f t="shared" si="178"/>
        <v>0.12151477320016646</v>
      </c>
      <c r="I832" s="7"/>
      <c r="J832" s="2">
        <f t="shared" si="179"/>
        <v>0.55888472742405326</v>
      </c>
      <c r="K832" s="2">
        <f t="shared" si="180"/>
        <v>0.4373699542238868</v>
      </c>
      <c r="L832" s="2">
        <f t="shared" si="181"/>
        <v>0</v>
      </c>
      <c r="M832" s="2">
        <f t="shared" si="182"/>
        <v>3.7453183520599342E-3</v>
      </c>
      <c r="N832" s="53">
        <v>1343</v>
      </c>
      <c r="O832" s="53">
        <v>1051</v>
      </c>
      <c r="Q832" s="53">
        <v>7</v>
      </c>
      <c r="X832" s="53">
        <v>0</v>
      </c>
      <c r="Y832" s="53">
        <v>2</v>
      </c>
      <c r="AA832" s="53"/>
      <c r="AG832" t="str">
        <f t="shared" si="185"/>
        <v>Hopedale</v>
      </c>
      <c r="AH832" s="8" t="s">
        <v>1949</v>
      </c>
      <c r="AI832" s="8">
        <v>2</v>
      </c>
      <c r="AK832" s="92">
        <v>25</v>
      </c>
      <c r="AL832" s="94">
        <v>27</v>
      </c>
      <c r="AM832" s="94">
        <v>105</v>
      </c>
      <c r="AN832" s="98">
        <v>30945</v>
      </c>
      <c r="AO832" s="98">
        <f t="shared" si="183"/>
        <v>25027</v>
      </c>
      <c r="AP832" t="s">
        <v>1353</v>
      </c>
      <c r="AQ832">
        <f t="shared" si="184"/>
        <v>2530945</v>
      </c>
      <c r="AU832">
        <v>5.32</v>
      </c>
      <c r="AV832">
        <v>0.17</v>
      </c>
      <c r="AW832">
        <v>5.16</v>
      </c>
    </row>
    <row r="833" spans="1:49" hidden="1" outlineLevel="1">
      <c r="A833" s="54" t="s">
        <v>1784</v>
      </c>
      <c r="B833" s="8" t="s">
        <v>2356</v>
      </c>
      <c r="C833" s="1">
        <f t="shared" si="175"/>
        <v>4601</v>
      </c>
      <c r="D833" s="6">
        <f>IF(N833&gt;0, RANK(N833,(N833:P833,Q833:AE833)),0)</f>
        <v>1</v>
      </c>
      <c r="E833" s="6">
        <f>IF(O833&gt;0,RANK(O833,(N833:P833,Q833:AE833)),0)</f>
        <v>2</v>
      </c>
      <c r="F833" s="6">
        <f t="shared" si="176"/>
        <v>0</v>
      </c>
      <c r="G833" s="1">
        <f t="shared" si="177"/>
        <v>284</v>
      </c>
      <c r="H833" s="2">
        <f t="shared" si="178"/>
        <v>6.172571180178222E-2</v>
      </c>
      <c r="I833" s="7"/>
      <c r="J833" s="2">
        <f t="shared" si="179"/>
        <v>0.52510323842642903</v>
      </c>
      <c r="K833" s="2">
        <f t="shared" si="180"/>
        <v>0.46337752662464682</v>
      </c>
      <c r="L833" s="2">
        <f t="shared" si="181"/>
        <v>0</v>
      </c>
      <c r="M833" s="2">
        <f t="shared" si="182"/>
        <v>1.1519234948924151E-2</v>
      </c>
      <c r="N833" s="53">
        <v>2416</v>
      </c>
      <c r="O833" s="53">
        <v>2132</v>
      </c>
      <c r="Q833" s="53">
        <v>37</v>
      </c>
      <c r="X833" s="53">
        <v>8</v>
      </c>
      <c r="Y833" s="53">
        <v>8</v>
      </c>
      <c r="AA833" s="53"/>
      <c r="AG833" t="str">
        <f t="shared" si="185"/>
        <v>Hopkinton</v>
      </c>
      <c r="AH833" t="s">
        <v>1792</v>
      </c>
      <c r="AI833">
        <v>3</v>
      </c>
      <c r="AK833" s="92">
        <v>25</v>
      </c>
      <c r="AL833" s="94">
        <v>17</v>
      </c>
      <c r="AM833" s="94">
        <v>105</v>
      </c>
      <c r="AN833" s="98">
        <v>31085</v>
      </c>
      <c r="AO833" s="98">
        <f t="shared" si="183"/>
        <v>25017</v>
      </c>
      <c r="AP833" t="s">
        <v>1353</v>
      </c>
      <c r="AQ833">
        <f t="shared" si="184"/>
        <v>2531085</v>
      </c>
      <c r="AU833">
        <v>28.16</v>
      </c>
      <c r="AV833">
        <v>1.61</v>
      </c>
      <c r="AW833">
        <v>26.56</v>
      </c>
    </row>
    <row r="834" spans="1:49" hidden="1" outlineLevel="1">
      <c r="A834" s="54" t="s">
        <v>2640</v>
      </c>
      <c r="B834" s="8" t="s">
        <v>2356</v>
      </c>
      <c r="C834" s="1">
        <f t="shared" si="175"/>
        <v>1228</v>
      </c>
      <c r="D834" s="6">
        <f>IF(N834&gt;0, RANK(N834,(N834:P834,Q834:AE834)),0)</f>
        <v>2</v>
      </c>
      <c r="E834" s="6">
        <f>IF(O834&gt;0,RANK(O834,(N834:P834,Q834:AE834)),0)</f>
        <v>1</v>
      </c>
      <c r="F834" s="6">
        <f t="shared" si="176"/>
        <v>0</v>
      </c>
      <c r="G834" s="1">
        <f t="shared" si="177"/>
        <v>89</v>
      </c>
      <c r="H834" s="2">
        <f t="shared" si="178"/>
        <v>7.2475570032573294E-2</v>
      </c>
      <c r="I834" s="7"/>
      <c r="J834" s="2">
        <f t="shared" si="179"/>
        <v>0.45684039087947881</v>
      </c>
      <c r="K834" s="2">
        <f t="shared" si="180"/>
        <v>0.52931596091205213</v>
      </c>
      <c r="L834" s="2">
        <f t="shared" si="181"/>
        <v>0</v>
      </c>
      <c r="M834" s="2">
        <f t="shared" si="182"/>
        <v>1.3843648208469062E-2</v>
      </c>
      <c r="N834" s="53">
        <v>561</v>
      </c>
      <c r="O834" s="53">
        <v>650</v>
      </c>
      <c r="Q834" s="53">
        <v>14</v>
      </c>
      <c r="X834" s="53">
        <v>1</v>
      </c>
      <c r="Y834" s="53">
        <v>2</v>
      </c>
      <c r="AA834" s="53"/>
      <c r="AG834" t="str">
        <f t="shared" si="185"/>
        <v>Hubbardston</v>
      </c>
      <c r="AH834" s="8" t="s">
        <v>1949</v>
      </c>
      <c r="AI834" s="8">
        <v>1</v>
      </c>
      <c r="AK834" s="92">
        <v>25</v>
      </c>
      <c r="AL834" s="94">
        <v>27</v>
      </c>
      <c r="AM834" s="94">
        <v>110</v>
      </c>
      <c r="AN834" s="98">
        <v>31435</v>
      </c>
      <c r="AO834" s="98">
        <f t="shared" si="183"/>
        <v>25027</v>
      </c>
      <c r="AP834" t="s">
        <v>1353</v>
      </c>
      <c r="AQ834">
        <f t="shared" si="184"/>
        <v>2531435</v>
      </c>
      <c r="AU834">
        <v>41.95</v>
      </c>
      <c r="AV834">
        <v>0.92</v>
      </c>
      <c r="AW834">
        <v>41.03</v>
      </c>
    </row>
    <row r="835" spans="1:49" hidden="1" outlineLevel="1">
      <c r="A835" s="54" t="s">
        <v>15</v>
      </c>
      <c r="B835" s="8" t="s">
        <v>2356</v>
      </c>
      <c r="C835" s="1">
        <f t="shared" si="175"/>
        <v>6529</v>
      </c>
      <c r="D835" s="6">
        <f>IF(N835&gt;0, RANK(N835,(N835:P835,Q835:AE835)),0)</f>
        <v>1</v>
      </c>
      <c r="E835" s="6">
        <f>IF(O835&gt;0,RANK(O835,(N835:P835,Q835:AE835)),0)</f>
        <v>2</v>
      </c>
      <c r="F835" s="6">
        <f t="shared" si="176"/>
        <v>0</v>
      </c>
      <c r="G835" s="1">
        <f t="shared" si="177"/>
        <v>906</v>
      </c>
      <c r="H835" s="2">
        <f t="shared" si="178"/>
        <v>0.13876550773472202</v>
      </c>
      <c r="I835" s="7"/>
      <c r="J835" s="2">
        <f t="shared" si="179"/>
        <v>0.56471128809924953</v>
      </c>
      <c r="K835" s="2">
        <f t="shared" si="180"/>
        <v>0.42594578036452752</v>
      </c>
      <c r="L835" s="2">
        <f t="shared" si="181"/>
        <v>0</v>
      </c>
      <c r="M835" s="2">
        <f t="shared" si="182"/>
        <v>9.3429315362229537E-3</v>
      </c>
      <c r="N835" s="53">
        <v>3687</v>
      </c>
      <c r="O835" s="53">
        <v>2781</v>
      </c>
      <c r="Q835" s="53">
        <v>48</v>
      </c>
      <c r="X835" s="53">
        <v>2</v>
      </c>
      <c r="Y835" s="53">
        <v>11</v>
      </c>
      <c r="AA835" s="53"/>
      <c r="AG835" t="str">
        <f t="shared" si="185"/>
        <v>Hudson</v>
      </c>
      <c r="AH835" t="s">
        <v>1792</v>
      </c>
      <c r="AI835">
        <v>5</v>
      </c>
      <c r="AK835" s="92">
        <v>25</v>
      </c>
      <c r="AL835" s="94">
        <v>17</v>
      </c>
      <c r="AM835" s="94">
        <v>110</v>
      </c>
      <c r="AN835" s="98">
        <v>31540</v>
      </c>
      <c r="AO835" s="98">
        <f t="shared" si="183"/>
        <v>25017</v>
      </c>
      <c r="AP835" t="s">
        <v>1353</v>
      </c>
      <c r="AQ835">
        <f t="shared" si="184"/>
        <v>2531540</v>
      </c>
      <c r="AU835">
        <v>11.84</v>
      </c>
      <c r="AV835">
        <v>0.34</v>
      </c>
      <c r="AW835">
        <v>11.5</v>
      </c>
    </row>
    <row r="836" spans="1:49" hidden="1" outlineLevel="1">
      <c r="A836" s="54" t="s">
        <v>2641</v>
      </c>
      <c r="B836" s="8" t="s">
        <v>2356</v>
      </c>
      <c r="C836" s="1">
        <f t="shared" si="175"/>
        <v>4097</v>
      </c>
      <c r="D836" s="6">
        <f>IF(N836&gt;0, RANK(N836,(N836:P836,Q836:AE836)),0)</f>
        <v>1</v>
      </c>
      <c r="E836" s="6">
        <f>IF(O836&gt;0,RANK(O836,(N836:P836,Q836:AE836)),0)</f>
        <v>2</v>
      </c>
      <c r="F836" s="6">
        <f t="shared" si="176"/>
        <v>0</v>
      </c>
      <c r="G836" s="1">
        <f t="shared" si="177"/>
        <v>1282</v>
      </c>
      <c r="H836" s="2">
        <f t="shared" si="178"/>
        <v>0.3129118867463998</v>
      </c>
      <c r="I836" s="7"/>
      <c r="J836" s="2">
        <f t="shared" si="179"/>
        <v>0.65096412008786919</v>
      </c>
      <c r="K836" s="2">
        <f t="shared" si="180"/>
        <v>0.33805223334146939</v>
      </c>
      <c r="L836" s="2">
        <f t="shared" si="181"/>
        <v>0</v>
      </c>
      <c r="M836" s="2">
        <f t="shared" si="182"/>
        <v>1.0983646570661421E-2</v>
      </c>
      <c r="N836" s="53">
        <v>2667</v>
      </c>
      <c r="O836" s="53">
        <v>1385</v>
      </c>
      <c r="Q836" s="53">
        <v>35</v>
      </c>
      <c r="X836" s="53">
        <v>0</v>
      </c>
      <c r="Y836" s="53">
        <v>10</v>
      </c>
      <c r="AA836" s="53"/>
      <c r="AG836" t="str">
        <f t="shared" si="185"/>
        <v>Hull</v>
      </c>
      <c r="AH836" t="s">
        <v>1668</v>
      </c>
      <c r="AI836">
        <v>10</v>
      </c>
      <c r="AK836" s="92">
        <v>25</v>
      </c>
      <c r="AL836" s="94">
        <v>23</v>
      </c>
      <c r="AM836" s="94">
        <v>55</v>
      </c>
      <c r="AN836" s="98">
        <v>31645</v>
      </c>
      <c r="AO836" s="98">
        <f t="shared" si="183"/>
        <v>25023</v>
      </c>
      <c r="AP836" t="s">
        <v>1353</v>
      </c>
      <c r="AQ836">
        <f t="shared" si="184"/>
        <v>2531645</v>
      </c>
      <c r="AU836">
        <v>28.21</v>
      </c>
      <c r="AV836">
        <v>25.18</v>
      </c>
      <c r="AW836">
        <v>3.03</v>
      </c>
    </row>
    <row r="837" spans="1:49" hidden="1" outlineLevel="1">
      <c r="A837" s="54" t="s">
        <v>1403</v>
      </c>
      <c r="B837" s="8" t="s">
        <v>2356</v>
      </c>
      <c r="C837" s="1">
        <f t="shared" si="175"/>
        <v>703</v>
      </c>
      <c r="D837" s="6">
        <f>IF(N837&gt;0, RANK(N837,(N837:P837,Q837:AE837)),0)</f>
        <v>2</v>
      </c>
      <c r="E837" s="6">
        <f>IF(O837&gt;0,RANK(O837,(N837:P837,Q837:AE837)),0)</f>
        <v>1</v>
      </c>
      <c r="F837" s="6">
        <f t="shared" si="176"/>
        <v>0</v>
      </c>
      <c r="G837" s="1">
        <f t="shared" si="177"/>
        <v>26</v>
      </c>
      <c r="H837" s="2">
        <f t="shared" si="178"/>
        <v>3.6984352773826459E-2</v>
      </c>
      <c r="I837" s="7"/>
      <c r="J837" s="2">
        <f t="shared" si="179"/>
        <v>0.4694167852062589</v>
      </c>
      <c r="K837" s="2">
        <f t="shared" si="180"/>
        <v>0.50640113798008535</v>
      </c>
      <c r="L837" s="2">
        <f t="shared" si="181"/>
        <v>0</v>
      </c>
      <c r="M837" s="2">
        <f t="shared" si="182"/>
        <v>2.4182076813655695E-2</v>
      </c>
      <c r="N837" s="53">
        <v>330</v>
      </c>
      <c r="O837" s="53">
        <v>356</v>
      </c>
      <c r="Q837" s="53">
        <v>14</v>
      </c>
      <c r="X837" s="53">
        <v>0</v>
      </c>
      <c r="Y837" s="53">
        <v>3</v>
      </c>
      <c r="AA837" s="53"/>
      <c r="AG837" t="str">
        <f t="shared" si="185"/>
        <v>Huntington</v>
      </c>
      <c r="AH837" t="s">
        <v>1068</v>
      </c>
      <c r="AI837">
        <v>1</v>
      </c>
      <c r="AK837" s="92">
        <v>25</v>
      </c>
      <c r="AL837" s="94">
        <v>15</v>
      </c>
      <c r="AM837" s="94">
        <v>50</v>
      </c>
      <c r="AN837" s="98">
        <v>31785</v>
      </c>
      <c r="AO837" s="98">
        <f t="shared" si="183"/>
        <v>25015</v>
      </c>
      <c r="AP837" t="s">
        <v>1353</v>
      </c>
      <c r="AQ837">
        <f t="shared" si="184"/>
        <v>2531785</v>
      </c>
      <c r="AU837">
        <v>26.91</v>
      </c>
      <c r="AV837">
        <v>0.27</v>
      </c>
      <c r="AW837">
        <v>26.64</v>
      </c>
    </row>
    <row r="838" spans="1:49" hidden="1" outlineLevel="1">
      <c r="A838" s="54" t="s">
        <v>784</v>
      </c>
      <c r="B838" s="8" t="s">
        <v>2356</v>
      </c>
      <c r="C838" s="1">
        <f t="shared" si="175"/>
        <v>5883</v>
      </c>
      <c r="D838" s="6">
        <f>IF(N838&gt;0, RANK(N838,(N838:P838,Q838:AE838)),0)</f>
        <v>1</v>
      </c>
      <c r="E838" s="6">
        <f>IF(O838&gt;0,RANK(O838,(N838:P838,Q838:AE838)),0)</f>
        <v>2</v>
      </c>
      <c r="F838" s="6">
        <f t="shared" si="176"/>
        <v>0</v>
      </c>
      <c r="G838" s="1">
        <f t="shared" si="177"/>
        <v>229</v>
      </c>
      <c r="H838" s="2">
        <f t="shared" si="178"/>
        <v>3.892571817100119E-2</v>
      </c>
      <c r="I838" s="7"/>
      <c r="J838" s="2">
        <f t="shared" si="179"/>
        <v>0.51470338262791093</v>
      </c>
      <c r="K838" s="2">
        <f t="shared" si="180"/>
        <v>0.47577766445690972</v>
      </c>
      <c r="L838" s="2">
        <f t="shared" si="181"/>
        <v>0</v>
      </c>
      <c r="M838" s="2">
        <f t="shared" si="182"/>
        <v>9.5189529151793462E-3</v>
      </c>
      <c r="N838" s="53">
        <v>3028</v>
      </c>
      <c r="O838" s="53">
        <v>2799</v>
      </c>
      <c r="Q838" s="53">
        <v>41</v>
      </c>
      <c r="X838" s="53">
        <v>7</v>
      </c>
      <c r="Y838" s="53">
        <v>8</v>
      </c>
      <c r="AA838" s="53"/>
      <c r="AG838" t="str">
        <f t="shared" si="185"/>
        <v>Ipswich</v>
      </c>
      <c r="AH838" t="s">
        <v>1956</v>
      </c>
      <c r="AI838">
        <v>6</v>
      </c>
      <c r="AK838" s="92">
        <v>25</v>
      </c>
      <c r="AL838" s="94">
        <v>9</v>
      </c>
      <c r="AM838" s="94">
        <v>60</v>
      </c>
      <c r="AN838" s="98">
        <v>32310</v>
      </c>
      <c r="AO838" s="98">
        <f t="shared" si="183"/>
        <v>25009</v>
      </c>
      <c r="AP838" t="s">
        <v>1353</v>
      </c>
      <c r="AQ838">
        <f t="shared" si="184"/>
        <v>2532310</v>
      </c>
      <c r="AU838">
        <v>42.14</v>
      </c>
      <c r="AV838">
        <v>9.56</v>
      </c>
      <c r="AW838">
        <v>32.58</v>
      </c>
    </row>
    <row r="839" spans="1:49" hidden="1" outlineLevel="1">
      <c r="A839" s="54" t="s">
        <v>0</v>
      </c>
      <c r="B839" s="8" t="s">
        <v>2356</v>
      </c>
      <c r="C839" s="1">
        <f t="shared" si="175"/>
        <v>3887</v>
      </c>
      <c r="D839" s="6">
        <f>IF(N839&gt;0, RANK(N839,(N839:P839,Q839:AE839)),0)</f>
        <v>1</v>
      </c>
      <c r="E839" s="6">
        <f>IF(O839&gt;0,RANK(O839,(N839:P839,Q839:AE839)),0)</f>
        <v>2</v>
      </c>
      <c r="F839" s="6">
        <f t="shared" si="176"/>
        <v>0</v>
      </c>
      <c r="G839" s="1">
        <f t="shared" si="177"/>
        <v>108</v>
      </c>
      <c r="H839" s="2">
        <f t="shared" si="178"/>
        <v>2.7784924105994341E-2</v>
      </c>
      <c r="I839" s="7"/>
      <c r="J839" s="2">
        <f t="shared" si="179"/>
        <v>0.50887573964497046</v>
      </c>
      <c r="K839" s="2">
        <f t="shared" si="180"/>
        <v>0.48109081553897609</v>
      </c>
      <c r="L839" s="2">
        <f t="shared" si="181"/>
        <v>0</v>
      </c>
      <c r="M839" s="2">
        <f t="shared" si="182"/>
        <v>1.003344481605345E-2</v>
      </c>
      <c r="N839" s="53">
        <v>1978</v>
      </c>
      <c r="O839" s="53">
        <v>1870</v>
      </c>
      <c r="Q839" s="53">
        <v>33</v>
      </c>
      <c r="X839" s="53">
        <v>0</v>
      </c>
      <c r="Y839" s="53">
        <v>6</v>
      </c>
      <c r="AA839" s="53"/>
      <c r="AG839" t="str">
        <f t="shared" si="185"/>
        <v>Kingston</v>
      </c>
      <c r="AH839" t="s">
        <v>1668</v>
      </c>
      <c r="AI839">
        <v>10</v>
      </c>
      <c r="AK839" s="92">
        <v>25</v>
      </c>
      <c r="AL839" s="94">
        <v>23</v>
      </c>
      <c r="AM839" s="94">
        <v>60</v>
      </c>
      <c r="AN839" s="98">
        <v>33220</v>
      </c>
      <c r="AO839" s="98">
        <f t="shared" si="183"/>
        <v>25023</v>
      </c>
      <c r="AP839" t="s">
        <v>1353</v>
      </c>
      <c r="AQ839">
        <f t="shared" si="184"/>
        <v>2533220</v>
      </c>
      <c r="AU839">
        <v>20.39</v>
      </c>
      <c r="AV839">
        <v>1.86</v>
      </c>
      <c r="AW839">
        <v>18.53</v>
      </c>
    </row>
    <row r="840" spans="1:49" hidden="1" outlineLevel="1">
      <c r="A840" s="54" t="s">
        <v>995</v>
      </c>
      <c r="B840" s="8" t="s">
        <v>2356</v>
      </c>
      <c r="C840" s="1">
        <f t="shared" si="175"/>
        <v>3470</v>
      </c>
      <c r="D840" s="6">
        <f>IF(N840&gt;0, RANK(N840,(N840:P840,Q840:AE840)),0)</f>
        <v>2</v>
      </c>
      <c r="E840" s="6">
        <f>IF(O840&gt;0,RANK(O840,(N840:P840,Q840:AE840)),0)</f>
        <v>1</v>
      </c>
      <c r="F840" s="6">
        <f t="shared" si="176"/>
        <v>0</v>
      </c>
      <c r="G840" s="1">
        <f t="shared" si="177"/>
        <v>379</v>
      </c>
      <c r="H840" s="2">
        <f t="shared" si="178"/>
        <v>0.10922190201729107</v>
      </c>
      <c r="I840" s="7"/>
      <c r="J840" s="2">
        <f t="shared" si="179"/>
        <v>0.43919308357348702</v>
      </c>
      <c r="K840" s="2">
        <f t="shared" si="180"/>
        <v>0.54841498559077806</v>
      </c>
      <c r="L840" s="2">
        <f t="shared" si="181"/>
        <v>0</v>
      </c>
      <c r="M840" s="2">
        <f t="shared" si="182"/>
        <v>1.2391930835734977E-2</v>
      </c>
      <c r="N840" s="53">
        <v>1524</v>
      </c>
      <c r="O840" s="53">
        <v>1903</v>
      </c>
      <c r="Q840" s="53">
        <v>38</v>
      </c>
      <c r="X840" s="53">
        <v>0</v>
      </c>
      <c r="Y840" s="53">
        <v>5</v>
      </c>
      <c r="AA840" s="53"/>
      <c r="AG840" t="str">
        <f t="shared" si="185"/>
        <v>Lakeville</v>
      </c>
      <c r="AH840" t="s">
        <v>1668</v>
      </c>
      <c r="AI840">
        <v>4</v>
      </c>
      <c r="AK840" s="92">
        <v>25</v>
      </c>
      <c r="AL840" s="94">
        <v>23</v>
      </c>
      <c r="AM840" s="94">
        <v>65</v>
      </c>
      <c r="AN840" s="98">
        <v>33920</v>
      </c>
      <c r="AO840" s="98">
        <f t="shared" si="183"/>
        <v>25023</v>
      </c>
      <c r="AP840" t="s">
        <v>1353</v>
      </c>
      <c r="AQ840">
        <f t="shared" si="184"/>
        <v>2533920</v>
      </c>
      <c r="AU840">
        <v>36.14</v>
      </c>
      <c r="AV840">
        <v>6.24</v>
      </c>
      <c r="AW840">
        <v>29.9</v>
      </c>
    </row>
    <row r="841" spans="1:49" hidden="1" outlineLevel="1">
      <c r="A841" s="54" t="s">
        <v>2593</v>
      </c>
      <c r="B841" s="8" t="s">
        <v>2356</v>
      </c>
      <c r="C841" s="1">
        <f t="shared" si="175"/>
        <v>2213</v>
      </c>
      <c r="D841" s="6">
        <f>IF(N841&gt;0, RANK(N841,(N841:P841,Q841:AE841)),0)</f>
        <v>2</v>
      </c>
      <c r="E841" s="6">
        <f>IF(O841&gt;0,RANK(O841,(N841:P841,Q841:AE841)),0)</f>
        <v>1</v>
      </c>
      <c r="F841" s="6">
        <f t="shared" si="176"/>
        <v>0</v>
      </c>
      <c r="G841" s="1">
        <f t="shared" si="177"/>
        <v>188</v>
      </c>
      <c r="H841" s="2">
        <f t="shared" si="178"/>
        <v>8.495255309534569E-2</v>
      </c>
      <c r="I841" s="7"/>
      <c r="J841" s="2">
        <f t="shared" si="179"/>
        <v>0.4500677812923633</v>
      </c>
      <c r="K841" s="2">
        <f t="shared" si="180"/>
        <v>0.53502033438770902</v>
      </c>
      <c r="L841" s="2">
        <f t="shared" si="181"/>
        <v>0</v>
      </c>
      <c r="M841" s="2">
        <f t="shared" si="182"/>
        <v>1.4911884319927737E-2</v>
      </c>
      <c r="N841" s="53">
        <v>996</v>
      </c>
      <c r="O841" s="53">
        <v>1184</v>
      </c>
      <c r="Q841" s="53">
        <v>23</v>
      </c>
      <c r="X841" s="53">
        <v>2</v>
      </c>
      <c r="Y841" s="53">
        <v>8</v>
      </c>
      <c r="AA841" s="53"/>
      <c r="AG841" t="str">
        <f t="shared" si="185"/>
        <v>Lancaster</v>
      </c>
      <c r="AH841" s="8" t="s">
        <v>1949</v>
      </c>
      <c r="AI841" s="8">
        <v>5</v>
      </c>
      <c r="AK841" s="92">
        <v>25</v>
      </c>
      <c r="AL841" s="94">
        <v>27</v>
      </c>
      <c r="AM841" s="94">
        <v>115</v>
      </c>
      <c r="AN841" s="98">
        <v>34165</v>
      </c>
      <c r="AO841" s="98">
        <f t="shared" si="183"/>
        <v>25027</v>
      </c>
      <c r="AP841" t="s">
        <v>1353</v>
      </c>
      <c r="AQ841">
        <f t="shared" si="184"/>
        <v>2534165</v>
      </c>
      <c r="AU841">
        <v>28.19</v>
      </c>
      <c r="AV841">
        <v>0.52</v>
      </c>
      <c r="AW841">
        <v>27.68</v>
      </c>
    </row>
    <row r="842" spans="1:49" hidden="1" outlineLevel="1">
      <c r="A842" s="54" t="s">
        <v>2870</v>
      </c>
      <c r="B842" s="8" t="s">
        <v>2356</v>
      </c>
      <c r="C842" s="1">
        <f t="shared" si="175"/>
        <v>1077</v>
      </c>
      <c r="D842" s="6">
        <f>IF(N842&gt;0, RANK(N842,(N842:P842,Q842:AE842)),0)</f>
        <v>1</v>
      </c>
      <c r="E842" s="6">
        <f>IF(O842&gt;0,RANK(O842,(N842:P842,Q842:AE842)),0)</f>
        <v>2</v>
      </c>
      <c r="F842" s="6">
        <f t="shared" si="176"/>
        <v>0</v>
      </c>
      <c r="G842" s="1">
        <f t="shared" si="177"/>
        <v>247</v>
      </c>
      <c r="H842" s="2">
        <f t="shared" si="178"/>
        <v>0.22934076137418755</v>
      </c>
      <c r="I842" s="7"/>
      <c r="J842" s="2">
        <f t="shared" si="179"/>
        <v>0.60909935004642524</v>
      </c>
      <c r="K842" s="2">
        <f t="shared" si="180"/>
        <v>0.37975858867223772</v>
      </c>
      <c r="L842" s="2">
        <f t="shared" si="181"/>
        <v>0</v>
      </c>
      <c r="M842" s="2">
        <f t="shared" si="182"/>
        <v>1.1142061281337046E-2</v>
      </c>
      <c r="N842" s="53">
        <v>656</v>
      </c>
      <c r="O842" s="53">
        <v>409</v>
      </c>
      <c r="Q842" s="53">
        <v>8</v>
      </c>
      <c r="X842" s="53">
        <v>1</v>
      </c>
      <c r="Y842" s="53">
        <v>3</v>
      </c>
      <c r="AA842" s="53"/>
      <c r="AG842" t="str">
        <f t="shared" si="185"/>
        <v>Lanesborough</v>
      </c>
      <c r="AH842" t="s">
        <v>1968</v>
      </c>
      <c r="AI842">
        <v>1</v>
      </c>
      <c r="AK842" s="92">
        <v>25</v>
      </c>
      <c r="AL842" s="94">
        <v>3</v>
      </c>
      <c r="AM842" s="94">
        <v>60</v>
      </c>
      <c r="AN842" s="98">
        <v>34340</v>
      </c>
      <c r="AO842" s="98">
        <f t="shared" si="183"/>
        <v>25003</v>
      </c>
      <c r="AP842" t="s">
        <v>1353</v>
      </c>
      <c r="AQ842">
        <f t="shared" si="184"/>
        <v>2534340</v>
      </c>
      <c r="AU842">
        <v>29.74</v>
      </c>
      <c r="AV842">
        <v>0.7</v>
      </c>
      <c r="AW842">
        <v>29.04</v>
      </c>
    </row>
    <row r="843" spans="1:49" hidden="1" outlineLevel="1">
      <c r="A843" s="54" t="s">
        <v>1438</v>
      </c>
      <c r="B843" s="8" t="s">
        <v>2356</v>
      </c>
      <c r="C843" s="1">
        <f t="shared" si="175"/>
        <v>11451</v>
      </c>
      <c r="D843" s="6">
        <f>IF(N843&gt;0, RANK(N843,(N843:P843,Q843:AE843)),0)</f>
        <v>1</v>
      </c>
      <c r="E843" s="6">
        <f>IF(O843&gt;0,RANK(O843,(N843:P843,Q843:AE843)),0)</f>
        <v>2</v>
      </c>
      <c r="F843" s="6">
        <f t="shared" si="176"/>
        <v>0</v>
      </c>
      <c r="G843" s="1">
        <f t="shared" si="177"/>
        <v>1748</v>
      </c>
      <c r="H843" s="2">
        <f t="shared" si="178"/>
        <v>0.15265042354379529</v>
      </c>
      <c r="I843" s="7"/>
      <c r="J843" s="2">
        <f t="shared" si="179"/>
        <v>0.57174045934852846</v>
      </c>
      <c r="K843" s="2">
        <f t="shared" si="180"/>
        <v>0.4190900358047332</v>
      </c>
      <c r="L843" s="2">
        <f t="shared" si="181"/>
        <v>0</v>
      </c>
      <c r="M843" s="2">
        <f t="shared" si="182"/>
        <v>9.1695048467383411E-3</v>
      </c>
      <c r="N843" s="53">
        <v>6547</v>
      </c>
      <c r="O843" s="53">
        <v>4799</v>
      </c>
      <c r="Q843" s="53">
        <v>58</v>
      </c>
      <c r="X843" s="53">
        <v>0</v>
      </c>
      <c r="Y843" s="53">
        <v>47</v>
      </c>
      <c r="AA843" s="53"/>
      <c r="AG843" t="str">
        <f t="shared" si="185"/>
        <v>Lawrence</v>
      </c>
      <c r="AH843" t="s">
        <v>1956</v>
      </c>
      <c r="AI843">
        <v>5</v>
      </c>
      <c r="AK843" s="92">
        <v>25</v>
      </c>
      <c r="AL843" s="94">
        <v>9</v>
      </c>
      <c r="AM843" s="94">
        <v>65</v>
      </c>
      <c r="AN843" s="98">
        <v>34550</v>
      </c>
      <c r="AO843" s="98">
        <f t="shared" si="183"/>
        <v>25009</v>
      </c>
      <c r="AP843" t="s">
        <v>2485</v>
      </c>
      <c r="AQ843">
        <f t="shared" si="184"/>
        <v>2534550</v>
      </c>
      <c r="AU843">
        <v>7.41</v>
      </c>
      <c r="AV843">
        <v>0.45</v>
      </c>
      <c r="AW843">
        <v>6.96</v>
      </c>
    </row>
    <row r="844" spans="1:49" hidden="1" outlineLevel="1">
      <c r="A844" s="54" t="s">
        <v>694</v>
      </c>
      <c r="B844" s="8" t="s">
        <v>2356</v>
      </c>
      <c r="C844" s="1">
        <f t="shared" si="175"/>
        <v>2307</v>
      </c>
      <c r="D844" s="6">
        <f>IF(N844&gt;0, RANK(N844,(N844:P844,Q844:AE844)),0)</f>
        <v>1</v>
      </c>
      <c r="E844" s="6">
        <f>IF(O844&gt;0,RANK(O844,(N844:P844,Q844:AE844)),0)</f>
        <v>2</v>
      </c>
      <c r="F844" s="6">
        <f t="shared" si="176"/>
        <v>0</v>
      </c>
      <c r="G844" s="1">
        <f t="shared" si="177"/>
        <v>629</v>
      </c>
      <c r="H844" s="2">
        <f t="shared" si="178"/>
        <v>0.27264846120502817</v>
      </c>
      <c r="I844" s="7"/>
      <c r="J844" s="2">
        <f t="shared" si="179"/>
        <v>0.63112267013437362</v>
      </c>
      <c r="K844" s="2">
        <f t="shared" si="180"/>
        <v>0.35847420892934545</v>
      </c>
      <c r="L844" s="2">
        <f t="shared" si="181"/>
        <v>0</v>
      </c>
      <c r="M844" s="2">
        <f t="shared" si="182"/>
        <v>1.040312093628093E-2</v>
      </c>
      <c r="N844" s="53">
        <v>1456</v>
      </c>
      <c r="O844" s="53">
        <v>827</v>
      </c>
      <c r="Q844" s="53">
        <v>17</v>
      </c>
      <c r="X844" s="53">
        <v>0</v>
      </c>
      <c r="Y844" s="53">
        <v>7</v>
      </c>
      <c r="AA844" s="53"/>
      <c r="AG844" t="str">
        <f t="shared" si="185"/>
        <v>Lee</v>
      </c>
      <c r="AH844" t="s">
        <v>1968</v>
      </c>
      <c r="AI844">
        <v>1</v>
      </c>
      <c r="AK844" s="92">
        <v>25</v>
      </c>
      <c r="AL844" s="94">
        <v>3</v>
      </c>
      <c r="AM844" s="94">
        <v>65</v>
      </c>
      <c r="AN844" s="98">
        <v>34655</v>
      </c>
      <c r="AO844" s="98">
        <f t="shared" si="183"/>
        <v>25003</v>
      </c>
      <c r="AP844" t="s">
        <v>1353</v>
      </c>
      <c r="AQ844">
        <f t="shared" si="184"/>
        <v>2534655</v>
      </c>
      <c r="AU844">
        <v>27.03</v>
      </c>
      <c r="AV844">
        <v>0.63</v>
      </c>
      <c r="AW844">
        <v>26.4</v>
      </c>
    </row>
    <row r="845" spans="1:49" hidden="1" outlineLevel="1">
      <c r="A845" s="54" t="s">
        <v>1303</v>
      </c>
      <c r="B845" s="8" t="s">
        <v>2356</v>
      </c>
      <c r="C845" s="1">
        <f t="shared" si="175"/>
        <v>4050</v>
      </c>
      <c r="D845" s="6">
        <f>IF(N845&gt;0, RANK(N845,(N845:P845,Q845:AE845)),0)</f>
        <v>1</v>
      </c>
      <c r="E845" s="6">
        <f>IF(O845&gt;0,RANK(O845,(N845:P845,Q845:AE845)),0)</f>
        <v>2</v>
      </c>
      <c r="F845" s="6">
        <f t="shared" si="176"/>
        <v>0</v>
      </c>
      <c r="G845" s="1">
        <f t="shared" si="177"/>
        <v>471</v>
      </c>
      <c r="H845" s="2">
        <f t="shared" si="178"/>
        <v>0.1162962962962963</v>
      </c>
      <c r="I845" s="7"/>
      <c r="J845" s="2">
        <f t="shared" si="179"/>
        <v>0.55259259259259264</v>
      </c>
      <c r="K845" s="2">
        <f t="shared" si="180"/>
        <v>0.43629629629629629</v>
      </c>
      <c r="L845" s="2">
        <f t="shared" si="181"/>
        <v>0</v>
      </c>
      <c r="M845" s="2">
        <f t="shared" si="182"/>
        <v>1.1111111111111072E-2</v>
      </c>
      <c r="N845" s="53">
        <v>2238</v>
      </c>
      <c r="O845" s="53">
        <v>1767</v>
      </c>
      <c r="Q845" s="53">
        <v>33</v>
      </c>
      <c r="X845" s="53">
        <v>1</v>
      </c>
      <c r="Y845" s="53">
        <v>11</v>
      </c>
      <c r="AA845" s="53"/>
      <c r="AG845" t="str">
        <f t="shared" si="185"/>
        <v>Leicester</v>
      </c>
      <c r="AH845" s="8" t="s">
        <v>1949</v>
      </c>
      <c r="AI845" s="8">
        <v>2</v>
      </c>
      <c r="AK845" s="92">
        <v>25</v>
      </c>
      <c r="AL845" s="94">
        <v>27</v>
      </c>
      <c r="AM845" s="94">
        <v>120</v>
      </c>
      <c r="AN845" s="98">
        <v>34795</v>
      </c>
      <c r="AO845" s="98">
        <f t="shared" si="183"/>
        <v>25027</v>
      </c>
      <c r="AP845" t="s">
        <v>1353</v>
      </c>
      <c r="AQ845">
        <f t="shared" si="184"/>
        <v>2534795</v>
      </c>
      <c r="AU845">
        <v>24.68</v>
      </c>
      <c r="AV845">
        <v>1.32</v>
      </c>
      <c r="AW845">
        <v>23.36</v>
      </c>
    </row>
    <row r="846" spans="1:49" hidden="1" outlineLevel="1">
      <c r="A846" s="54" t="s">
        <v>2036</v>
      </c>
      <c r="B846" s="8" t="s">
        <v>2356</v>
      </c>
      <c r="C846" s="1">
        <f t="shared" si="175"/>
        <v>2389</v>
      </c>
      <c r="D846" s="6">
        <f>IF(N846&gt;0, RANK(N846,(N846:P846,Q846:AE846)),0)</f>
        <v>1</v>
      </c>
      <c r="E846" s="6">
        <f>IF(O846&gt;0,RANK(O846,(N846:P846,Q846:AE846)),0)</f>
        <v>2</v>
      </c>
      <c r="F846" s="6">
        <f t="shared" si="176"/>
        <v>0</v>
      </c>
      <c r="G846" s="1">
        <f t="shared" si="177"/>
        <v>510</v>
      </c>
      <c r="H846" s="2">
        <f t="shared" si="178"/>
        <v>0.21347844286312265</v>
      </c>
      <c r="I846" s="7"/>
      <c r="J846" s="2">
        <f t="shared" si="179"/>
        <v>0.6031812473838426</v>
      </c>
      <c r="K846" s="2">
        <f t="shared" si="180"/>
        <v>0.38970280452071998</v>
      </c>
      <c r="L846" s="2">
        <f t="shared" si="181"/>
        <v>0</v>
      </c>
      <c r="M846" s="2">
        <f t="shared" si="182"/>
        <v>7.1159480954374188E-3</v>
      </c>
      <c r="N846" s="53">
        <v>1441</v>
      </c>
      <c r="O846" s="53">
        <v>931</v>
      </c>
      <c r="Q846" s="53">
        <v>14</v>
      </c>
      <c r="X846" s="53">
        <v>0</v>
      </c>
      <c r="Y846" s="53">
        <v>3</v>
      </c>
      <c r="AA846" s="53"/>
      <c r="AG846" t="str">
        <f t="shared" si="185"/>
        <v>Lenox</v>
      </c>
      <c r="AH846" t="s">
        <v>1968</v>
      </c>
      <c r="AI846">
        <v>1</v>
      </c>
      <c r="AK846" s="92">
        <v>25</v>
      </c>
      <c r="AL846" s="94">
        <v>3</v>
      </c>
      <c r="AM846" s="94">
        <v>70</v>
      </c>
      <c r="AN846" s="98">
        <v>34970</v>
      </c>
      <c r="AO846" s="98">
        <f t="shared" si="183"/>
        <v>25003</v>
      </c>
      <c r="AP846" t="s">
        <v>1353</v>
      </c>
      <c r="AQ846">
        <f t="shared" si="184"/>
        <v>2534970</v>
      </c>
      <c r="AU846">
        <v>21.48</v>
      </c>
      <c r="AV846">
        <v>0.27</v>
      </c>
      <c r="AW846">
        <v>21.22</v>
      </c>
    </row>
    <row r="847" spans="1:49" hidden="1" outlineLevel="1">
      <c r="A847" s="54" t="s">
        <v>2040</v>
      </c>
      <c r="B847" s="8" t="s">
        <v>2356</v>
      </c>
      <c r="C847" s="1">
        <f t="shared" si="175"/>
        <v>12872</v>
      </c>
      <c r="D847" s="6">
        <f>IF(N847&gt;0, RANK(N847,(N847:P847,Q847:AE847)),0)</f>
        <v>1</v>
      </c>
      <c r="E847" s="6">
        <f>IF(O847&gt;0,RANK(O847,(N847:P847,Q847:AE847)),0)</f>
        <v>2</v>
      </c>
      <c r="F847" s="6">
        <f t="shared" si="176"/>
        <v>0</v>
      </c>
      <c r="G847" s="1">
        <f t="shared" si="177"/>
        <v>1009</v>
      </c>
      <c r="H847" s="2">
        <f t="shared" si="178"/>
        <v>7.838719701678061E-2</v>
      </c>
      <c r="I847" s="7"/>
      <c r="J847" s="2">
        <f t="shared" si="179"/>
        <v>0.53503729024238655</v>
      </c>
      <c r="K847" s="2">
        <f t="shared" si="180"/>
        <v>0.45665009322560596</v>
      </c>
      <c r="L847" s="2">
        <f t="shared" si="181"/>
        <v>0</v>
      </c>
      <c r="M847" s="2">
        <f t="shared" si="182"/>
        <v>8.3126165320074885E-3</v>
      </c>
      <c r="N847" s="53">
        <v>6887</v>
      </c>
      <c r="O847" s="53">
        <v>5878</v>
      </c>
      <c r="Q847" s="53">
        <v>76</v>
      </c>
      <c r="X847" s="53">
        <v>0</v>
      </c>
      <c r="Y847" s="53">
        <v>31</v>
      </c>
      <c r="AA847" s="53"/>
      <c r="AG847" t="str">
        <f t="shared" si="185"/>
        <v>Leominster</v>
      </c>
      <c r="AH847" s="8" t="s">
        <v>1949</v>
      </c>
      <c r="AI847" s="8">
        <v>1</v>
      </c>
      <c r="AK847" s="92">
        <v>25</v>
      </c>
      <c r="AL847" s="94">
        <v>27</v>
      </c>
      <c r="AM847" s="94">
        <v>125</v>
      </c>
      <c r="AN847" s="98">
        <v>35075</v>
      </c>
      <c r="AO847" s="98">
        <f t="shared" si="183"/>
        <v>25027</v>
      </c>
      <c r="AP847" t="s">
        <v>2485</v>
      </c>
      <c r="AQ847">
        <f t="shared" si="184"/>
        <v>2535075</v>
      </c>
      <c r="AU847">
        <v>29.76</v>
      </c>
      <c r="AV847">
        <v>0.88</v>
      </c>
      <c r="AW847">
        <v>28.88</v>
      </c>
    </row>
    <row r="848" spans="1:49" hidden="1" outlineLevel="1">
      <c r="A848" s="54" t="s">
        <v>2571</v>
      </c>
      <c r="B848" s="8" t="s">
        <v>2356</v>
      </c>
      <c r="C848" s="1">
        <f t="shared" si="175"/>
        <v>867</v>
      </c>
      <c r="D848" s="6">
        <f>IF(N848&gt;0, RANK(N848,(N848:P848,Q848:AE848)),0)</f>
        <v>1</v>
      </c>
      <c r="E848" s="6">
        <f>IF(O848&gt;0,RANK(O848,(N848:P848,Q848:AE848)),0)</f>
        <v>2</v>
      </c>
      <c r="F848" s="6">
        <f t="shared" si="176"/>
        <v>0</v>
      </c>
      <c r="G848" s="1">
        <f t="shared" si="177"/>
        <v>448</v>
      </c>
      <c r="H848" s="2">
        <f t="shared" si="178"/>
        <v>0.51672433679354091</v>
      </c>
      <c r="I848" s="7"/>
      <c r="J848" s="2">
        <f t="shared" si="179"/>
        <v>0.75432525951557095</v>
      </c>
      <c r="K848" s="2">
        <f t="shared" si="180"/>
        <v>0.23760092272202998</v>
      </c>
      <c r="L848" s="2">
        <f t="shared" si="181"/>
        <v>0</v>
      </c>
      <c r="M848" s="2">
        <f t="shared" si="182"/>
        <v>8.0738177623990715E-3</v>
      </c>
      <c r="N848" s="53">
        <v>654</v>
      </c>
      <c r="O848" s="53">
        <v>206</v>
      </c>
      <c r="Q848" s="53">
        <v>7</v>
      </c>
      <c r="X848" s="53">
        <v>0</v>
      </c>
      <c r="Y848" s="53">
        <v>0</v>
      </c>
      <c r="AA848" s="53"/>
      <c r="AG848" t="str">
        <f t="shared" si="185"/>
        <v>Leverett</v>
      </c>
      <c r="AH848" t="s">
        <v>2924</v>
      </c>
      <c r="AI848">
        <v>1</v>
      </c>
      <c r="AK848" s="92">
        <v>25</v>
      </c>
      <c r="AL848" s="94">
        <v>11</v>
      </c>
      <c r="AM848" s="94">
        <v>65</v>
      </c>
      <c r="AN848" s="98">
        <v>35180</v>
      </c>
      <c r="AO848" s="98">
        <f t="shared" si="183"/>
        <v>25011</v>
      </c>
      <c r="AP848" t="s">
        <v>1353</v>
      </c>
      <c r="AQ848">
        <f t="shared" si="184"/>
        <v>2535180</v>
      </c>
      <c r="AU848">
        <v>22.98</v>
      </c>
      <c r="AV848">
        <v>0.14000000000000001</v>
      </c>
      <c r="AW848">
        <v>22.85</v>
      </c>
    </row>
    <row r="849" spans="1:49" hidden="1" outlineLevel="1">
      <c r="A849" s="54" t="s">
        <v>2055</v>
      </c>
      <c r="B849" s="8" t="s">
        <v>2356</v>
      </c>
      <c r="C849" s="1">
        <f t="shared" si="175"/>
        <v>15277</v>
      </c>
      <c r="D849" s="6">
        <f>IF(N849&gt;0, RANK(N849,(N849:P849,Q849:AE849)),0)</f>
        <v>1</v>
      </c>
      <c r="E849" s="6">
        <f>IF(O849&gt;0,RANK(O849,(N849:P849,Q849:AE849)),0)</f>
        <v>2</v>
      </c>
      <c r="F849" s="6">
        <f t="shared" si="176"/>
        <v>0</v>
      </c>
      <c r="G849" s="1">
        <f t="shared" si="177"/>
        <v>3738</v>
      </c>
      <c r="H849" s="2">
        <f t="shared" si="178"/>
        <v>0.24468154742423251</v>
      </c>
      <c r="I849" s="7"/>
      <c r="J849" s="2">
        <f t="shared" si="179"/>
        <v>0.61988610329253124</v>
      </c>
      <c r="K849" s="2">
        <f t="shared" si="180"/>
        <v>0.37520455586829876</v>
      </c>
      <c r="L849" s="2">
        <f t="shared" si="181"/>
        <v>0</v>
      </c>
      <c r="M849" s="2">
        <f t="shared" si="182"/>
        <v>4.9093408391699955E-3</v>
      </c>
      <c r="N849" s="53">
        <v>9470</v>
      </c>
      <c r="O849" s="53">
        <v>5732</v>
      </c>
      <c r="Q849" s="53">
        <v>66</v>
      </c>
      <c r="X849" s="53">
        <v>0</v>
      </c>
      <c r="Y849" s="53">
        <v>9</v>
      </c>
      <c r="AA849" s="53"/>
      <c r="AG849" t="str">
        <f t="shared" si="185"/>
        <v>Lexington</v>
      </c>
      <c r="AH849" t="s">
        <v>1792</v>
      </c>
      <c r="AI849">
        <v>7</v>
      </c>
      <c r="AK849" s="92">
        <v>25</v>
      </c>
      <c r="AL849" s="94">
        <v>17</v>
      </c>
      <c r="AM849" s="94">
        <v>115</v>
      </c>
      <c r="AN849" s="98">
        <v>35215</v>
      </c>
      <c r="AO849" s="98">
        <f t="shared" si="183"/>
        <v>25017</v>
      </c>
      <c r="AP849" t="s">
        <v>1353</v>
      </c>
      <c r="AQ849">
        <f t="shared" si="184"/>
        <v>2535215</v>
      </c>
      <c r="AU849">
        <v>16.54</v>
      </c>
      <c r="AV849">
        <v>0.14000000000000001</v>
      </c>
      <c r="AW849">
        <v>16.399999999999999</v>
      </c>
    </row>
    <row r="850" spans="1:49" hidden="1" outlineLevel="1">
      <c r="A850" s="54" t="s">
        <v>2874</v>
      </c>
      <c r="B850" s="8" t="s">
        <v>2356</v>
      </c>
      <c r="C850" s="1">
        <f t="shared" si="175"/>
        <v>312</v>
      </c>
      <c r="D850" s="6">
        <f>IF(N850&gt;0, RANK(N850,(N850:P850,Q850:AE850)),0)</f>
        <v>1</v>
      </c>
      <c r="E850" s="6">
        <f>IF(O850&gt;0,RANK(O850,(N850:P850,Q850:AE850)),0)</f>
        <v>2</v>
      </c>
      <c r="F850" s="6">
        <f t="shared" si="176"/>
        <v>0</v>
      </c>
      <c r="G850" s="1">
        <f t="shared" si="177"/>
        <v>38</v>
      </c>
      <c r="H850" s="2">
        <f t="shared" si="178"/>
        <v>0.12179487179487179</v>
      </c>
      <c r="I850" s="7"/>
      <c r="J850" s="2">
        <f t="shared" si="179"/>
        <v>0.55448717948717952</v>
      </c>
      <c r="K850" s="2">
        <f t="shared" si="180"/>
        <v>0.43269230769230771</v>
      </c>
      <c r="L850" s="2">
        <f t="shared" si="181"/>
        <v>0</v>
      </c>
      <c r="M850" s="2">
        <f t="shared" si="182"/>
        <v>1.2820512820512775E-2</v>
      </c>
      <c r="N850" s="53">
        <v>173</v>
      </c>
      <c r="O850" s="53">
        <v>135</v>
      </c>
      <c r="Q850" s="53">
        <v>3</v>
      </c>
      <c r="X850" s="53">
        <v>0</v>
      </c>
      <c r="Y850" s="53">
        <v>1</v>
      </c>
      <c r="AA850" s="53"/>
      <c r="AG850" t="str">
        <f t="shared" si="185"/>
        <v>Leyden</v>
      </c>
      <c r="AH850" t="s">
        <v>2924</v>
      </c>
      <c r="AI850">
        <v>1</v>
      </c>
      <c r="AK850" s="92">
        <v>25</v>
      </c>
      <c r="AL850" s="94">
        <v>11</v>
      </c>
      <c r="AM850" s="94">
        <v>70</v>
      </c>
      <c r="AN850" s="98">
        <v>35285</v>
      </c>
      <c r="AO850" s="98">
        <f t="shared" si="183"/>
        <v>25011</v>
      </c>
      <c r="AP850" t="s">
        <v>1353</v>
      </c>
      <c r="AQ850">
        <f t="shared" si="184"/>
        <v>2535285</v>
      </c>
      <c r="AU850">
        <v>18</v>
      </c>
      <c r="AV850">
        <v>0.01</v>
      </c>
      <c r="AW850">
        <v>17.989999999999998</v>
      </c>
    </row>
    <row r="851" spans="1:49" hidden="1" outlineLevel="1">
      <c r="A851" s="54" t="s">
        <v>1001</v>
      </c>
      <c r="B851" s="8" t="s">
        <v>2356</v>
      </c>
      <c r="C851" s="1">
        <f t="shared" si="175"/>
        <v>2491</v>
      </c>
      <c r="D851" s="6">
        <f>IF(N851&gt;0, RANK(N851,(N851:P851,Q851:AE851)),0)</f>
        <v>1</v>
      </c>
      <c r="E851" s="6">
        <f>IF(O851&gt;0,RANK(O851,(N851:P851,Q851:AE851)),0)</f>
        <v>2</v>
      </c>
      <c r="F851" s="6">
        <f t="shared" si="176"/>
        <v>0</v>
      </c>
      <c r="G851" s="1">
        <f t="shared" si="177"/>
        <v>411</v>
      </c>
      <c r="H851" s="2">
        <f t="shared" si="178"/>
        <v>0.16499397832195906</v>
      </c>
      <c r="I851" s="7"/>
      <c r="J851" s="2">
        <f t="shared" si="179"/>
        <v>0.57848253713368125</v>
      </c>
      <c r="K851" s="2">
        <f t="shared" si="180"/>
        <v>0.4134885588117222</v>
      </c>
      <c r="L851" s="2">
        <f t="shared" si="181"/>
        <v>0</v>
      </c>
      <c r="M851" s="2">
        <f t="shared" si="182"/>
        <v>8.0289040545965529E-3</v>
      </c>
      <c r="N851" s="53">
        <v>1441</v>
      </c>
      <c r="O851" s="53">
        <v>1030</v>
      </c>
      <c r="Q851" s="53">
        <v>19</v>
      </c>
      <c r="X851" s="53">
        <v>0</v>
      </c>
      <c r="Y851" s="53">
        <v>1</v>
      </c>
      <c r="AA851" s="53"/>
      <c r="AG851" t="str">
        <f t="shared" si="185"/>
        <v>Lincoln</v>
      </c>
      <c r="AH851" t="s">
        <v>1792</v>
      </c>
      <c r="AI851">
        <v>7</v>
      </c>
      <c r="AK851" s="92">
        <v>25</v>
      </c>
      <c r="AL851" s="94">
        <v>17</v>
      </c>
      <c r="AM851" s="94">
        <v>120</v>
      </c>
      <c r="AN851" s="98">
        <v>35425</v>
      </c>
      <c r="AO851" s="98">
        <f t="shared" si="183"/>
        <v>25017</v>
      </c>
      <c r="AP851" t="s">
        <v>1353</v>
      </c>
      <c r="AQ851">
        <f t="shared" si="184"/>
        <v>2535425</v>
      </c>
      <c r="AU851">
        <v>15.01</v>
      </c>
      <c r="AV851">
        <v>0.64</v>
      </c>
      <c r="AW851">
        <v>14.37</v>
      </c>
    </row>
    <row r="852" spans="1:49" hidden="1" outlineLevel="1">
      <c r="A852" s="54" t="s">
        <v>1691</v>
      </c>
      <c r="B852" s="8" t="s">
        <v>2356</v>
      </c>
      <c r="C852" s="1">
        <f t="shared" si="175"/>
        <v>3309</v>
      </c>
      <c r="D852" s="6">
        <f>IF(N852&gt;0, RANK(N852,(N852:P852,Q852:AE852)),0)</f>
        <v>1</v>
      </c>
      <c r="E852" s="6">
        <f>IF(O852&gt;0,RANK(O852,(N852:P852,Q852:AE852)),0)</f>
        <v>2</v>
      </c>
      <c r="F852" s="6">
        <f t="shared" si="176"/>
        <v>0</v>
      </c>
      <c r="G852" s="1">
        <f t="shared" si="177"/>
        <v>286</v>
      </c>
      <c r="H852" s="2">
        <f t="shared" si="178"/>
        <v>8.643094590510729E-2</v>
      </c>
      <c r="I852" s="7"/>
      <c r="J852" s="2">
        <f t="shared" si="179"/>
        <v>0.53822907222725902</v>
      </c>
      <c r="K852" s="2">
        <f t="shared" si="180"/>
        <v>0.45179812632215172</v>
      </c>
      <c r="L852" s="2">
        <f t="shared" si="181"/>
        <v>0</v>
      </c>
      <c r="M852" s="2">
        <f t="shared" si="182"/>
        <v>9.9728014505892637E-3</v>
      </c>
      <c r="N852" s="53">
        <v>1781</v>
      </c>
      <c r="O852" s="53">
        <v>1495</v>
      </c>
      <c r="Q852" s="53">
        <v>31</v>
      </c>
      <c r="X852" s="53">
        <v>0</v>
      </c>
      <c r="Y852" s="53">
        <v>2</v>
      </c>
      <c r="AA852" s="53"/>
      <c r="AG852" t="str">
        <f t="shared" si="185"/>
        <v>Littleton</v>
      </c>
      <c r="AH852" t="s">
        <v>1792</v>
      </c>
      <c r="AI852">
        <v>5</v>
      </c>
      <c r="AK852" s="92">
        <v>25</v>
      </c>
      <c r="AL852" s="94">
        <v>17</v>
      </c>
      <c r="AM852" s="94">
        <v>125</v>
      </c>
      <c r="AN852" s="98">
        <v>35950</v>
      </c>
      <c r="AO852" s="98">
        <f t="shared" si="183"/>
        <v>25017</v>
      </c>
      <c r="AP852" t="s">
        <v>1353</v>
      </c>
      <c r="AQ852">
        <f t="shared" si="184"/>
        <v>2535950</v>
      </c>
      <c r="AU852">
        <v>17.55</v>
      </c>
      <c r="AV852">
        <v>0.93</v>
      </c>
      <c r="AW852">
        <v>16.62</v>
      </c>
    </row>
    <row r="853" spans="1:49" hidden="1" outlineLevel="1">
      <c r="A853" s="54" t="s">
        <v>1559</v>
      </c>
      <c r="B853" s="8" t="s">
        <v>2356</v>
      </c>
      <c r="C853" s="1">
        <f t="shared" si="175"/>
        <v>7667</v>
      </c>
      <c r="D853" s="6">
        <f>IF(N853&gt;0, RANK(N853,(N853:P853,Q853:AE853)),0)</f>
        <v>2</v>
      </c>
      <c r="E853" s="6">
        <f>IF(O853&gt;0,RANK(O853,(N853:P853,Q853:AE853)),0)</f>
        <v>1</v>
      </c>
      <c r="F853" s="6">
        <f t="shared" si="176"/>
        <v>0</v>
      </c>
      <c r="G853" s="1">
        <f t="shared" si="177"/>
        <v>523</v>
      </c>
      <c r="H853" s="2">
        <f t="shared" si="178"/>
        <v>6.8214425459762626E-2</v>
      </c>
      <c r="I853" s="7"/>
      <c r="J853" s="2">
        <f t="shared" si="179"/>
        <v>0.46406677970523019</v>
      </c>
      <c r="K853" s="2">
        <f t="shared" si="180"/>
        <v>0.53228120516499278</v>
      </c>
      <c r="L853" s="2">
        <f t="shared" si="181"/>
        <v>0</v>
      </c>
      <c r="M853" s="2">
        <f t="shared" si="182"/>
        <v>3.6520151297769754E-3</v>
      </c>
      <c r="N853" s="53">
        <v>3558</v>
      </c>
      <c r="O853" s="53">
        <v>4081</v>
      </c>
      <c r="Q853" s="53">
        <v>25</v>
      </c>
      <c r="X853" s="53">
        <v>0</v>
      </c>
      <c r="Y853" s="53">
        <v>3</v>
      </c>
      <c r="AA853" s="53"/>
      <c r="AG853" t="str">
        <f t="shared" si="185"/>
        <v>Longmeadow</v>
      </c>
      <c r="AH853" t="s">
        <v>271</v>
      </c>
      <c r="AI853">
        <v>2</v>
      </c>
      <c r="AK853" s="92">
        <v>25</v>
      </c>
      <c r="AL853" s="94">
        <v>13</v>
      </c>
      <c r="AM853" s="94">
        <v>55</v>
      </c>
      <c r="AN853" s="98">
        <v>36300</v>
      </c>
      <c r="AO853" s="98">
        <f t="shared" si="183"/>
        <v>25013</v>
      </c>
      <c r="AP853" t="s">
        <v>1353</v>
      </c>
      <c r="AQ853">
        <f t="shared" si="184"/>
        <v>2536300</v>
      </c>
      <c r="AU853">
        <v>9.51</v>
      </c>
      <c r="AV853">
        <v>0.48</v>
      </c>
      <c r="AW853">
        <v>9.02</v>
      </c>
    </row>
    <row r="854" spans="1:49" hidden="1" outlineLevel="1">
      <c r="A854" s="54" t="s">
        <v>530</v>
      </c>
      <c r="B854" s="8" t="s">
        <v>2356</v>
      </c>
      <c r="C854" s="1">
        <f t="shared" si="175"/>
        <v>22511</v>
      </c>
      <c r="D854" s="6">
        <f>IF(N854&gt;0, RANK(N854,(N854:P854,Q854:AE854)),0)</f>
        <v>1</v>
      </c>
      <c r="E854" s="6">
        <f>IF(O854&gt;0,RANK(O854,(N854:P854,Q854:AE854)),0)</f>
        <v>2</v>
      </c>
      <c r="F854" s="6">
        <f t="shared" si="176"/>
        <v>0</v>
      </c>
      <c r="G854" s="1">
        <f t="shared" si="177"/>
        <v>6087</v>
      </c>
      <c r="H854" s="2">
        <f t="shared" si="178"/>
        <v>0.2704011372218027</v>
      </c>
      <c r="I854" s="7"/>
      <c r="J854" s="2">
        <f t="shared" si="179"/>
        <v>0.62929234596419525</v>
      </c>
      <c r="K854" s="2">
        <f t="shared" si="180"/>
        <v>0.35889120874239261</v>
      </c>
      <c r="L854" s="2">
        <f t="shared" si="181"/>
        <v>0</v>
      </c>
      <c r="M854" s="2">
        <f t="shared" si="182"/>
        <v>1.1816445293412137E-2</v>
      </c>
      <c r="N854" s="53">
        <v>14166</v>
      </c>
      <c r="O854" s="53">
        <v>8079</v>
      </c>
      <c r="Q854" s="53">
        <v>196</v>
      </c>
      <c r="X854" s="53">
        <v>0</v>
      </c>
      <c r="Y854" s="53">
        <v>70</v>
      </c>
      <c r="AA854" s="53"/>
      <c r="AG854" t="str">
        <f t="shared" si="185"/>
        <v>Lowell</v>
      </c>
      <c r="AH854" t="s">
        <v>1792</v>
      </c>
      <c r="AI854">
        <v>5</v>
      </c>
      <c r="AK854" s="92">
        <v>25</v>
      </c>
      <c r="AL854" s="94">
        <v>17</v>
      </c>
      <c r="AM854" s="94">
        <v>130</v>
      </c>
      <c r="AN854" s="98">
        <v>37000</v>
      </c>
      <c r="AO854" s="98">
        <f t="shared" si="183"/>
        <v>25017</v>
      </c>
      <c r="AP854" t="s">
        <v>2485</v>
      </c>
      <c r="AQ854">
        <f t="shared" si="184"/>
        <v>2537000</v>
      </c>
      <c r="AU854">
        <v>14.54</v>
      </c>
      <c r="AV854">
        <v>0.76</v>
      </c>
      <c r="AW854">
        <v>13.77</v>
      </c>
    </row>
    <row r="855" spans="1:49" hidden="1" outlineLevel="1">
      <c r="A855" s="54" t="s">
        <v>980</v>
      </c>
      <c r="B855" s="8" t="s">
        <v>2356</v>
      </c>
      <c r="C855" s="1">
        <f t="shared" si="175"/>
        <v>6702</v>
      </c>
      <c r="D855" s="6">
        <f>IF(N855&gt;0, RANK(N855,(N855:P855,Q855:AE855)),0)</f>
        <v>1</v>
      </c>
      <c r="E855" s="6">
        <f>IF(O855&gt;0,RANK(O855,(N855:P855,Q855:AE855)),0)</f>
        <v>2</v>
      </c>
      <c r="F855" s="6">
        <f t="shared" si="176"/>
        <v>0</v>
      </c>
      <c r="G855" s="1">
        <f t="shared" si="177"/>
        <v>619</v>
      </c>
      <c r="H855" s="2">
        <f t="shared" si="178"/>
        <v>9.2360489406147425E-2</v>
      </c>
      <c r="I855" s="7"/>
      <c r="J855" s="2">
        <f t="shared" si="179"/>
        <v>0.53834676216054911</v>
      </c>
      <c r="K855" s="2">
        <f t="shared" si="180"/>
        <v>0.44598627275440167</v>
      </c>
      <c r="L855" s="2">
        <f t="shared" si="181"/>
        <v>0</v>
      </c>
      <c r="M855" s="2">
        <f t="shared" si="182"/>
        <v>1.5666965085049223E-2</v>
      </c>
      <c r="N855" s="53">
        <v>3608</v>
      </c>
      <c r="O855" s="53">
        <v>2989</v>
      </c>
      <c r="Q855" s="53">
        <v>83</v>
      </c>
      <c r="X855" s="53">
        <v>1</v>
      </c>
      <c r="Y855" s="53">
        <v>21</v>
      </c>
      <c r="AA855" s="53"/>
      <c r="AG855" t="str">
        <f t="shared" si="185"/>
        <v>Ludlow</v>
      </c>
      <c r="AH855" t="s">
        <v>271</v>
      </c>
      <c r="AI855">
        <v>2</v>
      </c>
      <c r="AK855" s="92">
        <v>25</v>
      </c>
      <c r="AL855" s="94">
        <v>13</v>
      </c>
      <c r="AM855" s="94">
        <v>60</v>
      </c>
      <c r="AN855" s="98">
        <v>37175</v>
      </c>
      <c r="AO855" s="98">
        <f t="shared" si="183"/>
        <v>25013</v>
      </c>
      <c r="AP855" t="s">
        <v>1353</v>
      </c>
      <c r="AQ855">
        <f t="shared" si="184"/>
        <v>2537175</v>
      </c>
      <c r="AU855">
        <v>28.23</v>
      </c>
      <c r="AV855">
        <v>1.08</v>
      </c>
      <c r="AW855">
        <v>27.15</v>
      </c>
    </row>
    <row r="856" spans="1:49" hidden="1" outlineLevel="1">
      <c r="A856" s="54" t="s">
        <v>1831</v>
      </c>
      <c r="B856" s="8" t="s">
        <v>2356</v>
      </c>
      <c r="C856" s="1">
        <f t="shared" si="175"/>
        <v>3543</v>
      </c>
      <c r="D856" s="6">
        <f>IF(N856&gt;0, RANK(N856,(N856:P856,Q856:AE856)),0)</f>
        <v>2</v>
      </c>
      <c r="E856" s="6">
        <f>IF(O856&gt;0,RANK(O856,(N856:P856,Q856:AE856)),0)</f>
        <v>1</v>
      </c>
      <c r="F856" s="6">
        <f t="shared" si="176"/>
        <v>0</v>
      </c>
      <c r="G856" s="1">
        <f t="shared" si="177"/>
        <v>217</v>
      </c>
      <c r="H856" s="2">
        <f t="shared" si="178"/>
        <v>6.1247530341518489E-2</v>
      </c>
      <c r="I856" s="7"/>
      <c r="J856" s="2">
        <f t="shared" si="179"/>
        <v>0.46401354784081289</v>
      </c>
      <c r="K856" s="2">
        <f t="shared" si="180"/>
        <v>0.52526107818233136</v>
      </c>
      <c r="L856" s="2">
        <f t="shared" si="181"/>
        <v>0</v>
      </c>
      <c r="M856" s="2">
        <f t="shared" si="182"/>
        <v>1.072537397685569E-2</v>
      </c>
      <c r="N856" s="53">
        <v>1644</v>
      </c>
      <c r="O856" s="53">
        <v>1861</v>
      </c>
      <c r="Q856" s="53">
        <v>35</v>
      </c>
      <c r="X856" s="53">
        <v>0</v>
      </c>
      <c r="Y856" s="53">
        <v>3</v>
      </c>
      <c r="AA856" s="53"/>
      <c r="AG856" t="str">
        <f t="shared" si="185"/>
        <v>Lunenburg</v>
      </c>
      <c r="AH856" s="8" t="s">
        <v>1949</v>
      </c>
      <c r="AI856" s="8">
        <v>1</v>
      </c>
      <c r="AK856" s="92">
        <v>25</v>
      </c>
      <c r="AL856" s="94">
        <v>27</v>
      </c>
      <c r="AM856" s="94">
        <v>130</v>
      </c>
      <c r="AN856" s="98">
        <v>37420</v>
      </c>
      <c r="AO856" s="98">
        <f t="shared" si="183"/>
        <v>25027</v>
      </c>
      <c r="AP856" t="s">
        <v>1353</v>
      </c>
      <c r="AQ856">
        <f t="shared" si="184"/>
        <v>2537420</v>
      </c>
      <c r="AU856">
        <v>27.69</v>
      </c>
      <c r="AV856">
        <v>1.27</v>
      </c>
      <c r="AW856">
        <v>26.42</v>
      </c>
    </row>
    <row r="857" spans="1:49" hidden="1" outlineLevel="1">
      <c r="A857" s="54" t="s">
        <v>2750</v>
      </c>
      <c r="B857" s="8" t="s">
        <v>2356</v>
      </c>
      <c r="C857" s="1">
        <f t="shared" si="175"/>
        <v>24129</v>
      </c>
      <c r="D857" s="6">
        <f>IF(N857&gt;0, RANK(N857,(N857:P857,Q857:AE857)),0)</f>
        <v>1</v>
      </c>
      <c r="E857" s="6">
        <f>IF(O857&gt;0,RANK(O857,(N857:P857,Q857:AE857)),0)</f>
        <v>2</v>
      </c>
      <c r="F857" s="6">
        <f t="shared" si="176"/>
        <v>0</v>
      </c>
      <c r="G857" s="1">
        <f t="shared" si="177"/>
        <v>7493</v>
      </c>
      <c r="H857" s="2">
        <f t="shared" si="178"/>
        <v>0.31053918521281443</v>
      </c>
      <c r="I857" s="7"/>
      <c r="J857" s="2">
        <f t="shared" si="179"/>
        <v>0.64984044096315641</v>
      </c>
      <c r="K857" s="2">
        <f t="shared" si="180"/>
        <v>0.33930125575034192</v>
      </c>
      <c r="L857" s="2">
        <f t="shared" si="181"/>
        <v>0</v>
      </c>
      <c r="M857" s="2">
        <f t="shared" si="182"/>
        <v>1.0858303286501669E-2</v>
      </c>
      <c r="N857" s="53">
        <v>15680</v>
      </c>
      <c r="O857" s="53">
        <v>8187</v>
      </c>
      <c r="Q857" s="53">
        <v>199</v>
      </c>
      <c r="X857" s="53">
        <v>1</v>
      </c>
      <c r="Y857" s="53">
        <v>62</v>
      </c>
      <c r="AA857" s="53"/>
      <c r="AG857" t="str">
        <f t="shared" si="185"/>
        <v>Lynn</v>
      </c>
      <c r="AH857" t="s">
        <v>1956</v>
      </c>
      <c r="AI857">
        <v>6</v>
      </c>
      <c r="AK857" s="92">
        <v>25</v>
      </c>
      <c r="AL857" s="94">
        <v>9</v>
      </c>
      <c r="AM857" s="94">
        <v>70</v>
      </c>
      <c r="AN857" s="98">
        <v>37490</v>
      </c>
      <c r="AO857" s="98">
        <f t="shared" si="183"/>
        <v>25009</v>
      </c>
      <c r="AP857" t="s">
        <v>2485</v>
      </c>
      <c r="AQ857">
        <f t="shared" si="184"/>
        <v>2537490</v>
      </c>
      <c r="AU857">
        <v>13.49</v>
      </c>
      <c r="AV857">
        <v>2.68</v>
      </c>
      <c r="AW857">
        <v>10.82</v>
      </c>
    </row>
    <row r="858" spans="1:49" hidden="1" outlineLevel="1">
      <c r="A858" s="54" t="s">
        <v>441</v>
      </c>
      <c r="B858" s="8" t="s">
        <v>2356</v>
      </c>
      <c r="C858" s="1">
        <f t="shared" si="175"/>
        <v>5842</v>
      </c>
      <c r="D858" s="6">
        <f>IF(N858&gt;0, RANK(N858,(N858:P858,Q858:AE858)),0)</f>
        <v>2</v>
      </c>
      <c r="E858" s="6">
        <f>IF(O858&gt;0,RANK(O858,(N858:P858,Q858:AE858)),0)</f>
        <v>1</v>
      </c>
      <c r="F858" s="6">
        <f t="shared" si="176"/>
        <v>0</v>
      </c>
      <c r="G858" s="1">
        <f t="shared" si="177"/>
        <v>716</v>
      </c>
      <c r="H858" s="2">
        <f t="shared" si="178"/>
        <v>0.12256076686066415</v>
      </c>
      <c r="I858" s="7"/>
      <c r="J858" s="2">
        <f t="shared" si="179"/>
        <v>0.43580965422800411</v>
      </c>
      <c r="K858" s="2">
        <f t="shared" si="180"/>
        <v>0.5583704210886683</v>
      </c>
      <c r="L858" s="2">
        <f t="shared" si="181"/>
        <v>0</v>
      </c>
      <c r="M858" s="2">
        <f t="shared" si="182"/>
        <v>5.8199246833275931E-3</v>
      </c>
      <c r="N858" s="53">
        <v>2546</v>
      </c>
      <c r="O858" s="53">
        <v>3262</v>
      </c>
      <c r="Q858" s="53">
        <v>25</v>
      </c>
      <c r="X858" s="53">
        <v>2</v>
      </c>
      <c r="Y858" s="53">
        <v>7</v>
      </c>
      <c r="AA858" s="53"/>
      <c r="AG858" t="str">
        <f t="shared" si="185"/>
        <v>Lynnfield</v>
      </c>
      <c r="AH858" t="s">
        <v>1956</v>
      </c>
      <c r="AI858">
        <v>6</v>
      </c>
      <c r="AK858" s="92">
        <v>25</v>
      </c>
      <c r="AL858" s="94">
        <v>9</v>
      </c>
      <c r="AM858" s="94">
        <v>75</v>
      </c>
      <c r="AN858" s="98">
        <v>37560</v>
      </c>
      <c r="AO858" s="98">
        <f t="shared" si="183"/>
        <v>25009</v>
      </c>
      <c r="AP858" t="s">
        <v>1353</v>
      </c>
      <c r="AQ858">
        <f t="shared" si="184"/>
        <v>2537560</v>
      </c>
      <c r="AU858">
        <v>10.48</v>
      </c>
      <c r="AV858">
        <v>0.34</v>
      </c>
      <c r="AW858">
        <v>10.14</v>
      </c>
    </row>
    <row r="859" spans="1:49" hidden="1" outlineLevel="1">
      <c r="A859" s="54" t="s">
        <v>1596</v>
      </c>
      <c r="B859" s="8" t="s">
        <v>2356</v>
      </c>
      <c r="C859" s="1">
        <f t="shared" si="175"/>
        <v>16960</v>
      </c>
      <c r="D859" s="6">
        <f>IF(N859&gt;0, RANK(N859,(N859:P859,Q859:AE859)),0)</f>
        <v>1</v>
      </c>
      <c r="E859" s="6">
        <f>IF(O859&gt;0,RANK(O859,(N859:P859,Q859:AE859)),0)</f>
        <v>2</v>
      </c>
      <c r="F859" s="6">
        <f t="shared" si="176"/>
        <v>0</v>
      </c>
      <c r="G859" s="1">
        <f t="shared" si="177"/>
        <v>5695</v>
      </c>
      <c r="H859" s="2">
        <f t="shared" si="178"/>
        <v>0.33579009433962265</v>
      </c>
      <c r="I859" s="7"/>
      <c r="J859" s="2">
        <f t="shared" si="179"/>
        <v>0.66344339622641513</v>
      </c>
      <c r="K859" s="2">
        <f t="shared" si="180"/>
        <v>0.32765330188679243</v>
      </c>
      <c r="L859" s="2">
        <f t="shared" si="181"/>
        <v>0</v>
      </c>
      <c r="M859" s="2">
        <f t="shared" si="182"/>
        <v>8.9033018867924474E-3</v>
      </c>
      <c r="N859" s="53">
        <v>11252</v>
      </c>
      <c r="O859" s="53">
        <v>5557</v>
      </c>
      <c r="Q859" s="53">
        <v>113</v>
      </c>
      <c r="X859" s="53">
        <v>2</v>
      </c>
      <c r="Y859" s="53">
        <v>36</v>
      </c>
      <c r="AA859" s="53"/>
      <c r="AG859" t="str">
        <f t="shared" si="185"/>
        <v>Malden</v>
      </c>
      <c r="AH859" t="s">
        <v>1792</v>
      </c>
      <c r="AI859">
        <v>7</v>
      </c>
      <c r="AK859" s="92">
        <v>25</v>
      </c>
      <c r="AL859" s="94">
        <v>17</v>
      </c>
      <c r="AM859" s="94">
        <v>135</v>
      </c>
      <c r="AN859" s="98">
        <v>37875</v>
      </c>
      <c r="AO859" s="98">
        <f t="shared" si="183"/>
        <v>25017</v>
      </c>
      <c r="AP859" t="s">
        <v>2485</v>
      </c>
      <c r="AQ859">
        <f t="shared" si="184"/>
        <v>2537875</v>
      </c>
      <c r="AU859">
        <v>5.1100000000000003</v>
      </c>
      <c r="AV859">
        <v>0.04</v>
      </c>
      <c r="AW859">
        <v>5.07</v>
      </c>
    </row>
    <row r="860" spans="1:49" hidden="1" outlineLevel="1">
      <c r="A860" s="54" t="s">
        <v>255</v>
      </c>
      <c r="B860" s="8" t="s">
        <v>2356</v>
      </c>
      <c r="C860" s="1">
        <f t="shared" si="175"/>
        <v>2657</v>
      </c>
      <c r="D860" s="6">
        <f>IF(N860&gt;0, RANK(N860,(N860:P860,Q860:AE860)),0)</f>
        <v>2</v>
      </c>
      <c r="E860" s="6">
        <f>IF(O860&gt;0,RANK(O860,(N860:P860,Q860:AE860)),0)</f>
        <v>1</v>
      </c>
      <c r="F860" s="6">
        <f t="shared" si="176"/>
        <v>0</v>
      </c>
      <c r="G860" s="1">
        <f t="shared" si="177"/>
        <v>259</v>
      </c>
      <c r="H860" s="2">
        <f t="shared" si="178"/>
        <v>9.7478359051561908E-2</v>
      </c>
      <c r="I860" s="7"/>
      <c r="J860" s="2">
        <f t="shared" si="179"/>
        <v>0.44636808430560782</v>
      </c>
      <c r="K860" s="2">
        <f t="shared" si="180"/>
        <v>0.5438464433571697</v>
      </c>
      <c r="L860" s="2">
        <f t="shared" si="181"/>
        <v>0</v>
      </c>
      <c r="M860" s="2">
        <f t="shared" si="182"/>
        <v>9.7854723372224894E-3</v>
      </c>
      <c r="N860" s="53">
        <v>1186</v>
      </c>
      <c r="O860" s="53">
        <v>1445</v>
      </c>
      <c r="Q860" s="53">
        <v>24</v>
      </c>
      <c r="X860" s="53">
        <v>1</v>
      </c>
      <c r="Y860" s="53">
        <v>1</v>
      </c>
      <c r="AA860" s="53"/>
      <c r="AG860" t="str">
        <f t="shared" si="185"/>
        <v>Manchester-by-the-sea</v>
      </c>
      <c r="AH860" t="s">
        <v>1956</v>
      </c>
      <c r="AI860">
        <v>6</v>
      </c>
      <c r="AK860" s="92">
        <v>25</v>
      </c>
      <c r="AL860" s="94">
        <v>9</v>
      </c>
      <c r="AM860" s="94">
        <v>83</v>
      </c>
      <c r="AN860" s="98">
        <v>37995</v>
      </c>
      <c r="AO860" s="98">
        <f t="shared" si="183"/>
        <v>25009</v>
      </c>
      <c r="AP860" t="s">
        <v>1353</v>
      </c>
      <c r="AQ860">
        <f t="shared" si="184"/>
        <v>2537995</v>
      </c>
      <c r="AU860">
        <v>18.25</v>
      </c>
      <c r="AV860">
        <v>8.9600000000000009</v>
      </c>
      <c r="AW860">
        <v>9.2899999999999991</v>
      </c>
    </row>
    <row r="861" spans="1:49" hidden="1" outlineLevel="1">
      <c r="A861" s="54" t="s">
        <v>1567</v>
      </c>
      <c r="B861" s="8" t="s">
        <v>2356</v>
      </c>
      <c r="C861" s="1">
        <f t="shared" si="175"/>
        <v>6968</v>
      </c>
      <c r="D861" s="6">
        <f>IF(N861&gt;0, RANK(N861,(N861:P861,Q861:AE861)),0)</f>
        <v>1</v>
      </c>
      <c r="E861" s="6">
        <f>IF(O861&gt;0,RANK(O861,(N861:P861,Q861:AE861)),0)</f>
        <v>2</v>
      </c>
      <c r="F861" s="6">
        <f t="shared" si="176"/>
        <v>0</v>
      </c>
      <c r="G861" s="1">
        <f t="shared" si="177"/>
        <v>217</v>
      </c>
      <c r="H861" s="2">
        <f t="shared" si="178"/>
        <v>3.1142365097588977E-2</v>
      </c>
      <c r="I861" s="7"/>
      <c r="J861" s="2">
        <f t="shared" si="179"/>
        <v>0.51033295063145812</v>
      </c>
      <c r="K861" s="2">
        <f t="shared" si="180"/>
        <v>0.47919058553386912</v>
      </c>
      <c r="L861" s="2">
        <f t="shared" si="181"/>
        <v>0</v>
      </c>
      <c r="M861" s="2">
        <f t="shared" si="182"/>
        <v>1.0476463834672767E-2</v>
      </c>
      <c r="N861" s="53">
        <v>3556</v>
      </c>
      <c r="O861" s="53">
        <v>3339</v>
      </c>
      <c r="Q861" s="53">
        <v>59</v>
      </c>
      <c r="X861" s="53">
        <v>0</v>
      </c>
      <c r="Y861" s="53">
        <v>14</v>
      </c>
      <c r="AA861" s="53"/>
      <c r="AG861" t="str">
        <f t="shared" si="185"/>
        <v>Mansfield</v>
      </c>
      <c r="AH861" t="s">
        <v>764</v>
      </c>
      <c r="AI861">
        <v>4</v>
      </c>
      <c r="AK861" s="92">
        <v>25</v>
      </c>
      <c r="AL861" s="94">
        <v>5</v>
      </c>
      <c r="AM861" s="94">
        <v>50</v>
      </c>
      <c r="AN861" s="98">
        <v>38225</v>
      </c>
      <c r="AO861" s="98">
        <f t="shared" si="183"/>
        <v>25005</v>
      </c>
      <c r="AP861" t="s">
        <v>1353</v>
      </c>
      <c r="AQ861">
        <f t="shared" si="184"/>
        <v>2538225</v>
      </c>
      <c r="AU861">
        <v>20.72</v>
      </c>
      <c r="AV861">
        <v>0.26</v>
      </c>
      <c r="AW861">
        <v>20.46</v>
      </c>
    </row>
    <row r="862" spans="1:49" hidden="1" outlineLevel="1">
      <c r="A862" s="54" t="s">
        <v>155</v>
      </c>
      <c r="B862" s="8" t="s">
        <v>2356</v>
      </c>
      <c r="C862" s="1">
        <f t="shared" si="175"/>
        <v>10282</v>
      </c>
      <c r="D862" s="6">
        <f>IF(N862&gt;0, RANK(N862,(N862:P862,Q862:AE862)),0)</f>
        <v>1</v>
      </c>
      <c r="E862" s="6">
        <f>IF(O862&gt;0,RANK(O862,(N862:P862,Q862:AE862)),0)</f>
        <v>2</v>
      </c>
      <c r="F862" s="6">
        <f t="shared" si="176"/>
        <v>0</v>
      </c>
      <c r="G862" s="1">
        <f t="shared" si="177"/>
        <v>630</v>
      </c>
      <c r="H862" s="2">
        <f t="shared" si="178"/>
        <v>6.1272126045516434E-2</v>
      </c>
      <c r="I862" s="7"/>
      <c r="J862" s="2">
        <f t="shared" si="179"/>
        <v>0.52703754133437075</v>
      </c>
      <c r="K862" s="2">
        <f t="shared" si="180"/>
        <v>0.46576541528885429</v>
      </c>
      <c r="L862" s="2">
        <f t="shared" si="181"/>
        <v>0</v>
      </c>
      <c r="M862" s="2">
        <f t="shared" si="182"/>
        <v>7.1970433767749586E-3</v>
      </c>
      <c r="N862" s="53">
        <v>5419</v>
      </c>
      <c r="O862" s="53">
        <v>4789</v>
      </c>
      <c r="Q862" s="53">
        <v>43</v>
      </c>
      <c r="X862" s="53">
        <v>12</v>
      </c>
      <c r="Y862" s="53">
        <v>19</v>
      </c>
      <c r="AA862" s="53"/>
      <c r="AG862" t="str">
        <f t="shared" si="185"/>
        <v>Marblehead</v>
      </c>
      <c r="AH862" t="s">
        <v>1956</v>
      </c>
      <c r="AI862">
        <v>6</v>
      </c>
      <c r="AK862" s="92">
        <v>25</v>
      </c>
      <c r="AL862" s="94">
        <v>9</v>
      </c>
      <c r="AM862" s="94">
        <v>85</v>
      </c>
      <c r="AN862" s="98">
        <v>38400</v>
      </c>
      <c r="AO862" s="98">
        <f t="shared" si="183"/>
        <v>25009</v>
      </c>
      <c r="AP862" t="s">
        <v>1353</v>
      </c>
      <c r="AQ862">
        <f t="shared" si="184"/>
        <v>2538400</v>
      </c>
      <c r="AU862">
        <v>19.63</v>
      </c>
      <c r="AV862">
        <v>15.1</v>
      </c>
      <c r="AW862">
        <v>4.53</v>
      </c>
    </row>
    <row r="863" spans="1:49" hidden="1" outlineLevel="1">
      <c r="A863" s="54" t="s">
        <v>1174</v>
      </c>
      <c r="B863" s="8" t="s">
        <v>2356</v>
      </c>
      <c r="C863" s="1">
        <f t="shared" si="175"/>
        <v>2093</v>
      </c>
      <c r="D863" s="6">
        <f>IF(N863&gt;0, RANK(N863,(N863:P863,Q863:AE863)),0)</f>
        <v>2</v>
      </c>
      <c r="E863" s="6">
        <f>IF(O863&gt;0,RANK(O863,(N863:P863,Q863:AE863)),0)</f>
        <v>1</v>
      </c>
      <c r="F863" s="6">
        <f t="shared" si="176"/>
        <v>0</v>
      </c>
      <c r="G863" s="1">
        <f t="shared" si="177"/>
        <v>83</v>
      </c>
      <c r="H863" s="2">
        <f t="shared" si="178"/>
        <v>3.9655996177735311E-2</v>
      </c>
      <c r="I863" s="7"/>
      <c r="J863" s="2">
        <f t="shared" si="179"/>
        <v>0.47730530339225991</v>
      </c>
      <c r="K863" s="2">
        <f t="shared" si="180"/>
        <v>0.51696129956999526</v>
      </c>
      <c r="L863" s="2">
        <f t="shared" si="181"/>
        <v>0</v>
      </c>
      <c r="M863" s="2">
        <f t="shared" si="182"/>
        <v>5.7333970377448917E-3</v>
      </c>
      <c r="N863" s="53">
        <v>999</v>
      </c>
      <c r="O863" s="53">
        <v>1082</v>
      </c>
      <c r="Q863" s="53">
        <v>9</v>
      </c>
      <c r="X863" s="53">
        <v>0</v>
      </c>
      <c r="Y863" s="53">
        <v>3</v>
      </c>
      <c r="AA863" s="53"/>
      <c r="AG863" t="str">
        <f t="shared" si="185"/>
        <v>Marion</v>
      </c>
      <c r="AH863" t="s">
        <v>1668</v>
      </c>
      <c r="AI863">
        <v>4</v>
      </c>
      <c r="AK863" s="92">
        <v>25</v>
      </c>
      <c r="AL863" s="94">
        <v>23</v>
      </c>
      <c r="AM863" s="94">
        <v>70</v>
      </c>
      <c r="AN863" s="98">
        <v>38540</v>
      </c>
      <c r="AO863" s="98">
        <f t="shared" si="183"/>
        <v>25023</v>
      </c>
      <c r="AP863" t="s">
        <v>1353</v>
      </c>
      <c r="AQ863">
        <f t="shared" si="184"/>
        <v>2538540</v>
      </c>
      <c r="AU863">
        <v>26.69</v>
      </c>
      <c r="AV863">
        <v>12.06</v>
      </c>
      <c r="AW863">
        <v>14.63</v>
      </c>
    </row>
    <row r="864" spans="1:49" hidden="1" outlineLevel="1">
      <c r="A864" s="54" t="s">
        <v>1556</v>
      </c>
      <c r="B864" s="8" t="s">
        <v>2356</v>
      </c>
      <c r="C864" s="1">
        <f t="shared" si="175"/>
        <v>11628</v>
      </c>
      <c r="D864" s="6">
        <f>IF(N864&gt;0, RANK(N864,(N864:P864,Q864:AE864)),0)</f>
        <v>1</v>
      </c>
      <c r="E864" s="6">
        <f>IF(O864&gt;0,RANK(O864,(N864:P864,Q864:AE864)),0)</f>
        <v>2</v>
      </c>
      <c r="F864" s="6">
        <f t="shared" si="176"/>
        <v>0</v>
      </c>
      <c r="G864" s="1">
        <f t="shared" si="177"/>
        <v>1745</v>
      </c>
      <c r="H864" s="2">
        <f t="shared" si="178"/>
        <v>0.15006879944960441</v>
      </c>
      <c r="I864" s="7"/>
      <c r="J864" s="2">
        <f t="shared" si="179"/>
        <v>0.57017543859649122</v>
      </c>
      <c r="K864" s="2">
        <f t="shared" si="180"/>
        <v>0.42010663914688684</v>
      </c>
      <c r="L864" s="2">
        <f t="shared" si="181"/>
        <v>0</v>
      </c>
      <c r="M864" s="2">
        <f t="shared" si="182"/>
        <v>9.7179222566219359E-3</v>
      </c>
      <c r="N864" s="53">
        <v>6630</v>
      </c>
      <c r="O864" s="53">
        <v>4885</v>
      </c>
      <c r="Q864" s="53">
        <v>86</v>
      </c>
      <c r="X864" s="53">
        <v>11</v>
      </c>
      <c r="Y864" s="53">
        <v>16</v>
      </c>
      <c r="AA864" s="53"/>
      <c r="AG864" t="str">
        <f t="shared" si="185"/>
        <v>Marlborough</v>
      </c>
      <c r="AH864" t="s">
        <v>1792</v>
      </c>
      <c r="AI864">
        <v>3</v>
      </c>
      <c r="AK864" s="92">
        <v>25</v>
      </c>
      <c r="AL864" s="94">
        <v>17</v>
      </c>
      <c r="AM864" s="94">
        <v>140</v>
      </c>
      <c r="AN864" s="98">
        <v>38715</v>
      </c>
      <c r="AO864" s="98">
        <f t="shared" si="183"/>
        <v>25017</v>
      </c>
      <c r="AP864" t="s">
        <v>2485</v>
      </c>
      <c r="AQ864">
        <f t="shared" si="184"/>
        <v>2538715</v>
      </c>
      <c r="AU864">
        <v>22.17</v>
      </c>
      <c r="AV864">
        <v>1.08</v>
      </c>
      <c r="AW864">
        <v>21.09</v>
      </c>
    </row>
    <row r="865" spans="1:49" hidden="1" outlineLevel="1">
      <c r="A865" s="54" t="s">
        <v>1582</v>
      </c>
      <c r="B865" s="8" t="s">
        <v>2356</v>
      </c>
      <c r="C865" s="1">
        <f t="shared" si="175"/>
        <v>9592</v>
      </c>
      <c r="D865" s="6">
        <f>IF(N865&gt;0, RANK(N865,(N865:P865,Q865:AE865)),0)</f>
        <v>1</v>
      </c>
      <c r="E865" s="6">
        <f>IF(O865&gt;0,RANK(O865,(N865:P865,Q865:AE865)),0)</f>
        <v>2</v>
      </c>
      <c r="F865" s="6">
        <f t="shared" si="176"/>
        <v>0</v>
      </c>
      <c r="G865" s="1">
        <f t="shared" si="177"/>
        <v>624</v>
      </c>
      <c r="H865" s="2">
        <f t="shared" si="178"/>
        <v>6.5054211843202675E-2</v>
      </c>
      <c r="I865" s="7"/>
      <c r="J865" s="2">
        <f t="shared" si="179"/>
        <v>0.5284612176814012</v>
      </c>
      <c r="K865" s="2">
        <f t="shared" si="180"/>
        <v>0.46340700583819849</v>
      </c>
      <c r="L865" s="2">
        <f t="shared" si="181"/>
        <v>0</v>
      </c>
      <c r="M865" s="2">
        <f t="shared" si="182"/>
        <v>8.1317764804003101E-3</v>
      </c>
      <c r="N865" s="53">
        <v>5069</v>
      </c>
      <c r="O865" s="53">
        <v>4445</v>
      </c>
      <c r="Q865" s="53">
        <v>56</v>
      </c>
      <c r="X865" s="53">
        <v>1</v>
      </c>
      <c r="Y865" s="53">
        <v>21</v>
      </c>
      <c r="AA865" s="53"/>
      <c r="AG865" t="str">
        <f t="shared" si="185"/>
        <v>Marshfield</v>
      </c>
      <c r="AH865" t="s">
        <v>1668</v>
      </c>
      <c r="AI865">
        <v>10</v>
      </c>
      <c r="AK865" s="92">
        <v>25</v>
      </c>
      <c r="AL865" s="94">
        <v>23</v>
      </c>
      <c r="AM865" s="94">
        <v>75</v>
      </c>
      <c r="AN865" s="98">
        <v>38855</v>
      </c>
      <c r="AO865" s="98">
        <f t="shared" si="183"/>
        <v>25023</v>
      </c>
      <c r="AP865" t="s">
        <v>1353</v>
      </c>
      <c r="AQ865">
        <f t="shared" si="184"/>
        <v>2538855</v>
      </c>
      <c r="AU865">
        <v>31.73</v>
      </c>
      <c r="AV865">
        <v>3.28</v>
      </c>
      <c r="AW865">
        <v>28.45</v>
      </c>
    </row>
    <row r="866" spans="1:49" hidden="1" outlineLevel="1">
      <c r="A866" s="54" t="s">
        <v>210</v>
      </c>
      <c r="B866" s="8" t="s">
        <v>2356</v>
      </c>
      <c r="C866" s="1">
        <f t="shared" si="175"/>
        <v>3959</v>
      </c>
      <c r="D866" s="6">
        <f>IF(N866&gt;0, RANK(N866,(N866:P866,Q866:AE866)),0)</f>
        <v>1</v>
      </c>
      <c r="E866" s="6">
        <f>IF(O866&gt;0,RANK(O866,(N866:P866,Q866:AE866)),0)</f>
        <v>2</v>
      </c>
      <c r="F866" s="6">
        <f t="shared" si="176"/>
        <v>0</v>
      </c>
      <c r="G866" s="1">
        <f t="shared" si="177"/>
        <v>363</v>
      </c>
      <c r="H866" s="2">
        <f t="shared" si="178"/>
        <v>9.1689820661783272E-2</v>
      </c>
      <c r="I866" s="7"/>
      <c r="J866" s="2">
        <f t="shared" si="179"/>
        <v>0.54003536246526895</v>
      </c>
      <c r="K866" s="2">
        <f t="shared" si="180"/>
        <v>0.44834554180348574</v>
      </c>
      <c r="L866" s="2">
        <f t="shared" si="181"/>
        <v>0</v>
      </c>
      <c r="M866" s="2">
        <f t="shared" si="182"/>
        <v>1.161909573124531E-2</v>
      </c>
      <c r="N866" s="53">
        <v>2138</v>
      </c>
      <c r="O866" s="53">
        <v>1775</v>
      </c>
      <c r="Q866" s="53">
        <v>29</v>
      </c>
      <c r="X866" s="53">
        <v>1</v>
      </c>
      <c r="Y866" s="53">
        <v>16</v>
      </c>
      <c r="AA866" s="53"/>
      <c r="AG866" t="str">
        <f t="shared" si="185"/>
        <v>Mashpee</v>
      </c>
      <c r="AH866" t="s">
        <v>156</v>
      </c>
      <c r="AI866">
        <v>10</v>
      </c>
      <c r="AK866" s="92">
        <v>25</v>
      </c>
      <c r="AL866" s="94">
        <v>1</v>
      </c>
      <c r="AM866" s="94">
        <v>45</v>
      </c>
      <c r="AN866" s="98">
        <v>39100</v>
      </c>
      <c r="AO866" s="98">
        <f t="shared" si="183"/>
        <v>25001</v>
      </c>
      <c r="AP866" t="s">
        <v>1353</v>
      </c>
      <c r="AQ866">
        <f t="shared" si="184"/>
        <v>2539100</v>
      </c>
      <c r="AU866">
        <v>27.24</v>
      </c>
      <c r="AV866">
        <v>3.76</v>
      </c>
      <c r="AW866">
        <v>23.48</v>
      </c>
    </row>
    <row r="867" spans="1:49" hidden="1" outlineLevel="1">
      <c r="A867" s="54" t="s">
        <v>2375</v>
      </c>
      <c r="B867" s="8" t="s">
        <v>2356</v>
      </c>
      <c r="C867" s="1">
        <f t="shared" si="175"/>
        <v>2945</v>
      </c>
      <c r="D867" s="6">
        <f>IF(N867&gt;0, RANK(N867,(N867:P867,Q867:AE867)),0)</f>
        <v>1</v>
      </c>
      <c r="E867" s="6">
        <f>IF(O867&gt;0,RANK(O867,(N867:P867,Q867:AE867)),0)</f>
        <v>2</v>
      </c>
      <c r="F867" s="6">
        <f t="shared" si="176"/>
        <v>0</v>
      </c>
      <c r="G867" s="1">
        <f t="shared" si="177"/>
        <v>69</v>
      </c>
      <c r="H867" s="2">
        <f t="shared" si="178"/>
        <v>2.3429541595925297E-2</v>
      </c>
      <c r="I867" s="7"/>
      <c r="J867" s="2">
        <f t="shared" si="179"/>
        <v>0.50696095076400682</v>
      </c>
      <c r="K867" s="2">
        <f t="shared" si="180"/>
        <v>0.48353140916808152</v>
      </c>
      <c r="L867" s="2">
        <f t="shared" si="181"/>
        <v>0</v>
      </c>
      <c r="M867" s="2">
        <f t="shared" si="182"/>
        <v>9.5076400679116602E-3</v>
      </c>
      <c r="N867" s="53">
        <v>1493</v>
      </c>
      <c r="O867" s="53">
        <v>1424</v>
      </c>
      <c r="Q867" s="53">
        <v>21</v>
      </c>
      <c r="X867" s="53">
        <v>0</v>
      </c>
      <c r="Y867" s="53">
        <v>7</v>
      </c>
      <c r="AA867" s="53"/>
      <c r="AG867" t="str">
        <f t="shared" si="185"/>
        <v>Mattapoisett</v>
      </c>
      <c r="AH867" t="s">
        <v>1668</v>
      </c>
      <c r="AI867">
        <v>4</v>
      </c>
      <c r="AK867" s="92">
        <v>25</v>
      </c>
      <c r="AL867" s="94">
        <v>23</v>
      </c>
      <c r="AM867" s="94">
        <v>80</v>
      </c>
      <c r="AN867" s="98">
        <v>39450</v>
      </c>
      <c r="AO867" s="98">
        <f t="shared" si="183"/>
        <v>25023</v>
      </c>
      <c r="AP867" t="s">
        <v>1353</v>
      </c>
      <c r="AQ867">
        <f t="shared" si="184"/>
        <v>2539450</v>
      </c>
      <c r="AU867">
        <v>23.33</v>
      </c>
      <c r="AV867">
        <v>6.85</v>
      </c>
      <c r="AW867">
        <v>16.48</v>
      </c>
    </row>
    <row r="868" spans="1:49" hidden="1" outlineLevel="1">
      <c r="A868" s="54" t="s">
        <v>953</v>
      </c>
      <c r="B868" s="8" t="s">
        <v>2356</v>
      </c>
      <c r="C868" s="1">
        <f t="shared" si="175"/>
        <v>4373</v>
      </c>
      <c r="D868" s="6">
        <f>IF(N868&gt;0, RANK(N868,(N868:P868,Q868:AE868)),0)</f>
        <v>1</v>
      </c>
      <c r="E868" s="6">
        <f>IF(O868&gt;0,RANK(O868,(N868:P868,Q868:AE868)),0)</f>
        <v>2</v>
      </c>
      <c r="F868" s="6">
        <f t="shared" si="176"/>
        <v>0</v>
      </c>
      <c r="G868" s="1">
        <f t="shared" si="177"/>
        <v>819</v>
      </c>
      <c r="H868" s="2">
        <f t="shared" si="178"/>
        <v>0.1872856162817288</v>
      </c>
      <c r="I868" s="7"/>
      <c r="J868" s="2">
        <f t="shared" si="179"/>
        <v>0.58861193688543334</v>
      </c>
      <c r="K868" s="2">
        <f t="shared" si="180"/>
        <v>0.40132632060370454</v>
      </c>
      <c r="L868" s="2">
        <f t="shared" si="181"/>
        <v>0</v>
      </c>
      <c r="M868" s="2">
        <f t="shared" si="182"/>
        <v>1.0061742510862115E-2</v>
      </c>
      <c r="N868" s="53">
        <v>2574</v>
      </c>
      <c r="O868" s="53">
        <v>1755</v>
      </c>
      <c r="Q868" s="53">
        <v>33</v>
      </c>
      <c r="X868" s="53">
        <v>9</v>
      </c>
      <c r="Y868" s="53">
        <v>2</v>
      </c>
      <c r="AA868" s="53"/>
      <c r="AG868" t="str">
        <f t="shared" si="185"/>
        <v>Maynard</v>
      </c>
      <c r="AH868" t="s">
        <v>1792</v>
      </c>
      <c r="AI868">
        <v>5</v>
      </c>
      <c r="AK868" s="92">
        <v>25</v>
      </c>
      <c r="AL868" s="94">
        <v>17</v>
      </c>
      <c r="AM868" s="94">
        <v>145</v>
      </c>
      <c r="AN868" s="98">
        <v>39625</v>
      </c>
      <c r="AO868" s="98">
        <f t="shared" si="183"/>
        <v>25017</v>
      </c>
      <c r="AP868" t="s">
        <v>1353</v>
      </c>
      <c r="AQ868">
        <f t="shared" si="184"/>
        <v>2539625</v>
      </c>
      <c r="AU868">
        <v>5.37</v>
      </c>
      <c r="AV868">
        <v>0.13</v>
      </c>
      <c r="AW868">
        <v>5.24</v>
      </c>
    </row>
    <row r="869" spans="1:49" hidden="1" outlineLevel="1">
      <c r="A869" s="54" t="s">
        <v>562</v>
      </c>
      <c r="B869" s="8" t="s">
        <v>2356</v>
      </c>
      <c r="C869" s="1">
        <f t="shared" si="175"/>
        <v>5349</v>
      </c>
      <c r="D869" s="6">
        <f>IF(N869&gt;0, RANK(N869,(N869:P869,Q869:AE869)),0)</f>
        <v>2</v>
      </c>
      <c r="E869" s="6">
        <f>IF(O869&gt;0,RANK(O869,(N869:P869,Q869:AE869)),0)</f>
        <v>1</v>
      </c>
      <c r="F869" s="6">
        <f t="shared" si="176"/>
        <v>0</v>
      </c>
      <c r="G869" s="1">
        <f t="shared" si="177"/>
        <v>276</v>
      </c>
      <c r="H869" s="2">
        <f t="shared" si="178"/>
        <v>5.1598429613011774E-2</v>
      </c>
      <c r="I869" s="7"/>
      <c r="J869" s="2">
        <f t="shared" si="179"/>
        <v>0.47186389979435406</v>
      </c>
      <c r="K869" s="2">
        <f t="shared" si="180"/>
        <v>0.52346232940736581</v>
      </c>
      <c r="L869" s="2">
        <f t="shared" si="181"/>
        <v>0</v>
      </c>
      <c r="M869" s="2">
        <f t="shared" si="182"/>
        <v>4.6737707982801302E-3</v>
      </c>
      <c r="N869" s="53">
        <v>2524</v>
      </c>
      <c r="O869" s="53">
        <v>2800</v>
      </c>
      <c r="Q869" s="53">
        <v>21</v>
      </c>
      <c r="X869" s="53">
        <v>0</v>
      </c>
      <c r="Y869" s="53">
        <v>4</v>
      </c>
      <c r="AA869" s="53"/>
      <c r="AG869" t="str">
        <f t="shared" si="185"/>
        <v>Medfield</v>
      </c>
      <c r="AH869" t="s">
        <v>2729</v>
      </c>
      <c r="AI869">
        <v>9</v>
      </c>
      <c r="AK869" s="92">
        <v>25</v>
      </c>
      <c r="AL869" s="94">
        <v>21</v>
      </c>
      <c r="AM869" s="94">
        <v>60</v>
      </c>
      <c r="AN869" s="98">
        <v>39765</v>
      </c>
      <c r="AO869" s="98">
        <f t="shared" si="183"/>
        <v>25021</v>
      </c>
      <c r="AP869" t="s">
        <v>1353</v>
      </c>
      <c r="AQ869">
        <f t="shared" si="184"/>
        <v>2539765</v>
      </c>
      <c r="AU869">
        <v>14.6</v>
      </c>
      <c r="AV869">
        <v>0.09</v>
      </c>
      <c r="AW869">
        <v>14.51</v>
      </c>
    </row>
    <row r="870" spans="1:49" hidden="1" outlineLevel="1">
      <c r="A870" s="54" t="s">
        <v>1737</v>
      </c>
      <c r="B870" s="8" t="s">
        <v>2356</v>
      </c>
      <c r="C870" s="1">
        <f t="shared" si="175"/>
        <v>21757</v>
      </c>
      <c r="D870" s="6">
        <f>IF(N870&gt;0, RANK(N870,(N870:P870,Q870:AE870)),0)</f>
        <v>1</v>
      </c>
      <c r="E870" s="6">
        <f>IF(O870&gt;0,RANK(O870,(N870:P870,Q870:AE870)),0)</f>
        <v>2</v>
      </c>
      <c r="F870" s="6">
        <f t="shared" si="176"/>
        <v>0</v>
      </c>
      <c r="G870" s="1">
        <f t="shared" si="177"/>
        <v>6481</v>
      </c>
      <c r="H870" s="2">
        <f t="shared" si="178"/>
        <v>0.29788114170152136</v>
      </c>
      <c r="I870" s="7"/>
      <c r="J870" s="2">
        <f t="shared" si="179"/>
        <v>0.645079744450062</v>
      </c>
      <c r="K870" s="2">
        <f t="shared" si="180"/>
        <v>0.3471986027485407</v>
      </c>
      <c r="L870" s="2">
        <f t="shared" si="181"/>
        <v>0</v>
      </c>
      <c r="M870" s="2">
        <f t="shared" si="182"/>
        <v>7.7216528013973051E-3</v>
      </c>
      <c r="N870" s="53">
        <v>14035</v>
      </c>
      <c r="O870" s="53">
        <v>7554</v>
      </c>
      <c r="Q870" s="53">
        <v>102</v>
      </c>
      <c r="X870" s="53">
        <v>22</v>
      </c>
      <c r="Y870" s="53">
        <v>44</v>
      </c>
      <c r="AA870" s="53"/>
      <c r="AG870" t="str">
        <f t="shared" si="185"/>
        <v>Medford</v>
      </c>
      <c r="AH870" t="s">
        <v>1792</v>
      </c>
      <c r="AI870">
        <v>7</v>
      </c>
      <c r="AK870" s="92">
        <v>25</v>
      </c>
      <c r="AL870" s="94">
        <v>17</v>
      </c>
      <c r="AM870" s="94">
        <v>150</v>
      </c>
      <c r="AN870" s="98">
        <v>39835</v>
      </c>
      <c r="AO870" s="98">
        <f t="shared" si="183"/>
        <v>25017</v>
      </c>
      <c r="AP870" t="s">
        <v>2485</v>
      </c>
      <c r="AQ870">
        <f t="shared" si="184"/>
        <v>2539835</v>
      </c>
      <c r="AU870">
        <v>8.64</v>
      </c>
      <c r="AV870">
        <v>0.5</v>
      </c>
      <c r="AW870">
        <v>8.14</v>
      </c>
    </row>
    <row r="871" spans="1:49" hidden="1" outlineLevel="1">
      <c r="A871" s="54" t="s">
        <v>969</v>
      </c>
      <c r="B871" s="8" t="s">
        <v>2356</v>
      </c>
      <c r="C871" s="1">
        <f t="shared" si="175"/>
        <v>4339</v>
      </c>
      <c r="D871" s="6">
        <f>IF(N871&gt;0, RANK(N871,(N871:P871,Q871:AE871)),0)</f>
        <v>1</v>
      </c>
      <c r="E871" s="6">
        <f>IF(O871&gt;0,RANK(O871,(N871:P871,Q871:AE871)),0)</f>
        <v>2</v>
      </c>
      <c r="F871" s="6">
        <f t="shared" si="176"/>
        <v>0</v>
      </c>
      <c r="G871" s="1">
        <f t="shared" si="177"/>
        <v>264</v>
      </c>
      <c r="H871" s="2">
        <f t="shared" si="178"/>
        <v>6.0843512330029964E-2</v>
      </c>
      <c r="I871" s="7"/>
      <c r="J871" s="2">
        <f t="shared" si="179"/>
        <v>0.52500576169624336</v>
      </c>
      <c r="K871" s="2">
        <f t="shared" si="180"/>
        <v>0.46416224936621342</v>
      </c>
      <c r="L871" s="2">
        <f t="shared" si="181"/>
        <v>0</v>
      </c>
      <c r="M871" s="2">
        <f t="shared" si="182"/>
        <v>1.0831988937543224E-2</v>
      </c>
      <c r="N871" s="53">
        <v>2278</v>
      </c>
      <c r="O871" s="53">
        <v>2014</v>
      </c>
      <c r="Q871" s="53">
        <v>38</v>
      </c>
      <c r="X871" s="53">
        <v>0</v>
      </c>
      <c r="Y871" s="53">
        <v>9</v>
      </c>
      <c r="AA871" s="53"/>
      <c r="AG871" t="str">
        <f t="shared" si="185"/>
        <v>Medway</v>
      </c>
      <c r="AH871" t="s">
        <v>2729</v>
      </c>
      <c r="AI871">
        <v>3</v>
      </c>
      <c r="AK871" s="92">
        <v>25</v>
      </c>
      <c r="AL871" s="94">
        <v>21</v>
      </c>
      <c r="AM871" s="94">
        <v>65</v>
      </c>
      <c r="AN871" s="98">
        <v>39975</v>
      </c>
      <c r="AO871" s="98">
        <f t="shared" si="183"/>
        <v>25021</v>
      </c>
      <c r="AP871" t="s">
        <v>1353</v>
      </c>
      <c r="AQ871">
        <f t="shared" si="184"/>
        <v>2539975</v>
      </c>
      <c r="AU871">
        <v>11.54</v>
      </c>
      <c r="AV871">
        <v>0.09</v>
      </c>
      <c r="AW871">
        <v>11.45</v>
      </c>
    </row>
    <row r="872" spans="1:49" hidden="1" outlineLevel="1">
      <c r="A872" s="54" t="s">
        <v>404</v>
      </c>
      <c r="B872" s="8" t="s">
        <v>2356</v>
      </c>
      <c r="C872" s="1">
        <f t="shared" si="175"/>
        <v>12814</v>
      </c>
      <c r="D872" s="6">
        <f>IF(N872&gt;0, RANK(N872,(N872:P872,Q872:AE872)),0)</f>
        <v>1</v>
      </c>
      <c r="E872" s="6">
        <f>IF(O872&gt;0,RANK(O872,(N872:P872,Q872:AE872)),0)</f>
        <v>2</v>
      </c>
      <c r="F872" s="6">
        <f t="shared" si="176"/>
        <v>0</v>
      </c>
      <c r="G872" s="1">
        <f t="shared" si="177"/>
        <v>1879</v>
      </c>
      <c r="H872" s="2">
        <f t="shared" si="178"/>
        <v>0.14663649133759951</v>
      </c>
      <c r="I872" s="7"/>
      <c r="J872" s="2">
        <f t="shared" si="179"/>
        <v>0.56976744186046513</v>
      </c>
      <c r="K872" s="2">
        <f t="shared" si="180"/>
        <v>0.42313095052286559</v>
      </c>
      <c r="L872" s="2">
        <f t="shared" si="181"/>
        <v>0</v>
      </c>
      <c r="M872" s="2">
        <f t="shared" si="182"/>
        <v>7.101607616669281E-3</v>
      </c>
      <c r="N872" s="53">
        <v>7301</v>
      </c>
      <c r="O872" s="53">
        <v>5422</v>
      </c>
      <c r="Q872" s="53">
        <v>67</v>
      </c>
      <c r="X872" s="53">
        <v>12</v>
      </c>
      <c r="Y872" s="53">
        <v>12</v>
      </c>
      <c r="AA872" s="53"/>
      <c r="AG872" t="str">
        <f t="shared" si="185"/>
        <v>Melrose</v>
      </c>
      <c r="AH872" t="s">
        <v>1792</v>
      </c>
      <c r="AI872">
        <v>7</v>
      </c>
      <c r="AK872" s="92">
        <v>25</v>
      </c>
      <c r="AL872" s="94">
        <v>17</v>
      </c>
      <c r="AM872" s="94">
        <v>155</v>
      </c>
      <c r="AN872" s="98">
        <v>40115</v>
      </c>
      <c r="AO872" s="98">
        <f t="shared" si="183"/>
        <v>25017</v>
      </c>
      <c r="AP872" t="s">
        <v>2485</v>
      </c>
      <c r="AQ872">
        <f t="shared" si="184"/>
        <v>2540115</v>
      </c>
      <c r="AU872">
        <v>4.75</v>
      </c>
      <c r="AV872">
        <v>0.06</v>
      </c>
      <c r="AW872">
        <v>4.6900000000000004</v>
      </c>
    </row>
    <row r="873" spans="1:49" hidden="1" outlineLevel="1">
      <c r="A873" s="54" t="s">
        <v>2003</v>
      </c>
      <c r="B873" s="8" t="s">
        <v>2356</v>
      </c>
      <c r="C873" s="1">
        <f t="shared" si="175"/>
        <v>1818</v>
      </c>
      <c r="D873" s="6">
        <f>IF(N873&gt;0, RANK(N873,(N873:P873,Q873:AE873)),0)</f>
        <v>2</v>
      </c>
      <c r="E873" s="6">
        <f>IF(O873&gt;0,RANK(O873,(N873:P873,Q873:AE873)),0)</f>
        <v>1</v>
      </c>
      <c r="F873" s="6">
        <f t="shared" si="176"/>
        <v>0</v>
      </c>
      <c r="G873" s="1">
        <f t="shared" si="177"/>
        <v>151</v>
      </c>
      <c r="H873" s="2">
        <f t="shared" si="178"/>
        <v>8.305830583058306E-2</v>
      </c>
      <c r="I873" s="7"/>
      <c r="J873" s="2">
        <f t="shared" si="179"/>
        <v>0.45489548954895487</v>
      </c>
      <c r="K873" s="2">
        <f t="shared" si="180"/>
        <v>0.53795379537953791</v>
      </c>
      <c r="L873" s="2">
        <f t="shared" si="181"/>
        <v>0</v>
      </c>
      <c r="M873" s="2">
        <f t="shared" si="182"/>
        <v>7.1507150715072187E-3</v>
      </c>
      <c r="N873" s="53">
        <v>827</v>
      </c>
      <c r="O873" s="53">
        <v>978</v>
      </c>
      <c r="Q873" s="53">
        <v>10</v>
      </c>
      <c r="X873" s="53">
        <v>1</v>
      </c>
      <c r="Y873" s="53">
        <v>2</v>
      </c>
      <c r="AA873" s="53"/>
      <c r="AG873" t="str">
        <f t="shared" si="185"/>
        <v>Mendon</v>
      </c>
      <c r="AH873" s="8" t="s">
        <v>1949</v>
      </c>
      <c r="AI873" s="8">
        <v>2</v>
      </c>
      <c r="AK873" s="92">
        <v>25</v>
      </c>
      <c r="AL873" s="94">
        <v>27</v>
      </c>
      <c r="AM873" s="94">
        <v>135</v>
      </c>
      <c r="AN873" s="98">
        <v>40255</v>
      </c>
      <c r="AO873" s="98">
        <f t="shared" si="183"/>
        <v>25027</v>
      </c>
      <c r="AP873" t="s">
        <v>1353</v>
      </c>
      <c r="AQ873">
        <f t="shared" si="184"/>
        <v>2540255</v>
      </c>
      <c r="AU873">
        <v>18.260000000000002</v>
      </c>
      <c r="AV873">
        <v>0.16</v>
      </c>
      <c r="AW873">
        <v>18.100000000000001</v>
      </c>
    </row>
    <row r="874" spans="1:49" hidden="1" outlineLevel="1">
      <c r="A874" s="54" t="s">
        <v>1424</v>
      </c>
      <c r="B874" s="8" t="s">
        <v>2356</v>
      </c>
      <c r="C874" s="1">
        <f t="shared" si="175"/>
        <v>2087</v>
      </c>
      <c r="D874" s="6">
        <f>IF(N874&gt;0, RANK(N874,(N874:P874,Q874:AE874)),0)</f>
        <v>1</v>
      </c>
      <c r="E874" s="6">
        <f>IF(O874&gt;0,RANK(O874,(N874:P874,Q874:AE874)),0)</f>
        <v>2</v>
      </c>
      <c r="F874" s="6">
        <f t="shared" si="176"/>
        <v>0</v>
      </c>
      <c r="G874" s="1">
        <f t="shared" si="177"/>
        <v>164</v>
      </c>
      <c r="H874" s="2">
        <f t="shared" si="178"/>
        <v>7.8581696214662197E-2</v>
      </c>
      <c r="I874" s="7"/>
      <c r="J874" s="2">
        <f t="shared" si="179"/>
        <v>0.53138476281744129</v>
      </c>
      <c r="K874" s="2">
        <f t="shared" si="180"/>
        <v>0.45280306660277914</v>
      </c>
      <c r="L874" s="2">
        <f t="shared" si="181"/>
        <v>0</v>
      </c>
      <c r="M874" s="2">
        <f t="shared" si="182"/>
        <v>1.5812170579779572E-2</v>
      </c>
      <c r="N874" s="53">
        <v>1109</v>
      </c>
      <c r="O874" s="53">
        <v>945</v>
      </c>
      <c r="Q874" s="53">
        <v>27</v>
      </c>
      <c r="X874" s="53">
        <v>0</v>
      </c>
      <c r="Y874" s="53">
        <v>6</v>
      </c>
      <c r="AA874" s="53"/>
      <c r="AG874" t="str">
        <f t="shared" si="185"/>
        <v>Merrimac</v>
      </c>
      <c r="AH874" t="s">
        <v>1956</v>
      </c>
      <c r="AI874">
        <v>6</v>
      </c>
      <c r="AK874" s="92">
        <v>25</v>
      </c>
      <c r="AL874" s="94">
        <v>9</v>
      </c>
      <c r="AM874" s="94">
        <v>90</v>
      </c>
      <c r="AN874" s="98">
        <v>40430</v>
      </c>
      <c r="AO874" s="98">
        <f t="shared" si="183"/>
        <v>25009</v>
      </c>
      <c r="AP874" t="s">
        <v>1353</v>
      </c>
      <c r="AQ874">
        <f t="shared" si="184"/>
        <v>2540430</v>
      </c>
      <c r="AU874">
        <v>8.83</v>
      </c>
      <c r="AV874">
        <v>0.3</v>
      </c>
      <c r="AW874">
        <v>8.5299999999999994</v>
      </c>
    </row>
    <row r="875" spans="1:49" hidden="1" outlineLevel="1">
      <c r="A875" s="54" t="s">
        <v>1866</v>
      </c>
      <c r="B875" s="8" t="s">
        <v>2356</v>
      </c>
      <c r="C875" s="1">
        <f t="shared" si="175"/>
        <v>15188</v>
      </c>
      <c r="D875" s="6">
        <f>IF(N875&gt;0, RANK(N875,(N875:P875,Q875:AE875)),0)</f>
        <v>1</v>
      </c>
      <c r="E875" s="6">
        <f>IF(O875&gt;0,RANK(O875,(N875:P875,Q875:AE875)),0)</f>
        <v>1</v>
      </c>
      <c r="F875" s="6">
        <f t="shared" si="176"/>
        <v>0</v>
      </c>
      <c r="G875" s="1">
        <f t="shared" si="177"/>
        <v>0</v>
      </c>
      <c r="H875" s="2">
        <f t="shared" si="178"/>
        <v>0</v>
      </c>
      <c r="I875" s="7"/>
      <c r="J875" s="2">
        <f t="shared" si="179"/>
        <v>0.49552278114300763</v>
      </c>
      <c r="K875" s="2">
        <f t="shared" si="180"/>
        <v>0.49552278114300763</v>
      </c>
      <c r="L875" s="2">
        <f t="shared" si="181"/>
        <v>0</v>
      </c>
      <c r="M875" s="2">
        <f t="shared" si="182"/>
        <v>8.954437713984742E-3</v>
      </c>
      <c r="N875" s="53">
        <v>7526</v>
      </c>
      <c r="O875" s="53">
        <v>7526</v>
      </c>
      <c r="Q875" s="53">
        <v>108</v>
      </c>
      <c r="X875" s="53">
        <v>0</v>
      </c>
      <c r="Y875" s="53">
        <v>28</v>
      </c>
      <c r="AA875" s="53"/>
      <c r="AG875" t="str">
        <f t="shared" si="185"/>
        <v>Methuen</v>
      </c>
      <c r="AH875" t="s">
        <v>1956</v>
      </c>
      <c r="AI875">
        <v>5</v>
      </c>
      <c r="AK875" s="92">
        <v>25</v>
      </c>
      <c r="AL875" s="94">
        <v>9</v>
      </c>
      <c r="AM875" s="94">
        <v>95</v>
      </c>
      <c r="AN875" s="98">
        <v>40710</v>
      </c>
      <c r="AO875" s="98">
        <f t="shared" si="183"/>
        <v>25009</v>
      </c>
      <c r="AP875" t="s">
        <v>2485</v>
      </c>
      <c r="AQ875">
        <f t="shared" si="184"/>
        <v>2540710</v>
      </c>
      <c r="AU875">
        <v>23.08</v>
      </c>
      <c r="AV875">
        <v>0.68</v>
      </c>
      <c r="AW875">
        <v>22.4</v>
      </c>
    </row>
    <row r="876" spans="1:49" hidden="1" outlineLevel="1">
      <c r="A876" s="54" t="s">
        <v>2488</v>
      </c>
      <c r="B876" s="8" t="s">
        <v>2356</v>
      </c>
      <c r="C876" s="1">
        <f t="shared" si="175"/>
        <v>5774</v>
      </c>
      <c r="D876" s="6">
        <f>IF(N876&gt;0, RANK(N876,(N876:P876,Q876:AE876)),0)</f>
        <v>2</v>
      </c>
      <c r="E876" s="6">
        <f>IF(O876&gt;0,RANK(O876,(N876:P876,Q876:AE876)),0)</f>
        <v>1</v>
      </c>
      <c r="F876" s="6">
        <f t="shared" si="176"/>
        <v>0</v>
      </c>
      <c r="G876" s="1">
        <f t="shared" si="177"/>
        <v>24</v>
      </c>
      <c r="H876" s="2">
        <f t="shared" si="178"/>
        <v>4.1565639071700728E-3</v>
      </c>
      <c r="I876" s="7"/>
      <c r="J876" s="2">
        <f t="shared" si="179"/>
        <v>0.49099411153446482</v>
      </c>
      <c r="K876" s="2">
        <f t="shared" si="180"/>
        <v>0.49515067544163494</v>
      </c>
      <c r="L876" s="2">
        <f t="shared" si="181"/>
        <v>0</v>
      </c>
      <c r="M876" s="2">
        <f t="shared" si="182"/>
        <v>1.3855213023900248E-2</v>
      </c>
      <c r="N876" s="53">
        <v>2835</v>
      </c>
      <c r="O876" s="53">
        <v>2859</v>
      </c>
      <c r="Q876" s="53">
        <v>56</v>
      </c>
      <c r="X876" s="53">
        <v>10</v>
      </c>
      <c r="Y876" s="53">
        <v>14</v>
      </c>
      <c r="AA876" s="53"/>
      <c r="AG876" t="str">
        <f t="shared" si="185"/>
        <v>Middleborough</v>
      </c>
      <c r="AH876" t="s">
        <v>1668</v>
      </c>
      <c r="AI876">
        <v>4</v>
      </c>
      <c r="AK876" s="92">
        <v>25</v>
      </c>
      <c r="AL876" s="94">
        <v>23</v>
      </c>
      <c r="AM876" s="94">
        <v>85</v>
      </c>
      <c r="AN876" s="98">
        <v>40850</v>
      </c>
      <c r="AO876" s="98">
        <f t="shared" si="183"/>
        <v>25023</v>
      </c>
      <c r="AP876" t="s">
        <v>1353</v>
      </c>
      <c r="AQ876">
        <f t="shared" si="184"/>
        <v>2540850</v>
      </c>
      <c r="AU876">
        <v>72.3</v>
      </c>
      <c r="AV876">
        <v>2.75</v>
      </c>
      <c r="AW876">
        <v>69.55</v>
      </c>
    </row>
    <row r="877" spans="1:49" hidden="1" outlineLevel="1">
      <c r="A877" s="54" t="s">
        <v>2388</v>
      </c>
      <c r="B877" s="8" t="s">
        <v>2356</v>
      </c>
      <c r="C877" s="1">
        <f t="shared" si="175"/>
        <v>184</v>
      </c>
      <c r="D877" s="6">
        <f>IF(N877&gt;0, RANK(N877,(N877:P877,Q877:AE877)),0)</f>
        <v>1</v>
      </c>
      <c r="E877" s="6">
        <f>IF(O877&gt;0,RANK(O877,(N877:P877,Q877:AE877)),0)</f>
        <v>2</v>
      </c>
      <c r="F877" s="6">
        <f t="shared" si="176"/>
        <v>0</v>
      </c>
      <c r="G877" s="1">
        <f t="shared" si="177"/>
        <v>35</v>
      </c>
      <c r="H877" s="2">
        <f t="shared" si="178"/>
        <v>0.19021739130434784</v>
      </c>
      <c r="I877" s="7"/>
      <c r="J877" s="2">
        <f t="shared" si="179"/>
        <v>0.58152173913043481</v>
      </c>
      <c r="K877" s="2">
        <f t="shared" si="180"/>
        <v>0.39130434782608697</v>
      </c>
      <c r="L877" s="2">
        <f t="shared" si="181"/>
        <v>0</v>
      </c>
      <c r="M877" s="2">
        <f t="shared" si="182"/>
        <v>2.7173913043478215E-2</v>
      </c>
      <c r="N877" s="53">
        <v>107</v>
      </c>
      <c r="O877" s="53">
        <v>72</v>
      </c>
      <c r="Q877" s="53">
        <v>4</v>
      </c>
      <c r="X877" s="53">
        <v>0</v>
      </c>
      <c r="Y877" s="53">
        <v>1</v>
      </c>
      <c r="AA877" s="53"/>
      <c r="AG877" t="str">
        <f t="shared" si="185"/>
        <v>Middlefield</v>
      </c>
      <c r="AH877" t="s">
        <v>1068</v>
      </c>
      <c r="AI877">
        <v>1</v>
      </c>
      <c r="AK877" s="92">
        <v>25</v>
      </c>
      <c r="AL877" s="94">
        <v>15</v>
      </c>
      <c r="AM877" s="94">
        <v>55</v>
      </c>
      <c r="AN877" s="98">
        <v>40990</v>
      </c>
      <c r="AO877" s="98">
        <f t="shared" si="183"/>
        <v>25015</v>
      </c>
      <c r="AP877" t="s">
        <v>1353</v>
      </c>
      <c r="AQ877">
        <f t="shared" si="184"/>
        <v>2540990</v>
      </c>
      <c r="AU877">
        <v>24.16</v>
      </c>
      <c r="AV877">
        <v>0.01</v>
      </c>
      <c r="AW877">
        <v>24.16</v>
      </c>
    </row>
    <row r="878" spans="1:49" hidden="1" outlineLevel="1">
      <c r="A878" s="54" t="s">
        <v>1289</v>
      </c>
      <c r="B878" s="8" t="s">
        <v>2356</v>
      </c>
      <c r="C878" s="1">
        <f t="shared" si="175"/>
        <v>2293</v>
      </c>
      <c r="D878" s="6">
        <f>IF(N878&gt;0, RANK(N878,(N878:P878,Q878:AE878)),0)</f>
        <v>1</v>
      </c>
      <c r="E878" s="6">
        <f>IF(O878&gt;0,RANK(O878,(N878:P878,Q878:AE878)),0)</f>
        <v>2</v>
      </c>
      <c r="F878" s="6">
        <f t="shared" si="176"/>
        <v>0</v>
      </c>
      <c r="G878" s="1">
        <f t="shared" si="177"/>
        <v>1</v>
      </c>
      <c r="H878" s="2">
        <f t="shared" si="178"/>
        <v>4.3610989969472308E-4</v>
      </c>
      <c r="I878" s="7"/>
      <c r="J878" s="2">
        <f t="shared" si="179"/>
        <v>0.49585695595290014</v>
      </c>
      <c r="K878" s="2">
        <f t="shared" si="180"/>
        <v>0.49542084605320541</v>
      </c>
      <c r="L878" s="2">
        <f t="shared" si="181"/>
        <v>0</v>
      </c>
      <c r="M878" s="2">
        <f t="shared" si="182"/>
        <v>8.7221979938944538E-3</v>
      </c>
      <c r="N878" s="53">
        <v>1137</v>
      </c>
      <c r="O878" s="53">
        <v>1136</v>
      </c>
      <c r="Q878" s="53">
        <v>15</v>
      </c>
      <c r="X878" s="53">
        <v>1</v>
      </c>
      <c r="Y878" s="53">
        <v>4</v>
      </c>
      <c r="AA878" s="53"/>
      <c r="AG878" t="str">
        <f t="shared" si="185"/>
        <v>Middleton</v>
      </c>
      <c r="AH878" t="s">
        <v>1956</v>
      </c>
      <c r="AI878">
        <v>6</v>
      </c>
      <c r="AK878" s="92">
        <v>25</v>
      </c>
      <c r="AL878" s="94">
        <v>9</v>
      </c>
      <c r="AM878" s="94">
        <v>100</v>
      </c>
      <c r="AN878" s="98">
        <v>41095</v>
      </c>
      <c r="AO878" s="98">
        <f t="shared" si="183"/>
        <v>25009</v>
      </c>
      <c r="AP878" t="s">
        <v>1353</v>
      </c>
      <c r="AQ878">
        <f t="shared" si="184"/>
        <v>2541095</v>
      </c>
      <c r="AU878">
        <v>14.44</v>
      </c>
      <c r="AV878">
        <v>0.48</v>
      </c>
      <c r="AW878">
        <v>13.97</v>
      </c>
    </row>
    <row r="879" spans="1:49" hidden="1" outlineLevel="1">
      <c r="A879" s="54" t="s">
        <v>839</v>
      </c>
      <c r="B879" s="8" t="s">
        <v>2356</v>
      </c>
      <c r="C879" s="1">
        <f t="shared" si="175"/>
        <v>8799</v>
      </c>
      <c r="D879" s="6">
        <f>IF(N879&gt;0, RANK(N879,(N879:P879,Q879:AE879)),0)</f>
        <v>1</v>
      </c>
      <c r="E879" s="6">
        <f>IF(O879&gt;0,RANK(O879,(N879:P879,Q879:AE879)),0)</f>
        <v>2</v>
      </c>
      <c r="F879" s="6">
        <f t="shared" si="176"/>
        <v>0</v>
      </c>
      <c r="G879" s="1">
        <f t="shared" si="177"/>
        <v>1963</v>
      </c>
      <c r="H879" s="2">
        <f t="shared" si="178"/>
        <v>0.22309353335606319</v>
      </c>
      <c r="I879" s="7"/>
      <c r="J879" s="2">
        <f t="shared" si="179"/>
        <v>0.60802363904989198</v>
      </c>
      <c r="K879" s="2">
        <f t="shared" si="180"/>
        <v>0.38493010569382885</v>
      </c>
      <c r="L879" s="2">
        <f t="shared" si="181"/>
        <v>0</v>
      </c>
      <c r="M879" s="2">
        <f t="shared" si="182"/>
        <v>7.0462552562791658E-3</v>
      </c>
      <c r="N879" s="53">
        <v>5350</v>
      </c>
      <c r="O879" s="53">
        <v>3387</v>
      </c>
      <c r="Q879" s="53">
        <v>46</v>
      </c>
      <c r="X879" s="53">
        <v>0</v>
      </c>
      <c r="Y879" s="53">
        <v>16</v>
      </c>
      <c r="AA879" s="53"/>
      <c r="AG879" t="str">
        <f t="shared" si="185"/>
        <v>Milford</v>
      </c>
      <c r="AH879" s="8" t="s">
        <v>1949</v>
      </c>
      <c r="AI879" s="8">
        <v>2</v>
      </c>
      <c r="AK879" s="92">
        <v>25</v>
      </c>
      <c r="AL879" s="94">
        <v>27</v>
      </c>
      <c r="AM879" s="94">
        <v>140</v>
      </c>
      <c r="AN879" s="98">
        <v>41165</v>
      </c>
      <c r="AO879" s="98">
        <f t="shared" si="183"/>
        <v>25027</v>
      </c>
      <c r="AP879" t="s">
        <v>1353</v>
      </c>
      <c r="AQ879">
        <f t="shared" si="184"/>
        <v>2541165</v>
      </c>
      <c r="AU879">
        <v>14.87</v>
      </c>
      <c r="AV879">
        <v>0.27</v>
      </c>
      <c r="AW879">
        <v>14.6</v>
      </c>
    </row>
    <row r="880" spans="1:49" hidden="1" outlineLevel="1">
      <c r="A880" s="54" t="s">
        <v>1578</v>
      </c>
      <c r="B880" s="8" t="s">
        <v>2356</v>
      </c>
      <c r="C880" s="1">
        <f t="shared" si="175"/>
        <v>4673</v>
      </c>
      <c r="D880" s="6">
        <f>IF(N880&gt;0, RANK(N880,(N880:P880,Q880:AE880)),0)</f>
        <v>1</v>
      </c>
      <c r="E880" s="6">
        <f>IF(O880&gt;0,RANK(O880,(N880:P880,Q880:AE880)),0)</f>
        <v>2</v>
      </c>
      <c r="F880" s="6">
        <f t="shared" si="176"/>
        <v>0</v>
      </c>
      <c r="G880" s="1">
        <f t="shared" si="177"/>
        <v>479</v>
      </c>
      <c r="H880" s="2">
        <f t="shared" si="178"/>
        <v>0.10250374491761181</v>
      </c>
      <c r="I880" s="7"/>
      <c r="J880" s="2">
        <f t="shared" si="179"/>
        <v>0.54654397603252725</v>
      </c>
      <c r="K880" s="2">
        <f t="shared" si="180"/>
        <v>0.44404023111491547</v>
      </c>
      <c r="L880" s="2">
        <f t="shared" si="181"/>
        <v>0</v>
      </c>
      <c r="M880" s="2">
        <f t="shared" si="182"/>
        <v>9.4157928525572809E-3</v>
      </c>
      <c r="N880" s="53">
        <v>2554</v>
      </c>
      <c r="O880" s="53">
        <v>2075</v>
      </c>
      <c r="Q880" s="53">
        <v>30</v>
      </c>
      <c r="X880" s="53">
        <v>4</v>
      </c>
      <c r="Y880" s="53">
        <v>10</v>
      </c>
      <c r="AA880" s="53"/>
      <c r="AG880" t="str">
        <f t="shared" si="185"/>
        <v>Millbury</v>
      </c>
      <c r="AH880" s="8" t="s">
        <v>1949</v>
      </c>
      <c r="AI880" s="8">
        <v>2</v>
      </c>
      <c r="AK880" s="92">
        <v>25</v>
      </c>
      <c r="AL880" s="94">
        <v>27</v>
      </c>
      <c r="AM880" s="94">
        <v>145</v>
      </c>
      <c r="AN880" s="98">
        <v>41340</v>
      </c>
      <c r="AO880" s="98">
        <f t="shared" si="183"/>
        <v>25027</v>
      </c>
      <c r="AP880" t="s">
        <v>1353</v>
      </c>
      <c r="AQ880">
        <f t="shared" si="184"/>
        <v>2541340</v>
      </c>
      <c r="AU880">
        <v>16.260000000000002</v>
      </c>
      <c r="AV880">
        <v>0.52</v>
      </c>
      <c r="AW880">
        <v>15.73</v>
      </c>
    </row>
    <row r="881" spans="1:49" hidden="1" outlineLevel="1">
      <c r="A881" s="54" t="s">
        <v>560</v>
      </c>
      <c r="B881" s="8" t="s">
        <v>2356</v>
      </c>
      <c r="C881" s="1">
        <f t="shared" si="175"/>
        <v>3323</v>
      </c>
      <c r="D881" s="6">
        <f>IF(N881&gt;0, RANK(N881,(N881:P881,Q881:AE881)),0)</f>
        <v>1</v>
      </c>
      <c r="E881" s="6">
        <f>IF(O881&gt;0,RANK(O881,(N881:P881,Q881:AE881)),0)</f>
        <v>2</v>
      </c>
      <c r="F881" s="6">
        <f t="shared" si="176"/>
        <v>0</v>
      </c>
      <c r="G881" s="1">
        <f t="shared" si="177"/>
        <v>167</v>
      </c>
      <c r="H881" s="2">
        <f t="shared" si="178"/>
        <v>5.0255792958170328E-2</v>
      </c>
      <c r="I881" s="7"/>
      <c r="J881" s="2">
        <f t="shared" si="179"/>
        <v>0.52061390309960875</v>
      </c>
      <c r="K881" s="2">
        <f t="shared" si="180"/>
        <v>0.47035811014143847</v>
      </c>
      <c r="L881" s="2">
        <f t="shared" si="181"/>
        <v>0</v>
      </c>
      <c r="M881" s="2">
        <f t="shared" si="182"/>
        <v>9.0279867589527774E-3</v>
      </c>
      <c r="N881" s="53">
        <v>1730</v>
      </c>
      <c r="O881" s="53">
        <v>1563</v>
      </c>
      <c r="Q881" s="53">
        <v>25</v>
      </c>
      <c r="X881" s="53">
        <v>0</v>
      </c>
      <c r="Y881" s="53">
        <v>5</v>
      </c>
      <c r="AA881" s="53"/>
      <c r="AG881" t="str">
        <f t="shared" si="185"/>
        <v>Millis</v>
      </c>
      <c r="AH881" t="s">
        <v>2729</v>
      </c>
      <c r="AI881">
        <v>4</v>
      </c>
      <c r="AK881" s="92">
        <v>25</v>
      </c>
      <c r="AL881" s="94">
        <v>21</v>
      </c>
      <c r="AM881" s="94">
        <v>70</v>
      </c>
      <c r="AN881" s="98">
        <v>41515</v>
      </c>
      <c r="AO881" s="98">
        <f t="shared" si="183"/>
        <v>25021</v>
      </c>
      <c r="AP881" t="s">
        <v>1353</v>
      </c>
      <c r="AQ881">
        <f t="shared" si="184"/>
        <v>2541515</v>
      </c>
      <c r="AU881">
        <v>12.26</v>
      </c>
      <c r="AV881">
        <v>0.11</v>
      </c>
      <c r="AW881">
        <v>12.16</v>
      </c>
    </row>
    <row r="882" spans="1:49" hidden="1" outlineLevel="1">
      <c r="A882" s="54" t="s">
        <v>1221</v>
      </c>
      <c r="B882" s="8" t="s">
        <v>2356</v>
      </c>
      <c r="C882" s="1">
        <f t="shared" si="175"/>
        <v>836</v>
      </c>
      <c r="D882" s="6">
        <f>IF(N882&gt;0, RANK(N882,(N882:P882,Q882:AE882)),0)</f>
        <v>1</v>
      </c>
      <c r="E882" s="6">
        <f>IF(O882&gt;0,RANK(O882,(N882:P882,Q882:AE882)),0)</f>
        <v>2</v>
      </c>
      <c r="F882" s="6">
        <f t="shared" si="176"/>
        <v>0</v>
      </c>
      <c r="G882" s="1">
        <f t="shared" si="177"/>
        <v>141</v>
      </c>
      <c r="H882" s="2">
        <f t="shared" si="178"/>
        <v>0.1686602870813397</v>
      </c>
      <c r="I882" s="7"/>
      <c r="J882" s="2">
        <f t="shared" si="179"/>
        <v>0.57416267942583732</v>
      </c>
      <c r="K882" s="2">
        <f t="shared" si="180"/>
        <v>0.40550239234449759</v>
      </c>
      <c r="L882" s="2">
        <f t="shared" si="181"/>
        <v>0</v>
      </c>
      <c r="M882" s="2">
        <f t="shared" si="182"/>
        <v>2.0334928229665095E-2</v>
      </c>
      <c r="N882" s="53">
        <v>480</v>
      </c>
      <c r="O882" s="53">
        <v>339</v>
      </c>
      <c r="Q882" s="53">
        <v>13</v>
      </c>
      <c r="X882" s="53">
        <v>0</v>
      </c>
      <c r="Y882" s="53">
        <v>4</v>
      </c>
      <c r="AA882" s="53"/>
      <c r="AG882" t="str">
        <f t="shared" si="185"/>
        <v>Millville</v>
      </c>
      <c r="AH882" s="8" t="s">
        <v>1949</v>
      </c>
      <c r="AI882" s="8">
        <v>2</v>
      </c>
      <c r="AK882" s="92">
        <v>25</v>
      </c>
      <c r="AL882" s="94">
        <v>27</v>
      </c>
      <c r="AM882" s="94">
        <v>150</v>
      </c>
      <c r="AN882" s="98">
        <v>41585</v>
      </c>
      <c r="AO882" s="98">
        <f t="shared" si="183"/>
        <v>25027</v>
      </c>
      <c r="AP882" t="s">
        <v>1353</v>
      </c>
      <c r="AQ882">
        <f t="shared" si="184"/>
        <v>2541585</v>
      </c>
      <c r="AU882">
        <v>5</v>
      </c>
      <c r="AV882">
        <v>7.0000000000000007E-2</v>
      </c>
      <c r="AW882">
        <v>4.93</v>
      </c>
    </row>
    <row r="883" spans="1:49" hidden="1" outlineLevel="1">
      <c r="A883" s="54" t="s">
        <v>2376</v>
      </c>
      <c r="B883" s="8" t="s">
        <v>2356</v>
      </c>
      <c r="C883" s="1">
        <f t="shared" si="175"/>
        <v>12327</v>
      </c>
      <c r="D883" s="6">
        <f>IF(N883&gt;0, RANK(N883,(N883:P883,Q883:AE883)),0)</f>
        <v>1</v>
      </c>
      <c r="E883" s="6">
        <f>IF(O883&gt;0,RANK(O883,(N883:P883,Q883:AE883)),0)</f>
        <v>2</v>
      </c>
      <c r="F883" s="6">
        <f t="shared" si="176"/>
        <v>0</v>
      </c>
      <c r="G883" s="1">
        <f t="shared" si="177"/>
        <v>1531</v>
      </c>
      <c r="H883" s="2">
        <f t="shared" si="178"/>
        <v>0.12419891295530137</v>
      </c>
      <c r="I883" s="7"/>
      <c r="J883" s="2">
        <f t="shared" si="179"/>
        <v>0.55966577431654096</v>
      </c>
      <c r="K883" s="2">
        <f t="shared" si="180"/>
        <v>0.43546686136123958</v>
      </c>
      <c r="L883" s="2">
        <f t="shared" si="181"/>
        <v>0</v>
      </c>
      <c r="M883" s="2">
        <f t="shared" si="182"/>
        <v>4.8673643222194585E-3</v>
      </c>
      <c r="N883" s="53">
        <v>6899</v>
      </c>
      <c r="O883" s="53">
        <v>5368</v>
      </c>
      <c r="Q883" s="53">
        <v>43</v>
      </c>
      <c r="X883" s="53">
        <v>1</v>
      </c>
      <c r="Y883" s="53">
        <v>16</v>
      </c>
      <c r="AA883" s="53"/>
      <c r="AG883" t="str">
        <f t="shared" si="185"/>
        <v>Milton</v>
      </c>
      <c r="AH883" t="s">
        <v>2729</v>
      </c>
      <c r="AI883">
        <v>9</v>
      </c>
      <c r="AK883" s="92">
        <v>25</v>
      </c>
      <c r="AL883" s="94">
        <v>21</v>
      </c>
      <c r="AM883" s="94">
        <v>75</v>
      </c>
      <c r="AN883" s="98">
        <v>41690</v>
      </c>
      <c r="AO883" s="98">
        <f t="shared" si="183"/>
        <v>25021</v>
      </c>
      <c r="AP883" t="s">
        <v>1353</v>
      </c>
      <c r="AQ883">
        <f t="shared" si="184"/>
        <v>2541690</v>
      </c>
      <c r="AU883">
        <v>13.28</v>
      </c>
      <c r="AV883">
        <v>0.24</v>
      </c>
      <c r="AW883">
        <v>13.04</v>
      </c>
    </row>
    <row r="884" spans="1:49" hidden="1" outlineLevel="1">
      <c r="A884" s="54" t="s">
        <v>2192</v>
      </c>
      <c r="B884" s="8" t="s">
        <v>2356</v>
      </c>
      <c r="C884" s="1">
        <f t="shared" si="175"/>
        <v>45</v>
      </c>
      <c r="D884" s="6">
        <f>IF(N884&gt;0, RANK(N884,(N884:P884,Q884:AE884)),0)</f>
        <v>1</v>
      </c>
      <c r="E884" s="6">
        <f>IF(O884&gt;0,RANK(O884,(N884:P884,Q884:AE884)),0)</f>
        <v>2</v>
      </c>
      <c r="F884" s="6">
        <f t="shared" si="176"/>
        <v>0</v>
      </c>
      <c r="G884" s="1">
        <f t="shared" si="177"/>
        <v>2</v>
      </c>
      <c r="H884" s="2">
        <f t="shared" si="178"/>
        <v>4.4444444444444446E-2</v>
      </c>
      <c r="I884" s="7"/>
      <c r="J884" s="2">
        <f t="shared" si="179"/>
        <v>0.51111111111111107</v>
      </c>
      <c r="K884" s="2">
        <f t="shared" si="180"/>
        <v>0.46666666666666667</v>
      </c>
      <c r="L884" s="2">
        <f t="shared" si="181"/>
        <v>0</v>
      </c>
      <c r="M884" s="2">
        <f t="shared" si="182"/>
        <v>2.2222222222222254E-2</v>
      </c>
      <c r="N884" s="53">
        <v>23</v>
      </c>
      <c r="O884" s="53">
        <v>21</v>
      </c>
      <c r="Q884" s="53">
        <v>0</v>
      </c>
      <c r="X884" s="53">
        <v>0</v>
      </c>
      <c r="Y884" s="53">
        <v>1</v>
      </c>
      <c r="AA884" s="53"/>
      <c r="AG884" t="str">
        <f t="shared" si="185"/>
        <v>Monroe</v>
      </c>
      <c r="AH884" t="s">
        <v>2924</v>
      </c>
      <c r="AI884">
        <v>1</v>
      </c>
      <c r="AK884" s="92">
        <v>25</v>
      </c>
      <c r="AL884" s="94">
        <v>11</v>
      </c>
      <c r="AM884" s="94">
        <v>75</v>
      </c>
      <c r="AN884" s="98">
        <v>42040</v>
      </c>
      <c r="AO884" s="98">
        <f t="shared" si="183"/>
        <v>25011</v>
      </c>
      <c r="AP884" t="s">
        <v>1353</v>
      </c>
      <c r="AQ884">
        <f t="shared" si="184"/>
        <v>2542040</v>
      </c>
      <c r="AU884">
        <v>10.78</v>
      </c>
      <c r="AV884">
        <v>7.0000000000000007E-2</v>
      </c>
      <c r="AW884">
        <v>10.71</v>
      </c>
    </row>
    <row r="885" spans="1:49" hidden="1" outlineLevel="1">
      <c r="A885" s="54" t="s">
        <v>2180</v>
      </c>
      <c r="B885" s="8" t="s">
        <v>2356</v>
      </c>
      <c r="C885" s="1">
        <f t="shared" si="175"/>
        <v>2963</v>
      </c>
      <c r="D885" s="6">
        <f>IF(N885&gt;0, RANK(N885,(N885:P885,Q885:AE885)),0)</f>
        <v>1</v>
      </c>
      <c r="E885" s="6">
        <f>IF(O885&gt;0,RANK(O885,(N885:P885,Q885:AE885)),0)</f>
        <v>2</v>
      </c>
      <c r="F885" s="6">
        <f t="shared" si="176"/>
        <v>0</v>
      </c>
      <c r="G885" s="1">
        <f t="shared" si="177"/>
        <v>71</v>
      </c>
      <c r="H885" s="2">
        <f t="shared" si="178"/>
        <v>2.3962200472494095E-2</v>
      </c>
      <c r="I885" s="7"/>
      <c r="J885" s="2">
        <f t="shared" si="179"/>
        <v>0.50455619304758692</v>
      </c>
      <c r="K885" s="2">
        <f t="shared" si="180"/>
        <v>0.48059399257509283</v>
      </c>
      <c r="L885" s="2">
        <f t="shared" si="181"/>
        <v>0</v>
      </c>
      <c r="M885" s="2">
        <f t="shared" si="182"/>
        <v>1.4849814377320247E-2</v>
      </c>
      <c r="N885" s="53">
        <v>1495</v>
      </c>
      <c r="O885" s="53">
        <v>1424</v>
      </c>
      <c r="Q885" s="53">
        <v>35</v>
      </c>
      <c r="X885" s="53">
        <v>0</v>
      </c>
      <c r="Y885" s="53">
        <v>9</v>
      </c>
      <c r="AA885" s="53"/>
      <c r="AG885" t="str">
        <f t="shared" si="185"/>
        <v>Monson</v>
      </c>
      <c r="AH885" t="s">
        <v>271</v>
      </c>
      <c r="AI885">
        <v>2</v>
      </c>
      <c r="AK885" s="92">
        <v>25</v>
      </c>
      <c r="AL885" s="94">
        <v>13</v>
      </c>
      <c r="AM885" s="94">
        <v>65</v>
      </c>
      <c r="AN885" s="98">
        <v>42145</v>
      </c>
      <c r="AO885" s="98">
        <f t="shared" si="183"/>
        <v>25013</v>
      </c>
      <c r="AP885" t="s">
        <v>1353</v>
      </c>
      <c r="AQ885">
        <f t="shared" si="184"/>
        <v>2542145</v>
      </c>
      <c r="AU885">
        <v>44.82</v>
      </c>
      <c r="AV885">
        <v>0.54</v>
      </c>
      <c r="AW885">
        <v>44.28</v>
      </c>
    </row>
    <row r="886" spans="1:49" hidden="1" outlineLevel="1">
      <c r="A886" s="54" t="s">
        <v>1878</v>
      </c>
      <c r="B886" s="8" t="s">
        <v>2356</v>
      </c>
      <c r="C886" s="1">
        <f t="shared" si="175"/>
        <v>3065</v>
      </c>
      <c r="D886" s="6">
        <f>IF(N886&gt;0, RANK(N886,(N886:P886,Q886:AE886)),0)</f>
        <v>1</v>
      </c>
      <c r="E886" s="6">
        <f>IF(O886&gt;0,RANK(O886,(N886:P886,Q886:AE886)),0)</f>
        <v>2</v>
      </c>
      <c r="F886" s="6">
        <f t="shared" si="176"/>
        <v>0</v>
      </c>
      <c r="G886" s="1">
        <f t="shared" si="177"/>
        <v>932</v>
      </c>
      <c r="H886" s="2">
        <f t="shared" si="178"/>
        <v>0.30407830342577485</v>
      </c>
      <c r="I886" s="7"/>
      <c r="J886" s="2">
        <f t="shared" si="179"/>
        <v>0.64730831973898861</v>
      </c>
      <c r="K886" s="2">
        <f t="shared" si="180"/>
        <v>0.3432300163132137</v>
      </c>
      <c r="L886" s="2">
        <f t="shared" si="181"/>
        <v>0</v>
      </c>
      <c r="M886" s="2">
        <f t="shared" si="182"/>
        <v>9.4616639477976827E-3</v>
      </c>
      <c r="N886" s="53">
        <v>1984</v>
      </c>
      <c r="O886" s="53">
        <v>1052</v>
      </c>
      <c r="Q886" s="53">
        <v>18</v>
      </c>
      <c r="X886" s="53">
        <v>0</v>
      </c>
      <c r="Y886" s="53">
        <v>11</v>
      </c>
      <c r="AA886" s="53"/>
      <c r="AG886" t="str">
        <f t="shared" si="185"/>
        <v>Montague</v>
      </c>
      <c r="AH886" t="s">
        <v>2924</v>
      </c>
      <c r="AI886">
        <v>1</v>
      </c>
      <c r="AK886" s="92">
        <v>25</v>
      </c>
      <c r="AL886" s="94">
        <v>11</v>
      </c>
      <c r="AM886" s="94">
        <v>80</v>
      </c>
      <c r="AN886" s="98">
        <v>42285</v>
      </c>
      <c r="AO886" s="98">
        <f t="shared" si="183"/>
        <v>25011</v>
      </c>
      <c r="AP886" t="s">
        <v>1353</v>
      </c>
      <c r="AQ886">
        <f t="shared" si="184"/>
        <v>2542285</v>
      </c>
      <c r="AU886">
        <v>31.41</v>
      </c>
      <c r="AV886">
        <v>1.01</v>
      </c>
      <c r="AW886">
        <v>30.4</v>
      </c>
    </row>
    <row r="887" spans="1:49" hidden="1" outlineLevel="1">
      <c r="A887" s="54" t="s">
        <v>1798</v>
      </c>
      <c r="B887" s="8" t="s">
        <v>2356</v>
      </c>
      <c r="C887" s="1">
        <f t="shared" ref="C887:C950" si="186">SUM(N887:AE887)</f>
        <v>356</v>
      </c>
      <c r="D887" s="6">
        <f>IF(N887&gt;0, RANK(N887,(N887:P887,Q887:AE887)),0)</f>
        <v>1</v>
      </c>
      <c r="E887" s="6">
        <f>IF(O887&gt;0,RANK(O887,(N887:P887,Q887:AE887)),0)</f>
        <v>2</v>
      </c>
      <c r="F887" s="6">
        <f t="shared" ref="F887:F950" si="187">IF(P887&gt;0,RANK(P887,(N887:AE887)),0)</f>
        <v>0</v>
      </c>
      <c r="G887" s="1">
        <f t="shared" ref="G887:G950" si="188">IF(C887&gt;0,MAX(N887:P887)-LARGE(N887:P887,2),0)</f>
        <v>111</v>
      </c>
      <c r="H887" s="2">
        <f t="shared" ref="H887:H950" si="189">IF(C887&gt;0,G887/C887,0)</f>
        <v>0.31179775280898875</v>
      </c>
      <c r="I887" s="7"/>
      <c r="J887" s="2">
        <f t="shared" ref="J887:J950" si="190">IF(C887=0,"-",N887/C887)</f>
        <v>0.6460674157303371</v>
      </c>
      <c r="K887" s="2">
        <f t="shared" ref="K887:K950" si="191">IF(C887=0,"-",O887/C887)</f>
        <v>0.3342696629213483</v>
      </c>
      <c r="L887" s="2">
        <f t="shared" ref="L887:L950" si="192">IF(C887=0,"-",P887/C887)</f>
        <v>0</v>
      </c>
      <c r="M887" s="2">
        <f t="shared" ref="M887:M950" si="193">IF(C887=0,"-",(1-J887-K887-L887))</f>
        <v>1.9662921348314599E-2</v>
      </c>
      <c r="N887" s="53">
        <v>230</v>
      </c>
      <c r="O887" s="53">
        <v>119</v>
      </c>
      <c r="Q887" s="53">
        <v>7</v>
      </c>
      <c r="X887" s="53">
        <v>0</v>
      </c>
      <c r="Y887" s="53">
        <v>0</v>
      </c>
      <c r="AA887" s="53"/>
      <c r="AG887" t="str">
        <f t="shared" si="185"/>
        <v>Monterey</v>
      </c>
      <c r="AH887" t="s">
        <v>1968</v>
      </c>
      <c r="AI887">
        <v>1</v>
      </c>
      <c r="AK887" s="92">
        <v>25</v>
      </c>
      <c r="AL887" s="94">
        <v>3</v>
      </c>
      <c r="AM887" s="94">
        <v>75</v>
      </c>
      <c r="AN887" s="98">
        <v>42460</v>
      </c>
      <c r="AO887" s="98">
        <f t="shared" ref="AO887:AO950" si="194">AK887*1000+AL887</f>
        <v>25003</v>
      </c>
      <c r="AP887" t="s">
        <v>1353</v>
      </c>
      <c r="AQ887">
        <f t="shared" ref="AQ887:AQ950" si="195">AK887*100000+AN887</f>
        <v>2542460</v>
      </c>
      <c r="AU887">
        <v>27.32</v>
      </c>
      <c r="AV887">
        <v>0.82</v>
      </c>
      <c r="AW887">
        <v>26.5</v>
      </c>
    </row>
    <row r="888" spans="1:49" hidden="1" outlineLevel="1">
      <c r="A888" s="54" t="s">
        <v>496</v>
      </c>
      <c r="B888" s="8" t="s">
        <v>2356</v>
      </c>
      <c r="C888" s="1">
        <f t="shared" si="186"/>
        <v>352</v>
      </c>
      <c r="D888" s="6">
        <f>IF(N888&gt;0, RANK(N888,(N888:P888,Q888:AE888)),0)</f>
        <v>2</v>
      </c>
      <c r="E888" s="6">
        <f>IF(O888&gt;0,RANK(O888,(N888:P888,Q888:AE888)),0)</f>
        <v>1</v>
      </c>
      <c r="F888" s="6">
        <f t="shared" si="187"/>
        <v>0</v>
      </c>
      <c r="G888" s="1">
        <f t="shared" si="188"/>
        <v>89</v>
      </c>
      <c r="H888" s="2">
        <f t="shared" si="189"/>
        <v>0.25284090909090912</v>
      </c>
      <c r="I888" s="7"/>
      <c r="J888" s="2">
        <f t="shared" si="190"/>
        <v>0.36647727272727271</v>
      </c>
      <c r="K888" s="2">
        <f t="shared" si="191"/>
        <v>0.61931818181818177</v>
      </c>
      <c r="L888" s="2">
        <f t="shared" si="192"/>
        <v>0</v>
      </c>
      <c r="M888" s="2">
        <f t="shared" si="193"/>
        <v>1.4204545454545525E-2</v>
      </c>
      <c r="N888" s="53">
        <v>129</v>
      </c>
      <c r="O888" s="53">
        <v>218</v>
      </c>
      <c r="Q888" s="53">
        <v>3</v>
      </c>
      <c r="X888" s="53">
        <v>0</v>
      </c>
      <c r="Y888" s="53">
        <v>2</v>
      </c>
      <c r="AA888" s="53"/>
      <c r="AG888" t="str">
        <f t="shared" ref="AG888:AG951" si="196">A888</f>
        <v>Montgomery</v>
      </c>
      <c r="AH888" t="s">
        <v>271</v>
      </c>
      <c r="AI888">
        <v>1</v>
      </c>
      <c r="AK888" s="92">
        <v>25</v>
      </c>
      <c r="AL888" s="94">
        <v>13</v>
      </c>
      <c r="AM888" s="94">
        <v>70</v>
      </c>
      <c r="AN888" s="98">
        <v>42530</v>
      </c>
      <c r="AO888" s="98">
        <f t="shared" si="194"/>
        <v>25013</v>
      </c>
      <c r="AP888" t="s">
        <v>1353</v>
      </c>
      <c r="AQ888">
        <f t="shared" si="195"/>
        <v>2542530</v>
      </c>
      <c r="AU888">
        <v>15.19</v>
      </c>
      <c r="AV888">
        <v>0.13</v>
      </c>
      <c r="AW888">
        <v>15.05</v>
      </c>
    </row>
    <row r="889" spans="1:49" hidden="1" outlineLevel="1">
      <c r="A889" s="54" t="s">
        <v>1332</v>
      </c>
      <c r="B889" s="8" t="s">
        <v>2356</v>
      </c>
      <c r="C889" s="1">
        <f t="shared" si="186"/>
        <v>62</v>
      </c>
      <c r="D889" s="6">
        <f>IF(N889&gt;0, RANK(N889,(N889:P889,Q889:AE889)),0)</f>
        <v>1</v>
      </c>
      <c r="E889" s="6">
        <f>IF(O889&gt;0,RANK(O889,(N889:P889,Q889:AE889)),0)</f>
        <v>2</v>
      </c>
      <c r="F889" s="6">
        <f t="shared" si="187"/>
        <v>0</v>
      </c>
      <c r="G889" s="1">
        <f t="shared" si="188"/>
        <v>22</v>
      </c>
      <c r="H889" s="2">
        <f t="shared" si="189"/>
        <v>0.35483870967741937</v>
      </c>
      <c r="I889" s="7"/>
      <c r="J889" s="2">
        <f t="shared" si="190"/>
        <v>0.64516129032258063</v>
      </c>
      <c r="K889" s="2">
        <f t="shared" si="191"/>
        <v>0.29032258064516131</v>
      </c>
      <c r="L889" s="2">
        <f t="shared" si="192"/>
        <v>0</v>
      </c>
      <c r="M889" s="2">
        <f t="shared" si="193"/>
        <v>6.4516129032258063E-2</v>
      </c>
      <c r="N889" s="53">
        <v>40</v>
      </c>
      <c r="O889" s="53">
        <v>18</v>
      </c>
      <c r="Q889" s="53">
        <v>4</v>
      </c>
      <c r="X889" s="53">
        <v>0</v>
      </c>
      <c r="Y889" s="53">
        <v>0</v>
      </c>
      <c r="AA889" s="53"/>
      <c r="AG889" t="str">
        <f t="shared" si="196"/>
        <v>Mt. Washington</v>
      </c>
      <c r="AH889" t="s">
        <v>1968</v>
      </c>
      <c r="AI889">
        <v>1</v>
      </c>
      <c r="AK889" s="92">
        <v>25</v>
      </c>
      <c r="AL889" s="94">
        <v>3</v>
      </c>
      <c r="AM889" s="94">
        <v>80</v>
      </c>
      <c r="AN889" s="98">
        <v>43300</v>
      </c>
      <c r="AO889" s="98">
        <f t="shared" si="194"/>
        <v>25003</v>
      </c>
      <c r="AP889" t="s">
        <v>1353</v>
      </c>
      <c r="AQ889">
        <f t="shared" si="195"/>
        <v>2543300</v>
      </c>
      <c r="AU889">
        <v>22.37</v>
      </c>
      <c r="AV889">
        <v>0.15</v>
      </c>
      <c r="AW889">
        <v>22.22</v>
      </c>
    </row>
    <row r="890" spans="1:49" hidden="1" outlineLevel="1">
      <c r="A890" s="54" t="s">
        <v>2010</v>
      </c>
      <c r="B890" s="8" t="s">
        <v>2356</v>
      </c>
      <c r="C890" s="1">
        <f t="shared" si="186"/>
        <v>1961</v>
      </c>
      <c r="D890" s="6">
        <f>IF(N890&gt;0, RANK(N890,(N890:P890,Q890:AE890)),0)</f>
        <v>1</v>
      </c>
      <c r="E890" s="6">
        <f>IF(O890&gt;0,RANK(O890,(N890:P890,Q890:AE890)),0)</f>
        <v>2</v>
      </c>
      <c r="F890" s="6">
        <f t="shared" si="187"/>
        <v>0</v>
      </c>
      <c r="G890" s="1">
        <f t="shared" si="188"/>
        <v>449</v>
      </c>
      <c r="H890" s="2">
        <f t="shared" si="189"/>
        <v>0.22896481387047424</v>
      </c>
      <c r="I890" s="7"/>
      <c r="J890" s="2">
        <f t="shared" si="190"/>
        <v>0.61142274349821524</v>
      </c>
      <c r="K890" s="2">
        <f t="shared" si="191"/>
        <v>0.38245792962774094</v>
      </c>
      <c r="L890" s="2">
        <f t="shared" si="192"/>
        <v>0</v>
      </c>
      <c r="M890" s="2">
        <f t="shared" si="193"/>
        <v>6.1193268740438178E-3</v>
      </c>
      <c r="N890" s="53">
        <v>1199</v>
      </c>
      <c r="O890" s="53">
        <v>750</v>
      </c>
      <c r="Q890" s="53">
        <v>7</v>
      </c>
      <c r="X890" s="53">
        <v>5</v>
      </c>
      <c r="Y890" s="53">
        <v>0</v>
      </c>
      <c r="AA890" s="53"/>
      <c r="AG890" t="str">
        <f t="shared" si="196"/>
        <v>Nahant</v>
      </c>
      <c r="AH890" t="s">
        <v>1956</v>
      </c>
      <c r="AI890">
        <v>6</v>
      </c>
      <c r="AK890" s="92">
        <v>25</v>
      </c>
      <c r="AL890" s="94">
        <v>9</v>
      </c>
      <c r="AM890" s="94">
        <v>105</v>
      </c>
      <c r="AN890" s="98">
        <v>43580</v>
      </c>
      <c r="AO890" s="98">
        <f t="shared" si="194"/>
        <v>25009</v>
      </c>
      <c r="AP890" t="s">
        <v>1353</v>
      </c>
      <c r="AQ890">
        <f t="shared" si="195"/>
        <v>2543580</v>
      </c>
      <c r="AU890">
        <v>15.48</v>
      </c>
      <c r="AV890">
        <v>14.24</v>
      </c>
      <c r="AW890">
        <v>1.24</v>
      </c>
    </row>
    <row r="891" spans="1:49" hidden="1" outlineLevel="1">
      <c r="A891" s="54" t="s">
        <v>1640</v>
      </c>
      <c r="B891" s="8" t="s">
        <v>2356</v>
      </c>
      <c r="C891" s="1">
        <f t="shared" si="186"/>
        <v>2953</v>
      </c>
      <c r="D891" s="6">
        <f>IF(N891&gt;0, RANK(N891,(N891:P891,Q891:AE891)),0)</f>
        <v>1</v>
      </c>
      <c r="E891" s="6">
        <f>IF(O891&gt;0,RANK(O891,(N891:P891,Q891:AE891)),0)</f>
        <v>2</v>
      </c>
      <c r="F891" s="6">
        <f t="shared" si="187"/>
        <v>0</v>
      </c>
      <c r="G891" s="1">
        <f t="shared" si="188"/>
        <v>507</v>
      </c>
      <c r="H891" s="2">
        <f t="shared" si="189"/>
        <v>0.17168980697595665</v>
      </c>
      <c r="I891" s="7"/>
      <c r="J891" s="2">
        <f t="shared" si="190"/>
        <v>0.58347443278022348</v>
      </c>
      <c r="K891" s="2">
        <f t="shared" si="191"/>
        <v>0.41178462580426684</v>
      </c>
      <c r="L891" s="2">
        <f t="shared" si="192"/>
        <v>0</v>
      </c>
      <c r="M891" s="2">
        <f t="shared" si="193"/>
        <v>4.7409414155096807E-3</v>
      </c>
      <c r="N891" s="53">
        <v>1723</v>
      </c>
      <c r="O891" s="53">
        <v>1216</v>
      </c>
      <c r="Q891" s="53">
        <v>10</v>
      </c>
      <c r="X891" s="53">
        <v>1</v>
      </c>
      <c r="Y891" s="53">
        <v>3</v>
      </c>
      <c r="AA891" s="53"/>
      <c r="AG891" t="str">
        <f t="shared" si="196"/>
        <v>Nantucket</v>
      </c>
      <c r="AH891" t="s">
        <v>1640</v>
      </c>
      <c r="AI891">
        <v>10</v>
      </c>
      <c r="AK891" s="92">
        <v>25</v>
      </c>
      <c r="AL891" s="94">
        <v>19</v>
      </c>
      <c r="AM891" s="94">
        <v>5</v>
      </c>
      <c r="AN891" s="98">
        <v>43790</v>
      </c>
      <c r="AO891" s="98">
        <f t="shared" si="194"/>
        <v>25019</v>
      </c>
      <c r="AP891" t="s">
        <v>1353</v>
      </c>
      <c r="AQ891">
        <f t="shared" si="195"/>
        <v>2543790</v>
      </c>
      <c r="AU891">
        <v>105.27</v>
      </c>
      <c r="AV891">
        <v>57.46</v>
      </c>
      <c r="AW891">
        <v>47.81</v>
      </c>
    </row>
    <row r="892" spans="1:49" hidden="1" outlineLevel="1">
      <c r="A892" s="54" t="s">
        <v>2090</v>
      </c>
      <c r="B892" s="8" t="s">
        <v>2356</v>
      </c>
      <c r="C892" s="1">
        <f t="shared" si="186"/>
        <v>13645</v>
      </c>
      <c r="D892" s="6">
        <f>IF(N892&gt;0, RANK(N892,(N892:P892,Q892:AE892)),0)</f>
        <v>1</v>
      </c>
      <c r="E892" s="6">
        <f>IF(O892&gt;0,RANK(O892,(N892:P892,Q892:AE892)),0)</f>
        <v>2</v>
      </c>
      <c r="F892" s="6">
        <f t="shared" si="187"/>
        <v>0</v>
      </c>
      <c r="G892" s="1">
        <f t="shared" si="188"/>
        <v>2466</v>
      </c>
      <c r="H892" s="2">
        <f t="shared" si="189"/>
        <v>0.18072554049102235</v>
      </c>
      <c r="I892" s="7"/>
      <c r="J892" s="2">
        <f t="shared" si="190"/>
        <v>0.58666178087211429</v>
      </c>
      <c r="K892" s="2">
        <f t="shared" si="191"/>
        <v>0.405936240381092</v>
      </c>
      <c r="L892" s="2">
        <f t="shared" si="192"/>
        <v>0</v>
      </c>
      <c r="M892" s="2">
        <f t="shared" si="193"/>
        <v>7.4019787467937137E-3</v>
      </c>
      <c r="N892" s="53">
        <v>8005</v>
      </c>
      <c r="O892" s="53">
        <v>5539</v>
      </c>
      <c r="Q892" s="53">
        <v>79</v>
      </c>
      <c r="X892" s="53">
        <v>0</v>
      </c>
      <c r="Y892" s="53">
        <v>22</v>
      </c>
      <c r="AA892" s="53"/>
      <c r="AG892" t="str">
        <f t="shared" si="196"/>
        <v>Natick</v>
      </c>
      <c r="AH892" t="s">
        <v>1792</v>
      </c>
      <c r="AI892">
        <v>7</v>
      </c>
      <c r="AK892" s="92">
        <v>25</v>
      </c>
      <c r="AL892" s="94">
        <v>17</v>
      </c>
      <c r="AM892" s="94">
        <v>160</v>
      </c>
      <c r="AN892" s="98">
        <v>43895</v>
      </c>
      <c r="AO892" s="98">
        <f t="shared" si="194"/>
        <v>25017</v>
      </c>
      <c r="AP892" t="s">
        <v>1353</v>
      </c>
      <c r="AQ892">
        <f t="shared" si="195"/>
        <v>2543895</v>
      </c>
      <c r="AU892">
        <v>16.05</v>
      </c>
      <c r="AV892">
        <v>0.97</v>
      </c>
      <c r="AW892">
        <v>15.08</v>
      </c>
    </row>
    <row r="893" spans="1:49" hidden="1" outlineLevel="1">
      <c r="A893" s="54" t="s">
        <v>2011</v>
      </c>
      <c r="B893" s="8" t="s">
        <v>2356</v>
      </c>
      <c r="C893" s="1">
        <f t="shared" si="186"/>
        <v>14553</v>
      </c>
      <c r="D893" s="6">
        <f>IF(N893&gt;0, RANK(N893,(N893:P893,Q893:AE893)),0)</f>
        <v>1</v>
      </c>
      <c r="E893" s="6">
        <f>IF(O893&gt;0,RANK(O893,(N893:P893,Q893:AE893)),0)</f>
        <v>2</v>
      </c>
      <c r="F893" s="6">
        <f t="shared" si="187"/>
        <v>0</v>
      </c>
      <c r="G893" s="1">
        <f t="shared" si="188"/>
        <v>1384</v>
      </c>
      <c r="H893" s="2">
        <f t="shared" si="189"/>
        <v>9.5100666529237959E-2</v>
      </c>
      <c r="I893" s="7"/>
      <c r="J893" s="2">
        <f t="shared" si="190"/>
        <v>0.54490483061911632</v>
      </c>
      <c r="K893" s="2">
        <f t="shared" si="191"/>
        <v>0.44980416408987839</v>
      </c>
      <c r="L893" s="2">
        <f t="shared" si="192"/>
        <v>0</v>
      </c>
      <c r="M893" s="2">
        <f t="shared" si="193"/>
        <v>5.2910052910052907E-3</v>
      </c>
      <c r="N893" s="53">
        <v>7930</v>
      </c>
      <c r="O893" s="53">
        <v>6546</v>
      </c>
      <c r="Q893" s="53">
        <v>53</v>
      </c>
      <c r="X893" s="53">
        <v>16</v>
      </c>
      <c r="Y893" s="53">
        <v>8</v>
      </c>
      <c r="AA893" s="53"/>
      <c r="AG893" t="str">
        <f t="shared" si="196"/>
        <v>Needham</v>
      </c>
      <c r="AH893" t="s">
        <v>2729</v>
      </c>
      <c r="AI893">
        <v>9</v>
      </c>
      <c r="AK893" s="92">
        <v>25</v>
      </c>
      <c r="AL893" s="94">
        <v>21</v>
      </c>
      <c r="AM893" s="94">
        <v>80</v>
      </c>
      <c r="AN893" s="98">
        <v>44105</v>
      </c>
      <c r="AO893" s="98">
        <f t="shared" si="194"/>
        <v>25021</v>
      </c>
      <c r="AP893" t="s">
        <v>1353</v>
      </c>
      <c r="AQ893">
        <f t="shared" si="195"/>
        <v>2544105</v>
      </c>
      <c r="AU893">
        <v>12.7</v>
      </c>
      <c r="AV893">
        <v>0.09</v>
      </c>
      <c r="AW893">
        <v>12.61</v>
      </c>
    </row>
    <row r="894" spans="1:49" hidden="1" outlineLevel="1">
      <c r="A894" s="54" t="s">
        <v>634</v>
      </c>
      <c r="B894" s="8" t="s">
        <v>2356</v>
      </c>
      <c r="C894" s="1">
        <f t="shared" si="186"/>
        <v>90</v>
      </c>
      <c r="D894" s="6">
        <f>IF(N894&gt;0, RANK(N894,(N894:P894,Q894:AE894)),0)</f>
        <v>1</v>
      </c>
      <c r="E894" s="6">
        <f>IF(O894&gt;0,RANK(O894,(N894:P894,Q894:AE894)),0)</f>
        <v>2</v>
      </c>
      <c r="F894" s="6">
        <f t="shared" si="187"/>
        <v>0</v>
      </c>
      <c r="G894" s="1">
        <f t="shared" si="188"/>
        <v>20</v>
      </c>
      <c r="H894" s="2">
        <f t="shared" si="189"/>
        <v>0.22222222222222221</v>
      </c>
      <c r="I894" s="7"/>
      <c r="J894" s="2">
        <f t="shared" si="190"/>
        <v>0.6</v>
      </c>
      <c r="K894" s="2">
        <f t="shared" si="191"/>
        <v>0.37777777777777777</v>
      </c>
      <c r="L894" s="2">
        <f t="shared" si="192"/>
        <v>0</v>
      </c>
      <c r="M894" s="2">
        <f t="shared" si="193"/>
        <v>2.2222222222222254E-2</v>
      </c>
      <c r="N894" s="53">
        <v>54</v>
      </c>
      <c r="O894" s="53">
        <v>34</v>
      </c>
      <c r="Q894" s="53">
        <v>2</v>
      </c>
      <c r="X894" s="53">
        <v>0</v>
      </c>
      <c r="Y894" s="53">
        <v>0</v>
      </c>
      <c r="AA894" s="53"/>
      <c r="AG894" t="str">
        <f t="shared" si="196"/>
        <v>New Ashford</v>
      </c>
      <c r="AH894" t="s">
        <v>1968</v>
      </c>
      <c r="AI894">
        <v>1</v>
      </c>
      <c r="AK894" s="92">
        <v>25</v>
      </c>
      <c r="AL894" s="94">
        <v>3</v>
      </c>
      <c r="AM894" s="94">
        <v>85</v>
      </c>
      <c r="AN894" s="98">
        <v>44385</v>
      </c>
      <c r="AO894" s="98">
        <f t="shared" si="194"/>
        <v>25003</v>
      </c>
      <c r="AP894" t="s">
        <v>1353</v>
      </c>
      <c r="AQ894">
        <f t="shared" si="195"/>
        <v>2544385</v>
      </c>
      <c r="AU894">
        <v>13.54</v>
      </c>
      <c r="AV894">
        <v>0</v>
      </c>
      <c r="AW894">
        <v>13.54</v>
      </c>
    </row>
    <row r="895" spans="1:49" hidden="1" outlineLevel="1">
      <c r="A895" s="54" t="s">
        <v>876</v>
      </c>
      <c r="B895" s="8" t="s">
        <v>2356</v>
      </c>
      <c r="C895" s="1">
        <f t="shared" si="186"/>
        <v>25207</v>
      </c>
      <c r="D895" s="6">
        <f>IF(N895&gt;0, RANK(N895,(N895:P895,Q895:AE895)),0)</f>
        <v>1</v>
      </c>
      <c r="E895" s="6">
        <f>IF(O895&gt;0,RANK(O895,(N895:P895,Q895:AE895)),0)</f>
        <v>2</v>
      </c>
      <c r="F895" s="6">
        <f t="shared" si="187"/>
        <v>0</v>
      </c>
      <c r="G895" s="1">
        <f t="shared" si="188"/>
        <v>12088</v>
      </c>
      <c r="H895" s="2">
        <f t="shared" si="189"/>
        <v>0.4795493315348911</v>
      </c>
      <c r="I895" s="7"/>
      <c r="J895" s="2">
        <f t="shared" si="190"/>
        <v>0.73515293370889034</v>
      </c>
      <c r="K895" s="2">
        <f t="shared" si="191"/>
        <v>0.2556036021739993</v>
      </c>
      <c r="L895" s="2">
        <f t="shared" si="192"/>
        <v>0</v>
      </c>
      <c r="M895" s="2">
        <f t="shared" si="193"/>
        <v>9.243464117110356E-3</v>
      </c>
      <c r="N895" s="53">
        <v>18531</v>
      </c>
      <c r="O895" s="53">
        <v>6443</v>
      </c>
      <c r="Q895" s="53">
        <v>136</v>
      </c>
      <c r="X895" s="53">
        <v>10</v>
      </c>
      <c r="Y895" s="53">
        <v>87</v>
      </c>
      <c r="AA895" s="53"/>
      <c r="AG895" t="str">
        <f t="shared" si="196"/>
        <v>New Bedford</v>
      </c>
      <c r="AH895" t="s">
        <v>764</v>
      </c>
      <c r="AI895">
        <v>4</v>
      </c>
      <c r="AK895" s="92">
        <v>25</v>
      </c>
      <c r="AL895" s="94">
        <v>5</v>
      </c>
      <c r="AM895" s="94">
        <v>55</v>
      </c>
      <c r="AN895" s="98">
        <v>45000</v>
      </c>
      <c r="AO895" s="98">
        <f t="shared" si="194"/>
        <v>25005</v>
      </c>
      <c r="AP895" t="s">
        <v>2485</v>
      </c>
      <c r="AQ895">
        <f t="shared" si="195"/>
        <v>2545000</v>
      </c>
      <c r="AU895">
        <v>24.03</v>
      </c>
      <c r="AV895">
        <v>3.9</v>
      </c>
      <c r="AW895">
        <v>20.12</v>
      </c>
    </row>
    <row r="896" spans="1:49" hidden="1" outlineLevel="1">
      <c r="A896" s="54" t="s">
        <v>1471</v>
      </c>
      <c r="B896" s="8" t="s">
        <v>2356</v>
      </c>
      <c r="C896" s="1">
        <f t="shared" si="186"/>
        <v>372</v>
      </c>
      <c r="D896" s="6">
        <f>IF(N896&gt;0, RANK(N896,(N896:P896,Q896:AE896)),0)</f>
        <v>2</v>
      </c>
      <c r="E896" s="6">
        <f>IF(O896&gt;0,RANK(O896,(N896:P896,Q896:AE896)),0)</f>
        <v>1</v>
      </c>
      <c r="F896" s="6">
        <f t="shared" si="187"/>
        <v>0</v>
      </c>
      <c r="G896" s="1">
        <f t="shared" si="188"/>
        <v>58</v>
      </c>
      <c r="H896" s="2">
        <f t="shared" si="189"/>
        <v>0.15591397849462366</v>
      </c>
      <c r="I896" s="7"/>
      <c r="J896" s="2">
        <f t="shared" si="190"/>
        <v>0.41397849462365593</v>
      </c>
      <c r="K896" s="2">
        <f t="shared" si="191"/>
        <v>0.56989247311827962</v>
      </c>
      <c r="L896" s="2">
        <f t="shared" si="192"/>
        <v>0</v>
      </c>
      <c r="M896" s="2">
        <f t="shared" si="193"/>
        <v>1.6129032258064391E-2</v>
      </c>
      <c r="N896" s="53">
        <v>154</v>
      </c>
      <c r="O896" s="53">
        <v>212</v>
      </c>
      <c r="Q896" s="53">
        <v>1</v>
      </c>
      <c r="X896" s="53">
        <v>0</v>
      </c>
      <c r="Y896" s="53">
        <v>5</v>
      </c>
      <c r="AA896" s="53"/>
      <c r="AG896" t="str">
        <f t="shared" si="196"/>
        <v>New Braintree</v>
      </c>
      <c r="AH896" s="8" t="s">
        <v>1949</v>
      </c>
      <c r="AI896" s="8">
        <v>1</v>
      </c>
      <c r="AK896" s="92">
        <v>25</v>
      </c>
      <c r="AL896" s="94">
        <v>27</v>
      </c>
      <c r="AM896" s="94">
        <v>155</v>
      </c>
      <c r="AN896" s="98">
        <v>45105</v>
      </c>
      <c r="AO896" s="98">
        <f t="shared" si="194"/>
        <v>25027</v>
      </c>
      <c r="AP896" t="s">
        <v>1353</v>
      </c>
      <c r="AQ896">
        <f t="shared" si="195"/>
        <v>2545105</v>
      </c>
      <c r="AU896">
        <v>20.86</v>
      </c>
      <c r="AV896">
        <v>0.15</v>
      </c>
      <c r="AW896">
        <v>20.7</v>
      </c>
    </row>
    <row r="897" spans="1:49" hidden="1" outlineLevel="1">
      <c r="A897" s="54" t="s">
        <v>2390</v>
      </c>
      <c r="B897" s="8" t="s">
        <v>2356</v>
      </c>
      <c r="C897" s="1">
        <f t="shared" si="186"/>
        <v>461</v>
      </c>
      <c r="D897" s="6">
        <f>IF(N897&gt;0, RANK(N897,(N897:P897,Q897:AE897)),0)</f>
        <v>1</v>
      </c>
      <c r="E897" s="6">
        <f>IF(O897&gt;0,RANK(O897,(N897:P897,Q897:AE897)),0)</f>
        <v>2</v>
      </c>
      <c r="F897" s="6">
        <f t="shared" si="187"/>
        <v>0</v>
      </c>
      <c r="G897" s="1">
        <f t="shared" si="188"/>
        <v>20</v>
      </c>
      <c r="H897" s="2">
        <f t="shared" si="189"/>
        <v>4.3383947939262472E-2</v>
      </c>
      <c r="I897" s="7"/>
      <c r="J897" s="2">
        <f t="shared" si="190"/>
        <v>0.51193058568329719</v>
      </c>
      <c r="K897" s="2">
        <f t="shared" si="191"/>
        <v>0.46854663774403471</v>
      </c>
      <c r="L897" s="2">
        <f t="shared" si="192"/>
        <v>0</v>
      </c>
      <c r="M897" s="2">
        <f t="shared" si="193"/>
        <v>1.9522776572668099E-2</v>
      </c>
      <c r="N897" s="53">
        <v>236</v>
      </c>
      <c r="O897" s="53">
        <v>216</v>
      </c>
      <c r="Q897" s="53">
        <v>8</v>
      </c>
      <c r="X897" s="53">
        <v>0</v>
      </c>
      <c r="Y897" s="53">
        <v>1</v>
      </c>
      <c r="AA897" s="53"/>
      <c r="AG897" t="str">
        <f t="shared" si="196"/>
        <v>New Marlborough</v>
      </c>
      <c r="AH897" t="s">
        <v>1968</v>
      </c>
      <c r="AI897">
        <v>1</v>
      </c>
      <c r="AK897" s="92">
        <v>25</v>
      </c>
      <c r="AL897" s="94">
        <v>3</v>
      </c>
      <c r="AM897" s="94">
        <v>90</v>
      </c>
      <c r="AN897" s="98">
        <v>45420</v>
      </c>
      <c r="AO897" s="98">
        <f t="shared" si="194"/>
        <v>25003</v>
      </c>
      <c r="AP897" t="s">
        <v>1353</v>
      </c>
      <c r="AQ897">
        <f t="shared" si="195"/>
        <v>2545420</v>
      </c>
      <c r="AU897">
        <v>47.88</v>
      </c>
      <c r="AV897">
        <v>0.69</v>
      </c>
      <c r="AW897">
        <v>47.2</v>
      </c>
    </row>
    <row r="898" spans="1:49" hidden="1" outlineLevel="1">
      <c r="A898" s="54" t="s">
        <v>1189</v>
      </c>
      <c r="B898" s="8" t="s">
        <v>2356</v>
      </c>
      <c r="C898" s="1">
        <f t="shared" si="186"/>
        <v>375</v>
      </c>
      <c r="D898" s="6">
        <f>IF(N898&gt;0, RANK(N898,(N898:P898,Q898:AE898)),0)</f>
        <v>1</v>
      </c>
      <c r="E898" s="6">
        <f>IF(O898&gt;0,RANK(O898,(N898:P898,Q898:AE898)),0)</f>
        <v>2</v>
      </c>
      <c r="F898" s="6">
        <f t="shared" si="187"/>
        <v>0</v>
      </c>
      <c r="G898" s="1">
        <f t="shared" si="188"/>
        <v>53</v>
      </c>
      <c r="H898" s="2">
        <f t="shared" si="189"/>
        <v>0.14133333333333334</v>
      </c>
      <c r="I898" s="7"/>
      <c r="J898" s="2">
        <f t="shared" si="190"/>
        <v>0.56799999999999995</v>
      </c>
      <c r="K898" s="2">
        <f t="shared" si="191"/>
        <v>0.42666666666666669</v>
      </c>
      <c r="L898" s="2">
        <f t="shared" si="192"/>
        <v>0</v>
      </c>
      <c r="M898" s="2">
        <f t="shared" si="193"/>
        <v>5.3333333333333566E-3</v>
      </c>
      <c r="N898" s="53">
        <v>213</v>
      </c>
      <c r="O898" s="53">
        <v>160</v>
      </c>
      <c r="Q898" s="53">
        <v>1</v>
      </c>
      <c r="X898" s="53">
        <v>0</v>
      </c>
      <c r="Y898" s="53">
        <v>1</v>
      </c>
      <c r="AA898" s="53"/>
      <c r="AG898" t="str">
        <f t="shared" si="196"/>
        <v>New Salem</v>
      </c>
      <c r="AH898" t="s">
        <v>2924</v>
      </c>
      <c r="AI898">
        <v>1</v>
      </c>
      <c r="AK898" s="92">
        <v>25</v>
      </c>
      <c r="AL898" s="94">
        <v>11</v>
      </c>
      <c r="AM898" s="94">
        <v>85</v>
      </c>
      <c r="AN898" s="98">
        <v>45490</v>
      </c>
      <c r="AO898" s="98">
        <f t="shared" si="194"/>
        <v>25011</v>
      </c>
      <c r="AP898" t="s">
        <v>1353</v>
      </c>
      <c r="AQ898">
        <f t="shared" si="195"/>
        <v>2545490</v>
      </c>
      <c r="AU898">
        <v>58.75</v>
      </c>
      <c r="AV898">
        <v>13.77</v>
      </c>
      <c r="AW898">
        <v>44.98</v>
      </c>
    </row>
    <row r="899" spans="1:49" hidden="1" outlineLevel="1">
      <c r="A899" s="54" t="s">
        <v>1646</v>
      </c>
      <c r="B899" s="8" t="s">
        <v>2356</v>
      </c>
      <c r="C899" s="1">
        <f t="shared" si="186"/>
        <v>3033</v>
      </c>
      <c r="D899" s="6">
        <f>IF(N899&gt;0, RANK(N899,(N899:P899,Q899:AE899)),0)</f>
        <v>1</v>
      </c>
      <c r="E899" s="6">
        <f>IF(O899&gt;0,RANK(O899,(N899:P899,Q899:AE899)),0)</f>
        <v>2</v>
      </c>
      <c r="F899" s="6">
        <f t="shared" si="187"/>
        <v>0</v>
      </c>
      <c r="G899" s="1">
        <f t="shared" si="188"/>
        <v>136</v>
      </c>
      <c r="H899" s="2">
        <f t="shared" si="189"/>
        <v>4.4840092317837123E-2</v>
      </c>
      <c r="I899" s="7"/>
      <c r="J899" s="2">
        <f t="shared" si="190"/>
        <v>0.51862842070557202</v>
      </c>
      <c r="K899" s="2">
        <f t="shared" si="191"/>
        <v>0.47378832838773494</v>
      </c>
      <c r="L899" s="2">
        <f t="shared" si="192"/>
        <v>0</v>
      </c>
      <c r="M899" s="2">
        <f t="shared" si="193"/>
        <v>7.5832509066930398E-3</v>
      </c>
      <c r="N899" s="53">
        <v>1573</v>
      </c>
      <c r="O899" s="53">
        <v>1437</v>
      </c>
      <c r="Q899" s="53">
        <v>16</v>
      </c>
      <c r="X899" s="53">
        <v>0</v>
      </c>
      <c r="Y899" s="53">
        <v>7</v>
      </c>
      <c r="AA899" s="53"/>
      <c r="AG899" t="str">
        <f t="shared" si="196"/>
        <v>Newbury</v>
      </c>
      <c r="AH899" t="s">
        <v>1956</v>
      </c>
      <c r="AI899">
        <v>6</v>
      </c>
      <c r="AK899" s="92">
        <v>25</v>
      </c>
      <c r="AL899" s="94">
        <v>9</v>
      </c>
      <c r="AM899" s="94">
        <v>110</v>
      </c>
      <c r="AN899" s="98">
        <v>45175</v>
      </c>
      <c r="AO899" s="98">
        <f t="shared" si="194"/>
        <v>25009</v>
      </c>
      <c r="AP899" t="s">
        <v>1353</v>
      </c>
      <c r="AQ899">
        <f t="shared" si="195"/>
        <v>2545175</v>
      </c>
      <c r="AU899">
        <v>26.45</v>
      </c>
      <c r="AV899">
        <v>2.2000000000000002</v>
      </c>
      <c r="AW899">
        <v>24.25</v>
      </c>
    </row>
    <row r="900" spans="1:49" hidden="1" outlineLevel="1">
      <c r="A900" s="54" t="s">
        <v>2002</v>
      </c>
      <c r="B900" s="8" t="s">
        <v>2356</v>
      </c>
      <c r="C900" s="1">
        <f t="shared" si="186"/>
        <v>7668</v>
      </c>
      <c r="D900" s="6">
        <f>IF(N900&gt;0, RANK(N900,(N900:P900,Q900:AE900)),0)</f>
        <v>1</v>
      </c>
      <c r="E900" s="6">
        <f>IF(O900&gt;0,RANK(O900,(N900:P900,Q900:AE900)),0)</f>
        <v>2</v>
      </c>
      <c r="F900" s="6">
        <f t="shared" si="187"/>
        <v>0</v>
      </c>
      <c r="G900" s="1">
        <f t="shared" si="188"/>
        <v>1787</v>
      </c>
      <c r="H900" s="2">
        <f t="shared" si="189"/>
        <v>0.23304642670839854</v>
      </c>
      <c r="I900" s="7"/>
      <c r="J900" s="2">
        <f t="shared" si="190"/>
        <v>0.61215440792905584</v>
      </c>
      <c r="K900" s="2">
        <f t="shared" si="191"/>
        <v>0.37910798122065725</v>
      </c>
      <c r="L900" s="2">
        <f t="shared" si="192"/>
        <v>0</v>
      </c>
      <c r="M900" s="2">
        <f t="shared" si="193"/>
        <v>8.7376108502869032E-3</v>
      </c>
      <c r="N900" s="53">
        <v>4694</v>
      </c>
      <c r="O900" s="53">
        <v>2907</v>
      </c>
      <c r="Q900" s="53">
        <v>48</v>
      </c>
      <c r="X900" s="53">
        <v>7</v>
      </c>
      <c r="Y900" s="53">
        <v>12</v>
      </c>
      <c r="AA900" s="53"/>
      <c r="AG900" t="str">
        <f t="shared" si="196"/>
        <v>Newburyport</v>
      </c>
      <c r="AH900" t="s">
        <v>1956</v>
      </c>
      <c r="AI900">
        <v>6</v>
      </c>
      <c r="AK900" s="92">
        <v>25</v>
      </c>
      <c r="AL900" s="94">
        <v>9</v>
      </c>
      <c r="AM900" s="94">
        <v>115</v>
      </c>
      <c r="AN900" s="98">
        <v>45245</v>
      </c>
      <c r="AO900" s="98">
        <f t="shared" si="194"/>
        <v>25009</v>
      </c>
      <c r="AP900" t="s">
        <v>2485</v>
      </c>
      <c r="AQ900">
        <f t="shared" si="195"/>
        <v>2545245</v>
      </c>
      <c r="AU900">
        <v>10.59</v>
      </c>
      <c r="AV900">
        <v>2.2000000000000002</v>
      </c>
      <c r="AW900">
        <v>8.3800000000000008</v>
      </c>
    </row>
    <row r="901" spans="1:49" hidden="1" outlineLevel="1">
      <c r="A901" s="54" t="s">
        <v>2145</v>
      </c>
      <c r="B901" s="8" t="s">
        <v>2356</v>
      </c>
      <c r="C901" s="1">
        <f t="shared" si="186"/>
        <v>36778</v>
      </c>
      <c r="D901" s="6">
        <f>IF(N901&gt;0, RANK(N901,(N901:P901,Q901:AE901)),0)</f>
        <v>1</v>
      </c>
      <c r="E901" s="6">
        <f>IF(O901&gt;0,RANK(O901,(N901:P901,Q901:AE901)),0)</f>
        <v>2</v>
      </c>
      <c r="F901" s="6">
        <f t="shared" si="187"/>
        <v>0</v>
      </c>
      <c r="G901" s="1">
        <f t="shared" si="188"/>
        <v>16013</v>
      </c>
      <c r="H901" s="2">
        <f t="shared" si="189"/>
        <v>0.43539616074827342</v>
      </c>
      <c r="I901" s="7"/>
      <c r="J901" s="2">
        <f t="shared" si="190"/>
        <v>0.71512860949480672</v>
      </c>
      <c r="K901" s="2">
        <f t="shared" si="191"/>
        <v>0.27973244874653325</v>
      </c>
      <c r="L901" s="2">
        <f t="shared" si="192"/>
        <v>0</v>
      </c>
      <c r="M901" s="2">
        <f t="shared" si="193"/>
        <v>5.1389417586600317E-3</v>
      </c>
      <c r="N901" s="53">
        <v>26301</v>
      </c>
      <c r="O901" s="53">
        <v>10288</v>
      </c>
      <c r="Q901" s="53">
        <v>153</v>
      </c>
      <c r="X901" s="53">
        <v>0</v>
      </c>
      <c r="Y901" s="53">
        <v>36</v>
      </c>
      <c r="AA901" s="53"/>
      <c r="AG901" t="str">
        <f t="shared" si="196"/>
        <v>Newton</v>
      </c>
      <c r="AH901" t="s">
        <v>1792</v>
      </c>
      <c r="AI901">
        <v>4</v>
      </c>
      <c r="AK901" s="92">
        <v>25</v>
      </c>
      <c r="AL901" s="94">
        <v>17</v>
      </c>
      <c r="AM901" s="94">
        <v>165</v>
      </c>
      <c r="AN901" s="98">
        <v>45560</v>
      </c>
      <c r="AO901" s="98">
        <f t="shared" si="194"/>
        <v>25017</v>
      </c>
      <c r="AP901" t="s">
        <v>2485</v>
      </c>
      <c r="AQ901">
        <f t="shared" si="195"/>
        <v>2545560</v>
      </c>
      <c r="AU901">
        <v>18.2</v>
      </c>
      <c r="AV901">
        <v>0.15</v>
      </c>
      <c r="AW901">
        <v>18.05</v>
      </c>
    </row>
    <row r="902" spans="1:49" hidden="1" outlineLevel="1">
      <c r="A902" s="54" t="s">
        <v>2729</v>
      </c>
      <c r="B902" s="8" t="s">
        <v>2356</v>
      </c>
      <c r="C902" s="1">
        <f t="shared" si="186"/>
        <v>3674</v>
      </c>
      <c r="D902" s="6">
        <f>IF(N902&gt;0, RANK(N902,(N902:P902,Q902:AE902)),0)</f>
        <v>2</v>
      </c>
      <c r="E902" s="6">
        <f>IF(O902&gt;0,RANK(O902,(N902:P902,Q902:AE902)),0)</f>
        <v>1</v>
      </c>
      <c r="F902" s="6">
        <f t="shared" si="187"/>
        <v>0</v>
      </c>
      <c r="G902" s="1">
        <f t="shared" si="188"/>
        <v>503</v>
      </c>
      <c r="H902" s="2">
        <f t="shared" si="189"/>
        <v>0.13690800217746327</v>
      </c>
      <c r="I902" s="7"/>
      <c r="J902" s="2">
        <f t="shared" si="190"/>
        <v>0.42787152966793685</v>
      </c>
      <c r="K902" s="2">
        <f t="shared" si="191"/>
        <v>0.56477953184540008</v>
      </c>
      <c r="L902" s="2">
        <f t="shared" si="192"/>
        <v>0</v>
      </c>
      <c r="M902" s="2">
        <f t="shared" si="193"/>
        <v>7.3489384866630703E-3</v>
      </c>
      <c r="N902" s="53">
        <v>1572</v>
      </c>
      <c r="O902" s="53">
        <v>2075</v>
      </c>
      <c r="Q902" s="53">
        <v>26</v>
      </c>
      <c r="X902" s="53">
        <v>0</v>
      </c>
      <c r="Y902" s="53">
        <v>1</v>
      </c>
      <c r="AA902" s="53"/>
      <c r="AG902" t="str">
        <f t="shared" si="196"/>
        <v>Norfolk</v>
      </c>
      <c r="AH902" t="s">
        <v>2729</v>
      </c>
      <c r="AI902">
        <v>4</v>
      </c>
      <c r="AK902" s="92">
        <v>25</v>
      </c>
      <c r="AL902" s="94">
        <v>21</v>
      </c>
      <c r="AM902" s="94">
        <v>85</v>
      </c>
      <c r="AN902" s="98">
        <v>46050</v>
      </c>
      <c r="AO902" s="98">
        <f t="shared" si="194"/>
        <v>25021</v>
      </c>
      <c r="AP902" t="s">
        <v>1353</v>
      </c>
      <c r="AQ902">
        <f t="shared" si="195"/>
        <v>2546050</v>
      </c>
      <c r="AU902">
        <v>15.19</v>
      </c>
      <c r="AV902">
        <v>0.35</v>
      </c>
      <c r="AW902">
        <v>14.84</v>
      </c>
    </row>
    <row r="903" spans="1:49" hidden="1" outlineLevel="1">
      <c r="A903" s="54" t="s">
        <v>1980</v>
      </c>
      <c r="B903" s="8" t="s">
        <v>2356</v>
      </c>
      <c r="C903" s="1">
        <f t="shared" si="186"/>
        <v>4578</v>
      </c>
      <c r="D903" s="6">
        <f>IF(N903&gt;0, RANK(N903,(N903:P903,Q903:AE903)),0)</f>
        <v>1</v>
      </c>
      <c r="E903" s="6">
        <f>IF(O903&gt;0,RANK(O903,(N903:P903,Q903:AE903)),0)</f>
        <v>2</v>
      </c>
      <c r="F903" s="6">
        <f t="shared" si="187"/>
        <v>0</v>
      </c>
      <c r="G903" s="1">
        <f t="shared" si="188"/>
        <v>2079</v>
      </c>
      <c r="H903" s="2">
        <f t="shared" si="189"/>
        <v>0.45412844036697247</v>
      </c>
      <c r="I903" s="7"/>
      <c r="J903" s="2">
        <f t="shared" si="190"/>
        <v>0.72433377020532985</v>
      </c>
      <c r="K903" s="2">
        <f t="shared" si="191"/>
        <v>0.27020532983835738</v>
      </c>
      <c r="L903" s="2">
        <f t="shared" si="192"/>
        <v>0</v>
      </c>
      <c r="M903" s="2">
        <f t="shared" si="193"/>
        <v>5.4608999563127703E-3</v>
      </c>
      <c r="N903" s="53">
        <v>3316</v>
      </c>
      <c r="O903" s="53">
        <v>1237</v>
      </c>
      <c r="Q903" s="53">
        <v>19</v>
      </c>
      <c r="X903" s="53">
        <v>0</v>
      </c>
      <c r="Y903" s="53">
        <v>6</v>
      </c>
      <c r="AA903" s="53"/>
      <c r="AG903" t="str">
        <f t="shared" si="196"/>
        <v>North Adams</v>
      </c>
      <c r="AH903" t="s">
        <v>1968</v>
      </c>
      <c r="AI903">
        <v>1</v>
      </c>
      <c r="AK903" s="92">
        <v>25</v>
      </c>
      <c r="AL903" s="94">
        <v>3</v>
      </c>
      <c r="AM903" s="94">
        <v>95</v>
      </c>
      <c r="AN903" s="98">
        <v>46225</v>
      </c>
      <c r="AO903" s="98">
        <f t="shared" si="194"/>
        <v>25003</v>
      </c>
      <c r="AP903" t="s">
        <v>2485</v>
      </c>
      <c r="AQ903">
        <f t="shared" si="195"/>
        <v>2546225</v>
      </c>
      <c r="AU903">
        <v>20.57</v>
      </c>
      <c r="AV903">
        <v>0.13</v>
      </c>
      <c r="AW903">
        <v>20.440000000000001</v>
      </c>
    </row>
    <row r="904" spans="1:49" hidden="1" outlineLevel="1">
      <c r="A904" s="54" t="s">
        <v>598</v>
      </c>
      <c r="B904" s="8" t="s">
        <v>2356</v>
      </c>
      <c r="C904" s="1">
        <f t="shared" si="186"/>
        <v>10135</v>
      </c>
      <c r="D904" s="6">
        <f>IF(N904&gt;0, RANK(N904,(N904:P904,Q904:AE904)),0)</f>
        <v>2</v>
      </c>
      <c r="E904" s="6">
        <f>IF(O904&gt;0,RANK(O904,(N904:P904,Q904:AE904)),0)</f>
        <v>1</v>
      </c>
      <c r="F904" s="6">
        <f t="shared" si="187"/>
        <v>0</v>
      </c>
      <c r="G904" s="1">
        <f t="shared" si="188"/>
        <v>695</v>
      </c>
      <c r="H904" s="2">
        <f t="shared" si="189"/>
        <v>6.8574247656635418E-2</v>
      </c>
      <c r="I904" s="7"/>
      <c r="J904" s="2">
        <f t="shared" si="190"/>
        <v>0.46245683275777011</v>
      </c>
      <c r="K904" s="2">
        <f t="shared" si="191"/>
        <v>0.5310310804144055</v>
      </c>
      <c r="L904" s="2">
        <f t="shared" si="192"/>
        <v>0</v>
      </c>
      <c r="M904" s="2">
        <f t="shared" si="193"/>
        <v>6.5120868278244481E-3</v>
      </c>
      <c r="N904" s="53">
        <v>4687</v>
      </c>
      <c r="O904" s="53">
        <v>5382</v>
      </c>
      <c r="Q904" s="53">
        <v>50</v>
      </c>
      <c r="X904" s="53">
        <v>0</v>
      </c>
      <c r="Y904" s="53">
        <v>16</v>
      </c>
      <c r="AA904" s="53"/>
      <c r="AG904" t="str">
        <f t="shared" si="196"/>
        <v>North Andover</v>
      </c>
      <c r="AH904" t="s">
        <v>1956</v>
      </c>
      <c r="AI904">
        <v>6</v>
      </c>
      <c r="AK904" s="92">
        <v>25</v>
      </c>
      <c r="AL904" s="94">
        <v>9</v>
      </c>
      <c r="AM904" s="94">
        <v>120</v>
      </c>
      <c r="AN904" s="98">
        <v>46365</v>
      </c>
      <c r="AO904" s="98">
        <f t="shared" si="194"/>
        <v>25009</v>
      </c>
      <c r="AP904" t="s">
        <v>1353</v>
      </c>
      <c r="AQ904">
        <f t="shared" si="195"/>
        <v>2546365</v>
      </c>
      <c r="AU904">
        <v>27.84</v>
      </c>
      <c r="AV904">
        <v>1.19</v>
      </c>
      <c r="AW904">
        <v>26.65</v>
      </c>
    </row>
    <row r="905" spans="1:49" hidden="1" outlineLevel="1">
      <c r="A905" s="54" t="s">
        <v>485</v>
      </c>
      <c r="B905" s="8" t="s">
        <v>2356</v>
      </c>
      <c r="C905" s="1">
        <f t="shared" si="186"/>
        <v>8066</v>
      </c>
      <c r="D905" s="6">
        <f>IF(N905&gt;0, RANK(N905,(N905:P905,Q905:AE905)),0)</f>
        <v>2</v>
      </c>
      <c r="E905" s="6">
        <f>IF(O905&gt;0,RANK(O905,(N905:P905,Q905:AE905)),0)</f>
        <v>1</v>
      </c>
      <c r="F905" s="6">
        <f t="shared" si="187"/>
        <v>0</v>
      </c>
      <c r="G905" s="1">
        <f t="shared" si="188"/>
        <v>426</v>
      </c>
      <c r="H905" s="2">
        <f t="shared" si="189"/>
        <v>5.281428217208034E-2</v>
      </c>
      <c r="I905" s="7"/>
      <c r="J905" s="2">
        <f t="shared" si="190"/>
        <v>0.46838581700967025</v>
      </c>
      <c r="K905" s="2">
        <f t="shared" si="191"/>
        <v>0.52120009918175059</v>
      </c>
      <c r="L905" s="2">
        <f t="shared" si="192"/>
        <v>0</v>
      </c>
      <c r="M905" s="2">
        <f t="shared" si="193"/>
        <v>1.0414083808579222E-2</v>
      </c>
      <c r="N905" s="53">
        <v>3778</v>
      </c>
      <c r="O905" s="53">
        <v>4204</v>
      </c>
      <c r="Q905" s="53">
        <v>66</v>
      </c>
      <c r="X905" s="53">
        <v>0</v>
      </c>
      <c r="Y905" s="53">
        <v>18</v>
      </c>
      <c r="AA905" s="53"/>
      <c r="AG905" t="str">
        <f t="shared" si="196"/>
        <v>North Attleborough</v>
      </c>
      <c r="AH905" t="s">
        <v>764</v>
      </c>
      <c r="AI905">
        <v>3</v>
      </c>
      <c r="AK905" s="92">
        <v>25</v>
      </c>
      <c r="AL905" s="94">
        <v>5</v>
      </c>
      <c r="AM905" s="94">
        <v>60</v>
      </c>
      <c r="AN905" s="98">
        <v>46575</v>
      </c>
      <c r="AO905" s="98">
        <f t="shared" si="194"/>
        <v>25005</v>
      </c>
      <c r="AP905" t="s">
        <v>1353</v>
      </c>
      <c r="AQ905">
        <f t="shared" si="195"/>
        <v>2546575</v>
      </c>
      <c r="AU905">
        <v>19.05</v>
      </c>
      <c r="AV905">
        <v>0.41</v>
      </c>
      <c r="AW905">
        <v>18.64</v>
      </c>
    </row>
    <row r="906" spans="1:49" hidden="1" outlineLevel="1">
      <c r="A906" s="54" t="s">
        <v>1351</v>
      </c>
      <c r="B906" s="8" t="s">
        <v>2356</v>
      </c>
      <c r="C906" s="1">
        <f t="shared" si="186"/>
        <v>1705</v>
      </c>
      <c r="D906" s="6">
        <f>IF(N906&gt;0, RANK(N906,(N906:P906,Q906:AE906)),0)</f>
        <v>2</v>
      </c>
      <c r="E906" s="6">
        <f>IF(O906&gt;0,RANK(O906,(N906:P906,Q906:AE906)),0)</f>
        <v>1</v>
      </c>
      <c r="F906" s="6">
        <f t="shared" si="187"/>
        <v>0</v>
      </c>
      <c r="G906" s="1">
        <f t="shared" si="188"/>
        <v>130</v>
      </c>
      <c r="H906" s="2">
        <f t="shared" si="189"/>
        <v>7.6246334310850442E-2</v>
      </c>
      <c r="I906" s="7"/>
      <c r="J906" s="2">
        <f t="shared" si="190"/>
        <v>0.45571847507331376</v>
      </c>
      <c r="K906" s="2">
        <f t="shared" si="191"/>
        <v>0.53196480938416424</v>
      </c>
      <c r="L906" s="2">
        <f t="shared" si="192"/>
        <v>0</v>
      </c>
      <c r="M906" s="2">
        <f t="shared" si="193"/>
        <v>1.2316715542522005E-2</v>
      </c>
      <c r="N906" s="53">
        <v>777</v>
      </c>
      <c r="O906" s="53">
        <v>907</v>
      </c>
      <c r="Q906" s="53">
        <v>14</v>
      </c>
      <c r="X906" s="53">
        <v>0</v>
      </c>
      <c r="Y906" s="53">
        <v>7</v>
      </c>
      <c r="AA906" s="53"/>
      <c r="AG906" t="str">
        <f t="shared" si="196"/>
        <v>North Brookfield</v>
      </c>
      <c r="AH906" s="8" t="s">
        <v>1949</v>
      </c>
      <c r="AI906" s="8">
        <v>2</v>
      </c>
      <c r="AK906" s="92">
        <v>25</v>
      </c>
      <c r="AL906" s="94">
        <v>27</v>
      </c>
      <c r="AM906" s="94">
        <v>170</v>
      </c>
      <c r="AN906" s="98">
        <v>47135</v>
      </c>
      <c r="AO906" s="98">
        <f t="shared" si="194"/>
        <v>25027</v>
      </c>
      <c r="AP906" t="s">
        <v>1353</v>
      </c>
      <c r="AQ906">
        <f t="shared" si="195"/>
        <v>2547135</v>
      </c>
      <c r="AU906">
        <v>21.73</v>
      </c>
      <c r="AV906">
        <v>0.66</v>
      </c>
      <c r="AW906">
        <v>21.06</v>
      </c>
    </row>
    <row r="907" spans="1:49" hidden="1" outlineLevel="1">
      <c r="A907" s="54" t="s">
        <v>26</v>
      </c>
      <c r="B907" s="8" t="s">
        <v>2356</v>
      </c>
      <c r="C907" s="1">
        <f t="shared" si="186"/>
        <v>5794</v>
      </c>
      <c r="D907" s="6">
        <f>IF(N907&gt;0, RANK(N907,(N907:P907,Q907:AE907)),0)</f>
        <v>1</v>
      </c>
      <c r="E907" s="6">
        <f>IF(O907&gt;0,RANK(O907,(N907:P907,Q907:AE907)),0)</f>
        <v>2</v>
      </c>
      <c r="F907" s="6">
        <f t="shared" si="187"/>
        <v>0</v>
      </c>
      <c r="G907" s="1">
        <f t="shared" si="188"/>
        <v>38</v>
      </c>
      <c r="H907" s="2">
        <f t="shared" si="189"/>
        <v>6.5585088022091821E-3</v>
      </c>
      <c r="I907" s="7"/>
      <c r="J907" s="2">
        <f t="shared" si="190"/>
        <v>0.49879185364169831</v>
      </c>
      <c r="K907" s="2">
        <f t="shared" si="191"/>
        <v>0.49223334483948911</v>
      </c>
      <c r="L907" s="2">
        <f t="shared" si="192"/>
        <v>0</v>
      </c>
      <c r="M907" s="2">
        <f t="shared" si="193"/>
        <v>8.9748015188125807E-3</v>
      </c>
      <c r="N907" s="53">
        <v>2890</v>
      </c>
      <c r="O907" s="53">
        <v>2852</v>
      </c>
      <c r="Q907" s="53">
        <v>40</v>
      </c>
      <c r="X907" s="53">
        <v>3</v>
      </c>
      <c r="Y907" s="53">
        <v>9</v>
      </c>
      <c r="AA907" s="53"/>
      <c r="AG907" t="str">
        <f t="shared" si="196"/>
        <v>North Reading</v>
      </c>
      <c r="AH907" t="s">
        <v>1792</v>
      </c>
      <c r="AI907">
        <v>6</v>
      </c>
      <c r="AK907" s="92">
        <v>25</v>
      </c>
      <c r="AL907" s="94">
        <v>17</v>
      </c>
      <c r="AM907" s="94">
        <v>170</v>
      </c>
      <c r="AN907" s="98">
        <v>48955</v>
      </c>
      <c r="AO907" s="98">
        <f t="shared" si="194"/>
        <v>25017</v>
      </c>
      <c r="AP907" t="s">
        <v>1353</v>
      </c>
      <c r="AQ907">
        <f t="shared" si="195"/>
        <v>2548955</v>
      </c>
      <c r="AU907">
        <v>13.51</v>
      </c>
      <c r="AV907">
        <v>0.25</v>
      </c>
      <c r="AW907">
        <v>13.25</v>
      </c>
    </row>
    <row r="908" spans="1:49" hidden="1" outlineLevel="1">
      <c r="A908" s="54" t="s">
        <v>1821</v>
      </c>
      <c r="B908" s="8" t="s">
        <v>2356</v>
      </c>
      <c r="C908" s="1">
        <f t="shared" si="186"/>
        <v>11696</v>
      </c>
      <c r="D908" s="6">
        <f>IF(N908&gt;0, RANK(N908,(N908:P908,Q908:AE908)),0)</f>
        <v>1</v>
      </c>
      <c r="E908" s="6">
        <f>IF(O908&gt;0,RANK(O908,(N908:P908,Q908:AE908)),0)</f>
        <v>2</v>
      </c>
      <c r="F908" s="6">
        <f t="shared" si="187"/>
        <v>0</v>
      </c>
      <c r="G908" s="1">
        <f t="shared" si="188"/>
        <v>5079</v>
      </c>
      <c r="H908" s="2">
        <f t="shared" si="189"/>
        <v>0.43425102599179205</v>
      </c>
      <c r="I908" s="7"/>
      <c r="J908" s="2">
        <f t="shared" si="190"/>
        <v>0.71238030095759231</v>
      </c>
      <c r="K908" s="2">
        <f t="shared" si="191"/>
        <v>0.27812927496580025</v>
      </c>
      <c r="L908" s="2">
        <f t="shared" si="192"/>
        <v>0</v>
      </c>
      <c r="M908" s="2">
        <f t="shared" si="193"/>
        <v>9.4904240766074399E-3</v>
      </c>
      <c r="N908" s="53">
        <v>8332</v>
      </c>
      <c r="O908" s="53">
        <v>3253</v>
      </c>
      <c r="Q908" s="53">
        <v>82</v>
      </c>
      <c r="X908" s="53">
        <v>2</v>
      </c>
      <c r="Y908" s="53">
        <v>27</v>
      </c>
      <c r="AA908" s="53"/>
      <c r="AG908" t="str">
        <f t="shared" si="196"/>
        <v>Northampton</v>
      </c>
      <c r="AH908" t="s">
        <v>1068</v>
      </c>
      <c r="AI908">
        <v>2</v>
      </c>
      <c r="AK908" s="92">
        <v>25</v>
      </c>
      <c r="AL908" s="94">
        <v>15</v>
      </c>
      <c r="AM908" s="94">
        <v>60</v>
      </c>
      <c r="AN908" s="98">
        <v>46330</v>
      </c>
      <c r="AO908" s="98">
        <f t="shared" si="194"/>
        <v>25015</v>
      </c>
      <c r="AP908" t="s">
        <v>2485</v>
      </c>
      <c r="AQ908">
        <f t="shared" si="195"/>
        <v>2546330</v>
      </c>
      <c r="AU908">
        <v>35.6</v>
      </c>
      <c r="AV908">
        <v>1.1399999999999999</v>
      </c>
      <c r="AW908">
        <v>34.46</v>
      </c>
    </row>
    <row r="909" spans="1:49" hidden="1" outlineLevel="1">
      <c r="A909" s="54" t="s">
        <v>187</v>
      </c>
      <c r="B909" s="8" t="s">
        <v>2356</v>
      </c>
      <c r="C909" s="1">
        <f t="shared" si="186"/>
        <v>5481</v>
      </c>
      <c r="D909" s="6">
        <f>IF(N909&gt;0, RANK(N909,(N909:P909,Q909:AE909)),0)</f>
        <v>2</v>
      </c>
      <c r="E909" s="6">
        <f>IF(O909&gt;0,RANK(O909,(N909:P909,Q909:AE909)),0)</f>
        <v>1</v>
      </c>
      <c r="F909" s="6">
        <f t="shared" si="187"/>
        <v>0</v>
      </c>
      <c r="G909" s="1">
        <f t="shared" si="188"/>
        <v>97</v>
      </c>
      <c r="H909" s="2">
        <f t="shared" si="189"/>
        <v>1.7697500456121146E-2</v>
      </c>
      <c r="I909" s="7"/>
      <c r="J909" s="2">
        <f t="shared" si="190"/>
        <v>0.48531289910600256</v>
      </c>
      <c r="K909" s="2">
        <f t="shared" si="191"/>
        <v>0.50301039956212368</v>
      </c>
      <c r="L909" s="2">
        <f t="shared" si="192"/>
        <v>0</v>
      </c>
      <c r="M909" s="2">
        <f t="shared" si="193"/>
        <v>1.1676701331873818E-2</v>
      </c>
      <c r="N909" s="53">
        <v>2660</v>
      </c>
      <c r="O909" s="53">
        <v>2757</v>
      </c>
      <c r="Q909" s="53">
        <v>50</v>
      </c>
      <c r="X909" s="53">
        <v>8</v>
      </c>
      <c r="Y909" s="53">
        <v>6</v>
      </c>
      <c r="AA909" s="53"/>
      <c r="AG909" t="str">
        <f t="shared" si="196"/>
        <v>Northborough</v>
      </c>
      <c r="AH909" s="8" t="s">
        <v>1949</v>
      </c>
      <c r="AI909" s="8">
        <v>3</v>
      </c>
      <c r="AK909" s="92">
        <v>25</v>
      </c>
      <c r="AL909" s="94">
        <v>27</v>
      </c>
      <c r="AM909" s="94">
        <v>160</v>
      </c>
      <c r="AN909" s="98">
        <v>46820</v>
      </c>
      <c r="AO909" s="98">
        <f t="shared" si="194"/>
        <v>25027</v>
      </c>
      <c r="AP909" t="s">
        <v>1353</v>
      </c>
      <c r="AQ909">
        <f t="shared" si="195"/>
        <v>2546820</v>
      </c>
      <c r="AU909">
        <v>18.75</v>
      </c>
      <c r="AV909">
        <v>0.22</v>
      </c>
      <c r="AW909">
        <v>18.53</v>
      </c>
    </row>
    <row r="910" spans="1:49" hidden="1" outlineLevel="1">
      <c r="A910" s="54" t="s">
        <v>2050</v>
      </c>
      <c r="B910" s="8" t="s">
        <v>2356</v>
      </c>
      <c r="C910" s="1">
        <f t="shared" si="186"/>
        <v>4707</v>
      </c>
      <c r="D910" s="6">
        <f>IF(N910&gt;0, RANK(N910,(N910:P910,Q910:AE910)),0)</f>
        <v>1</v>
      </c>
      <c r="E910" s="6">
        <f>IF(O910&gt;0,RANK(O910,(N910:P910,Q910:AE910)),0)</f>
        <v>2</v>
      </c>
      <c r="F910" s="6">
        <f t="shared" si="187"/>
        <v>0</v>
      </c>
      <c r="G910" s="1">
        <f t="shared" si="188"/>
        <v>234</v>
      </c>
      <c r="H910" s="2">
        <f t="shared" si="189"/>
        <v>4.9713193116634802E-2</v>
      </c>
      <c r="I910" s="7"/>
      <c r="J910" s="2">
        <f t="shared" si="190"/>
        <v>0.52156362863819838</v>
      </c>
      <c r="K910" s="2">
        <f t="shared" si="191"/>
        <v>0.47185043552156364</v>
      </c>
      <c r="L910" s="2">
        <f t="shared" si="192"/>
        <v>0</v>
      </c>
      <c r="M910" s="2">
        <f t="shared" si="193"/>
        <v>6.5859358402379775E-3</v>
      </c>
      <c r="N910" s="53">
        <v>2455</v>
      </c>
      <c r="O910" s="53">
        <v>2221</v>
      </c>
      <c r="Q910" s="53">
        <v>24</v>
      </c>
      <c r="X910" s="53">
        <v>0</v>
      </c>
      <c r="Y910" s="53">
        <v>7</v>
      </c>
      <c r="AA910" s="53"/>
      <c r="AG910" t="str">
        <f t="shared" si="196"/>
        <v>Northbridge</v>
      </c>
      <c r="AH910" s="8" t="s">
        <v>1949</v>
      </c>
      <c r="AI910" s="8">
        <v>2</v>
      </c>
      <c r="AK910" s="92">
        <v>25</v>
      </c>
      <c r="AL910" s="94">
        <v>27</v>
      </c>
      <c r="AM910" s="94">
        <v>165</v>
      </c>
      <c r="AN910" s="98">
        <v>46925</v>
      </c>
      <c r="AO910" s="98">
        <f t="shared" si="194"/>
        <v>25027</v>
      </c>
      <c r="AP910" t="s">
        <v>1353</v>
      </c>
      <c r="AQ910">
        <f t="shared" si="195"/>
        <v>2546925</v>
      </c>
      <c r="AU910">
        <v>18.059999999999999</v>
      </c>
      <c r="AV910">
        <v>0.88</v>
      </c>
      <c r="AW910">
        <v>17.18</v>
      </c>
    </row>
    <row r="911" spans="1:49" hidden="1" outlineLevel="1">
      <c r="A911" s="54" t="s">
        <v>1322</v>
      </c>
      <c r="B911" s="8" t="s">
        <v>2356</v>
      </c>
      <c r="C911" s="1">
        <f t="shared" si="186"/>
        <v>1278</v>
      </c>
      <c r="D911" s="6">
        <f>IF(N911&gt;0, RANK(N911,(N911:P911,Q911:AE911)),0)</f>
        <v>1</v>
      </c>
      <c r="E911" s="6">
        <f>IF(O911&gt;0,RANK(O911,(N911:P911,Q911:AE911)),0)</f>
        <v>2</v>
      </c>
      <c r="F911" s="6">
        <f t="shared" si="187"/>
        <v>0</v>
      </c>
      <c r="G911" s="1">
        <f t="shared" si="188"/>
        <v>145</v>
      </c>
      <c r="H911" s="2">
        <f t="shared" si="189"/>
        <v>0.1134585289514867</v>
      </c>
      <c r="I911" s="7"/>
      <c r="J911" s="2">
        <f t="shared" si="190"/>
        <v>0.55086071987480434</v>
      </c>
      <c r="K911" s="2">
        <f t="shared" si="191"/>
        <v>0.43740219092331767</v>
      </c>
      <c r="L911" s="2">
        <f t="shared" si="192"/>
        <v>0</v>
      </c>
      <c r="M911" s="2">
        <f t="shared" si="193"/>
        <v>1.1737089201877993E-2</v>
      </c>
      <c r="N911" s="53">
        <v>704</v>
      </c>
      <c r="O911" s="53">
        <v>559</v>
      </c>
      <c r="Q911" s="53">
        <v>14</v>
      </c>
      <c r="X911" s="53">
        <v>0</v>
      </c>
      <c r="Y911" s="53">
        <v>1</v>
      </c>
      <c r="AA911" s="53"/>
      <c r="AG911" t="str">
        <f t="shared" si="196"/>
        <v>Northfield</v>
      </c>
      <c r="AH911" t="s">
        <v>2924</v>
      </c>
      <c r="AI911">
        <v>1</v>
      </c>
      <c r="AK911" s="92">
        <v>25</v>
      </c>
      <c r="AL911" s="94">
        <v>11</v>
      </c>
      <c r="AM911" s="94">
        <v>90</v>
      </c>
      <c r="AN911" s="98">
        <v>47835</v>
      </c>
      <c r="AO911" s="98">
        <f t="shared" si="194"/>
        <v>25011</v>
      </c>
      <c r="AP911" t="s">
        <v>1353</v>
      </c>
      <c r="AQ911">
        <f t="shared" si="195"/>
        <v>2547835</v>
      </c>
      <c r="AU911">
        <v>35.36</v>
      </c>
      <c r="AV911">
        <v>0.95</v>
      </c>
      <c r="AW911">
        <v>34.409999999999997</v>
      </c>
    </row>
    <row r="912" spans="1:49" hidden="1" outlineLevel="1">
      <c r="A912" s="54" t="s">
        <v>542</v>
      </c>
      <c r="B912" s="8" t="s">
        <v>2356</v>
      </c>
      <c r="C912" s="1">
        <f t="shared" si="186"/>
        <v>5095</v>
      </c>
      <c r="D912" s="6">
        <f>IF(N912&gt;0, RANK(N912,(N912:P912,Q912:AE912)),0)</f>
        <v>1</v>
      </c>
      <c r="E912" s="6">
        <f>IF(O912&gt;0,RANK(O912,(N912:P912,Q912:AE912)),0)</f>
        <v>2</v>
      </c>
      <c r="F912" s="6">
        <f t="shared" si="187"/>
        <v>0</v>
      </c>
      <c r="G912" s="1">
        <f t="shared" si="188"/>
        <v>254</v>
      </c>
      <c r="H912" s="2">
        <f t="shared" si="189"/>
        <v>4.9852796859666343E-2</v>
      </c>
      <c r="I912" s="7"/>
      <c r="J912" s="2">
        <f t="shared" si="190"/>
        <v>0.51952894995093224</v>
      </c>
      <c r="K912" s="2">
        <f t="shared" si="191"/>
        <v>0.46967615309126592</v>
      </c>
      <c r="L912" s="2">
        <f t="shared" si="192"/>
        <v>0</v>
      </c>
      <c r="M912" s="2">
        <f t="shared" si="193"/>
        <v>1.0794896957801836E-2</v>
      </c>
      <c r="N912" s="53">
        <v>2647</v>
      </c>
      <c r="O912" s="53">
        <v>2393</v>
      </c>
      <c r="Q912" s="53">
        <v>45</v>
      </c>
      <c r="X912" s="53">
        <v>0</v>
      </c>
      <c r="Y912" s="53">
        <v>10</v>
      </c>
      <c r="AA912" s="53"/>
      <c r="AG912" t="str">
        <f t="shared" si="196"/>
        <v>Norton</v>
      </c>
      <c r="AH912" t="s">
        <v>764</v>
      </c>
      <c r="AI912">
        <v>4</v>
      </c>
      <c r="AK912" s="92">
        <v>25</v>
      </c>
      <c r="AL912" s="94">
        <v>5</v>
      </c>
      <c r="AM912" s="94">
        <v>65</v>
      </c>
      <c r="AN912" s="98">
        <v>49970</v>
      </c>
      <c r="AO912" s="98">
        <f t="shared" si="194"/>
        <v>25005</v>
      </c>
      <c r="AP912" t="s">
        <v>1353</v>
      </c>
      <c r="AQ912">
        <f t="shared" si="195"/>
        <v>2549970</v>
      </c>
      <c r="AU912">
        <v>29.82</v>
      </c>
      <c r="AV912">
        <v>1.1100000000000001</v>
      </c>
      <c r="AW912">
        <v>28.71</v>
      </c>
    </row>
    <row r="913" spans="1:49" hidden="1" outlineLevel="1">
      <c r="A913" s="54" t="s">
        <v>2048</v>
      </c>
      <c r="B913" s="8" t="s">
        <v>2356</v>
      </c>
      <c r="C913" s="1">
        <f t="shared" si="186"/>
        <v>4673</v>
      </c>
      <c r="D913" s="6">
        <f>IF(N913&gt;0, RANK(N913,(N913:P913,Q913:AE913)),0)</f>
        <v>2</v>
      </c>
      <c r="E913" s="6">
        <f>IF(O913&gt;0,RANK(O913,(N913:P913,Q913:AE913)),0)</f>
        <v>1</v>
      </c>
      <c r="F913" s="6">
        <f t="shared" si="187"/>
        <v>0</v>
      </c>
      <c r="G913" s="1">
        <f t="shared" si="188"/>
        <v>659</v>
      </c>
      <c r="H913" s="2">
        <f t="shared" si="189"/>
        <v>0.14102289749625507</v>
      </c>
      <c r="I913" s="7"/>
      <c r="J913" s="2">
        <f t="shared" si="190"/>
        <v>0.42649261716242243</v>
      </c>
      <c r="K913" s="2">
        <f t="shared" si="191"/>
        <v>0.56751551465867756</v>
      </c>
      <c r="L913" s="2">
        <f t="shared" si="192"/>
        <v>0</v>
      </c>
      <c r="M913" s="2">
        <f t="shared" si="193"/>
        <v>5.9918681789000727E-3</v>
      </c>
      <c r="N913" s="53">
        <v>1993</v>
      </c>
      <c r="O913" s="53">
        <v>2652</v>
      </c>
      <c r="Q913" s="53">
        <v>20</v>
      </c>
      <c r="X913" s="53">
        <v>0</v>
      </c>
      <c r="Y913" s="53">
        <v>8</v>
      </c>
      <c r="AA913" s="53"/>
      <c r="AG913" t="str">
        <f t="shared" si="196"/>
        <v>Norwell</v>
      </c>
      <c r="AH913" t="s">
        <v>1668</v>
      </c>
      <c r="AI913">
        <v>10</v>
      </c>
      <c r="AK913" s="92">
        <v>25</v>
      </c>
      <c r="AL913" s="94">
        <v>23</v>
      </c>
      <c r="AM913" s="94">
        <v>90</v>
      </c>
      <c r="AN913" s="98">
        <v>50145</v>
      </c>
      <c r="AO913" s="98">
        <f t="shared" si="194"/>
        <v>25023</v>
      </c>
      <c r="AP913" t="s">
        <v>1353</v>
      </c>
      <c r="AQ913">
        <f t="shared" si="195"/>
        <v>2550145</v>
      </c>
      <c r="AU913">
        <v>21.17</v>
      </c>
      <c r="AV913">
        <v>0.28999999999999998</v>
      </c>
      <c r="AW913">
        <v>20.87</v>
      </c>
    </row>
    <row r="914" spans="1:49" hidden="1" outlineLevel="1">
      <c r="A914" s="54" t="s">
        <v>354</v>
      </c>
      <c r="B914" s="8" t="s">
        <v>2356</v>
      </c>
      <c r="C914" s="1">
        <f t="shared" si="186"/>
        <v>11743</v>
      </c>
      <c r="D914" s="6">
        <f>IF(N914&gt;0, RANK(N914,(N914:P914,Q914:AE914)),0)</f>
        <v>1</v>
      </c>
      <c r="E914" s="6">
        <f>IF(O914&gt;0,RANK(O914,(N914:P914,Q914:AE914)),0)</f>
        <v>2</v>
      </c>
      <c r="F914" s="6">
        <f t="shared" si="187"/>
        <v>0</v>
      </c>
      <c r="G914" s="1">
        <f t="shared" si="188"/>
        <v>2014</v>
      </c>
      <c r="H914" s="2">
        <f t="shared" si="189"/>
        <v>0.1715064293621732</v>
      </c>
      <c r="I914" s="7"/>
      <c r="J914" s="2">
        <f t="shared" si="190"/>
        <v>0.58094183769053909</v>
      </c>
      <c r="K914" s="2">
        <f t="shared" si="191"/>
        <v>0.40943540832836584</v>
      </c>
      <c r="L914" s="2">
        <f t="shared" si="192"/>
        <v>0</v>
      </c>
      <c r="M914" s="2">
        <f t="shared" si="193"/>
        <v>9.622753981095078E-3</v>
      </c>
      <c r="N914" s="53">
        <v>6822</v>
      </c>
      <c r="O914" s="53">
        <v>4808</v>
      </c>
      <c r="Q914" s="53">
        <v>96</v>
      </c>
      <c r="X914" s="53">
        <v>0</v>
      </c>
      <c r="Y914" s="53">
        <v>17</v>
      </c>
      <c r="AA914" s="53"/>
      <c r="AG914" t="str">
        <f t="shared" si="196"/>
        <v>Norwood</v>
      </c>
      <c r="AH914" t="s">
        <v>2729</v>
      </c>
      <c r="AI914">
        <v>9</v>
      </c>
      <c r="AK914" s="92">
        <v>25</v>
      </c>
      <c r="AL914" s="94">
        <v>21</v>
      </c>
      <c r="AM914" s="94">
        <v>90</v>
      </c>
      <c r="AN914" s="98">
        <v>50250</v>
      </c>
      <c r="AO914" s="98">
        <f t="shared" si="194"/>
        <v>25021</v>
      </c>
      <c r="AP914" t="s">
        <v>1353</v>
      </c>
      <c r="AQ914">
        <f t="shared" si="195"/>
        <v>2550250</v>
      </c>
      <c r="AU914">
        <v>10.55</v>
      </c>
      <c r="AV914">
        <v>7.0000000000000007E-2</v>
      </c>
      <c r="AW914">
        <v>10.48</v>
      </c>
    </row>
    <row r="915" spans="1:49" hidden="1" outlineLevel="1">
      <c r="A915" s="54" t="s">
        <v>843</v>
      </c>
      <c r="B915" s="8" t="s">
        <v>2356</v>
      </c>
      <c r="C915" s="1">
        <f t="shared" si="186"/>
        <v>1437</v>
      </c>
      <c r="D915" s="6">
        <f>IF(N915&gt;0, RANK(N915,(N915:P915,Q915:AE915)),0)</f>
        <v>1</v>
      </c>
      <c r="E915" s="6">
        <f>IF(O915&gt;0,RANK(O915,(N915:P915,Q915:AE915)),0)</f>
        <v>2</v>
      </c>
      <c r="F915" s="6">
        <f t="shared" si="187"/>
        <v>0</v>
      </c>
      <c r="G915" s="1">
        <f t="shared" si="188"/>
        <v>413</v>
      </c>
      <c r="H915" s="2">
        <f t="shared" si="189"/>
        <v>0.2874043145441893</v>
      </c>
      <c r="I915" s="7"/>
      <c r="J915" s="2">
        <f t="shared" si="190"/>
        <v>0.63813500347947116</v>
      </c>
      <c r="K915" s="2">
        <f t="shared" si="191"/>
        <v>0.35073068893528186</v>
      </c>
      <c r="L915" s="2">
        <f t="shared" si="192"/>
        <v>0</v>
      </c>
      <c r="M915" s="2">
        <f t="shared" si="193"/>
        <v>1.1134307585246972E-2</v>
      </c>
      <c r="N915" s="53">
        <v>917</v>
      </c>
      <c r="O915" s="53">
        <v>504</v>
      </c>
      <c r="Q915" s="53">
        <v>11</v>
      </c>
      <c r="X915" s="53">
        <v>0</v>
      </c>
      <c r="Y915" s="53">
        <v>5</v>
      </c>
      <c r="AA915" s="53"/>
      <c r="AG915" t="str">
        <f t="shared" si="196"/>
        <v>Oak Bluffs</v>
      </c>
      <c r="AH915" t="s">
        <v>1722</v>
      </c>
      <c r="AI915">
        <v>10</v>
      </c>
      <c r="AK915" s="92">
        <v>25</v>
      </c>
      <c r="AL915" s="94">
        <v>7</v>
      </c>
      <c r="AM915" s="94">
        <v>25</v>
      </c>
      <c r="AN915" s="98">
        <v>50390</v>
      </c>
      <c r="AO915" s="98">
        <f t="shared" si="194"/>
        <v>25007</v>
      </c>
      <c r="AP915" t="s">
        <v>1353</v>
      </c>
      <c r="AQ915">
        <f t="shared" si="195"/>
        <v>2550390</v>
      </c>
      <c r="AU915">
        <v>25.96</v>
      </c>
      <c r="AV915">
        <v>18.59</v>
      </c>
      <c r="AW915">
        <v>7.37</v>
      </c>
    </row>
    <row r="916" spans="1:49" hidden="1" outlineLevel="1">
      <c r="A916" s="54" t="s">
        <v>2047</v>
      </c>
      <c r="B916" s="8" t="s">
        <v>2356</v>
      </c>
      <c r="C916" s="1">
        <f t="shared" si="186"/>
        <v>683</v>
      </c>
      <c r="D916" s="6">
        <f>IF(N916&gt;0, RANK(N916,(N916:P916,Q916:AE916)),0)</f>
        <v>2</v>
      </c>
      <c r="E916" s="6">
        <f>IF(O916&gt;0,RANK(O916,(N916:P916,Q916:AE916)),0)</f>
        <v>1</v>
      </c>
      <c r="F916" s="6">
        <f t="shared" si="187"/>
        <v>0</v>
      </c>
      <c r="G916" s="1">
        <f t="shared" si="188"/>
        <v>26</v>
      </c>
      <c r="H916" s="2">
        <f t="shared" si="189"/>
        <v>3.8067349926793559E-2</v>
      </c>
      <c r="I916" s="7"/>
      <c r="J916" s="2">
        <f t="shared" si="190"/>
        <v>0.46852122986822842</v>
      </c>
      <c r="K916" s="2">
        <f t="shared" si="191"/>
        <v>0.50658857979502192</v>
      </c>
      <c r="L916" s="2">
        <f t="shared" si="192"/>
        <v>0</v>
      </c>
      <c r="M916" s="2">
        <f t="shared" si="193"/>
        <v>2.4890190336749662E-2</v>
      </c>
      <c r="N916" s="53">
        <v>320</v>
      </c>
      <c r="O916" s="53">
        <v>346</v>
      </c>
      <c r="Q916" s="53">
        <v>15</v>
      </c>
      <c r="X916" s="53">
        <v>1</v>
      </c>
      <c r="Y916" s="53">
        <v>1</v>
      </c>
      <c r="AA916" s="53"/>
      <c r="AG916" t="str">
        <f t="shared" si="196"/>
        <v>Oakham</v>
      </c>
      <c r="AH916" s="8" t="s">
        <v>1949</v>
      </c>
      <c r="AI916" s="8">
        <v>1</v>
      </c>
      <c r="AK916" s="92">
        <v>25</v>
      </c>
      <c r="AL916" s="94">
        <v>27</v>
      </c>
      <c r="AM916" s="94">
        <v>175</v>
      </c>
      <c r="AN916" s="98">
        <v>50670</v>
      </c>
      <c r="AO916" s="98">
        <f t="shared" si="194"/>
        <v>25027</v>
      </c>
      <c r="AP916" t="s">
        <v>1353</v>
      </c>
      <c r="AQ916">
        <f t="shared" si="195"/>
        <v>2550670</v>
      </c>
      <c r="AU916">
        <v>21.53</v>
      </c>
      <c r="AV916">
        <v>0.41</v>
      </c>
      <c r="AW916">
        <v>21.12</v>
      </c>
    </row>
    <row r="917" spans="1:49" hidden="1" outlineLevel="1">
      <c r="A917" s="54" t="s">
        <v>736</v>
      </c>
      <c r="B917" s="8" t="s">
        <v>2356</v>
      </c>
      <c r="C917" s="1">
        <f t="shared" si="186"/>
        <v>2382</v>
      </c>
      <c r="D917" s="6">
        <f>IF(N917&gt;0, RANK(N917,(N917:P917,Q917:AE917)),0)</f>
        <v>2</v>
      </c>
      <c r="E917" s="6">
        <f>IF(O917&gt;0,RANK(O917,(N917:P917,Q917:AE917)),0)</f>
        <v>1</v>
      </c>
      <c r="F917" s="6">
        <f t="shared" si="187"/>
        <v>0</v>
      </c>
      <c r="G917" s="1">
        <f t="shared" si="188"/>
        <v>64</v>
      </c>
      <c r="H917" s="2">
        <f t="shared" si="189"/>
        <v>2.686817800167926E-2</v>
      </c>
      <c r="I917" s="7"/>
      <c r="J917" s="2">
        <f t="shared" si="190"/>
        <v>0.47984886649874053</v>
      </c>
      <c r="K917" s="2">
        <f t="shared" si="191"/>
        <v>0.50671704450041977</v>
      </c>
      <c r="L917" s="2">
        <f t="shared" si="192"/>
        <v>0</v>
      </c>
      <c r="M917" s="2">
        <f t="shared" si="193"/>
        <v>1.3434089000839644E-2</v>
      </c>
      <c r="N917" s="53">
        <v>1143</v>
      </c>
      <c r="O917" s="53">
        <v>1207</v>
      </c>
      <c r="Q917" s="53">
        <v>20</v>
      </c>
      <c r="X917" s="53">
        <v>0</v>
      </c>
      <c r="Y917" s="53">
        <v>12</v>
      </c>
      <c r="AA917" s="53"/>
      <c r="AG917" t="str">
        <f t="shared" si="196"/>
        <v>Orange</v>
      </c>
      <c r="AH917" t="s">
        <v>2924</v>
      </c>
      <c r="AI917">
        <v>1</v>
      </c>
      <c r="AK917" s="92">
        <v>25</v>
      </c>
      <c r="AL917" s="94">
        <v>11</v>
      </c>
      <c r="AM917" s="94">
        <v>95</v>
      </c>
      <c r="AN917" s="98">
        <v>51265</v>
      </c>
      <c r="AO917" s="98">
        <f t="shared" si="194"/>
        <v>25011</v>
      </c>
      <c r="AP917" t="s">
        <v>1353</v>
      </c>
      <c r="AQ917">
        <f t="shared" si="195"/>
        <v>2551265</v>
      </c>
      <c r="AU917">
        <v>35.99</v>
      </c>
      <c r="AV917">
        <v>0.62</v>
      </c>
      <c r="AW917">
        <v>35.36</v>
      </c>
    </row>
    <row r="918" spans="1:49" hidden="1" outlineLevel="1">
      <c r="A918" s="54" t="s">
        <v>2134</v>
      </c>
      <c r="B918" s="8" t="s">
        <v>2356</v>
      </c>
      <c r="C918" s="1">
        <f t="shared" si="186"/>
        <v>3422</v>
      </c>
      <c r="D918" s="6">
        <f>IF(N918&gt;0, RANK(N918,(N918:P918,Q918:AE918)),0)</f>
        <v>2</v>
      </c>
      <c r="E918" s="6">
        <f>IF(O918&gt;0,RANK(O918,(N918:P918,Q918:AE918)),0)</f>
        <v>1</v>
      </c>
      <c r="F918" s="6">
        <f t="shared" si="187"/>
        <v>0</v>
      </c>
      <c r="G918" s="1">
        <f t="shared" si="188"/>
        <v>333</v>
      </c>
      <c r="H918" s="2">
        <f t="shared" si="189"/>
        <v>9.7311513734658101E-2</v>
      </c>
      <c r="I918" s="7"/>
      <c r="J918" s="2">
        <f t="shared" si="190"/>
        <v>0.44798363530099355</v>
      </c>
      <c r="K918" s="2">
        <f t="shared" si="191"/>
        <v>0.54529514903565168</v>
      </c>
      <c r="L918" s="2">
        <f t="shared" si="192"/>
        <v>0</v>
      </c>
      <c r="M918" s="2">
        <f t="shared" si="193"/>
        <v>6.7212156633547071E-3</v>
      </c>
      <c r="N918" s="53">
        <v>1533</v>
      </c>
      <c r="O918" s="53">
        <v>1866</v>
      </c>
      <c r="Q918" s="53">
        <v>18</v>
      </c>
      <c r="X918" s="53">
        <v>0</v>
      </c>
      <c r="Y918" s="53">
        <v>5</v>
      </c>
      <c r="AA918" s="53"/>
      <c r="AG918" t="str">
        <f t="shared" si="196"/>
        <v>Orleans</v>
      </c>
      <c r="AH918" t="s">
        <v>156</v>
      </c>
      <c r="AI918">
        <v>10</v>
      </c>
      <c r="AK918" s="92">
        <v>25</v>
      </c>
      <c r="AL918" s="94">
        <v>1</v>
      </c>
      <c r="AM918" s="94">
        <v>50</v>
      </c>
      <c r="AN918" s="98">
        <v>51440</v>
      </c>
      <c r="AO918" s="98">
        <f t="shared" si="194"/>
        <v>25001</v>
      </c>
      <c r="AP918" t="s">
        <v>1353</v>
      </c>
      <c r="AQ918">
        <f t="shared" si="195"/>
        <v>2551440</v>
      </c>
      <c r="AU918">
        <v>21.08</v>
      </c>
      <c r="AV918">
        <v>6.9</v>
      </c>
      <c r="AW918">
        <v>14.17</v>
      </c>
    </row>
    <row r="919" spans="1:49" hidden="1" outlineLevel="1">
      <c r="A919" s="54" t="s">
        <v>1972</v>
      </c>
      <c r="B919" s="8" t="s">
        <v>2356</v>
      </c>
      <c r="C919" s="1">
        <f t="shared" si="186"/>
        <v>443</v>
      </c>
      <c r="D919" s="6">
        <f>IF(N919&gt;0, RANK(N919,(N919:P919,Q919:AE919)),0)</f>
        <v>2</v>
      </c>
      <c r="E919" s="6">
        <f>IF(O919&gt;0,RANK(O919,(N919:P919,Q919:AE919)),0)</f>
        <v>1</v>
      </c>
      <c r="F919" s="6">
        <f t="shared" si="187"/>
        <v>0</v>
      </c>
      <c r="G919" s="1">
        <f t="shared" si="188"/>
        <v>31</v>
      </c>
      <c r="H919" s="2">
        <f t="shared" si="189"/>
        <v>6.9977426636568849E-2</v>
      </c>
      <c r="I919" s="7"/>
      <c r="J919" s="2">
        <f t="shared" si="190"/>
        <v>0.44920993227990968</v>
      </c>
      <c r="K919" s="2">
        <f t="shared" si="191"/>
        <v>0.5191873589164786</v>
      </c>
      <c r="L919" s="2">
        <f t="shared" si="192"/>
        <v>0</v>
      </c>
      <c r="M919" s="2">
        <f t="shared" si="193"/>
        <v>3.1602708803611712E-2</v>
      </c>
      <c r="N919" s="53">
        <v>199</v>
      </c>
      <c r="O919" s="53">
        <v>230</v>
      </c>
      <c r="Q919" s="53">
        <v>10</v>
      </c>
      <c r="X919" s="53">
        <v>0</v>
      </c>
      <c r="Y919" s="53">
        <v>4</v>
      </c>
      <c r="AA919" s="53"/>
      <c r="AG919" t="str">
        <f t="shared" si="196"/>
        <v>Otis</v>
      </c>
      <c r="AH919" t="s">
        <v>1968</v>
      </c>
      <c r="AI919">
        <v>1</v>
      </c>
      <c r="AK919" s="92">
        <v>25</v>
      </c>
      <c r="AL919" s="94">
        <v>3</v>
      </c>
      <c r="AM919" s="94">
        <v>100</v>
      </c>
      <c r="AN919" s="98">
        <v>51580</v>
      </c>
      <c r="AO919" s="98">
        <f t="shared" si="194"/>
        <v>25003</v>
      </c>
      <c r="AP919" t="s">
        <v>1353</v>
      </c>
      <c r="AQ919">
        <f t="shared" si="195"/>
        <v>2551580</v>
      </c>
      <c r="AU919">
        <v>38.03</v>
      </c>
      <c r="AV919">
        <v>2.19</v>
      </c>
      <c r="AW919">
        <v>35.840000000000003</v>
      </c>
    </row>
    <row r="920" spans="1:49" hidden="1" outlineLevel="1">
      <c r="A920" s="54" t="s">
        <v>1738</v>
      </c>
      <c r="B920" s="8" t="s">
        <v>2356</v>
      </c>
      <c r="C920" s="1">
        <f t="shared" si="186"/>
        <v>4316</v>
      </c>
      <c r="D920" s="6">
        <f>IF(N920&gt;0, RANK(N920,(N920:P920,Q920:AE920)),0)</f>
        <v>1</v>
      </c>
      <c r="E920" s="6">
        <f>IF(O920&gt;0,RANK(O920,(N920:P920,Q920:AE920)),0)</f>
        <v>2</v>
      </c>
      <c r="F920" s="6">
        <f t="shared" si="187"/>
        <v>0</v>
      </c>
      <c r="G920" s="1">
        <f t="shared" si="188"/>
        <v>378</v>
      </c>
      <c r="H920" s="2">
        <f t="shared" si="189"/>
        <v>8.7581093605189994E-2</v>
      </c>
      <c r="I920" s="7"/>
      <c r="J920" s="2">
        <f t="shared" si="190"/>
        <v>0.53869323447636697</v>
      </c>
      <c r="K920" s="2">
        <f t="shared" si="191"/>
        <v>0.45111214087117701</v>
      </c>
      <c r="L920" s="2">
        <f t="shared" si="192"/>
        <v>0</v>
      </c>
      <c r="M920" s="2">
        <f t="shared" si="193"/>
        <v>1.0194624652456019E-2</v>
      </c>
      <c r="N920" s="53">
        <v>2325</v>
      </c>
      <c r="O920" s="53">
        <v>1947</v>
      </c>
      <c r="Q920" s="53">
        <v>31</v>
      </c>
      <c r="X920" s="53">
        <v>1</v>
      </c>
      <c r="Y920" s="53">
        <v>12</v>
      </c>
      <c r="AA920" s="53"/>
      <c r="AG920" t="str">
        <f t="shared" si="196"/>
        <v>Oxford</v>
      </c>
      <c r="AH920" s="8" t="s">
        <v>1949</v>
      </c>
      <c r="AI920" s="8">
        <v>2</v>
      </c>
      <c r="AK920" s="92">
        <v>25</v>
      </c>
      <c r="AL920" s="94">
        <v>27</v>
      </c>
      <c r="AM920" s="94">
        <v>180</v>
      </c>
      <c r="AN920" s="98">
        <v>51825</v>
      </c>
      <c r="AO920" s="98">
        <f t="shared" si="194"/>
        <v>25027</v>
      </c>
      <c r="AP920" t="s">
        <v>1353</v>
      </c>
      <c r="AQ920">
        <f t="shared" si="195"/>
        <v>2551825</v>
      </c>
      <c r="AU920">
        <v>27.51</v>
      </c>
      <c r="AV920">
        <v>0.88</v>
      </c>
      <c r="AW920">
        <v>26.63</v>
      </c>
    </row>
    <row r="921" spans="1:49" hidden="1" outlineLevel="1">
      <c r="A921" s="54" t="s">
        <v>1434</v>
      </c>
      <c r="B921" s="8" t="s">
        <v>2356</v>
      </c>
      <c r="C921" s="1">
        <f t="shared" si="186"/>
        <v>4505</v>
      </c>
      <c r="D921" s="6">
        <f>IF(N921&gt;0, RANK(N921,(N921:P921,Q921:AE921)),0)</f>
        <v>1</v>
      </c>
      <c r="E921" s="6">
        <f>IF(O921&gt;0,RANK(O921,(N921:P921,Q921:AE921)),0)</f>
        <v>2</v>
      </c>
      <c r="F921" s="6">
        <f t="shared" si="187"/>
        <v>0</v>
      </c>
      <c r="G921" s="1">
        <f t="shared" si="188"/>
        <v>552</v>
      </c>
      <c r="H921" s="2">
        <f t="shared" si="189"/>
        <v>0.12253052164261931</v>
      </c>
      <c r="I921" s="7"/>
      <c r="J921" s="2">
        <f t="shared" si="190"/>
        <v>0.55604883462819088</v>
      </c>
      <c r="K921" s="2">
        <f t="shared" si="191"/>
        <v>0.43351831298557159</v>
      </c>
      <c r="L921" s="2">
        <f t="shared" si="192"/>
        <v>0</v>
      </c>
      <c r="M921" s="2">
        <f t="shared" si="193"/>
        <v>1.0432852386237534E-2</v>
      </c>
      <c r="N921" s="53">
        <v>2505</v>
      </c>
      <c r="O921" s="53">
        <v>1953</v>
      </c>
      <c r="Q921" s="53">
        <v>35</v>
      </c>
      <c r="X921" s="53">
        <v>0</v>
      </c>
      <c r="Y921" s="53">
        <v>12</v>
      </c>
      <c r="AA921" s="53"/>
      <c r="AG921" t="str">
        <f t="shared" si="196"/>
        <v>Palmer</v>
      </c>
      <c r="AH921" t="s">
        <v>271</v>
      </c>
      <c r="AI921">
        <v>2</v>
      </c>
      <c r="AK921" s="92">
        <v>25</v>
      </c>
      <c r="AL921" s="94">
        <v>13</v>
      </c>
      <c r="AM921" s="94">
        <v>75</v>
      </c>
      <c r="AN921" s="98">
        <v>52105</v>
      </c>
      <c r="AO921" s="98">
        <f t="shared" si="194"/>
        <v>25013</v>
      </c>
      <c r="AP921" t="s">
        <v>1353</v>
      </c>
      <c r="AQ921">
        <f t="shared" si="195"/>
        <v>2552105</v>
      </c>
      <c r="AU921">
        <v>32.020000000000003</v>
      </c>
      <c r="AV921">
        <v>0.49</v>
      </c>
      <c r="AW921">
        <v>31.53</v>
      </c>
    </row>
    <row r="922" spans="1:49" hidden="1" outlineLevel="1">
      <c r="A922" s="54" t="s">
        <v>1098</v>
      </c>
      <c r="B922" s="8" t="s">
        <v>2356</v>
      </c>
      <c r="C922" s="1">
        <f t="shared" si="186"/>
        <v>1987</v>
      </c>
      <c r="D922" s="6">
        <f>IF(N922&gt;0, RANK(N922,(N922:P922,Q922:AE922)),0)</f>
        <v>2</v>
      </c>
      <c r="E922" s="6">
        <f>IF(O922&gt;0,RANK(O922,(N922:P922,Q922:AE922)),0)</f>
        <v>1</v>
      </c>
      <c r="F922" s="6">
        <f t="shared" si="187"/>
        <v>0</v>
      </c>
      <c r="G922" s="1">
        <f t="shared" si="188"/>
        <v>182</v>
      </c>
      <c r="H922" s="2">
        <f t="shared" si="189"/>
        <v>9.1595369904378457E-2</v>
      </c>
      <c r="I922" s="7"/>
      <c r="J922" s="2">
        <f t="shared" si="190"/>
        <v>0.44992450931051836</v>
      </c>
      <c r="K922" s="2">
        <f t="shared" si="191"/>
        <v>0.54151987921489686</v>
      </c>
      <c r="L922" s="2">
        <f t="shared" si="192"/>
        <v>0</v>
      </c>
      <c r="M922" s="2">
        <f t="shared" si="193"/>
        <v>8.5556114745847234E-3</v>
      </c>
      <c r="N922" s="53">
        <v>894</v>
      </c>
      <c r="O922" s="53">
        <v>1076</v>
      </c>
      <c r="Q922" s="53">
        <v>14</v>
      </c>
      <c r="X922" s="53">
        <v>0</v>
      </c>
      <c r="Y922" s="53">
        <v>3</v>
      </c>
      <c r="AA922" s="53"/>
      <c r="AG922" t="str">
        <f t="shared" si="196"/>
        <v>Paxton</v>
      </c>
      <c r="AH922" s="8" t="s">
        <v>1949</v>
      </c>
      <c r="AI922" s="8">
        <v>3</v>
      </c>
      <c r="AK922" s="92">
        <v>25</v>
      </c>
      <c r="AL922" s="94">
        <v>27</v>
      </c>
      <c r="AM922" s="94">
        <v>185</v>
      </c>
      <c r="AN922" s="98">
        <v>52420</v>
      </c>
      <c r="AO922" s="98">
        <f t="shared" si="194"/>
        <v>25027</v>
      </c>
      <c r="AP922" t="s">
        <v>1353</v>
      </c>
      <c r="AQ922">
        <f t="shared" si="195"/>
        <v>2552420</v>
      </c>
      <c r="AU922">
        <v>15.48</v>
      </c>
      <c r="AV922">
        <v>0.74</v>
      </c>
      <c r="AW922">
        <v>14.73</v>
      </c>
    </row>
    <row r="923" spans="1:49" hidden="1" outlineLevel="1">
      <c r="A923" s="54" t="s">
        <v>1247</v>
      </c>
      <c r="B923" s="8" t="s">
        <v>2356</v>
      </c>
      <c r="C923" s="1">
        <f t="shared" si="186"/>
        <v>19541</v>
      </c>
      <c r="D923" s="6">
        <f>IF(N923&gt;0, RANK(N923,(N923:P923,Q923:AE923)),0)</f>
        <v>1</v>
      </c>
      <c r="E923" s="6">
        <f>IF(O923&gt;0,RANK(O923,(N923:P923,Q923:AE923)),0)</f>
        <v>2</v>
      </c>
      <c r="F923" s="6">
        <f t="shared" si="187"/>
        <v>0</v>
      </c>
      <c r="G923" s="1">
        <f t="shared" si="188"/>
        <v>5163</v>
      </c>
      <c r="H923" s="2">
        <f t="shared" si="189"/>
        <v>0.26421370451870424</v>
      </c>
      <c r="I923" s="7"/>
      <c r="J923" s="2">
        <f t="shared" si="190"/>
        <v>0.628115244869761</v>
      </c>
      <c r="K923" s="2">
        <f t="shared" si="191"/>
        <v>0.36390154035105676</v>
      </c>
      <c r="L923" s="2">
        <f t="shared" si="192"/>
        <v>0</v>
      </c>
      <c r="M923" s="2">
        <f t="shared" si="193"/>
        <v>7.983214779182235E-3</v>
      </c>
      <c r="N923" s="53">
        <v>12274</v>
      </c>
      <c r="O923" s="53">
        <v>7111</v>
      </c>
      <c r="Q923" s="53">
        <v>107</v>
      </c>
      <c r="X923" s="53">
        <v>19</v>
      </c>
      <c r="Y923" s="53">
        <v>30</v>
      </c>
      <c r="AA923" s="53"/>
      <c r="AG923" t="str">
        <f t="shared" si="196"/>
        <v>Peabody</v>
      </c>
      <c r="AH923" t="s">
        <v>1956</v>
      </c>
      <c r="AI923">
        <v>6</v>
      </c>
      <c r="AK923" s="92">
        <v>25</v>
      </c>
      <c r="AL923" s="94">
        <v>9</v>
      </c>
      <c r="AM923" s="94">
        <v>125</v>
      </c>
      <c r="AN923" s="98">
        <v>52490</v>
      </c>
      <c r="AO923" s="98">
        <f t="shared" si="194"/>
        <v>25009</v>
      </c>
      <c r="AP923" t="s">
        <v>2485</v>
      </c>
      <c r="AQ923">
        <f t="shared" si="195"/>
        <v>2552490</v>
      </c>
      <c r="AU923">
        <v>16.87</v>
      </c>
      <c r="AV923">
        <v>0.48</v>
      </c>
      <c r="AW923">
        <v>16.399999999999999</v>
      </c>
    </row>
    <row r="924" spans="1:49" hidden="1" outlineLevel="1">
      <c r="A924" s="54" t="s">
        <v>795</v>
      </c>
      <c r="B924" s="8" t="s">
        <v>2356</v>
      </c>
      <c r="C924" s="1">
        <f t="shared" si="186"/>
        <v>681</v>
      </c>
      <c r="D924" s="6">
        <f>IF(N924&gt;0, RANK(N924,(N924:P924,Q924:AE924)),0)</f>
        <v>1</v>
      </c>
      <c r="E924" s="6">
        <f>IF(O924&gt;0,RANK(O924,(N924:P924,Q924:AE924)),0)</f>
        <v>2</v>
      </c>
      <c r="F924" s="6">
        <f t="shared" si="187"/>
        <v>0</v>
      </c>
      <c r="G924" s="1">
        <f t="shared" si="188"/>
        <v>272</v>
      </c>
      <c r="H924" s="2">
        <f t="shared" si="189"/>
        <v>0.39941262848751835</v>
      </c>
      <c r="I924" s="7"/>
      <c r="J924" s="2">
        <f t="shared" si="190"/>
        <v>0.69456681350954474</v>
      </c>
      <c r="K924" s="2">
        <f t="shared" si="191"/>
        <v>0.29515418502202645</v>
      </c>
      <c r="L924" s="2">
        <f t="shared" si="192"/>
        <v>0</v>
      </c>
      <c r="M924" s="2">
        <f t="shared" si="193"/>
        <v>1.0279001468428806E-2</v>
      </c>
      <c r="N924" s="53">
        <v>473</v>
      </c>
      <c r="O924" s="53">
        <v>201</v>
      </c>
      <c r="Q924" s="53">
        <v>7</v>
      </c>
      <c r="X924" s="53">
        <v>0</v>
      </c>
      <c r="Y924" s="53">
        <v>0</v>
      </c>
      <c r="AA924" s="53"/>
      <c r="AG924" t="str">
        <f t="shared" si="196"/>
        <v>Pelham</v>
      </c>
      <c r="AH924" t="s">
        <v>1068</v>
      </c>
      <c r="AI924">
        <v>1</v>
      </c>
      <c r="AK924" s="92">
        <v>25</v>
      </c>
      <c r="AL924" s="94">
        <v>15</v>
      </c>
      <c r="AM924" s="94">
        <v>65</v>
      </c>
      <c r="AN924" s="98">
        <v>52560</v>
      </c>
      <c r="AO924" s="98">
        <f t="shared" si="194"/>
        <v>25015</v>
      </c>
      <c r="AP924" t="s">
        <v>1353</v>
      </c>
      <c r="AQ924">
        <f t="shared" si="195"/>
        <v>2552560</v>
      </c>
      <c r="AU924">
        <v>26.5</v>
      </c>
      <c r="AV924">
        <v>1.43</v>
      </c>
      <c r="AW924">
        <v>25.07</v>
      </c>
    </row>
    <row r="925" spans="1:49" hidden="1" outlineLevel="1">
      <c r="A925" s="54" t="s">
        <v>796</v>
      </c>
      <c r="B925" s="8" t="s">
        <v>2356</v>
      </c>
      <c r="C925" s="1">
        <f t="shared" si="186"/>
        <v>6078</v>
      </c>
      <c r="D925" s="6">
        <f>IF(N925&gt;0, RANK(N925,(N925:P925,Q925:AE925)),0)</f>
        <v>1</v>
      </c>
      <c r="E925" s="6">
        <f>IF(O925&gt;0,RANK(O925,(N925:P925,Q925:AE925)),0)</f>
        <v>2</v>
      </c>
      <c r="F925" s="6">
        <f t="shared" si="187"/>
        <v>0</v>
      </c>
      <c r="G925" s="1">
        <f t="shared" si="188"/>
        <v>244</v>
      </c>
      <c r="H925" s="2">
        <f t="shared" si="189"/>
        <v>4.0144784468575188E-2</v>
      </c>
      <c r="I925" s="7"/>
      <c r="J925" s="2">
        <f t="shared" si="190"/>
        <v>0.51480750246791707</v>
      </c>
      <c r="K925" s="2">
        <f t="shared" si="191"/>
        <v>0.4746627179993419</v>
      </c>
      <c r="L925" s="2">
        <f t="shared" si="192"/>
        <v>0</v>
      </c>
      <c r="M925" s="2">
        <f t="shared" si="193"/>
        <v>1.0529779532741035E-2</v>
      </c>
      <c r="N925" s="53">
        <v>3129</v>
      </c>
      <c r="O925" s="53">
        <v>2885</v>
      </c>
      <c r="Q925" s="53">
        <v>43</v>
      </c>
      <c r="X925" s="53">
        <v>0</v>
      </c>
      <c r="Y925" s="53">
        <v>21</v>
      </c>
      <c r="AA925" s="53"/>
      <c r="AG925" t="str">
        <f t="shared" si="196"/>
        <v>Pembroke</v>
      </c>
      <c r="AH925" t="s">
        <v>1668</v>
      </c>
      <c r="AI925">
        <v>10</v>
      </c>
      <c r="AK925" s="92">
        <v>25</v>
      </c>
      <c r="AL925" s="94">
        <v>23</v>
      </c>
      <c r="AM925" s="94">
        <v>95</v>
      </c>
      <c r="AN925" s="98">
        <v>52630</v>
      </c>
      <c r="AO925" s="98">
        <f t="shared" si="194"/>
        <v>25023</v>
      </c>
      <c r="AP925" t="s">
        <v>1353</v>
      </c>
      <c r="AQ925">
        <f t="shared" si="195"/>
        <v>2552630</v>
      </c>
      <c r="AU925">
        <v>23.47</v>
      </c>
      <c r="AV925">
        <v>1.63</v>
      </c>
      <c r="AW925">
        <v>21.84</v>
      </c>
    </row>
    <row r="926" spans="1:49" hidden="1" outlineLevel="1">
      <c r="A926" s="54" t="s">
        <v>690</v>
      </c>
      <c r="B926" s="8" t="s">
        <v>2356</v>
      </c>
      <c r="C926" s="1">
        <f t="shared" si="186"/>
        <v>3791</v>
      </c>
      <c r="D926" s="6">
        <f>IF(N926&gt;0, RANK(N926,(N926:P926,Q926:AE926)),0)</f>
        <v>2</v>
      </c>
      <c r="E926" s="6">
        <f>IF(O926&gt;0,RANK(O926,(N926:P926,Q926:AE926)),0)</f>
        <v>1</v>
      </c>
      <c r="F926" s="6">
        <f t="shared" si="187"/>
        <v>0</v>
      </c>
      <c r="G926" s="1">
        <f t="shared" si="188"/>
        <v>85</v>
      </c>
      <c r="H926" s="2">
        <f t="shared" si="189"/>
        <v>2.2421524663677129E-2</v>
      </c>
      <c r="I926" s="7"/>
      <c r="J926" s="2">
        <f t="shared" si="190"/>
        <v>0.48324980216301766</v>
      </c>
      <c r="K926" s="2">
        <f t="shared" si="191"/>
        <v>0.5056713268266948</v>
      </c>
      <c r="L926" s="2">
        <f t="shared" si="192"/>
        <v>0</v>
      </c>
      <c r="M926" s="2">
        <f t="shared" si="193"/>
        <v>1.1078871010287594E-2</v>
      </c>
      <c r="N926" s="53">
        <v>1832</v>
      </c>
      <c r="O926" s="53">
        <v>1917</v>
      </c>
      <c r="Q926" s="53">
        <v>34</v>
      </c>
      <c r="X926" s="53">
        <v>3</v>
      </c>
      <c r="Y926" s="53">
        <v>5</v>
      </c>
      <c r="AA926" s="53"/>
      <c r="AG926" t="str">
        <f t="shared" si="196"/>
        <v>Pepperell</v>
      </c>
      <c r="AH926" t="s">
        <v>1792</v>
      </c>
      <c r="AI926">
        <v>1</v>
      </c>
      <c r="AK926" s="92">
        <v>25</v>
      </c>
      <c r="AL926" s="94">
        <v>17</v>
      </c>
      <c r="AM926" s="94">
        <v>175</v>
      </c>
      <c r="AN926" s="98">
        <v>52805</v>
      </c>
      <c r="AO926" s="98">
        <f t="shared" si="194"/>
        <v>25017</v>
      </c>
      <c r="AP926" t="s">
        <v>1353</v>
      </c>
      <c r="AQ926">
        <f t="shared" si="195"/>
        <v>2552805</v>
      </c>
      <c r="AU926">
        <v>23.17</v>
      </c>
      <c r="AV926">
        <v>0.61</v>
      </c>
      <c r="AW926">
        <v>22.56</v>
      </c>
    </row>
    <row r="927" spans="1:49" hidden="1" outlineLevel="1">
      <c r="A927" s="54" t="s">
        <v>1536</v>
      </c>
      <c r="B927" s="8" t="s">
        <v>2356</v>
      </c>
      <c r="C927" s="1">
        <f t="shared" si="186"/>
        <v>260</v>
      </c>
      <c r="D927" s="6">
        <f>IF(N927&gt;0, RANK(N927,(N927:P927,Q927:AE927)),0)</f>
        <v>1</v>
      </c>
      <c r="E927" s="6">
        <f>IF(O927&gt;0,RANK(O927,(N927:P927,Q927:AE927)),0)</f>
        <v>2</v>
      </c>
      <c r="F927" s="6">
        <f t="shared" si="187"/>
        <v>0</v>
      </c>
      <c r="G927" s="1">
        <f t="shared" si="188"/>
        <v>6</v>
      </c>
      <c r="H927" s="2">
        <f t="shared" si="189"/>
        <v>2.3076923076923078E-2</v>
      </c>
      <c r="I927" s="7"/>
      <c r="J927" s="2">
        <f t="shared" si="190"/>
        <v>0.49615384615384617</v>
      </c>
      <c r="K927" s="2">
        <f t="shared" si="191"/>
        <v>0.47307692307692306</v>
      </c>
      <c r="L927" s="2">
        <f t="shared" si="192"/>
        <v>0</v>
      </c>
      <c r="M927" s="2">
        <f t="shared" si="193"/>
        <v>3.0769230769230771E-2</v>
      </c>
      <c r="N927" s="53">
        <v>129</v>
      </c>
      <c r="O927" s="53">
        <v>123</v>
      </c>
      <c r="Q927" s="53">
        <v>5</v>
      </c>
      <c r="X927" s="53">
        <v>0</v>
      </c>
      <c r="Y927" s="53">
        <v>3</v>
      </c>
      <c r="AA927" s="53"/>
      <c r="AG927" t="str">
        <f t="shared" si="196"/>
        <v>Peru</v>
      </c>
      <c r="AH927" t="s">
        <v>1968</v>
      </c>
      <c r="AI927">
        <v>1</v>
      </c>
      <c r="AK927" s="92">
        <v>25</v>
      </c>
      <c r="AL927" s="94">
        <v>3</v>
      </c>
      <c r="AM927" s="94">
        <v>105</v>
      </c>
      <c r="AN927" s="98">
        <v>53050</v>
      </c>
      <c r="AO927" s="98">
        <f t="shared" si="194"/>
        <v>25003</v>
      </c>
      <c r="AP927" t="s">
        <v>1353</v>
      </c>
      <c r="AQ927">
        <f t="shared" si="195"/>
        <v>2553050</v>
      </c>
      <c r="AU927">
        <v>26.03</v>
      </c>
      <c r="AV927">
        <v>0.1</v>
      </c>
      <c r="AW927">
        <v>25.93</v>
      </c>
    </row>
    <row r="928" spans="1:49" hidden="1" outlineLevel="1">
      <c r="A928" s="54" t="s">
        <v>2327</v>
      </c>
      <c r="B928" s="8" t="s">
        <v>2356</v>
      </c>
      <c r="C928" s="1">
        <f t="shared" si="186"/>
        <v>591</v>
      </c>
      <c r="D928" s="6">
        <f>IF(N928&gt;0, RANK(N928,(N928:P928,Q928:AE928)),0)</f>
        <v>1</v>
      </c>
      <c r="E928" s="6">
        <f>IF(O928&gt;0,RANK(O928,(N928:P928,Q928:AE928)),0)</f>
        <v>2</v>
      </c>
      <c r="F928" s="6">
        <f t="shared" si="187"/>
        <v>0</v>
      </c>
      <c r="G928" s="1">
        <f t="shared" si="188"/>
        <v>33</v>
      </c>
      <c r="H928" s="2">
        <f t="shared" si="189"/>
        <v>5.5837563451776651E-2</v>
      </c>
      <c r="I928" s="7"/>
      <c r="J928" s="2">
        <f t="shared" si="190"/>
        <v>0.52453468697123518</v>
      </c>
      <c r="K928" s="2">
        <f t="shared" si="191"/>
        <v>0.46869712351945853</v>
      </c>
      <c r="L928" s="2">
        <f t="shared" si="192"/>
        <v>0</v>
      </c>
      <c r="M928" s="2">
        <f t="shared" si="193"/>
        <v>6.7681895093062994E-3</v>
      </c>
      <c r="N928" s="53">
        <v>310</v>
      </c>
      <c r="O928" s="53">
        <v>277</v>
      </c>
      <c r="Q928" s="53">
        <v>4</v>
      </c>
      <c r="X928" s="53">
        <v>0</v>
      </c>
      <c r="Y928" s="53">
        <v>0</v>
      </c>
      <c r="AA928" s="53"/>
      <c r="AG928" t="str">
        <f t="shared" si="196"/>
        <v>Petersham</v>
      </c>
      <c r="AH928" s="8" t="s">
        <v>1949</v>
      </c>
      <c r="AI928" s="8">
        <v>1</v>
      </c>
      <c r="AK928" s="92">
        <v>25</v>
      </c>
      <c r="AL928" s="94">
        <v>27</v>
      </c>
      <c r="AM928" s="94">
        <v>190</v>
      </c>
      <c r="AN928" s="98">
        <v>53120</v>
      </c>
      <c r="AO928" s="98">
        <f t="shared" si="194"/>
        <v>25027</v>
      </c>
      <c r="AP928" t="s">
        <v>1353</v>
      </c>
      <c r="AQ928">
        <f t="shared" si="195"/>
        <v>2553120</v>
      </c>
      <c r="AU928">
        <v>68.3</v>
      </c>
      <c r="AV928">
        <v>14.07</v>
      </c>
      <c r="AW928">
        <v>54.24</v>
      </c>
    </row>
    <row r="929" spans="1:49" hidden="1" outlineLevel="1">
      <c r="A929" s="54" t="s">
        <v>810</v>
      </c>
      <c r="B929" s="8" t="s">
        <v>2356</v>
      </c>
      <c r="C929" s="1">
        <f t="shared" si="186"/>
        <v>482</v>
      </c>
      <c r="D929" s="6">
        <f>IF(N929&gt;0, RANK(N929,(N929:P929,Q929:AE929)),0)</f>
        <v>1</v>
      </c>
      <c r="E929" s="6">
        <f>IF(O929&gt;0,RANK(O929,(N929:P929,Q929:AE929)),0)</f>
        <v>2</v>
      </c>
      <c r="F929" s="6">
        <f t="shared" si="187"/>
        <v>0</v>
      </c>
      <c r="G929" s="1">
        <f t="shared" si="188"/>
        <v>26</v>
      </c>
      <c r="H929" s="2">
        <f t="shared" si="189"/>
        <v>5.3941908713692949E-2</v>
      </c>
      <c r="I929" s="7"/>
      <c r="J929" s="2">
        <f t="shared" si="190"/>
        <v>0.52074688796680502</v>
      </c>
      <c r="K929" s="2">
        <f t="shared" si="191"/>
        <v>0.46680497925311204</v>
      </c>
      <c r="L929" s="2">
        <f t="shared" si="192"/>
        <v>0</v>
      </c>
      <c r="M929" s="2">
        <f t="shared" si="193"/>
        <v>1.2448132780082943E-2</v>
      </c>
      <c r="N929" s="53">
        <v>251</v>
      </c>
      <c r="O929" s="53">
        <v>225</v>
      </c>
      <c r="Q929" s="53">
        <v>5</v>
      </c>
      <c r="X929" s="53">
        <v>0</v>
      </c>
      <c r="Y929" s="53">
        <v>1</v>
      </c>
      <c r="AA929" s="53"/>
      <c r="AG929" t="str">
        <f t="shared" si="196"/>
        <v>Phillipston</v>
      </c>
      <c r="AH929" s="8" t="s">
        <v>1949</v>
      </c>
      <c r="AI929" s="8">
        <v>1</v>
      </c>
      <c r="AK929" s="92">
        <v>25</v>
      </c>
      <c r="AL929" s="94">
        <v>27</v>
      </c>
      <c r="AM929" s="94">
        <v>195</v>
      </c>
      <c r="AN929" s="98">
        <v>53225</v>
      </c>
      <c r="AO929" s="98">
        <f t="shared" si="194"/>
        <v>25027</v>
      </c>
      <c r="AP929" t="s">
        <v>1353</v>
      </c>
      <c r="AQ929">
        <f t="shared" si="195"/>
        <v>2553225</v>
      </c>
      <c r="AU929">
        <v>24.64</v>
      </c>
      <c r="AV929">
        <v>0.38</v>
      </c>
      <c r="AW929">
        <v>24.26</v>
      </c>
    </row>
    <row r="930" spans="1:49" hidden="1" outlineLevel="1">
      <c r="A930" s="54" t="s">
        <v>66</v>
      </c>
      <c r="B930" s="8" t="s">
        <v>2356</v>
      </c>
      <c r="C930" s="1">
        <f t="shared" si="186"/>
        <v>16031</v>
      </c>
      <c r="D930" s="6">
        <f>IF(N930&gt;0, RANK(N930,(N930:P930,Q930:AE930)),0)</f>
        <v>1</v>
      </c>
      <c r="E930" s="6">
        <f>IF(O930&gt;0,RANK(O930,(N930:P930,Q930:AE930)),0)</f>
        <v>2</v>
      </c>
      <c r="F930" s="6">
        <f t="shared" si="187"/>
        <v>0</v>
      </c>
      <c r="G930" s="1">
        <f t="shared" si="188"/>
        <v>5947</v>
      </c>
      <c r="H930" s="2">
        <f t="shared" si="189"/>
        <v>0.37096874805065189</v>
      </c>
      <c r="I930" s="7"/>
      <c r="J930" s="2">
        <f t="shared" si="190"/>
        <v>0.68136735075790655</v>
      </c>
      <c r="K930" s="2">
        <f t="shared" si="191"/>
        <v>0.31039860270725467</v>
      </c>
      <c r="L930" s="2">
        <f t="shared" si="192"/>
        <v>0</v>
      </c>
      <c r="M930" s="2">
        <f t="shared" si="193"/>
        <v>8.2340465348387792E-3</v>
      </c>
      <c r="N930" s="53">
        <v>10923</v>
      </c>
      <c r="O930" s="53">
        <v>4976</v>
      </c>
      <c r="Q930" s="53">
        <v>84</v>
      </c>
      <c r="X930" s="53">
        <v>0</v>
      </c>
      <c r="Y930" s="53">
        <v>48</v>
      </c>
      <c r="AA930" s="53"/>
      <c r="AG930" t="str">
        <f t="shared" si="196"/>
        <v>Pittsfield</v>
      </c>
      <c r="AH930" t="s">
        <v>1968</v>
      </c>
      <c r="AI930">
        <v>1</v>
      </c>
      <c r="AK930" s="92">
        <v>25</v>
      </c>
      <c r="AL930" s="94">
        <v>3</v>
      </c>
      <c r="AM930" s="94">
        <v>110</v>
      </c>
      <c r="AN930" s="98">
        <v>53960</v>
      </c>
      <c r="AO930" s="98">
        <f t="shared" si="194"/>
        <v>25003</v>
      </c>
      <c r="AP930" t="s">
        <v>2485</v>
      </c>
      <c r="AQ930">
        <f t="shared" si="195"/>
        <v>2553960</v>
      </c>
      <c r="AU930">
        <v>42.32</v>
      </c>
      <c r="AV930">
        <v>1.59</v>
      </c>
      <c r="AW930">
        <v>40.729999999999997</v>
      </c>
    </row>
    <row r="931" spans="1:49" hidden="1" outlineLevel="1">
      <c r="A931" s="54" t="s">
        <v>2247</v>
      </c>
      <c r="B931" s="8" t="s">
        <v>2356</v>
      </c>
      <c r="C931" s="1">
        <f t="shared" si="186"/>
        <v>250</v>
      </c>
      <c r="D931" s="6">
        <f>IF(N931&gt;0, RANK(N931,(N931:P931,Q931:AE931)),0)</f>
        <v>1</v>
      </c>
      <c r="E931" s="6">
        <f>IF(O931&gt;0,RANK(O931,(N931:P931,Q931:AE931)),0)</f>
        <v>2</v>
      </c>
      <c r="F931" s="6">
        <f t="shared" si="187"/>
        <v>0</v>
      </c>
      <c r="G931" s="1">
        <f t="shared" si="188"/>
        <v>56</v>
      </c>
      <c r="H931" s="2">
        <f t="shared" si="189"/>
        <v>0.224</v>
      </c>
      <c r="I931" s="7"/>
      <c r="J931" s="2">
        <f t="shared" si="190"/>
        <v>0.59599999999999997</v>
      </c>
      <c r="K931" s="2">
        <f t="shared" si="191"/>
        <v>0.372</v>
      </c>
      <c r="L931" s="2">
        <f t="shared" si="192"/>
        <v>0</v>
      </c>
      <c r="M931" s="2">
        <f t="shared" si="193"/>
        <v>3.2000000000000028E-2</v>
      </c>
      <c r="N931" s="53">
        <v>149</v>
      </c>
      <c r="O931" s="53">
        <v>93</v>
      </c>
      <c r="Q931" s="53">
        <v>3</v>
      </c>
      <c r="X931" s="53">
        <v>0</v>
      </c>
      <c r="Y931" s="53">
        <v>5</v>
      </c>
      <c r="AA931" s="53"/>
      <c r="AG931" t="str">
        <f t="shared" si="196"/>
        <v>Plainfield</v>
      </c>
      <c r="AH931" t="s">
        <v>1068</v>
      </c>
      <c r="AI931">
        <v>1</v>
      </c>
      <c r="AK931" s="92">
        <v>25</v>
      </c>
      <c r="AL931" s="94">
        <v>15</v>
      </c>
      <c r="AM931" s="94">
        <v>70</v>
      </c>
      <c r="AN931" s="98">
        <v>54030</v>
      </c>
      <c r="AO931" s="98">
        <f t="shared" si="194"/>
        <v>25015</v>
      </c>
      <c r="AP931" t="s">
        <v>1353</v>
      </c>
      <c r="AQ931">
        <f t="shared" si="195"/>
        <v>2554030</v>
      </c>
      <c r="AU931">
        <v>21.26</v>
      </c>
      <c r="AV931">
        <v>0.21</v>
      </c>
      <c r="AW931">
        <v>21.05</v>
      </c>
    </row>
    <row r="932" spans="1:49" hidden="1" outlineLevel="1">
      <c r="A932" s="54" t="s">
        <v>1375</v>
      </c>
      <c r="B932" s="8" t="s">
        <v>2356</v>
      </c>
      <c r="C932" s="1">
        <f t="shared" si="186"/>
        <v>2582</v>
      </c>
      <c r="D932" s="6">
        <f>IF(N932&gt;0, RANK(N932,(N932:P932,Q932:AE932)),0)</f>
        <v>2</v>
      </c>
      <c r="E932" s="6">
        <f>IF(O932&gt;0,RANK(O932,(N932:P932,Q932:AE932)),0)</f>
        <v>1</v>
      </c>
      <c r="F932" s="6">
        <f t="shared" si="187"/>
        <v>0</v>
      </c>
      <c r="G932" s="1">
        <f t="shared" si="188"/>
        <v>76</v>
      </c>
      <c r="H932" s="2">
        <f t="shared" si="189"/>
        <v>2.9434546862896978E-2</v>
      </c>
      <c r="I932" s="7"/>
      <c r="J932" s="2">
        <f t="shared" si="190"/>
        <v>0.47017815646785438</v>
      </c>
      <c r="K932" s="2">
        <f t="shared" si="191"/>
        <v>0.49961270333075136</v>
      </c>
      <c r="L932" s="2">
        <f t="shared" si="192"/>
        <v>0</v>
      </c>
      <c r="M932" s="2">
        <f t="shared" si="193"/>
        <v>3.0209140201394202E-2</v>
      </c>
      <c r="N932" s="53">
        <v>1214</v>
      </c>
      <c r="O932" s="53">
        <v>1290</v>
      </c>
      <c r="Q932" s="53">
        <v>23</v>
      </c>
      <c r="X932" s="53">
        <v>0</v>
      </c>
      <c r="Y932" s="53">
        <v>55</v>
      </c>
      <c r="AA932" s="53"/>
      <c r="AG932" t="str">
        <f t="shared" si="196"/>
        <v>Plainville</v>
      </c>
      <c r="AH932" t="s">
        <v>2729</v>
      </c>
      <c r="AI932">
        <v>3</v>
      </c>
      <c r="AK932" s="92">
        <v>25</v>
      </c>
      <c r="AL932" s="94">
        <v>21</v>
      </c>
      <c r="AM932" s="94">
        <v>95</v>
      </c>
      <c r="AN932" s="98">
        <v>54100</v>
      </c>
      <c r="AO932" s="98">
        <f t="shared" si="194"/>
        <v>25021</v>
      </c>
      <c r="AP932" t="s">
        <v>1353</v>
      </c>
      <c r="AQ932">
        <f t="shared" si="195"/>
        <v>2554100</v>
      </c>
      <c r="AU932">
        <v>11.55</v>
      </c>
      <c r="AV932">
        <v>0.49</v>
      </c>
      <c r="AW932">
        <v>11.06</v>
      </c>
    </row>
    <row r="933" spans="1:49" hidden="1" outlineLevel="1">
      <c r="A933" s="54" t="s">
        <v>1668</v>
      </c>
      <c r="B933" s="8" t="s">
        <v>2356</v>
      </c>
      <c r="C933" s="1">
        <f t="shared" si="186"/>
        <v>16683</v>
      </c>
      <c r="D933" s="6">
        <f>IF(N933&gt;0, RANK(N933,(N933:P933,Q933:AE933)),0)</f>
        <v>1</v>
      </c>
      <c r="E933" s="6">
        <f>IF(O933&gt;0,RANK(O933,(N933:P933,Q933:AE933)),0)</f>
        <v>2</v>
      </c>
      <c r="F933" s="6">
        <f t="shared" si="187"/>
        <v>0</v>
      </c>
      <c r="G933" s="1">
        <f t="shared" si="188"/>
        <v>1349</v>
      </c>
      <c r="H933" s="2">
        <f t="shared" si="189"/>
        <v>8.0860756458670496E-2</v>
      </c>
      <c r="I933" s="7"/>
      <c r="J933" s="2">
        <f t="shared" si="190"/>
        <v>0.5351555475633879</v>
      </c>
      <c r="K933" s="2">
        <f t="shared" si="191"/>
        <v>0.45429479110471738</v>
      </c>
      <c r="L933" s="2">
        <f t="shared" si="192"/>
        <v>0</v>
      </c>
      <c r="M933" s="2">
        <f t="shared" si="193"/>
        <v>1.0549661331894722E-2</v>
      </c>
      <c r="N933" s="53">
        <v>8928</v>
      </c>
      <c r="O933" s="53">
        <v>7579</v>
      </c>
      <c r="Q933" s="53">
        <v>125</v>
      </c>
      <c r="X933" s="53">
        <v>1</v>
      </c>
      <c r="Y933" s="53">
        <v>50</v>
      </c>
      <c r="AA933" s="53"/>
      <c r="AG933" t="str">
        <f t="shared" si="196"/>
        <v>Plymouth</v>
      </c>
      <c r="AH933" t="s">
        <v>1668</v>
      </c>
      <c r="AI933">
        <v>10</v>
      </c>
      <c r="AK933" s="92">
        <v>25</v>
      </c>
      <c r="AL933" s="94">
        <v>23</v>
      </c>
      <c r="AM933" s="94">
        <v>100</v>
      </c>
      <c r="AN933" s="98">
        <v>54310</v>
      </c>
      <c r="AO933" s="98">
        <f t="shared" si="194"/>
        <v>25023</v>
      </c>
      <c r="AP933" t="s">
        <v>1353</v>
      </c>
      <c r="AQ933">
        <f t="shared" si="195"/>
        <v>2554310</v>
      </c>
      <c r="AU933">
        <v>133.97999999999999</v>
      </c>
      <c r="AV933">
        <v>37.520000000000003</v>
      </c>
      <c r="AW933">
        <v>96.46</v>
      </c>
    </row>
    <row r="934" spans="1:49" hidden="1" outlineLevel="1">
      <c r="A934" s="54" t="s">
        <v>465</v>
      </c>
      <c r="B934" s="8" t="s">
        <v>2356</v>
      </c>
      <c r="C934" s="1">
        <f t="shared" si="186"/>
        <v>1120</v>
      </c>
      <c r="D934" s="6">
        <f>IF(N934&gt;0, RANK(N934,(N934:P934,Q934:AE934)),0)</f>
        <v>2</v>
      </c>
      <c r="E934" s="6">
        <f>IF(O934&gt;0,RANK(O934,(N934:P934,Q934:AE934)),0)</f>
        <v>1</v>
      </c>
      <c r="F934" s="6">
        <f t="shared" si="187"/>
        <v>0</v>
      </c>
      <c r="G934" s="1">
        <f t="shared" si="188"/>
        <v>47</v>
      </c>
      <c r="H934" s="2">
        <f t="shared" si="189"/>
        <v>4.1964285714285711E-2</v>
      </c>
      <c r="I934" s="7"/>
      <c r="J934" s="2">
        <f t="shared" si="190"/>
        <v>0.47589285714285712</v>
      </c>
      <c r="K934" s="2">
        <f t="shared" si="191"/>
        <v>0.5178571428571429</v>
      </c>
      <c r="L934" s="2">
        <f t="shared" si="192"/>
        <v>0</v>
      </c>
      <c r="M934" s="2">
        <f t="shared" si="193"/>
        <v>6.2499999999999778E-3</v>
      </c>
      <c r="N934" s="53">
        <v>533</v>
      </c>
      <c r="O934" s="53">
        <v>580</v>
      </c>
      <c r="Q934" s="53">
        <v>5</v>
      </c>
      <c r="X934" s="53">
        <v>0</v>
      </c>
      <c r="Y934" s="53">
        <v>2</v>
      </c>
      <c r="AA934" s="53"/>
      <c r="AG934" t="str">
        <f t="shared" si="196"/>
        <v>Plympton</v>
      </c>
      <c r="AH934" t="s">
        <v>1668</v>
      </c>
      <c r="AI934">
        <v>10</v>
      </c>
      <c r="AK934" s="92">
        <v>25</v>
      </c>
      <c r="AL934" s="94">
        <v>23</v>
      </c>
      <c r="AM934" s="94">
        <v>105</v>
      </c>
      <c r="AN934" s="98">
        <v>54415</v>
      </c>
      <c r="AO934" s="98">
        <f t="shared" si="194"/>
        <v>25023</v>
      </c>
      <c r="AP934" t="s">
        <v>1353</v>
      </c>
      <c r="AQ934">
        <f t="shared" si="195"/>
        <v>2554415</v>
      </c>
      <c r="AU934">
        <v>15.14</v>
      </c>
      <c r="AV934">
        <v>0.35</v>
      </c>
      <c r="AW934">
        <v>14.79</v>
      </c>
    </row>
    <row r="935" spans="1:49" hidden="1" outlineLevel="1">
      <c r="A935" s="54" t="s">
        <v>1402</v>
      </c>
      <c r="B935" s="8" t="s">
        <v>2356</v>
      </c>
      <c r="C935" s="1">
        <f t="shared" si="186"/>
        <v>1519</v>
      </c>
      <c r="D935" s="6">
        <f>IF(N935&gt;0, RANK(N935,(N935:P935,Q935:AE935)),0)</f>
        <v>2</v>
      </c>
      <c r="E935" s="6">
        <f>IF(O935&gt;0,RANK(O935,(N935:P935,Q935:AE935)),0)</f>
        <v>1</v>
      </c>
      <c r="F935" s="6">
        <f t="shared" si="187"/>
        <v>0</v>
      </c>
      <c r="G935" s="1">
        <f t="shared" si="188"/>
        <v>250</v>
      </c>
      <c r="H935" s="2">
        <f t="shared" si="189"/>
        <v>0.16458196181698487</v>
      </c>
      <c r="I935" s="7"/>
      <c r="J935" s="2">
        <f t="shared" si="190"/>
        <v>0.41277156023699801</v>
      </c>
      <c r="K935" s="2">
        <f t="shared" si="191"/>
        <v>0.57735352205398294</v>
      </c>
      <c r="L935" s="2">
        <f t="shared" si="192"/>
        <v>0</v>
      </c>
      <c r="M935" s="2">
        <f t="shared" si="193"/>
        <v>9.8749177090190488E-3</v>
      </c>
      <c r="N935" s="53">
        <v>627</v>
      </c>
      <c r="O935" s="53">
        <v>877</v>
      </c>
      <c r="Q935" s="53">
        <v>15</v>
      </c>
      <c r="X935" s="53">
        <v>0</v>
      </c>
      <c r="Y935" s="53">
        <v>0</v>
      </c>
      <c r="AA935" s="53"/>
      <c r="AG935" t="str">
        <f t="shared" si="196"/>
        <v>Princeton</v>
      </c>
      <c r="AH935" s="8" t="s">
        <v>1949</v>
      </c>
      <c r="AI935" s="8">
        <v>3</v>
      </c>
      <c r="AK935" s="92">
        <v>25</v>
      </c>
      <c r="AL935" s="94">
        <v>27</v>
      </c>
      <c r="AM935" s="94">
        <v>200</v>
      </c>
      <c r="AN935" s="98">
        <v>55395</v>
      </c>
      <c r="AO935" s="98">
        <f t="shared" si="194"/>
        <v>25027</v>
      </c>
      <c r="AP935" t="s">
        <v>1353</v>
      </c>
      <c r="AQ935">
        <f t="shared" si="195"/>
        <v>2555395</v>
      </c>
      <c r="AU935">
        <v>35.840000000000003</v>
      </c>
      <c r="AV935">
        <v>0.4</v>
      </c>
      <c r="AW935">
        <v>35.44</v>
      </c>
    </row>
    <row r="936" spans="1:49" hidden="1" outlineLevel="1">
      <c r="A936" s="54" t="s">
        <v>1123</v>
      </c>
      <c r="B936" s="8" t="s">
        <v>2356</v>
      </c>
      <c r="C936" s="1">
        <f t="shared" si="186"/>
        <v>1780</v>
      </c>
      <c r="D936" s="6">
        <f>IF(N936&gt;0, RANK(N936,(N936:P936,Q936:AE936)),0)</f>
        <v>1</v>
      </c>
      <c r="E936" s="6">
        <f>IF(O936&gt;0,RANK(O936,(N936:P936,Q936:AE936)),0)</f>
        <v>2</v>
      </c>
      <c r="F936" s="6">
        <f t="shared" si="187"/>
        <v>0</v>
      </c>
      <c r="G936" s="1">
        <f t="shared" si="188"/>
        <v>1185</v>
      </c>
      <c r="H936" s="2">
        <f t="shared" si="189"/>
        <v>0.6657303370786517</v>
      </c>
      <c r="I936" s="7"/>
      <c r="J936" s="2">
        <f t="shared" si="190"/>
        <v>0.82752808988764048</v>
      </c>
      <c r="K936" s="2">
        <f t="shared" si="191"/>
        <v>0.16179775280898875</v>
      </c>
      <c r="L936" s="2">
        <f t="shared" si="192"/>
        <v>0</v>
      </c>
      <c r="M936" s="2">
        <f t="shared" si="193"/>
        <v>1.0674157303370763E-2</v>
      </c>
      <c r="N936" s="53">
        <v>1473</v>
      </c>
      <c r="O936" s="53">
        <v>288</v>
      </c>
      <c r="Q936" s="53">
        <v>8</v>
      </c>
      <c r="X936" s="53">
        <v>11</v>
      </c>
      <c r="Y936" s="53">
        <v>0</v>
      </c>
      <c r="AA936" s="53"/>
      <c r="AG936" t="str">
        <f t="shared" si="196"/>
        <v>Provincetown</v>
      </c>
      <c r="AH936" t="s">
        <v>156</v>
      </c>
      <c r="AI936">
        <v>10</v>
      </c>
      <c r="AK936" s="92">
        <v>25</v>
      </c>
      <c r="AL936" s="94">
        <v>1</v>
      </c>
      <c r="AM936" s="94">
        <v>55</v>
      </c>
      <c r="AN936" s="98">
        <v>55500</v>
      </c>
      <c r="AO936" s="98">
        <f t="shared" si="194"/>
        <v>25001</v>
      </c>
      <c r="AP936" t="s">
        <v>1353</v>
      </c>
      <c r="AQ936">
        <f t="shared" si="195"/>
        <v>2555500</v>
      </c>
      <c r="AU936">
        <v>17.47</v>
      </c>
      <c r="AV936">
        <v>7.81</v>
      </c>
      <c r="AW936">
        <v>9.66</v>
      </c>
    </row>
    <row r="937" spans="1:49" hidden="1" outlineLevel="1">
      <c r="A937" s="54" t="s">
        <v>977</v>
      </c>
      <c r="B937" s="8" t="s">
        <v>2356</v>
      </c>
      <c r="C937" s="1">
        <f t="shared" si="186"/>
        <v>31520</v>
      </c>
      <c r="D937" s="6">
        <f>IF(N937&gt;0, RANK(N937,(N937:P937,Q937:AE937)),0)</f>
        <v>1</v>
      </c>
      <c r="E937" s="6">
        <f>IF(O937&gt;0,RANK(O937,(N937:P937,Q937:AE937)),0)</f>
        <v>2</v>
      </c>
      <c r="F937" s="6">
        <f t="shared" si="187"/>
        <v>0</v>
      </c>
      <c r="G937" s="1">
        <f t="shared" si="188"/>
        <v>6283</v>
      </c>
      <c r="H937" s="2">
        <f t="shared" si="189"/>
        <v>0.19933375634517767</v>
      </c>
      <c r="I937" s="7"/>
      <c r="J937" s="2">
        <f t="shared" si="190"/>
        <v>0.59409898477157363</v>
      </c>
      <c r="K937" s="2">
        <f t="shared" si="191"/>
        <v>0.39476522842639594</v>
      </c>
      <c r="L937" s="2">
        <f t="shared" si="192"/>
        <v>0</v>
      </c>
      <c r="M937" s="2">
        <f t="shared" si="193"/>
        <v>1.1135786802030423E-2</v>
      </c>
      <c r="N937" s="53">
        <v>18726</v>
      </c>
      <c r="O937" s="53">
        <v>12443</v>
      </c>
      <c r="Q937" s="53">
        <v>172</v>
      </c>
      <c r="X937" s="53">
        <v>0</v>
      </c>
      <c r="Y937" s="53">
        <v>179</v>
      </c>
      <c r="AA937" s="53"/>
      <c r="AG937" t="str">
        <f t="shared" si="196"/>
        <v>Quincy</v>
      </c>
      <c r="AH937" t="s">
        <v>2729</v>
      </c>
      <c r="AI937">
        <v>10</v>
      </c>
      <c r="AK937" s="92">
        <v>25</v>
      </c>
      <c r="AL937" s="94">
        <v>21</v>
      </c>
      <c r="AM937" s="94">
        <v>100</v>
      </c>
      <c r="AN937" s="98">
        <v>55745</v>
      </c>
      <c r="AO937" s="98">
        <f t="shared" si="194"/>
        <v>25021</v>
      </c>
      <c r="AP937" t="s">
        <v>2485</v>
      </c>
      <c r="AQ937">
        <f t="shared" si="195"/>
        <v>2555745</v>
      </c>
      <c r="AU937">
        <v>26.89</v>
      </c>
      <c r="AV937">
        <v>10.11</v>
      </c>
      <c r="AW937">
        <v>16.78</v>
      </c>
    </row>
    <row r="938" spans="1:49" hidden="1" outlineLevel="1">
      <c r="A938" s="54" t="s">
        <v>880</v>
      </c>
      <c r="B938" s="8" t="s">
        <v>2356</v>
      </c>
      <c r="C938" s="1">
        <f t="shared" si="186"/>
        <v>10668</v>
      </c>
      <c r="D938" s="6">
        <f>IF(N938&gt;0, RANK(N938,(N938:P938,Q938:AE938)),0)</f>
        <v>1</v>
      </c>
      <c r="E938" s="6">
        <f>IF(O938&gt;0,RANK(O938,(N938:P938,Q938:AE938)),0)</f>
        <v>2</v>
      </c>
      <c r="F938" s="6">
        <f t="shared" si="187"/>
        <v>0</v>
      </c>
      <c r="G938" s="1">
        <f t="shared" si="188"/>
        <v>3523</v>
      </c>
      <c r="H938" s="2">
        <f t="shared" si="189"/>
        <v>0.33023997000374955</v>
      </c>
      <c r="I938" s="7"/>
      <c r="J938" s="2">
        <f t="shared" si="190"/>
        <v>0.66113610798650169</v>
      </c>
      <c r="K938" s="2">
        <f t="shared" si="191"/>
        <v>0.33089613798275214</v>
      </c>
      <c r="L938" s="2">
        <f t="shared" si="192"/>
        <v>0</v>
      </c>
      <c r="M938" s="2">
        <f t="shared" si="193"/>
        <v>7.9677540307461769E-3</v>
      </c>
      <c r="N938" s="53">
        <v>7053</v>
      </c>
      <c r="O938" s="53">
        <v>3530</v>
      </c>
      <c r="Q938" s="53">
        <v>62</v>
      </c>
      <c r="X938" s="53">
        <v>5</v>
      </c>
      <c r="Y938" s="53">
        <v>18</v>
      </c>
      <c r="AA938" s="53"/>
      <c r="AG938" t="str">
        <f t="shared" si="196"/>
        <v>Randolph</v>
      </c>
      <c r="AH938" t="s">
        <v>2729</v>
      </c>
      <c r="AI938">
        <v>9</v>
      </c>
      <c r="AK938" s="92">
        <v>25</v>
      </c>
      <c r="AL938" s="94">
        <v>21</v>
      </c>
      <c r="AM938" s="94">
        <v>105</v>
      </c>
      <c r="AN938" s="98">
        <v>55955</v>
      </c>
      <c r="AO938" s="98">
        <f t="shared" si="194"/>
        <v>25021</v>
      </c>
      <c r="AP938" t="s">
        <v>1353</v>
      </c>
      <c r="AQ938">
        <f t="shared" si="195"/>
        <v>2555955</v>
      </c>
      <c r="AU938">
        <v>10.5</v>
      </c>
      <c r="AV938">
        <v>0.43</v>
      </c>
      <c r="AW938">
        <v>10.07</v>
      </c>
    </row>
    <row r="939" spans="1:49" hidden="1" outlineLevel="1">
      <c r="A939" s="54" t="s">
        <v>552</v>
      </c>
      <c r="B939" s="8" t="s">
        <v>2356</v>
      </c>
      <c r="C939" s="1">
        <f t="shared" si="186"/>
        <v>4264</v>
      </c>
      <c r="D939" s="6">
        <f>IF(N939&gt;0, RANK(N939,(N939:P939,Q939:AE939)),0)</f>
        <v>1</v>
      </c>
      <c r="E939" s="6">
        <f>IF(O939&gt;0,RANK(O939,(N939:P939,Q939:AE939)),0)</f>
        <v>2</v>
      </c>
      <c r="F939" s="6">
        <f t="shared" si="187"/>
        <v>0</v>
      </c>
      <c r="G939" s="1">
        <f t="shared" si="188"/>
        <v>48</v>
      </c>
      <c r="H939" s="2">
        <f t="shared" si="189"/>
        <v>1.125703564727955E-2</v>
      </c>
      <c r="I939" s="7"/>
      <c r="J939" s="2">
        <f t="shared" si="190"/>
        <v>0.49906191369606001</v>
      </c>
      <c r="K939" s="2">
        <f t="shared" si="191"/>
        <v>0.48780487804878048</v>
      </c>
      <c r="L939" s="2">
        <f t="shared" si="192"/>
        <v>0</v>
      </c>
      <c r="M939" s="2">
        <f t="shared" si="193"/>
        <v>1.3133208255159512E-2</v>
      </c>
      <c r="N939" s="53">
        <v>2128</v>
      </c>
      <c r="O939" s="53">
        <v>2080</v>
      </c>
      <c r="Q939" s="53">
        <v>41</v>
      </c>
      <c r="X939" s="53">
        <v>0</v>
      </c>
      <c r="Y939" s="53">
        <v>15</v>
      </c>
      <c r="AA939" s="53"/>
      <c r="AG939" t="str">
        <f t="shared" si="196"/>
        <v>Raynham</v>
      </c>
      <c r="AH939" t="s">
        <v>764</v>
      </c>
      <c r="AI939">
        <v>4</v>
      </c>
      <c r="AK939" s="92">
        <v>25</v>
      </c>
      <c r="AL939" s="94">
        <v>5</v>
      </c>
      <c r="AM939" s="94">
        <v>70</v>
      </c>
      <c r="AN939" s="98">
        <v>56060</v>
      </c>
      <c r="AO939" s="98">
        <f t="shared" si="194"/>
        <v>25005</v>
      </c>
      <c r="AP939" t="s">
        <v>1353</v>
      </c>
      <c r="AQ939">
        <f t="shared" si="195"/>
        <v>2556060</v>
      </c>
      <c r="AU939">
        <v>20.86</v>
      </c>
      <c r="AV939">
        <v>0.36</v>
      </c>
      <c r="AW939">
        <v>20.5</v>
      </c>
    </row>
    <row r="940" spans="1:49" hidden="1" outlineLevel="1">
      <c r="A940" s="54" t="s">
        <v>430</v>
      </c>
      <c r="B940" s="8" t="s">
        <v>2356</v>
      </c>
      <c r="C940" s="1">
        <f t="shared" si="186"/>
        <v>10829</v>
      </c>
      <c r="D940" s="6">
        <f>IF(N940&gt;0, RANK(N940,(N940:P940,Q940:AE940)),0)</f>
        <v>1</v>
      </c>
      <c r="E940" s="6">
        <f>IF(O940&gt;0,RANK(O940,(N940:P940,Q940:AE940)),0)</f>
        <v>2</v>
      </c>
      <c r="F940" s="6">
        <f t="shared" si="187"/>
        <v>0</v>
      </c>
      <c r="G940" s="1">
        <f t="shared" si="188"/>
        <v>569</v>
      </c>
      <c r="H940" s="2">
        <f t="shared" si="189"/>
        <v>5.2544094560901283E-2</v>
      </c>
      <c r="I940" s="7"/>
      <c r="J940" s="2">
        <f t="shared" si="190"/>
        <v>0.52230122818358116</v>
      </c>
      <c r="K940" s="2">
        <f t="shared" si="191"/>
        <v>0.46975713362267985</v>
      </c>
      <c r="L940" s="2">
        <f t="shared" si="192"/>
        <v>0</v>
      </c>
      <c r="M940" s="2">
        <f t="shared" si="193"/>
        <v>7.9416381937389979E-3</v>
      </c>
      <c r="N940" s="53">
        <v>5656</v>
      </c>
      <c r="O940" s="53">
        <v>5087</v>
      </c>
      <c r="Q940" s="53">
        <v>76</v>
      </c>
      <c r="X940" s="53">
        <v>3</v>
      </c>
      <c r="Y940" s="53">
        <v>7</v>
      </c>
      <c r="AA940" s="53"/>
      <c r="AG940" t="str">
        <f t="shared" si="196"/>
        <v>Reading</v>
      </c>
      <c r="AH940" t="s">
        <v>1792</v>
      </c>
      <c r="AI940">
        <v>6</v>
      </c>
      <c r="AK940" s="92">
        <v>25</v>
      </c>
      <c r="AL940" s="94">
        <v>17</v>
      </c>
      <c r="AM940" s="94">
        <v>180</v>
      </c>
      <c r="AN940" s="98">
        <v>56130</v>
      </c>
      <c r="AO940" s="98">
        <f t="shared" si="194"/>
        <v>25017</v>
      </c>
      <c r="AP940" t="s">
        <v>1353</v>
      </c>
      <c r="AQ940">
        <f t="shared" si="195"/>
        <v>2556130</v>
      </c>
      <c r="AU940">
        <v>9.93</v>
      </c>
      <c r="AV940">
        <v>0</v>
      </c>
      <c r="AW940">
        <v>9.93</v>
      </c>
    </row>
    <row r="941" spans="1:49" hidden="1" outlineLevel="1">
      <c r="A941" s="54" t="s">
        <v>1991</v>
      </c>
      <c r="B941" s="8" t="s">
        <v>2356</v>
      </c>
      <c r="C941" s="1">
        <f t="shared" si="186"/>
        <v>3316</v>
      </c>
      <c r="D941" s="6">
        <f>IF(N941&gt;0, RANK(N941,(N941:P941,Q941:AE941)),0)</f>
        <v>2</v>
      </c>
      <c r="E941" s="6">
        <f>IF(O941&gt;0,RANK(O941,(N941:P941,Q941:AE941)),0)</f>
        <v>1</v>
      </c>
      <c r="F941" s="6">
        <f t="shared" si="187"/>
        <v>0</v>
      </c>
      <c r="G941" s="1">
        <f t="shared" si="188"/>
        <v>275</v>
      </c>
      <c r="H941" s="2">
        <f t="shared" si="189"/>
        <v>8.293124246079614E-2</v>
      </c>
      <c r="I941" s="7"/>
      <c r="J941" s="2">
        <f t="shared" si="190"/>
        <v>0.45054282267792523</v>
      </c>
      <c r="K941" s="2">
        <f t="shared" si="191"/>
        <v>0.53347406513872131</v>
      </c>
      <c r="L941" s="2">
        <f t="shared" si="192"/>
        <v>0</v>
      </c>
      <c r="M941" s="2">
        <f t="shared" si="193"/>
        <v>1.5983112183353465E-2</v>
      </c>
      <c r="N941" s="53">
        <v>1494</v>
      </c>
      <c r="O941" s="53">
        <v>1769</v>
      </c>
      <c r="Q941" s="53">
        <v>45</v>
      </c>
      <c r="X941" s="53">
        <v>3</v>
      </c>
      <c r="Y941" s="53">
        <v>5</v>
      </c>
      <c r="AA941" s="53"/>
      <c r="AG941" t="str">
        <f t="shared" si="196"/>
        <v>Rehoboth</v>
      </c>
      <c r="AH941" t="s">
        <v>764</v>
      </c>
      <c r="AI941">
        <v>3</v>
      </c>
      <c r="AK941" s="92">
        <v>25</v>
      </c>
      <c r="AL941" s="94">
        <v>5</v>
      </c>
      <c r="AM941" s="94">
        <v>75</v>
      </c>
      <c r="AN941" s="98">
        <v>56375</v>
      </c>
      <c r="AO941" s="98">
        <f t="shared" si="194"/>
        <v>25005</v>
      </c>
      <c r="AP941" t="s">
        <v>1353</v>
      </c>
      <c r="AQ941">
        <f t="shared" si="195"/>
        <v>2556375</v>
      </c>
      <c r="AU941">
        <v>46.77</v>
      </c>
      <c r="AV941">
        <v>0.28000000000000003</v>
      </c>
      <c r="AW941">
        <v>46.5</v>
      </c>
    </row>
    <row r="942" spans="1:49" hidden="1" outlineLevel="1">
      <c r="A942" s="54" t="s">
        <v>1461</v>
      </c>
      <c r="B942" s="8" t="s">
        <v>2356</v>
      </c>
      <c r="C942" s="1">
        <f t="shared" si="186"/>
        <v>14658</v>
      </c>
      <c r="D942" s="6">
        <f>IF(N942&gt;0, RANK(N942,(N942:P942,Q942:AE942)),0)</f>
        <v>1</v>
      </c>
      <c r="E942" s="6">
        <f>IF(O942&gt;0,RANK(O942,(N942:P942,Q942:AE942)),0)</f>
        <v>2</v>
      </c>
      <c r="F942" s="6">
        <f t="shared" si="187"/>
        <v>0</v>
      </c>
      <c r="G942" s="1">
        <f t="shared" si="188"/>
        <v>4403</v>
      </c>
      <c r="H942" s="2">
        <f t="shared" si="189"/>
        <v>0.30038204393505252</v>
      </c>
      <c r="I942" s="7"/>
      <c r="J942" s="2">
        <f t="shared" si="190"/>
        <v>0.6453131395824806</v>
      </c>
      <c r="K942" s="2">
        <f t="shared" si="191"/>
        <v>0.34493109564742802</v>
      </c>
      <c r="L942" s="2">
        <f t="shared" si="192"/>
        <v>0</v>
      </c>
      <c r="M942" s="2">
        <f t="shared" si="193"/>
        <v>9.7557647700913797E-3</v>
      </c>
      <c r="N942" s="53">
        <v>9459</v>
      </c>
      <c r="O942" s="53">
        <v>5056</v>
      </c>
      <c r="Q942" s="53">
        <v>98</v>
      </c>
      <c r="X942" s="53">
        <v>0</v>
      </c>
      <c r="Y942" s="53">
        <v>45</v>
      </c>
      <c r="AA942" s="53"/>
      <c r="AG942" t="str">
        <f t="shared" si="196"/>
        <v>Revere</v>
      </c>
      <c r="AH942" t="s">
        <v>1587</v>
      </c>
      <c r="AI942">
        <v>7</v>
      </c>
      <c r="AK942" s="92">
        <v>25</v>
      </c>
      <c r="AL942" s="94">
        <v>25</v>
      </c>
      <c r="AM942" s="94">
        <v>15</v>
      </c>
      <c r="AN942" s="98">
        <v>56585</v>
      </c>
      <c r="AO942" s="98">
        <f t="shared" si="194"/>
        <v>25025</v>
      </c>
      <c r="AP942" t="s">
        <v>2485</v>
      </c>
      <c r="AQ942">
        <f t="shared" si="195"/>
        <v>2556585</v>
      </c>
      <c r="AU942">
        <v>10.029999999999999</v>
      </c>
      <c r="AV942">
        <v>4.1100000000000003</v>
      </c>
      <c r="AW942">
        <v>5.91</v>
      </c>
    </row>
    <row r="943" spans="1:49" hidden="1" outlineLevel="1">
      <c r="A943" s="54" t="s">
        <v>123</v>
      </c>
      <c r="B943" s="8" t="s">
        <v>2356</v>
      </c>
      <c r="C943" s="1">
        <f t="shared" si="186"/>
        <v>767</v>
      </c>
      <c r="D943" s="6">
        <f>IF(N943&gt;0, RANK(N943,(N943:P943,Q943:AE943)),0)</f>
        <v>1</v>
      </c>
      <c r="E943" s="6">
        <f>IF(O943&gt;0,RANK(O943,(N943:P943,Q943:AE943)),0)</f>
        <v>2</v>
      </c>
      <c r="F943" s="6">
        <f t="shared" si="187"/>
        <v>0</v>
      </c>
      <c r="G943" s="1">
        <f t="shared" si="188"/>
        <v>141</v>
      </c>
      <c r="H943" s="2">
        <f t="shared" si="189"/>
        <v>0.18383311603650587</v>
      </c>
      <c r="I943" s="7"/>
      <c r="J943" s="2">
        <f t="shared" si="190"/>
        <v>0.58670143415906129</v>
      </c>
      <c r="K943" s="2">
        <f t="shared" si="191"/>
        <v>0.40286831812255541</v>
      </c>
      <c r="L943" s="2">
        <f t="shared" si="192"/>
        <v>0</v>
      </c>
      <c r="M943" s="2">
        <f t="shared" si="193"/>
        <v>1.0430247718383301E-2</v>
      </c>
      <c r="N943" s="53">
        <v>450</v>
      </c>
      <c r="O943" s="53">
        <v>309</v>
      </c>
      <c r="Q943" s="53">
        <v>8</v>
      </c>
      <c r="X943" s="53">
        <v>0</v>
      </c>
      <c r="Y943" s="53">
        <v>0</v>
      </c>
      <c r="AA943" s="53"/>
      <c r="AG943" t="str">
        <f t="shared" si="196"/>
        <v>Richmond</v>
      </c>
      <c r="AH943" t="s">
        <v>1968</v>
      </c>
      <c r="AI943">
        <v>1</v>
      </c>
      <c r="AK943" s="92">
        <v>25</v>
      </c>
      <c r="AL943" s="94">
        <v>3</v>
      </c>
      <c r="AM943" s="94">
        <v>115</v>
      </c>
      <c r="AN943" s="98">
        <v>56795</v>
      </c>
      <c r="AO943" s="98">
        <f t="shared" si="194"/>
        <v>25003</v>
      </c>
      <c r="AP943" t="s">
        <v>1353</v>
      </c>
      <c r="AQ943">
        <f t="shared" si="195"/>
        <v>2556795</v>
      </c>
      <c r="AU943">
        <v>19.239999999999998</v>
      </c>
      <c r="AV943">
        <v>0.27</v>
      </c>
      <c r="AW943">
        <v>18.96</v>
      </c>
    </row>
    <row r="944" spans="1:49" hidden="1" outlineLevel="1">
      <c r="A944" s="54" t="s">
        <v>1288</v>
      </c>
      <c r="B944" s="8" t="s">
        <v>2356</v>
      </c>
      <c r="C944" s="1">
        <f t="shared" si="186"/>
        <v>1741</v>
      </c>
      <c r="D944" s="6">
        <f>IF(N944&gt;0, RANK(N944,(N944:P944,Q944:AE944)),0)</f>
        <v>2</v>
      </c>
      <c r="E944" s="6">
        <f>IF(O944&gt;0,RANK(O944,(N944:P944,Q944:AE944)),0)</f>
        <v>1</v>
      </c>
      <c r="F944" s="6">
        <f t="shared" si="187"/>
        <v>0</v>
      </c>
      <c r="G944" s="1">
        <f t="shared" si="188"/>
        <v>87</v>
      </c>
      <c r="H944" s="2">
        <f t="shared" si="189"/>
        <v>4.9971280873061456E-2</v>
      </c>
      <c r="I944" s="7"/>
      <c r="J944" s="2">
        <f t="shared" si="190"/>
        <v>0.47041929925330273</v>
      </c>
      <c r="K944" s="2">
        <f t="shared" si="191"/>
        <v>0.52039058012636419</v>
      </c>
      <c r="L944" s="2">
        <f t="shared" si="192"/>
        <v>0</v>
      </c>
      <c r="M944" s="2">
        <f t="shared" si="193"/>
        <v>9.1901206203330865E-3</v>
      </c>
      <c r="N944" s="53">
        <v>819</v>
      </c>
      <c r="O944" s="53">
        <v>906</v>
      </c>
      <c r="Q944" s="53">
        <v>12</v>
      </c>
      <c r="X944" s="53">
        <v>0</v>
      </c>
      <c r="Y944" s="53">
        <v>4</v>
      </c>
      <c r="AA944" s="53"/>
      <c r="AG944" t="str">
        <f t="shared" si="196"/>
        <v>Rochester</v>
      </c>
      <c r="AH944" t="s">
        <v>1668</v>
      </c>
      <c r="AI944">
        <v>4</v>
      </c>
      <c r="AK944" s="92">
        <v>25</v>
      </c>
      <c r="AL944" s="94">
        <v>23</v>
      </c>
      <c r="AM944" s="94">
        <v>110</v>
      </c>
      <c r="AN944" s="98">
        <v>57600</v>
      </c>
      <c r="AO944" s="98">
        <f t="shared" si="194"/>
        <v>25023</v>
      </c>
      <c r="AP944" t="s">
        <v>1353</v>
      </c>
      <c r="AQ944">
        <f t="shared" si="195"/>
        <v>2557600</v>
      </c>
      <c r="AU944">
        <v>36.39</v>
      </c>
      <c r="AV944">
        <v>2.46</v>
      </c>
      <c r="AW944">
        <v>33.93</v>
      </c>
    </row>
    <row r="945" spans="1:49" hidden="1" outlineLevel="1">
      <c r="A945" s="54" t="s">
        <v>2063</v>
      </c>
      <c r="B945" s="8" t="s">
        <v>2356</v>
      </c>
      <c r="C945" s="1">
        <f t="shared" si="186"/>
        <v>6181</v>
      </c>
      <c r="D945" s="6">
        <f>IF(N945&gt;0, RANK(N945,(N945:P945,Q945:AE945)),0)</f>
        <v>1</v>
      </c>
      <c r="E945" s="6">
        <f>IF(O945&gt;0,RANK(O945,(N945:P945,Q945:AE945)),0)</f>
        <v>2</v>
      </c>
      <c r="F945" s="6">
        <f t="shared" si="187"/>
        <v>0</v>
      </c>
      <c r="G945" s="1">
        <f t="shared" si="188"/>
        <v>744</v>
      </c>
      <c r="H945" s="2">
        <f t="shared" si="189"/>
        <v>0.1203688723507523</v>
      </c>
      <c r="I945" s="7"/>
      <c r="J945" s="2">
        <f t="shared" si="190"/>
        <v>0.55395567060346218</v>
      </c>
      <c r="K945" s="2">
        <f t="shared" si="191"/>
        <v>0.4335867982527099</v>
      </c>
      <c r="L945" s="2">
        <f t="shared" si="192"/>
        <v>0</v>
      </c>
      <c r="M945" s="2">
        <f t="shared" si="193"/>
        <v>1.2457531143827916E-2</v>
      </c>
      <c r="N945" s="53">
        <v>3424</v>
      </c>
      <c r="O945" s="53">
        <v>2680</v>
      </c>
      <c r="Q945" s="53">
        <v>45</v>
      </c>
      <c r="X945" s="53">
        <v>7</v>
      </c>
      <c r="Y945" s="53">
        <v>25</v>
      </c>
      <c r="AA945" s="53"/>
      <c r="AG945" t="str">
        <f t="shared" si="196"/>
        <v>Rockland</v>
      </c>
      <c r="AH945" t="s">
        <v>1668</v>
      </c>
      <c r="AI945">
        <v>10</v>
      </c>
      <c r="AK945" s="92">
        <v>25</v>
      </c>
      <c r="AL945" s="94">
        <v>23</v>
      </c>
      <c r="AM945" s="94">
        <v>115</v>
      </c>
      <c r="AN945" s="98">
        <v>57775</v>
      </c>
      <c r="AO945" s="98">
        <f t="shared" si="194"/>
        <v>25023</v>
      </c>
      <c r="AP945" t="s">
        <v>1353</v>
      </c>
      <c r="AQ945">
        <f t="shared" si="195"/>
        <v>2557775</v>
      </c>
      <c r="AU945">
        <v>10.1</v>
      </c>
      <c r="AV945">
        <v>0.08</v>
      </c>
      <c r="AW945">
        <v>10.02</v>
      </c>
    </row>
    <row r="946" spans="1:49" hidden="1" outlineLevel="1">
      <c r="A946" s="54" t="s">
        <v>1462</v>
      </c>
      <c r="B946" s="8" t="s">
        <v>2356</v>
      </c>
      <c r="C946" s="1">
        <f t="shared" si="186"/>
        <v>3699</v>
      </c>
      <c r="D946" s="6">
        <f>IF(N946&gt;0, RANK(N946,(N946:P946,Q946:AE946)),0)</f>
        <v>1</v>
      </c>
      <c r="E946" s="6">
        <f>IF(O946&gt;0,RANK(O946,(N946:P946,Q946:AE946)),0)</f>
        <v>2</v>
      </c>
      <c r="F946" s="6">
        <f t="shared" si="187"/>
        <v>0</v>
      </c>
      <c r="G946" s="1">
        <f t="shared" si="188"/>
        <v>505</v>
      </c>
      <c r="H946" s="2">
        <f t="shared" si="189"/>
        <v>0.13652338469856717</v>
      </c>
      <c r="I946" s="7"/>
      <c r="J946" s="2">
        <f t="shared" si="190"/>
        <v>0.56528791565287917</v>
      </c>
      <c r="K946" s="2">
        <f t="shared" si="191"/>
        <v>0.428764530954312</v>
      </c>
      <c r="L946" s="2">
        <f t="shared" si="192"/>
        <v>0</v>
      </c>
      <c r="M946" s="2">
        <f t="shared" si="193"/>
        <v>5.9475533928088353E-3</v>
      </c>
      <c r="N946" s="53">
        <v>2091</v>
      </c>
      <c r="O946" s="53">
        <v>1586</v>
      </c>
      <c r="Q946" s="53">
        <v>20</v>
      </c>
      <c r="X946" s="53">
        <v>1</v>
      </c>
      <c r="Y946" s="53">
        <v>1</v>
      </c>
      <c r="AA946" s="53"/>
      <c r="AG946" t="str">
        <f t="shared" si="196"/>
        <v>Rockport</v>
      </c>
      <c r="AH946" t="s">
        <v>1956</v>
      </c>
      <c r="AI946">
        <v>6</v>
      </c>
      <c r="AK946" s="92">
        <v>25</v>
      </c>
      <c r="AL946" s="94">
        <v>9</v>
      </c>
      <c r="AM946" s="94">
        <v>130</v>
      </c>
      <c r="AN946" s="98">
        <v>57880</v>
      </c>
      <c r="AO946" s="98">
        <f t="shared" si="194"/>
        <v>25009</v>
      </c>
      <c r="AP946" t="s">
        <v>1353</v>
      </c>
      <c r="AQ946">
        <f t="shared" si="195"/>
        <v>2557880</v>
      </c>
      <c r="AU946">
        <v>17.579999999999998</v>
      </c>
      <c r="AV946">
        <v>10.52</v>
      </c>
      <c r="AW946">
        <v>7.07</v>
      </c>
    </row>
    <row r="947" spans="1:49" hidden="1" outlineLevel="1">
      <c r="A947" s="54" t="s">
        <v>1263</v>
      </c>
      <c r="B947" s="8" t="s">
        <v>2356</v>
      </c>
      <c r="C947" s="1">
        <f t="shared" si="186"/>
        <v>168</v>
      </c>
      <c r="D947" s="6">
        <f>IF(N947&gt;0, RANK(N947,(N947:P947,Q947:AE947)),0)</f>
        <v>2</v>
      </c>
      <c r="E947" s="6">
        <f>IF(O947&gt;0,RANK(O947,(N947:P947,Q947:AE947)),0)</f>
        <v>1</v>
      </c>
      <c r="F947" s="6">
        <f t="shared" si="187"/>
        <v>0</v>
      </c>
      <c r="G947" s="1">
        <f t="shared" si="188"/>
        <v>19</v>
      </c>
      <c r="H947" s="2">
        <f t="shared" si="189"/>
        <v>0.1130952380952381</v>
      </c>
      <c r="I947" s="7"/>
      <c r="J947" s="2">
        <f t="shared" si="190"/>
        <v>0.43452380952380953</v>
      </c>
      <c r="K947" s="2">
        <f t="shared" si="191"/>
        <v>0.54761904761904767</v>
      </c>
      <c r="L947" s="2">
        <f t="shared" si="192"/>
        <v>0</v>
      </c>
      <c r="M947" s="2">
        <f t="shared" si="193"/>
        <v>1.7857142857142794E-2</v>
      </c>
      <c r="N947" s="53">
        <v>73</v>
      </c>
      <c r="O947" s="53">
        <v>92</v>
      </c>
      <c r="Q947" s="53">
        <v>2</v>
      </c>
      <c r="X947" s="53">
        <v>0</v>
      </c>
      <c r="Y947" s="53">
        <v>1</v>
      </c>
      <c r="AA947" s="53"/>
      <c r="AG947" t="str">
        <f t="shared" si="196"/>
        <v>Rowe</v>
      </c>
      <c r="AH947" t="s">
        <v>2924</v>
      </c>
      <c r="AI947">
        <v>1</v>
      </c>
      <c r="AK947" s="92">
        <v>25</v>
      </c>
      <c r="AL947" s="94">
        <v>11</v>
      </c>
      <c r="AM947" s="94">
        <v>100</v>
      </c>
      <c r="AN947" s="98">
        <v>58335</v>
      </c>
      <c r="AO947" s="98">
        <f t="shared" si="194"/>
        <v>25011</v>
      </c>
      <c r="AP947" t="s">
        <v>1353</v>
      </c>
      <c r="AQ947">
        <f t="shared" si="195"/>
        <v>2558335</v>
      </c>
      <c r="AU947">
        <v>24.07</v>
      </c>
      <c r="AV947">
        <v>0.52</v>
      </c>
      <c r="AW947">
        <v>23.55</v>
      </c>
    </row>
    <row r="948" spans="1:49" hidden="1" outlineLevel="1">
      <c r="A948" s="54" t="s">
        <v>2078</v>
      </c>
      <c r="B948" s="8" t="s">
        <v>2356</v>
      </c>
      <c r="C948" s="1">
        <f t="shared" si="186"/>
        <v>2088</v>
      </c>
      <c r="D948" s="6">
        <f>IF(N948&gt;0, RANK(N948,(N948:P948,Q948:AE948)),0)</f>
        <v>2</v>
      </c>
      <c r="E948" s="6">
        <f>IF(O948&gt;0,RANK(O948,(N948:P948,Q948:AE948)),0)</f>
        <v>1</v>
      </c>
      <c r="F948" s="6">
        <f t="shared" si="187"/>
        <v>0</v>
      </c>
      <c r="G948" s="1">
        <f t="shared" si="188"/>
        <v>50</v>
      </c>
      <c r="H948" s="2">
        <f t="shared" si="189"/>
        <v>2.3946360153256706E-2</v>
      </c>
      <c r="I948" s="7"/>
      <c r="J948" s="2">
        <f t="shared" si="190"/>
        <v>0.48227969348659006</v>
      </c>
      <c r="K948" s="2">
        <f t="shared" si="191"/>
        <v>0.50622605363984674</v>
      </c>
      <c r="L948" s="2">
        <f t="shared" si="192"/>
        <v>0</v>
      </c>
      <c r="M948" s="2">
        <f t="shared" si="193"/>
        <v>1.1494252873563204E-2</v>
      </c>
      <c r="N948" s="53">
        <v>1007</v>
      </c>
      <c r="O948" s="53">
        <v>1057</v>
      </c>
      <c r="Q948" s="53">
        <v>19</v>
      </c>
      <c r="X948" s="53">
        <v>2</v>
      </c>
      <c r="Y948" s="53">
        <v>3</v>
      </c>
      <c r="AA948" s="53"/>
      <c r="AG948" t="str">
        <f t="shared" si="196"/>
        <v>Rowley</v>
      </c>
      <c r="AH948" t="s">
        <v>1956</v>
      </c>
      <c r="AI948">
        <v>6</v>
      </c>
      <c r="AK948" s="92">
        <v>25</v>
      </c>
      <c r="AL948" s="94">
        <v>9</v>
      </c>
      <c r="AM948" s="94">
        <v>135</v>
      </c>
      <c r="AN948" s="98">
        <v>58405</v>
      </c>
      <c r="AO948" s="98">
        <f t="shared" si="194"/>
        <v>25009</v>
      </c>
      <c r="AP948" t="s">
        <v>1353</v>
      </c>
      <c r="AQ948">
        <f t="shared" si="195"/>
        <v>2558405</v>
      </c>
      <c r="AU948">
        <v>20.59</v>
      </c>
      <c r="AV948">
        <v>1.87</v>
      </c>
      <c r="AW948">
        <v>18.72</v>
      </c>
    </row>
    <row r="949" spans="1:49" hidden="1" outlineLevel="1">
      <c r="A949" s="54" t="s">
        <v>2326</v>
      </c>
      <c r="B949" s="8" t="s">
        <v>2356</v>
      </c>
      <c r="C949" s="1">
        <f t="shared" si="186"/>
        <v>404</v>
      </c>
      <c r="D949" s="6">
        <f>IF(N949&gt;0, RANK(N949,(N949:P949,Q949:AE949)),0)</f>
        <v>1</v>
      </c>
      <c r="E949" s="6">
        <f>IF(O949&gt;0,RANK(O949,(N949:P949,Q949:AE949)),0)</f>
        <v>2</v>
      </c>
      <c r="F949" s="6">
        <f t="shared" si="187"/>
        <v>0</v>
      </c>
      <c r="G949" s="1">
        <f t="shared" si="188"/>
        <v>30</v>
      </c>
      <c r="H949" s="2">
        <f t="shared" si="189"/>
        <v>7.4257425742574254E-2</v>
      </c>
      <c r="I949" s="7"/>
      <c r="J949" s="2">
        <f t="shared" si="190"/>
        <v>0.52970297029702973</v>
      </c>
      <c r="K949" s="2">
        <f t="shared" si="191"/>
        <v>0.45544554455445546</v>
      </c>
      <c r="L949" s="2">
        <f t="shared" si="192"/>
        <v>0</v>
      </c>
      <c r="M949" s="2">
        <f t="shared" si="193"/>
        <v>1.4851485148514809E-2</v>
      </c>
      <c r="N949" s="53">
        <v>214</v>
      </c>
      <c r="O949" s="53">
        <v>184</v>
      </c>
      <c r="Q949" s="53">
        <v>5</v>
      </c>
      <c r="X949" s="53">
        <v>0</v>
      </c>
      <c r="Y949" s="53">
        <v>1</v>
      </c>
      <c r="AA949" s="53"/>
      <c r="AG949" t="str">
        <f t="shared" si="196"/>
        <v>Royalston</v>
      </c>
      <c r="AH949" s="8" t="s">
        <v>1949</v>
      </c>
      <c r="AI949" s="8">
        <v>1</v>
      </c>
      <c r="AK949" s="92">
        <v>25</v>
      </c>
      <c r="AL949" s="94">
        <v>27</v>
      </c>
      <c r="AM949" s="94">
        <v>205</v>
      </c>
      <c r="AN949" s="98">
        <v>58580</v>
      </c>
      <c r="AO949" s="98">
        <f t="shared" si="194"/>
        <v>25027</v>
      </c>
      <c r="AP949" t="s">
        <v>1353</v>
      </c>
      <c r="AQ949">
        <f t="shared" si="195"/>
        <v>2558580</v>
      </c>
      <c r="AU949">
        <v>42.48</v>
      </c>
      <c r="AV949">
        <v>0.59</v>
      </c>
      <c r="AW949">
        <v>41.89</v>
      </c>
    </row>
    <row r="950" spans="1:49" hidden="1" outlineLevel="1">
      <c r="A950" s="54" t="s">
        <v>881</v>
      </c>
      <c r="B950" s="8" t="s">
        <v>2356</v>
      </c>
      <c r="C950" s="1">
        <f t="shared" si="186"/>
        <v>522</v>
      </c>
      <c r="D950" s="6">
        <f>IF(N950&gt;0, RANK(N950,(N950:P950,Q950:AE950)),0)</f>
        <v>2</v>
      </c>
      <c r="E950" s="6">
        <f>IF(O950&gt;0,RANK(O950,(N950:P950,Q950:AE950)),0)</f>
        <v>1</v>
      </c>
      <c r="F950" s="6">
        <f t="shared" si="187"/>
        <v>0</v>
      </c>
      <c r="G950" s="1">
        <f t="shared" si="188"/>
        <v>14</v>
      </c>
      <c r="H950" s="2">
        <f t="shared" si="189"/>
        <v>2.681992337164751E-2</v>
      </c>
      <c r="I950" s="7"/>
      <c r="J950" s="2">
        <f t="shared" si="190"/>
        <v>0.47892720306513409</v>
      </c>
      <c r="K950" s="2">
        <f t="shared" si="191"/>
        <v>0.50574712643678166</v>
      </c>
      <c r="L950" s="2">
        <f t="shared" si="192"/>
        <v>0</v>
      </c>
      <c r="M950" s="2">
        <f t="shared" si="193"/>
        <v>1.5325670498084198E-2</v>
      </c>
      <c r="N950" s="53">
        <v>250</v>
      </c>
      <c r="O950" s="53">
        <v>264</v>
      </c>
      <c r="Q950" s="53">
        <v>6</v>
      </c>
      <c r="X950" s="53">
        <v>1</v>
      </c>
      <c r="Y950" s="53">
        <v>1</v>
      </c>
      <c r="AA950" s="53"/>
      <c r="AG950" t="str">
        <f t="shared" si="196"/>
        <v>Russell</v>
      </c>
      <c r="AH950" t="s">
        <v>271</v>
      </c>
      <c r="AI950">
        <v>1</v>
      </c>
      <c r="AK950" s="92">
        <v>25</v>
      </c>
      <c r="AL950" s="94">
        <v>13</v>
      </c>
      <c r="AM950" s="94">
        <v>80</v>
      </c>
      <c r="AN950" s="98">
        <v>58650</v>
      </c>
      <c r="AO950" s="98">
        <f t="shared" si="194"/>
        <v>25013</v>
      </c>
      <c r="AP950" t="s">
        <v>1353</v>
      </c>
      <c r="AQ950">
        <f t="shared" si="195"/>
        <v>2558650</v>
      </c>
      <c r="AU950">
        <v>17.88</v>
      </c>
      <c r="AV950">
        <v>0.32</v>
      </c>
      <c r="AW950">
        <v>17.559999999999999</v>
      </c>
    </row>
    <row r="951" spans="1:49" hidden="1" outlineLevel="1">
      <c r="A951" s="54" t="s">
        <v>724</v>
      </c>
      <c r="B951" s="8" t="s">
        <v>2356</v>
      </c>
      <c r="C951" s="1">
        <f t="shared" ref="C951:C1014" si="197">SUM(N951:AE951)</f>
        <v>1967</v>
      </c>
      <c r="D951" s="6">
        <f>IF(N951&gt;0, RANK(N951,(N951:P951,Q951:AE951)),0)</f>
        <v>2</v>
      </c>
      <c r="E951" s="6">
        <f>IF(O951&gt;0,RANK(O951,(N951:P951,Q951:AE951)),0)</f>
        <v>1</v>
      </c>
      <c r="F951" s="6">
        <f t="shared" ref="F951:F1014" si="198">IF(P951&gt;0,RANK(P951,(N951:AE951)),0)</f>
        <v>0</v>
      </c>
      <c r="G951" s="1">
        <f t="shared" ref="G951:G1014" si="199">IF(C951&gt;0,MAX(N951:P951)-LARGE(N951:P951,2),0)</f>
        <v>174</v>
      </c>
      <c r="H951" s="2">
        <f t="shared" ref="H951:H1014" si="200">IF(C951&gt;0,G951/C951,0)</f>
        <v>8.8459583121504828E-2</v>
      </c>
      <c r="I951" s="7"/>
      <c r="J951" s="2">
        <f t="shared" ref="J951:J1014" si="201">IF(C951=0,"-",N951/C951)</f>
        <v>0.45094051855617689</v>
      </c>
      <c r="K951" s="2">
        <f t="shared" ref="K951:K1014" si="202">IF(C951=0,"-",O951/C951)</f>
        <v>0.53940010167768171</v>
      </c>
      <c r="L951" s="2">
        <f t="shared" ref="L951:L1014" si="203">IF(C951=0,"-",P951/C951)</f>
        <v>0</v>
      </c>
      <c r="M951" s="2">
        <f t="shared" ref="M951:M1014" si="204">IF(C951=0,"-",(1-J951-K951-L951))</f>
        <v>9.659379766141396E-3</v>
      </c>
      <c r="N951" s="53">
        <v>887</v>
      </c>
      <c r="O951" s="53">
        <v>1061</v>
      </c>
      <c r="Q951" s="53">
        <v>17</v>
      </c>
      <c r="X951" s="53">
        <v>0</v>
      </c>
      <c r="Y951" s="53">
        <v>2</v>
      </c>
      <c r="AA951" s="53"/>
      <c r="AG951" t="str">
        <f t="shared" si="196"/>
        <v>Rutland</v>
      </c>
      <c r="AH951" s="8" t="s">
        <v>1949</v>
      </c>
      <c r="AI951" s="8">
        <v>3</v>
      </c>
      <c r="AK951" s="92">
        <v>25</v>
      </c>
      <c r="AL951" s="94">
        <v>27</v>
      </c>
      <c r="AM951" s="94">
        <v>210</v>
      </c>
      <c r="AN951" s="98">
        <v>58825</v>
      </c>
      <c r="AO951" s="98">
        <f t="shared" ref="AO951:AO1014" si="205">AK951*1000+AL951</f>
        <v>25027</v>
      </c>
      <c r="AP951" t="s">
        <v>1353</v>
      </c>
      <c r="AQ951">
        <f t="shared" ref="AQ951:AQ1014" si="206">AK951*100000+AN951</f>
        <v>2558825</v>
      </c>
      <c r="AU951">
        <v>36.409999999999997</v>
      </c>
      <c r="AV951">
        <v>1.1499999999999999</v>
      </c>
      <c r="AW951">
        <v>35.26</v>
      </c>
    </row>
    <row r="952" spans="1:49" hidden="1" outlineLevel="1">
      <c r="A952" s="54" t="s">
        <v>614</v>
      </c>
      <c r="B952" s="8" t="s">
        <v>2356</v>
      </c>
      <c r="C952" s="1">
        <f t="shared" si="197"/>
        <v>14073</v>
      </c>
      <c r="D952" s="6">
        <f>IF(N952&gt;0, RANK(N952,(N952:P952,Q952:AE952)),0)</f>
        <v>1</v>
      </c>
      <c r="E952" s="6">
        <f>IF(O952&gt;0,RANK(O952,(N952:P952,Q952:AE952)),0)</f>
        <v>2</v>
      </c>
      <c r="F952" s="6">
        <f t="shared" si="198"/>
        <v>0</v>
      </c>
      <c r="G952" s="1">
        <f t="shared" si="199"/>
        <v>4787</v>
      </c>
      <c r="H952" s="2">
        <f t="shared" si="200"/>
        <v>0.34015490655865843</v>
      </c>
      <c r="I952" s="7"/>
      <c r="J952" s="2">
        <f t="shared" si="201"/>
        <v>0.66595608612236201</v>
      </c>
      <c r="K952" s="2">
        <f t="shared" si="202"/>
        <v>0.32580117956370352</v>
      </c>
      <c r="L952" s="2">
        <f t="shared" si="203"/>
        <v>0</v>
      </c>
      <c r="M952" s="2">
        <f t="shared" si="204"/>
        <v>8.2427343139344633E-3</v>
      </c>
      <c r="N952" s="53">
        <v>9372</v>
      </c>
      <c r="O952" s="53">
        <v>4585</v>
      </c>
      <c r="Q952" s="53">
        <v>91</v>
      </c>
      <c r="X952" s="53">
        <v>0</v>
      </c>
      <c r="Y952" s="53">
        <v>25</v>
      </c>
      <c r="AA952" s="53"/>
      <c r="AG952" t="str">
        <f t="shared" ref="AG952:AG1015" si="207">A952</f>
        <v>Salem</v>
      </c>
      <c r="AH952" t="s">
        <v>1956</v>
      </c>
      <c r="AI952">
        <v>6</v>
      </c>
      <c r="AK952" s="92">
        <v>25</v>
      </c>
      <c r="AL952" s="94">
        <v>9</v>
      </c>
      <c r="AM952" s="94">
        <v>140</v>
      </c>
      <c r="AN952" s="98">
        <v>59105</v>
      </c>
      <c r="AO952" s="98">
        <f t="shared" si="205"/>
        <v>25009</v>
      </c>
      <c r="AP952" t="s">
        <v>2485</v>
      </c>
      <c r="AQ952">
        <f t="shared" si="206"/>
        <v>2559105</v>
      </c>
      <c r="AU952">
        <v>18.059999999999999</v>
      </c>
      <c r="AV952">
        <v>9.9499999999999993</v>
      </c>
      <c r="AW952">
        <v>8.1</v>
      </c>
    </row>
    <row r="953" spans="1:49" hidden="1" outlineLevel="1">
      <c r="A953" s="54" t="s">
        <v>2916</v>
      </c>
      <c r="B953" s="8" t="s">
        <v>2356</v>
      </c>
      <c r="C953" s="1">
        <f t="shared" si="197"/>
        <v>2565</v>
      </c>
      <c r="D953" s="6">
        <f>IF(N953&gt;0, RANK(N953,(N953:P953,Q953:AE953)),0)</f>
        <v>1</v>
      </c>
      <c r="E953" s="6">
        <f>IF(O953&gt;0,RANK(O953,(N953:P953,Q953:AE953)),0)</f>
        <v>2</v>
      </c>
      <c r="F953" s="6">
        <f t="shared" si="198"/>
        <v>0</v>
      </c>
      <c r="G953" s="1">
        <f t="shared" si="199"/>
        <v>345</v>
      </c>
      <c r="H953" s="2">
        <f t="shared" si="200"/>
        <v>0.13450292397660818</v>
      </c>
      <c r="I953" s="7"/>
      <c r="J953" s="2">
        <f t="shared" si="201"/>
        <v>0.56062378167641325</v>
      </c>
      <c r="K953" s="2">
        <f t="shared" si="202"/>
        <v>0.42612085769980507</v>
      </c>
      <c r="L953" s="2">
        <f t="shared" si="203"/>
        <v>0</v>
      </c>
      <c r="M953" s="2">
        <f t="shared" si="204"/>
        <v>1.3255360623781687E-2</v>
      </c>
      <c r="N953" s="53">
        <v>1438</v>
      </c>
      <c r="O953" s="53">
        <v>1093</v>
      </c>
      <c r="Q953" s="53">
        <v>20</v>
      </c>
      <c r="X953" s="53">
        <v>2</v>
      </c>
      <c r="Y953" s="53">
        <v>12</v>
      </c>
      <c r="AA953" s="53"/>
      <c r="AG953" t="str">
        <f t="shared" si="207"/>
        <v>Salisbury</v>
      </c>
      <c r="AH953" t="s">
        <v>1956</v>
      </c>
      <c r="AI953">
        <v>6</v>
      </c>
      <c r="AK953" s="92">
        <v>25</v>
      </c>
      <c r="AL953" s="94">
        <v>9</v>
      </c>
      <c r="AM953" s="94">
        <v>145</v>
      </c>
      <c r="AN953" s="98">
        <v>59245</v>
      </c>
      <c r="AO953" s="98">
        <f t="shared" si="205"/>
        <v>25009</v>
      </c>
      <c r="AP953" t="s">
        <v>1353</v>
      </c>
      <c r="AQ953">
        <f t="shared" si="206"/>
        <v>2559245</v>
      </c>
      <c r="AU953">
        <v>17.850000000000001</v>
      </c>
      <c r="AV953">
        <v>2.41</v>
      </c>
      <c r="AW953">
        <v>15.43</v>
      </c>
    </row>
    <row r="954" spans="1:49" hidden="1" outlineLevel="1">
      <c r="A954" s="54" t="s">
        <v>274</v>
      </c>
      <c r="B954" s="8" t="s">
        <v>2356</v>
      </c>
      <c r="C954" s="1">
        <f t="shared" si="197"/>
        <v>254</v>
      </c>
      <c r="D954" s="6">
        <f>IF(N954&gt;0, RANK(N954,(N954:P954,Q954:AE954)),0)</f>
        <v>1</v>
      </c>
      <c r="E954" s="6">
        <f>IF(O954&gt;0,RANK(O954,(N954:P954,Q954:AE954)),0)</f>
        <v>2</v>
      </c>
      <c r="F954" s="6">
        <f t="shared" si="198"/>
        <v>0</v>
      </c>
      <c r="G954" s="1">
        <f t="shared" si="199"/>
        <v>35</v>
      </c>
      <c r="H954" s="2">
        <f t="shared" si="200"/>
        <v>0.13779527559055119</v>
      </c>
      <c r="I954" s="7"/>
      <c r="J954" s="2">
        <f t="shared" si="201"/>
        <v>0.55511811023622049</v>
      </c>
      <c r="K954" s="2">
        <f t="shared" si="202"/>
        <v>0.41732283464566927</v>
      </c>
      <c r="L954" s="2">
        <f t="shared" si="203"/>
        <v>0</v>
      </c>
      <c r="M954" s="2">
        <f t="shared" si="204"/>
        <v>2.7559055118110243E-2</v>
      </c>
      <c r="N954" s="53">
        <v>141</v>
      </c>
      <c r="O954" s="53">
        <v>106</v>
      </c>
      <c r="Q954" s="53">
        <v>7</v>
      </c>
      <c r="X954" s="53">
        <v>0</v>
      </c>
      <c r="Y954" s="53">
        <v>0</v>
      </c>
      <c r="AA954" s="53"/>
      <c r="AG954" t="str">
        <f t="shared" si="207"/>
        <v>Sandisfield</v>
      </c>
      <c r="AH954" t="s">
        <v>1968</v>
      </c>
      <c r="AI954">
        <v>1</v>
      </c>
      <c r="AK954" s="92">
        <v>25</v>
      </c>
      <c r="AL954" s="94">
        <v>3</v>
      </c>
      <c r="AM954" s="94">
        <v>120</v>
      </c>
      <c r="AN954" s="98">
        <v>59665</v>
      </c>
      <c r="AO954" s="98">
        <f t="shared" si="205"/>
        <v>25003</v>
      </c>
      <c r="AP954" t="s">
        <v>1353</v>
      </c>
      <c r="AQ954">
        <f t="shared" si="206"/>
        <v>2559665</v>
      </c>
      <c r="AU954">
        <v>53.03</v>
      </c>
      <c r="AV954">
        <v>0.71</v>
      </c>
      <c r="AW954">
        <v>52.32</v>
      </c>
    </row>
    <row r="955" spans="1:49" hidden="1" outlineLevel="1">
      <c r="A955" s="54" t="s">
        <v>275</v>
      </c>
      <c r="B955" s="8" t="s">
        <v>2356</v>
      </c>
      <c r="C955" s="1">
        <f t="shared" si="197"/>
        <v>7678</v>
      </c>
      <c r="D955" s="6">
        <f>IF(N955&gt;0, RANK(N955,(N955:P955,Q955:AE955)),0)</f>
        <v>2</v>
      </c>
      <c r="E955" s="6">
        <f>IF(O955&gt;0,RANK(O955,(N955:P955,Q955:AE955)),0)</f>
        <v>1</v>
      </c>
      <c r="F955" s="6">
        <f t="shared" si="198"/>
        <v>0</v>
      </c>
      <c r="G955" s="1">
        <f t="shared" si="199"/>
        <v>70</v>
      </c>
      <c r="H955" s="2">
        <f t="shared" si="200"/>
        <v>9.116957541026309E-3</v>
      </c>
      <c r="I955" s="7"/>
      <c r="J955" s="2">
        <f t="shared" si="201"/>
        <v>0.49179473821307634</v>
      </c>
      <c r="K955" s="2">
        <f t="shared" si="202"/>
        <v>0.50091169575410266</v>
      </c>
      <c r="L955" s="2">
        <f t="shared" si="203"/>
        <v>0</v>
      </c>
      <c r="M955" s="2">
        <f t="shared" si="204"/>
        <v>7.2935660328210528E-3</v>
      </c>
      <c r="N955" s="53">
        <v>3776</v>
      </c>
      <c r="O955" s="53">
        <v>3846</v>
      </c>
      <c r="Q955" s="53">
        <v>49</v>
      </c>
      <c r="X955" s="53">
        <v>0</v>
      </c>
      <c r="Y955" s="53">
        <v>7</v>
      </c>
      <c r="AA955" s="53"/>
      <c r="AG955" t="str">
        <f t="shared" si="207"/>
        <v>Sandwich</v>
      </c>
      <c r="AH955" t="s">
        <v>156</v>
      </c>
      <c r="AI955">
        <v>10</v>
      </c>
      <c r="AK955" s="92">
        <v>25</v>
      </c>
      <c r="AL955" s="94">
        <v>1</v>
      </c>
      <c r="AM955" s="94">
        <v>60</v>
      </c>
      <c r="AN955" s="98">
        <v>59735</v>
      </c>
      <c r="AO955" s="98">
        <f t="shared" si="205"/>
        <v>25001</v>
      </c>
      <c r="AP955" t="s">
        <v>1353</v>
      </c>
      <c r="AQ955">
        <f t="shared" si="206"/>
        <v>2559735</v>
      </c>
      <c r="AU955">
        <v>44.36</v>
      </c>
      <c r="AV955">
        <v>1.32</v>
      </c>
      <c r="AW955">
        <v>43.04</v>
      </c>
    </row>
    <row r="956" spans="1:49" hidden="1" outlineLevel="1">
      <c r="A956" s="54" t="s">
        <v>1092</v>
      </c>
      <c r="B956" s="8" t="s">
        <v>2356</v>
      </c>
      <c r="C956" s="1">
        <f t="shared" si="197"/>
        <v>10757</v>
      </c>
      <c r="D956" s="6">
        <f>IF(N956&gt;0, RANK(N956,(N956:P956,Q956:AE956)),0)</f>
        <v>1</v>
      </c>
      <c r="E956" s="6">
        <f>IF(O956&gt;0,RANK(O956,(N956:P956,Q956:AE956)),0)</f>
        <v>2</v>
      </c>
      <c r="F956" s="6">
        <f t="shared" si="198"/>
        <v>0</v>
      </c>
      <c r="G956" s="1">
        <f t="shared" si="199"/>
        <v>1661</v>
      </c>
      <c r="H956" s="2">
        <f t="shared" si="200"/>
        <v>0.15441108115645627</v>
      </c>
      <c r="I956" s="7"/>
      <c r="J956" s="2">
        <f t="shared" si="201"/>
        <v>0.57255740448080317</v>
      </c>
      <c r="K956" s="2">
        <f t="shared" si="202"/>
        <v>0.41814632332434692</v>
      </c>
      <c r="L956" s="2">
        <f t="shared" si="203"/>
        <v>0</v>
      </c>
      <c r="M956" s="2">
        <f t="shared" si="204"/>
        <v>9.2962721948499083E-3</v>
      </c>
      <c r="N956" s="53">
        <v>6159</v>
      </c>
      <c r="O956" s="53">
        <v>4498</v>
      </c>
      <c r="Q956" s="53">
        <v>80</v>
      </c>
      <c r="X956" s="53">
        <v>1</v>
      </c>
      <c r="Y956" s="53">
        <v>19</v>
      </c>
      <c r="AA956" s="53"/>
      <c r="AG956" t="str">
        <f t="shared" si="207"/>
        <v>Saugus</v>
      </c>
      <c r="AH956" t="s">
        <v>1956</v>
      </c>
      <c r="AI956">
        <v>6</v>
      </c>
      <c r="AK956" s="92">
        <v>25</v>
      </c>
      <c r="AL956" s="94">
        <v>9</v>
      </c>
      <c r="AM956" s="94">
        <v>150</v>
      </c>
      <c r="AN956" s="98">
        <v>60015</v>
      </c>
      <c r="AO956" s="98">
        <f t="shared" si="205"/>
        <v>25009</v>
      </c>
      <c r="AP956" t="s">
        <v>1353</v>
      </c>
      <c r="AQ956">
        <f t="shared" si="206"/>
        <v>2560015</v>
      </c>
      <c r="AU956">
        <v>11.75</v>
      </c>
      <c r="AV956">
        <v>0.77</v>
      </c>
      <c r="AW956">
        <v>10.99</v>
      </c>
    </row>
    <row r="957" spans="1:49" hidden="1" outlineLevel="1">
      <c r="A957" s="54" t="s">
        <v>157</v>
      </c>
      <c r="B957" s="8" t="s">
        <v>2356</v>
      </c>
      <c r="C957" s="1">
        <f t="shared" si="197"/>
        <v>228</v>
      </c>
      <c r="D957" s="6">
        <f>IF(N957&gt;0, RANK(N957,(N957:P957,Q957:AE957)),0)</f>
        <v>1</v>
      </c>
      <c r="E957" s="6">
        <f>IF(O957&gt;0,RANK(O957,(N957:P957,Q957:AE957)),0)</f>
        <v>2</v>
      </c>
      <c r="F957" s="6">
        <f t="shared" si="198"/>
        <v>0</v>
      </c>
      <c r="G957" s="1">
        <f t="shared" si="199"/>
        <v>8</v>
      </c>
      <c r="H957" s="2">
        <f t="shared" si="200"/>
        <v>3.5087719298245612E-2</v>
      </c>
      <c r="I957" s="7"/>
      <c r="J957" s="2">
        <f t="shared" si="201"/>
        <v>0.50877192982456143</v>
      </c>
      <c r="K957" s="2">
        <f t="shared" si="202"/>
        <v>0.47368421052631576</v>
      </c>
      <c r="L957" s="2">
        <f t="shared" si="203"/>
        <v>0</v>
      </c>
      <c r="M957" s="2">
        <f t="shared" si="204"/>
        <v>1.7543859649122806E-2</v>
      </c>
      <c r="N957" s="53">
        <v>116</v>
      </c>
      <c r="O957" s="53">
        <v>108</v>
      </c>
      <c r="Q957" s="53">
        <v>4</v>
      </c>
      <c r="X957" s="53">
        <v>0</v>
      </c>
      <c r="Y957" s="53">
        <v>0</v>
      </c>
      <c r="AA957" s="53"/>
      <c r="AG957" t="str">
        <f t="shared" si="207"/>
        <v>Savoy</v>
      </c>
      <c r="AH957" t="s">
        <v>1968</v>
      </c>
      <c r="AI957">
        <v>1</v>
      </c>
      <c r="AK957" s="92">
        <v>25</v>
      </c>
      <c r="AL957" s="94">
        <v>3</v>
      </c>
      <c r="AM957" s="94">
        <v>125</v>
      </c>
      <c r="AN957" s="98">
        <v>60225</v>
      </c>
      <c r="AO957" s="98">
        <f t="shared" si="205"/>
        <v>25003</v>
      </c>
      <c r="AP957" t="s">
        <v>1353</v>
      </c>
      <c r="AQ957">
        <f t="shared" si="206"/>
        <v>2560225</v>
      </c>
      <c r="AU957">
        <v>36.01</v>
      </c>
      <c r="AV957">
        <v>0.14000000000000001</v>
      </c>
      <c r="AW957">
        <v>35.86</v>
      </c>
    </row>
    <row r="958" spans="1:49" hidden="1" outlineLevel="1">
      <c r="A958" s="54" t="s">
        <v>568</v>
      </c>
      <c r="B958" s="8" t="s">
        <v>2356</v>
      </c>
      <c r="C958" s="1">
        <f t="shared" si="197"/>
        <v>8583</v>
      </c>
      <c r="D958" s="6">
        <f>IF(N958&gt;0, RANK(N958,(N958:P958,Q958:AE958)),0)</f>
        <v>1</v>
      </c>
      <c r="E958" s="6">
        <f>IF(O958&gt;0,RANK(O958,(N958:P958,Q958:AE958)),0)</f>
        <v>2</v>
      </c>
      <c r="F958" s="6">
        <f t="shared" si="198"/>
        <v>0</v>
      </c>
      <c r="G958" s="1">
        <f t="shared" si="199"/>
        <v>142</v>
      </c>
      <c r="H958" s="2">
        <f t="shared" si="200"/>
        <v>1.6544331818711407E-2</v>
      </c>
      <c r="I958" s="7"/>
      <c r="J958" s="2">
        <f t="shared" si="201"/>
        <v>0.50623325177676803</v>
      </c>
      <c r="K958" s="2">
        <f t="shared" si="202"/>
        <v>0.48968891995805663</v>
      </c>
      <c r="L958" s="2">
        <f t="shared" si="203"/>
        <v>0</v>
      </c>
      <c r="M958" s="2">
        <f t="shared" si="204"/>
        <v>4.0778282651753317E-3</v>
      </c>
      <c r="N958" s="53">
        <v>4345</v>
      </c>
      <c r="O958" s="53">
        <v>4203</v>
      </c>
      <c r="Q958" s="53">
        <v>24</v>
      </c>
      <c r="X958" s="53">
        <v>1</v>
      </c>
      <c r="Y958" s="53">
        <v>10</v>
      </c>
      <c r="AA958" s="53"/>
      <c r="AG958" t="str">
        <f t="shared" si="207"/>
        <v>Scituate</v>
      </c>
      <c r="AH958" t="s">
        <v>1668</v>
      </c>
      <c r="AI958">
        <v>10</v>
      </c>
      <c r="AK958" s="92">
        <v>25</v>
      </c>
      <c r="AL958" s="94">
        <v>23</v>
      </c>
      <c r="AM958" s="94">
        <v>120</v>
      </c>
      <c r="AN958" s="98">
        <v>60330</v>
      </c>
      <c r="AO958" s="98">
        <f t="shared" si="205"/>
        <v>25023</v>
      </c>
      <c r="AP958" t="s">
        <v>1353</v>
      </c>
      <c r="AQ958">
        <f t="shared" si="206"/>
        <v>2560330</v>
      </c>
      <c r="AU958">
        <v>31.8</v>
      </c>
      <c r="AV958">
        <v>14.61</v>
      </c>
      <c r="AW958">
        <v>17.18</v>
      </c>
    </row>
    <row r="959" spans="1:49" hidden="1" outlineLevel="1">
      <c r="A959" s="54" t="s">
        <v>175</v>
      </c>
      <c r="B959" s="8" t="s">
        <v>2356</v>
      </c>
      <c r="C959" s="1">
        <f t="shared" si="197"/>
        <v>4977</v>
      </c>
      <c r="D959" s="6">
        <f>IF(N959&gt;0, RANK(N959,(N959:P959,Q959:AE959)),0)</f>
        <v>1</v>
      </c>
      <c r="E959" s="6">
        <f>IF(O959&gt;0,RANK(O959,(N959:P959,Q959:AE959)),0)</f>
        <v>2</v>
      </c>
      <c r="F959" s="6">
        <f t="shared" si="198"/>
        <v>0</v>
      </c>
      <c r="G959" s="1">
        <f t="shared" si="199"/>
        <v>223</v>
      </c>
      <c r="H959" s="2">
        <f t="shared" si="200"/>
        <v>4.4806108097247339E-2</v>
      </c>
      <c r="I959" s="7"/>
      <c r="J959" s="2">
        <f t="shared" si="201"/>
        <v>0.51577255374723729</v>
      </c>
      <c r="K959" s="2">
        <f t="shared" si="202"/>
        <v>0.47096644564998996</v>
      </c>
      <c r="L959" s="2">
        <f t="shared" si="203"/>
        <v>0</v>
      </c>
      <c r="M959" s="2">
        <f t="shared" si="204"/>
        <v>1.3261000602772743E-2</v>
      </c>
      <c r="N959" s="53">
        <v>2567</v>
      </c>
      <c r="O959" s="53">
        <v>2344</v>
      </c>
      <c r="Q959" s="53">
        <v>49</v>
      </c>
      <c r="X959" s="53">
        <v>1</v>
      </c>
      <c r="Y959" s="53">
        <v>16</v>
      </c>
      <c r="AA959" s="53"/>
      <c r="AG959" t="str">
        <f t="shared" si="207"/>
        <v>Seekonk</v>
      </c>
      <c r="AH959" t="s">
        <v>764</v>
      </c>
      <c r="AI959">
        <v>3</v>
      </c>
      <c r="AK959" s="92">
        <v>25</v>
      </c>
      <c r="AL959" s="94">
        <v>5</v>
      </c>
      <c r="AM959" s="94">
        <v>80</v>
      </c>
      <c r="AN959" s="98">
        <v>60645</v>
      </c>
      <c r="AO959" s="98">
        <f t="shared" si="205"/>
        <v>25005</v>
      </c>
      <c r="AP959" t="s">
        <v>1353</v>
      </c>
      <c r="AQ959">
        <f t="shared" si="206"/>
        <v>2560645</v>
      </c>
      <c r="AU959">
        <v>18.420000000000002</v>
      </c>
      <c r="AV959">
        <v>0.1</v>
      </c>
      <c r="AW959">
        <v>18.32</v>
      </c>
    </row>
    <row r="960" spans="1:49" hidden="1" outlineLevel="1">
      <c r="A960" s="54" t="s">
        <v>2543</v>
      </c>
      <c r="B960" s="8" t="s">
        <v>2356</v>
      </c>
      <c r="C960" s="1">
        <f t="shared" si="197"/>
        <v>7835</v>
      </c>
      <c r="D960" s="6">
        <f>IF(N960&gt;0, RANK(N960,(N960:P960,Q960:AE960)),0)</f>
        <v>1</v>
      </c>
      <c r="E960" s="6">
        <f>IF(O960&gt;0,RANK(O960,(N960:P960,Q960:AE960)),0)</f>
        <v>2</v>
      </c>
      <c r="F960" s="6">
        <f t="shared" si="198"/>
        <v>0</v>
      </c>
      <c r="G960" s="1">
        <f t="shared" si="199"/>
        <v>2818</v>
      </c>
      <c r="H960" s="2">
        <f t="shared" si="200"/>
        <v>0.35966815571155075</v>
      </c>
      <c r="I960" s="7"/>
      <c r="J960" s="2">
        <f t="shared" si="201"/>
        <v>0.67747287811104018</v>
      </c>
      <c r="K960" s="2">
        <f t="shared" si="202"/>
        <v>0.31780472239948948</v>
      </c>
      <c r="L960" s="2">
        <f t="shared" si="203"/>
        <v>0</v>
      </c>
      <c r="M960" s="2">
        <f t="shared" si="204"/>
        <v>4.7223994894703414E-3</v>
      </c>
      <c r="N960" s="53">
        <v>5308</v>
      </c>
      <c r="O960" s="53">
        <v>2490</v>
      </c>
      <c r="Q960" s="53">
        <v>31</v>
      </c>
      <c r="X960" s="53">
        <v>0</v>
      </c>
      <c r="Y960" s="53">
        <v>6</v>
      </c>
      <c r="AA960" s="53"/>
      <c r="AG960" t="str">
        <f t="shared" si="207"/>
        <v>Sharon</v>
      </c>
      <c r="AH960" t="s">
        <v>2729</v>
      </c>
      <c r="AI960">
        <v>4</v>
      </c>
      <c r="AK960" s="92">
        <v>25</v>
      </c>
      <c r="AL960" s="94">
        <v>21</v>
      </c>
      <c r="AM960" s="94">
        <v>110</v>
      </c>
      <c r="AN960" s="98">
        <v>60785</v>
      </c>
      <c r="AO960" s="98">
        <f t="shared" si="205"/>
        <v>25021</v>
      </c>
      <c r="AP960" t="s">
        <v>1353</v>
      </c>
      <c r="AQ960">
        <f t="shared" si="206"/>
        <v>2560785</v>
      </c>
      <c r="AU960">
        <v>24.17</v>
      </c>
      <c r="AV960">
        <v>0.86</v>
      </c>
      <c r="AW960">
        <v>23.31</v>
      </c>
    </row>
    <row r="961" spans="1:49" hidden="1" outlineLevel="1">
      <c r="A961" s="54" t="s">
        <v>37</v>
      </c>
      <c r="B961" s="8" t="s">
        <v>2356</v>
      </c>
      <c r="C961" s="1">
        <f t="shared" si="197"/>
        <v>1206</v>
      </c>
      <c r="D961" s="6">
        <f>IF(N961&gt;0, RANK(N961,(N961:P961,Q961:AE961)),0)</f>
        <v>2</v>
      </c>
      <c r="E961" s="6">
        <f>IF(O961&gt;0,RANK(O961,(N961:P961,Q961:AE961)),0)</f>
        <v>1</v>
      </c>
      <c r="F961" s="6">
        <f t="shared" si="198"/>
        <v>0</v>
      </c>
      <c r="G961" s="1">
        <f t="shared" si="199"/>
        <v>112</v>
      </c>
      <c r="H961" s="2">
        <f t="shared" si="200"/>
        <v>9.2868988391376445E-2</v>
      </c>
      <c r="I961" s="7"/>
      <c r="J961" s="2">
        <f t="shared" si="201"/>
        <v>0.44444444444444442</v>
      </c>
      <c r="K961" s="2">
        <f t="shared" si="202"/>
        <v>0.53731343283582089</v>
      </c>
      <c r="L961" s="2">
        <f t="shared" si="203"/>
        <v>0</v>
      </c>
      <c r="M961" s="2">
        <f t="shared" si="204"/>
        <v>1.8242122719734688E-2</v>
      </c>
      <c r="N961" s="53">
        <v>536</v>
      </c>
      <c r="O961" s="53">
        <v>648</v>
      </c>
      <c r="Q961" s="53">
        <v>15</v>
      </c>
      <c r="X961" s="53">
        <v>0</v>
      </c>
      <c r="Y961" s="53">
        <v>7</v>
      </c>
      <c r="AA961" s="53"/>
      <c r="AG961" t="str">
        <f t="shared" si="207"/>
        <v>Sheffield</v>
      </c>
      <c r="AH961" t="s">
        <v>1968</v>
      </c>
      <c r="AI961">
        <v>1</v>
      </c>
      <c r="AK961" s="92">
        <v>25</v>
      </c>
      <c r="AL961" s="94">
        <v>3</v>
      </c>
      <c r="AM961" s="94">
        <v>130</v>
      </c>
      <c r="AN961" s="98">
        <v>61065</v>
      </c>
      <c r="AO961" s="98">
        <f t="shared" si="205"/>
        <v>25003</v>
      </c>
      <c r="AP961" t="s">
        <v>1353</v>
      </c>
      <c r="AQ961">
        <f t="shared" si="206"/>
        <v>2561065</v>
      </c>
      <c r="AU961">
        <v>48.54</v>
      </c>
      <c r="AV961">
        <v>0.39</v>
      </c>
      <c r="AW961">
        <v>48.15</v>
      </c>
    </row>
    <row r="962" spans="1:49" hidden="1" outlineLevel="1">
      <c r="A962" s="54" t="s">
        <v>256</v>
      </c>
      <c r="B962" s="8" t="s">
        <v>2356</v>
      </c>
      <c r="C962" s="1">
        <f t="shared" si="197"/>
        <v>797</v>
      </c>
      <c r="D962" s="6">
        <f>IF(N962&gt;0, RANK(N962,(N962:P962,Q962:AE962)),0)</f>
        <v>1</v>
      </c>
      <c r="E962" s="6">
        <f>IF(O962&gt;0,RANK(O962,(N962:P962,Q962:AE962)),0)</f>
        <v>2</v>
      </c>
      <c r="F962" s="6">
        <f t="shared" si="198"/>
        <v>0</v>
      </c>
      <c r="G962" s="1">
        <f t="shared" si="199"/>
        <v>47</v>
      </c>
      <c r="H962" s="2">
        <f t="shared" si="200"/>
        <v>5.8971141781681308E-2</v>
      </c>
      <c r="I962" s="7"/>
      <c r="J962" s="2">
        <f t="shared" si="201"/>
        <v>0.52195734002509409</v>
      </c>
      <c r="K962" s="2">
        <f t="shared" si="202"/>
        <v>0.46298619824341281</v>
      </c>
      <c r="L962" s="2">
        <f t="shared" si="203"/>
        <v>0</v>
      </c>
      <c r="M962" s="2">
        <f t="shared" si="204"/>
        <v>1.5056461731493109E-2</v>
      </c>
      <c r="N962" s="53">
        <v>416</v>
      </c>
      <c r="O962" s="53">
        <v>369</v>
      </c>
      <c r="Q962" s="53">
        <v>9</v>
      </c>
      <c r="X962" s="53">
        <v>0</v>
      </c>
      <c r="Y962" s="53">
        <v>3</v>
      </c>
      <c r="AA962" s="53"/>
      <c r="AG962" t="str">
        <f t="shared" si="207"/>
        <v>Shelburne</v>
      </c>
      <c r="AH962" t="s">
        <v>2924</v>
      </c>
      <c r="AI962">
        <v>1</v>
      </c>
      <c r="AK962" s="92">
        <v>25</v>
      </c>
      <c r="AL962" s="94">
        <v>11</v>
      </c>
      <c r="AM962" s="94">
        <v>105</v>
      </c>
      <c r="AN962" s="98">
        <v>61135</v>
      </c>
      <c r="AO962" s="98">
        <f t="shared" si="205"/>
        <v>25011</v>
      </c>
      <c r="AP962" t="s">
        <v>1353</v>
      </c>
      <c r="AQ962">
        <f t="shared" si="206"/>
        <v>2561135</v>
      </c>
      <c r="AU962">
        <v>23.45</v>
      </c>
      <c r="AV962">
        <v>0.2</v>
      </c>
      <c r="AW962">
        <v>23.25</v>
      </c>
    </row>
    <row r="963" spans="1:49" hidden="1" outlineLevel="1">
      <c r="A963" s="54" t="s">
        <v>1802</v>
      </c>
      <c r="B963" s="8" t="s">
        <v>2356</v>
      </c>
      <c r="C963" s="1">
        <f t="shared" si="197"/>
        <v>2231</v>
      </c>
      <c r="D963" s="6">
        <f>IF(N963&gt;0, RANK(N963,(N963:P963,Q963:AE963)),0)</f>
        <v>2</v>
      </c>
      <c r="E963" s="6">
        <f>IF(O963&gt;0,RANK(O963,(N963:P963,Q963:AE963)),0)</f>
        <v>1</v>
      </c>
      <c r="F963" s="6">
        <f t="shared" si="198"/>
        <v>0</v>
      </c>
      <c r="G963" s="1">
        <f t="shared" si="199"/>
        <v>377</v>
      </c>
      <c r="H963" s="2">
        <f t="shared" si="200"/>
        <v>0.16898251904975348</v>
      </c>
      <c r="I963" s="7"/>
      <c r="J963" s="2">
        <f t="shared" si="201"/>
        <v>0.41326759300761989</v>
      </c>
      <c r="K963" s="2">
        <f t="shared" si="202"/>
        <v>0.58225011205737343</v>
      </c>
      <c r="L963" s="2">
        <f t="shared" si="203"/>
        <v>0</v>
      </c>
      <c r="M963" s="2">
        <f t="shared" si="204"/>
        <v>4.4822949350066255E-3</v>
      </c>
      <c r="N963" s="53">
        <v>922</v>
      </c>
      <c r="O963" s="53">
        <v>1299</v>
      </c>
      <c r="Q963" s="53">
        <v>10</v>
      </c>
      <c r="X963" s="53">
        <v>0</v>
      </c>
      <c r="Y963" s="53">
        <v>0</v>
      </c>
      <c r="AA963" s="53"/>
      <c r="AG963" t="str">
        <f t="shared" si="207"/>
        <v>Sherborn</v>
      </c>
      <c r="AH963" t="s">
        <v>1792</v>
      </c>
      <c r="AI963">
        <v>4</v>
      </c>
      <c r="AK963" s="92">
        <v>25</v>
      </c>
      <c r="AL963" s="94">
        <v>17</v>
      </c>
      <c r="AM963" s="94">
        <v>185</v>
      </c>
      <c r="AN963" s="98">
        <v>61380</v>
      </c>
      <c r="AO963" s="98">
        <f t="shared" si="205"/>
        <v>25017</v>
      </c>
      <c r="AP963" t="s">
        <v>1353</v>
      </c>
      <c r="AQ963">
        <f t="shared" si="206"/>
        <v>2561380</v>
      </c>
      <c r="AU963">
        <v>16.190000000000001</v>
      </c>
      <c r="AV963">
        <v>0.22</v>
      </c>
      <c r="AW963">
        <v>15.96</v>
      </c>
    </row>
    <row r="964" spans="1:49" hidden="1" outlineLevel="1">
      <c r="A964" s="54" t="s">
        <v>2297</v>
      </c>
      <c r="B964" s="8" t="s">
        <v>2356</v>
      </c>
      <c r="C964" s="1">
        <f t="shared" si="197"/>
        <v>1939</v>
      </c>
      <c r="D964" s="6">
        <f>IF(N964&gt;0, RANK(N964,(N964:P964,Q964:AE964)),0)</f>
        <v>1</v>
      </c>
      <c r="E964" s="6">
        <f>IF(O964&gt;0,RANK(O964,(N964:P964,Q964:AE964)),0)</f>
        <v>2</v>
      </c>
      <c r="F964" s="6">
        <f t="shared" si="198"/>
        <v>0</v>
      </c>
      <c r="G964" s="1">
        <f t="shared" si="199"/>
        <v>122</v>
      </c>
      <c r="H964" s="2">
        <f t="shared" si="200"/>
        <v>6.2919030428055703E-2</v>
      </c>
      <c r="I964" s="7"/>
      <c r="J964" s="2">
        <f t="shared" si="201"/>
        <v>0.52191851469829809</v>
      </c>
      <c r="K964" s="2">
        <f t="shared" si="202"/>
        <v>0.4589994842702424</v>
      </c>
      <c r="L964" s="2">
        <f t="shared" si="203"/>
        <v>0</v>
      </c>
      <c r="M964" s="2">
        <f t="shared" si="204"/>
        <v>1.9082001031459517E-2</v>
      </c>
      <c r="N964" s="53">
        <v>1012</v>
      </c>
      <c r="O964" s="53">
        <v>890</v>
      </c>
      <c r="Q964" s="53">
        <v>30</v>
      </c>
      <c r="X964" s="53">
        <v>0</v>
      </c>
      <c r="Y964" s="53">
        <v>7</v>
      </c>
      <c r="AA964" s="53"/>
      <c r="AG964" t="str">
        <f t="shared" si="207"/>
        <v>Shirley</v>
      </c>
      <c r="AH964" t="s">
        <v>1792</v>
      </c>
      <c r="AI964">
        <v>5</v>
      </c>
      <c r="AK964" s="92">
        <v>25</v>
      </c>
      <c r="AL964" s="94">
        <v>17</v>
      </c>
      <c r="AM964" s="94">
        <v>190</v>
      </c>
      <c r="AN964" s="98">
        <v>61590</v>
      </c>
      <c r="AO964" s="98">
        <f t="shared" si="205"/>
        <v>25017</v>
      </c>
      <c r="AP964" t="s">
        <v>1353</v>
      </c>
      <c r="AQ964">
        <f t="shared" si="206"/>
        <v>2561590</v>
      </c>
      <c r="AU964">
        <v>15.9</v>
      </c>
      <c r="AV964">
        <v>0.08</v>
      </c>
      <c r="AW964">
        <v>15.82</v>
      </c>
    </row>
    <row r="965" spans="1:49" hidden="1" outlineLevel="1">
      <c r="A965" s="54" t="s">
        <v>1778</v>
      </c>
      <c r="B965" s="8" t="s">
        <v>2356</v>
      </c>
      <c r="C965" s="1">
        <f t="shared" si="197"/>
        <v>11652</v>
      </c>
      <c r="D965" s="6">
        <f>IF(N965&gt;0, RANK(N965,(N965:P965,Q965:AE965)),0)</f>
        <v>1</v>
      </c>
      <c r="E965" s="6">
        <f>IF(O965&gt;0,RANK(O965,(N965:P965,Q965:AE965)),0)</f>
        <v>2</v>
      </c>
      <c r="F965" s="6">
        <f t="shared" si="198"/>
        <v>0</v>
      </c>
      <c r="G965" s="1">
        <f t="shared" si="199"/>
        <v>578</v>
      </c>
      <c r="H965" s="2">
        <f t="shared" si="200"/>
        <v>4.9605217988328183E-2</v>
      </c>
      <c r="I965" s="7"/>
      <c r="J965" s="2">
        <f t="shared" si="201"/>
        <v>0.52179883281840023</v>
      </c>
      <c r="K965" s="2">
        <f t="shared" si="202"/>
        <v>0.47219361483007211</v>
      </c>
      <c r="L965" s="2">
        <f t="shared" si="203"/>
        <v>0</v>
      </c>
      <c r="M965" s="2">
        <f t="shared" si="204"/>
        <v>6.0075523515276674E-3</v>
      </c>
      <c r="N965" s="53">
        <v>6080</v>
      </c>
      <c r="O965" s="53">
        <v>5502</v>
      </c>
      <c r="Q965" s="53">
        <v>52</v>
      </c>
      <c r="X965" s="53">
        <v>10</v>
      </c>
      <c r="Y965" s="53">
        <v>8</v>
      </c>
      <c r="AA965" s="53"/>
      <c r="AG965" t="str">
        <f t="shared" si="207"/>
        <v>Shrewsbury</v>
      </c>
      <c r="AH965" s="8" t="s">
        <v>1949</v>
      </c>
      <c r="AI965" s="8">
        <v>3</v>
      </c>
      <c r="AK965" s="92">
        <v>25</v>
      </c>
      <c r="AL965" s="94">
        <v>27</v>
      </c>
      <c r="AM965" s="94">
        <v>215</v>
      </c>
      <c r="AN965" s="98">
        <v>61800</v>
      </c>
      <c r="AO965" s="98">
        <f t="shared" si="205"/>
        <v>25027</v>
      </c>
      <c r="AP965" t="s">
        <v>1353</v>
      </c>
      <c r="AQ965">
        <f t="shared" si="206"/>
        <v>2561800</v>
      </c>
      <c r="AU965">
        <v>21.65</v>
      </c>
      <c r="AV965">
        <v>0.92</v>
      </c>
      <c r="AW965">
        <v>20.73</v>
      </c>
    </row>
    <row r="966" spans="1:49" hidden="1" outlineLevel="1">
      <c r="A966" s="54" t="s">
        <v>799</v>
      </c>
      <c r="B966" s="8" t="s">
        <v>2356</v>
      </c>
      <c r="C966" s="1">
        <f t="shared" si="197"/>
        <v>769</v>
      </c>
      <c r="D966" s="6">
        <f>IF(N966&gt;0, RANK(N966,(N966:P966,Q966:AE966)),0)</f>
        <v>1</v>
      </c>
      <c r="E966" s="6">
        <f>IF(O966&gt;0,RANK(O966,(N966:P966,Q966:AE966)),0)</f>
        <v>2</v>
      </c>
      <c r="F966" s="6">
        <f t="shared" si="198"/>
        <v>0</v>
      </c>
      <c r="G966" s="1">
        <f t="shared" si="199"/>
        <v>416</v>
      </c>
      <c r="H966" s="2">
        <f t="shared" si="200"/>
        <v>0.54096228868660601</v>
      </c>
      <c r="I966" s="7"/>
      <c r="J966" s="2">
        <f t="shared" si="201"/>
        <v>0.76592977893368008</v>
      </c>
      <c r="K966" s="2">
        <f t="shared" si="202"/>
        <v>0.22496749024707413</v>
      </c>
      <c r="L966" s="2">
        <f t="shared" si="203"/>
        <v>0</v>
      </c>
      <c r="M966" s="2">
        <f t="shared" si="204"/>
        <v>9.1027308192457856E-3</v>
      </c>
      <c r="N966" s="53">
        <v>589</v>
      </c>
      <c r="O966" s="53">
        <v>173</v>
      </c>
      <c r="Q966" s="53">
        <v>4</v>
      </c>
      <c r="X966" s="53">
        <v>0</v>
      </c>
      <c r="Y966" s="53">
        <v>3</v>
      </c>
      <c r="AA966" s="53"/>
      <c r="AG966" t="str">
        <f t="shared" si="207"/>
        <v>Shutesbury</v>
      </c>
      <c r="AH966" t="s">
        <v>2924</v>
      </c>
      <c r="AI966">
        <v>1</v>
      </c>
      <c r="AK966" s="92">
        <v>25</v>
      </c>
      <c r="AL966" s="94">
        <v>11</v>
      </c>
      <c r="AM966" s="94">
        <v>110</v>
      </c>
      <c r="AN966" s="98">
        <v>61905</v>
      </c>
      <c r="AO966" s="98">
        <f t="shared" si="205"/>
        <v>25011</v>
      </c>
      <c r="AP966" t="s">
        <v>1353</v>
      </c>
      <c r="AQ966">
        <f t="shared" si="206"/>
        <v>2561905</v>
      </c>
      <c r="AU966">
        <v>27.17</v>
      </c>
      <c r="AV966">
        <v>0.56000000000000005</v>
      </c>
      <c r="AW966">
        <v>26.61</v>
      </c>
    </row>
    <row r="967" spans="1:49" hidden="1" outlineLevel="1">
      <c r="A967" s="54" t="s">
        <v>198</v>
      </c>
      <c r="B967" s="8" t="s">
        <v>2356</v>
      </c>
      <c r="C967" s="1">
        <f t="shared" si="197"/>
        <v>7858</v>
      </c>
      <c r="D967" s="6">
        <f>IF(N967&gt;0, RANK(N967,(N967:P967,Q967:AE967)),0)</f>
        <v>1</v>
      </c>
      <c r="E967" s="6">
        <f>IF(O967&gt;0,RANK(O967,(N967:P967,Q967:AE967)),0)</f>
        <v>2</v>
      </c>
      <c r="F967" s="6">
        <f t="shared" si="198"/>
        <v>0</v>
      </c>
      <c r="G967" s="1">
        <f t="shared" si="199"/>
        <v>2580</v>
      </c>
      <c r="H967" s="2">
        <f t="shared" si="200"/>
        <v>0.32832781878340545</v>
      </c>
      <c r="I967" s="7"/>
      <c r="J967" s="2">
        <f t="shared" si="201"/>
        <v>0.65856452023415624</v>
      </c>
      <c r="K967" s="2">
        <f t="shared" si="202"/>
        <v>0.33023670145075085</v>
      </c>
      <c r="L967" s="2">
        <f t="shared" si="203"/>
        <v>0</v>
      </c>
      <c r="M967" s="2">
        <f t="shared" si="204"/>
        <v>1.1198778315092917E-2</v>
      </c>
      <c r="N967" s="53">
        <v>5175</v>
      </c>
      <c r="O967" s="53">
        <v>2595</v>
      </c>
      <c r="Q967" s="53">
        <v>60</v>
      </c>
      <c r="X967" s="53">
        <v>0</v>
      </c>
      <c r="Y967" s="53">
        <v>28</v>
      </c>
      <c r="AA967" s="53"/>
      <c r="AG967" t="str">
        <f t="shared" si="207"/>
        <v>Somerset</v>
      </c>
      <c r="AH967" t="s">
        <v>764</v>
      </c>
      <c r="AI967">
        <v>3</v>
      </c>
      <c r="AK967" s="92">
        <v>25</v>
      </c>
      <c r="AL967" s="94">
        <v>5</v>
      </c>
      <c r="AM967" s="94">
        <v>85</v>
      </c>
      <c r="AN967" s="98">
        <v>62430</v>
      </c>
      <c r="AO967" s="98">
        <f t="shared" si="205"/>
        <v>25005</v>
      </c>
      <c r="AP967" t="s">
        <v>1353</v>
      </c>
      <c r="AQ967">
        <f t="shared" si="206"/>
        <v>2562430</v>
      </c>
      <c r="AU967">
        <v>11.98</v>
      </c>
      <c r="AV967">
        <v>3.87</v>
      </c>
      <c r="AW967">
        <v>8.11</v>
      </c>
    </row>
    <row r="968" spans="1:49" hidden="1" outlineLevel="1">
      <c r="A968" s="54" t="s">
        <v>11</v>
      </c>
      <c r="B968" s="8" t="s">
        <v>2356</v>
      </c>
      <c r="C968" s="1">
        <f t="shared" si="197"/>
        <v>21777</v>
      </c>
      <c r="D968" s="6">
        <f>IF(N968&gt;0, RANK(N968,(N968:P968,Q968:AE968)),0)</f>
        <v>1</v>
      </c>
      <c r="E968" s="6">
        <f>IF(O968&gt;0,RANK(O968,(N968:P968,Q968:AE968)),0)</f>
        <v>2</v>
      </c>
      <c r="F968" s="6">
        <f t="shared" si="198"/>
        <v>0</v>
      </c>
      <c r="G968" s="1">
        <f t="shared" si="199"/>
        <v>10648</v>
      </c>
      <c r="H968" s="2">
        <f t="shared" si="200"/>
        <v>0.48895623823299811</v>
      </c>
      <c r="I968" s="7"/>
      <c r="J968" s="2">
        <f t="shared" si="201"/>
        <v>0.73940395830463335</v>
      </c>
      <c r="K968" s="2">
        <f t="shared" si="202"/>
        <v>0.25044772007163524</v>
      </c>
      <c r="L968" s="2">
        <f t="shared" si="203"/>
        <v>0</v>
      </c>
      <c r="M968" s="2">
        <f t="shared" si="204"/>
        <v>1.0148321623731416E-2</v>
      </c>
      <c r="N968" s="53">
        <v>16102</v>
      </c>
      <c r="O968" s="53">
        <v>5454</v>
      </c>
      <c r="Q968" s="53">
        <v>155</v>
      </c>
      <c r="X968" s="53">
        <v>29</v>
      </c>
      <c r="Y968" s="53">
        <v>37</v>
      </c>
      <c r="AA968" s="53"/>
      <c r="AG968" t="str">
        <f t="shared" si="207"/>
        <v>Somerville</v>
      </c>
      <c r="AH968" t="s">
        <v>1792</v>
      </c>
      <c r="AI968">
        <v>8</v>
      </c>
      <c r="AK968" s="92">
        <v>25</v>
      </c>
      <c r="AL968" s="94">
        <v>17</v>
      </c>
      <c r="AM968" s="94">
        <v>195</v>
      </c>
      <c r="AN968" s="98">
        <v>62535</v>
      </c>
      <c r="AO968" s="98">
        <f t="shared" si="205"/>
        <v>25017</v>
      </c>
      <c r="AP968" t="s">
        <v>2485</v>
      </c>
      <c r="AQ968">
        <f t="shared" si="206"/>
        <v>2562535</v>
      </c>
      <c r="AU968">
        <v>4.21</v>
      </c>
      <c r="AV968">
        <v>0.11</v>
      </c>
      <c r="AW968">
        <v>4.1100000000000003</v>
      </c>
    </row>
    <row r="969" spans="1:49" hidden="1" outlineLevel="1">
      <c r="A969" s="54" t="s">
        <v>1082</v>
      </c>
      <c r="B969" s="8" t="s">
        <v>2356</v>
      </c>
      <c r="C969" s="1">
        <f t="shared" si="197"/>
        <v>7013</v>
      </c>
      <c r="D969" s="6">
        <f>IF(N969&gt;0, RANK(N969,(N969:P969,Q969:AE969)),0)</f>
        <v>1</v>
      </c>
      <c r="E969" s="6">
        <f>IF(O969&gt;0,RANK(O969,(N969:P969,Q969:AE969)),0)</f>
        <v>2</v>
      </c>
      <c r="F969" s="6">
        <f t="shared" si="198"/>
        <v>0</v>
      </c>
      <c r="G969" s="1">
        <f t="shared" si="199"/>
        <v>407</v>
      </c>
      <c r="H969" s="2">
        <f t="shared" si="200"/>
        <v>5.8035077712819051E-2</v>
      </c>
      <c r="I969" s="7"/>
      <c r="J969" s="2">
        <f t="shared" si="201"/>
        <v>0.52359903037216593</v>
      </c>
      <c r="K969" s="2">
        <f t="shared" si="202"/>
        <v>0.46556395265934691</v>
      </c>
      <c r="L969" s="2">
        <f t="shared" si="203"/>
        <v>0</v>
      </c>
      <c r="M969" s="2">
        <f t="shared" si="204"/>
        <v>1.0837016968487156E-2</v>
      </c>
      <c r="N969" s="53">
        <v>3672</v>
      </c>
      <c r="O969" s="53">
        <v>3265</v>
      </c>
      <c r="Q969" s="53">
        <v>58</v>
      </c>
      <c r="X969" s="53">
        <v>1</v>
      </c>
      <c r="Y969" s="53">
        <v>17</v>
      </c>
      <c r="AA969" s="53"/>
      <c r="AG969" t="str">
        <f t="shared" si="207"/>
        <v>South Hadley</v>
      </c>
      <c r="AH969" t="s">
        <v>1068</v>
      </c>
      <c r="AI969">
        <v>2</v>
      </c>
      <c r="AK969" s="92">
        <v>25</v>
      </c>
      <c r="AL969" s="94">
        <v>15</v>
      </c>
      <c r="AM969" s="94">
        <v>80</v>
      </c>
      <c r="AN969" s="98">
        <v>64145</v>
      </c>
      <c r="AO969" s="98">
        <f t="shared" si="205"/>
        <v>25015</v>
      </c>
      <c r="AP969" t="s">
        <v>1353</v>
      </c>
      <c r="AQ969">
        <f t="shared" si="206"/>
        <v>2564145</v>
      </c>
      <c r="AU969">
        <v>18.39</v>
      </c>
      <c r="AV969">
        <v>0.68</v>
      </c>
      <c r="AW969">
        <v>17.71</v>
      </c>
    </row>
    <row r="970" spans="1:49" hidden="1" outlineLevel="1">
      <c r="A970" s="54" t="s">
        <v>1800</v>
      </c>
      <c r="B970" s="8" t="s">
        <v>2356</v>
      </c>
      <c r="C970" s="1">
        <f t="shared" si="197"/>
        <v>2116</v>
      </c>
      <c r="D970" s="6">
        <f>IF(N970&gt;0, RANK(N970,(N970:P970,Q970:AE970)),0)</f>
        <v>2</v>
      </c>
      <c r="E970" s="6">
        <f>IF(O970&gt;0,RANK(O970,(N970:P970,Q970:AE970)),0)</f>
        <v>1</v>
      </c>
      <c r="F970" s="6">
        <f t="shared" si="198"/>
        <v>0</v>
      </c>
      <c r="G970" s="1">
        <f t="shared" si="199"/>
        <v>146</v>
      </c>
      <c r="H970" s="2">
        <f t="shared" si="200"/>
        <v>6.8998109640831765E-2</v>
      </c>
      <c r="I970" s="7"/>
      <c r="J970" s="2">
        <f t="shared" si="201"/>
        <v>0.45888468809073724</v>
      </c>
      <c r="K970" s="2">
        <f t="shared" si="202"/>
        <v>0.52788279773156899</v>
      </c>
      <c r="L970" s="2">
        <f t="shared" si="203"/>
        <v>0</v>
      </c>
      <c r="M970" s="2">
        <f t="shared" si="204"/>
        <v>1.3232514177693777E-2</v>
      </c>
      <c r="N970" s="53">
        <v>971</v>
      </c>
      <c r="O970" s="53">
        <v>1117</v>
      </c>
      <c r="Q970" s="53">
        <v>22</v>
      </c>
      <c r="X970" s="53">
        <v>0</v>
      </c>
      <c r="Y970" s="53">
        <v>6</v>
      </c>
      <c r="AA970" s="53"/>
      <c r="AG970" t="str">
        <f t="shared" si="207"/>
        <v>Southampton</v>
      </c>
      <c r="AH970" t="s">
        <v>1068</v>
      </c>
      <c r="AI970">
        <v>1</v>
      </c>
      <c r="AK970" s="92">
        <v>25</v>
      </c>
      <c r="AL970" s="94">
        <v>15</v>
      </c>
      <c r="AM970" s="94">
        <v>75</v>
      </c>
      <c r="AN970" s="98">
        <v>62745</v>
      </c>
      <c r="AO970" s="98">
        <f t="shared" si="205"/>
        <v>25015</v>
      </c>
      <c r="AP970" t="s">
        <v>1353</v>
      </c>
      <c r="AQ970">
        <f t="shared" si="206"/>
        <v>2562745</v>
      </c>
      <c r="AU970">
        <v>29.08</v>
      </c>
      <c r="AV970">
        <v>0.93</v>
      </c>
      <c r="AW970">
        <v>28.15</v>
      </c>
    </row>
    <row r="971" spans="1:49" hidden="1" outlineLevel="1">
      <c r="A971" s="54" t="s">
        <v>833</v>
      </c>
      <c r="B971" s="8" t="s">
        <v>2356</v>
      </c>
      <c r="C971" s="1">
        <f t="shared" si="197"/>
        <v>3537</v>
      </c>
      <c r="D971" s="6">
        <f>IF(N971&gt;0, RANK(N971,(N971:P971,Q971:AE971)),0)</f>
        <v>2</v>
      </c>
      <c r="E971" s="6">
        <f>IF(O971&gt;0,RANK(O971,(N971:P971,Q971:AE971)),0)</f>
        <v>1</v>
      </c>
      <c r="F971" s="6">
        <f t="shared" si="198"/>
        <v>0</v>
      </c>
      <c r="G971" s="1">
        <f t="shared" si="199"/>
        <v>57</v>
      </c>
      <c r="H971" s="2">
        <f t="shared" si="200"/>
        <v>1.6115351993214587E-2</v>
      </c>
      <c r="I971" s="7"/>
      <c r="J971" s="2">
        <f t="shared" si="201"/>
        <v>0.48883234379417584</v>
      </c>
      <c r="K971" s="2">
        <f t="shared" si="202"/>
        <v>0.5049476957873904</v>
      </c>
      <c r="L971" s="2">
        <f t="shared" si="203"/>
        <v>0</v>
      </c>
      <c r="M971" s="2">
        <f t="shared" si="204"/>
        <v>6.2199604184337565E-3</v>
      </c>
      <c r="N971" s="53">
        <v>1729</v>
      </c>
      <c r="O971" s="53">
        <v>1786</v>
      </c>
      <c r="Q971" s="53">
        <v>18</v>
      </c>
      <c r="X971" s="53">
        <v>0</v>
      </c>
      <c r="Y971" s="53">
        <v>4</v>
      </c>
      <c r="AA971" s="53"/>
      <c r="AG971" t="str">
        <f t="shared" si="207"/>
        <v>Southborough</v>
      </c>
      <c r="AH971" s="8" t="s">
        <v>1949</v>
      </c>
      <c r="AI971" s="8">
        <v>3</v>
      </c>
      <c r="AK971" s="92">
        <v>25</v>
      </c>
      <c r="AL971" s="94">
        <v>27</v>
      </c>
      <c r="AM971" s="94">
        <v>220</v>
      </c>
      <c r="AN971" s="98">
        <v>63165</v>
      </c>
      <c r="AO971" s="98">
        <f t="shared" si="205"/>
        <v>25027</v>
      </c>
      <c r="AP971" t="s">
        <v>1353</v>
      </c>
      <c r="AQ971">
        <f t="shared" si="206"/>
        <v>2563165</v>
      </c>
      <c r="AU971">
        <v>15.66</v>
      </c>
      <c r="AV971">
        <v>1.51</v>
      </c>
      <c r="AW971">
        <v>14.15</v>
      </c>
    </row>
    <row r="972" spans="1:49" hidden="1" outlineLevel="1">
      <c r="A972" s="54" t="s">
        <v>606</v>
      </c>
      <c r="B972" s="8" t="s">
        <v>2356</v>
      </c>
      <c r="C972" s="1">
        <f t="shared" si="197"/>
        <v>5345</v>
      </c>
      <c r="D972" s="6">
        <f>IF(N972&gt;0, RANK(N972,(N972:P972,Q972:AE972)),0)</f>
        <v>1</v>
      </c>
      <c r="E972" s="6">
        <f>IF(O972&gt;0,RANK(O972,(N972:P972,Q972:AE972)),0)</f>
        <v>2</v>
      </c>
      <c r="F972" s="6">
        <f t="shared" si="198"/>
        <v>0</v>
      </c>
      <c r="G972" s="1">
        <f t="shared" si="199"/>
        <v>1380</v>
      </c>
      <c r="H972" s="2">
        <f t="shared" si="200"/>
        <v>0.25818521983161835</v>
      </c>
      <c r="I972" s="7"/>
      <c r="J972" s="2">
        <f t="shared" si="201"/>
        <v>0.62581852198316179</v>
      </c>
      <c r="K972" s="2">
        <f t="shared" si="202"/>
        <v>0.3676333021515435</v>
      </c>
      <c r="L972" s="2">
        <f t="shared" si="203"/>
        <v>0</v>
      </c>
      <c r="M972" s="2">
        <f t="shared" si="204"/>
        <v>6.5481758652947142E-3</v>
      </c>
      <c r="N972" s="53">
        <v>3345</v>
      </c>
      <c r="O972" s="53">
        <v>1965</v>
      </c>
      <c r="Q972" s="53">
        <v>26</v>
      </c>
      <c r="X972" s="53">
        <v>0</v>
      </c>
      <c r="Y972" s="53">
        <v>9</v>
      </c>
      <c r="AA972" s="53"/>
      <c r="AG972" t="str">
        <f t="shared" si="207"/>
        <v>Southbridge</v>
      </c>
      <c r="AH972" s="8" t="s">
        <v>1949</v>
      </c>
      <c r="AI972" s="8">
        <v>2</v>
      </c>
      <c r="AK972" s="92">
        <v>25</v>
      </c>
      <c r="AL972" s="94">
        <v>27</v>
      </c>
      <c r="AM972" s="94">
        <v>225</v>
      </c>
      <c r="AN972" s="98">
        <v>63270</v>
      </c>
      <c r="AO972" s="98">
        <f t="shared" si="205"/>
        <v>25027</v>
      </c>
      <c r="AP972" t="s">
        <v>1353</v>
      </c>
      <c r="AQ972">
        <f t="shared" si="206"/>
        <v>2563270</v>
      </c>
      <c r="AU972">
        <v>20.86</v>
      </c>
      <c r="AV972">
        <v>0.5</v>
      </c>
      <c r="AW972">
        <v>20.36</v>
      </c>
    </row>
    <row r="973" spans="1:49" hidden="1" outlineLevel="1">
      <c r="A973" s="54" t="s">
        <v>2087</v>
      </c>
      <c r="B973" s="8" t="s">
        <v>2356</v>
      </c>
      <c r="C973" s="1">
        <f t="shared" si="197"/>
        <v>2884</v>
      </c>
      <c r="D973" s="6">
        <f>IF(N973&gt;0, RANK(N973,(N973:P973,Q973:AE973)),0)</f>
        <v>2</v>
      </c>
      <c r="E973" s="6">
        <f>IF(O973&gt;0,RANK(O973,(N973:P973,Q973:AE973)),0)</f>
        <v>1</v>
      </c>
      <c r="F973" s="6">
        <f t="shared" si="198"/>
        <v>0</v>
      </c>
      <c r="G973" s="1">
        <f t="shared" si="199"/>
        <v>253</v>
      </c>
      <c r="H973" s="2">
        <f t="shared" si="200"/>
        <v>8.7725381414701806E-2</v>
      </c>
      <c r="I973" s="7"/>
      <c r="J973" s="2">
        <f t="shared" si="201"/>
        <v>0.44902912621359226</v>
      </c>
      <c r="K973" s="2">
        <f t="shared" si="202"/>
        <v>0.53675450762829402</v>
      </c>
      <c r="L973" s="2">
        <f t="shared" si="203"/>
        <v>0</v>
      </c>
      <c r="M973" s="2">
        <f t="shared" si="204"/>
        <v>1.4216366158113725E-2</v>
      </c>
      <c r="N973" s="53">
        <v>1295</v>
      </c>
      <c r="O973" s="53">
        <v>1548</v>
      </c>
      <c r="Q973" s="53">
        <v>32</v>
      </c>
      <c r="X973" s="53">
        <v>4</v>
      </c>
      <c r="Y973" s="53">
        <v>5</v>
      </c>
      <c r="AA973" s="53"/>
      <c r="AG973" t="str">
        <f t="shared" si="207"/>
        <v>Southwick</v>
      </c>
      <c r="AH973" t="s">
        <v>271</v>
      </c>
      <c r="AI973">
        <v>1</v>
      </c>
      <c r="AK973" s="92">
        <v>25</v>
      </c>
      <c r="AL973" s="94">
        <v>13</v>
      </c>
      <c r="AM973" s="94">
        <v>85</v>
      </c>
      <c r="AN973" s="98">
        <v>65825</v>
      </c>
      <c r="AO973" s="98">
        <f t="shared" si="205"/>
        <v>25013</v>
      </c>
      <c r="AP973" t="s">
        <v>1353</v>
      </c>
      <c r="AQ973">
        <f t="shared" si="206"/>
        <v>2565825</v>
      </c>
      <c r="AU973">
        <v>31.7</v>
      </c>
      <c r="AV973">
        <v>0.75</v>
      </c>
      <c r="AW973">
        <v>30.96</v>
      </c>
    </row>
    <row r="974" spans="1:49" hidden="1" outlineLevel="1">
      <c r="A974" s="54" t="s">
        <v>1694</v>
      </c>
      <c r="B974" s="8" t="s">
        <v>2356</v>
      </c>
      <c r="C974" s="1">
        <f t="shared" si="197"/>
        <v>3894</v>
      </c>
      <c r="D974" s="6">
        <f>IF(N974&gt;0, RANK(N974,(N974:P974,Q974:AE974)),0)</f>
        <v>1</v>
      </c>
      <c r="E974" s="6">
        <f>IF(O974&gt;0,RANK(O974,(N974:P974,Q974:AE974)),0)</f>
        <v>2</v>
      </c>
      <c r="F974" s="6">
        <f t="shared" si="198"/>
        <v>0</v>
      </c>
      <c r="G974" s="1">
        <f t="shared" si="199"/>
        <v>163</v>
      </c>
      <c r="H974" s="2">
        <f t="shared" si="200"/>
        <v>4.1859270672829997E-2</v>
      </c>
      <c r="I974" s="7"/>
      <c r="J974" s="2">
        <f t="shared" si="201"/>
        <v>0.51720595788392398</v>
      </c>
      <c r="K974" s="2">
        <f t="shared" si="202"/>
        <v>0.47534668721109397</v>
      </c>
      <c r="L974" s="2">
        <f t="shared" si="203"/>
        <v>0</v>
      </c>
      <c r="M974" s="2">
        <f t="shared" si="204"/>
        <v>7.4473549049820509E-3</v>
      </c>
      <c r="N974" s="53">
        <v>2014</v>
      </c>
      <c r="O974" s="53">
        <v>1851</v>
      </c>
      <c r="Q974" s="53">
        <v>18</v>
      </c>
      <c r="X974" s="53">
        <v>4</v>
      </c>
      <c r="Y974" s="53">
        <v>7</v>
      </c>
      <c r="AA974" s="53"/>
      <c r="AG974" t="str">
        <f t="shared" si="207"/>
        <v>Spencer</v>
      </c>
      <c r="AH974" s="8" t="s">
        <v>1949</v>
      </c>
      <c r="AI974" s="8">
        <v>2</v>
      </c>
      <c r="AK974" s="92">
        <v>25</v>
      </c>
      <c r="AL974" s="94">
        <v>27</v>
      </c>
      <c r="AM974" s="94">
        <v>230</v>
      </c>
      <c r="AN974" s="98">
        <v>66105</v>
      </c>
      <c r="AO974" s="98">
        <f t="shared" si="205"/>
        <v>25027</v>
      </c>
      <c r="AP974" t="s">
        <v>1353</v>
      </c>
      <c r="AQ974">
        <f t="shared" si="206"/>
        <v>2566105</v>
      </c>
      <c r="AU974">
        <v>34.049999999999997</v>
      </c>
      <c r="AV974">
        <v>1.2</v>
      </c>
      <c r="AW974">
        <v>32.85</v>
      </c>
    </row>
    <row r="975" spans="1:49" hidden="1" outlineLevel="1">
      <c r="A975" s="54" t="s">
        <v>1330</v>
      </c>
      <c r="B975" s="8" t="s">
        <v>2356</v>
      </c>
      <c r="C975" s="1">
        <f t="shared" si="197"/>
        <v>38232</v>
      </c>
      <c r="D975" s="6">
        <f>IF(N975&gt;0, RANK(N975,(N975:P975,Q975:AE975)),0)</f>
        <v>1</v>
      </c>
      <c r="E975" s="6">
        <f>IF(O975&gt;0,RANK(O975,(N975:P975,Q975:AE975)),0)</f>
        <v>2</v>
      </c>
      <c r="F975" s="6">
        <f t="shared" si="198"/>
        <v>0</v>
      </c>
      <c r="G975" s="1">
        <f t="shared" si="199"/>
        <v>10058</v>
      </c>
      <c r="H975" s="2">
        <f t="shared" si="200"/>
        <v>0.26307804980121363</v>
      </c>
      <c r="I975" s="7"/>
      <c r="J975" s="2">
        <f t="shared" si="201"/>
        <v>0.62573237078886801</v>
      </c>
      <c r="K975" s="2">
        <f t="shared" si="202"/>
        <v>0.36265432098765432</v>
      </c>
      <c r="L975" s="2">
        <f t="shared" si="203"/>
        <v>0</v>
      </c>
      <c r="M975" s="2">
        <f t="shared" si="204"/>
        <v>1.161330822347767E-2</v>
      </c>
      <c r="N975" s="53">
        <v>23923</v>
      </c>
      <c r="O975" s="53">
        <v>13865</v>
      </c>
      <c r="Q975" s="53">
        <v>272</v>
      </c>
      <c r="X975" s="53">
        <v>0</v>
      </c>
      <c r="Y975" s="53">
        <v>172</v>
      </c>
      <c r="AA975" s="53"/>
      <c r="AG975" t="str">
        <f t="shared" si="207"/>
        <v>Springfield</v>
      </c>
      <c r="AH975" t="s">
        <v>271</v>
      </c>
      <c r="AI975">
        <v>2</v>
      </c>
      <c r="AK975" s="92">
        <v>25</v>
      </c>
      <c r="AL975" s="94">
        <v>13</v>
      </c>
      <c r="AM975" s="94">
        <v>90</v>
      </c>
      <c r="AN975" s="98">
        <v>67000</v>
      </c>
      <c r="AO975" s="98">
        <f t="shared" si="205"/>
        <v>25013</v>
      </c>
      <c r="AP975" t="s">
        <v>2485</v>
      </c>
      <c r="AQ975">
        <f t="shared" si="206"/>
        <v>2567000</v>
      </c>
      <c r="AU975">
        <v>33.200000000000003</v>
      </c>
      <c r="AV975">
        <v>1.1000000000000001</v>
      </c>
      <c r="AW975">
        <v>32.1</v>
      </c>
    </row>
    <row r="976" spans="1:49" hidden="1" outlineLevel="1">
      <c r="A976" s="54" t="s">
        <v>919</v>
      </c>
      <c r="B976" s="8" t="s">
        <v>2356</v>
      </c>
      <c r="C976" s="1">
        <f t="shared" si="197"/>
        <v>2920</v>
      </c>
      <c r="D976" s="6">
        <f>IF(N976&gt;0, RANK(N976,(N976:P976,Q976:AE976)),0)</f>
        <v>2</v>
      </c>
      <c r="E976" s="6">
        <f>IF(O976&gt;0,RANK(O976,(N976:P976,Q976:AE976)),0)</f>
        <v>1</v>
      </c>
      <c r="F976" s="6">
        <f t="shared" si="198"/>
        <v>0</v>
      </c>
      <c r="G976" s="1">
        <f t="shared" si="199"/>
        <v>407</v>
      </c>
      <c r="H976" s="2">
        <f t="shared" si="200"/>
        <v>0.13938356164383561</v>
      </c>
      <c r="I976" s="7"/>
      <c r="J976" s="2">
        <f t="shared" si="201"/>
        <v>0.42499999999999999</v>
      </c>
      <c r="K976" s="2">
        <f t="shared" si="202"/>
        <v>0.56438356164383563</v>
      </c>
      <c r="L976" s="2">
        <f t="shared" si="203"/>
        <v>0</v>
      </c>
      <c r="M976" s="2">
        <f t="shared" si="204"/>
        <v>1.0616438356164326E-2</v>
      </c>
      <c r="N976" s="53">
        <v>1241</v>
      </c>
      <c r="O976" s="53">
        <v>1648</v>
      </c>
      <c r="Q976" s="53">
        <v>25</v>
      </c>
      <c r="X976" s="53">
        <v>2</v>
      </c>
      <c r="Y976" s="53">
        <v>4</v>
      </c>
      <c r="AA976" s="53"/>
      <c r="AG976" t="str">
        <f t="shared" si="207"/>
        <v>Sterling</v>
      </c>
      <c r="AH976" s="8" t="s">
        <v>1949</v>
      </c>
      <c r="AI976" s="8">
        <v>1</v>
      </c>
      <c r="AK976" s="92">
        <v>25</v>
      </c>
      <c r="AL976" s="94">
        <v>27</v>
      </c>
      <c r="AM976" s="94">
        <v>235</v>
      </c>
      <c r="AN976" s="98">
        <v>67385</v>
      </c>
      <c r="AO976" s="98">
        <f t="shared" si="205"/>
        <v>25027</v>
      </c>
      <c r="AP976" t="s">
        <v>1353</v>
      </c>
      <c r="AQ976">
        <f t="shared" si="206"/>
        <v>2567385</v>
      </c>
      <c r="AU976">
        <v>31.6</v>
      </c>
      <c r="AV976">
        <v>1.08</v>
      </c>
      <c r="AW976">
        <v>30.52</v>
      </c>
    </row>
    <row r="977" spans="1:49" hidden="1" outlineLevel="1">
      <c r="A977" s="54" t="s">
        <v>254</v>
      </c>
      <c r="B977" s="8" t="s">
        <v>2356</v>
      </c>
      <c r="C977" s="1">
        <f t="shared" si="197"/>
        <v>1088</v>
      </c>
      <c r="D977" s="6">
        <f>IF(N977&gt;0, RANK(N977,(N977:P977,Q977:AE977)),0)</f>
        <v>1</v>
      </c>
      <c r="E977" s="6">
        <f>IF(O977&gt;0,RANK(O977,(N977:P977,Q977:AE977)),0)</f>
        <v>2</v>
      </c>
      <c r="F977" s="6">
        <f t="shared" si="198"/>
        <v>0</v>
      </c>
      <c r="G977" s="1">
        <f t="shared" si="199"/>
        <v>392</v>
      </c>
      <c r="H977" s="2">
        <f t="shared" si="200"/>
        <v>0.36029411764705882</v>
      </c>
      <c r="I977" s="7"/>
      <c r="J977" s="2">
        <f t="shared" si="201"/>
        <v>0.67463235294117652</v>
      </c>
      <c r="K977" s="2">
        <f t="shared" si="202"/>
        <v>0.31433823529411764</v>
      </c>
      <c r="L977" s="2">
        <f t="shared" si="203"/>
        <v>0</v>
      </c>
      <c r="M977" s="2">
        <f t="shared" si="204"/>
        <v>1.1029411764705843E-2</v>
      </c>
      <c r="N977" s="53">
        <v>734</v>
      </c>
      <c r="O977" s="53">
        <v>342</v>
      </c>
      <c r="Q977" s="53">
        <v>8</v>
      </c>
      <c r="X977" s="53">
        <v>0</v>
      </c>
      <c r="Y977" s="53">
        <v>4</v>
      </c>
      <c r="AA977" s="53"/>
      <c r="AG977" t="str">
        <f t="shared" si="207"/>
        <v>Stockbridge</v>
      </c>
      <c r="AH977" t="s">
        <v>1968</v>
      </c>
      <c r="AI977">
        <v>1</v>
      </c>
      <c r="AK977" s="92">
        <v>25</v>
      </c>
      <c r="AL977" s="94">
        <v>3</v>
      </c>
      <c r="AM977" s="94">
        <v>135</v>
      </c>
      <c r="AN977" s="98">
        <v>67595</v>
      </c>
      <c r="AO977" s="98">
        <f t="shared" si="205"/>
        <v>25003</v>
      </c>
      <c r="AP977" t="s">
        <v>1353</v>
      </c>
      <c r="AQ977">
        <f t="shared" si="206"/>
        <v>2567595</v>
      </c>
      <c r="AU977">
        <v>23.71</v>
      </c>
      <c r="AV977">
        <v>0.77</v>
      </c>
      <c r="AW977">
        <v>22.94</v>
      </c>
    </row>
    <row r="978" spans="1:49" hidden="1" outlineLevel="1">
      <c r="A978" s="54" t="s">
        <v>2243</v>
      </c>
      <c r="B978" s="8" t="s">
        <v>2356</v>
      </c>
      <c r="C978" s="1">
        <f t="shared" si="197"/>
        <v>9062</v>
      </c>
      <c r="D978" s="6">
        <f>IF(N978&gt;0, RANK(N978,(N978:P978,Q978:AE978)),0)</f>
        <v>1</v>
      </c>
      <c r="E978" s="6">
        <f>IF(O978&gt;0,RANK(O978,(N978:P978,Q978:AE978)),0)</f>
        <v>2</v>
      </c>
      <c r="F978" s="6">
        <f t="shared" si="198"/>
        <v>0</v>
      </c>
      <c r="G978" s="1">
        <f t="shared" si="199"/>
        <v>1401</v>
      </c>
      <c r="H978" s="2">
        <f t="shared" si="200"/>
        <v>0.15460163319355549</v>
      </c>
      <c r="I978" s="7"/>
      <c r="J978" s="2">
        <f t="shared" si="201"/>
        <v>0.57382476274553074</v>
      </c>
      <c r="K978" s="2">
        <f t="shared" si="202"/>
        <v>0.41922312955197527</v>
      </c>
      <c r="L978" s="2">
        <f t="shared" si="203"/>
        <v>0</v>
      </c>
      <c r="M978" s="2">
        <f t="shared" si="204"/>
        <v>6.9521077024939926E-3</v>
      </c>
      <c r="N978" s="53">
        <v>5200</v>
      </c>
      <c r="O978" s="53">
        <v>3799</v>
      </c>
      <c r="Q978" s="53">
        <v>48</v>
      </c>
      <c r="X978" s="53">
        <v>9</v>
      </c>
      <c r="Y978" s="53">
        <v>6</v>
      </c>
      <c r="AA978" s="53"/>
      <c r="AG978" t="str">
        <f t="shared" si="207"/>
        <v>Stoneham</v>
      </c>
      <c r="AH978" t="s">
        <v>1792</v>
      </c>
      <c r="AI978">
        <v>7</v>
      </c>
      <c r="AK978" s="92">
        <v>25</v>
      </c>
      <c r="AL978" s="94">
        <v>17</v>
      </c>
      <c r="AM978" s="94">
        <v>200</v>
      </c>
      <c r="AN978" s="98">
        <v>67665</v>
      </c>
      <c r="AO978" s="98">
        <f t="shared" si="205"/>
        <v>25017</v>
      </c>
      <c r="AP978" t="s">
        <v>1353</v>
      </c>
      <c r="AQ978">
        <f t="shared" si="206"/>
        <v>2567665</v>
      </c>
      <c r="AU978">
        <v>6.71</v>
      </c>
      <c r="AV978">
        <v>0.56000000000000005</v>
      </c>
      <c r="AW978">
        <v>6.15</v>
      </c>
    </row>
    <row r="979" spans="1:49" hidden="1" outlineLevel="1">
      <c r="A979" s="54" t="s">
        <v>503</v>
      </c>
      <c r="B979" s="8" t="s">
        <v>2356</v>
      </c>
      <c r="C979" s="1">
        <f t="shared" si="197"/>
        <v>10156</v>
      </c>
      <c r="D979" s="6">
        <f>IF(N979&gt;0, RANK(N979,(N979:P979,Q979:AE979)),0)</f>
        <v>1</v>
      </c>
      <c r="E979" s="6">
        <f>IF(O979&gt;0,RANK(O979,(N979:P979,Q979:AE979)),0)</f>
        <v>2</v>
      </c>
      <c r="F979" s="6">
        <f t="shared" si="198"/>
        <v>0</v>
      </c>
      <c r="G979" s="1">
        <f t="shared" si="199"/>
        <v>1944</v>
      </c>
      <c r="H979" s="2">
        <f t="shared" si="200"/>
        <v>0.19141394249704607</v>
      </c>
      <c r="I979" s="7"/>
      <c r="J979" s="2">
        <f t="shared" si="201"/>
        <v>0.59019298936589204</v>
      </c>
      <c r="K979" s="2">
        <f t="shared" si="202"/>
        <v>0.39877904686884602</v>
      </c>
      <c r="L979" s="2">
        <f t="shared" si="203"/>
        <v>0</v>
      </c>
      <c r="M979" s="2">
        <f t="shared" si="204"/>
        <v>1.1027963765261939E-2</v>
      </c>
      <c r="N979" s="53">
        <v>5994</v>
      </c>
      <c r="O979" s="53">
        <v>4050</v>
      </c>
      <c r="Q979" s="53">
        <v>102</v>
      </c>
      <c r="X979" s="53">
        <v>0</v>
      </c>
      <c r="Y979" s="53">
        <v>10</v>
      </c>
      <c r="AA979" s="53"/>
      <c r="AG979" t="str">
        <f t="shared" si="207"/>
        <v>Stoughton</v>
      </c>
      <c r="AH979" t="s">
        <v>2729</v>
      </c>
      <c r="AI979">
        <v>9</v>
      </c>
      <c r="AK979" s="92">
        <v>25</v>
      </c>
      <c r="AL979" s="94">
        <v>21</v>
      </c>
      <c r="AM979" s="94">
        <v>115</v>
      </c>
      <c r="AN979" s="98">
        <v>67945</v>
      </c>
      <c r="AO979" s="98">
        <f t="shared" si="205"/>
        <v>25021</v>
      </c>
      <c r="AP979" t="s">
        <v>1353</v>
      </c>
      <c r="AQ979">
        <f t="shared" si="206"/>
        <v>2567945</v>
      </c>
      <c r="AU979">
        <v>16.27</v>
      </c>
      <c r="AV979">
        <v>0.23</v>
      </c>
      <c r="AW979">
        <v>16.04</v>
      </c>
    </row>
    <row r="980" spans="1:49" hidden="1" outlineLevel="1">
      <c r="A980" s="54" t="s">
        <v>249</v>
      </c>
      <c r="B980" s="8" t="s">
        <v>2356</v>
      </c>
      <c r="C980" s="1">
        <f t="shared" si="197"/>
        <v>2814</v>
      </c>
      <c r="D980" s="6">
        <f>IF(N980&gt;0, RANK(N980,(N980:P980,Q980:AE980)),0)</f>
        <v>1</v>
      </c>
      <c r="E980" s="6">
        <f>IF(O980&gt;0,RANK(O980,(N980:P980,Q980:AE980)),0)</f>
        <v>2</v>
      </c>
      <c r="F980" s="6">
        <f t="shared" si="198"/>
        <v>0</v>
      </c>
      <c r="G980" s="1">
        <f t="shared" si="199"/>
        <v>46</v>
      </c>
      <c r="H980" s="2">
        <f t="shared" si="200"/>
        <v>1.6346837242359632E-2</v>
      </c>
      <c r="I980" s="7"/>
      <c r="J980" s="2">
        <f t="shared" si="201"/>
        <v>0.50426439232409381</v>
      </c>
      <c r="K980" s="2">
        <f t="shared" si="202"/>
        <v>0.48791755508173418</v>
      </c>
      <c r="L980" s="2">
        <f t="shared" si="203"/>
        <v>0</v>
      </c>
      <c r="M980" s="2">
        <f t="shared" si="204"/>
        <v>7.8180525941720092E-3</v>
      </c>
      <c r="N980" s="53">
        <v>1419</v>
      </c>
      <c r="O980" s="53">
        <v>1373</v>
      </c>
      <c r="Q980" s="53">
        <v>16</v>
      </c>
      <c r="X980" s="53">
        <v>0</v>
      </c>
      <c r="Y980" s="53">
        <v>6</v>
      </c>
      <c r="AA980" s="53"/>
      <c r="AG980" t="str">
        <f t="shared" si="207"/>
        <v>Stow</v>
      </c>
      <c r="AH980" t="s">
        <v>1792</v>
      </c>
      <c r="AI980">
        <v>5</v>
      </c>
      <c r="AK980" s="92">
        <v>25</v>
      </c>
      <c r="AL980" s="94">
        <v>17</v>
      </c>
      <c r="AM980" s="94">
        <v>205</v>
      </c>
      <c r="AN980" s="98">
        <v>68050</v>
      </c>
      <c r="AO980" s="98">
        <f t="shared" si="205"/>
        <v>25017</v>
      </c>
      <c r="AP980" t="s">
        <v>1353</v>
      </c>
      <c r="AQ980">
        <f t="shared" si="206"/>
        <v>2568050</v>
      </c>
      <c r="AU980">
        <v>18.09</v>
      </c>
      <c r="AV980">
        <v>0.47</v>
      </c>
      <c r="AW980">
        <v>17.62</v>
      </c>
    </row>
    <row r="981" spans="1:49" hidden="1" outlineLevel="1">
      <c r="A981" s="54" t="s">
        <v>1383</v>
      </c>
      <c r="B981" s="8" t="s">
        <v>2356</v>
      </c>
      <c r="C981" s="1">
        <f t="shared" si="197"/>
        <v>3259</v>
      </c>
      <c r="D981" s="6">
        <f>IF(N981&gt;0, RANK(N981,(N981:P981,Q981:AE981)),0)</f>
        <v>2</v>
      </c>
      <c r="E981" s="6">
        <f>IF(O981&gt;0,RANK(O981,(N981:P981,Q981:AE981)),0)</f>
        <v>1</v>
      </c>
      <c r="F981" s="6">
        <f t="shared" si="198"/>
        <v>0</v>
      </c>
      <c r="G981" s="1">
        <f t="shared" si="199"/>
        <v>19</v>
      </c>
      <c r="H981" s="2">
        <f t="shared" si="200"/>
        <v>5.8300092052776921E-3</v>
      </c>
      <c r="I981" s="7"/>
      <c r="J981" s="2">
        <f t="shared" si="201"/>
        <v>0.4924823565510893</v>
      </c>
      <c r="K981" s="2">
        <f t="shared" si="202"/>
        <v>0.498312365756367</v>
      </c>
      <c r="L981" s="2">
        <f t="shared" si="203"/>
        <v>0</v>
      </c>
      <c r="M981" s="2">
        <f t="shared" si="204"/>
        <v>9.2052776925437008E-3</v>
      </c>
      <c r="N981" s="53">
        <v>1605</v>
      </c>
      <c r="O981" s="53">
        <v>1624</v>
      </c>
      <c r="Q981" s="53">
        <v>26</v>
      </c>
      <c r="X981" s="53">
        <v>0</v>
      </c>
      <c r="Y981" s="53">
        <v>4</v>
      </c>
      <c r="AA981" s="53"/>
      <c r="AG981" t="str">
        <f t="shared" si="207"/>
        <v>Sturbridge</v>
      </c>
      <c r="AH981" s="8" t="s">
        <v>1949</v>
      </c>
      <c r="AI981" s="8">
        <v>2</v>
      </c>
      <c r="AK981" s="92">
        <v>25</v>
      </c>
      <c r="AL981" s="94">
        <v>27</v>
      </c>
      <c r="AM981" s="94">
        <v>240</v>
      </c>
      <c r="AN981" s="98">
        <v>68155</v>
      </c>
      <c r="AO981" s="98">
        <f t="shared" si="205"/>
        <v>25027</v>
      </c>
      <c r="AP981" t="s">
        <v>1353</v>
      </c>
      <c r="AQ981">
        <f t="shared" si="206"/>
        <v>2568155</v>
      </c>
      <c r="AU981">
        <v>38.950000000000003</v>
      </c>
      <c r="AV981">
        <v>1.54</v>
      </c>
      <c r="AW981">
        <v>37.409999999999997</v>
      </c>
    </row>
    <row r="982" spans="1:49" hidden="1" outlineLevel="1">
      <c r="A982" s="54" t="s">
        <v>1963</v>
      </c>
      <c r="B982" s="8" t="s">
        <v>2356</v>
      </c>
      <c r="C982" s="1">
        <f t="shared" si="197"/>
        <v>7427</v>
      </c>
      <c r="D982" s="6">
        <f>IF(N982&gt;0, RANK(N982,(N982:P982,Q982:AE982)),0)</f>
        <v>1</v>
      </c>
      <c r="E982" s="6">
        <f>IF(O982&gt;0,RANK(O982,(N982:P982,Q982:AE982)),0)</f>
        <v>2</v>
      </c>
      <c r="F982" s="6">
        <f t="shared" si="198"/>
        <v>0</v>
      </c>
      <c r="G982" s="1">
        <f t="shared" si="199"/>
        <v>359</v>
      </c>
      <c r="H982" s="2">
        <f t="shared" si="200"/>
        <v>4.8337148242897539E-2</v>
      </c>
      <c r="I982" s="7"/>
      <c r="J982" s="2">
        <f t="shared" si="201"/>
        <v>0.52161034064898348</v>
      </c>
      <c r="K982" s="2">
        <f t="shared" si="202"/>
        <v>0.4732731924060859</v>
      </c>
      <c r="L982" s="2">
        <f t="shared" si="203"/>
        <v>0</v>
      </c>
      <c r="M982" s="2">
        <f t="shared" si="204"/>
        <v>5.1164669449306199E-3</v>
      </c>
      <c r="N982" s="53">
        <v>3874</v>
      </c>
      <c r="O982" s="53">
        <v>3515</v>
      </c>
      <c r="Q982" s="53">
        <v>31</v>
      </c>
      <c r="X982" s="53">
        <v>0</v>
      </c>
      <c r="Y982" s="53">
        <v>7</v>
      </c>
      <c r="AA982" s="53"/>
      <c r="AG982" t="str">
        <f t="shared" si="207"/>
        <v>Sudbury</v>
      </c>
      <c r="AH982" t="s">
        <v>1792</v>
      </c>
      <c r="AI982">
        <v>5</v>
      </c>
      <c r="AK982" s="92">
        <v>25</v>
      </c>
      <c r="AL982" s="94">
        <v>17</v>
      </c>
      <c r="AM982" s="94">
        <v>210</v>
      </c>
      <c r="AN982" s="98">
        <v>68260</v>
      </c>
      <c r="AO982" s="98">
        <f t="shared" si="205"/>
        <v>25017</v>
      </c>
      <c r="AP982" t="s">
        <v>1353</v>
      </c>
      <c r="AQ982">
        <f t="shared" si="206"/>
        <v>2568260</v>
      </c>
      <c r="AU982">
        <v>24.63</v>
      </c>
      <c r="AV982">
        <v>0.26</v>
      </c>
      <c r="AW982">
        <v>24.37</v>
      </c>
    </row>
    <row r="983" spans="1:49" hidden="1" outlineLevel="1">
      <c r="A983" s="54" t="s">
        <v>2219</v>
      </c>
      <c r="B983" s="8" t="s">
        <v>2356</v>
      </c>
      <c r="C983" s="1">
        <f t="shared" si="197"/>
        <v>1137</v>
      </c>
      <c r="D983" s="6">
        <f>IF(N983&gt;0, RANK(N983,(N983:P983,Q983:AE983)),0)</f>
        <v>1</v>
      </c>
      <c r="E983" s="6">
        <f>IF(O983&gt;0,RANK(O983,(N983:P983,Q983:AE983)),0)</f>
        <v>2</v>
      </c>
      <c r="F983" s="6">
        <f t="shared" si="198"/>
        <v>0</v>
      </c>
      <c r="G983" s="1">
        <f t="shared" si="199"/>
        <v>306</v>
      </c>
      <c r="H983" s="2">
        <f t="shared" si="200"/>
        <v>0.26912928759894461</v>
      </c>
      <c r="I983" s="7"/>
      <c r="J983" s="2">
        <f t="shared" si="201"/>
        <v>0.62708883025505713</v>
      </c>
      <c r="K983" s="2">
        <f t="shared" si="202"/>
        <v>0.35795954265611257</v>
      </c>
      <c r="L983" s="2">
        <f t="shared" si="203"/>
        <v>0</v>
      </c>
      <c r="M983" s="2">
        <f t="shared" si="204"/>
        <v>1.4951627088830299E-2</v>
      </c>
      <c r="N983" s="53">
        <v>713</v>
      </c>
      <c r="O983" s="53">
        <v>407</v>
      </c>
      <c r="Q983" s="53">
        <v>12</v>
      </c>
      <c r="X983" s="53">
        <v>1</v>
      </c>
      <c r="Y983" s="53">
        <v>4</v>
      </c>
      <c r="AA983" s="53"/>
      <c r="AG983" t="str">
        <f t="shared" si="207"/>
        <v>Sunderland</v>
      </c>
      <c r="AH983" t="s">
        <v>2924</v>
      </c>
      <c r="AI983">
        <v>1</v>
      </c>
      <c r="AK983" s="92">
        <v>25</v>
      </c>
      <c r="AL983" s="94">
        <v>11</v>
      </c>
      <c r="AM983" s="94">
        <v>115</v>
      </c>
      <c r="AN983" s="98">
        <v>68400</v>
      </c>
      <c r="AO983" s="98">
        <f t="shared" si="205"/>
        <v>25011</v>
      </c>
      <c r="AP983" t="s">
        <v>1353</v>
      </c>
      <c r="AQ983">
        <f t="shared" si="206"/>
        <v>2568400</v>
      </c>
      <c r="AU983">
        <v>14.8</v>
      </c>
      <c r="AV983">
        <v>0.41</v>
      </c>
      <c r="AW983">
        <v>14.39</v>
      </c>
    </row>
    <row r="984" spans="1:49" hidden="1" outlineLevel="1">
      <c r="A984" s="54" t="s">
        <v>2862</v>
      </c>
      <c r="B984" s="8" t="s">
        <v>2356</v>
      </c>
      <c r="C984" s="1">
        <f t="shared" si="197"/>
        <v>2877</v>
      </c>
      <c r="D984" s="6">
        <f>IF(N984&gt;0, RANK(N984,(N984:P984,Q984:AE984)),0)</f>
        <v>2</v>
      </c>
      <c r="E984" s="6">
        <f>IF(O984&gt;0,RANK(O984,(N984:P984,Q984:AE984)),0)</f>
        <v>1</v>
      </c>
      <c r="F984" s="6">
        <f t="shared" si="198"/>
        <v>0</v>
      </c>
      <c r="G984" s="1">
        <f t="shared" si="199"/>
        <v>229</v>
      </c>
      <c r="H984" s="2">
        <f t="shared" si="200"/>
        <v>7.9596802224539451E-2</v>
      </c>
      <c r="I984" s="7"/>
      <c r="J984" s="2">
        <f t="shared" si="201"/>
        <v>0.45637817170663886</v>
      </c>
      <c r="K984" s="2">
        <f t="shared" si="202"/>
        <v>0.53597497393117832</v>
      </c>
      <c r="L984" s="2">
        <f t="shared" si="203"/>
        <v>0</v>
      </c>
      <c r="M984" s="2">
        <f t="shared" si="204"/>
        <v>7.64685436218282E-3</v>
      </c>
      <c r="N984" s="53">
        <v>1313</v>
      </c>
      <c r="O984" s="53">
        <v>1542</v>
      </c>
      <c r="Q984" s="53">
        <v>16</v>
      </c>
      <c r="X984" s="53">
        <v>4</v>
      </c>
      <c r="Y984" s="53">
        <v>2</v>
      </c>
      <c r="AA984" s="53"/>
      <c r="AG984" t="str">
        <f t="shared" si="207"/>
        <v>Sutton</v>
      </c>
      <c r="AH984" s="8" t="s">
        <v>1949</v>
      </c>
      <c r="AI984" s="8">
        <v>2</v>
      </c>
      <c r="AK984" s="92">
        <v>25</v>
      </c>
      <c r="AL984" s="94">
        <v>27</v>
      </c>
      <c r="AM984" s="94">
        <v>245</v>
      </c>
      <c r="AN984" s="98">
        <v>68610</v>
      </c>
      <c r="AO984" s="98">
        <f t="shared" si="205"/>
        <v>25027</v>
      </c>
      <c r="AP984" t="s">
        <v>1353</v>
      </c>
      <c r="AQ984">
        <f t="shared" si="206"/>
        <v>2568610</v>
      </c>
      <c r="AU984">
        <v>33.93</v>
      </c>
      <c r="AV984">
        <v>1.55</v>
      </c>
      <c r="AW984">
        <v>32.380000000000003</v>
      </c>
    </row>
    <row r="985" spans="1:49" hidden="1" outlineLevel="1">
      <c r="A985" s="54" t="s">
        <v>2240</v>
      </c>
      <c r="B985" s="8" t="s">
        <v>2356</v>
      </c>
      <c r="C985" s="1">
        <f t="shared" si="197"/>
        <v>6576</v>
      </c>
      <c r="D985" s="6">
        <f>IF(N985&gt;0, RANK(N985,(N985:P985,Q985:AE985)),0)</f>
        <v>1</v>
      </c>
      <c r="E985" s="6">
        <f>IF(O985&gt;0,RANK(O985,(N985:P985,Q985:AE985)),0)</f>
        <v>2</v>
      </c>
      <c r="F985" s="6">
        <f t="shared" si="198"/>
        <v>0</v>
      </c>
      <c r="G985" s="1">
        <f t="shared" si="199"/>
        <v>1700</v>
      </c>
      <c r="H985" s="2">
        <f t="shared" si="200"/>
        <v>0.25851581508515814</v>
      </c>
      <c r="I985" s="7"/>
      <c r="J985" s="2">
        <f t="shared" si="201"/>
        <v>0.62697688564476883</v>
      </c>
      <c r="K985" s="2">
        <f t="shared" si="202"/>
        <v>0.36846107055961069</v>
      </c>
      <c r="L985" s="2">
        <f t="shared" si="203"/>
        <v>0</v>
      </c>
      <c r="M985" s="2">
        <f t="shared" si="204"/>
        <v>4.562043795620474E-3</v>
      </c>
      <c r="N985" s="53">
        <v>4123</v>
      </c>
      <c r="O985" s="53">
        <v>2423</v>
      </c>
      <c r="Q985" s="53">
        <v>22</v>
      </c>
      <c r="X985" s="53">
        <v>3</v>
      </c>
      <c r="Y985" s="53">
        <v>5</v>
      </c>
      <c r="AA985" s="53"/>
      <c r="AG985" t="str">
        <f t="shared" si="207"/>
        <v>Swampscott</v>
      </c>
      <c r="AH985" t="s">
        <v>1956</v>
      </c>
      <c r="AI985">
        <v>6</v>
      </c>
      <c r="AK985" s="92">
        <v>25</v>
      </c>
      <c r="AL985" s="94">
        <v>9</v>
      </c>
      <c r="AM985" s="94">
        <v>155</v>
      </c>
      <c r="AN985" s="98">
        <v>68645</v>
      </c>
      <c r="AO985" s="98">
        <f t="shared" si="205"/>
        <v>25009</v>
      </c>
      <c r="AP985" t="s">
        <v>1353</v>
      </c>
      <c r="AQ985">
        <f t="shared" si="206"/>
        <v>2568645</v>
      </c>
      <c r="AU985">
        <v>6.73</v>
      </c>
      <c r="AV985">
        <v>3.69</v>
      </c>
      <c r="AW985">
        <v>3.05</v>
      </c>
    </row>
    <row r="986" spans="1:49" hidden="1" outlineLevel="1">
      <c r="A986" s="54" t="s">
        <v>2351</v>
      </c>
      <c r="B986" s="8" t="s">
        <v>2356</v>
      </c>
      <c r="C986" s="1">
        <f t="shared" si="197"/>
        <v>5984</v>
      </c>
      <c r="D986" s="6">
        <f>IF(N986&gt;0, RANK(N986,(N986:P986,Q986:AE986)),0)</f>
        <v>1</v>
      </c>
      <c r="E986" s="6">
        <f>IF(O986&gt;0,RANK(O986,(N986:P986,Q986:AE986)),0)</f>
        <v>2</v>
      </c>
      <c r="F986" s="6">
        <f t="shared" si="198"/>
        <v>0</v>
      </c>
      <c r="G986" s="1">
        <f t="shared" si="199"/>
        <v>1518</v>
      </c>
      <c r="H986" s="2">
        <f t="shared" si="200"/>
        <v>0.25367647058823528</v>
      </c>
      <c r="I986" s="7"/>
      <c r="J986" s="2">
        <f t="shared" si="201"/>
        <v>0.62098930481283421</v>
      </c>
      <c r="K986" s="2">
        <f t="shared" si="202"/>
        <v>0.36731283422459893</v>
      </c>
      <c r="L986" s="2">
        <f t="shared" si="203"/>
        <v>0</v>
      </c>
      <c r="M986" s="2">
        <f t="shared" si="204"/>
        <v>1.1697860962566864E-2</v>
      </c>
      <c r="N986" s="53">
        <v>3716</v>
      </c>
      <c r="O986" s="53">
        <v>2198</v>
      </c>
      <c r="Q986" s="53">
        <v>48</v>
      </c>
      <c r="X986" s="53">
        <v>5</v>
      </c>
      <c r="Y986" s="53">
        <v>17</v>
      </c>
      <c r="AA986" s="53"/>
      <c r="AG986" t="str">
        <f t="shared" si="207"/>
        <v>Swansea</v>
      </c>
      <c r="AH986" t="s">
        <v>764</v>
      </c>
      <c r="AI986">
        <v>3</v>
      </c>
      <c r="AK986" s="92">
        <v>25</v>
      </c>
      <c r="AL986" s="94">
        <v>5</v>
      </c>
      <c r="AM986" s="94">
        <v>90</v>
      </c>
      <c r="AN986" s="98">
        <v>68750</v>
      </c>
      <c r="AO986" s="98">
        <f t="shared" si="205"/>
        <v>25005</v>
      </c>
      <c r="AP986" t="s">
        <v>1353</v>
      </c>
      <c r="AQ986">
        <f t="shared" si="206"/>
        <v>2568750</v>
      </c>
      <c r="AU986">
        <v>25.54</v>
      </c>
      <c r="AV986">
        <v>2.4700000000000002</v>
      </c>
      <c r="AW986">
        <v>23.06</v>
      </c>
    </row>
    <row r="987" spans="1:49" hidden="1" outlineLevel="1">
      <c r="A987" s="54" t="s">
        <v>1384</v>
      </c>
      <c r="B987" s="8" t="s">
        <v>2356</v>
      </c>
      <c r="C987" s="1">
        <f t="shared" si="197"/>
        <v>14440</v>
      </c>
      <c r="D987" s="6">
        <f>IF(N987&gt;0, RANK(N987,(N987:P987,Q987:AE987)),0)</f>
        <v>1</v>
      </c>
      <c r="E987" s="6">
        <f>IF(O987&gt;0,RANK(O987,(N987:P987,Q987:AE987)),0)</f>
        <v>2</v>
      </c>
      <c r="F987" s="6">
        <f t="shared" si="198"/>
        <v>0</v>
      </c>
      <c r="G987" s="1">
        <f t="shared" si="199"/>
        <v>3285</v>
      </c>
      <c r="H987" s="2">
        <f t="shared" si="200"/>
        <v>0.22749307479224376</v>
      </c>
      <c r="I987" s="7"/>
      <c r="J987" s="2">
        <f t="shared" si="201"/>
        <v>0.60761772853185592</v>
      </c>
      <c r="K987" s="2">
        <f t="shared" si="202"/>
        <v>0.38012465373961218</v>
      </c>
      <c r="L987" s="2">
        <f t="shared" si="203"/>
        <v>0</v>
      </c>
      <c r="M987" s="2">
        <f t="shared" si="204"/>
        <v>1.22576177285319E-2</v>
      </c>
      <c r="N987" s="53">
        <v>8774</v>
      </c>
      <c r="O987" s="53">
        <v>5489</v>
      </c>
      <c r="Q987" s="53">
        <v>141</v>
      </c>
      <c r="X987" s="53">
        <v>0</v>
      </c>
      <c r="Y987" s="53">
        <v>36</v>
      </c>
      <c r="AA987" s="53"/>
      <c r="AG987" t="str">
        <f t="shared" si="207"/>
        <v>Taunton</v>
      </c>
      <c r="AH987" t="s">
        <v>764</v>
      </c>
      <c r="AI987">
        <v>4</v>
      </c>
      <c r="AK987" s="92">
        <v>25</v>
      </c>
      <c r="AL987" s="94">
        <v>5</v>
      </c>
      <c r="AM987" s="94">
        <v>95</v>
      </c>
      <c r="AN987" s="98">
        <v>69170</v>
      </c>
      <c r="AO987" s="98">
        <f t="shared" si="205"/>
        <v>25005</v>
      </c>
      <c r="AP987" t="s">
        <v>2485</v>
      </c>
      <c r="AQ987">
        <f t="shared" si="206"/>
        <v>2569170</v>
      </c>
      <c r="AU987">
        <v>47.96</v>
      </c>
      <c r="AV987">
        <v>1.35</v>
      </c>
      <c r="AW987">
        <v>46.61</v>
      </c>
    </row>
    <row r="988" spans="1:49" hidden="1" outlineLevel="1">
      <c r="A988" s="54" t="s">
        <v>1305</v>
      </c>
      <c r="B988" s="8" t="s">
        <v>2356</v>
      </c>
      <c r="C988" s="1">
        <f t="shared" si="197"/>
        <v>2207</v>
      </c>
      <c r="D988" s="6">
        <f>IF(N988&gt;0, RANK(N988,(N988:P988,Q988:AE988)),0)</f>
        <v>1</v>
      </c>
      <c r="E988" s="6">
        <f>IF(O988&gt;0,RANK(O988,(N988:P988,Q988:AE988)),0)</f>
        <v>2</v>
      </c>
      <c r="F988" s="6">
        <f t="shared" si="198"/>
        <v>0</v>
      </c>
      <c r="G988" s="1">
        <f t="shared" si="199"/>
        <v>203</v>
      </c>
      <c r="H988" s="2">
        <f t="shared" si="200"/>
        <v>9.1980063434526513E-2</v>
      </c>
      <c r="I988" s="7"/>
      <c r="J988" s="2">
        <f t="shared" si="201"/>
        <v>0.53919347530584505</v>
      </c>
      <c r="K988" s="2">
        <f t="shared" si="202"/>
        <v>0.44721341187131852</v>
      </c>
      <c r="L988" s="2">
        <f t="shared" si="203"/>
        <v>0</v>
      </c>
      <c r="M988" s="2">
        <f t="shared" si="204"/>
        <v>1.3593112822836428E-2</v>
      </c>
      <c r="N988" s="53">
        <v>1190</v>
      </c>
      <c r="O988" s="53">
        <v>987</v>
      </c>
      <c r="Q988" s="53">
        <v>25</v>
      </c>
      <c r="X988" s="53">
        <v>0</v>
      </c>
      <c r="Y988" s="53">
        <v>5</v>
      </c>
      <c r="AA988" s="53"/>
      <c r="AG988" t="str">
        <f t="shared" si="207"/>
        <v>Templeton</v>
      </c>
      <c r="AH988" s="8" t="s">
        <v>1949</v>
      </c>
      <c r="AI988" s="8">
        <v>1</v>
      </c>
      <c r="AK988" s="92">
        <v>25</v>
      </c>
      <c r="AL988" s="94">
        <v>27</v>
      </c>
      <c r="AM988" s="94">
        <v>250</v>
      </c>
      <c r="AN988" s="98">
        <v>69275</v>
      </c>
      <c r="AO988" s="98">
        <f t="shared" si="205"/>
        <v>25027</v>
      </c>
      <c r="AP988" t="s">
        <v>1353</v>
      </c>
      <c r="AQ988">
        <f t="shared" si="206"/>
        <v>2569275</v>
      </c>
      <c r="AU988">
        <v>32.409999999999997</v>
      </c>
      <c r="AV988">
        <v>0.38</v>
      </c>
      <c r="AW988">
        <v>32.04</v>
      </c>
    </row>
    <row r="989" spans="1:49" hidden="1" outlineLevel="1">
      <c r="A989" s="54" t="s">
        <v>1273</v>
      </c>
      <c r="B989" s="8" t="s">
        <v>2356</v>
      </c>
      <c r="C989" s="1">
        <f t="shared" si="197"/>
        <v>10810</v>
      </c>
      <c r="D989" s="6">
        <f>IF(N989&gt;0, RANK(N989,(N989:P989,Q989:AE989)),0)</f>
        <v>1</v>
      </c>
      <c r="E989" s="6">
        <f>IF(O989&gt;0,RANK(O989,(N989:P989,Q989:AE989)),0)</f>
        <v>2</v>
      </c>
      <c r="F989" s="6">
        <f t="shared" si="198"/>
        <v>0</v>
      </c>
      <c r="G989" s="1">
        <f t="shared" si="199"/>
        <v>978</v>
      </c>
      <c r="H989" s="2">
        <f t="shared" si="200"/>
        <v>9.0471785383903797E-2</v>
      </c>
      <c r="I989" s="7"/>
      <c r="J989" s="2">
        <f t="shared" si="201"/>
        <v>0.53940795559666976</v>
      </c>
      <c r="K989" s="2">
        <f t="shared" si="202"/>
        <v>0.44893617021276594</v>
      </c>
      <c r="L989" s="2">
        <f t="shared" si="203"/>
        <v>0</v>
      </c>
      <c r="M989" s="2">
        <f t="shared" si="204"/>
        <v>1.1655874190564297E-2</v>
      </c>
      <c r="N989" s="53">
        <v>5831</v>
      </c>
      <c r="O989" s="53">
        <v>4853</v>
      </c>
      <c r="Q989" s="53">
        <v>85</v>
      </c>
      <c r="X989" s="53">
        <v>16</v>
      </c>
      <c r="Y989" s="53">
        <v>25</v>
      </c>
      <c r="AA989" s="53"/>
      <c r="AG989" t="str">
        <f t="shared" si="207"/>
        <v>Tewksbury</v>
      </c>
      <c r="AH989" t="s">
        <v>1792</v>
      </c>
      <c r="AI989">
        <v>5</v>
      </c>
      <c r="AK989" s="92">
        <v>25</v>
      </c>
      <c r="AL989" s="94">
        <v>17</v>
      </c>
      <c r="AM989" s="94">
        <v>215</v>
      </c>
      <c r="AN989" s="98">
        <v>69415</v>
      </c>
      <c r="AO989" s="98">
        <f t="shared" si="205"/>
        <v>25017</v>
      </c>
      <c r="AP989" t="s">
        <v>1353</v>
      </c>
      <c r="AQ989">
        <f t="shared" si="206"/>
        <v>2569415</v>
      </c>
      <c r="AU989">
        <v>21.06</v>
      </c>
      <c r="AV989">
        <v>0.34</v>
      </c>
      <c r="AW989">
        <v>20.72</v>
      </c>
    </row>
    <row r="990" spans="1:49" hidden="1" outlineLevel="1">
      <c r="A990" s="54" t="s">
        <v>2099</v>
      </c>
      <c r="B990" s="8" t="s">
        <v>2356</v>
      </c>
      <c r="C990" s="1">
        <f t="shared" si="197"/>
        <v>1443</v>
      </c>
      <c r="D990" s="6">
        <f>IF(N990&gt;0, RANK(N990,(N990:P990,Q990:AE990)),0)</f>
        <v>1</v>
      </c>
      <c r="E990" s="6">
        <f>IF(O990&gt;0,RANK(O990,(N990:P990,Q990:AE990)),0)</f>
        <v>2</v>
      </c>
      <c r="F990" s="6">
        <f t="shared" si="198"/>
        <v>0</v>
      </c>
      <c r="G990" s="1">
        <f t="shared" si="199"/>
        <v>471</v>
      </c>
      <c r="H990" s="2">
        <f t="shared" si="200"/>
        <v>0.32640332640332642</v>
      </c>
      <c r="I990" s="7"/>
      <c r="J990" s="2">
        <f t="shared" si="201"/>
        <v>0.65627165627165629</v>
      </c>
      <c r="K990" s="2">
        <f t="shared" si="202"/>
        <v>0.32986832986832987</v>
      </c>
      <c r="L990" s="2">
        <f t="shared" si="203"/>
        <v>0</v>
      </c>
      <c r="M990" s="2">
        <f t="shared" si="204"/>
        <v>1.3860013860013842E-2</v>
      </c>
      <c r="N990" s="53">
        <v>947</v>
      </c>
      <c r="O990" s="53">
        <v>476</v>
      </c>
      <c r="Q990" s="53">
        <v>14</v>
      </c>
      <c r="X990" s="53">
        <v>0</v>
      </c>
      <c r="Y990" s="53">
        <v>6</v>
      </c>
      <c r="AA990" s="53"/>
      <c r="AG990" t="str">
        <f t="shared" si="207"/>
        <v>Tisbury</v>
      </c>
      <c r="AH990" t="s">
        <v>1722</v>
      </c>
      <c r="AI990">
        <v>10</v>
      </c>
      <c r="AK990" s="92">
        <v>25</v>
      </c>
      <c r="AL990" s="94">
        <v>7</v>
      </c>
      <c r="AM990" s="94">
        <v>30</v>
      </c>
      <c r="AN990" s="98">
        <v>69940</v>
      </c>
      <c r="AO990" s="98">
        <f t="shared" si="205"/>
        <v>25007</v>
      </c>
      <c r="AP990" t="s">
        <v>1353</v>
      </c>
      <c r="AQ990">
        <f t="shared" si="206"/>
        <v>2569940</v>
      </c>
      <c r="AU990">
        <v>19.16</v>
      </c>
      <c r="AV990">
        <v>12.6</v>
      </c>
      <c r="AW990">
        <v>6.56</v>
      </c>
    </row>
    <row r="991" spans="1:49" hidden="1" outlineLevel="1">
      <c r="A991" s="54" t="s">
        <v>2803</v>
      </c>
      <c r="B991" s="8" t="s">
        <v>2356</v>
      </c>
      <c r="C991" s="1">
        <f t="shared" si="197"/>
        <v>147</v>
      </c>
      <c r="D991" s="6">
        <f>IF(N991&gt;0, RANK(N991,(N991:P991,Q991:AE991)),0)</f>
        <v>2</v>
      </c>
      <c r="E991" s="6">
        <f>IF(O991&gt;0,RANK(O991,(N991:P991,Q991:AE991)),0)</f>
        <v>1</v>
      </c>
      <c r="F991" s="6">
        <f t="shared" si="198"/>
        <v>0</v>
      </c>
      <c r="G991" s="1">
        <f t="shared" si="199"/>
        <v>14</v>
      </c>
      <c r="H991" s="2">
        <f t="shared" si="200"/>
        <v>9.5238095238095233E-2</v>
      </c>
      <c r="I991" s="7"/>
      <c r="J991" s="2">
        <f t="shared" si="201"/>
        <v>0.44217687074829931</v>
      </c>
      <c r="K991" s="2">
        <f t="shared" si="202"/>
        <v>0.5374149659863946</v>
      </c>
      <c r="L991" s="2">
        <f t="shared" si="203"/>
        <v>0</v>
      </c>
      <c r="M991" s="2">
        <f t="shared" si="204"/>
        <v>2.0408163265306034E-2</v>
      </c>
      <c r="N991" s="53">
        <v>65</v>
      </c>
      <c r="O991" s="53">
        <v>79</v>
      </c>
      <c r="Q991" s="53">
        <v>2</v>
      </c>
      <c r="X991" s="53">
        <v>0</v>
      </c>
      <c r="Y991" s="53">
        <v>1</v>
      </c>
      <c r="AA991" s="53"/>
      <c r="AG991" t="str">
        <f t="shared" si="207"/>
        <v>Tolland</v>
      </c>
      <c r="AH991" t="s">
        <v>271</v>
      </c>
      <c r="AI991">
        <v>1</v>
      </c>
      <c r="AK991" s="92">
        <v>25</v>
      </c>
      <c r="AL991" s="94">
        <v>13</v>
      </c>
      <c r="AM991" s="94">
        <v>95</v>
      </c>
      <c r="AN991" s="98">
        <v>70045</v>
      </c>
      <c r="AO991" s="98">
        <f t="shared" si="205"/>
        <v>25013</v>
      </c>
      <c r="AP991" t="s">
        <v>1353</v>
      </c>
      <c r="AQ991">
        <f t="shared" si="206"/>
        <v>2570045</v>
      </c>
      <c r="AU991">
        <v>32.78</v>
      </c>
      <c r="AV991">
        <v>1.1399999999999999</v>
      </c>
      <c r="AW991">
        <v>31.64</v>
      </c>
    </row>
    <row r="992" spans="1:49" hidden="1" outlineLevel="1">
      <c r="A992" s="54" t="s">
        <v>713</v>
      </c>
      <c r="B992" s="8" t="s">
        <v>2356</v>
      </c>
      <c r="C992" s="1">
        <f t="shared" si="197"/>
        <v>2833</v>
      </c>
      <c r="D992" s="6">
        <f>IF(N992&gt;0, RANK(N992,(N992:P992,Q992:AE992)),0)</f>
        <v>2</v>
      </c>
      <c r="E992" s="6">
        <f>IF(O992&gt;0,RANK(O992,(N992:P992,Q992:AE992)),0)</f>
        <v>1</v>
      </c>
      <c r="F992" s="6">
        <f t="shared" si="198"/>
        <v>0</v>
      </c>
      <c r="G992" s="1">
        <f t="shared" si="199"/>
        <v>507</v>
      </c>
      <c r="H992" s="2">
        <f t="shared" si="200"/>
        <v>0.17896223085068833</v>
      </c>
      <c r="I992" s="7"/>
      <c r="J992" s="2">
        <f t="shared" si="201"/>
        <v>0.40769502294387577</v>
      </c>
      <c r="K992" s="2">
        <f t="shared" si="202"/>
        <v>0.58665725379456402</v>
      </c>
      <c r="L992" s="2">
        <f t="shared" si="203"/>
        <v>0</v>
      </c>
      <c r="M992" s="2">
        <f t="shared" si="204"/>
        <v>5.6477232615601558E-3</v>
      </c>
      <c r="N992" s="53">
        <v>1155</v>
      </c>
      <c r="O992" s="53">
        <v>1662</v>
      </c>
      <c r="Q992" s="53">
        <v>15</v>
      </c>
      <c r="X992" s="53">
        <v>0</v>
      </c>
      <c r="Y992" s="53">
        <v>1</v>
      </c>
      <c r="AA992" s="53"/>
      <c r="AG992" t="str">
        <f t="shared" si="207"/>
        <v>Topsfield</v>
      </c>
      <c r="AH992" t="s">
        <v>1956</v>
      </c>
      <c r="AI992">
        <v>6</v>
      </c>
      <c r="AK992" s="92">
        <v>25</v>
      </c>
      <c r="AL992" s="94">
        <v>9</v>
      </c>
      <c r="AM992" s="94">
        <v>160</v>
      </c>
      <c r="AN992" s="98">
        <v>70150</v>
      </c>
      <c r="AO992" s="98">
        <f t="shared" si="205"/>
        <v>25009</v>
      </c>
      <c r="AP992" t="s">
        <v>1353</v>
      </c>
      <c r="AQ992">
        <f t="shared" si="206"/>
        <v>2570150</v>
      </c>
      <c r="AU992">
        <v>12.84</v>
      </c>
      <c r="AV992">
        <v>0.1</v>
      </c>
      <c r="AW992">
        <v>12.74</v>
      </c>
    </row>
    <row r="993" spans="1:49" hidden="1" outlineLevel="1">
      <c r="A993" s="54" t="s">
        <v>2578</v>
      </c>
      <c r="B993" s="8" t="s">
        <v>2356</v>
      </c>
      <c r="C993" s="1">
        <f t="shared" si="197"/>
        <v>2928</v>
      </c>
      <c r="D993" s="6">
        <f>IF(N993&gt;0, RANK(N993,(N993:P993,Q993:AE993)),0)</f>
        <v>2</v>
      </c>
      <c r="E993" s="6">
        <f>IF(O993&gt;0,RANK(O993,(N993:P993,Q993:AE993)),0)</f>
        <v>1</v>
      </c>
      <c r="F993" s="6">
        <f t="shared" si="198"/>
        <v>0</v>
      </c>
      <c r="G993" s="1">
        <f t="shared" si="199"/>
        <v>89</v>
      </c>
      <c r="H993" s="2">
        <f t="shared" si="200"/>
        <v>3.0396174863387977E-2</v>
      </c>
      <c r="I993" s="7"/>
      <c r="J993" s="2">
        <f t="shared" si="201"/>
        <v>0.4801912568306011</v>
      </c>
      <c r="K993" s="2">
        <f t="shared" si="202"/>
        <v>0.51058743169398912</v>
      </c>
      <c r="L993" s="2">
        <f t="shared" si="203"/>
        <v>0</v>
      </c>
      <c r="M993" s="2">
        <f t="shared" si="204"/>
        <v>9.2213114754098324E-3</v>
      </c>
      <c r="N993" s="53">
        <v>1406</v>
      </c>
      <c r="O993" s="53">
        <v>1495</v>
      </c>
      <c r="Q993" s="53">
        <v>19</v>
      </c>
      <c r="X993" s="53">
        <v>2</v>
      </c>
      <c r="Y993" s="53">
        <v>6</v>
      </c>
      <c r="AA993" s="53"/>
      <c r="AG993" t="str">
        <f t="shared" si="207"/>
        <v>Townsend</v>
      </c>
      <c r="AH993" t="s">
        <v>1792</v>
      </c>
      <c r="AI993">
        <v>1</v>
      </c>
      <c r="AK993" s="92">
        <v>25</v>
      </c>
      <c r="AL993" s="94">
        <v>17</v>
      </c>
      <c r="AM993" s="94">
        <v>220</v>
      </c>
      <c r="AN993" s="98">
        <v>70360</v>
      </c>
      <c r="AO993" s="98">
        <f t="shared" si="205"/>
        <v>25017</v>
      </c>
      <c r="AP993" t="s">
        <v>1353</v>
      </c>
      <c r="AQ993">
        <f t="shared" si="206"/>
        <v>2570360</v>
      </c>
      <c r="AU993">
        <v>33.11</v>
      </c>
      <c r="AV993">
        <v>0.24</v>
      </c>
      <c r="AW993">
        <v>32.869999999999997</v>
      </c>
    </row>
    <row r="994" spans="1:49" hidden="1" outlineLevel="1">
      <c r="A994" s="54" t="s">
        <v>2211</v>
      </c>
      <c r="B994" s="8" t="s">
        <v>2356</v>
      </c>
      <c r="C994" s="1">
        <f t="shared" si="197"/>
        <v>911</v>
      </c>
      <c r="D994" s="6">
        <f>IF(N994&gt;0, RANK(N994,(N994:P994,Q994:AE994)),0)</f>
        <v>1</v>
      </c>
      <c r="E994" s="6">
        <f>IF(O994&gt;0,RANK(O994,(N994:P994,Q994:AE994)),0)</f>
        <v>2</v>
      </c>
      <c r="F994" s="6">
        <f t="shared" si="198"/>
        <v>0</v>
      </c>
      <c r="G994" s="1">
        <f t="shared" si="199"/>
        <v>310</v>
      </c>
      <c r="H994" s="2">
        <f t="shared" si="200"/>
        <v>0.3402854006586169</v>
      </c>
      <c r="I994" s="7"/>
      <c r="J994" s="2">
        <f t="shared" si="201"/>
        <v>0.66849615806805707</v>
      </c>
      <c r="K994" s="2">
        <f t="shared" si="202"/>
        <v>0.32821075740944017</v>
      </c>
      <c r="L994" s="2">
        <f t="shared" si="203"/>
        <v>0</v>
      </c>
      <c r="M994" s="2">
        <f t="shared" si="204"/>
        <v>3.293084522502765E-3</v>
      </c>
      <c r="N994" s="53">
        <v>609</v>
      </c>
      <c r="O994" s="53">
        <v>299</v>
      </c>
      <c r="Q994" s="53">
        <v>2</v>
      </c>
      <c r="X994" s="53">
        <v>0</v>
      </c>
      <c r="Y994" s="53">
        <v>1</v>
      </c>
      <c r="AA994" s="53"/>
      <c r="AG994" t="str">
        <f t="shared" si="207"/>
        <v>Truro</v>
      </c>
      <c r="AH994" t="s">
        <v>156</v>
      </c>
      <c r="AI994">
        <v>10</v>
      </c>
      <c r="AK994" s="92">
        <v>25</v>
      </c>
      <c r="AL994" s="94">
        <v>1</v>
      </c>
      <c r="AM994" s="94">
        <v>65</v>
      </c>
      <c r="AN994" s="98">
        <v>70605</v>
      </c>
      <c r="AO994" s="98">
        <f t="shared" si="205"/>
        <v>25001</v>
      </c>
      <c r="AP994" t="s">
        <v>1353</v>
      </c>
      <c r="AQ994">
        <f t="shared" si="206"/>
        <v>2570605</v>
      </c>
      <c r="AU994">
        <v>26.32</v>
      </c>
      <c r="AV994">
        <v>5.27</v>
      </c>
      <c r="AW994">
        <v>21.05</v>
      </c>
    </row>
    <row r="995" spans="1:49" hidden="1" outlineLevel="1">
      <c r="A995" s="54" t="s">
        <v>1286</v>
      </c>
      <c r="B995" s="8" t="s">
        <v>2356</v>
      </c>
      <c r="C995" s="1">
        <f t="shared" si="197"/>
        <v>3274</v>
      </c>
      <c r="D995" s="6">
        <f>IF(N995&gt;0, RANK(N995,(N995:P995,Q995:AE995)),0)</f>
        <v>1</v>
      </c>
      <c r="E995" s="6">
        <f>IF(O995&gt;0,RANK(O995,(N995:P995,Q995:AE995)),0)</f>
        <v>2</v>
      </c>
      <c r="F995" s="6">
        <f t="shared" si="198"/>
        <v>0</v>
      </c>
      <c r="G995" s="1">
        <f t="shared" si="199"/>
        <v>172</v>
      </c>
      <c r="H995" s="2">
        <f t="shared" si="200"/>
        <v>5.2535125229077578E-2</v>
      </c>
      <c r="I995" s="7"/>
      <c r="J995" s="2">
        <f t="shared" si="201"/>
        <v>0.51954795357361028</v>
      </c>
      <c r="K995" s="2">
        <f t="shared" si="202"/>
        <v>0.46701282834453267</v>
      </c>
      <c r="L995" s="2">
        <f t="shared" si="203"/>
        <v>0</v>
      </c>
      <c r="M995" s="2">
        <f t="shared" si="204"/>
        <v>1.3439218081857052E-2</v>
      </c>
      <c r="N995" s="53">
        <v>1701</v>
      </c>
      <c r="O995" s="53">
        <v>1529</v>
      </c>
      <c r="Q995" s="53">
        <v>38</v>
      </c>
      <c r="X995" s="53">
        <v>1</v>
      </c>
      <c r="Y995" s="53">
        <v>5</v>
      </c>
      <c r="AA995" s="53"/>
      <c r="AG995" t="str">
        <f t="shared" si="207"/>
        <v>Tyngsborough</v>
      </c>
      <c r="AH995" t="s">
        <v>1792</v>
      </c>
      <c r="AI995">
        <v>5</v>
      </c>
      <c r="AK995" s="92">
        <v>25</v>
      </c>
      <c r="AL995" s="94">
        <v>17</v>
      </c>
      <c r="AM995" s="94">
        <v>225</v>
      </c>
      <c r="AN995" s="98">
        <v>71025</v>
      </c>
      <c r="AO995" s="98">
        <f t="shared" si="205"/>
        <v>25017</v>
      </c>
      <c r="AP995" t="s">
        <v>1353</v>
      </c>
      <c r="AQ995">
        <f t="shared" si="206"/>
        <v>2571025</v>
      </c>
      <c r="AU995">
        <v>18.05</v>
      </c>
      <c r="AV995">
        <v>1.2</v>
      </c>
      <c r="AW995">
        <v>16.86</v>
      </c>
    </row>
    <row r="996" spans="1:49" hidden="1" outlineLevel="1">
      <c r="A996" s="54" t="s">
        <v>1788</v>
      </c>
      <c r="B996" s="8" t="s">
        <v>2356</v>
      </c>
      <c r="C996" s="1">
        <f t="shared" si="197"/>
        <v>177</v>
      </c>
      <c r="D996" s="6">
        <f>IF(N996&gt;0, RANK(N996,(N996:P996,Q996:AE996)),0)</f>
        <v>1</v>
      </c>
      <c r="E996" s="6">
        <f>IF(O996&gt;0,RANK(O996,(N996:P996,Q996:AE996)),0)</f>
        <v>2</v>
      </c>
      <c r="F996" s="6">
        <f t="shared" si="198"/>
        <v>0</v>
      </c>
      <c r="G996" s="1">
        <f t="shared" si="199"/>
        <v>33</v>
      </c>
      <c r="H996" s="2">
        <f t="shared" si="200"/>
        <v>0.1864406779661017</v>
      </c>
      <c r="I996" s="7"/>
      <c r="J996" s="2">
        <f t="shared" si="201"/>
        <v>0.58192090395480223</v>
      </c>
      <c r="K996" s="2">
        <f t="shared" si="202"/>
        <v>0.39548022598870058</v>
      </c>
      <c r="L996" s="2">
        <f t="shared" si="203"/>
        <v>0</v>
      </c>
      <c r="M996" s="2">
        <f t="shared" si="204"/>
        <v>2.2598870056497189E-2</v>
      </c>
      <c r="N996" s="53">
        <v>103</v>
      </c>
      <c r="O996" s="53">
        <v>70</v>
      </c>
      <c r="Q996" s="53">
        <v>4</v>
      </c>
      <c r="X996" s="53">
        <v>0</v>
      </c>
      <c r="Y996" s="53">
        <v>0</v>
      </c>
      <c r="AA996" s="53"/>
      <c r="AG996" t="str">
        <f t="shared" si="207"/>
        <v>Tyringham</v>
      </c>
      <c r="AH996" t="s">
        <v>1968</v>
      </c>
      <c r="AI996">
        <v>1</v>
      </c>
      <c r="AK996" s="92">
        <v>25</v>
      </c>
      <c r="AL996" s="94">
        <v>3</v>
      </c>
      <c r="AM996" s="94">
        <v>140</v>
      </c>
      <c r="AN996" s="98">
        <v>71095</v>
      </c>
      <c r="AO996" s="98">
        <f t="shared" si="205"/>
        <v>25003</v>
      </c>
      <c r="AP996" t="s">
        <v>1353</v>
      </c>
      <c r="AQ996">
        <f t="shared" si="206"/>
        <v>2571095</v>
      </c>
      <c r="AU996">
        <v>18.93</v>
      </c>
      <c r="AV996">
        <v>0.23</v>
      </c>
      <c r="AW996">
        <v>18.7</v>
      </c>
    </row>
    <row r="997" spans="1:49" hidden="1" outlineLevel="1">
      <c r="A997" s="54" t="s">
        <v>538</v>
      </c>
      <c r="B997" s="8" t="s">
        <v>2356</v>
      </c>
      <c r="C997" s="1">
        <f t="shared" si="197"/>
        <v>2494</v>
      </c>
      <c r="D997" s="6">
        <f>IF(N997&gt;0, RANK(N997,(N997:P997,Q997:AE997)),0)</f>
        <v>2</v>
      </c>
      <c r="E997" s="6">
        <f>IF(O997&gt;0,RANK(O997,(N997:P997,Q997:AE997)),0)</f>
        <v>1</v>
      </c>
      <c r="F997" s="6">
        <f t="shared" si="198"/>
        <v>0</v>
      </c>
      <c r="G997" s="1">
        <f t="shared" si="199"/>
        <v>55</v>
      </c>
      <c r="H997" s="2">
        <f t="shared" si="200"/>
        <v>2.2052927024859663E-2</v>
      </c>
      <c r="I997" s="7"/>
      <c r="J997" s="2">
        <f t="shared" si="201"/>
        <v>0.48516439454691257</v>
      </c>
      <c r="K997" s="2">
        <f t="shared" si="202"/>
        <v>0.50721732157177224</v>
      </c>
      <c r="L997" s="2">
        <f t="shared" si="203"/>
        <v>0</v>
      </c>
      <c r="M997" s="2">
        <f t="shared" si="204"/>
        <v>7.6182838813151355E-3</v>
      </c>
      <c r="N997" s="53">
        <v>1210</v>
      </c>
      <c r="O997" s="53">
        <v>1265</v>
      </c>
      <c r="Q997" s="53">
        <v>16</v>
      </c>
      <c r="X997" s="53">
        <v>0</v>
      </c>
      <c r="Y997" s="53">
        <v>3</v>
      </c>
      <c r="AA997" s="53"/>
      <c r="AG997" t="str">
        <f t="shared" si="207"/>
        <v>Upton</v>
      </c>
      <c r="AH997" s="8" t="s">
        <v>1949</v>
      </c>
      <c r="AI997" s="8">
        <v>2</v>
      </c>
      <c r="AK997" s="92">
        <v>25</v>
      </c>
      <c r="AL997" s="94">
        <v>27</v>
      </c>
      <c r="AM997" s="94">
        <v>255</v>
      </c>
      <c r="AN997" s="98">
        <v>71480</v>
      </c>
      <c r="AO997" s="98">
        <f t="shared" si="205"/>
        <v>25027</v>
      </c>
      <c r="AP997" t="s">
        <v>1353</v>
      </c>
      <c r="AQ997">
        <f t="shared" si="206"/>
        <v>2571480</v>
      </c>
      <c r="AU997">
        <v>21.73</v>
      </c>
      <c r="AV997">
        <v>0.21</v>
      </c>
      <c r="AW997">
        <v>21.52</v>
      </c>
    </row>
    <row r="998" spans="1:49" hidden="1" outlineLevel="1">
      <c r="A998" s="54" t="s">
        <v>1088</v>
      </c>
      <c r="B998" s="8" t="s">
        <v>2356</v>
      </c>
      <c r="C998" s="1">
        <f t="shared" si="197"/>
        <v>3932</v>
      </c>
      <c r="D998" s="6">
        <f>IF(N998&gt;0, RANK(N998,(N998:P998,Q998:AE998)),0)</f>
        <v>1</v>
      </c>
      <c r="E998" s="6">
        <f>IF(O998&gt;0,RANK(O998,(N998:P998,Q998:AE998)),0)</f>
        <v>2</v>
      </c>
      <c r="F998" s="6">
        <f t="shared" si="198"/>
        <v>0</v>
      </c>
      <c r="G998" s="1">
        <f t="shared" si="199"/>
        <v>312</v>
      </c>
      <c r="H998" s="2">
        <f t="shared" si="200"/>
        <v>7.9348931841302137E-2</v>
      </c>
      <c r="I998" s="7"/>
      <c r="J998" s="2">
        <f t="shared" si="201"/>
        <v>0.53306205493387593</v>
      </c>
      <c r="K998" s="2">
        <f t="shared" si="202"/>
        <v>0.45371312309257378</v>
      </c>
      <c r="L998" s="2">
        <f t="shared" si="203"/>
        <v>0</v>
      </c>
      <c r="M998" s="2">
        <f t="shared" si="204"/>
        <v>1.3224821973550294E-2</v>
      </c>
      <c r="N998" s="53">
        <v>2096</v>
      </c>
      <c r="O998" s="53">
        <v>1784</v>
      </c>
      <c r="Q998" s="53">
        <v>47</v>
      </c>
      <c r="X998" s="53">
        <v>0</v>
      </c>
      <c r="Y998" s="53">
        <v>5</v>
      </c>
      <c r="AA998" s="53"/>
      <c r="AG998" t="str">
        <f t="shared" si="207"/>
        <v>Uxbridge</v>
      </c>
      <c r="AH998" s="8" t="s">
        <v>1949</v>
      </c>
      <c r="AI998" s="8">
        <v>2</v>
      </c>
      <c r="AK998" s="92">
        <v>25</v>
      </c>
      <c r="AL998" s="94">
        <v>27</v>
      </c>
      <c r="AM998" s="94">
        <v>260</v>
      </c>
      <c r="AN998" s="98">
        <v>71620</v>
      </c>
      <c r="AO998" s="98">
        <f t="shared" si="205"/>
        <v>25027</v>
      </c>
      <c r="AP998" t="s">
        <v>1353</v>
      </c>
      <c r="AQ998">
        <f t="shared" si="206"/>
        <v>2571620</v>
      </c>
      <c r="AU998">
        <v>30.37</v>
      </c>
      <c r="AV998">
        <v>0.83</v>
      </c>
      <c r="AW998">
        <v>29.54</v>
      </c>
    </row>
    <row r="999" spans="1:49" hidden="1" outlineLevel="1">
      <c r="A999" s="54" t="s">
        <v>1985</v>
      </c>
      <c r="B999" s="8" t="s">
        <v>2356</v>
      </c>
      <c r="C999" s="1">
        <f t="shared" si="197"/>
        <v>11321</v>
      </c>
      <c r="D999" s="6">
        <f>IF(N999&gt;0, RANK(N999,(N999:P999,Q999:AE999)),0)</f>
        <v>1</v>
      </c>
      <c r="E999" s="6">
        <f>IF(O999&gt;0,RANK(O999,(N999:P999,Q999:AE999)),0)</f>
        <v>2</v>
      </c>
      <c r="F999" s="6">
        <f t="shared" si="198"/>
        <v>0</v>
      </c>
      <c r="G999" s="1">
        <f t="shared" si="199"/>
        <v>1625</v>
      </c>
      <c r="H999" s="2">
        <f t="shared" si="200"/>
        <v>0.1435385566646056</v>
      </c>
      <c r="I999" s="7"/>
      <c r="J999" s="2">
        <f t="shared" si="201"/>
        <v>0.56761770161646496</v>
      </c>
      <c r="K999" s="2">
        <f t="shared" si="202"/>
        <v>0.42407914495185939</v>
      </c>
      <c r="L999" s="2">
        <f t="shared" si="203"/>
        <v>0</v>
      </c>
      <c r="M999" s="2">
        <f t="shared" si="204"/>
        <v>8.3031534316756472E-3</v>
      </c>
      <c r="N999" s="53">
        <v>6426</v>
      </c>
      <c r="O999" s="53">
        <v>4801</v>
      </c>
      <c r="Q999" s="53">
        <v>77</v>
      </c>
      <c r="X999" s="53">
        <v>1</v>
      </c>
      <c r="Y999" s="53">
        <v>16</v>
      </c>
      <c r="AA999" s="53"/>
      <c r="AG999" t="str">
        <f t="shared" si="207"/>
        <v>Wakefield</v>
      </c>
      <c r="AH999" t="s">
        <v>1792</v>
      </c>
      <c r="AI999">
        <v>6</v>
      </c>
      <c r="AK999" s="92">
        <v>25</v>
      </c>
      <c r="AL999" s="94">
        <v>17</v>
      </c>
      <c r="AM999" s="94">
        <v>230</v>
      </c>
      <c r="AN999" s="98">
        <v>72215</v>
      </c>
      <c r="AO999" s="98">
        <f t="shared" si="205"/>
        <v>25017</v>
      </c>
      <c r="AP999" t="s">
        <v>1353</v>
      </c>
      <c r="AQ999">
        <f t="shared" si="206"/>
        <v>2572215</v>
      </c>
      <c r="AU999">
        <v>7.91</v>
      </c>
      <c r="AV999">
        <v>0.44</v>
      </c>
      <c r="AW999">
        <v>7.47</v>
      </c>
    </row>
    <row r="1000" spans="1:49" hidden="1" outlineLevel="1">
      <c r="A1000" s="54" t="s">
        <v>1464</v>
      </c>
      <c r="B1000" s="8" t="s">
        <v>2356</v>
      </c>
      <c r="C1000" s="1">
        <f t="shared" si="197"/>
        <v>563</v>
      </c>
      <c r="D1000" s="6">
        <f>IF(N1000&gt;0, RANK(N1000,(N1000:P1000,Q1000:AE1000)),0)</f>
        <v>2</v>
      </c>
      <c r="E1000" s="6">
        <f>IF(O1000&gt;0,RANK(O1000,(N1000:P1000,Q1000:AE1000)),0)</f>
        <v>1</v>
      </c>
      <c r="F1000" s="6">
        <f t="shared" si="198"/>
        <v>0</v>
      </c>
      <c r="G1000" s="1">
        <f t="shared" si="199"/>
        <v>24</v>
      </c>
      <c r="H1000" s="2">
        <f t="shared" si="200"/>
        <v>4.2628774422735348E-2</v>
      </c>
      <c r="I1000" s="7"/>
      <c r="J1000" s="2">
        <f t="shared" si="201"/>
        <v>0.4635879218472469</v>
      </c>
      <c r="K1000" s="2">
        <f t="shared" si="202"/>
        <v>0.50621669626998222</v>
      </c>
      <c r="L1000" s="2">
        <f t="shared" si="203"/>
        <v>0</v>
      </c>
      <c r="M1000" s="2">
        <f t="shared" si="204"/>
        <v>3.0195381882770822E-2</v>
      </c>
      <c r="N1000" s="53">
        <v>261</v>
      </c>
      <c r="O1000" s="53">
        <v>285</v>
      </c>
      <c r="Q1000" s="53">
        <v>11</v>
      </c>
      <c r="X1000" s="53">
        <v>0</v>
      </c>
      <c r="Y1000" s="53">
        <v>6</v>
      </c>
      <c r="AA1000" s="53"/>
      <c r="AG1000" t="str">
        <f t="shared" si="207"/>
        <v>Wales</v>
      </c>
      <c r="AH1000" t="s">
        <v>271</v>
      </c>
      <c r="AI1000">
        <v>2</v>
      </c>
      <c r="AK1000" s="92">
        <v>25</v>
      </c>
      <c r="AL1000" s="94">
        <v>13</v>
      </c>
      <c r="AM1000" s="94">
        <v>100</v>
      </c>
      <c r="AN1000" s="98">
        <v>72390</v>
      </c>
      <c r="AO1000" s="98">
        <f t="shared" si="205"/>
        <v>25013</v>
      </c>
      <c r="AP1000" t="s">
        <v>1353</v>
      </c>
      <c r="AQ1000">
        <f t="shared" si="206"/>
        <v>2572390</v>
      </c>
      <c r="AU1000">
        <v>15.96</v>
      </c>
      <c r="AV1000">
        <v>0.21</v>
      </c>
      <c r="AW1000">
        <v>15.75</v>
      </c>
    </row>
    <row r="1001" spans="1:49" hidden="1" outlineLevel="1">
      <c r="A1001" s="54" t="s">
        <v>1548</v>
      </c>
      <c r="B1001" s="8" t="s">
        <v>2356</v>
      </c>
      <c r="C1001" s="1">
        <f t="shared" si="197"/>
        <v>9548</v>
      </c>
      <c r="D1001" s="6">
        <f>IF(N1001&gt;0, RANK(N1001,(N1001:P1001,Q1001:AE1001)),0)</f>
        <v>1</v>
      </c>
      <c r="E1001" s="6">
        <f>IF(O1001&gt;0,RANK(O1001,(N1001:P1001,Q1001:AE1001)),0)</f>
        <v>2</v>
      </c>
      <c r="F1001" s="6">
        <f t="shared" si="198"/>
        <v>0</v>
      </c>
      <c r="G1001" s="1">
        <f t="shared" si="199"/>
        <v>278</v>
      </c>
      <c r="H1001" s="2">
        <f t="shared" si="200"/>
        <v>2.9116045245077504E-2</v>
      </c>
      <c r="I1001" s="7"/>
      <c r="J1001" s="2">
        <f t="shared" si="201"/>
        <v>0.51131126937578553</v>
      </c>
      <c r="K1001" s="2">
        <f t="shared" si="202"/>
        <v>0.48219522413070798</v>
      </c>
      <c r="L1001" s="2">
        <f t="shared" si="203"/>
        <v>0</v>
      </c>
      <c r="M1001" s="2">
        <f t="shared" si="204"/>
        <v>6.4935064935064957E-3</v>
      </c>
      <c r="N1001" s="53">
        <v>4882</v>
      </c>
      <c r="O1001" s="53">
        <v>4604</v>
      </c>
      <c r="Q1001" s="53">
        <v>51</v>
      </c>
      <c r="X1001" s="53">
        <v>1</v>
      </c>
      <c r="Y1001" s="53">
        <v>10</v>
      </c>
      <c r="AA1001" s="53"/>
      <c r="AG1001" t="str">
        <f t="shared" si="207"/>
        <v>Walpole</v>
      </c>
      <c r="AH1001" t="s">
        <v>2729</v>
      </c>
      <c r="AI1001">
        <v>9</v>
      </c>
      <c r="AK1001" s="92">
        <v>25</v>
      </c>
      <c r="AL1001" s="94">
        <v>21</v>
      </c>
      <c r="AM1001" s="94">
        <v>120</v>
      </c>
      <c r="AN1001" s="98">
        <v>72495</v>
      </c>
      <c r="AO1001" s="98">
        <f t="shared" si="205"/>
        <v>25021</v>
      </c>
      <c r="AP1001" t="s">
        <v>1353</v>
      </c>
      <c r="AQ1001">
        <f t="shared" si="206"/>
        <v>2572495</v>
      </c>
      <c r="AU1001">
        <v>21</v>
      </c>
      <c r="AV1001">
        <v>0.46</v>
      </c>
      <c r="AW1001">
        <v>20.54</v>
      </c>
    </row>
    <row r="1002" spans="1:49" hidden="1" outlineLevel="1">
      <c r="A1002" s="54" t="s">
        <v>1076</v>
      </c>
      <c r="B1002" s="8" t="s">
        <v>2356</v>
      </c>
      <c r="C1002" s="1">
        <f t="shared" si="197"/>
        <v>18328</v>
      </c>
      <c r="D1002" s="6">
        <f>IF(N1002&gt;0, RANK(N1002,(N1002:P1002,Q1002:AE1002)),0)</f>
        <v>1</v>
      </c>
      <c r="E1002" s="6">
        <f>IF(O1002&gt;0,RANK(O1002,(N1002:P1002,Q1002:AE1002)),0)</f>
        <v>2</v>
      </c>
      <c r="F1002" s="6">
        <f t="shared" si="198"/>
        <v>0</v>
      </c>
      <c r="G1002" s="1">
        <f t="shared" si="199"/>
        <v>3989</v>
      </c>
      <c r="H1002" s="2">
        <f t="shared" si="200"/>
        <v>0.21764513312963771</v>
      </c>
      <c r="I1002" s="7"/>
      <c r="J1002" s="2">
        <f t="shared" si="201"/>
        <v>0.60404845045831512</v>
      </c>
      <c r="K1002" s="2">
        <f t="shared" si="202"/>
        <v>0.38640331732867744</v>
      </c>
      <c r="L1002" s="2">
        <f t="shared" si="203"/>
        <v>0</v>
      </c>
      <c r="M1002" s="2">
        <f t="shared" si="204"/>
        <v>9.5482322130074349E-3</v>
      </c>
      <c r="N1002" s="53">
        <v>11071</v>
      </c>
      <c r="O1002" s="53">
        <v>7082</v>
      </c>
      <c r="Q1002" s="53">
        <v>129</v>
      </c>
      <c r="X1002" s="53">
        <v>3</v>
      </c>
      <c r="Y1002" s="53">
        <v>43</v>
      </c>
      <c r="AA1002" s="53"/>
      <c r="AG1002" t="str">
        <f t="shared" si="207"/>
        <v>Waltham</v>
      </c>
      <c r="AH1002" t="s">
        <v>1792</v>
      </c>
      <c r="AI1002">
        <v>7</v>
      </c>
      <c r="AK1002" s="92">
        <v>25</v>
      </c>
      <c r="AL1002" s="94">
        <v>17</v>
      </c>
      <c r="AM1002" s="94">
        <v>235</v>
      </c>
      <c r="AN1002" s="98">
        <v>72600</v>
      </c>
      <c r="AO1002" s="98">
        <f t="shared" si="205"/>
        <v>25017</v>
      </c>
      <c r="AP1002" t="s">
        <v>2485</v>
      </c>
      <c r="AQ1002">
        <f t="shared" si="206"/>
        <v>2572600</v>
      </c>
      <c r="AU1002">
        <v>13.61</v>
      </c>
      <c r="AV1002">
        <v>0.91</v>
      </c>
      <c r="AW1002">
        <v>12.7</v>
      </c>
    </row>
    <row r="1003" spans="1:49" hidden="1" outlineLevel="1">
      <c r="A1003" s="54" t="s">
        <v>1874</v>
      </c>
      <c r="B1003" s="8" t="s">
        <v>2356</v>
      </c>
      <c r="C1003" s="1">
        <f t="shared" si="197"/>
        <v>3637</v>
      </c>
      <c r="D1003" s="6">
        <f>IF(N1003&gt;0, RANK(N1003,(N1003:P1003,Q1003:AE1003)),0)</f>
        <v>1</v>
      </c>
      <c r="E1003" s="6">
        <f>IF(O1003&gt;0,RANK(O1003,(N1003:P1003,Q1003:AE1003)),0)</f>
        <v>2</v>
      </c>
      <c r="F1003" s="6">
        <f t="shared" si="198"/>
        <v>0</v>
      </c>
      <c r="G1003" s="1">
        <f t="shared" si="199"/>
        <v>757</v>
      </c>
      <c r="H1003" s="2">
        <f t="shared" si="200"/>
        <v>0.20813857574924388</v>
      </c>
      <c r="I1003" s="7"/>
      <c r="J1003" s="2">
        <f t="shared" si="201"/>
        <v>0.59609568325543028</v>
      </c>
      <c r="K1003" s="2">
        <f t="shared" si="202"/>
        <v>0.38795710750618639</v>
      </c>
      <c r="L1003" s="2">
        <f t="shared" si="203"/>
        <v>0</v>
      </c>
      <c r="M1003" s="2">
        <f t="shared" si="204"/>
        <v>1.5947209238383331E-2</v>
      </c>
      <c r="N1003" s="53">
        <v>2168</v>
      </c>
      <c r="O1003" s="53">
        <v>1411</v>
      </c>
      <c r="Q1003" s="53">
        <v>43</v>
      </c>
      <c r="X1003" s="53">
        <v>0</v>
      </c>
      <c r="Y1003" s="53">
        <v>15</v>
      </c>
      <c r="AA1003" s="53"/>
      <c r="AG1003" t="str">
        <f t="shared" si="207"/>
        <v>Ware</v>
      </c>
      <c r="AH1003" t="s">
        <v>1068</v>
      </c>
      <c r="AI1003">
        <v>1</v>
      </c>
      <c r="AK1003" s="92">
        <v>25</v>
      </c>
      <c r="AL1003" s="94">
        <v>15</v>
      </c>
      <c r="AM1003" s="94">
        <v>85</v>
      </c>
      <c r="AN1003" s="98">
        <v>72880</v>
      </c>
      <c r="AO1003" s="98">
        <f t="shared" si="205"/>
        <v>25015</v>
      </c>
      <c r="AP1003" t="s">
        <v>1353</v>
      </c>
      <c r="AQ1003">
        <f t="shared" si="206"/>
        <v>2572880</v>
      </c>
      <c r="AU1003">
        <v>39.979999999999997</v>
      </c>
      <c r="AV1003">
        <v>5.57</v>
      </c>
      <c r="AW1003">
        <v>34.409999999999997</v>
      </c>
    </row>
    <row r="1004" spans="1:49" hidden="1" outlineLevel="1">
      <c r="A1004" s="54" t="s">
        <v>1493</v>
      </c>
      <c r="B1004" s="8" t="s">
        <v>2356</v>
      </c>
      <c r="C1004" s="1">
        <f t="shared" si="197"/>
        <v>6825</v>
      </c>
      <c r="D1004" s="6">
        <f>IF(N1004&gt;0, RANK(N1004,(N1004:P1004,Q1004:AE1004)),0)</f>
        <v>1</v>
      </c>
      <c r="E1004" s="6">
        <f>IF(O1004&gt;0,RANK(O1004,(N1004:P1004,Q1004:AE1004)),0)</f>
        <v>2</v>
      </c>
      <c r="F1004" s="6">
        <f t="shared" si="198"/>
        <v>0</v>
      </c>
      <c r="G1004" s="1">
        <f t="shared" si="199"/>
        <v>1197</v>
      </c>
      <c r="H1004" s="2">
        <f t="shared" si="200"/>
        <v>0.17538461538461539</v>
      </c>
      <c r="I1004" s="7"/>
      <c r="J1004" s="2">
        <f t="shared" si="201"/>
        <v>0.58256410256410252</v>
      </c>
      <c r="K1004" s="2">
        <f t="shared" si="202"/>
        <v>0.40717948717948715</v>
      </c>
      <c r="L1004" s="2">
        <f t="shared" si="203"/>
        <v>0</v>
      </c>
      <c r="M1004" s="2">
        <f t="shared" si="204"/>
        <v>1.0256410256410331E-2</v>
      </c>
      <c r="N1004" s="53">
        <v>3976</v>
      </c>
      <c r="O1004" s="53">
        <v>2779</v>
      </c>
      <c r="Q1004" s="53">
        <v>48</v>
      </c>
      <c r="X1004" s="53">
        <v>1</v>
      </c>
      <c r="Y1004" s="53">
        <v>21</v>
      </c>
      <c r="AA1004" s="53"/>
      <c r="AG1004" t="str">
        <f t="shared" si="207"/>
        <v>Wareham</v>
      </c>
      <c r="AH1004" t="s">
        <v>1668</v>
      </c>
      <c r="AI1004">
        <v>4</v>
      </c>
      <c r="AK1004" s="92">
        <v>25</v>
      </c>
      <c r="AL1004" s="94">
        <v>23</v>
      </c>
      <c r="AM1004" s="94">
        <v>125</v>
      </c>
      <c r="AN1004" s="98">
        <v>72985</v>
      </c>
      <c r="AO1004" s="98">
        <f t="shared" si="205"/>
        <v>25023</v>
      </c>
      <c r="AP1004" t="s">
        <v>1353</v>
      </c>
      <c r="AQ1004">
        <f t="shared" si="206"/>
        <v>2572985</v>
      </c>
      <c r="AU1004">
        <v>46.28</v>
      </c>
      <c r="AV1004">
        <v>10.48</v>
      </c>
      <c r="AW1004">
        <v>35.799999999999997</v>
      </c>
    </row>
    <row r="1005" spans="1:49" hidden="1" outlineLevel="1">
      <c r="A1005" s="54" t="s">
        <v>1529</v>
      </c>
      <c r="B1005" s="8" t="s">
        <v>2356</v>
      </c>
      <c r="C1005" s="1">
        <f t="shared" si="197"/>
        <v>1552</v>
      </c>
      <c r="D1005" s="6">
        <f>IF(N1005&gt;0, RANK(N1005,(N1005:P1005,Q1005:AE1005)),0)</f>
        <v>1</v>
      </c>
      <c r="E1005" s="6">
        <f>IF(O1005&gt;0,RANK(O1005,(N1005:P1005,Q1005:AE1005)),0)</f>
        <v>2</v>
      </c>
      <c r="F1005" s="6">
        <f t="shared" si="198"/>
        <v>0</v>
      </c>
      <c r="G1005" s="1">
        <f t="shared" si="199"/>
        <v>135</v>
      </c>
      <c r="H1005" s="2">
        <f t="shared" si="200"/>
        <v>8.6984536082474223E-2</v>
      </c>
      <c r="I1005" s="7"/>
      <c r="J1005" s="2">
        <f t="shared" si="201"/>
        <v>0.53672680412371132</v>
      </c>
      <c r="K1005" s="2">
        <f t="shared" si="202"/>
        <v>0.44974226804123713</v>
      </c>
      <c r="L1005" s="2">
        <f t="shared" si="203"/>
        <v>0</v>
      </c>
      <c r="M1005" s="2">
        <f t="shared" si="204"/>
        <v>1.3530927835051554E-2</v>
      </c>
      <c r="N1005" s="53">
        <v>833</v>
      </c>
      <c r="O1005" s="53">
        <v>698</v>
      </c>
      <c r="Q1005" s="53">
        <v>16</v>
      </c>
      <c r="X1005" s="53">
        <v>0</v>
      </c>
      <c r="Y1005" s="53">
        <v>5</v>
      </c>
      <c r="AA1005" s="53"/>
      <c r="AG1005" t="str">
        <f t="shared" si="207"/>
        <v>Warren</v>
      </c>
      <c r="AH1005" s="8" t="s">
        <v>1949</v>
      </c>
      <c r="AI1005" s="8">
        <v>2</v>
      </c>
      <c r="AK1005" s="92">
        <v>25</v>
      </c>
      <c r="AL1005" s="94">
        <v>27</v>
      </c>
      <c r="AM1005" s="94">
        <v>265</v>
      </c>
      <c r="AN1005" s="98">
        <v>73090</v>
      </c>
      <c r="AO1005" s="98">
        <f t="shared" si="205"/>
        <v>25027</v>
      </c>
      <c r="AP1005" t="s">
        <v>1353</v>
      </c>
      <c r="AQ1005">
        <f t="shared" si="206"/>
        <v>2573090</v>
      </c>
      <c r="AU1005">
        <v>27.62</v>
      </c>
      <c r="AV1005">
        <v>0.09</v>
      </c>
      <c r="AW1005">
        <v>27.53</v>
      </c>
    </row>
    <row r="1006" spans="1:49" hidden="1" outlineLevel="1">
      <c r="A1006" s="54" t="s">
        <v>936</v>
      </c>
      <c r="B1006" s="8" t="s">
        <v>2356</v>
      </c>
      <c r="C1006" s="1">
        <f t="shared" si="197"/>
        <v>295</v>
      </c>
      <c r="D1006" s="6">
        <f>IF(N1006&gt;0, RANK(N1006,(N1006:P1006,Q1006:AE1006)),0)</f>
        <v>1</v>
      </c>
      <c r="E1006" s="6">
        <f>IF(O1006&gt;0,RANK(O1006,(N1006:P1006,Q1006:AE1006)),0)</f>
        <v>2</v>
      </c>
      <c r="F1006" s="6">
        <f t="shared" si="198"/>
        <v>0</v>
      </c>
      <c r="G1006" s="1">
        <f t="shared" si="199"/>
        <v>33</v>
      </c>
      <c r="H1006" s="2">
        <f t="shared" si="200"/>
        <v>0.11186440677966102</v>
      </c>
      <c r="I1006" s="7"/>
      <c r="J1006" s="2">
        <f t="shared" si="201"/>
        <v>0.54915254237288136</v>
      </c>
      <c r="K1006" s="2">
        <f t="shared" si="202"/>
        <v>0.43728813559322033</v>
      </c>
      <c r="L1006" s="2">
        <f t="shared" si="203"/>
        <v>0</v>
      </c>
      <c r="M1006" s="2">
        <f t="shared" si="204"/>
        <v>1.3559322033898313E-2</v>
      </c>
      <c r="N1006" s="53">
        <v>162</v>
      </c>
      <c r="O1006" s="53">
        <v>129</v>
      </c>
      <c r="Q1006" s="53">
        <v>1</v>
      </c>
      <c r="X1006" s="53">
        <v>0</v>
      </c>
      <c r="Y1006" s="53">
        <v>3</v>
      </c>
      <c r="AA1006" s="53"/>
      <c r="AG1006" t="str">
        <f t="shared" si="207"/>
        <v>Warwick</v>
      </c>
      <c r="AH1006" t="s">
        <v>2924</v>
      </c>
      <c r="AI1006">
        <v>1</v>
      </c>
      <c r="AK1006" s="92">
        <v>25</v>
      </c>
      <c r="AL1006" s="94">
        <v>11</v>
      </c>
      <c r="AM1006" s="94">
        <v>120</v>
      </c>
      <c r="AN1006" s="98">
        <v>73265</v>
      </c>
      <c r="AO1006" s="98">
        <f t="shared" si="205"/>
        <v>25011</v>
      </c>
      <c r="AP1006" t="s">
        <v>1353</v>
      </c>
      <c r="AQ1006">
        <f t="shared" si="206"/>
        <v>2573265</v>
      </c>
      <c r="AU1006">
        <v>37.6</v>
      </c>
      <c r="AV1006">
        <v>0.34</v>
      </c>
      <c r="AW1006">
        <v>37.270000000000003</v>
      </c>
    </row>
    <row r="1007" spans="1:49" hidden="1" outlineLevel="1">
      <c r="A1007" s="54" t="s">
        <v>2757</v>
      </c>
      <c r="B1007" s="8" t="s">
        <v>2356</v>
      </c>
      <c r="C1007" s="1">
        <f t="shared" si="197"/>
        <v>230</v>
      </c>
      <c r="D1007" s="6">
        <f>IF(N1007&gt;0, RANK(N1007,(N1007:P1007,Q1007:AE1007)),0)</f>
        <v>1</v>
      </c>
      <c r="E1007" s="6">
        <f>IF(O1007&gt;0,RANK(O1007,(N1007:P1007,Q1007:AE1007)),0)</f>
        <v>2</v>
      </c>
      <c r="F1007" s="6">
        <f t="shared" si="198"/>
        <v>0</v>
      </c>
      <c r="G1007" s="1">
        <f t="shared" si="199"/>
        <v>48</v>
      </c>
      <c r="H1007" s="2">
        <f t="shared" si="200"/>
        <v>0.20869565217391303</v>
      </c>
      <c r="I1007" s="7"/>
      <c r="J1007" s="2">
        <f t="shared" si="201"/>
        <v>0.6</v>
      </c>
      <c r="K1007" s="2">
        <f t="shared" si="202"/>
        <v>0.39130434782608697</v>
      </c>
      <c r="L1007" s="2">
        <f t="shared" si="203"/>
        <v>0</v>
      </c>
      <c r="M1007" s="2">
        <f t="shared" si="204"/>
        <v>8.6956521739130488E-3</v>
      </c>
      <c r="N1007" s="53">
        <v>138</v>
      </c>
      <c r="O1007" s="53">
        <v>90</v>
      </c>
      <c r="Q1007" s="53">
        <v>2</v>
      </c>
      <c r="X1007" s="53">
        <v>0</v>
      </c>
      <c r="Y1007" s="53">
        <v>0</v>
      </c>
      <c r="AA1007" s="53"/>
      <c r="AG1007" t="str">
        <f t="shared" si="207"/>
        <v>Washington</v>
      </c>
      <c r="AH1007" t="s">
        <v>1968</v>
      </c>
      <c r="AI1007">
        <v>1</v>
      </c>
      <c r="AK1007" s="92">
        <v>25</v>
      </c>
      <c r="AL1007" s="94">
        <v>3</v>
      </c>
      <c r="AM1007" s="94">
        <v>145</v>
      </c>
      <c r="AN1007" s="98">
        <v>73335</v>
      </c>
      <c r="AO1007" s="98">
        <f t="shared" si="205"/>
        <v>25003</v>
      </c>
      <c r="AP1007" t="s">
        <v>1353</v>
      </c>
      <c r="AQ1007">
        <f t="shared" si="206"/>
        <v>2573335</v>
      </c>
      <c r="AU1007">
        <v>38.68</v>
      </c>
      <c r="AV1007">
        <v>0.92</v>
      </c>
      <c r="AW1007">
        <v>37.76</v>
      </c>
    </row>
    <row r="1008" spans="1:49" hidden="1" outlineLevel="1">
      <c r="A1008" s="54" t="s">
        <v>708</v>
      </c>
      <c r="B1008" s="8" t="s">
        <v>2356</v>
      </c>
      <c r="C1008" s="1">
        <f t="shared" si="197"/>
        <v>13339</v>
      </c>
      <c r="D1008" s="6">
        <f>IF(N1008&gt;0, RANK(N1008,(N1008:P1008,Q1008:AE1008)),0)</f>
        <v>1</v>
      </c>
      <c r="E1008" s="6">
        <f>IF(O1008&gt;0,RANK(O1008,(N1008:P1008,Q1008:AE1008)),0)</f>
        <v>2</v>
      </c>
      <c r="F1008" s="6">
        <f t="shared" si="198"/>
        <v>0</v>
      </c>
      <c r="G1008" s="1">
        <f t="shared" si="199"/>
        <v>4773</v>
      </c>
      <c r="H1008" s="2">
        <f t="shared" si="200"/>
        <v>0.3578229252567659</v>
      </c>
      <c r="I1008" s="7"/>
      <c r="J1008" s="2">
        <f t="shared" si="201"/>
        <v>0.67531299197840922</v>
      </c>
      <c r="K1008" s="2">
        <f t="shared" si="202"/>
        <v>0.31749006672164332</v>
      </c>
      <c r="L1008" s="2">
        <f t="shared" si="203"/>
        <v>0</v>
      </c>
      <c r="M1008" s="2">
        <f t="shared" si="204"/>
        <v>7.196941299947468E-3</v>
      </c>
      <c r="N1008" s="53">
        <v>9008</v>
      </c>
      <c r="O1008" s="53">
        <v>4235</v>
      </c>
      <c r="Q1008" s="53">
        <v>74</v>
      </c>
      <c r="X1008" s="53">
        <v>11</v>
      </c>
      <c r="Y1008" s="53">
        <v>11</v>
      </c>
      <c r="AA1008" s="53"/>
      <c r="AG1008" t="str">
        <f t="shared" si="207"/>
        <v>Watertown</v>
      </c>
      <c r="AH1008" t="s">
        <v>1792</v>
      </c>
      <c r="AI1008">
        <v>7</v>
      </c>
      <c r="AK1008" s="92">
        <v>25</v>
      </c>
      <c r="AL1008" s="94">
        <v>17</v>
      </c>
      <c r="AM1008" s="94">
        <v>240</v>
      </c>
      <c r="AN1008" s="98">
        <v>73440</v>
      </c>
      <c r="AO1008" s="98">
        <f t="shared" si="205"/>
        <v>25017</v>
      </c>
      <c r="AP1008" t="s">
        <v>2485</v>
      </c>
      <c r="AQ1008">
        <f t="shared" si="206"/>
        <v>2573440</v>
      </c>
      <c r="AU1008">
        <v>4.16</v>
      </c>
      <c r="AV1008">
        <v>0.05</v>
      </c>
      <c r="AW1008">
        <v>4.1100000000000003</v>
      </c>
    </row>
    <row r="1009" spans="1:49" hidden="1" outlineLevel="1">
      <c r="A1009" s="54" t="s">
        <v>1846</v>
      </c>
      <c r="B1009" s="8" t="s">
        <v>2356</v>
      </c>
      <c r="C1009" s="1">
        <f t="shared" si="197"/>
        <v>6407</v>
      </c>
      <c r="D1009" s="6">
        <f>IF(N1009&gt;0, RANK(N1009,(N1009:P1009,Q1009:AE1009)),0)</f>
        <v>1</v>
      </c>
      <c r="E1009" s="6">
        <f>IF(O1009&gt;0,RANK(O1009,(N1009:P1009,Q1009:AE1009)),0)</f>
        <v>2</v>
      </c>
      <c r="F1009" s="6">
        <f t="shared" si="198"/>
        <v>0</v>
      </c>
      <c r="G1009" s="1">
        <f t="shared" si="199"/>
        <v>648</v>
      </c>
      <c r="H1009" s="2">
        <f t="shared" si="200"/>
        <v>0.10113937880443265</v>
      </c>
      <c r="I1009" s="7"/>
      <c r="J1009" s="2">
        <f t="shared" si="201"/>
        <v>0.5478383018573435</v>
      </c>
      <c r="K1009" s="2">
        <f t="shared" si="202"/>
        <v>0.44669892305291087</v>
      </c>
      <c r="L1009" s="2">
        <f t="shared" si="203"/>
        <v>0</v>
      </c>
      <c r="M1009" s="2">
        <f t="shared" si="204"/>
        <v>5.4627750897456306E-3</v>
      </c>
      <c r="N1009" s="53">
        <v>3510</v>
      </c>
      <c r="O1009" s="53">
        <v>2862</v>
      </c>
      <c r="Q1009" s="53">
        <v>28</v>
      </c>
      <c r="X1009" s="53">
        <v>4</v>
      </c>
      <c r="Y1009" s="53">
        <v>3</v>
      </c>
      <c r="AA1009" s="53"/>
      <c r="AG1009" t="str">
        <f t="shared" si="207"/>
        <v>Wayland</v>
      </c>
      <c r="AH1009" t="s">
        <v>1792</v>
      </c>
      <c r="AI1009">
        <v>0</v>
      </c>
      <c r="AK1009" s="92">
        <v>25</v>
      </c>
      <c r="AL1009" s="94">
        <v>17</v>
      </c>
      <c r="AM1009" s="94">
        <v>245</v>
      </c>
      <c r="AN1009" s="98">
        <v>73790</v>
      </c>
      <c r="AO1009" s="98">
        <f t="shared" si="205"/>
        <v>25017</v>
      </c>
      <c r="AP1009" t="s">
        <v>1353</v>
      </c>
      <c r="AQ1009">
        <f t="shared" si="206"/>
        <v>2573790</v>
      </c>
      <c r="AU1009">
        <v>15.91</v>
      </c>
      <c r="AV1009">
        <v>0.67</v>
      </c>
      <c r="AW1009">
        <v>15.23</v>
      </c>
    </row>
    <row r="1010" spans="1:49" hidden="1" outlineLevel="1">
      <c r="A1010" s="54" t="s">
        <v>1888</v>
      </c>
      <c r="B1010" s="8" t="s">
        <v>2356</v>
      </c>
      <c r="C1010" s="1">
        <f t="shared" si="197"/>
        <v>5077</v>
      </c>
      <c r="D1010" s="6">
        <f>IF(N1010&gt;0, RANK(N1010,(N1010:P1010,Q1010:AE1010)),0)</f>
        <v>1</v>
      </c>
      <c r="E1010" s="6">
        <f>IF(O1010&gt;0,RANK(O1010,(N1010:P1010,Q1010:AE1010)),0)</f>
        <v>2</v>
      </c>
      <c r="F1010" s="6">
        <f t="shared" si="198"/>
        <v>0</v>
      </c>
      <c r="G1010" s="1">
        <f t="shared" si="199"/>
        <v>683</v>
      </c>
      <c r="H1010" s="2">
        <f t="shared" si="200"/>
        <v>0.13452826472326176</v>
      </c>
      <c r="I1010" s="7"/>
      <c r="J1010" s="2">
        <f t="shared" si="201"/>
        <v>0.56174906440811501</v>
      </c>
      <c r="K1010" s="2">
        <f t="shared" si="202"/>
        <v>0.42722079968485327</v>
      </c>
      <c r="L1010" s="2">
        <f t="shared" si="203"/>
        <v>0</v>
      </c>
      <c r="M1010" s="2">
        <f t="shared" si="204"/>
        <v>1.1030135907031724E-2</v>
      </c>
      <c r="N1010" s="53">
        <v>2852</v>
      </c>
      <c r="O1010" s="53">
        <v>2169</v>
      </c>
      <c r="Q1010" s="53">
        <v>44</v>
      </c>
      <c r="X1010" s="53">
        <v>0</v>
      </c>
      <c r="Y1010" s="53">
        <v>12</v>
      </c>
      <c r="AA1010" s="53"/>
      <c r="AG1010" t="str">
        <f t="shared" si="207"/>
        <v>Webster</v>
      </c>
      <c r="AH1010" s="8" t="s">
        <v>1949</v>
      </c>
      <c r="AI1010" s="8">
        <v>2</v>
      </c>
      <c r="AK1010" s="92">
        <v>25</v>
      </c>
      <c r="AL1010" s="94">
        <v>27</v>
      </c>
      <c r="AM1010" s="94">
        <v>270</v>
      </c>
      <c r="AN1010" s="98">
        <v>73895</v>
      </c>
      <c r="AO1010" s="98">
        <f t="shared" si="205"/>
        <v>25027</v>
      </c>
      <c r="AP1010" t="s">
        <v>1353</v>
      </c>
      <c r="AQ1010">
        <f t="shared" si="206"/>
        <v>2573895</v>
      </c>
      <c r="AU1010">
        <v>14.54</v>
      </c>
      <c r="AV1010">
        <v>2.0499999999999998</v>
      </c>
      <c r="AW1010">
        <v>12.49</v>
      </c>
    </row>
    <row r="1011" spans="1:49" hidden="1" outlineLevel="1">
      <c r="A1011" s="54" t="s">
        <v>1561</v>
      </c>
      <c r="B1011" s="8" t="s">
        <v>2356</v>
      </c>
      <c r="C1011" s="1">
        <f t="shared" si="197"/>
        <v>12380</v>
      </c>
      <c r="D1011" s="6">
        <f>IF(N1011&gt;0, RANK(N1011,(N1011:P1011,Q1011:AE1011)),0)</f>
        <v>2</v>
      </c>
      <c r="E1011" s="6">
        <f>IF(O1011&gt;0,RANK(O1011,(N1011:P1011,Q1011:AE1011)),0)</f>
        <v>1</v>
      </c>
      <c r="F1011" s="6">
        <f t="shared" si="198"/>
        <v>0</v>
      </c>
      <c r="G1011" s="1">
        <f t="shared" si="199"/>
        <v>110</v>
      </c>
      <c r="H1011" s="2">
        <f t="shared" si="200"/>
        <v>8.8852988691437811E-3</v>
      </c>
      <c r="I1011" s="7"/>
      <c r="J1011" s="2">
        <f t="shared" si="201"/>
        <v>0.49289176090468495</v>
      </c>
      <c r="K1011" s="2">
        <f t="shared" si="202"/>
        <v>0.5017770597738288</v>
      </c>
      <c r="L1011" s="2">
        <f t="shared" si="203"/>
        <v>0</v>
      </c>
      <c r="M1011" s="2">
        <f t="shared" si="204"/>
        <v>5.3311793214861902E-3</v>
      </c>
      <c r="N1011" s="53">
        <v>6102</v>
      </c>
      <c r="O1011" s="53">
        <v>6212</v>
      </c>
      <c r="Q1011" s="53">
        <v>55</v>
      </c>
      <c r="X1011" s="53">
        <v>4</v>
      </c>
      <c r="Y1011" s="53">
        <v>7</v>
      </c>
      <c r="AA1011" s="53"/>
      <c r="AG1011" t="str">
        <f t="shared" si="207"/>
        <v>Wellesley</v>
      </c>
      <c r="AH1011" t="s">
        <v>2729</v>
      </c>
      <c r="AI1011">
        <v>4</v>
      </c>
      <c r="AK1011" s="92">
        <v>25</v>
      </c>
      <c r="AL1011" s="94">
        <v>21</v>
      </c>
      <c r="AM1011" s="94">
        <v>125</v>
      </c>
      <c r="AN1011" s="98">
        <v>74175</v>
      </c>
      <c r="AO1011" s="98">
        <f t="shared" si="205"/>
        <v>25021</v>
      </c>
      <c r="AP1011" t="s">
        <v>1353</v>
      </c>
      <c r="AQ1011">
        <f t="shared" si="206"/>
        <v>2574175</v>
      </c>
      <c r="AU1011">
        <v>10.49</v>
      </c>
      <c r="AV1011">
        <v>0.31</v>
      </c>
      <c r="AW1011">
        <v>10.18</v>
      </c>
    </row>
    <row r="1012" spans="1:49" hidden="1" outlineLevel="1">
      <c r="A1012" s="54" t="s">
        <v>1122</v>
      </c>
      <c r="B1012" s="8" t="s">
        <v>2356</v>
      </c>
      <c r="C1012" s="1">
        <f t="shared" si="197"/>
        <v>1456</v>
      </c>
      <c r="D1012" s="6">
        <f>IF(N1012&gt;0, RANK(N1012,(N1012:P1012,Q1012:AE1012)),0)</f>
        <v>1</v>
      </c>
      <c r="E1012" s="6">
        <f>IF(O1012&gt;0,RANK(O1012,(N1012:P1012,Q1012:AE1012)),0)</f>
        <v>2</v>
      </c>
      <c r="F1012" s="6">
        <f t="shared" si="198"/>
        <v>0</v>
      </c>
      <c r="G1012" s="1">
        <f t="shared" si="199"/>
        <v>397</v>
      </c>
      <c r="H1012" s="2">
        <f t="shared" si="200"/>
        <v>0.27266483516483514</v>
      </c>
      <c r="I1012" s="7"/>
      <c r="J1012" s="2">
        <f t="shared" si="201"/>
        <v>0.62980769230769229</v>
      </c>
      <c r="K1012" s="2">
        <f t="shared" si="202"/>
        <v>0.35714285714285715</v>
      </c>
      <c r="L1012" s="2">
        <f t="shared" si="203"/>
        <v>0</v>
      </c>
      <c r="M1012" s="2">
        <f t="shared" si="204"/>
        <v>1.3049450549450559E-2</v>
      </c>
      <c r="N1012" s="53">
        <v>917</v>
      </c>
      <c r="O1012" s="53">
        <v>520</v>
      </c>
      <c r="Q1012" s="53">
        <v>13</v>
      </c>
      <c r="X1012" s="53">
        <v>3</v>
      </c>
      <c r="Y1012" s="53">
        <v>3</v>
      </c>
      <c r="AA1012" s="53"/>
      <c r="AG1012" t="str">
        <f t="shared" si="207"/>
        <v>Wellfleet</v>
      </c>
      <c r="AH1012" t="s">
        <v>156</v>
      </c>
      <c r="AI1012">
        <v>10</v>
      </c>
      <c r="AK1012" s="92">
        <v>25</v>
      </c>
      <c r="AL1012" s="94">
        <v>1</v>
      </c>
      <c r="AM1012" s="94">
        <v>70</v>
      </c>
      <c r="AN1012" s="98">
        <v>74385</v>
      </c>
      <c r="AO1012" s="98">
        <f t="shared" si="205"/>
        <v>25001</v>
      </c>
      <c r="AP1012" t="s">
        <v>1353</v>
      </c>
      <c r="AQ1012">
        <f t="shared" si="206"/>
        <v>2574385</v>
      </c>
      <c r="AU1012">
        <v>35.36</v>
      </c>
      <c r="AV1012">
        <v>15.52</v>
      </c>
      <c r="AW1012">
        <v>19.829999999999998</v>
      </c>
    </row>
    <row r="1013" spans="1:49" hidden="1" outlineLevel="1">
      <c r="A1013" s="54" t="s">
        <v>1432</v>
      </c>
      <c r="B1013" s="8" t="s">
        <v>2356</v>
      </c>
      <c r="C1013" s="1">
        <f t="shared" si="197"/>
        <v>341</v>
      </c>
      <c r="D1013" s="6">
        <f>IF(N1013&gt;0, RANK(N1013,(N1013:P1013,Q1013:AE1013)),0)</f>
        <v>1</v>
      </c>
      <c r="E1013" s="6">
        <f>IF(O1013&gt;0,RANK(O1013,(N1013:P1013,Q1013:AE1013)),0)</f>
        <v>2</v>
      </c>
      <c r="F1013" s="6">
        <f t="shared" si="198"/>
        <v>0</v>
      </c>
      <c r="G1013" s="1">
        <f t="shared" si="199"/>
        <v>139</v>
      </c>
      <c r="H1013" s="2">
        <f t="shared" si="200"/>
        <v>0.40762463343108507</v>
      </c>
      <c r="I1013" s="7"/>
      <c r="J1013" s="2">
        <f t="shared" si="201"/>
        <v>0.6920821114369502</v>
      </c>
      <c r="K1013" s="2">
        <f t="shared" si="202"/>
        <v>0.28445747800586513</v>
      </c>
      <c r="L1013" s="2">
        <f t="shared" si="203"/>
        <v>0</v>
      </c>
      <c r="M1013" s="2">
        <f t="shared" si="204"/>
        <v>2.3460410557184674E-2</v>
      </c>
      <c r="N1013" s="53">
        <v>236</v>
      </c>
      <c r="O1013" s="53">
        <v>97</v>
      </c>
      <c r="Q1013" s="53">
        <v>6</v>
      </c>
      <c r="X1013" s="53">
        <v>0</v>
      </c>
      <c r="Y1013" s="53">
        <v>2</v>
      </c>
      <c r="AA1013" s="53"/>
      <c r="AG1013" t="str">
        <f t="shared" si="207"/>
        <v>Wendell</v>
      </c>
      <c r="AH1013" t="s">
        <v>2924</v>
      </c>
      <c r="AI1013">
        <v>1</v>
      </c>
      <c r="AK1013" s="92">
        <v>25</v>
      </c>
      <c r="AL1013" s="94">
        <v>11</v>
      </c>
      <c r="AM1013" s="94">
        <v>125</v>
      </c>
      <c r="AN1013" s="98">
        <v>74525</v>
      </c>
      <c r="AO1013" s="98">
        <f t="shared" si="205"/>
        <v>25011</v>
      </c>
      <c r="AP1013" t="s">
        <v>1353</v>
      </c>
      <c r="AQ1013">
        <f t="shared" si="206"/>
        <v>2574525</v>
      </c>
      <c r="AU1013">
        <v>32.22</v>
      </c>
      <c r="AV1013">
        <v>0.22</v>
      </c>
      <c r="AW1013">
        <v>31.99</v>
      </c>
    </row>
    <row r="1014" spans="1:49" hidden="1" outlineLevel="1">
      <c r="A1014" s="54" t="s">
        <v>1574</v>
      </c>
      <c r="B1014" s="8" t="s">
        <v>2356</v>
      </c>
      <c r="C1014" s="1">
        <f t="shared" si="197"/>
        <v>1751</v>
      </c>
      <c r="D1014" s="6">
        <f>IF(N1014&gt;0, RANK(N1014,(N1014:P1014,Q1014:AE1014)),0)</f>
        <v>2</v>
      </c>
      <c r="E1014" s="6">
        <f>IF(O1014&gt;0,RANK(O1014,(N1014:P1014,Q1014:AE1014)),0)</f>
        <v>1</v>
      </c>
      <c r="F1014" s="6">
        <f t="shared" si="198"/>
        <v>0</v>
      </c>
      <c r="G1014" s="1">
        <f t="shared" si="199"/>
        <v>333</v>
      </c>
      <c r="H1014" s="2">
        <f t="shared" si="200"/>
        <v>0.19017704169046259</v>
      </c>
      <c r="I1014" s="7"/>
      <c r="J1014" s="2">
        <f t="shared" si="201"/>
        <v>0.40319817247287265</v>
      </c>
      <c r="K1014" s="2">
        <f t="shared" si="202"/>
        <v>0.59337521416333527</v>
      </c>
      <c r="L1014" s="2">
        <f t="shared" si="203"/>
        <v>0</v>
      </c>
      <c r="M1014" s="2">
        <f t="shared" si="204"/>
        <v>3.4266133637921303E-3</v>
      </c>
      <c r="N1014" s="53">
        <v>706</v>
      </c>
      <c r="O1014" s="53">
        <v>1039</v>
      </c>
      <c r="Q1014" s="53">
        <v>6</v>
      </c>
      <c r="X1014" s="53">
        <v>0</v>
      </c>
      <c r="Y1014" s="53">
        <v>0</v>
      </c>
      <c r="AA1014" s="53"/>
      <c r="AG1014" t="str">
        <f t="shared" si="207"/>
        <v>Wenham</v>
      </c>
      <c r="AH1014" t="s">
        <v>1956</v>
      </c>
      <c r="AI1014">
        <v>6</v>
      </c>
      <c r="AK1014" s="92">
        <v>25</v>
      </c>
      <c r="AL1014" s="94">
        <v>9</v>
      </c>
      <c r="AM1014" s="94">
        <v>165</v>
      </c>
      <c r="AN1014" s="98">
        <v>74595</v>
      </c>
      <c r="AO1014" s="98">
        <f t="shared" si="205"/>
        <v>25009</v>
      </c>
      <c r="AP1014" t="s">
        <v>1353</v>
      </c>
      <c r="AQ1014">
        <f t="shared" si="206"/>
        <v>2574595</v>
      </c>
      <c r="AU1014">
        <v>8.09</v>
      </c>
      <c r="AV1014">
        <v>0.37</v>
      </c>
      <c r="AW1014">
        <v>7.72</v>
      </c>
    </row>
    <row r="1015" spans="1:49" hidden="1" outlineLevel="1">
      <c r="A1015" s="54" t="s">
        <v>130</v>
      </c>
      <c r="B1015" s="8" t="s">
        <v>2356</v>
      </c>
      <c r="C1015" s="1">
        <f t="shared" ref="C1015:C1046" si="208">SUM(N1015:AE1015)</f>
        <v>3067</v>
      </c>
      <c r="D1015" s="6">
        <f>IF(N1015&gt;0, RANK(N1015,(N1015:P1015,Q1015:AE1015)),0)</f>
        <v>2</v>
      </c>
      <c r="E1015" s="6">
        <f>IF(O1015&gt;0,RANK(O1015,(N1015:P1015,Q1015:AE1015)),0)</f>
        <v>1</v>
      </c>
      <c r="F1015" s="6">
        <f t="shared" ref="F1015:F1046" si="209">IF(P1015&gt;0,RANK(P1015,(N1015:AE1015)),0)</f>
        <v>0</v>
      </c>
      <c r="G1015" s="1">
        <f t="shared" ref="G1015:G1046" si="210">IF(C1015&gt;0,MAX(N1015:P1015)-LARGE(N1015:P1015,2),0)</f>
        <v>349</v>
      </c>
      <c r="H1015" s="2">
        <f t="shared" ref="H1015:H1046" si="211">IF(C1015&gt;0,G1015/C1015,0)</f>
        <v>0.11379197913270296</v>
      </c>
      <c r="I1015" s="7"/>
      <c r="J1015" s="2">
        <f t="shared" ref="J1015:J1046" si="212">IF(C1015=0,"-",N1015/C1015)</f>
        <v>0.43984349527225303</v>
      </c>
      <c r="K1015" s="2">
        <f t="shared" ref="K1015:K1046" si="213">IF(C1015=0,"-",O1015/C1015)</f>
        <v>0.55363547440495597</v>
      </c>
      <c r="L1015" s="2">
        <f t="shared" ref="L1015:L1046" si="214">IF(C1015=0,"-",P1015/C1015)</f>
        <v>0</v>
      </c>
      <c r="M1015" s="2">
        <f t="shared" ref="M1015:M1046" si="215">IF(C1015=0,"-",(1-J1015-K1015-L1015))</f>
        <v>6.5210303227910549E-3</v>
      </c>
      <c r="N1015" s="53">
        <v>1349</v>
      </c>
      <c r="O1015" s="53">
        <v>1698</v>
      </c>
      <c r="Q1015" s="53">
        <v>16</v>
      </c>
      <c r="X1015" s="53">
        <v>0</v>
      </c>
      <c r="Y1015" s="53">
        <v>4</v>
      </c>
      <c r="AA1015" s="53"/>
      <c r="AG1015" t="str">
        <f t="shared" si="207"/>
        <v>West Boylston</v>
      </c>
      <c r="AH1015" s="8" t="s">
        <v>1949</v>
      </c>
      <c r="AI1015" s="8">
        <v>3</v>
      </c>
      <c r="AK1015" s="92">
        <v>25</v>
      </c>
      <c r="AL1015" s="94">
        <v>27</v>
      </c>
      <c r="AM1015" s="94">
        <v>280</v>
      </c>
      <c r="AN1015" s="98">
        <v>75155</v>
      </c>
      <c r="AO1015" s="98">
        <f t="shared" ref="AO1015:AO1045" si="216">AK1015*1000+AL1015</f>
        <v>25027</v>
      </c>
      <c r="AP1015" t="s">
        <v>1353</v>
      </c>
      <c r="AQ1015">
        <f t="shared" ref="AQ1015:AQ1045" si="217">AK1015*100000+AN1015</f>
        <v>2575155</v>
      </c>
      <c r="AU1015">
        <v>13.84</v>
      </c>
      <c r="AV1015">
        <v>0.95</v>
      </c>
      <c r="AW1015">
        <v>12.9</v>
      </c>
    </row>
    <row r="1016" spans="1:49" hidden="1" outlineLevel="1">
      <c r="A1016" s="54" t="s">
        <v>2005</v>
      </c>
      <c r="B1016" s="8" t="s">
        <v>2356</v>
      </c>
      <c r="C1016" s="1">
        <f t="shared" si="208"/>
        <v>3020</v>
      </c>
      <c r="D1016" s="6">
        <f>IF(N1016&gt;0, RANK(N1016,(N1016:P1016,Q1016:AE1016)),0)</f>
        <v>2</v>
      </c>
      <c r="E1016" s="6">
        <f>IF(O1016&gt;0,RANK(O1016,(N1016:P1016,Q1016:AE1016)),0)</f>
        <v>1</v>
      </c>
      <c r="F1016" s="6">
        <f t="shared" si="209"/>
        <v>0</v>
      </c>
      <c r="G1016" s="1">
        <f t="shared" si="210"/>
        <v>536</v>
      </c>
      <c r="H1016" s="2">
        <f t="shared" si="211"/>
        <v>0.17748344370860927</v>
      </c>
      <c r="I1016" s="7"/>
      <c r="J1016" s="2">
        <f t="shared" si="212"/>
        <v>0.40629139072847681</v>
      </c>
      <c r="K1016" s="2">
        <f t="shared" si="213"/>
        <v>0.58377483443708611</v>
      </c>
      <c r="L1016" s="2">
        <f t="shared" si="214"/>
        <v>0</v>
      </c>
      <c r="M1016" s="2">
        <f t="shared" si="215"/>
        <v>9.9337748344370258E-3</v>
      </c>
      <c r="N1016" s="53">
        <v>1227</v>
      </c>
      <c r="O1016" s="53">
        <v>1763</v>
      </c>
      <c r="Q1016" s="53">
        <v>21</v>
      </c>
      <c r="X1016" s="53">
        <v>5</v>
      </c>
      <c r="Y1016" s="53">
        <v>4</v>
      </c>
      <c r="AA1016" s="53"/>
      <c r="AG1016" t="str">
        <f t="shared" ref="AG1016:AG1046" si="218">A1016</f>
        <v>West Bridgewater</v>
      </c>
      <c r="AH1016" t="s">
        <v>1668</v>
      </c>
      <c r="AI1016">
        <v>9</v>
      </c>
      <c r="AK1016" s="92">
        <v>25</v>
      </c>
      <c r="AL1016" s="94">
        <v>23</v>
      </c>
      <c r="AM1016" s="94">
        <v>130</v>
      </c>
      <c r="AN1016" s="98">
        <v>75260</v>
      </c>
      <c r="AO1016" s="98">
        <f t="shared" si="216"/>
        <v>25023</v>
      </c>
      <c r="AP1016" t="s">
        <v>1353</v>
      </c>
      <c r="AQ1016">
        <f t="shared" si="217"/>
        <v>2575260</v>
      </c>
      <c r="AU1016">
        <v>15.83</v>
      </c>
      <c r="AV1016">
        <v>0.09</v>
      </c>
      <c r="AW1016">
        <v>15.74</v>
      </c>
    </row>
    <row r="1017" spans="1:49" hidden="1" outlineLevel="1">
      <c r="A1017" s="54" t="s">
        <v>1159</v>
      </c>
      <c r="B1017" s="8" t="s">
        <v>2356</v>
      </c>
      <c r="C1017" s="1">
        <f t="shared" si="208"/>
        <v>1317</v>
      </c>
      <c r="D1017" s="6">
        <f>IF(N1017&gt;0, RANK(N1017,(N1017:P1017,Q1017:AE1017)),0)</f>
        <v>2</v>
      </c>
      <c r="E1017" s="6">
        <f>IF(O1017&gt;0,RANK(O1017,(N1017:P1017,Q1017:AE1017)),0)</f>
        <v>1</v>
      </c>
      <c r="F1017" s="6">
        <f t="shared" si="209"/>
        <v>0</v>
      </c>
      <c r="G1017" s="1">
        <f t="shared" si="210"/>
        <v>152</v>
      </c>
      <c r="H1017" s="2">
        <f t="shared" si="211"/>
        <v>0.11541381928625664</v>
      </c>
      <c r="I1017" s="7"/>
      <c r="J1017" s="2">
        <f t="shared" si="212"/>
        <v>0.43659832953682615</v>
      </c>
      <c r="K1017" s="2">
        <f t="shared" si="213"/>
        <v>0.5520121488230828</v>
      </c>
      <c r="L1017" s="2">
        <f t="shared" si="214"/>
        <v>0</v>
      </c>
      <c r="M1017" s="2">
        <f t="shared" si="215"/>
        <v>1.1389521640091105E-2</v>
      </c>
      <c r="N1017" s="53">
        <v>575</v>
      </c>
      <c r="O1017" s="53">
        <v>727</v>
      </c>
      <c r="Q1017" s="53">
        <v>10</v>
      </c>
      <c r="X1017" s="53">
        <v>3</v>
      </c>
      <c r="Y1017" s="53">
        <v>2</v>
      </c>
      <c r="AA1017" s="53"/>
      <c r="AG1017" t="str">
        <f t="shared" si="218"/>
        <v>West Brookfield</v>
      </c>
      <c r="AH1017" s="8" t="s">
        <v>1949</v>
      </c>
      <c r="AI1017" s="8">
        <v>1</v>
      </c>
      <c r="AK1017" s="92">
        <v>25</v>
      </c>
      <c r="AL1017" s="94">
        <v>27</v>
      </c>
      <c r="AM1017" s="94">
        <v>285</v>
      </c>
      <c r="AN1017" s="98">
        <v>75400</v>
      </c>
      <c r="AO1017" s="98">
        <f t="shared" si="216"/>
        <v>25027</v>
      </c>
      <c r="AP1017" t="s">
        <v>1353</v>
      </c>
      <c r="AQ1017">
        <f t="shared" si="217"/>
        <v>2575400</v>
      </c>
      <c r="AU1017">
        <v>21.12</v>
      </c>
      <c r="AV1017">
        <v>0.64</v>
      </c>
      <c r="AW1017">
        <v>20.47</v>
      </c>
    </row>
    <row r="1018" spans="1:49" hidden="1" outlineLevel="1">
      <c r="A1018" s="54" t="s">
        <v>585</v>
      </c>
      <c r="B1018" s="8" t="s">
        <v>2356</v>
      </c>
      <c r="C1018" s="1">
        <f t="shared" si="208"/>
        <v>1823</v>
      </c>
      <c r="D1018" s="6">
        <f>IF(N1018&gt;0, RANK(N1018,(N1018:P1018,Q1018:AE1018)),0)</f>
        <v>2</v>
      </c>
      <c r="E1018" s="6">
        <f>IF(O1018&gt;0,RANK(O1018,(N1018:P1018,Q1018:AE1018)),0)</f>
        <v>1</v>
      </c>
      <c r="F1018" s="6">
        <f t="shared" si="209"/>
        <v>0</v>
      </c>
      <c r="G1018" s="1">
        <f t="shared" si="210"/>
        <v>109</v>
      </c>
      <c r="H1018" s="2">
        <f t="shared" si="211"/>
        <v>5.979155238617663E-2</v>
      </c>
      <c r="I1018" s="7"/>
      <c r="J1018" s="2">
        <f t="shared" si="212"/>
        <v>0.46461876028524413</v>
      </c>
      <c r="K1018" s="2">
        <f t="shared" si="213"/>
        <v>0.52441031267142069</v>
      </c>
      <c r="L1018" s="2">
        <f t="shared" si="214"/>
        <v>0</v>
      </c>
      <c r="M1018" s="2">
        <f t="shared" si="215"/>
        <v>1.0970927043335243E-2</v>
      </c>
      <c r="N1018" s="53">
        <v>847</v>
      </c>
      <c r="O1018" s="53">
        <v>956</v>
      </c>
      <c r="Q1018" s="53">
        <v>14</v>
      </c>
      <c r="X1018" s="53">
        <v>2</v>
      </c>
      <c r="Y1018" s="53">
        <v>4</v>
      </c>
      <c r="AA1018" s="53"/>
      <c r="AG1018" t="str">
        <f t="shared" si="218"/>
        <v>West Newbury</v>
      </c>
      <c r="AH1018" t="s">
        <v>1956</v>
      </c>
      <c r="AI1018">
        <v>6</v>
      </c>
      <c r="AK1018" s="92">
        <v>25</v>
      </c>
      <c r="AL1018" s="94">
        <v>9</v>
      </c>
      <c r="AM1018" s="94">
        <v>170</v>
      </c>
      <c r="AN1018" s="98">
        <v>77150</v>
      </c>
      <c r="AO1018" s="98">
        <f t="shared" si="216"/>
        <v>25009</v>
      </c>
      <c r="AP1018" t="s">
        <v>1353</v>
      </c>
      <c r="AQ1018">
        <f t="shared" si="217"/>
        <v>2577150</v>
      </c>
      <c r="AU1018">
        <v>14.6</v>
      </c>
      <c r="AV1018">
        <v>1.08</v>
      </c>
      <c r="AW1018">
        <v>13.52</v>
      </c>
    </row>
    <row r="1019" spans="1:49" hidden="1" outlineLevel="1">
      <c r="A1019" s="54" t="s">
        <v>1978</v>
      </c>
      <c r="B1019" s="8" t="s">
        <v>2356</v>
      </c>
      <c r="C1019" s="1">
        <f t="shared" si="208"/>
        <v>10048</v>
      </c>
      <c r="D1019" s="6">
        <f>IF(N1019&gt;0, RANK(N1019,(N1019:P1019,Q1019:AE1019)),0)</f>
        <v>2</v>
      </c>
      <c r="E1019" s="6">
        <f>IF(O1019&gt;0,RANK(O1019,(N1019:P1019,Q1019:AE1019)),0)</f>
        <v>1</v>
      </c>
      <c r="F1019" s="6">
        <f t="shared" si="209"/>
        <v>0</v>
      </c>
      <c r="G1019" s="1">
        <f t="shared" si="210"/>
        <v>341</v>
      </c>
      <c r="H1019" s="2">
        <f t="shared" si="211"/>
        <v>3.3937101910828028E-2</v>
      </c>
      <c r="I1019" s="7"/>
      <c r="J1019" s="2">
        <f t="shared" si="212"/>
        <v>0.47740843949044587</v>
      </c>
      <c r="K1019" s="2">
        <f t="shared" si="213"/>
        <v>0.51134554140127386</v>
      </c>
      <c r="L1019" s="2">
        <f t="shared" si="214"/>
        <v>0</v>
      </c>
      <c r="M1019" s="2">
        <f t="shared" si="215"/>
        <v>1.124601910828027E-2</v>
      </c>
      <c r="N1019" s="53">
        <v>4797</v>
      </c>
      <c r="O1019" s="53">
        <v>5138</v>
      </c>
      <c r="Q1019" s="53">
        <v>81</v>
      </c>
      <c r="X1019" s="53">
        <v>1</v>
      </c>
      <c r="Y1019" s="53">
        <v>31</v>
      </c>
      <c r="AA1019" s="53"/>
      <c r="AG1019" t="str">
        <f t="shared" si="218"/>
        <v>West Springfield</v>
      </c>
      <c r="AH1019" t="s">
        <v>271</v>
      </c>
      <c r="AI1019">
        <v>1</v>
      </c>
      <c r="AK1019" s="92">
        <v>25</v>
      </c>
      <c r="AL1019" s="94">
        <v>13</v>
      </c>
      <c r="AM1019" s="94">
        <v>110</v>
      </c>
      <c r="AN1019" s="98">
        <v>77850</v>
      </c>
      <c r="AO1019" s="98">
        <f t="shared" si="216"/>
        <v>25013</v>
      </c>
      <c r="AP1019" t="s">
        <v>2485</v>
      </c>
      <c r="AQ1019">
        <f t="shared" si="217"/>
        <v>2577850</v>
      </c>
      <c r="AU1019">
        <v>17.54</v>
      </c>
      <c r="AV1019">
        <v>0.79</v>
      </c>
      <c r="AW1019">
        <v>16.75</v>
      </c>
    </row>
    <row r="1020" spans="1:49" hidden="1" outlineLevel="1">
      <c r="A1020" s="54" t="s">
        <v>1982</v>
      </c>
      <c r="B1020" s="8" t="s">
        <v>2356</v>
      </c>
      <c r="C1020" s="1">
        <f t="shared" si="208"/>
        <v>622</v>
      </c>
      <c r="D1020" s="6">
        <f>IF(N1020&gt;0, RANK(N1020,(N1020:P1020,Q1020:AE1020)),0)</f>
        <v>1</v>
      </c>
      <c r="E1020" s="6">
        <f>IF(O1020&gt;0,RANK(O1020,(N1020:P1020,Q1020:AE1020)),0)</f>
        <v>2</v>
      </c>
      <c r="F1020" s="6">
        <f t="shared" si="209"/>
        <v>0</v>
      </c>
      <c r="G1020" s="1">
        <f t="shared" si="210"/>
        <v>141</v>
      </c>
      <c r="H1020" s="2">
        <f t="shared" si="211"/>
        <v>0.22668810289389069</v>
      </c>
      <c r="I1020" s="7"/>
      <c r="J1020" s="2">
        <f t="shared" si="212"/>
        <v>0.60771704180064312</v>
      </c>
      <c r="K1020" s="2">
        <f t="shared" si="213"/>
        <v>0.38102893890675243</v>
      </c>
      <c r="L1020" s="2">
        <f t="shared" si="214"/>
        <v>0</v>
      </c>
      <c r="M1020" s="2">
        <f t="shared" si="215"/>
        <v>1.1254019292604445E-2</v>
      </c>
      <c r="N1020" s="53">
        <v>378</v>
      </c>
      <c r="O1020" s="53">
        <v>237</v>
      </c>
      <c r="Q1020" s="53">
        <v>4</v>
      </c>
      <c r="X1020" s="53">
        <v>2</v>
      </c>
      <c r="Y1020" s="53">
        <v>1</v>
      </c>
      <c r="AA1020" s="53"/>
      <c r="AG1020" t="str">
        <f t="shared" si="218"/>
        <v>West Stockbridge</v>
      </c>
      <c r="AH1020" t="s">
        <v>1968</v>
      </c>
      <c r="AI1020">
        <v>1</v>
      </c>
      <c r="AK1020" s="92">
        <v>25</v>
      </c>
      <c r="AL1020" s="94">
        <v>3</v>
      </c>
      <c r="AM1020" s="94">
        <v>150</v>
      </c>
      <c r="AN1020" s="98">
        <v>77990</v>
      </c>
      <c r="AO1020" s="98">
        <f t="shared" si="216"/>
        <v>25003</v>
      </c>
      <c r="AP1020" t="s">
        <v>1353</v>
      </c>
      <c r="AQ1020">
        <f t="shared" si="217"/>
        <v>2577990</v>
      </c>
      <c r="AU1020">
        <v>18.63</v>
      </c>
      <c r="AV1020">
        <v>0.16</v>
      </c>
      <c r="AW1020">
        <v>18.48</v>
      </c>
    </row>
    <row r="1021" spans="1:49" hidden="1" outlineLevel="1">
      <c r="A1021" s="54" t="s">
        <v>1379</v>
      </c>
      <c r="B1021" s="8" t="s">
        <v>2356</v>
      </c>
      <c r="C1021" s="1">
        <f t="shared" si="208"/>
        <v>1019</v>
      </c>
      <c r="D1021" s="6">
        <f>IF(N1021&gt;0, RANK(N1021,(N1021:P1021,Q1021:AE1021)),0)</f>
        <v>1</v>
      </c>
      <c r="E1021" s="6">
        <f>IF(O1021&gt;0,RANK(O1021,(N1021:P1021,Q1021:AE1021)),0)</f>
        <v>2</v>
      </c>
      <c r="F1021" s="6">
        <f t="shared" si="209"/>
        <v>0</v>
      </c>
      <c r="G1021" s="1">
        <f t="shared" si="210"/>
        <v>454</v>
      </c>
      <c r="H1021" s="2">
        <f t="shared" si="211"/>
        <v>0.44553483807654565</v>
      </c>
      <c r="I1021" s="7"/>
      <c r="J1021" s="2">
        <f t="shared" si="212"/>
        <v>0.7163886162904809</v>
      </c>
      <c r="K1021" s="2">
        <f t="shared" si="213"/>
        <v>0.27085377821393525</v>
      </c>
      <c r="L1021" s="2">
        <f t="shared" si="214"/>
        <v>0</v>
      </c>
      <c r="M1021" s="2">
        <f t="shared" si="215"/>
        <v>1.2757605495583857E-2</v>
      </c>
      <c r="N1021" s="53">
        <v>730</v>
      </c>
      <c r="O1021" s="53">
        <v>276</v>
      </c>
      <c r="Q1021" s="53">
        <v>12</v>
      </c>
      <c r="X1021" s="53">
        <v>0</v>
      </c>
      <c r="Y1021" s="53">
        <v>1</v>
      </c>
      <c r="AA1021" s="53"/>
      <c r="AG1021" t="str">
        <f t="shared" si="218"/>
        <v>West Tisbury</v>
      </c>
      <c r="AH1021" t="s">
        <v>1722</v>
      </c>
      <c r="AI1021">
        <v>10</v>
      </c>
      <c r="AK1021" s="92">
        <v>25</v>
      </c>
      <c r="AL1021" s="94">
        <v>7</v>
      </c>
      <c r="AM1021" s="94">
        <v>35</v>
      </c>
      <c r="AN1021" s="98">
        <v>78235</v>
      </c>
      <c r="AO1021" s="98">
        <f t="shared" si="216"/>
        <v>25007</v>
      </c>
      <c r="AP1021" t="s">
        <v>1353</v>
      </c>
      <c r="AQ1021">
        <f t="shared" si="217"/>
        <v>2578235</v>
      </c>
      <c r="AU1021">
        <v>41.74</v>
      </c>
      <c r="AV1021">
        <v>16.73</v>
      </c>
      <c r="AW1021">
        <v>25.01</v>
      </c>
    </row>
    <row r="1022" spans="1:49" hidden="1" outlineLevel="1">
      <c r="A1022" s="54" t="s">
        <v>2681</v>
      </c>
      <c r="B1022" s="8" t="s">
        <v>2356</v>
      </c>
      <c r="C1022" s="1">
        <f t="shared" si="208"/>
        <v>6297</v>
      </c>
      <c r="D1022" s="6">
        <f>IF(N1022&gt;0, RANK(N1022,(N1022:P1022,Q1022:AE1022)),0)</f>
        <v>2</v>
      </c>
      <c r="E1022" s="6">
        <f>IF(O1022&gt;0,RANK(O1022,(N1022:P1022,Q1022:AE1022)),0)</f>
        <v>1</v>
      </c>
      <c r="F1022" s="6">
        <f t="shared" si="209"/>
        <v>0</v>
      </c>
      <c r="G1022" s="1">
        <f t="shared" si="210"/>
        <v>272</v>
      </c>
      <c r="H1022" s="2">
        <f t="shared" si="211"/>
        <v>4.3195172304271875E-2</v>
      </c>
      <c r="I1022" s="7"/>
      <c r="J1022" s="2">
        <f t="shared" si="212"/>
        <v>0.47435286644433855</v>
      </c>
      <c r="K1022" s="2">
        <f t="shared" si="213"/>
        <v>0.51754803874861044</v>
      </c>
      <c r="L1022" s="2">
        <f t="shared" si="214"/>
        <v>0</v>
      </c>
      <c r="M1022" s="2">
        <f t="shared" si="215"/>
        <v>8.099094807050955E-3</v>
      </c>
      <c r="N1022" s="53">
        <v>2987</v>
      </c>
      <c r="O1022" s="53">
        <v>3259</v>
      </c>
      <c r="Q1022" s="53">
        <v>46</v>
      </c>
      <c r="X1022" s="53">
        <v>0</v>
      </c>
      <c r="Y1022" s="53">
        <v>5</v>
      </c>
      <c r="AA1022" s="53"/>
      <c r="AG1022" t="str">
        <f t="shared" si="218"/>
        <v>Westborough</v>
      </c>
      <c r="AH1022" s="8" t="s">
        <v>1949</v>
      </c>
      <c r="AI1022" s="8">
        <v>3</v>
      </c>
      <c r="AK1022" s="92">
        <v>25</v>
      </c>
      <c r="AL1022" s="94">
        <v>27</v>
      </c>
      <c r="AM1022" s="94">
        <v>275</v>
      </c>
      <c r="AN1022" s="98">
        <v>75015</v>
      </c>
      <c r="AO1022" s="98">
        <f t="shared" si="216"/>
        <v>25027</v>
      </c>
      <c r="AP1022" t="s">
        <v>1353</v>
      </c>
      <c r="AQ1022">
        <f t="shared" si="217"/>
        <v>2575015</v>
      </c>
      <c r="AU1022">
        <v>21.63</v>
      </c>
      <c r="AV1022">
        <v>1.1000000000000001</v>
      </c>
      <c r="AW1022">
        <v>20.52</v>
      </c>
    </row>
    <row r="1023" spans="1:49" hidden="1" outlineLevel="1">
      <c r="A1023" s="54" t="s">
        <v>267</v>
      </c>
      <c r="B1023" s="8" t="s">
        <v>2356</v>
      </c>
      <c r="C1023" s="1">
        <f t="shared" si="208"/>
        <v>13516</v>
      </c>
      <c r="D1023" s="6">
        <f>IF(N1023&gt;0, RANK(N1023,(N1023:P1023,Q1023:AE1023)),0)</f>
        <v>1</v>
      </c>
      <c r="E1023" s="6">
        <f>IF(O1023&gt;0,RANK(O1023,(N1023:P1023,Q1023:AE1023)),0)</f>
        <v>2</v>
      </c>
      <c r="F1023" s="6">
        <f t="shared" si="209"/>
        <v>0</v>
      </c>
      <c r="G1023" s="1">
        <f t="shared" si="210"/>
        <v>23</v>
      </c>
      <c r="H1023" s="2">
        <f t="shared" si="211"/>
        <v>1.7016868896123113E-3</v>
      </c>
      <c r="I1023" s="7"/>
      <c r="J1023" s="2">
        <f t="shared" si="212"/>
        <v>0.49630068067475586</v>
      </c>
      <c r="K1023" s="2">
        <f t="shared" si="213"/>
        <v>0.49459899378514355</v>
      </c>
      <c r="L1023" s="2">
        <f t="shared" si="214"/>
        <v>0</v>
      </c>
      <c r="M1023" s="2">
        <f t="shared" si="215"/>
        <v>9.1003255401005956E-3</v>
      </c>
      <c r="N1023" s="53">
        <v>6708</v>
      </c>
      <c r="O1023" s="53">
        <v>6685</v>
      </c>
      <c r="Q1023" s="53">
        <v>95</v>
      </c>
      <c r="X1023" s="53">
        <v>5</v>
      </c>
      <c r="Y1023" s="53">
        <v>23</v>
      </c>
      <c r="AA1023" s="53"/>
      <c r="AG1023" t="str">
        <f t="shared" si="218"/>
        <v>Westfield</v>
      </c>
      <c r="AH1023" t="s">
        <v>271</v>
      </c>
      <c r="AI1023">
        <v>1</v>
      </c>
      <c r="AK1023" s="92">
        <v>25</v>
      </c>
      <c r="AL1023" s="94">
        <v>13</v>
      </c>
      <c r="AM1023" s="94">
        <v>105</v>
      </c>
      <c r="AN1023" s="98">
        <v>76030</v>
      </c>
      <c r="AO1023" s="98">
        <f t="shared" si="216"/>
        <v>25013</v>
      </c>
      <c r="AP1023" t="s">
        <v>2485</v>
      </c>
      <c r="AQ1023">
        <f t="shared" si="217"/>
        <v>2576030</v>
      </c>
      <c r="AU1023">
        <v>47.32</v>
      </c>
      <c r="AV1023">
        <v>0.74</v>
      </c>
      <c r="AW1023">
        <v>46.58</v>
      </c>
    </row>
    <row r="1024" spans="1:49" hidden="1" outlineLevel="1">
      <c r="A1024" s="54" t="s">
        <v>2060</v>
      </c>
      <c r="B1024" s="8" t="s">
        <v>2356</v>
      </c>
      <c r="C1024" s="1">
        <f t="shared" si="208"/>
        <v>7797</v>
      </c>
      <c r="D1024" s="6">
        <f>IF(N1024&gt;0, RANK(N1024,(N1024:P1024,Q1024:AE1024)),0)</f>
        <v>2</v>
      </c>
      <c r="E1024" s="6">
        <f>IF(O1024&gt;0,RANK(O1024,(N1024:P1024,Q1024:AE1024)),0)</f>
        <v>1</v>
      </c>
      <c r="F1024" s="6">
        <f t="shared" si="209"/>
        <v>0</v>
      </c>
      <c r="G1024" s="1">
        <f t="shared" si="210"/>
        <v>347</v>
      </c>
      <c r="H1024" s="2">
        <f t="shared" si="211"/>
        <v>4.4504296524304217E-2</v>
      </c>
      <c r="I1024" s="7"/>
      <c r="J1024" s="2">
        <f t="shared" si="212"/>
        <v>0.47351545466204953</v>
      </c>
      <c r="K1024" s="2">
        <f t="shared" si="213"/>
        <v>0.51801975118635368</v>
      </c>
      <c r="L1024" s="2">
        <f t="shared" si="214"/>
        <v>0</v>
      </c>
      <c r="M1024" s="2">
        <f t="shared" si="215"/>
        <v>8.4647941515968439E-3</v>
      </c>
      <c r="N1024" s="53">
        <v>3692</v>
      </c>
      <c r="O1024" s="53">
        <v>4039</v>
      </c>
      <c r="Q1024" s="53">
        <v>48</v>
      </c>
      <c r="X1024" s="53">
        <v>6</v>
      </c>
      <c r="Y1024" s="53">
        <v>12</v>
      </c>
      <c r="AA1024" s="53"/>
      <c r="AG1024" t="str">
        <f t="shared" si="218"/>
        <v>Westford</v>
      </c>
      <c r="AH1024" t="s">
        <v>1792</v>
      </c>
      <c r="AI1024">
        <v>5</v>
      </c>
      <c r="AK1024" s="92">
        <v>25</v>
      </c>
      <c r="AL1024" s="94">
        <v>17</v>
      </c>
      <c r="AM1024" s="94">
        <v>250</v>
      </c>
      <c r="AN1024" s="98">
        <v>76135</v>
      </c>
      <c r="AO1024" s="98">
        <f t="shared" si="216"/>
        <v>25017</v>
      </c>
      <c r="AP1024" t="s">
        <v>1353</v>
      </c>
      <c r="AQ1024">
        <f t="shared" si="217"/>
        <v>2576135</v>
      </c>
      <c r="AU1024">
        <v>31.33</v>
      </c>
      <c r="AV1024">
        <v>0.72</v>
      </c>
      <c r="AW1024">
        <v>30.61</v>
      </c>
    </row>
    <row r="1025" spans="1:49" hidden="1" outlineLevel="1">
      <c r="A1025" s="54" t="s">
        <v>468</v>
      </c>
      <c r="B1025" s="8" t="s">
        <v>2356</v>
      </c>
      <c r="C1025" s="1">
        <f t="shared" si="208"/>
        <v>676</v>
      </c>
      <c r="D1025" s="6">
        <f>IF(N1025&gt;0, RANK(N1025,(N1025:P1025,Q1025:AE1025)),0)</f>
        <v>2</v>
      </c>
      <c r="E1025" s="6">
        <f>IF(O1025&gt;0,RANK(O1025,(N1025:P1025,Q1025:AE1025)),0)</f>
        <v>1</v>
      </c>
      <c r="F1025" s="6">
        <f t="shared" si="209"/>
        <v>0</v>
      </c>
      <c r="G1025" s="1">
        <f t="shared" si="210"/>
        <v>78</v>
      </c>
      <c r="H1025" s="2">
        <f t="shared" si="211"/>
        <v>0.11538461538461539</v>
      </c>
      <c r="I1025" s="7"/>
      <c r="J1025" s="2">
        <f t="shared" si="212"/>
        <v>0.4349112426035503</v>
      </c>
      <c r="K1025" s="2">
        <f t="shared" si="213"/>
        <v>0.55029585798816572</v>
      </c>
      <c r="L1025" s="2">
        <f t="shared" si="214"/>
        <v>0</v>
      </c>
      <c r="M1025" s="2">
        <f t="shared" si="215"/>
        <v>1.4792899408283988E-2</v>
      </c>
      <c r="N1025" s="53">
        <v>294</v>
      </c>
      <c r="O1025" s="53">
        <v>372</v>
      </c>
      <c r="Q1025" s="53">
        <v>9</v>
      </c>
      <c r="X1025" s="53">
        <v>0</v>
      </c>
      <c r="Y1025" s="53">
        <v>1</v>
      </c>
      <c r="AA1025" s="53"/>
      <c r="AG1025" t="str">
        <f t="shared" si="218"/>
        <v>Westhampton</v>
      </c>
      <c r="AH1025" t="s">
        <v>1068</v>
      </c>
      <c r="AI1025">
        <v>1</v>
      </c>
      <c r="AK1025" s="92">
        <v>25</v>
      </c>
      <c r="AL1025" s="94">
        <v>15</v>
      </c>
      <c r="AM1025" s="94">
        <v>90</v>
      </c>
      <c r="AN1025" s="98">
        <v>76380</v>
      </c>
      <c r="AO1025" s="98">
        <f t="shared" si="216"/>
        <v>25015</v>
      </c>
      <c r="AP1025" t="s">
        <v>1353</v>
      </c>
      <c r="AQ1025">
        <f t="shared" si="217"/>
        <v>2576380</v>
      </c>
      <c r="AU1025">
        <v>27.34</v>
      </c>
      <c r="AV1025">
        <v>0.2</v>
      </c>
      <c r="AW1025">
        <v>27.14</v>
      </c>
    </row>
    <row r="1026" spans="1:49" hidden="1" outlineLevel="1">
      <c r="A1026" s="54" t="s">
        <v>929</v>
      </c>
      <c r="B1026" s="8" t="s">
        <v>2356</v>
      </c>
      <c r="C1026" s="1">
        <f t="shared" si="208"/>
        <v>2563</v>
      </c>
      <c r="D1026" s="6">
        <f>IF(N1026&gt;0, RANK(N1026,(N1026:P1026,Q1026:AE1026)),0)</f>
        <v>1</v>
      </c>
      <c r="E1026" s="6">
        <f>IF(O1026&gt;0,RANK(O1026,(N1026:P1026,Q1026:AE1026)),0)</f>
        <v>1</v>
      </c>
      <c r="F1026" s="6">
        <f t="shared" si="209"/>
        <v>0</v>
      </c>
      <c r="G1026" s="1">
        <f t="shared" si="210"/>
        <v>0</v>
      </c>
      <c r="H1026" s="2">
        <f t="shared" si="211"/>
        <v>0</v>
      </c>
      <c r="I1026" s="7"/>
      <c r="J1026" s="2">
        <f t="shared" si="212"/>
        <v>0.49512290284822474</v>
      </c>
      <c r="K1026" s="2">
        <f t="shared" si="213"/>
        <v>0.49512290284822474</v>
      </c>
      <c r="L1026" s="2">
        <f t="shared" si="214"/>
        <v>0</v>
      </c>
      <c r="M1026" s="2">
        <f t="shared" si="215"/>
        <v>9.7541943035505674E-3</v>
      </c>
      <c r="N1026" s="53">
        <v>1269</v>
      </c>
      <c r="O1026" s="53">
        <v>1269</v>
      </c>
      <c r="Q1026" s="53">
        <v>17</v>
      </c>
      <c r="X1026" s="53">
        <v>0</v>
      </c>
      <c r="Y1026" s="53">
        <v>8</v>
      </c>
      <c r="AA1026" s="53"/>
      <c r="AG1026" t="str">
        <f t="shared" si="218"/>
        <v>Westminster</v>
      </c>
      <c r="AH1026" s="8" t="s">
        <v>1949</v>
      </c>
      <c r="AI1026" s="8">
        <v>1</v>
      </c>
      <c r="AK1026" s="92">
        <v>25</v>
      </c>
      <c r="AL1026" s="94">
        <v>27</v>
      </c>
      <c r="AM1026" s="94">
        <v>290</v>
      </c>
      <c r="AN1026" s="98">
        <v>77010</v>
      </c>
      <c r="AO1026" s="98">
        <f t="shared" si="216"/>
        <v>25027</v>
      </c>
      <c r="AP1026" t="s">
        <v>1353</v>
      </c>
      <c r="AQ1026">
        <f t="shared" si="217"/>
        <v>2577010</v>
      </c>
      <c r="AU1026">
        <v>37.33</v>
      </c>
      <c r="AV1026">
        <v>1.83</v>
      </c>
      <c r="AW1026">
        <v>35.51</v>
      </c>
    </row>
    <row r="1027" spans="1:49" hidden="1" outlineLevel="1">
      <c r="A1027" s="54" t="s">
        <v>2198</v>
      </c>
      <c r="B1027" s="8" t="s">
        <v>2356</v>
      </c>
      <c r="C1027" s="1">
        <f t="shared" si="208"/>
        <v>5215</v>
      </c>
      <c r="D1027" s="6">
        <f>IF(N1027&gt;0, RANK(N1027,(N1027:P1027,Q1027:AE1027)),0)</f>
        <v>2</v>
      </c>
      <c r="E1027" s="6">
        <f>IF(O1027&gt;0,RANK(O1027,(N1027:P1027,Q1027:AE1027)),0)</f>
        <v>1</v>
      </c>
      <c r="F1027" s="6">
        <f t="shared" si="209"/>
        <v>0</v>
      </c>
      <c r="G1027" s="1">
        <f t="shared" si="210"/>
        <v>683</v>
      </c>
      <c r="H1027" s="2">
        <f t="shared" si="211"/>
        <v>0.13096836049856184</v>
      </c>
      <c r="I1027" s="7"/>
      <c r="J1027" s="2">
        <f t="shared" si="212"/>
        <v>0.4320230105465005</v>
      </c>
      <c r="K1027" s="2">
        <f t="shared" si="213"/>
        <v>0.56299137104506236</v>
      </c>
      <c r="L1027" s="2">
        <f t="shared" si="214"/>
        <v>0</v>
      </c>
      <c r="M1027" s="2">
        <f t="shared" si="215"/>
        <v>4.9856184084371424E-3</v>
      </c>
      <c r="N1027" s="53">
        <v>2253</v>
      </c>
      <c r="O1027" s="53">
        <v>2936</v>
      </c>
      <c r="Q1027" s="53">
        <v>18</v>
      </c>
      <c r="X1027" s="53">
        <v>1</v>
      </c>
      <c r="Y1027" s="53">
        <v>7</v>
      </c>
      <c r="AA1027" s="53"/>
      <c r="AG1027" t="str">
        <f t="shared" si="218"/>
        <v>Weston</v>
      </c>
      <c r="AH1027" t="s">
        <v>1792</v>
      </c>
      <c r="AI1027">
        <v>7</v>
      </c>
      <c r="AK1027" s="92">
        <v>25</v>
      </c>
      <c r="AL1027" s="94">
        <v>17</v>
      </c>
      <c r="AM1027" s="94">
        <v>255</v>
      </c>
      <c r="AN1027" s="98">
        <v>77255</v>
      </c>
      <c r="AO1027" s="98">
        <f t="shared" si="216"/>
        <v>25017</v>
      </c>
      <c r="AP1027" t="s">
        <v>1353</v>
      </c>
      <c r="AQ1027">
        <f t="shared" si="217"/>
        <v>2577255</v>
      </c>
      <c r="AU1027">
        <v>17.329999999999998</v>
      </c>
      <c r="AV1027">
        <v>0.32</v>
      </c>
      <c r="AW1027">
        <v>17.02</v>
      </c>
    </row>
    <row r="1028" spans="1:49" hidden="1" outlineLevel="1">
      <c r="A1028" s="54" t="s">
        <v>469</v>
      </c>
      <c r="B1028" s="8" t="s">
        <v>2356</v>
      </c>
      <c r="C1028" s="1">
        <f t="shared" si="208"/>
        <v>5244</v>
      </c>
      <c r="D1028" s="6">
        <f>IF(N1028&gt;0, RANK(N1028,(N1028:P1028,Q1028:AE1028)),0)</f>
        <v>1</v>
      </c>
      <c r="E1028" s="6">
        <f>IF(O1028&gt;0,RANK(O1028,(N1028:P1028,Q1028:AE1028)),0)</f>
        <v>2</v>
      </c>
      <c r="F1028" s="6">
        <f t="shared" si="209"/>
        <v>0</v>
      </c>
      <c r="G1028" s="1">
        <f t="shared" si="210"/>
        <v>918</v>
      </c>
      <c r="H1028" s="2">
        <f t="shared" si="211"/>
        <v>0.17505720823798626</v>
      </c>
      <c r="I1028" s="7"/>
      <c r="J1028" s="2">
        <f t="shared" si="212"/>
        <v>0.58123569794050345</v>
      </c>
      <c r="K1028" s="2">
        <f t="shared" si="213"/>
        <v>0.40617848970251719</v>
      </c>
      <c r="L1028" s="2">
        <f t="shared" si="214"/>
        <v>0</v>
      </c>
      <c r="M1028" s="2">
        <f t="shared" si="215"/>
        <v>1.2585812356979365E-2</v>
      </c>
      <c r="N1028" s="53">
        <v>3048</v>
      </c>
      <c r="O1028" s="53">
        <v>2130</v>
      </c>
      <c r="Q1028" s="53">
        <v>39</v>
      </c>
      <c r="X1028" s="53">
        <v>0</v>
      </c>
      <c r="Y1028" s="53">
        <v>27</v>
      </c>
      <c r="AA1028" s="53"/>
      <c r="AG1028" t="str">
        <f t="shared" si="218"/>
        <v>Westport</v>
      </c>
      <c r="AH1028" t="s">
        <v>764</v>
      </c>
      <c r="AI1028">
        <v>4</v>
      </c>
      <c r="AK1028" s="92">
        <v>25</v>
      </c>
      <c r="AL1028" s="94">
        <v>5</v>
      </c>
      <c r="AM1028" s="94">
        <v>100</v>
      </c>
      <c r="AN1028" s="98">
        <v>77570</v>
      </c>
      <c r="AO1028" s="98">
        <f t="shared" si="216"/>
        <v>25005</v>
      </c>
      <c r="AP1028" t="s">
        <v>1353</v>
      </c>
      <c r="AQ1028">
        <f t="shared" si="217"/>
        <v>2577570</v>
      </c>
      <c r="AU1028">
        <v>64.39</v>
      </c>
      <c r="AV1028">
        <v>14.34</v>
      </c>
      <c r="AW1028">
        <v>50.05</v>
      </c>
    </row>
    <row r="1029" spans="1:49" hidden="1" outlineLevel="1">
      <c r="A1029" s="54" t="s">
        <v>81</v>
      </c>
      <c r="B1029" s="8" t="s">
        <v>2356</v>
      </c>
      <c r="C1029" s="1">
        <f t="shared" si="208"/>
        <v>7056</v>
      </c>
      <c r="D1029" s="6">
        <f>IF(N1029&gt;0, RANK(N1029,(N1029:P1029,Q1029:AE1029)),0)</f>
        <v>2</v>
      </c>
      <c r="E1029" s="6">
        <f>IF(O1029&gt;0,RANK(O1029,(N1029:P1029,Q1029:AE1029)),0)</f>
        <v>1</v>
      </c>
      <c r="F1029" s="6">
        <f t="shared" si="209"/>
        <v>0</v>
      </c>
      <c r="G1029" s="1">
        <f t="shared" si="210"/>
        <v>588</v>
      </c>
      <c r="H1029" s="2">
        <f t="shared" si="211"/>
        <v>8.3333333333333329E-2</v>
      </c>
      <c r="I1029" s="7"/>
      <c r="J1029" s="2">
        <f t="shared" si="212"/>
        <v>0.45521541950113381</v>
      </c>
      <c r="K1029" s="2">
        <f t="shared" si="213"/>
        <v>0.53854875283446713</v>
      </c>
      <c r="L1029" s="2">
        <f t="shared" si="214"/>
        <v>0</v>
      </c>
      <c r="M1029" s="2">
        <f t="shared" si="215"/>
        <v>6.2358276643991184E-3</v>
      </c>
      <c r="N1029" s="53">
        <v>3212</v>
      </c>
      <c r="O1029" s="53">
        <v>3800</v>
      </c>
      <c r="Q1029" s="53">
        <v>38</v>
      </c>
      <c r="X1029" s="53">
        <v>0</v>
      </c>
      <c r="Y1029" s="53">
        <v>6</v>
      </c>
      <c r="AA1029" s="53"/>
      <c r="AG1029" t="str">
        <f t="shared" si="218"/>
        <v>Westwood</v>
      </c>
      <c r="AH1029" t="s">
        <v>2729</v>
      </c>
      <c r="AI1029">
        <v>9</v>
      </c>
      <c r="AK1029" s="92">
        <v>25</v>
      </c>
      <c r="AL1029" s="94">
        <v>21</v>
      </c>
      <c r="AM1029" s="94">
        <v>130</v>
      </c>
      <c r="AN1029" s="98">
        <v>78690</v>
      </c>
      <c r="AO1029" s="98">
        <f t="shared" si="216"/>
        <v>25021</v>
      </c>
      <c r="AP1029" t="s">
        <v>1353</v>
      </c>
      <c r="AQ1029">
        <f t="shared" si="217"/>
        <v>2578690</v>
      </c>
      <c r="AU1029">
        <v>11.12</v>
      </c>
      <c r="AV1029">
        <v>0.15</v>
      </c>
      <c r="AW1029">
        <v>10.97</v>
      </c>
    </row>
    <row r="1030" spans="1:49" hidden="1" outlineLevel="1">
      <c r="A1030" s="54" t="s">
        <v>1064</v>
      </c>
      <c r="B1030" s="8" t="s">
        <v>2356</v>
      </c>
      <c r="C1030" s="1">
        <f t="shared" si="208"/>
        <v>20852</v>
      </c>
      <c r="D1030" s="6">
        <f>IF(N1030&gt;0, RANK(N1030,(N1030:P1030,Q1030:AE1030)),0)</f>
        <v>1</v>
      </c>
      <c r="E1030" s="6">
        <f>IF(O1030&gt;0,RANK(O1030,(N1030:P1030,Q1030:AE1030)),0)</f>
        <v>2</v>
      </c>
      <c r="F1030" s="6">
        <f t="shared" si="209"/>
        <v>0</v>
      </c>
      <c r="G1030" s="1">
        <f t="shared" si="210"/>
        <v>2931</v>
      </c>
      <c r="H1030" s="2">
        <f t="shared" si="211"/>
        <v>0.14056205639746785</v>
      </c>
      <c r="I1030" s="7"/>
      <c r="J1030" s="2">
        <f t="shared" si="212"/>
        <v>0.56522156148091307</v>
      </c>
      <c r="K1030" s="2">
        <f t="shared" si="213"/>
        <v>0.42465950508344524</v>
      </c>
      <c r="L1030" s="2">
        <f t="shared" si="214"/>
        <v>0</v>
      </c>
      <c r="M1030" s="2">
        <f t="shared" si="215"/>
        <v>1.0118933435641686E-2</v>
      </c>
      <c r="N1030" s="53">
        <v>11786</v>
      </c>
      <c r="O1030" s="53">
        <v>8855</v>
      </c>
      <c r="Q1030" s="53">
        <v>141</v>
      </c>
      <c r="X1030" s="53">
        <v>0</v>
      </c>
      <c r="Y1030" s="53">
        <v>70</v>
      </c>
      <c r="AA1030" s="53"/>
      <c r="AG1030" t="str">
        <f t="shared" si="218"/>
        <v>Weymouth</v>
      </c>
      <c r="AH1030" t="s">
        <v>2729</v>
      </c>
      <c r="AI1030">
        <v>10</v>
      </c>
      <c r="AK1030" s="92">
        <v>25</v>
      </c>
      <c r="AL1030" s="94">
        <v>21</v>
      </c>
      <c r="AM1030" s="94">
        <v>135</v>
      </c>
      <c r="AN1030" s="98">
        <v>78865</v>
      </c>
      <c r="AO1030" s="98">
        <f t="shared" si="216"/>
        <v>25021</v>
      </c>
      <c r="AP1030" t="s">
        <v>2485</v>
      </c>
      <c r="AQ1030">
        <f t="shared" si="217"/>
        <v>2578865</v>
      </c>
      <c r="AU1030">
        <v>21.61</v>
      </c>
      <c r="AV1030">
        <v>4.5999999999999996</v>
      </c>
      <c r="AW1030">
        <v>17.010000000000002</v>
      </c>
    </row>
    <row r="1031" spans="1:49" hidden="1" outlineLevel="1">
      <c r="A1031" s="54" t="s">
        <v>2007</v>
      </c>
      <c r="B1031" s="8" t="s">
        <v>2356</v>
      </c>
      <c r="C1031" s="1">
        <f t="shared" si="208"/>
        <v>824</v>
      </c>
      <c r="D1031" s="6">
        <f>IF(N1031&gt;0, RANK(N1031,(N1031:P1031,Q1031:AE1031)),0)</f>
        <v>1</v>
      </c>
      <c r="E1031" s="6">
        <f>IF(O1031&gt;0,RANK(O1031,(N1031:P1031,Q1031:AE1031)),0)</f>
        <v>2</v>
      </c>
      <c r="F1031" s="6">
        <f t="shared" si="209"/>
        <v>0</v>
      </c>
      <c r="G1031" s="1">
        <f t="shared" si="210"/>
        <v>109</v>
      </c>
      <c r="H1031" s="2">
        <f t="shared" si="211"/>
        <v>0.13228155339805825</v>
      </c>
      <c r="I1031" s="7"/>
      <c r="J1031" s="2">
        <f t="shared" si="212"/>
        <v>0.56189320388349517</v>
      </c>
      <c r="K1031" s="2">
        <f t="shared" si="213"/>
        <v>0.42961165048543687</v>
      </c>
      <c r="L1031" s="2">
        <f t="shared" si="214"/>
        <v>0</v>
      </c>
      <c r="M1031" s="2">
        <f t="shared" si="215"/>
        <v>8.4951456310679574E-3</v>
      </c>
      <c r="N1031" s="53">
        <v>463</v>
      </c>
      <c r="O1031" s="53">
        <v>354</v>
      </c>
      <c r="Q1031" s="53">
        <v>7</v>
      </c>
      <c r="X1031" s="53">
        <v>0</v>
      </c>
      <c r="Y1031" s="53">
        <v>0</v>
      </c>
      <c r="AA1031" s="53"/>
      <c r="AG1031" t="str">
        <f t="shared" si="218"/>
        <v>Whately</v>
      </c>
      <c r="AH1031" t="s">
        <v>2924</v>
      </c>
      <c r="AI1031">
        <v>1</v>
      </c>
      <c r="AK1031" s="92">
        <v>25</v>
      </c>
      <c r="AL1031" s="94">
        <v>11</v>
      </c>
      <c r="AM1031" s="94">
        <v>130</v>
      </c>
      <c r="AN1031" s="98">
        <v>79110</v>
      </c>
      <c r="AO1031" s="98">
        <f t="shared" si="216"/>
        <v>25011</v>
      </c>
      <c r="AP1031" t="s">
        <v>1353</v>
      </c>
      <c r="AQ1031">
        <f t="shared" si="217"/>
        <v>2579110</v>
      </c>
      <c r="AU1031">
        <v>20.66</v>
      </c>
      <c r="AV1031">
        <v>0.48</v>
      </c>
      <c r="AW1031">
        <v>20.18</v>
      </c>
    </row>
    <row r="1032" spans="1:49" hidden="1" outlineLevel="1">
      <c r="A1032" s="54" t="s">
        <v>185</v>
      </c>
      <c r="B1032" s="8" t="s">
        <v>2356</v>
      </c>
      <c r="C1032" s="1">
        <f t="shared" si="208"/>
        <v>5015</v>
      </c>
      <c r="D1032" s="6">
        <f>IF(N1032&gt;0, RANK(N1032,(N1032:P1032,Q1032:AE1032)),0)</f>
        <v>1</v>
      </c>
      <c r="E1032" s="6">
        <f>IF(O1032&gt;0,RANK(O1032,(N1032:P1032,Q1032:AE1032)),0)</f>
        <v>2</v>
      </c>
      <c r="F1032" s="6">
        <f t="shared" si="209"/>
        <v>0</v>
      </c>
      <c r="G1032" s="1">
        <f t="shared" si="210"/>
        <v>172</v>
      </c>
      <c r="H1032" s="2">
        <f t="shared" si="211"/>
        <v>3.4297108673978068E-2</v>
      </c>
      <c r="I1032" s="7"/>
      <c r="J1032" s="2">
        <f t="shared" si="212"/>
        <v>0.51126620139581258</v>
      </c>
      <c r="K1032" s="2">
        <f t="shared" si="213"/>
        <v>0.47696909272183452</v>
      </c>
      <c r="L1032" s="2">
        <f t="shared" si="214"/>
        <v>0</v>
      </c>
      <c r="M1032" s="2">
        <f t="shared" si="215"/>
        <v>1.1764705882352899E-2</v>
      </c>
      <c r="N1032" s="53">
        <v>2564</v>
      </c>
      <c r="O1032" s="53">
        <v>2392</v>
      </c>
      <c r="Q1032" s="53">
        <v>33</v>
      </c>
      <c r="X1032" s="53">
        <v>8</v>
      </c>
      <c r="Y1032" s="53">
        <v>18</v>
      </c>
      <c r="AA1032" s="53"/>
      <c r="AG1032" t="str">
        <f t="shared" si="218"/>
        <v>Whitman</v>
      </c>
      <c r="AH1032" t="s">
        <v>1668</v>
      </c>
      <c r="AI1032">
        <v>9</v>
      </c>
      <c r="AK1032" s="92">
        <v>25</v>
      </c>
      <c r="AL1032" s="94">
        <v>23</v>
      </c>
      <c r="AM1032" s="94">
        <v>135</v>
      </c>
      <c r="AN1032" s="98">
        <v>79530</v>
      </c>
      <c r="AO1032" s="98">
        <f t="shared" si="216"/>
        <v>25023</v>
      </c>
      <c r="AP1032" t="s">
        <v>1353</v>
      </c>
      <c r="AQ1032">
        <f t="shared" si="217"/>
        <v>2579530</v>
      </c>
      <c r="AU1032">
        <v>6.97</v>
      </c>
      <c r="AV1032">
        <v>0.01</v>
      </c>
      <c r="AW1032">
        <v>6.96</v>
      </c>
    </row>
    <row r="1033" spans="1:49" hidden="1" outlineLevel="1">
      <c r="A1033" s="54" t="s">
        <v>509</v>
      </c>
      <c r="B1033" s="8" t="s">
        <v>2356</v>
      </c>
      <c r="C1033" s="1">
        <f t="shared" si="208"/>
        <v>6216</v>
      </c>
      <c r="D1033" s="6">
        <f>IF(N1033&gt;0, RANK(N1033,(N1033:P1033,Q1033:AE1033)),0)</f>
        <v>2</v>
      </c>
      <c r="E1033" s="6">
        <f>IF(O1033&gt;0,RANK(O1033,(N1033:P1033,Q1033:AE1033)),0)</f>
        <v>1</v>
      </c>
      <c r="F1033" s="6">
        <f t="shared" si="209"/>
        <v>0</v>
      </c>
      <c r="G1033" s="1">
        <f t="shared" si="210"/>
        <v>1301</v>
      </c>
      <c r="H1033" s="2">
        <f t="shared" si="211"/>
        <v>0.20929858429858431</v>
      </c>
      <c r="I1033" s="7"/>
      <c r="J1033" s="2">
        <f t="shared" si="212"/>
        <v>0.39060489060489062</v>
      </c>
      <c r="K1033" s="2">
        <f t="shared" si="213"/>
        <v>0.59990347490347495</v>
      </c>
      <c r="L1033" s="2">
        <f t="shared" si="214"/>
        <v>0</v>
      </c>
      <c r="M1033" s="2">
        <f t="shared" si="215"/>
        <v>9.4916344916343709E-3</v>
      </c>
      <c r="N1033" s="53">
        <v>2428</v>
      </c>
      <c r="O1033" s="53">
        <v>3729</v>
      </c>
      <c r="Q1033" s="53">
        <v>39</v>
      </c>
      <c r="X1033" s="53">
        <v>0</v>
      </c>
      <c r="Y1033" s="53">
        <v>20</v>
      </c>
      <c r="AA1033" s="53"/>
      <c r="AG1033" t="str">
        <f t="shared" si="218"/>
        <v>Wilbraham</v>
      </c>
      <c r="AH1033" t="s">
        <v>271</v>
      </c>
      <c r="AI1033">
        <v>2</v>
      </c>
      <c r="AK1033" s="92">
        <v>25</v>
      </c>
      <c r="AL1033" s="94">
        <v>13</v>
      </c>
      <c r="AM1033" s="94">
        <v>115</v>
      </c>
      <c r="AN1033" s="98">
        <v>79740</v>
      </c>
      <c r="AO1033" s="98">
        <f t="shared" si="216"/>
        <v>25013</v>
      </c>
      <c r="AP1033" t="s">
        <v>1353</v>
      </c>
      <c r="AQ1033">
        <f t="shared" si="217"/>
        <v>2579740</v>
      </c>
      <c r="AU1033">
        <v>22.42</v>
      </c>
      <c r="AV1033">
        <v>0.2</v>
      </c>
      <c r="AW1033">
        <v>22.22</v>
      </c>
    </row>
    <row r="1034" spans="1:49" hidden="1" outlineLevel="1">
      <c r="A1034" s="54" t="s">
        <v>2439</v>
      </c>
      <c r="B1034" s="8" t="s">
        <v>2356</v>
      </c>
      <c r="C1034" s="1">
        <f t="shared" si="208"/>
        <v>1111</v>
      </c>
      <c r="D1034" s="6">
        <f>IF(N1034&gt;0, RANK(N1034,(N1034:P1034,Q1034:AE1034)),0)</f>
        <v>1</v>
      </c>
      <c r="E1034" s="6">
        <f>IF(O1034&gt;0,RANK(O1034,(N1034:P1034,Q1034:AE1034)),0)</f>
        <v>2</v>
      </c>
      <c r="F1034" s="6">
        <f t="shared" si="209"/>
        <v>0</v>
      </c>
      <c r="G1034" s="1">
        <f t="shared" si="210"/>
        <v>300</v>
      </c>
      <c r="H1034" s="2">
        <f t="shared" si="211"/>
        <v>0.27002700270027002</v>
      </c>
      <c r="I1034" s="7"/>
      <c r="J1034" s="2">
        <f t="shared" si="212"/>
        <v>0.63006300630063006</v>
      </c>
      <c r="K1034" s="2">
        <f t="shared" si="213"/>
        <v>0.36003600360036003</v>
      </c>
      <c r="L1034" s="2">
        <f t="shared" si="214"/>
        <v>0</v>
      </c>
      <c r="M1034" s="2">
        <f t="shared" si="215"/>
        <v>9.9009900990099098E-3</v>
      </c>
      <c r="N1034" s="53">
        <v>700</v>
      </c>
      <c r="O1034" s="53">
        <v>400</v>
      </c>
      <c r="Q1034" s="53">
        <v>9</v>
      </c>
      <c r="X1034" s="53">
        <v>0</v>
      </c>
      <c r="Y1034" s="53">
        <v>2</v>
      </c>
      <c r="AA1034" s="53"/>
      <c r="AG1034" t="str">
        <f t="shared" si="218"/>
        <v>Williamsburg</v>
      </c>
      <c r="AH1034" t="s">
        <v>1068</v>
      </c>
      <c r="AI1034">
        <v>1</v>
      </c>
      <c r="AK1034" s="92">
        <v>25</v>
      </c>
      <c r="AL1034" s="94">
        <v>15</v>
      </c>
      <c r="AM1034" s="94">
        <v>95</v>
      </c>
      <c r="AN1034" s="98">
        <v>79915</v>
      </c>
      <c r="AO1034" s="98">
        <f t="shared" si="216"/>
        <v>25015</v>
      </c>
      <c r="AP1034" t="s">
        <v>1353</v>
      </c>
      <c r="AQ1034">
        <f t="shared" si="217"/>
        <v>2579915</v>
      </c>
      <c r="AU1034">
        <v>25.71</v>
      </c>
      <c r="AV1034">
        <v>0.09</v>
      </c>
      <c r="AW1034">
        <v>25.63</v>
      </c>
    </row>
    <row r="1035" spans="1:49" hidden="1" outlineLevel="1">
      <c r="A1035" s="54" t="s">
        <v>1362</v>
      </c>
      <c r="B1035" s="8" t="s">
        <v>2356</v>
      </c>
      <c r="C1035" s="1">
        <f t="shared" si="208"/>
        <v>2910</v>
      </c>
      <c r="D1035" s="6">
        <f>IF(N1035&gt;0, RANK(N1035,(N1035:P1035,Q1035:AE1035)),0)</f>
        <v>1</v>
      </c>
      <c r="E1035" s="6">
        <f>IF(O1035&gt;0,RANK(O1035,(N1035:P1035,Q1035:AE1035)),0)</f>
        <v>2</v>
      </c>
      <c r="F1035" s="6">
        <f t="shared" si="209"/>
        <v>0</v>
      </c>
      <c r="G1035" s="1">
        <f t="shared" si="210"/>
        <v>1016</v>
      </c>
      <c r="H1035" s="2">
        <f t="shared" si="211"/>
        <v>0.34914089347079036</v>
      </c>
      <c r="I1035" s="7"/>
      <c r="J1035" s="2">
        <f t="shared" si="212"/>
        <v>0.67113402061855665</v>
      </c>
      <c r="K1035" s="2">
        <f t="shared" si="213"/>
        <v>0.32199312714776634</v>
      </c>
      <c r="L1035" s="2">
        <f t="shared" si="214"/>
        <v>0</v>
      </c>
      <c r="M1035" s="2">
        <f t="shared" si="215"/>
        <v>6.872852233677007E-3</v>
      </c>
      <c r="N1035" s="53">
        <v>1953</v>
      </c>
      <c r="O1035" s="53">
        <v>937</v>
      </c>
      <c r="Q1035" s="53">
        <v>17</v>
      </c>
      <c r="X1035" s="53">
        <v>0</v>
      </c>
      <c r="Y1035" s="53">
        <v>3</v>
      </c>
      <c r="AA1035" s="53"/>
      <c r="AG1035" t="str">
        <f t="shared" si="218"/>
        <v>Williamstown</v>
      </c>
      <c r="AH1035" t="s">
        <v>1968</v>
      </c>
      <c r="AI1035">
        <v>1</v>
      </c>
      <c r="AK1035" s="92">
        <v>25</v>
      </c>
      <c r="AL1035" s="94">
        <v>3</v>
      </c>
      <c r="AM1035" s="94">
        <v>155</v>
      </c>
      <c r="AN1035" s="98">
        <v>79985</v>
      </c>
      <c r="AO1035" s="98">
        <f t="shared" si="216"/>
        <v>25003</v>
      </c>
      <c r="AP1035" t="s">
        <v>1353</v>
      </c>
      <c r="AQ1035">
        <f t="shared" si="217"/>
        <v>2579985</v>
      </c>
      <c r="AU1035">
        <v>46.91</v>
      </c>
      <c r="AV1035">
        <v>0.02</v>
      </c>
      <c r="AW1035">
        <v>46.89</v>
      </c>
    </row>
    <row r="1036" spans="1:49" hidden="1" outlineLevel="1">
      <c r="A1036" s="54" t="s">
        <v>1843</v>
      </c>
      <c r="B1036" s="8" t="s">
        <v>2356</v>
      </c>
      <c r="C1036" s="1">
        <f t="shared" si="208"/>
        <v>7955</v>
      </c>
      <c r="D1036" s="6">
        <f>IF(N1036&gt;0, RANK(N1036,(N1036:P1036,Q1036:AE1036)),0)</f>
        <v>1</v>
      </c>
      <c r="E1036" s="6">
        <f>IF(O1036&gt;0,RANK(O1036,(N1036:P1036,Q1036:AE1036)),0)</f>
        <v>2</v>
      </c>
      <c r="F1036" s="6">
        <f t="shared" si="209"/>
        <v>0</v>
      </c>
      <c r="G1036" s="1">
        <f t="shared" si="210"/>
        <v>782</v>
      </c>
      <c r="H1036" s="2">
        <f t="shared" si="211"/>
        <v>9.8302954116907607E-2</v>
      </c>
      <c r="I1036" s="7"/>
      <c r="J1036" s="2">
        <f t="shared" si="212"/>
        <v>0.54531741043368953</v>
      </c>
      <c r="K1036" s="2">
        <f t="shared" si="213"/>
        <v>0.44701445631678188</v>
      </c>
      <c r="L1036" s="2">
        <f t="shared" si="214"/>
        <v>0</v>
      </c>
      <c r="M1036" s="2">
        <f t="shared" si="215"/>
        <v>7.6681332495285859E-3</v>
      </c>
      <c r="N1036" s="53">
        <v>4338</v>
      </c>
      <c r="O1036" s="53">
        <v>3556</v>
      </c>
      <c r="Q1036" s="53">
        <v>45</v>
      </c>
      <c r="X1036" s="53">
        <v>0</v>
      </c>
      <c r="Y1036" s="53">
        <v>16</v>
      </c>
      <c r="AA1036" s="53"/>
      <c r="AG1036" t="str">
        <f t="shared" si="218"/>
        <v>Wilmington</v>
      </c>
      <c r="AH1036" t="s">
        <v>1792</v>
      </c>
      <c r="AI1036">
        <v>6</v>
      </c>
      <c r="AK1036" s="92">
        <v>25</v>
      </c>
      <c r="AL1036" s="94">
        <v>17</v>
      </c>
      <c r="AM1036" s="94">
        <v>260</v>
      </c>
      <c r="AN1036" s="98">
        <v>80230</v>
      </c>
      <c r="AO1036" s="98">
        <f t="shared" si="216"/>
        <v>25017</v>
      </c>
      <c r="AP1036" t="s">
        <v>1353</v>
      </c>
      <c r="AQ1036">
        <f t="shared" si="217"/>
        <v>2580230</v>
      </c>
      <c r="AU1036">
        <v>17.21</v>
      </c>
      <c r="AV1036">
        <v>0.08</v>
      </c>
      <c r="AW1036">
        <v>17.13</v>
      </c>
    </row>
    <row r="1037" spans="1:49" hidden="1" outlineLevel="1">
      <c r="A1037" s="54" t="s">
        <v>1199</v>
      </c>
      <c r="B1037" s="8" t="s">
        <v>2356</v>
      </c>
      <c r="C1037" s="1">
        <f t="shared" si="208"/>
        <v>2194</v>
      </c>
      <c r="D1037" s="6">
        <f>IF(N1037&gt;0, RANK(N1037,(N1037:P1037,Q1037:AE1037)),0)</f>
        <v>1</v>
      </c>
      <c r="E1037" s="6">
        <f>IF(O1037&gt;0,RANK(O1037,(N1037:P1037,Q1037:AE1037)),0)</f>
        <v>2</v>
      </c>
      <c r="F1037" s="6">
        <f t="shared" si="209"/>
        <v>0</v>
      </c>
      <c r="G1037" s="1">
        <f t="shared" si="210"/>
        <v>101</v>
      </c>
      <c r="H1037" s="2">
        <f t="shared" si="211"/>
        <v>4.6034639927073837E-2</v>
      </c>
      <c r="I1037" s="7"/>
      <c r="J1037" s="2">
        <f t="shared" si="212"/>
        <v>0.51595259799453053</v>
      </c>
      <c r="K1037" s="2">
        <f t="shared" si="213"/>
        <v>0.46991795806745668</v>
      </c>
      <c r="L1037" s="2">
        <f t="shared" si="214"/>
        <v>0</v>
      </c>
      <c r="M1037" s="2">
        <f t="shared" si="215"/>
        <v>1.4129443938012798E-2</v>
      </c>
      <c r="N1037" s="53">
        <v>1132</v>
      </c>
      <c r="O1037" s="53">
        <v>1031</v>
      </c>
      <c r="Q1037" s="53">
        <v>27</v>
      </c>
      <c r="X1037" s="53">
        <v>1</v>
      </c>
      <c r="Y1037" s="53">
        <v>3</v>
      </c>
      <c r="AA1037" s="53"/>
      <c r="AG1037" t="str">
        <f t="shared" si="218"/>
        <v>Winchendon</v>
      </c>
      <c r="AH1037" s="8" t="s">
        <v>1949</v>
      </c>
      <c r="AI1037" s="8">
        <v>1</v>
      </c>
      <c r="AK1037" s="92">
        <v>25</v>
      </c>
      <c r="AL1037" s="94">
        <v>27</v>
      </c>
      <c r="AM1037" s="94">
        <v>295</v>
      </c>
      <c r="AN1037" s="98">
        <v>80405</v>
      </c>
      <c r="AO1037" s="98">
        <f t="shared" si="216"/>
        <v>25027</v>
      </c>
      <c r="AP1037" t="s">
        <v>1353</v>
      </c>
      <c r="AQ1037">
        <f t="shared" si="217"/>
        <v>2580405</v>
      </c>
      <c r="AU1037">
        <v>44.06</v>
      </c>
      <c r="AV1037">
        <v>0.78</v>
      </c>
      <c r="AW1037">
        <v>43.28</v>
      </c>
    </row>
    <row r="1038" spans="1:49" hidden="1" outlineLevel="1">
      <c r="A1038" s="54" t="s">
        <v>1387</v>
      </c>
      <c r="B1038" s="8" t="s">
        <v>2356</v>
      </c>
      <c r="C1038" s="1">
        <f t="shared" si="208"/>
        <v>10551</v>
      </c>
      <c r="D1038" s="6">
        <f>IF(N1038&gt;0, RANK(N1038,(N1038:P1038,Q1038:AE1038)),0)</f>
        <v>1</v>
      </c>
      <c r="E1038" s="6">
        <f>IF(O1038&gt;0,RANK(O1038,(N1038:P1038,Q1038:AE1038)),0)</f>
        <v>2</v>
      </c>
      <c r="F1038" s="6">
        <f t="shared" si="209"/>
        <v>0</v>
      </c>
      <c r="G1038" s="1">
        <f t="shared" si="210"/>
        <v>310</v>
      </c>
      <c r="H1038" s="2">
        <f t="shared" si="211"/>
        <v>2.938110131741067E-2</v>
      </c>
      <c r="I1038" s="7"/>
      <c r="J1038" s="2">
        <f t="shared" si="212"/>
        <v>0.51227371813098288</v>
      </c>
      <c r="K1038" s="2">
        <f t="shared" si="213"/>
        <v>0.48289261681357215</v>
      </c>
      <c r="L1038" s="2">
        <f t="shared" si="214"/>
        <v>0</v>
      </c>
      <c r="M1038" s="2">
        <f t="shared" si="215"/>
        <v>4.8336650554449689E-3</v>
      </c>
      <c r="N1038" s="53">
        <v>5405</v>
      </c>
      <c r="O1038" s="53">
        <v>5095</v>
      </c>
      <c r="Q1038" s="53">
        <v>42</v>
      </c>
      <c r="X1038" s="53">
        <v>0</v>
      </c>
      <c r="Y1038" s="53">
        <v>9</v>
      </c>
      <c r="AA1038" s="53"/>
      <c r="AG1038" t="str">
        <f t="shared" si="218"/>
        <v>Winchester</v>
      </c>
      <c r="AH1038" t="s">
        <v>1792</v>
      </c>
      <c r="AI1038">
        <v>7</v>
      </c>
      <c r="AK1038" s="92">
        <v>25</v>
      </c>
      <c r="AL1038" s="94">
        <v>17</v>
      </c>
      <c r="AM1038" s="94">
        <v>265</v>
      </c>
      <c r="AN1038" s="98">
        <v>80510</v>
      </c>
      <c r="AO1038" s="98">
        <f t="shared" si="216"/>
        <v>25017</v>
      </c>
      <c r="AP1038" t="s">
        <v>1353</v>
      </c>
      <c r="AQ1038">
        <f t="shared" si="217"/>
        <v>2580510</v>
      </c>
      <c r="AU1038">
        <v>6.29</v>
      </c>
      <c r="AV1038">
        <v>0.25</v>
      </c>
      <c r="AW1038">
        <v>6.04</v>
      </c>
    </row>
    <row r="1039" spans="1:49" hidden="1" outlineLevel="1">
      <c r="A1039" s="54" t="s">
        <v>917</v>
      </c>
      <c r="B1039" s="8" t="s">
        <v>2356</v>
      </c>
      <c r="C1039" s="1">
        <f t="shared" si="208"/>
        <v>358</v>
      </c>
      <c r="D1039" s="6">
        <f>IF(N1039&gt;0, RANK(N1039,(N1039:P1039,Q1039:AE1039)),0)</f>
        <v>1</v>
      </c>
      <c r="E1039" s="6">
        <f>IF(O1039&gt;0,RANK(O1039,(N1039:P1039,Q1039:AE1039)),0)</f>
        <v>2</v>
      </c>
      <c r="F1039" s="6">
        <f t="shared" si="209"/>
        <v>0</v>
      </c>
      <c r="G1039" s="1">
        <f t="shared" si="210"/>
        <v>63</v>
      </c>
      <c r="H1039" s="2">
        <f t="shared" si="211"/>
        <v>0.17597765363128492</v>
      </c>
      <c r="I1039" s="7"/>
      <c r="J1039" s="2">
        <f t="shared" si="212"/>
        <v>0.57821229050279332</v>
      </c>
      <c r="K1039" s="2">
        <f t="shared" si="213"/>
        <v>0.4022346368715084</v>
      </c>
      <c r="L1039" s="2">
        <f t="shared" si="214"/>
        <v>0</v>
      </c>
      <c r="M1039" s="2">
        <f t="shared" si="215"/>
        <v>1.9553072625698276E-2</v>
      </c>
      <c r="N1039" s="53">
        <v>207</v>
      </c>
      <c r="O1039" s="53">
        <v>144</v>
      </c>
      <c r="Q1039" s="53">
        <v>4</v>
      </c>
      <c r="X1039" s="53">
        <v>0</v>
      </c>
      <c r="Y1039" s="53">
        <v>3</v>
      </c>
      <c r="AA1039" s="53"/>
      <c r="AG1039" t="str">
        <f t="shared" si="218"/>
        <v>Windsor</v>
      </c>
      <c r="AH1039" t="s">
        <v>1968</v>
      </c>
      <c r="AI1039">
        <v>1</v>
      </c>
      <c r="AK1039" s="92">
        <v>25</v>
      </c>
      <c r="AL1039" s="94">
        <v>3</v>
      </c>
      <c r="AM1039" s="94">
        <v>160</v>
      </c>
      <c r="AN1039" s="98">
        <v>80685</v>
      </c>
      <c r="AO1039" s="98">
        <f t="shared" si="216"/>
        <v>25003</v>
      </c>
      <c r="AP1039" t="s">
        <v>1353</v>
      </c>
      <c r="AQ1039">
        <f t="shared" si="217"/>
        <v>2580685</v>
      </c>
      <c r="AU1039">
        <v>35.119999999999997</v>
      </c>
      <c r="AV1039">
        <v>0.14000000000000001</v>
      </c>
      <c r="AW1039">
        <v>34.99</v>
      </c>
    </row>
    <row r="1040" spans="1:49" hidden="1" outlineLevel="1">
      <c r="A1040" s="54" t="s">
        <v>2045</v>
      </c>
      <c r="B1040" s="8" t="s">
        <v>2356</v>
      </c>
      <c r="C1040" s="1">
        <f t="shared" si="208"/>
        <v>7242</v>
      </c>
      <c r="D1040" s="6">
        <f>IF(N1040&gt;0, RANK(N1040,(N1040:P1040,Q1040:AE1040)),0)</f>
        <v>1</v>
      </c>
      <c r="E1040" s="6">
        <f>IF(O1040&gt;0,RANK(O1040,(N1040:P1040,Q1040:AE1040)),0)</f>
        <v>2</v>
      </c>
      <c r="F1040" s="6">
        <f t="shared" si="209"/>
        <v>0</v>
      </c>
      <c r="G1040" s="1">
        <f t="shared" si="210"/>
        <v>1730</v>
      </c>
      <c r="H1040" s="2">
        <f t="shared" si="211"/>
        <v>0.23888428610880971</v>
      </c>
      <c r="I1040" s="7"/>
      <c r="J1040" s="2">
        <f t="shared" si="212"/>
        <v>0.61571389119027897</v>
      </c>
      <c r="K1040" s="2">
        <f t="shared" si="213"/>
        <v>0.37682960508146923</v>
      </c>
      <c r="L1040" s="2">
        <f t="shared" si="214"/>
        <v>0</v>
      </c>
      <c r="M1040" s="2">
        <f t="shared" si="215"/>
        <v>7.4565037282517954E-3</v>
      </c>
      <c r="N1040" s="53">
        <v>4459</v>
      </c>
      <c r="O1040" s="53">
        <v>2729</v>
      </c>
      <c r="Q1040" s="53">
        <v>37</v>
      </c>
      <c r="X1040" s="53">
        <v>3</v>
      </c>
      <c r="Y1040" s="53">
        <v>14</v>
      </c>
      <c r="AA1040" s="53"/>
      <c r="AG1040" t="str">
        <f t="shared" si="218"/>
        <v>Winthrop</v>
      </c>
      <c r="AH1040" t="s">
        <v>1587</v>
      </c>
      <c r="AI1040">
        <v>7</v>
      </c>
      <c r="AK1040" s="92">
        <v>25</v>
      </c>
      <c r="AL1040" s="94">
        <v>25</v>
      </c>
      <c r="AM1040" s="94">
        <v>20</v>
      </c>
      <c r="AN1040" s="98">
        <v>80930</v>
      </c>
      <c r="AO1040" s="98">
        <f t="shared" si="216"/>
        <v>25025</v>
      </c>
      <c r="AP1040" t="s">
        <v>1353</v>
      </c>
      <c r="AQ1040">
        <f t="shared" si="217"/>
        <v>2580930</v>
      </c>
      <c r="AU1040">
        <v>8.3000000000000007</v>
      </c>
      <c r="AV1040">
        <v>6.31</v>
      </c>
      <c r="AW1040">
        <v>1.99</v>
      </c>
    </row>
    <row r="1041" spans="1:49" hidden="1" outlineLevel="1">
      <c r="A1041" s="54" t="s">
        <v>733</v>
      </c>
      <c r="B1041" s="8" t="s">
        <v>2356</v>
      </c>
      <c r="C1041" s="1">
        <f t="shared" si="208"/>
        <v>14729</v>
      </c>
      <c r="D1041" s="6">
        <f>IF(N1041&gt;0, RANK(N1041,(N1041:P1041,Q1041:AE1041)),0)</f>
        <v>1</v>
      </c>
      <c r="E1041" s="6">
        <f>IF(O1041&gt;0,RANK(O1041,(N1041:P1041,Q1041:AE1041)),0)</f>
        <v>2</v>
      </c>
      <c r="F1041" s="6">
        <f t="shared" si="209"/>
        <v>0</v>
      </c>
      <c r="G1041" s="1">
        <f t="shared" si="210"/>
        <v>2900</v>
      </c>
      <c r="H1041" s="2">
        <f t="shared" si="211"/>
        <v>0.19689048815262408</v>
      </c>
      <c r="I1041" s="7"/>
      <c r="J1041" s="2">
        <f t="shared" si="212"/>
        <v>0.59297983569828228</v>
      </c>
      <c r="K1041" s="2">
        <f t="shared" si="213"/>
        <v>0.39608934754565822</v>
      </c>
      <c r="L1041" s="2">
        <f t="shared" si="214"/>
        <v>0</v>
      </c>
      <c r="M1041" s="2">
        <f t="shared" si="215"/>
        <v>1.0930816756059503E-2</v>
      </c>
      <c r="N1041" s="53">
        <v>8734</v>
      </c>
      <c r="O1041" s="53">
        <v>5834</v>
      </c>
      <c r="Q1041" s="53">
        <v>118</v>
      </c>
      <c r="X1041" s="53">
        <v>0</v>
      </c>
      <c r="Y1041" s="53">
        <v>43</v>
      </c>
      <c r="AA1041" s="53"/>
      <c r="AG1041" t="str">
        <f t="shared" si="218"/>
        <v>Woburn</v>
      </c>
      <c r="AH1041" t="s">
        <v>1792</v>
      </c>
      <c r="AI1041">
        <v>7</v>
      </c>
      <c r="AK1041" s="92">
        <v>25</v>
      </c>
      <c r="AL1041" s="94">
        <v>17</v>
      </c>
      <c r="AM1041" s="94">
        <v>270</v>
      </c>
      <c r="AN1041" s="98">
        <v>81035</v>
      </c>
      <c r="AO1041" s="98">
        <f t="shared" si="216"/>
        <v>25017</v>
      </c>
      <c r="AP1041" t="s">
        <v>2485</v>
      </c>
      <c r="AQ1041">
        <f t="shared" si="217"/>
        <v>2581035</v>
      </c>
      <c r="AU1041">
        <v>12.89</v>
      </c>
      <c r="AV1041">
        <v>0.22</v>
      </c>
      <c r="AW1041">
        <v>12.67</v>
      </c>
    </row>
    <row r="1042" spans="1:49" hidden="1" outlineLevel="1">
      <c r="A1042" s="54" t="s">
        <v>1949</v>
      </c>
      <c r="B1042" s="8" t="s">
        <v>2356</v>
      </c>
      <c r="C1042" s="1">
        <f t="shared" si="208"/>
        <v>46114</v>
      </c>
      <c r="D1042" s="6">
        <f>IF(N1042&gt;0, RANK(N1042,(N1042:P1042,Q1042:AE1042)),0)</f>
        <v>1</v>
      </c>
      <c r="E1042" s="6">
        <f>IF(O1042&gt;0,RANK(O1042,(N1042:P1042,Q1042:AE1042)),0)</f>
        <v>2</v>
      </c>
      <c r="F1042" s="6">
        <f t="shared" si="209"/>
        <v>0</v>
      </c>
      <c r="G1042" s="1">
        <f t="shared" si="210"/>
        <v>13376</v>
      </c>
      <c r="H1042" s="2">
        <f t="shared" si="211"/>
        <v>0.29006375504185278</v>
      </c>
      <c r="I1042" s="7"/>
      <c r="J1042" s="2">
        <f t="shared" si="212"/>
        <v>0.64052131673678281</v>
      </c>
      <c r="K1042" s="2">
        <f t="shared" si="213"/>
        <v>0.35045756169492998</v>
      </c>
      <c r="L1042" s="2">
        <f t="shared" si="214"/>
        <v>0</v>
      </c>
      <c r="M1042" s="2">
        <f t="shared" si="215"/>
        <v>9.0211215682872159E-3</v>
      </c>
      <c r="N1042" s="53">
        <v>29537</v>
      </c>
      <c r="O1042" s="53">
        <v>16161</v>
      </c>
      <c r="Q1042" s="53">
        <v>235</v>
      </c>
      <c r="X1042" s="53">
        <v>43</v>
      </c>
      <c r="Y1042" s="53">
        <v>138</v>
      </c>
      <c r="AA1042" s="53"/>
      <c r="AG1042" t="str">
        <f t="shared" si="218"/>
        <v>Worcester</v>
      </c>
      <c r="AH1042" s="8" t="s">
        <v>1949</v>
      </c>
      <c r="AI1042" s="8">
        <v>3</v>
      </c>
      <c r="AK1042" s="92">
        <v>25</v>
      </c>
      <c r="AL1042" s="94">
        <v>27</v>
      </c>
      <c r="AM1042" s="94">
        <v>300</v>
      </c>
      <c r="AN1042" s="98">
        <v>82000</v>
      </c>
      <c r="AO1042" s="98">
        <f t="shared" si="216"/>
        <v>25027</v>
      </c>
      <c r="AP1042" t="s">
        <v>2485</v>
      </c>
      <c r="AQ1042">
        <f t="shared" si="217"/>
        <v>2582000</v>
      </c>
      <c r="AU1042">
        <v>38.56</v>
      </c>
      <c r="AV1042">
        <v>1</v>
      </c>
      <c r="AW1042">
        <v>37.56</v>
      </c>
    </row>
    <row r="1043" spans="1:49" hidden="1" outlineLevel="1">
      <c r="A1043" s="54" t="s">
        <v>12</v>
      </c>
      <c r="B1043" s="8" t="s">
        <v>2356</v>
      </c>
      <c r="C1043" s="1">
        <f t="shared" si="208"/>
        <v>521</v>
      </c>
      <c r="D1043" s="6">
        <f>IF(N1043&gt;0, RANK(N1043,(N1043:P1043,Q1043:AE1043)),0)</f>
        <v>1</v>
      </c>
      <c r="E1043" s="6">
        <f>IF(O1043&gt;0,RANK(O1043,(N1043:P1043,Q1043:AE1043)),0)</f>
        <v>2</v>
      </c>
      <c r="F1043" s="6">
        <f t="shared" si="209"/>
        <v>0</v>
      </c>
      <c r="G1043" s="1">
        <f t="shared" si="210"/>
        <v>11</v>
      </c>
      <c r="H1043" s="2">
        <f t="shared" si="211"/>
        <v>2.1113243761996161E-2</v>
      </c>
      <c r="I1043" s="7"/>
      <c r="J1043" s="2">
        <f t="shared" si="212"/>
        <v>0.50095969289827258</v>
      </c>
      <c r="K1043" s="2">
        <f t="shared" si="213"/>
        <v>0.47984644913627639</v>
      </c>
      <c r="L1043" s="2">
        <f t="shared" si="214"/>
        <v>0</v>
      </c>
      <c r="M1043" s="2">
        <f t="shared" si="215"/>
        <v>1.9193857965451033E-2</v>
      </c>
      <c r="N1043" s="53">
        <v>261</v>
      </c>
      <c r="O1043" s="53">
        <v>250</v>
      </c>
      <c r="Q1043" s="53">
        <v>8</v>
      </c>
      <c r="X1043" s="53">
        <v>0</v>
      </c>
      <c r="Y1043" s="53">
        <v>2</v>
      </c>
      <c r="AA1043" s="53"/>
      <c r="AG1043" t="str">
        <f t="shared" si="218"/>
        <v>Worthington</v>
      </c>
      <c r="AH1043" t="s">
        <v>1068</v>
      </c>
      <c r="AI1043">
        <v>1</v>
      </c>
      <c r="AK1043" s="92">
        <v>25</v>
      </c>
      <c r="AL1043" s="94">
        <v>15</v>
      </c>
      <c r="AM1043" s="94">
        <v>100</v>
      </c>
      <c r="AN1043" s="98">
        <v>82175</v>
      </c>
      <c r="AO1043" s="98">
        <f t="shared" si="216"/>
        <v>25015</v>
      </c>
      <c r="AP1043" t="s">
        <v>1353</v>
      </c>
      <c r="AQ1043">
        <f t="shared" si="217"/>
        <v>2582175</v>
      </c>
      <c r="AU1043">
        <v>32.1</v>
      </c>
      <c r="AV1043">
        <v>0.04</v>
      </c>
      <c r="AW1043">
        <v>32.06</v>
      </c>
    </row>
    <row r="1044" spans="1:49" hidden="1" outlineLevel="1">
      <c r="A1044" s="54" t="s">
        <v>691</v>
      </c>
      <c r="B1044" s="8" t="s">
        <v>2356</v>
      </c>
      <c r="C1044" s="1">
        <f t="shared" si="208"/>
        <v>3751</v>
      </c>
      <c r="D1044" s="6">
        <f>IF(N1044&gt;0, RANK(N1044,(N1044:P1044,Q1044:AE1044)),0)</f>
        <v>2</v>
      </c>
      <c r="E1044" s="6">
        <f>IF(O1044&gt;0,RANK(O1044,(N1044:P1044,Q1044:AE1044)),0)</f>
        <v>1</v>
      </c>
      <c r="F1044" s="6">
        <f t="shared" si="209"/>
        <v>0</v>
      </c>
      <c r="G1044" s="1">
        <f t="shared" si="210"/>
        <v>73</v>
      </c>
      <c r="H1044" s="2">
        <f t="shared" si="211"/>
        <v>1.9461476939482806E-2</v>
      </c>
      <c r="I1044" s="7"/>
      <c r="J1044" s="2">
        <f t="shared" si="212"/>
        <v>0.4838709677419355</v>
      </c>
      <c r="K1044" s="2">
        <f t="shared" si="213"/>
        <v>0.50333244468141825</v>
      </c>
      <c r="L1044" s="2">
        <f t="shared" si="214"/>
        <v>0</v>
      </c>
      <c r="M1044" s="2">
        <f t="shared" si="215"/>
        <v>1.2796587576646257E-2</v>
      </c>
      <c r="N1044" s="53">
        <v>1815</v>
      </c>
      <c r="O1044" s="53">
        <v>1888</v>
      </c>
      <c r="Q1044" s="53">
        <v>40</v>
      </c>
      <c r="X1044" s="53">
        <v>0</v>
      </c>
      <c r="Y1044" s="53">
        <v>8</v>
      </c>
      <c r="AA1044" s="53"/>
      <c r="AG1044" t="str">
        <f t="shared" si="218"/>
        <v>Wrentham</v>
      </c>
      <c r="AH1044" t="s">
        <v>2729</v>
      </c>
      <c r="AI1044">
        <v>3</v>
      </c>
      <c r="AK1044" s="92">
        <v>25</v>
      </c>
      <c r="AL1044" s="94">
        <v>21</v>
      </c>
      <c r="AM1044" s="94">
        <v>140</v>
      </c>
      <c r="AN1044" s="98">
        <v>82315</v>
      </c>
      <c r="AO1044" s="98">
        <f t="shared" si="216"/>
        <v>25021</v>
      </c>
      <c r="AP1044" t="s">
        <v>1353</v>
      </c>
      <c r="AQ1044">
        <f t="shared" si="217"/>
        <v>2582315</v>
      </c>
      <c r="AU1044">
        <v>22.92</v>
      </c>
      <c r="AV1044">
        <v>0.72</v>
      </c>
      <c r="AW1044">
        <v>22.2</v>
      </c>
    </row>
    <row r="1045" spans="1:49" hidden="1" outlineLevel="1">
      <c r="A1045" s="54" t="s">
        <v>487</v>
      </c>
      <c r="B1045" s="8" t="s">
        <v>2356</v>
      </c>
      <c r="C1045" s="1">
        <f t="shared" si="208"/>
        <v>10774</v>
      </c>
      <c r="D1045" s="6">
        <f>IF(N1045&gt;0, RANK(N1045,(N1045:P1045,Q1045:AE1045)),0)</f>
        <v>2</v>
      </c>
      <c r="E1045" s="6">
        <f>IF(O1045&gt;0,RANK(O1045,(N1045:P1045,Q1045:AE1045)),0)</f>
        <v>1</v>
      </c>
      <c r="F1045" s="6">
        <f t="shared" si="209"/>
        <v>0</v>
      </c>
      <c r="G1045" s="1">
        <f t="shared" si="210"/>
        <v>46</v>
      </c>
      <c r="H1045" s="2">
        <f t="shared" si="211"/>
        <v>4.2695377761277145E-3</v>
      </c>
      <c r="I1045" s="7"/>
      <c r="J1045" s="2">
        <f t="shared" si="212"/>
        <v>0.49461666976053464</v>
      </c>
      <c r="K1045" s="2">
        <f t="shared" si="213"/>
        <v>0.49888620753666235</v>
      </c>
      <c r="L1045" s="2">
        <f t="shared" si="214"/>
        <v>0</v>
      </c>
      <c r="M1045" s="2">
        <f t="shared" si="215"/>
        <v>6.4971227028030043E-3</v>
      </c>
      <c r="N1045" s="53">
        <v>5329</v>
      </c>
      <c r="O1045" s="53">
        <v>5375</v>
      </c>
      <c r="Q1045" s="53">
        <v>47</v>
      </c>
      <c r="X1045" s="53">
        <v>8</v>
      </c>
      <c r="Y1045" s="53">
        <v>15</v>
      </c>
      <c r="AA1045" s="53"/>
      <c r="AG1045" t="str">
        <f t="shared" si="218"/>
        <v>Yarmouth</v>
      </c>
      <c r="AH1045" t="s">
        <v>156</v>
      </c>
      <c r="AI1045">
        <v>10</v>
      </c>
      <c r="AK1045" s="92">
        <v>25</v>
      </c>
      <c r="AL1045" s="94">
        <v>1</v>
      </c>
      <c r="AM1045" s="94">
        <v>75</v>
      </c>
      <c r="AN1045" s="98">
        <v>82525</v>
      </c>
      <c r="AO1045" s="98">
        <f t="shared" si="216"/>
        <v>25001</v>
      </c>
      <c r="AP1045" t="s">
        <v>1353</v>
      </c>
      <c r="AQ1045">
        <f t="shared" si="217"/>
        <v>2582525</v>
      </c>
      <c r="AU1045">
        <v>28.22</v>
      </c>
      <c r="AV1045">
        <v>3.97</v>
      </c>
      <c r="AW1045">
        <v>24.25</v>
      </c>
    </row>
    <row r="1046" spans="1:49" collapsed="1">
      <c r="A1046" s="8" t="s">
        <v>2355</v>
      </c>
      <c r="B1046" s="8" t="s">
        <v>2672</v>
      </c>
      <c r="C1046" s="1">
        <f t="shared" si="208"/>
        <v>2179964</v>
      </c>
      <c r="D1046" s="6">
        <f>IF(N1046&gt;0, RANK(N1046,(N1046:P1046,Q1046:AE1046)),0)</f>
        <v>1</v>
      </c>
      <c r="E1046" s="6">
        <f>IF(O1046&gt;0,RANK(O1046,(N1046:P1046,Q1046:AE1046)),0)</f>
        <v>2</v>
      </c>
      <c r="F1046" s="6">
        <f t="shared" si="209"/>
        <v>0</v>
      </c>
      <c r="G1046" s="1">
        <f t="shared" si="210"/>
        <v>372006</v>
      </c>
      <c r="H1046" s="2">
        <f t="shared" si="211"/>
        <v>0.17064777216504493</v>
      </c>
      <c r="I1046" s="7"/>
      <c r="J1046" s="2">
        <f t="shared" si="212"/>
        <v>0.58074858116923034</v>
      </c>
      <c r="K1046" s="2">
        <f t="shared" si="213"/>
        <v>0.41010080900418538</v>
      </c>
      <c r="L1046" s="2">
        <f t="shared" si="214"/>
        <v>0</v>
      </c>
      <c r="M1046" s="2">
        <f t="shared" si="215"/>
        <v>9.1506098265842772E-3</v>
      </c>
      <c r="N1046" s="53">
        <f>SUM(N695:N1045)</f>
        <v>1266011</v>
      </c>
      <c r="O1046" s="53">
        <f>SUM(O695:O1045)</f>
        <v>894005</v>
      </c>
      <c r="Q1046" s="53">
        <f>SUM(Q695:Q1045)</f>
        <v>14484</v>
      </c>
      <c r="X1046" s="53">
        <f>SUM(X695:X1045)</f>
        <v>688</v>
      </c>
      <c r="Y1046" s="53">
        <f>SUM(Y695:Y1045)</f>
        <v>4776</v>
      </c>
      <c r="AA1046" s="53"/>
      <c r="AG1046" t="str">
        <f t="shared" si="218"/>
        <v>Massachusetts</v>
      </c>
      <c r="AK1046" s="92">
        <v>25</v>
      </c>
      <c r="AO1046" s="92">
        <v>25</v>
      </c>
      <c r="AP1046" t="s">
        <v>2158</v>
      </c>
      <c r="AQ1046" s="92">
        <v>25</v>
      </c>
      <c r="AU1046">
        <v>10554.57</v>
      </c>
      <c r="AV1046">
        <v>2714.55</v>
      </c>
      <c r="AW1046">
        <v>7840.02</v>
      </c>
    </row>
    <row r="1047" spans="1:49">
      <c r="B1047" s="8"/>
      <c r="C1047" s="1"/>
      <c r="D1047" s="6"/>
      <c r="E1047" s="6"/>
      <c r="F1047" s="6"/>
      <c r="G1047" s="1"/>
      <c r="J1047" s="2"/>
      <c r="K1047" s="2"/>
      <c r="L1047" s="2"/>
      <c r="M1047" s="2"/>
      <c r="AA1047" s="53"/>
    </row>
    <row r="1048" spans="1:49" ht="12.75" hidden="1" customHeight="1" outlineLevel="1">
      <c r="A1048" t="s">
        <v>1886</v>
      </c>
      <c r="B1048" s="8" t="s">
        <v>407</v>
      </c>
      <c r="C1048" s="1">
        <f t="shared" ref="C1048:C1087" si="219">SUM(N1048:AE1048)</f>
        <v>7319</v>
      </c>
      <c r="D1048" s="6">
        <f>IF(N1048&gt;0, RANK(N1048,(N1048:P1048,Q1048:AE1048)),0)</f>
        <v>2</v>
      </c>
      <c r="E1048" s="6">
        <f>IF(O1048&gt;0,RANK(O1048,(N1048:P1048,Q1048:AE1048)),0)</f>
        <v>1</v>
      </c>
      <c r="F1048" s="6">
        <f t="shared" ref="F1048:F1087" si="220">IF(P1048&gt;0,RANK(P1048,(N1048:AE1048)),0)</f>
        <v>0</v>
      </c>
      <c r="G1048" s="1">
        <f t="shared" ref="G1048:G1103" si="221">IF(C1048&gt;0,MAX(N1048:P1048)-LARGE(N1048:P1048,2),0)</f>
        <v>4055</v>
      </c>
      <c r="H1048" s="2">
        <f t="shared" ref="H1048:H1103" si="222">IF(C1048&gt;0,G1048/C1048,0)</f>
        <v>0.55403743680830719</v>
      </c>
      <c r="I1048" s="7"/>
      <c r="J1048" s="2">
        <f t="shared" ref="J1048:J1087" si="223">IF(C1048=0,"-",N1048/C1048)</f>
        <v>0.22298128159584643</v>
      </c>
      <c r="K1048" s="2">
        <f t="shared" ref="K1048:K1087" si="224">IF(C1048=0,"-",O1048/C1048)</f>
        <v>0.7770187184041536</v>
      </c>
      <c r="L1048" s="2">
        <f t="shared" ref="L1048:L1087" si="225">IF(C1048=0,"-",P1048/C1048)</f>
        <v>0</v>
      </c>
      <c r="M1048" s="2">
        <f t="shared" ref="M1048:M1087" si="226">IF(C1048=0,"-",(1-J1048-K1048-L1048))</f>
        <v>0</v>
      </c>
      <c r="N1048" s="53">
        <v>1632</v>
      </c>
      <c r="O1048" s="53">
        <v>5687</v>
      </c>
      <c r="AA1048" s="53"/>
      <c r="AG1048" t="str">
        <f t="shared" ref="AG1048:AG1085" si="227">A1048</f>
        <v>Barrington</v>
      </c>
      <c r="AH1048" t="s">
        <v>764</v>
      </c>
      <c r="AI1048">
        <v>1</v>
      </c>
      <c r="AK1048" s="92">
        <v>44</v>
      </c>
      <c r="AL1048" s="94">
        <v>1</v>
      </c>
      <c r="AM1048" s="94">
        <v>5</v>
      </c>
      <c r="AN1048" s="98">
        <v>5140</v>
      </c>
      <c r="AO1048" s="98">
        <f t="shared" ref="AO1048:AO1106" si="228">AK1048*1000+AL1048</f>
        <v>44001</v>
      </c>
      <c r="AP1048" t="s">
        <v>1353</v>
      </c>
      <c r="AQ1048">
        <f t="shared" ref="AQ1048:AQ1086" si="229">AK1048*100000+AN1048</f>
        <v>4405140</v>
      </c>
    </row>
    <row r="1049" spans="1:49" ht="12.75" hidden="1" customHeight="1" outlineLevel="1">
      <c r="A1049" t="s">
        <v>764</v>
      </c>
      <c r="B1049" s="8" t="s">
        <v>407</v>
      </c>
      <c r="C1049" s="1">
        <f t="shared" si="219"/>
        <v>7340</v>
      </c>
      <c r="D1049" s="6">
        <f>IF(N1049&gt;0, RANK(N1049,(N1049:P1049,Q1049:AE1049)),0)</f>
        <v>2</v>
      </c>
      <c r="E1049" s="6">
        <f>IF(O1049&gt;0,RANK(O1049,(N1049:P1049,Q1049:AE1049)),0)</f>
        <v>1</v>
      </c>
      <c r="F1049" s="6">
        <f t="shared" si="220"/>
        <v>0</v>
      </c>
      <c r="G1049" s="1">
        <f t="shared" si="221"/>
        <v>2232</v>
      </c>
      <c r="H1049" s="2">
        <f t="shared" si="222"/>
        <v>0.30408719346049046</v>
      </c>
      <c r="I1049" s="7"/>
      <c r="J1049" s="2">
        <f t="shared" si="223"/>
        <v>0.34795640326975474</v>
      </c>
      <c r="K1049" s="2">
        <f t="shared" si="224"/>
        <v>0.65204359673024526</v>
      </c>
      <c r="L1049" s="2">
        <f t="shared" si="225"/>
        <v>0</v>
      </c>
      <c r="M1049" s="2">
        <f t="shared" si="226"/>
        <v>0</v>
      </c>
      <c r="N1049" s="53">
        <v>2554</v>
      </c>
      <c r="O1049" s="53">
        <v>4786</v>
      </c>
      <c r="AA1049" s="53"/>
      <c r="AG1049" t="str">
        <f t="shared" si="227"/>
        <v>Bristol</v>
      </c>
      <c r="AH1049" t="s">
        <v>764</v>
      </c>
      <c r="AI1049">
        <v>1</v>
      </c>
      <c r="AK1049" s="92">
        <v>44</v>
      </c>
      <c r="AL1049" s="94">
        <v>1</v>
      </c>
      <c r="AM1049" s="94">
        <v>10</v>
      </c>
      <c r="AN1049" s="98">
        <v>9280</v>
      </c>
      <c r="AO1049" s="98">
        <f t="shared" si="228"/>
        <v>44001</v>
      </c>
      <c r="AP1049" t="s">
        <v>1353</v>
      </c>
      <c r="AQ1049">
        <f t="shared" si="229"/>
        <v>4409280</v>
      </c>
    </row>
    <row r="1050" spans="1:49" ht="12.75" hidden="1" customHeight="1" outlineLevel="1">
      <c r="A1050" t="s">
        <v>1943</v>
      </c>
      <c r="B1050" s="8" t="s">
        <v>407</v>
      </c>
      <c r="C1050" s="1">
        <f t="shared" si="219"/>
        <v>4809</v>
      </c>
      <c r="D1050" s="6">
        <f>IF(N1050&gt;0, RANK(N1050,(N1050:P1050,Q1050:AE1050)),0)</f>
        <v>2</v>
      </c>
      <c r="E1050" s="6">
        <f>IF(O1050&gt;0,RANK(O1050,(N1050:P1050,Q1050:AE1050)),0)</f>
        <v>1</v>
      </c>
      <c r="F1050" s="6">
        <f t="shared" si="220"/>
        <v>0</v>
      </c>
      <c r="G1050" s="1">
        <f t="shared" si="221"/>
        <v>1091</v>
      </c>
      <c r="H1050" s="2">
        <f t="shared" si="222"/>
        <v>0.22686629236847577</v>
      </c>
      <c r="I1050" s="7"/>
      <c r="J1050" s="2">
        <f t="shared" si="223"/>
        <v>0.38656685381576211</v>
      </c>
      <c r="K1050" s="2">
        <f t="shared" si="224"/>
        <v>0.61343314618423783</v>
      </c>
      <c r="L1050" s="2">
        <f t="shared" si="225"/>
        <v>0</v>
      </c>
      <c r="M1050" s="2">
        <f t="shared" si="226"/>
        <v>1.1102230246251565E-16</v>
      </c>
      <c r="N1050" s="53">
        <v>1859</v>
      </c>
      <c r="O1050" s="53">
        <v>2950</v>
      </c>
      <c r="AA1050" s="53"/>
      <c r="AG1050" t="str">
        <f t="shared" si="227"/>
        <v>Burrillville</v>
      </c>
      <c r="AH1050" t="s">
        <v>2227</v>
      </c>
      <c r="AI1050">
        <v>1</v>
      </c>
      <c r="AK1050" s="92">
        <v>44</v>
      </c>
      <c r="AL1050" s="94">
        <v>7</v>
      </c>
      <c r="AM1050" s="94">
        <v>5</v>
      </c>
      <c r="AN1050" s="98">
        <v>11800</v>
      </c>
      <c r="AO1050" s="98">
        <f t="shared" si="228"/>
        <v>44007</v>
      </c>
      <c r="AP1050" t="s">
        <v>1353</v>
      </c>
      <c r="AQ1050">
        <f t="shared" si="229"/>
        <v>4411800</v>
      </c>
    </row>
    <row r="1051" spans="1:49" ht="12.75" hidden="1" customHeight="1" outlineLevel="1">
      <c r="A1051" t="s">
        <v>2448</v>
      </c>
      <c r="B1051" s="8" t="s">
        <v>407</v>
      </c>
      <c r="C1051" s="1">
        <f t="shared" si="219"/>
        <v>2770</v>
      </c>
      <c r="D1051" s="6">
        <f>IF(N1051&gt;0, RANK(N1051,(N1051:P1051,Q1051:AE1051)),0)</f>
        <v>2</v>
      </c>
      <c r="E1051" s="6">
        <f>IF(O1051&gt;0,RANK(O1051,(N1051:P1051,Q1051:AE1051)),0)</f>
        <v>1</v>
      </c>
      <c r="F1051" s="6">
        <f t="shared" si="220"/>
        <v>0</v>
      </c>
      <c r="G1051" s="1">
        <f t="shared" si="221"/>
        <v>204</v>
      </c>
      <c r="H1051" s="2">
        <f t="shared" si="222"/>
        <v>7.3646209386281594E-2</v>
      </c>
      <c r="I1051" s="7"/>
      <c r="J1051" s="2">
        <f t="shared" si="223"/>
        <v>0.46317689530685918</v>
      </c>
      <c r="K1051" s="2">
        <f t="shared" si="224"/>
        <v>0.53682310469314076</v>
      </c>
      <c r="L1051" s="2">
        <f t="shared" si="225"/>
        <v>0</v>
      </c>
      <c r="M1051" s="2">
        <f t="shared" si="226"/>
        <v>1.1102230246251565E-16</v>
      </c>
      <c r="N1051" s="53">
        <v>1283</v>
      </c>
      <c r="O1051" s="53">
        <v>1487</v>
      </c>
      <c r="AA1051" s="53"/>
      <c r="AG1051" t="str">
        <f t="shared" si="227"/>
        <v>Central Falls</v>
      </c>
      <c r="AH1051" t="s">
        <v>2227</v>
      </c>
      <c r="AI1051">
        <v>1</v>
      </c>
      <c r="AK1051" s="92">
        <v>44</v>
      </c>
      <c r="AL1051" s="94">
        <v>7</v>
      </c>
      <c r="AM1051" s="94">
        <v>10</v>
      </c>
      <c r="AN1051" s="98">
        <v>14140</v>
      </c>
      <c r="AO1051" s="98">
        <f t="shared" si="228"/>
        <v>44007</v>
      </c>
      <c r="AP1051" t="s">
        <v>2485</v>
      </c>
      <c r="AQ1051">
        <f t="shared" si="229"/>
        <v>4414140</v>
      </c>
    </row>
    <row r="1052" spans="1:49" ht="12.75" hidden="1" customHeight="1" outlineLevel="1">
      <c r="A1052" t="s">
        <v>918</v>
      </c>
      <c r="B1052" s="8" t="s">
        <v>407</v>
      </c>
      <c r="C1052" s="1">
        <f t="shared" si="219"/>
        <v>2597</v>
      </c>
      <c r="D1052" s="6">
        <f>IF(N1052&gt;0, RANK(N1052,(N1052:P1052,Q1052:AE1052)),0)</f>
        <v>2</v>
      </c>
      <c r="E1052" s="6">
        <f>IF(O1052&gt;0,RANK(O1052,(N1052:P1052,Q1052:AE1052)),0)</f>
        <v>1</v>
      </c>
      <c r="F1052" s="6">
        <f t="shared" si="220"/>
        <v>0</v>
      </c>
      <c r="G1052" s="1">
        <f t="shared" si="221"/>
        <v>877</v>
      </c>
      <c r="H1052" s="2">
        <f t="shared" si="222"/>
        <v>0.33769734308817867</v>
      </c>
      <c r="I1052" s="7"/>
      <c r="J1052" s="2">
        <f t="shared" si="223"/>
        <v>0.33115132845591067</v>
      </c>
      <c r="K1052" s="2">
        <f t="shared" si="224"/>
        <v>0.66884867154408933</v>
      </c>
      <c r="L1052" s="2">
        <f t="shared" si="225"/>
        <v>0</v>
      </c>
      <c r="M1052" s="2">
        <f t="shared" si="226"/>
        <v>0</v>
      </c>
      <c r="N1052" s="53">
        <v>860</v>
      </c>
      <c r="O1052" s="53">
        <v>1737</v>
      </c>
      <c r="AA1052" s="53"/>
      <c r="AG1052" t="str">
        <f t="shared" si="227"/>
        <v>Charlestown</v>
      </c>
      <c r="AH1052" t="s">
        <v>2757</v>
      </c>
      <c r="AI1052">
        <v>2</v>
      </c>
      <c r="AK1052" s="92">
        <v>44</v>
      </c>
      <c r="AL1052" s="94">
        <v>9</v>
      </c>
      <c r="AM1052" s="94">
        <v>5</v>
      </c>
      <c r="AN1052" s="98">
        <v>14500</v>
      </c>
      <c r="AO1052" s="98">
        <f t="shared" si="228"/>
        <v>44009</v>
      </c>
      <c r="AP1052" t="s">
        <v>1353</v>
      </c>
      <c r="AQ1052">
        <f t="shared" si="229"/>
        <v>4414500</v>
      </c>
    </row>
    <row r="1053" spans="1:49" ht="12.75" hidden="1" customHeight="1" outlineLevel="1">
      <c r="A1053" t="s">
        <v>1109</v>
      </c>
      <c r="B1053" s="8" t="s">
        <v>407</v>
      </c>
      <c r="C1053" s="1">
        <f t="shared" si="219"/>
        <v>12155</v>
      </c>
      <c r="D1053" s="6">
        <f>IF(N1053&gt;0, RANK(N1053,(N1053:P1053,Q1053:AE1053)),0)</f>
        <v>2</v>
      </c>
      <c r="E1053" s="6">
        <f>IF(O1053&gt;0,RANK(O1053,(N1053:P1053,Q1053:AE1053)),0)</f>
        <v>1</v>
      </c>
      <c r="F1053" s="6">
        <f t="shared" si="220"/>
        <v>0</v>
      </c>
      <c r="G1053" s="1">
        <f t="shared" si="221"/>
        <v>3091</v>
      </c>
      <c r="H1053" s="2">
        <f t="shared" si="222"/>
        <v>0.25429864253393664</v>
      </c>
      <c r="I1053" s="7"/>
      <c r="J1053" s="2">
        <f t="shared" si="223"/>
        <v>0.37285067873303168</v>
      </c>
      <c r="K1053" s="2">
        <f t="shared" si="224"/>
        <v>0.62714932126696832</v>
      </c>
      <c r="L1053" s="2">
        <f t="shared" si="225"/>
        <v>0</v>
      </c>
      <c r="M1053" s="2">
        <f t="shared" si="226"/>
        <v>0</v>
      </c>
      <c r="N1053" s="53">
        <v>4532</v>
      </c>
      <c r="O1053" s="53">
        <v>7623</v>
      </c>
      <c r="AA1053" s="53"/>
      <c r="AG1053" t="str">
        <f t="shared" si="227"/>
        <v>Coventry</v>
      </c>
      <c r="AH1053" t="s">
        <v>2377</v>
      </c>
      <c r="AI1053">
        <v>2</v>
      </c>
      <c r="AK1053" s="92">
        <v>44</v>
      </c>
      <c r="AL1053" s="94">
        <v>3</v>
      </c>
      <c r="AM1053" s="94">
        <v>5</v>
      </c>
      <c r="AN1053" s="98">
        <v>18640</v>
      </c>
      <c r="AO1053" s="98">
        <f t="shared" si="228"/>
        <v>44003</v>
      </c>
      <c r="AP1053" t="s">
        <v>1353</v>
      </c>
      <c r="AQ1053">
        <f t="shared" si="229"/>
        <v>4418640</v>
      </c>
    </row>
    <row r="1054" spans="1:49" ht="12.75" hidden="1" customHeight="1" outlineLevel="1">
      <c r="A1054" t="s">
        <v>1537</v>
      </c>
      <c r="B1054" s="8" t="s">
        <v>407</v>
      </c>
      <c r="C1054" s="1">
        <f t="shared" si="219"/>
        <v>32380</v>
      </c>
      <c r="D1054" s="6">
        <f>IF(N1054&gt;0, RANK(N1054,(N1054:P1054,Q1054:AE1054)),0)</f>
        <v>2</v>
      </c>
      <c r="E1054" s="6">
        <f>IF(O1054&gt;0,RANK(O1054,(N1054:P1054,Q1054:AE1054)),0)</f>
        <v>1</v>
      </c>
      <c r="F1054" s="6">
        <f t="shared" si="220"/>
        <v>0</v>
      </c>
      <c r="G1054" s="1">
        <f t="shared" si="221"/>
        <v>9842</v>
      </c>
      <c r="H1054" s="2">
        <f t="shared" si="222"/>
        <v>0.30395305744286599</v>
      </c>
      <c r="I1054" s="7"/>
      <c r="J1054" s="2">
        <f t="shared" si="223"/>
        <v>0.34802347127856703</v>
      </c>
      <c r="K1054" s="2">
        <f t="shared" si="224"/>
        <v>0.65197652872143297</v>
      </c>
      <c r="L1054" s="2">
        <f t="shared" si="225"/>
        <v>0</v>
      </c>
      <c r="M1054" s="2">
        <f t="shared" si="226"/>
        <v>0</v>
      </c>
      <c r="N1054" s="53">
        <v>11269</v>
      </c>
      <c r="O1054" s="53">
        <v>21111</v>
      </c>
      <c r="AA1054" s="53"/>
      <c r="AG1054" t="str">
        <f t="shared" si="227"/>
        <v>Cranston</v>
      </c>
      <c r="AH1054" t="s">
        <v>2227</v>
      </c>
      <c r="AI1054">
        <v>2</v>
      </c>
      <c r="AK1054" s="92">
        <v>44</v>
      </c>
      <c r="AL1054" s="94">
        <v>7</v>
      </c>
      <c r="AM1054" s="94">
        <v>15</v>
      </c>
      <c r="AN1054" s="98">
        <v>19180</v>
      </c>
      <c r="AO1054" s="98">
        <f t="shared" si="228"/>
        <v>44007</v>
      </c>
      <c r="AP1054" t="s">
        <v>2485</v>
      </c>
      <c r="AQ1054">
        <f t="shared" si="229"/>
        <v>4419180</v>
      </c>
    </row>
    <row r="1055" spans="1:49" ht="12.75" hidden="1" customHeight="1" outlineLevel="1">
      <c r="A1055" t="s">
        <v>608</v>
      </c>
      <c r="B1055" s="8" t="s">
        <v>407</v>
      </c>
      <c r="C1055" s="1">
        <f t="shared" si="219"/>
        <v>11917</v>
      </c>
      <c r="D1055" s="6">
        <f>IF(N1055&gt;0, RANK(N1055,(N1055:P1055,Q1055:AE1055)),0)</f>
        <v>2</v>
      </c>
      <c r="E1055" s="6">
        <f>IF(O1055&gt;0,RANK(O1055,(N1055:P1055,Q1055:AE1055)),0)</f>
        <v>1</v>
      </c>
      <c r="F1055" s="6">
        <f t="shared" si="220"/>
        <v>0</v>
      </c>
      <c r="G1055" s="1">
        <f t="shared" si="221"/>
        <v>4159</v>
      </c>
      <c r="H1055" s="2">
        <f t="shared" si="222"/>
        <v>0.3489972308466896</v>
      </c>
      <c r="I1055" s="7"/>
      <c r="J1055" s="2">
        <f t="shared" si="223"/>
        <v>0.32550138457665517</v>
      </c>
      <c r="K1055" s="2">
        <f t="shared" si="224"/>
        <v>0.67449861542334477</v>
      </c>
      <c r="L1055" s="2">
        <f t="shared" si="225"/>
        <v>0</v>
      </c>
      <c r="M1055" s="2">
        <f t="shared" si="226"/>
        <v>0</v>
      </c>
      <c r="N1055" s="53">
        <v>3879</v>
      </c>
      <c r="O1055" s="53">
        <v>8038</v>
      </c>
      <c r="AA1055" s="53"/>
      <c r="AG1055" t="str">
        <f t="shared" si="227"/>
        <v>Cumberland</v>
      </c>
      <c r="AH1055" t="s">
        <v>2227</v>
      </c>
      <c r="AI1055">
        <v>1</v>
      </c>
      <c r="AK1055" s="92">
        <v>44</v>
      </c>
      <c r="AL1055" s="94">
        <v>7</v>
      </c>
      <c r="AM1055" s="94">
        <v>20</v>
      </c>
      <c r="AN1055" s="98">
        <v>20080</v>
      </c>
      <c r="AO1055" s="98">
        <f t="shared" si="228"/>
        <v>44007</v>
      </c>
      <c r="AP1055" t="s">
        <v>1353</v>
      </c>
      <c r="AQ1055">
        <f t="shared" si="229"/>
        <v>4420080</v>
      </c>
    </row>
    <row r="1056" spans="1:49" ht="12.75" hidden="1" customHeight="1" outlineLevel="1">
      <c r="A1056" t="s">
        <v>165</v>
      </c>
      <c r="B1056" s="8" t="s">
        <v>407</v>
      </c>
      <c r="C1056" s="1">
        <f t="shared" si="219"/>
        <v>5271</v>
      </c>
      <c r="D1056" s="6">
        <f>IF(N1056&gt;0, RANK(N1056,(N1056:P1056,Q1056:AE1056)),0)</f>
        <v>2</v>
      </c>
      <c r="E1056" s="6">
        <f>IF(O1056&gt;0,RANK(O1056,(N1056:P1056,Q1056:AE1056)),0)</f>
        <v>1</v>
      </c>
      <c r="F1056" s="6">
        <f t="shared" si="220"/>
        <v>0</v>
      </c>
      <c r="G1056" s="1">
        <f t="shared" si="221"/>
        <v>2999</v>
      </c>
      <c r="H1056" s="2">
        <f t="shared" si="222"/>
        <v>0.56896224625308289</v>
      </c>
      <c r="I1056" s="7"/>
      <c r="J1056" s="2">
        <f t="shared" si="223"/>
        <v>0.21551887687345855</v>
      </c>
      <c r="K1056" s="2">
        <f t="shared" si="224"/>
        <v>0.7844811231265415</v>
      </c>
      <c r="L1056" s="2">
        <f t="shared" si="225"/>
        <v>0</v>
      </c>
      <c r="M1056" s="2">
        <f t="shared" si="226"/>
        <v>-1.1102230246251565E-16</v>
      </c>
      <c r="N1056" s="53">
        <v>1136</v>
      </c>
      <c r="O1056" s="53">
        <v>4135</v>
      </c>
      <c r="AA1056" s="53"/>
      <c r="AG1056" t="str">
        <f t="shared" si="227"/>
        <v>East Greenwich</v>
      </c>
      <c r="AH1056" t="s">
        <v>2377</v>
      </c>
      <c r="AI1056">
        <v>2</v>
      </c>
      <c r="AK1056" s="92">
        <v>44</v>
      </c>
      <c r="AL1056" s="94">
        <v>3</v>
      </c>
      <c r="AM1056" s="94">
        <v>10</v>
      </c>
      <c r="AN1056" s="98">
        <v>22240</v>
      </c>
      <c r="AO1056" s="98">
        <f t="shared" si="228"/>
        <v>44003</v>
      </c>
      <c r="AP1056" t="s">
        <v>1353</v>
      </c>
      <c r="AQ1056">
        <f t="shared" si="229"/>
        <v>4422240</v>
      </c>
    </row>
    <row r="1057" spans="1:43" ht="12.75" hidden="1" customHeight="1" outlineLevel="1">
      <c r="A1057" t="s">
        <v>2872</v>
      </c>
      <c r="B1057" s="8" t="s">
        <v>407</v>
      </c>
      <c r="C1057" s="1">
        <f t="shared" si="219"/>
        <v>16610</v>
      </c>
      <c r="D1057" s="6">
        <f>IF(N1057&gt;0, RANK(N1057,(N1057:P1057,Q1057:AE1057)),0)</f>
        <v>2</v>
      </c>
      <c r="E1057" s="6">
        <f>IF(O1057&gt;0,RANK(O1057,(N1057:P1057,Q1057:AE1057)),0)</f>
        <v>1</v>
      </c>
      <c r="F1057" s="6">
        <f t="shared" si="220"/>
        <v>0</v>
      </c>
      <c r="G1057" s="1">
        <f t="shared" si="221"/>
        <v>4296</v>
      </c>
      <c r="H1057" s="2">
        <f t="shared" si="222"/>
        <v>0.25863937387116193</v>
      </c>
      <c r="I1057" s="7"/>
      <c r="J1057" s="2">
        <f t="shared" si="223"/>
        <v>0.37068031306441901</v>
      </c>
      <c r="K1057" s="2">
        <f t="shared" si="224"/>
        <v>0.62931968693558094</v>
      </c>
      <c r="L1057" s="2">
        <f t="shared" si="225"/>
        <v>0</v>
      </c>
      <c r="M1057" s="2">
        <f t="shared" si="226"/>
        <v>1.1102230246251565E-16</v>
      </c>
      <c r="N1057" s="53">
        <v>6157</v>
      </c>
      <c r="O1057" s="53">
        <v>10453</v>
      </c>
      <c r="AA1057" s="53"/>
      <c r="AG1057" t="str">
        <f t="shared" si="227"/>
        <v>East Providence</v>
      </c>
      <c r="AH1057" t="s">
        <v>2227</v>
      </c>
      <c r="AI1057">
        <v>1</v>
      </c>
      <c r="AK1057" s="92">
        <v>44</v>
      </c>
      <c r="AL1057" s="94">
        <v>7</v>
      </c>
      <c r="AM1057" s="94">
        <v>25</v>
      </c>
      <c r="AN1057" s="98">
        <v>22960</v>
      </c>
      <c r="AO1057" s="98">
        <f t="shared" si="228"/>
        <v>44007</v>
      </c>
      <c r="AP1057" t="s">
        <v>2485</v>
      </c>
      <c r="AQ1057">
        <f t="shared" si="229"/>
        <v>4422960</v>
      </c>
    </row>
    <row r="1058" spans="1:43" ht="12.75" hidden="1" customHeight="1" outlineLevel="1">
      <c r="A1058" t="s">
        <v>2873</v>
      </c>
      <c r="B1058" s="8" t="s">
        <v>407</v>
      </c>
      <c r="C1058" s="1">
        <f t="shared" si="219"/>
        <v>2142</v>
      </c>
      <c r="D1058" s="6">
        <f>IF(N1058&gt;0, RANK(N1058,(N1058:P1058,Q1058:AE1058)),0)</f>
        <v>2</v>
      </c>
      <c r="E1058" s="6">
        <f>IF(O1058&gt;0,RANK(O1058,(N1058:P1058,Q1058:AE1058)),0)</f>
        <v>1</v>
      </c>
      <c r="F1058" s="6">
        <f t="shared" si="220"/>
        <v>0</v>
      </c>
      <c r="G1058" s="1">
        <f t="shared" si="221"/>
        <v>690</v>
      </c>
      <c r="H1058" s="2">
        <f t="shared" si="222"/>
        <v>0.32212885154061627</v>
      </c>
      <c r="I1058" s="7"/>
      <c r="J1058" s="2">
        <f t="shared" si="223"/>
        <v>0.33893557422969189</v>
      </c>
      <c r="K1058" s="2">
        <f t="shared" si="224"/>
        <v>0.66106442577030811</v>
      </c>
      <c r="L1058" s="2">
        <f t="shared" si="225"/>
        <v>0</v>
      </c>
      <c r="M1058" s="2">
        <f t="shared" si="226"/>
        <v>0</v>
      </c>
      <c r="N1058" s="53">
        <v>726</v>
      </c>
      <c r="O1058" s="53">
        <v>1416</v>
      </c>
      <c r="AA1058" s="53"/>
      <c r="AG1058" t="str">
        <f t="shared" si="227"/>
        <v>Exeter</v>
      </c>
      <c r="AH1058" t="s">
        <v>2757</v>
      </c>
      <c r="AI1058">
        <v>2</v>
      </c>
      <c r="AK1058" s="92">
        <v>44</v>
      </c>
      <c r="AL1058" s="94">
        <v>9</v>
      </c>
      <c r="AM1058" s="94">
        <v>10</v>
      </c>
      <c r="AN1058" s="98">
        <v>25300</v>
      </c>
      <c r="AO1058" s="98">
        <f t="shared" si="228"/>
        <v>44009</v>
      </c>
      <c r="AP1058" t="s">
        <v>1353</v>
      </c>
      <c r="AQ1058">
        <f t="shared" si="229"/>
        <v>4425300</v>
      </c>
    </row>
    <row r="1059" spans="1:43" ht="12.75" hidden="1" customHeight="1" outlineLevel="1">
      <c r="A1059" t="s">
        <v>2155</v>
      </c>
      <c r="B1059" s="8" t="s">
        <v>407</v>
      </c>
      <c r="C1059" s="1">
        <f t="shared" si="219"/>
        <v>1728</v>
      </c>
      <c r="D1059" s="6">
        <f>IF(N1059&gt;0, RANK(N1059,(N1059:P1059,Q1059:AE1059)),0)</f>
        <v>2</v>
      </c>
      <c r="E1059" s="6">
        <f>IF(O1059&gt;0,RANK(O1059,(N1059:P1059,Q1059:AE1059)),0)</f>
        <v>1</v>
      </c>
      <c r="F1059" s="6">
        <f t="shared" si="220"/>
        <v>0</v>
      </c>
      <c r="G1059" s="1">
        <f t="shared" si="221"/>
        <v>604</v>
      </c>
      <c r="H1059" s="2">
        <f t="shared" si="222"/>
        <v>0.34953703703703703</v>
      </c>
      <c r="I1059" s="7"/>
      <c r="J1059" s="2">
        <f t="shared" si="223"/>
        <v>0.32523148148148145</v>
      </c>
      <c r="K1059" s="2">
        <f t="shared" si="224"/>
        <v>0.67476851851851849</v>
      </c>
      <c r="L1059" s="2">
        <f t="shared" si="225"/>
        <v>0</v>
      </c>
      <c r="M1059" s="2">
        <f t="shared" si="226"/>
        <v>1.1102230246251565E-16</v>
      </c>
      <c r="N1059" s="53">
        <v>562</v>
      </c>
      <c r="O1059" s="53">
        <v>1166</v>
      </c>
      <c r="AA1059" s="53"/>
      <c r="AG1059" t="str">
        <f t="shared" si="227"/>
        <v>Foster</v>
      </c>
      <c r="AH1059" t="s">
        <v>2227</v>
      </c>
      <c r="AI1059">
        <v>2</v>
      </c>
      <c r="AK1059" s="92">
        <v>44</v>
      </c>
      <c r="AL1059" s="94">
        <v>7</v>
      </c>
      <c r="AM1059" s="94">
        <v>30</v>
      </c>
      <c r="AN1059" s="98">
        <v>27460</v>
      </c>
      <c r="AO1059" s="98">
        <f t="shared" si="228"/>
        <v>44007</v>
      </c>
      <c r="AP1059" t="s">
        <v>1353</v>
      </c>
      <c r="AQ1059">
        <f t="shared" si="229"/>
        <v>4427460</v>
      </c>
    </row>
    <row r="1060" spans="1:43" ht="12.75" hidden="1" customHeight="1" outlineLevel="1">
      <c r="A1060" t="s">
        <v>718</v>
      </c>
      <c r="B1060" s="8" t="s">
        <v>407</v>
      </c>
      <c r="C1060" s="1">
        <f t="shared" si="219"/>
        <v>3488</v>
      </c>
      <c r="D1060" s="6">
        <f>IF(N1060&gt;0, RANK(N1060,(N1060:P1060,Q1060:AE1060)),0)</f>
        <v>2</v>
      </c>
      <c r="E1060" s="6">
        <f>IF(O1060&gt;0,RANK(O1060,(N1060:P1060,Q1060:AE1060)),0)</f>
        <v>1</v>
      </c>
      <c r="F1060" s="6">
        <f t="shared" si="220"/>
        <v>0</v>
      </c>
      <c r="G1060" s="1">
        <f t="shared" si="221"/>
        <v>1092</v>
      </c>
      <c r="H1060" s="2">
        <f t="shared" si="222"/>
        <v>0.31307339449541283</v>
      </c>
      <c r="I1060" s="7"/>
      <c r="J1060" s="2">
        <f t="shared" si="223"/>
        <v>0.34346330275229359</v>
      </c>
      <c r="K1060" s="2">
        <f t="shared" si="224"/>
        <v>0.65653669724770647</v>
      </c>
      <c r="L1060" s="2">
        <f t="shared" si="225"/>
        <v>0</v>
      </c>
      <c r="M1060" s="2">
        <f t="shared" si="226"/>
        <v>0</v>
      </c>
      <c r="N1060" s="53">
        <v>1198</v>
      </c>
      <c r="O1060" s="53">
        <v>2290</v>
      </c>
      <c r="AA1060" s="53"/>
      <c r="AG1060" t="str">
        <f t="shared" si="227"/>
        <v>Glocester</v>
      </c>
      <c r="AH1060" t="s">
        <v>2227</v>
      </c>
      <c r="AI1060">
        <v>2</v>
      </c>
      <c r="AK1060" s="92">
        <v>44</v>
      </c>
      <c r="AL1060" s="94">
        <v>7</v>
      </c>
      <c r="AM1060" s="94">
        <v>35</v>
      </c>
      <c r="AN1060" s="98">
        <v>30340</v>
      </c>
      <c r="AO1060" s="98">
        <f t="shared" si="228"/>
        <v>44007</v>
      </c>
      <c r="AP1060" t="s">
        <v>1353</v>
      </c>
      <c r="AQ1060">
        <f t="shared" si="229"/>
        <v>4430340</v>
      </c>
    </row>
    <row r="1061" spans="1:43" ht="12.75" hidden="1" customHeight="1" outlineLevel="1">
      <c r="A1061" t="s">
        <v>1784</v>
      </c>
      <c r="B1061" s="8" t="s">
        <v>407</v>
      </c>
      <c r="C1061" s="1">
        <f t="shared" si="219"/>
        <v>2321</v>
      </c>
      <c r="D1061" s="6">
        <f>IF(N1061&gt;0, RANK(N1061,(N1061:P1061,Q1061:AE1061)),0)</f>
        <v>2</v>
      </c>
      <c r="E1061" s="6">
        <f>IF(O1061&gt;0,RANK(O1061,(N1061:P1061,Q1061:AE1061)),0)</f>
        <v>1</v>
      </c>
      <c r="F1061" s="6">
        <f t="shared" si="220"/>
        <v>0</v>
      </c>
      <c r="G1061" s="1">
        <f t="shared" si="221"/>
        <v>767</v>
      </c>
      <c r="H1061" s="2">
        <f t="shared" si="222"/>
        <v>0.33046100818612667</v>
      </c>
      <c r="I1061" s="7"/>
      <c r="J1061" s="2">
        <f t="shared" si="223"/>
        <v>0.33476949590693666</v>
      </c>
      <c r="K1061" s="2">
        <f t="shared" si="224"/>
        <v>0.66523050409306328</v>
      </c>
      <c r="L1061" s="2">
        <f t="shared" si="225"/>
        <v>0</v>
      </c>
      <c r="M1061" s="2">
        <f t="shared" si="226"/>
        <v>0</v>
      </c>
      <c r="N1061" s="53">
        <v>777</v>
      </c>
      <c r="O1061" s="53">
        <v>1544</v>
      </c>
      <c r="AA1061" s="53"/>
      <c r="AG1061" t="str">
        <f t="shared" si="227"/>
        <v>Hopkinton</v>
      </c>
      <c r="AH1061" t="s">
        <v>2757</v>
      </c>
      <c r="AI1061">
        <v>2</v>
      </c>
      <c r="AK1061" s="92">
        <v>44</v>
      </c>
      <c r="AL1061" s="94">
        <v>9</v>
      </c>
      <c r="AM1061" s="94">
        <v>15</v>
      </c>
      <c r="AN1061" s="98">
        <v>35380</v>
      </c>
      <c r="AO1061" s="98">
        <f t="shared" si="228"/>
        <v>44009</v>
      </c>
      <c r="AP1061" t="s">
        <v>1353</v>
      </c>
      <c r="AQ1061">
        <f t="shared" si="229"/>
        <v>4435380</v>
      </c>
    </row>
    <row r="1062" spans="1:43" ht="12.75" hidden="1" customHeight="1" outlineLevel="1">
      <c r="A1062" t="s">
        <v>544</v>
      </c>
      <c r="B1062" s="8" t="s">
        <v>407</v>
      </c>
      <c r="C1062" s="1">
        <f t="shared" si="219"/>
        <v>2606</v>
      </c>
      <c r="D1062" s="6">
        <f>IF(N1062&gt;0, RANK(N1062,(N1062:P1062,Q1062:AE1062)),0)</f>
        <v>2</v>
      </c>
      <c r="E1062" s="6">
        <f>IF(O1062&gt;0,RANK(O1062,(N1062:P1062,Q1062:AE1062)),0)</f>
        <v>1</v>
      </c>
      <c r="F1062" s="6">
        <f t="shared" si="220"/>
        <v>0</v>
      </c>
      <c r="G1062" s="1">
        <f t="shared" si="221"/>
        <v>1212</v>
      </c>
      <c r="H1062" s="2">
        <f t="shared" si="222"/>
        <v>0.46508058326937834</v>
      </c>
      <c r="I1062" s="7"/>
      <c r="J1062" s="2">
        <f t="shared" si="223"/>
        <v>0.2674597083653108</v>
      </c>
      <c r="K1062" s="2">
        <f t="shared" si="224"/>
        <v>0.73254029163468914</v>
      </c>
      <c r="L1062" s="2">
        <f t="shared" si="225"/>
        <v>0</v>
      </c>
      <c r="M1062" s="2">
        <f t="shared" si="226"/>
        <v>1.1102230246251565E-16</v>
      </c>
      <c r="N1062" s="53">
        <v>697</v>
      </c>
      <c r="O1062" s="53">
        <v>1909</v>
      </c>
      <c r="AA1062" s="53"/>
      <c r="AG1062" t="str">
        <f t="shared" si="227"/>
        <v>Jamestown</v>
      </c>
      <c r="AH1062" t="s">
        <v>727</v>
      </c>
      <c r="AI1062">
        <v>1</v>
      </c>
      <c r="AK1062" s="92">
        <v>44</v>
      </c>
      <c r="AL1062" s="94">
        <v>5</v>
      </c>
      <c r="AM1062" s="94">
        <v>5</v>
      </c>
      <c r="AN1062" s="98">
        <v>36820</v>
      </c>
      <c r="AO1062" s="98">
        <f t="shared" si="228"/>
        <v>44005</v>
      </c>
      <c r="AP1062" t="s">
        <v>1353</v>
      </c>
      <c r="AQ1062">
        <f t="shared" si="229"/>
        <v>4436820</v>
      </c>
    </row>
    <row r="1063" spans="1:43" ht="12.75" hidden="1" customHeight="1" outlineLevel="1">
      <c r="A1063" t="s">
        <v>71</v>
      </c>
      <c r="B1063" s="8" t="s">
        <v>407</v>
      </c>
      <c r="C1063" s="1">
        <f t="shared" si="219"/>
        <v>11764</v>
      </c>
      <c r="D1063" s="6">
        <f>IF(N1063&gt;0, RANK(N1063,(N1063:P1063,Q1063:AE1063)),0)</f>
        <v>2</v>
      </c>
      <c r="E1063" s="6">
        <f>IF(O1063&gt;0,RANK(O1063,(N1063:P1063,Q1063:AE1063)),0)</f>
        <v>1</v>
      </c>
      <c r="F1063" s="6">
        <f t="shared" si="220"/>
        <v>0</v>
      </c>
      <c r="G1063" s="1">
        <f t="shared" si="221"/>
        <v>1604</v>
      </c>
      <c r="H1063" s="2">
        <f t="shared" si="222"/>
        <v>0.13634818089085346</v>
      </c>
      <c r="I1063" s="7"/>
      <c r="J1063" s="2">
        <f t="shared" si="223"/>
        <v>0.43182590955457328</v>
      </c>
      <c r="K1063" s="2">
        <f t="shared" si="224"/>
        <v>0.56817409044542677</v>
      </c>
      <c r="L1063" s="2">
        <f t="shared" si="225"/>
        <v>0</v>
      </c>
      <c r="M1063" s="2">
        <f t="shared" si="226"/>
        <v>-1.1102230246251565E-16</v>
      </c>
      <c r="N1063" s="53">
        <v>5080</v>
      </c>
      <c r="O1063" s="53">
        <v>6684</v>
      </c>
      <c r="AA1063" s="53"/>
      <c r="AG1063" t="str">
        <f t="shared" si="227"/>
        <v>Johnston</v>
      </c>
      <c r="AH1063" t="s">
        <v>2227</v>
      </c>
      <c r="AI1063">
        <v>2</v>
      </c>
      <c r="AK1063" s="92">
        <v>44</v>
      </c>
      <c r="AL1063" s="94">
        <v>7</v>
      </c>
      <c r="AM1063" s="94">
        <v>40</v>
      </c>
      <c r="AN1063" s="98">
        <v>37720</v>
      </c>
      <c r="AO1063" s="98">
        <f t="shared" si="228"/>
        <v>44007</v>
      </c>
      <c r="AP1063" t="s">
        <v>1353</v>
      </c>
      <c r="AQ1063">
        <f t="shared" si="229"/>
        <v>4437720</v>
      </c>
    </row>
    <row r="1064" spans="1:43" ht="12.75" hidden="1" customHeight="1" outlineLevel="1">
      <c r="A1064" t="s">
        <v>1001</v>
      </c>
      <c r="B1064" s="8" t="s">
        <v>407</v>
      </c>
      <c r="C1064" s="1">
        <f t="shared" si="219"/>
        <v>8599</v>
      </c>
      <c r="D1064" s="6">
        <f>IF(N1064&gt;0, RANK(N1064,(N1064:P1064,Q1064:AE1064)),0)</f>
        <v>2</v>
      </c>
      <c r="E1064" s="6">
        <f>IF(O1064&gt;0,RANK(O1064,(N1064:P1064,Q1064:AE1064)),0)</f>
        <v>1</v>
      </c>
      <c r="F1064" s="6">
        <f t="shared" si="220"/>
        <v>0</v>
      </c>
      <c r="G1064" s="1">
        <f t="shared" si="221"/>
        <v>3613</v>
      </c>
      <c r="H1064" s="2">
        <f t="shared" si="222"/>
        <v>0.42016513548086987</v>
      </c>
      <c r="I1064" s="7"/>
      <c r="J1064" s="2">
        <f t="shared" si="223"/>
        <v>0.28991743225956507</v>
      </c>
      <c r="K1064" s="2">
        <f t="shared" si="224"/>
        <v>0.71008256774043499</v>
      </c>
      <c r="L1064" s="2">
        <f t="shared" si="225"/>
        <v>0</v>
      </c>
      <c r="M1064" s="2">
        <f t="shared" si="226"/>
        <v>0</v>
      </c>
      <c r="N1064" s="53">
        <v>2493</v>
      </c>
      <c r="O1064" s="53">
        <v>6106</v>
      </c>
      <c r="AA1064" s="53"/>
      <c r="AG1064" t="str">
        <f t="shared" si="227"/>
        <v>Lincoln</v>
      </c>
      <c r="AH1064" t="s">
        <v>2227</v>
      </c>
      <c r="AI1064">
        <v>1</v>
      </c>
      <c r="AK1064" s="92">
        <v>44</v>
      </c>
      <c r="AL1064" s="94">
        <v>7</v>
      </c>
      <c r="AM1064" s="94">
        <v>45</v>
      </c>
      <c r="AN1064" s="98">
        <v>41500</v>
      </c>
      <c r="AO1064" s="98">
        <f t="shared" si="228"/>
        <v>44007</v>
      </c>
      <c r="AP1064" t="s">
        <v>1353</v>
      </c>
      <c r="AQ1064">
        <f t="shared" si="229"/>
        <v>4441500</v>
      </c>
    </row>
    <row r="1065" spans="1:43" ht="12.75" hidden="1" customHeight="1" outlineLevel="1">
      <c r="A1065" t="s">
        <v>643</v>
      </c>
      <c r="B1065" s="8" t="s">
        <v>407</v>
      </c>
      <c r="C1065" s="1">
        <f t="shared" si="219"/>
        <v>1627</v>
      </c>
      <c r="D1065" s="6">
        <f>IF(N1065&gt;0, RANK(N1065,(N1065:P1065,Q1065:AE1065)),0)</f>
        <v>2</v>
      </c>
      <c r="E1065" s="6">
        <f>IF(O1065&gt;0,RANK(O1065,(N1065:P1065,Q1065:AE1065)),0)</f>
        <v>1</v>
      </c>
      <c r="F1065" s="6">
        <f t="shared" si="220"/>
        <v>0</v>
      </c>
      <c r="G1065" s="1">
        <f t="shared" si="221"/>
        <v>705</v>
      </c>
      <c r="H1065" s="2">
        <f t="shared" si="222"/>
        <v>0.43331284572833434</v>
      </c>
      <c r="I1065" s="7"/>
      <c r="J1065" s="2">
        <f t="shared" si="223"/>
        <v>0.2833435771358328</v>
      </c>
      <c r="K1065" s="2">
        <f t="shared" si="224"/>
        <v>0.7166564228641672</v>
      </c>
      <c r="L1065" s="2">
        <f t="shared" si="225"/>
        <v>0</v>
      </c>
      <c r="M1065" s="2">
        <f t="shared" si="226"/>
        <v>0</v>
      </c>
      <c r="N1065" s="53">
        <v>461</v>
      </c>
      <c r="O1065" s="53">
        <v>1166</v>
      </c>
      <c r="AA1065" s="53"/>
      <c r="AG1065" t="str">
        <f t="shared" si="227"/>
        <v>Little Compton</v>
      </c>
      <c r="AH1065" t="s">
        <v>727</v>
      </c>
      <c r="AI1065">
        <v>1</v>
      </c>
      <c r="AK1065" s="92">
        <v>44</v>
      </c>
      <c r="AL1065" s="94">
        <v>5</v>
      </c>
      <c r="AM1065" s="94">
        <v>10</v>
      </c>
      <c r="AN1065" s="98">
        <v>42400</v>
      </c>
      <c r="AO1065" s="98">
        <f t="shared" si="228"/>
        <v>44005</v>
      </c>
      <c r="AP1065" t="s">
        <v>1353</v>
      </c>
      <c r="AQ1065">
        <f t="shared" si="229"/>
        <v>4442400</v>
      </c>
    </row>
    <row r="1066" spans="1:43" ht="12.75" hidden="1" customHeight="1" outlineLevel="1">
      <c r="A1066" t="s">
        <v>1104</v>
      </c>
      <c r="B1066" s="8" t="s">
        <v>407</v>
      </c>
      <c r="C1066" s="1">
        <f t="shared" si="219"/>
        <v>5331</v>
      </c>
      <c r="D1066" s="6">
        <f>IF(N1066&gt;0, RANK(N1066,(N1066:P1066,Q1066:AE1066)),0)</f>
        <v>2</v>
      </c>
      <c r="E1066" s="6">
        <f>IF(O1066&gt;0,RANK(O1066,(N1066:P1066,Q1066:AE1066)),0)</f>
        <v>1</v>
      </c>
      <c r="F1066" s="6">
        <f t="shared" si="220"/>
        <v>0</v>
      </c>
      <c r="G1066" s="1">
        <f t="shared" si="221"/>
        <v>2197</v>
      </c>
      <c r="H1066" s="2">
        <f t="shared" si="222"/>
        <v>0.41211780153817296</v>
      </c>
      <c r="I1066" s="7"/>
      <c r="J1066" s="2">
        <f t="shared" si="223"/>
        <v>0.29394109923091355</v>
      </c>
      <c r="K1066" s="2">
        <f t="shared" si="224"/>
        <v>0.70605890076908651</v>
      </c>
      <c r="L1066" s="2">
        <f t="shared" si="225"/>
        <v>0</v>
      </c>
      <c r="M1066" s="2">
        <f t="shared" si="226"/>
        <v>0</v>
      </c>
      <c r="N1066" s="53">
        <v>1567</v>
      </c>
      <c r="O1066" s="53">
        <v>3764</v>
      </c>
      <c r="AA1066" s="53"/>
      <c r="AG1066" t="str">
        <f t="shared" si="227"/>
        <v>Middletown</v>
      </c>
      <c r="AH1066" t="s">
        <v>727</v>
      </c>
      <c r="AI1066">
        <v>1</v>
      </c>
      <c r="AK1066" s="92">
        <v>44</v>
      </c>
      <c r="AL1066" s="94">
        <v>5</v>
      </c>
      <c r="AM1066" s="94">
        <v>15</v>
      </c>
      <c r="AN1066" s="98">
        <v>45460</v>
      </c>
      <c r="AO1066" s="98">
        <f t="shared" si="228"/>
        <v>44005</v>
      </c>
      <c r="AP1066" t="s">
        <v>1353</v>
      </c>
      <c r="AQ1066">
        <f t="shared" si="229"/>
        <v>4445460</v>
      </c>
    </row>
    <row r="1067" spans="1:43" ht="12.75" hidden="1" customHeight="1" outlineLevel="1">
      <c r="A1067" t="s">
        <v>1229</v>
      </c>
      <c r="B1067" s="8" t="s">
        <v>407</v>
      </c>
      <c r="C1067" s="1">
        <f t="shared" si="219"/>
        <v>5921</v>
      </c>
      <c r="D1067" s="6">
        <f>IF(N1067&gt;0, RANK(N1067,(N1067:P1067,Q1067:AE1067)),0)</f>
        <v>2</v>
      </c>
      <c r="E1067" s="6">
        <f>IF(O1067&gt;0,RANK(O1067,(N1067:P1067,Q1067:AE1067)),0)</f>
        <v>1</v>
      </c>
      <c r="F1067" s="6">
        <f t="shared" si="220"/>
        <v>0</v>
      </c>
      <c r="G1067" s="1">
        <f t="shared" si="221"/>
        <v>2585</v>
      </c>
      <c r="H1067" s="2">
        <f t="shared" si="222"/>
        <v>0.43658165850363112</v>
      </c>
      <c r="I1067" s="7"/>
      <c r="J1067" s="2">
        <f t="shared" si="223"/>
        <v>0.28170917074818441</v>
      </c>
      <c r="K1067" s="2">
        <f t="shared" si="224"/>
        <v>0.71829082925181553</v>
      </c>
      <c r="L1067" s="2">
        <f t="shared" si="225"/>
        <v>0</v>
      </c>
      <c r="M1067" s="2">
        <f t="shared" si="226"/>
        <v>0</v>
      </c>
      <c r="N1067" s="53">
        <v>1668</v>
      </c>
      <c r="O1067" s="53">
        <v>4253</v>
      </c>
      <c r="AA1067" s="53"/>
      <c r="AG1067" t="str">
        <f t="shared" si="227"/>
        <v>Narragansett</v>
      </c>
      <c r="AH1067" t="s">
        <v>2757</v>
      </c>
      <c r="AI1067">
        <v>2</v>
      </c>
      <c r="AK1067" s="92">
        <v>44</v>
      </c>
      <c r="AL1067" s="94">
        <v>9</v>
      </c>
      <c r="AM1067" s="94">
        <v>20</v>
      </c>
      <c r="AN1067" s="98">
        <v>48340</v>
      </c>
      <c r="AO1067" s="98">
        <f t="shared" si="228"/>
        <v>44009</v>
      </c>
      <c r="AP1067" t="s">
        <v>1353</v>
      </c>
      <c r="AQ1067">
        <f t="shared" si="229"/>
        <v>4448340</v>
      </c>
    </row>
    <row r="1068" spans="1:43" ht="12.75" hidden="1" customHeight="1" outlineLevel="1">
      <c r="A1068" t="s">
        <v>1168</v>
      </c>
      <c r="B1068" s="8" t="s">
        <v>407</v>
      </c>
      <c r="C1068" s="1">
        <f t="shared" si="219"/>
        <v>907</v>
      </c>
      <c r="D1068" s="6">
        <f>IF(N1068&gt;0, RANK(N1068,(N1068:P1068,Q1068:AE1068)),0)</f>
        <v>2</v>
      </c>
      <c r="E1068" s="6">
        <f>IF(O1068&gt;0,RANK(O1068,(N1068:P1068,Q1068:AE1068)),0)</f>
        <v>1</v>
      </c>
      <c r="F1068" s="6">
        <f t="shared" si="220"/>
        <v>0</v>
      </c>
      <c r="G1068" s="1">
        <f t="shared" si="221"/>
        <v>467</v>
      </c>
      <c r="H1068" s="2">
        <f t="shared" si="222"/>
        <v>0.51488423373759651</v>
      </c>
      <c r="I1068" s="7"/>
      <c r="J1068" s="2">
        <f t="shared" si="223"/>
        <v>0.24255788313120177</v>
      </c>
      <c r="K1068" s="2">
        <f t="shared" si="224"/>
        <v>0.75744211686879825</v>
      </c>
      <c r="L1068" s="2">
        <f t="shared" si="225"/>
        <v>0</v>
      </c>
      <c r="M1068" s="2">
        <f t="shared" si="226"/>
        <v>0</v>
      </c>
      <c r="N1068" s="53">
        <v>220</v>
      </c>
      <c r="O1068" s="53">
        <v>687</v>
      </c>
      <c r="AA1068" s="53"/>
      <c r="AG1068" t="str">
        <f t="shared" si="227"/>
        <v>New Shoreham</v>
      </c>
      <c r="AH1068" t="s">
        <v>2757</v>
      </c>
      <c r="AI1068">
        <v>2</v>
      </c>
      <c r="AK1068" s="92">
        <v>44</v>
      </c>
      <c r="AL1068" s="94">
        <v>9</v>
      </c>
      <c r="AM1068" s="94">
        <v>22</v>
      </c>
      <c r="AN1068" s="98">
        <v>50500</v>
      </c>
      <c r="AO1068" s="98">
        <f t="shared" si="228"/>
        <v>44009</v>
      </c>
      <c r="AP1068" t="s">
        <v>1353</v>
      </c>
      <c r="AQ1068">
        <f t="shared" si="229"/>
        <v>4450500</v>
      </c>
    </row>
    <row r="1069" spans="1:43" ht="12.75" hidden="1" customHeight="1" outlineLevel="1">
      <c r="A1069" t="s">
        <v>727</v>
      </c>
      <c r="B1069" s="8" t="s">
        <v>407</v>
      </c>
      <c r="C1069" s="1">
        <f t="shared" si="219"/>
        <v>7611</v>
      </c>
      <c r="D1069" s="6">
        <f>IF(N1069&gt;0, RANK(N1069,(N1069:P1069,Q1069:AE1069)),0)</f>
        <v>2</v>
      </c>
      <c r="E1069" s="6">
        <f>IF(O1069&gt;0,RANK(O1069,(N1069:P1069,Q1069:AE1069)),0)</f>
        <v>1</v>
      </c>
      <c r="F1069" s="6">
        <f t="shared" si="220"/>
        <v>0</v>
      </c>
      <c r="G1069" s="1">
        <f t="shared" si="221"/>
        <v>2957</v>
      </c>
      <c r="H1069" s="2">
        <f t="shared" si="222"/>
        <v>0.38851662068059389</v>
      </c>
      <c r="I1069" s="7"/>
      <c r="J1069" s="2">
        <f t="shared" si="223"/>
        <v>0.30574168965970305</v>
      </c>
      <c r="K1069" s="2">
        <f t="shared" si="224"/>
        <v>0.69425831034029695</v>
      </c>
      <c r="L1069" s="2">
        <f t="shared" si="225"/>
        <v>0</v>
      </c>
      <c r="M1069" s="2">
        <f t="shared" si="226"/>
        <v>0</v>
      </c>
      <c r="N1069" s="53">
        <v>2327</v>
      </c>
      <c r="O1069" s="53">
        <v>5284</v>
      </c>
      <c r="AA1069" s="53"/>
      <c r="AG1069" t="str">
        <f t="shared" si="227"/>
        <v>Newport</v>
      </c>
      <c r="AH1069" t="s">
        <v>727</v>
      </c>
      <c r="AI1069">
        <v>1</v>
      </c>
      <c r="AK1069" s="92">
        <v>44</v>
      </c>
      <c r="AL1069" s="94">
        <v>5</v>
      </c>
      <c r="AM1069" s="94">
        <v>20</v>
      </c>
      <c r="AN1069" s="98">
        <v>49960</v>
      </c>
      <c r="AO1069" s="98">
        <f t="shared" si="228"/>
        <v>44005</v>
      </c>
      <c r="AP1069" t="s">
        <v>2485</v>
      </c>
      <c r="AQ1069">
        <f t="shared" si="229"/>
        <v>4449960</v>
      </c>
    </row>
    <row r="1070" spans="1:43" ht="12.75" hidden="1" customHeight="1" outlineLevel="1">
      <c r="A1070" t="s">
        <v>887</v>
      </c>
      <c r="B1070" s="8" t="s">
        <v>407</v>
      </c>
      <c r="C1070" s="1">
        <f t="shared" si="219"/>
        <v>10117</v>
      </c>
      <c r="D1070" s="6">
        <f>IF(N1070&gt;0, RANK(N1070,(N1070:P1070,Q1070:AE1070)),0)</f>
        <v>2</v>
      </c>
      <c r="E1070" s="6">
        <f>IF(O1070&gt;0,RANK(O1070,(N1070:P1070,Q1070:AE1070)),0)</f>
        <v>1</v>
      </c>
      <c r="F1070" s="6">
        <f t="shared" si="220"/>
        <v>0</v>
      </c>
      <c r="G1070" s="1">
        <f t="shared" si="221"/>
        <v>4405</v>
      </c>
      <c r="H1070" s="2">
        <f t="shared" si="222"/>
        <v>0.43540575269348619</v>
      </c>
      <c r="I1070" s="7"/>
      <c r="J1070" s="2">
        <f t="shared" si="223"/>
        <v>0.28229712365325688</v>
      </c>
      <c r="K1070" s="2">
        <f t="shared" si="224"/>
        <v>0.71770287634674312</v>
      </c>
      <c r="L1070" s="2">
        <f t="shared" si="225"/>
        <v>0</v>
      </c>
      <c r="M1070" s="2">
        <f t="shared" si="226"/>
        <v>0</v>
      </c>
      <c r="N1070" s="53">
        <v>2856</v>
      </c>
      <c r="O1070" s="53">
        <v>7261</v>
      </c>
      <c r="AA1070" s="53"/>
      <c r="AG1070" t="str">
        <f t="shared" si="227"/>
        <v>North Kingstown</v>
      </c>
      <c r="AH1070" t="s">
        <v>2757</v>
      </c>
      <c r="AI1070">
        <v>2</v>
      </c>
      <c r="AK1070" s="92">
        <v>44</v>
      </c>
      <c r="AL1070" s="94">
        <v>9</v>
      </c>
      <c r="AM1070" s="94">
        <v>25</v>
      </c>
      <c r="AN1070" s="98">
        <v>51580</v>
      </c>
      <c r="AO1070" s="98">
        <f t="shared" si="228"/>
        <v>44009</v>
      </c>
      <c r="AP1070" t="s">
        <v>1353</v>
      </c>
      <c r="AQ1070">
        <f t="shared" si="229"/>
        <v>4451580</v>
      </c>
    </row>
    <row r="1071" spans="1:43" ht="12.75" hidden="1" customHeight="1" outlineLevel="1">
      <c r="A1071" t="s">
        <v>1472</v>
      </c>
      <c r="B1071" s="8" t="s">
        <v>407</v>
      </c>
      <c r="C1071" s="1">
        <f t="shared" si="219"/>
        <v>13766</v>
      </c>
      <c r="D1071" s="6">
        <f>IF(N1071&gt;0, RANK(N1071,(N1071:P1071,Q1071:AE1071)),0)</f>
        <v>2</v>
      </c>
      <c r="E1071" s="6">
        <f>IF(O1071&gt;0,RANK(O1071,(N1071:P1071,Q1071:AE1071)),0)</f>
        <v>1</v>
      </c>
      <c r="F1071" s="6">
        <f t="shared" si="220"/>
        <v>0</v>
      </c>
      <c r="G1071" s="1">
        <f t="shared" si="221"/>
        <v>2812</v>
      </c>
      <c r="H1071" s="2">
        <f t="shared" si="222"/>
        <v>0.20427139328781055</v>
      </c>
      <c r="I1071" s="7"/>
      <c r="J1071" s="2">
        <f t="shared" si="223"/>
        <v>0.39786430335609474</v>
      </c>
      <c r="K1071" s="2">
        <f t="shared" si="224"/>
        <v>0.60213569664390532</v>
      </c>
      <c r="L1071" s="2">
        <f t="shared" si="225"/>
        <v>0</v>
      </c>
      <c r="M1071" s="2">
        <f t="shared" si="226"/>
        <v>0</v>
      </c>
      <c r="N1071" s="53">
        <v>5477</v>
      </c>
      <c r="O1071" s="53">
        <v>8289</v>
      </c>
      <c r="AA1071" s="53"/>
      <c r="AG1071" t="str">
        <f t="shared" si="227"/>
        <v>North Providence</v>
      </c>
      <c r="AH1071" t="s">
        <v>2227</v>
      </c>
      <c r="AI1071">
        <v>1</v>
      </c>
      <c r="AK1071" s="92">
        <v>44</v>
      </c>
      <c r="AL1071" s="94">
        <v>7</v>
      </c>
      <c r="AM1071" s="94">
        <v>50</v>
      </c>
      <c r="AN1071" s="98">
        <v>51760</v>
      </c>
      <c r="AO1071" s="98">
        <f t="shared" si="228"/>
        <v>44007</v>
      </c>
      <c r="AP1071" t="s">
        <v>1353</v>
      </c>
      <c r="AQ1071">
        <f t="shared" si="229"/>
        <v>4451760</v>
      </c>
    </row>
    <row r="1072" spans="1:43" ht="12.75" hidden="1" customHeight="1" outlineLevel="1">
      <c r="A1072" t="s">
        <v>1617</v>
      </c>
      <c r="B1072" s="8" t="s">
        <v>407</v>
      </c>
      <c r="C1072" s="1">
        <f t="shared" si="219"/>
        <v>4417</v>
      </c>
      <c r="D1072" s="6">
        <f>IF(N1072&gt;0, RANK(N1072,(N1072:P1072,Q1072:AE1072)),0)</f>
        <v>2</v>
      </c>
      <c r="E1072" s="6">
        <f>IF(O1072&gt;0,RANK(O1072,(N1072:P1072,Q1072:AE1072)),0)</f>
        <v>1</v>
      </c>
      <c r="F1072" s="6">
        <f t="shared" si="220"/>
        <v>0</v>
      </c>
      <c r="G1072" s="1">
        <f t="shared" si="221"/>
        <v>1277</v>
      </c>
      <c r="H1072" s="2">
        <f t="shared" si="222"/>
        <v>0.2891102558297487</v>
      </c>
      <c r="I1072" s="7"/>
      <c r="J1072" s="2">
        <f t="shared" si="223"/>
        <v>0.35544487208512565</v>
      </c>
      <c r="K1072" s="2">
        <f t="shared" si="224"/>
        <v>0.64455512791487435</v>
      </c>
      <c r="L1072" s="2">
        <f t="shared" si="225"/>
        <v>0</v>
      </c>
      <c r="M1072" s="2">
        <f t="shared" si="226"/>
        <v>0</v>
      </c>
      <c r="N1072" s="53">
        <v>1570</v>
      </c>
      <c r="O1072" s="53">
        <v>2847</v>
      </c>
      <c r="AA1072" s="53"/>
      <c r="AG1072" t="str">
        <f t="shared" si="227"/>
        <v>North Smithfield</v>
      </c>
      <c r="AH1072" t="s">
        <v>2227</v>
      </c>
      <c r="AI1072">
        <v>1</v>
      </c>
      <c r="AK1072" s="92">
        <v>44</v>
      </c>
      <c r="AL1072" s="94">
        <v>7</v>
      </c>
      <c r="AM1072" s="94">
        <v>55</v>
      </c>
      <c r="AN1072" s="98">
        <v>52480</v>
      </c>
      <c r="AO1072" s="98">
        <f t="shared" si="228"/>
        <v>44007</v>
      </c>
      <c r="AP1072" t="s">
        <v>1353</v>
      </c>
      <c r="AQ1072">
        <f t="shared" si="229"/>
        <v>4452480</v>
      </c>
    </row>
    <row r="1073" spans="1:43" ht="12.75" hidden="1" customHeight="1" outlineLevel="1">
      <c r="A1073" t="s">
        <v>341</v>
      </c>
      <c r="B1073" s="8" t="s">
        <v>407</v>
      </c>
      <c r="C1073" s="1">
        <f t="shared" si="219"/>
        <v>18984</v>
      </c>
      <c r="D1073" s="6">
        <f>IF(N1073&gt;0, RANK(N1073,(N1073:P1073,Q1073:AE1073)),0)</f>
        <v>2</v>
      </c>
      <c r="E1073" s="6">
        <f>IF(O1073&gt;0,RANK(O1073,(N1073:P1073,Q1073:AE1073)),0)</f>
        <v>1</v>
      </c>
      <c r="F1073" s="6">
        <f t="shared" si="220"/>
        <v>0</v>
      </c>
      <c r="G1073" s="1">
        <f t="shared" si="221"/>
        <v>3026</v>
      </c>
      <c r="H1073" s="2">
        <f t="shared" si="222"/>
        <v>0.15939738727349348</v>
      </c>
      <c r="I1073" s="7"/>
      <c r="J1073" s="2">
        <f t="shared" si="223"/>
        <v>0.42030130636325325</v>
      </c>
      <c r="K1073" s="2">
        <f t="shared" si="224"/>
        <v>0.57969869363674675</v>
      </c>
      <c r="L1073" s="2">
        <f t="shared" si="225"/>
        <v>0</v>
      </c>
      <c r="M1073" s="2">
        <f t="shared" si="226"/>
        <v>0</v>
      </c>
      <c r="N1073" s="53">
        <v>7979</v>
      </c>
      <c r="O1073" s="53">
        <v>11005</v>
      </c>
      <c r="AA1073" s="53"/>
      <c r="AG1073" t="str">
        <f t="shared" si="227"/>
        <v>Pawtucket</v>
      </c>
      <c r="AH1073" t="s">
        <v>2227</v>
      </c>
      <c r="AI1073">
        <v>1</v>
      </c>
      <c r="AK1073" s="92">
        <v>44</v>
      </c>
      <c r="AL1073" s="94">
        <v>7</v>
      </c>
      <c r="AM1073" s="94">
        <v>60</v>
      </c>
      <c r="AN1073" s="98">
        <v>54640</v>
      </c>
      <c r="AO1073" s="98">
        <f t="shared" si="228"/>
        <v>44007</v>
      </c>
      <c r="AP1073" t="s">
        <v>2485</v>
      </c>
      <c r="AQ1073">
        <f t="shared" si="229"/>
        <v>4454640</v>
      </c>
    </row>
    <row r="1074" spans="1:43" ht="12.75" hidden="1" customHeight="1" outlineLevel="1">
      <c r="A1074" t="s">
        <v>1467</v>
      </c>
      <c r="B1074" s="8" t="s">
        <v>407</v>
      </c>
      <c r="C1074" s="1">
        <f t="shared" si="219"/>
        <v>6538</v>
      </c>
      <c r="D1074" s="6">
        <f>IF(N1074&gt;0, RANK(N1074,(N1074:P1074,Q1074:AE1074)),0)</f>
        <v>2</v>
      </c>
      <c r="E1074" s="6">
        <f>IF(O1074&gt;0,RANK(O1074,(N1074:P1074,Q1074:AE1074)),0)</f>
        <v>1</v>
      </c>
      <c r="F1074" s="6">
        <f t="shared" si="220"/>
        <v>0</v>
      </c>
      <c r="G1074" s="1">
        <f t="shared" si="221"/>
        <v>2860</v>
      </c>
      <c r="H1074" s="2">
        <f t="shared" si="222"/>
        <v>0.43744264301009483</v>
      </c>
      <c r="I1074" s="7"/>
      <c r="J1074" s="2">
        <f t="shared" si="223"/>
        <v>0.28127867849495258</v>
      </c>
      <c r="K1074" s="2">
        <f t="shared" si="224"/>
        <v>0.71872132150504742</v>
      </c>
      <c r="L1074" s="2">
        <f t="shared" si="225"/>
        <v>0</v>
      </c>
      <c r="M1074" s="2">
        <f t="shared" si="226"/>
        <v>0</v>
      </c>
      <c r="N1074" s="53">
        <v>1839</v>
      </c>
      <c r="O1074" s="53">
        <v>4699</v>
      </c>
      <c r="AA1074" s="53"/>
      <c r="AG1074" t="str">
        <f t="shared" si="227"/>
        <v>Portsmouth</v>
      </c>
      <c r="AH1074" t="s">
        <v>727</v>
      </c>
      <c r="AI1074">
        <v>1</v>
      </c>
      <c r="AK1074" s="92">
        <v>44</v>
      </c>
      <c r="AL1074" s="94">
        <v>5</v>
      </c>
      <c r="AM1074" s="94">
        <v>30</v>
      </c>
      <c r="AN1074" s="98">
        <v>57880</v>
      </c>
      <c r="AO1074" s="98">
        <f t="shared" si="228"/>
        <v>44005</v>
      </c>
      <c r="AP1074" t="s">
        <v>1353</v>
      </c>
      <c r="AQ1074">
        <f t="shared" si="229"/>
        <v>4457880</v>
      </c>
    </row>
    <row r="1075" spans="1:43" ht="12.75" hidden="1" customHeight="1" outlineLevel="1">
      <c r="A1075" t="s">
        <v>2227</v>
      </c>
      <c r="B1075" s="8" t="s">
        <v>407</v>
      </c>
      <c r="C1075" s="1">
        <f t="shared" si="219"/>
        <v>37842</v>
      </c>
      <c r="D1075" s="6">
        <f>IF(N1075&gt;0, RANK(N1075,(N1075:P1075,Q1075:AE1075)),0)</f>
        <v>2</v>
      </c>
      <c r="E1075" s="6">
        <f>IF(O1075&gt;0,RANK(O1075,(N1075:P1075,Q1075:AE1075)),0)</f>
        <v>1</v>
      </c>
      <c r="F1075" s="6">
        <f t="shared" si="220"/>
        <v>0</v>
      </c>
      <c r="G1075" s="1">
        <f t="shared" si="221"/>
        <v>4054</v>
      </c>
      <c r="H1075" s="2">
        <f t="shared" si="222"/>
        <v>0.10712964431055441</v>
      </c>
      <c r="I1075" s="7"/>
      <c r="J1075" s="2">
        <f t="shared" si="223"/>
        <v>0.44643517784472281</v>
      </c>
      <c r="K1075" s="2">
        <f t="shared" si="224"/>
        <v>0.55356482215527725</v>
      </c>
      <c r="L1075" s="2">
        <f t="shared" si="225"/>
        <v>0</v>
      </c>
      <c r="M1075" s="2">
        <f t="shared" si="226"/>
        <v>-1.1102230246251565E-16</v>
      </c>
      <c r="N1075" s="53">
        <v>16894</v>
      </c>
      <c r="O1075" s="53">
        <v>20948</v>
      </c>
      <c r="AA1075" s="53"/>
      <c r="AG1075" t="str">
        <f t="shared" si="227"/>
        <v>Providence</v>
      </c>
      <c r="AH1075" t="s">
        <v>2227</v>
      </c>
      <c r="AI1075" s="61">
        <v>0</v>
      </c>
      <c r="AK1075" s="92">
        <v>44</v>
      </c>
      <c r="AL1075" s="94">
        <v>7</v>
      </c>
      <c r="AM1075" s="94">
        <v>65</v>
      </c>
      <c r="AN1075" s="98">
        <v>59000</v>
      </c>
      <c r="AO1075" s="98">
        <f t="shared" si="228"/>
        <v>44007</v>
      </c>
      <c r="AP1075" t="s">
        <v>2485</v>
      </c>
      <c r="AQ1075">
        <f t="shared" si="229"/>
        <v>4459000</v>
      </c>
    </row>
    <row r="1076" spans="1:43" ht="12.75" hidden="1" customHeight="1" outlineLevel="1">
      <c r="A1076" t="s">
        <v>123</v>
      </c>
      <c r="B1076" s="8" t="s">
        <v>407</v>
      </c>
      <c r="C1076" s="1">
        <f t="shared" si="219"/>
        <v>2254</v>
      </c>
      <c r="D1076" s="6">
        <f>IF(N1076&gt;0, RANK(N1076,(N1076:P1076,Q1076:AE1076)),0)</f>
        <v>2</v>
      </c>
      <c r="E1076" s="6">
        <f>IF(O1076&gt;0,RANK(O1076,(N1076:P1076,Q1076:AE1076)),0)</f>
        <v>1</v>
      </c>
      <c r="F1076" s="6">
        <f t="shared" si="220"/>
        <v>0</v>
      </c>
      <c r="G1076" s="1">
        <f t="shared" si="221"/>
        <v>676</v>
      </c>
      <c r="H1076" s="2">
        <f t="shared" si="222"/>
        <v>0.29991126885536823</v>
      </c>
      <c r="I1076" s="7"/>
      <c r="J1076" s="2">
        <f t="shared" si="223"/>
        <v>0.35004436557231589</v>
      </c>
      <c r="K1076" s="2">
        <f t="shared" si="224"/>
        <v>0.64995563442768411</v>
      </c>
      <c r="L1076" s="2">
        <f t="shared" si="225"/>
        <v>0</v>
      </c>
      <c r="M1076" s="2">
        <f t="shared" si="226"/>
        <v>0</v>
      </c>
      <c r="N1076" s="53">
        <v>789</v>
      </c>
      <c r="O1076" s="53">
        <v>1465</v>
      </c>
      <c r="AA1076" s="53"/>
      <c r="AG1076" t="str">
        <f t="shared" si="227"/>
        <v>Richmond</v>
      </c>
      <c r="AH1076" t="s">
        <v>2757</v>
      </c>
      <c r="AI1076">
        <v>2</v>
      </c>
      <c r="AK1076" s="92">
        <v>44</v>
      </c>
      <c r="AL1076" s="94">
        <v>9</v>
      </c>
      <c r="AM1076" s="94">
        <v>30</v>
      </c>
      <c r="AN1076" s="98">
        <v>61160</v>
      </c>
      <c r="AO1076" s="98">
        <f t="shared" si="228"/>
        <v>44009</v>
      </c>
      <c r="AP1076" t="s">
        <v>1353</v>
      </c>
      <c r="AQ1076">
        <f t="shared" si="229"/>
        <v>4461160</v>
      </c>
    </row>
    <row r="1077" spans="1:43" ht="12.75" hidden="1" customHeight="1" outlineLevel="1">
      <c r="A1077" t="s">
        <v>568</v>
      </c>
      <c r="B1077" s="8" t="s">
        <v>407</v>
      </c>
      <c r="C1077" s="1">
        <f t="shared" si="219"/>
        <v>4268</v>
      </c>
      <c r="D1077" s="6">
        <f>IF(N1077&gt;0, RANK(N1077,(N1077:P1077,Q1077:AE1077)),0)</f>
        <v>2</v>
      </c>
      <c r="E1077" s="6">
        <f>IF(O1077&gt;0,RANK(O1077,(N1077:P1077,Q1077:AE1077)),0)</f>
        <v>1</v>
      </c>
      <c r="F1077" s="6">
        <f t="shared" si="220"/>
        <v>0</v>
      </c>
      <c r="G1077" s="1">
        <f t="shared" si="221"/>
        <v>1696</v>
      </c>
      <c r="H1077" s="2">
        <f t="shared" si="222"/>
        <v>0.39737582005623245</v>
      </c>
      <c r="I1077" s="7"/>
      <c r="J1077" s="2">
        <f t="shared" si="223"/>
        <v>0.3013120899718838</v>
      </c>
      <c r="K1077" s="2">
        <f t="shared" si="224"/>
        <v>0.69868791002811625</v>
      </c>
      <c r="L1077" s="2">
        <f t="shared" si="225"/>
        <v>0</v>
      </c>
      <c r="M1077" s="2">
        <f t="shared" si="226"/>
        <v>0</v>
      </c>
      <c r="N1077" s="53">
        <v>1286</v>
      </c>
      <c r="O1077" s="53">
        <v>2982</v>
      </c>
      <c r="AA1077" s="53"/>
      <c r="AG1077" t="str">
        <f t="shared" si="227"/>
        <v>Scituate</v>
      </c>
      <c r="AH1077" t="s">
        <v>2227</v>
      </c>
      <c r="AI1077">
        <v>2</v>
      </c>
      <c r="AK1077" s="92">
        <v>44</v>
      </c>
      <c r="AL1077" s="94">
        <v>7</v>
      </c>
      <c r="AM1077" s="94">
        <v>70</v>
      </c>
      <c r="AN1077" s="98">
        <v>64220</v>
      </c>
      <c r="AO1077" s="98">
        <f t="shared" si="228"/>
        <v>44007</v>
      </c>
      <c r="AP1077" t="s">
        <v>1353</v>
      </c>
      <c r="AQ1077">
        <f t="shared" si="229"/>
        <v>4464220</v>
      </c>
    </row>
    <row r="1078" spans="1:43" ht="12.75" hidden="1" customHeight="1" outlineLevel="1">
      <c r="A1078" t="s">
        <v>989</v>
      </c>
      <c r="B1078" s="8" t="s">
        <v>407</v>
      </c>
      <c r="C1078" s="1">
        <f t="shared" si="219"/>
        <v>7523</v>
      </c>
      <c r="D1078" s="6">
        <f>IF(N1078&gt;0, RANK(N1078,(N1078:P1078,Q1078:AE1078)),0)</f>
        <v>2</v>
      </c>
      <c r="E1078" s="6">
        <f>IF(O1078&gt;0,RANK(O1078,(N1078:P1078,Q1078:AE1078)),0)</f>
        <v>1</v>
      </c>
      <c r="F1078" s="6">
        <f t="shared" si="220"/>
        <v>0</v>
      </c>
      <c r="G1078" s="1">
        <f t="shared" si="221"/>
        <v>2559</v>
      </c>
      <c r="H1078" s="2">
        <f t="shared" si="222"/>
        <v>0.34015685231955339</v>
      </c>
      <c r="I1078" s="7"/>
      <c r="J1078" s="2">
        <f t="shared" si="223"/>
        <v>0.3299215738402233</v>
      </c>
      <c r="K1078" s="2">
        <f t="shared" si="224"/>
        <v>0.67007842615977664</v>
      </c>
      <c r="L1078" s="2">
        <f t="shared" si="225"/>
        <v>0</v>
      </c>
      <c r="M1078" s="2">
        <f t="shared" si="226"/>
        <v>1.1102230246251565E-16</v>
      </c>
      <c r="N1078" s="53">
        <v>2482</v>
      </c>
      <c r="O1078" s="53">
        <v>5041</v>
      </c>
      <c r="AA1078" s="53"/>
      <c r="AG1078" t="str">
        <f t="shared" si="227"/>
        <v>Smithfield</v>
      </c>
      <c r="AH1078" t="s">
        <v>2227</v>
      </c>
      <c r="AI1078">
        <v>1</v>
      </c>
      <c r="AK1078" s="92">
        <v>44</v>
      </c>
      <c r="AL1078" s="94">
        <v>7</v>
      </c>
      <c r="AM1078" s="94">
        <v>75</v>
      </c>
      <c r="AN1078" s="98">
        <v>66200</v>
      </c>
      <c r="AO1078" s="98">
        <f t="shared" si="228"/>
        <v>44007</v>
      </c>
      <c r="AP1078" t="s">
        <v>1353</v>
      </c>
      <c r="AQ1078">
        <f t="shared" si="229"/>
        <v>4466200</v>
      </c>
    </row>
    <row r="1079" spans="1:43" ht="12.75" hidden="1" customHeight="1" outlineLevel="1">
      <c r="A1079" t="s">
        <v>1749</v>
      </c>
      <c r="B1079" s="8" t="s">
        <v>407</v>
      </c>
      <c r="C1079" s="1">
        <f t="shared" si="219"/>
        <v>8425</v>
      </c>
      <c r="D1079" s="6">
        <f>IF(N1079&gt;0, RANK(N1079,(N1079:P1079,Q1079:AE1079)),0)</f>
        <v>2</v>
      </c>
      <c r="E1079" s="6">
        <f>IF(O1079&gt;0,RANK(O1079,(N1079:P1079,Q1079:AE1079)),0)</f>
        <v>1</v>
      </c>
      <c r="F1079" s="6">
        <f t="shared" si="220"/>
        <v>0</v>
      </c>
      <c r="G1079" s="1">
        <f t="shared" si="221"/>
        <v>3525</v>
      </c>
      <c r="H1079" s="2">
        <f t="shared" si="222"/>
        <v>0.41839762611275966</v>
      </c>
      <c r="I1079" s="7"/>
      <c r="J1079" s="2">
        <f t="shared" si="223"/>
        <v>0.29080118694362017</v>
      </c>
      <c r="K1079" s="2">
        <f t="shared" si="224"/>
        <v>0.70919881305637977</v>
      </c>
      <c r="L1079" s="2">
        <f t="shared" si="225"/>
        <v>0</v>
      </c>
      <c r="M1079" s="2">
        <f t="shared" si="226"/>
        <v>0</v>
      </c>
      <c r="N1079" s="53">
        <v>2450</v>
      </c>
      <c r="O1079" s="53">
        <v>5975</v>
      </c>
      <c r="AA1079" s="53"/>
      <c r="AG1079" t="str">
        <f t="shared" si="227"/>
        <v>South Kingstown</v>
      </c>
      <c r="AH1079" t="s">
        <v>2757</v>
      </c>
      <c r="AI1079">
        <v>2</v>
      </c>
      <c r="AK1079" s="92">
        <v>44</v>
      </c>
      <c r="AL1079" s="94">
        <v>9</v>
      </c>
      <c r="AM1079" s="94">
        <v>35</v>
      </c>
      <c r="AN1079" s="98">
        <v>67460</v>
      </c>
      <c r="AO1079" s="98">
        <f t="shared" si="228"/>
        <v>44009</v>
      </c>
      <c r="AP1079" t="s">
        <v>1353</v>
      </c>
      <c r="AQ1079">
        <f t="shared" si="229"/>
        <v>4467460</v>
      </c>
    </row>
    <row r="1080" spans="1:43" ht="12.75" hidden="1" customHeight="1" outlineLevel="1">
      <c r="A1080" t="s">
        <v>935</v>
      </c>
      <c r="B1080" s="8" t="s">
        <v>407</v>
      </c>
      <c r="C1080" s="1">
        <f t="shared" si="219"/>
        <v>5054</v>
      </c>
      <c r="D1080" s="6">
        <f>IF(N1080&gt;0, RANK(N1080,(N1080:P1080,Q1080:AE1080)),0)</f>
        <v>2</v>
      </c>
      <c r="E1080" s="6">
        <f>IF(O1080&gt;0,RANK(O1080,(N1080:P1080,Q1080:AE1080)),0)</f>
        <v>1</v>
      </c>
      <c r="F1080" s="6">
        <f t="shared" si="220"/>
        <v>0</v>
      </c>
      <c r="G1080" s="1">
        <f t="shared" si="221"/>
        <v>1086</v>
      </c>
      <c r="H1080" s="2">
        <f t="shared" si="222"/>
        <v>0.2148793035219628</v>
      </c>
      <c r="I1080" s="7"/>
      <c r="J1080" s="2">
        <f t="shared" si="223"/>
        <v>0.39256034823901859</v>
      </c>
      <c r="K1080" s="2">
        <f t="shared" si="224"/>
        <v>0.60743965176098136</v>
      </c>
      <c r="L1080" s="2">
        <f t="shared" si="225"/>
        <v>0</v>
      </c>
      <c r="M1080" s="2">
        <f t="shared" si="226"/>
        <v>1.1102230246251565E-16</v>
      </c>
      <c r="N1080" s="53">
        <v>1984</v>
      </c>
      <c r="O1080" s="53">
        <v>3070</v>
      </c>
      <c r="AA1080" s="53"/>
      <c r="AG1080" t="str">
        <f t="shared" si="227"/>
        <v>Tiverton</v>
      </c>
      <c r="AH1080" t="s">
        <v>727</v>
      </c>
      <c r="AI1080">
        <v>1</v>
      </c>
      <c r="AK1080" s="92">
        <v>44</v>
      </c>
      <c r="AL1080" s="94">
        <v>5</v>
      </c>
      <c r="AM1080" s="94">
        <v>35</v>
      </c>
      <c r="AN1080" s="98">
        <v>70880</v>
      </c>
      <c r="AO1080" s="98">
        <f t="shared" si="228"/>
        <v>44005</v>
      </c>
      <c r="AP1080" t="s">
        <v>1353</v>
      </c>
      <c r="AQ1080">
        <f t="shared" si="229"/>
        <v>4470880</v>
      </c>
    </row>
    <row r="1081" spans="1:43" ht="12.75" hidden="1" customHeight="1" outlineLevel="1">
      <c r="A1081" t="s">
        <v>1529</v>
      </c>
      <c r="B1081" s="8" t="s">
        <v>407</v>
      </c>
      <c r="C1081" s="1">
        <f t="shared" si="219"/>
        <v>3610</v>
      </c>
      <c r="D1081" s="6">
        <f>IF(N1081&gt;0, RANK(N1081,(N1081:P1081,Q1081:AE1081)),0)</f>
        <v>2</v>
      </c>
      <c r="E1081" s="6">
        <f>IF(O1081&gt;0,RANK(O1081,(N1081:P1081,Q1081:AE1081)),0)</f>
        <v>1</v>
      </c>
      <c r="F1081" s="6">
        <f t="shared" si="220"/>
        <v>0</v>
      </c>
      <c r="G1081" s="1">
        <f t="shared" si="221"/>
        <v>1196</v>
      </c>
      <c r="H1081" s="2">
        <f t="shared" si="222"/>
        <v>0.33130193905817173</v>
      </c>
      <c r="I1081" s="7"/>
      <c r="J1081" s="2">
        <f t="shared" si="223"/>
        <v>0.33434903047091413</v>
      </c>
      <c r="K1081" s="2">
        <f t="shared" si="224"/>
        <v>0.66565096952908587</v>
      </c>
      <c r="L1081" s="2">
        <f t="shared" si="225"/>
        <v>0</v>
      </c>
      <c r="M1081" s="2">
        <f t="shared" si="226"/>
        <v>0</v>
      </c>
      <c r="N1081" s="53">
        <v>1207</v>
      </c>
      <c r="O1081" s="53">
        <v>2403</v>
      </c>
      <c r="AA1081" s="53"/>
      <c r="AG1081" t="str">
        <f t="shared" si="227"/>
        <v>Warren</v>
      </c>
      <c r="AH1081" t="s">
        <v>764</v>
      </c>
      <c r="AI1081">
        <v>1</v>
      </c>
      <c r="AK1081" s="92">
        <v>44</v>
      </c>
      <c r="AL1081" s="94">
        <v>1</v>
      </c>
      <c r="AM1081" s="94">
        <v>15</v>
      </c>
      <c r="AN1081" s="98">
        <v>73760</v>
      </c>
      <c r="AO1081" s="98">
        <f t="shared" si="228"/>
        <v>44001</v>
      </c>
      <c r="AP1081" t="s">
        <v>1353</v>
      </c>
      <c r="AQ1081">
        <f t="shared" si="229"/>
        <v>4473760</v>
      </c>
    </row>
    <row r="1082" spans="1:43" ht="12.75" hidden="1" customHeight="1" outlineLevel="1">
      <c r="A1082" t="s">
        <v>936</v>
      </c>
      <c r="B1082" s="8" t="s">
        <v>407</v>
      </c>
      <c r="C1082" s="1">
        <f t="shared" si="219"/>
        <v>36115</v>
      </c>
      <c r="D1082" s="6">
        <f>IF(N1082&gt;0, RANK(N1082,(N1082:P1082,Q1082:AE1082)),0)</f>
        <v>2</v>
      </c>
      <c r="E1082" s="6">
        <f>IF(O1082&gt;0,RANK(O1082,(N1082:P1082,Q1082:AE1082)),0)</f>
        <v>1</v>
      </c>
      <c r="F1082" s="6">
        <f t="shared" si="220"/>
        <v>0</v>
      </c>
      <c r="G1082" s="1">
        <f t="shared" si="221"/>
        <v>12761</v>
      </c>
      <c r="H1082" s="2">
        <f t="shared" si="222"/>
        <v>0.35334348608611382</v>
      </c>
      <c r="I1082" s="7"/>
      <c r="J1082" s="2">
        <f t="shared" si="223"/>
        <v>0.32332825695694312</v>
      </c>
      <c r="K1082" s="2">
        <f t="shared" si="224"/>
        <v>0.67667174304305688</v>
      </c>
      <c r="L1082" s="2">
        <f t="shared" si="225"/>
        <v>0</v>
      </c>
      <c r="M1082" s="2">
        <f t="shared" si="226"/>
        <v>0</v>
      </c>
      <c r="N1082" s="53">
        <v>11677</v>
      </c>
      <c r="O1082" s="53">
        <v>24438</v>
      </c>
      <c r="AA1082" s="53"/>
      <c r="AG1082" t="str">
        <f t="shared" si="227"/>
        <v>Warwick</v>
      </c>
      <c r="AH1082" t="s">
        <v>2377</v>
      </c>
      <c r="AI1082">
        <v>2</v>
      </c>
      <c r="AK1082" s="92">
        <v>44</v>
      </c>
      <c r="AL1082" s="94">
        <v>3</v>
      </c>
      <c r="AM1082" s="94">
        <v>15</v>
      </c>
      <c r="AN1082" s="98">
        <v>74300</v>
      </c>
      <c r="AO1082" s="98">
        <f t="shared" si="228"/>
        <v>44003</v>
      </c>
      <c r="AP1082" t="s">
        <v>2485</v>
      </c>
      <c r="AQ1082">
        <f t="shared" si="229"/>
        <v>4474300</v>
      </c>
    </row>
    <row r="1083" spans="1:43" ht="12.75" hidden="1" customHeight="1" outlineLevel="1">
      <c r="A1083" t="s">
        <v>2139</v>
      </c>
      <c r="B1083" s="8" t="s">
        <v>407</v>
      </c>
      <c r="C1083" s="1">
        <f t="shared" si="219"/>
        <v>2416</v>
      </c>
      <c r="D1083" s="6">
        <f>IF(N1083&gt;0, RANK(N1083,(N1083:P1083,Q1083:AE1083)),0)</f>
        <v>2</v>
      </c>
      <c r="E1083" s="6">
        <f>IF(O1083&gt;0,RANK(O1083,(N1083:P1083,Q1083:AE1083)),0)</f>
        <v>1</v>
      </c>
      <c r="F1083" s="6">
        <f t="shared" si="220"/>
        <v>0</v>
      </c>
      <c r="G1083" s="1">
        <f t="shared" si="221"/>
        <v>760</v>
      </c>
      <c r="H1083" s="2">
        <f t="shared" si="222"/>
        <v>0.31456953642384106</v>
      </c>
      <c r="I1083" s="7"/>
      <c r="J1083" s="2">
        <f t="shared" si="223"/>
        <v>0.34271523178807944</v>
      </c>
      <c r="K1083" s="2">
        <f t="shared" si="224"/>
        <v>0.6572847682119205</v>
      </c>
      <c r="L1083" s="2">
        <f t="shared" si="225"/>
        <v>0</v>
      </c>
      <c r="M1083" s="2">
        <f t="shared" si="226"/>
        <v>0</v>
      </c>
      <c r="N1083" s="53">
        <v>828</v>
      </c>
      <c r="O1083" s="53">
        <v>1588</v>
      </c>
      <c r="AA1083" s="53"/>
      <c r="AG1083" t="str">
        <f t="shared" si="227"/>
        <v>West Greenwich</v>
      </c>
      <c r="AH1083" t="s">
        <v>2377</v>
      </c>
      <c r="AI1083">
        <v>2</v>
      </c>
      <c r="AK1083" s="92">
        <v>44</v>
      </c>
      <c r="AL1083" s="94">
        <v>3</v>
      </c>
      <c r="AM1083" s="94">
        <v>20</v>
      </c>
      <c r="AN1083" s="98">
        <v>77720</v>
      </c>
      <c r="AO1083" s="98">
        <f t="shared" si="228"/>
        <v>44003</v>
      </c>
      <c r="AP1083" t="s">
        <v>1353</v>
      </c>
      <c r="AQ1083">
        <f t="shared" si="229"/>
        <v>4477720</v>
      </c>
    </row>
    <row r="1084" spans="1:43" ht="12.75" hidden="1" customHeight="1" outlineLevel="1">
      <c r="A1084" t="s">
        <v>2207</v>
      </c>
      <c r="B1084" s="8" t="s">
        <v>407</v>
      </c>
      <c r="C1084" s="1">
        <f t="shared" si="219"/>
        <v>9754</v>
      </c>
      <c r="D1084" s="6">
        <f>IF(N1084&gt;0, RANK(N1084,(N1084:P1084,Q1084:AE1084)),0)</f>
        <v>2</v>
      </c>
      <c r="E1084" s="6">
        <f>IF(O1084&gt;0,RANK(O1084,(N1084:P1084,Q1084:AE1084)),0)</f>
        <v>1</v>
      </c>
      <c r="F1084" s="6">
        <f t="shared" si="220"/>
        <v>0</v>
      </c>
      <c r="G1084" s="1">
        <f t="shared" si="221"/>
        <v>2318</v>
      </c>
      <c r="H1084" s="2">
        <f t="shared" si="222"/>
        <v>0.2376460939101907</v>
      </c>
      <c r="I1084" s="7"/>
      <c r="J1084" s="2">
        <f t="shared" si="223"/>
        <v>0.38117695304490468</v>
      </c>
      <c r="K1084" s="2">
        <f t="shared" si="224"/>
        <v>0.61882304695509538</v>
      </c>
      <c r="L1084" s="2">
        <f t="shared" si="225"/>
        <v>0</v>
      </c>
      <c r="M1084" s="2">
        <f t="shared" si="226"/>
        <v>-1.1102230246251565E-16</v>
      </c>
      <c r="N1084" s="53">
        <v>3718</v>
      </c>
      <c r="O1084" s="53">
        <v>6036</v>
      </c>
      <c r="AA1084" s="53"/>
      <c r="AG1084" t="str">
        <f t="shared" si="227"/>
        <v>West Warwick</v>
      </c>
      <c r="AH1084" t="s">
        <v>2377</v>
      </c>
      <c r="AI1084">
        <v>2</v>
      </c>
      <c r="AK1084" s="92">
        <v>44</v>
      </c>
      <c r="AL1084" s="94">
        <v>3</v>
      </c>
      <c r="AM1084" s="94">
        <v>25</v>
      </c>
      <c r="AN1084" s="98">
        <v>78440</v>
      </c>
      <c r="AO1084" s="98">
        <f t="shared" si="228"/>
        <v>44003</v>
      </c>
      <c r="AP1084" t="s">
        <v>1353</v>
      </c>
      <c r="AQ1084">
        <f t="shared" si="229"/>
        <v>4478440</v>
      </c>
    </row>
    <row r="1085" spans="1:43" ht="12.75" hidden="1" customHeight="1" outlineLevel="1">
      <c r="A1085" t="s">
        <v>1613</v>
      </c>
      <c r="B1085" s="8" t="s">
        <v>407</v>
      </c>
      <c r="C1085" s="1">
        <f t="shared" si="219"/>
        <v>6778</v>
      </c>
      <c r="D1085" s="6">
        <f>IF(N1085&gt;0, RANK(N1085,(N1085:P1085,Q1085:AE1085)),0)</f>
        <v>2</v>
      </c>
      <c r="E1085" s="6">
        <f>IF(O1085&gt;0,RANK(O1085,(N1085:P1085,Q1085:AE1085)),0)</f>
        <v>1</v>
      </c>
      <c r="F1085" s="6">
        <f t="shared" si="220"/>
        <v>0</v>
      </c>
      <c r="G1085" s="1">
        <f t="shared" si="221"/>
        <v>2120</v>
      </c>
      <c r="H1085" s="2">
        <f t="shared" si="222"/>
        <v>0.31277663027441721</v>
      </c>
      <c r="I1085" s="7"/>
      <c r="J1085" s="2">
        <f t="shared" si="223"/>
        <v>0.34361168486279137</v>
      </c>
      <c r="K1085" s="2">
        <f t="shared" si="224"/>
        <v>0.65638831513720863</v>
      </c>
      <c r="L1085" s="2">
        <f t="shared" si="225"/>
        <v>0</v>
      </c>
      <c r="M1085" s="2">
        <f t="shared" si="226"/>
        <v>0</v>
      </c>
      <c r="N1085" s="53">
        <v>2329</v>
      </c>
      <c r="O1085" s="53">
        <v>4449</v>
      </c>
      <c r="AA1085" s="53"/>
      <c r="AG1085" t="str">
        <f t="shared" si="227"/>
        <v>Westerly</v>
      </c>
      <c r="AH1085" t="s">
        <v>2757</v>
      </c>
      <c r="AI1085">
        <v>2</v>
      </c>
      <c r="AK1085" s="92">
        <v>44</v>
      </c>
      <c r="AL1085" s="94">
        <v>9</v>
      </c>
      <c r="AM1085" s="94">
        <v>40</v>
      </c>
      <c r="AN1085" s="98">
        <v>77000</v>
      </c>
      <c r="AO1085" s="98">
        <f t="shared" si="228"/>
        <v>44009</v>
      </c>
      <c r="AP1085" t="s">
        <v>1353</v>
      </c>
      <c r="AQ1085">
        <f t="shared" si="229"/>
        <v>4477000</v>
      </c>
    </row>
    <row r="1086" spans="1:43" ht="12.75" hidden="1" customHeight="1" outlineLevel="1">
      <c r="A1086" t="s">
        <v>2541</v>
      </c>
      <c r="B1086" s="8" t="s">
        <v>407</v>
      </c>
      <c r="C1086" s="1">
        <f t="shared" si="219"/>
        <v>10314</v>
      </c>
      <c r="D1086" s="6">
        <f>IF(N1086&gt;0, RANK(N1086,(N1086:P1086,Q1086:AE1086)),0)</f>
        <v>2</v>
      </c>
      <c r="E1086" s="6">
        <f>IF(O1086&gt;0,RANK(O1086,(N1086:P1086,Q1086:AE1086)),0)</f>
        <v>1</v>
      </c>
      <c r="F1086" s="6">
        <f t="shared" si="220"/>
        <v>0</v>
      </c>
      <c r="G1086" s="1">
        <f t="shared" si="221"/>
        <v>1854</v>
      </c>
      <c r="H1086" s="2">
        <f t="shared" si="222"/>
        <v>0.17975567190226877</v>
      </c>
      <c r="I1086" s="7"/>
      <c r="J1086" s="2">
        <f t="shared" si="223"/>
        <v>0.41012216404886565</v>
      </c>
      <c r="K1086" s="2">
        <f t="shared" si="224"/>
        <v>0.58987783595113441</v>
      </c>
      <c r="L1086" s="2">
        <f t="shared" si="225"/>
        <v>0</v>
      </c>
      <c r="M1086" s="2">
        <f t="shared" si="226"/>
        <v>-1.1102230246251565E-16</v>
      </c>
      <c r="N1086" s="53">
        <v>4230</v>
      </c>
      <c r="O1086" s="53">
        <v>6084</v>
      </c>
      <c r="AA1086" s="53"/>
      <c r="AG1086" t="str">
        <f t="shared" ref="AG1086:AG1149" si="230">A1086</f>
        <v>Woonsocket</v>
      </c>
      <c r="AH1086" t="s">
        <v>2227</v>
      </c>
      <c r="AI1086">
        <v>1</v>
      </c>
      <c r="AK1086" s="92">
        <v>44</v>
      </c>
      <c r="AL1086" s="94">
        <v>7</v>
      </c>
      <c r="AM1086" s="94">
        <v>80</v>
      </c>
      <c r="AN1086" s="98">
        <v>80780</v>
      </c>
      <c r="AO1086" s="98">
        <f t="shared" si="228"/>
        <v>44007</v>
      </c>
      <c r="AP1086" t="s">
        <v>2485</v>
      </c>
      <c r="AQ1086">
        <f t="shared" si="229"/>
        <v>4480780</v>
      </c>
    </row>
    <row r="1087" spans="1:43" collapsed="1">
      <c r="A1087" t="s">
        <v>1233</v>
      </c>
      <c r="B1087" s="8" t="s">
        <v>2672</v>
      </c>
      <c r="C1087" s="1">
        <f t="shared" si="219"/>
        <v>345388</v>
      </c>
      <c r="D1087" s="6">
        <f>IF(N1087&gt;0, RANK(N1087,(N1087:P1087,Q1087:AE1087)),0)</f>
        <v>2</v>
      </c>
      <c r="E1087" s="6">
        <f>IF(O1087&gt;0,RANK(O1087,(N1087:P1087,Q1087:AE1087)),0)</f>
        <v>1</v>
      </c>
      <c r="F1087" s="6">
        <f t="shared" si="220"/>
        <v>0</v>
      </c>
      <c r="G1087" s="1">
        <f t="shared" si="221"/>
        <v>100324</v>
      </c>
      <c r="H1087" s="2">
        <f t="shared" si="222"/>
        <v>0.29046753216672266</v>
      </c>
      <c r="I1087" s="7"/>
      <c r="J1087" s="2">
        <f t="shared" si="223"/>
        <v>0.3547662339166387</v>
      </c>
      <c r="K1087" s="2">
        <f t="shared" si="224"/>
        <v>0.64523376608336136</v>
      </c>
      <c r="L1087" s="2">
        <f t="shared" si="225"/>
        <v>0</v>
      </c>
      <c r="M1087" s="2">
        <f t="shared" si="226"/>
        <v>0</v>
      </c>
      <c r="N1087" s="53">
        <f>SUM(N1048:N1086)</f>
        <v>122532</v>
      </c>
      <c r="O1087" s="53">
        <f>SUM(O1048:O1086)</f>
        <v>222856</v>
      </c>
      <c r="AA1087" s="53"/>
      <c r="AG1087" t="str">
        <f t="shared" si="230"/>
        <v>Rhode Island</v>
      </c>
      <c r="AK1087" s="92">
        <v>44</v>
      </c>
      <c r="AO1087" s="92">
        <v>44</v>
      </c>
      <c r="AP1087" t="s">
        <v>2158</v>
      </c>
      <c r="AQ1087" s="92">
        <v>44</v>
      </c>
    </row>
    <row r="1088" spans="1:43" ht="13" customHeight="1">
      <c r="B1088" s="8"/>
      <c r="C1088" s="1"/>
      <c r="D1088" s="6"/>
      <c r="E1088" s="6"/>
      <c r="F1088" s="6"/>
      <c r="G1088" s="1"/>
      <c r="J1088" s="2"/>
      <c r="K1088" s="2"/>
      <c r="L1088" s="2"/>
      <c r="M1088" s="2"/>
      <c r="AA1088" s="53"/>
    </row>
    <row r="1089" spans="1:43" ht="13" hidden="1" customHeight="1" outlineLevel="1">
      <c r="A1089" t="s">
        <v>2391</v>
      </c>
      <c r="B1089" s="8" t="s">
        <v>642</v>
      </c>
      <c r="C1089" s="1">
        <f t="shared" ref="C1089:C1152" si="231">SUM(N1089:AE1089)</f>
        <v>480</v>
      </c>
      <c r="D1089" s="6">
        <f>IF(N1089&gt;0, RANK(N1089,(N1089:P1089,Q1089:AE1089)),0)</f>
        <v>2</v>
      </c>
      <c r="E1089" s="6">
        <f>IF(O1089&gt;0,RANK(O1089,(N1089:P1089,Q1089:AE1089)),0)</f>
        <v>1</v>
      </c>
      <c r="F1089" s="6">
        <f t="shared" ref="F1089:F1152" si="232">IF(P1089&gt;0,RANK(P1089,(N1089:AE1089)),0)</f>
        <v>3</v>
      </c>
      <c r="G1089" s="1">
        <f t="shared" si="221"/>
        <v>56</v>
      </c>
      <c r="H1089" s="2">
        <f t="shared" si="222"/>
        <v>0.11666666666666667</v>
      </c>
      <c r="I1089" s="7"/>
      <c r="J1089" s="2">
        <f t="shared" ref="J1089:J1152" si="233">IF(C1089=0,"-",N1089/C1089)</f>
        <v>0.38541666666666669</v>
      </c>
      <c r="K1089" s="2">
        <f t="shared" ref="K1089:K1152" si="234">IF(C1089=0,"-",O1089/C1089)</f>
        <v>0.50208333333333333</v>
      </c>
      <c r="L1089" s="2">
        <f t="shared" ref="L1089:L1152" si="235">IF(C1089=0,"-",P1089/C1089)</f>
        <v>8.3333333333333329E-2</v>
      </c>
      <c r="M1089" s="2">
        <f t="shared" ref="M1089:M1152" si="236">IF(C1089=0,"-",(1-J1089-K1089-L1089))</f>
        <v>2.9166666666666605E-2</v>
      </c>
      <c r="N1089" s="113">
        <v>185</v>
      </c>
      <c r="O1089" s="113">
        <v>241</v>
      </c>
      <c r="P1089" s="113">
        <v>40</v>
      </c>
      <c r="Q1089" s="113"/>
      <c r="R1089" s="113"/>
      <c r="S1089" s="113"/>
      <c r="T1089" s="113"/>
      <c r="U1089" s="113"/>
      <c r="V1089" s="113">
        <v>0</v>
      </c>
      <c r="W1089" s="113"/>
      <c r="X1089" s="113">
        <v>0</v>
      </c>
      <c r="Y1089" s="113">
        <v>8</v>
      </c>
      <c r="Z1089" s="85">
        <v>4</v>
      </c>
      <c r="AA1089" s="85">
        <v>2</v>
      </c>
      <c r="AG1089" t="str">
        <f t="shared" si="230"/>
        <v>Addison</v>
      </c>
      <c r="AH1089" t="s">
        <v>2391</v>
      </c>
      <c r="AI1089">
        <v>1</v>
      </c>
      <c r="AK1089" s="92">
        <v>50</v>
      </c>
      <c r="AL1089" s="94">
        <v>1</v>
      </c>
      <c r="AM1089" s="94">
        <v>5</v>
      </c>
      <c r="AN1089" s="98">
        <v>325</v>
      </c>
      <c r="AO1089" s="98">
        <f t="shared" si="228"/>
        <v>50001</v>
      </c>
      <c r="AP1089" s="8" t="s">
        <v>1353</v>
      </c>
      <c r="AQ1089">
        <f t="shared" ref="AQ1089:AQ1152" si="237">AK1089*100000+AN1089</f>
        <v>5000325</v>
      </c>
    </row>
    <row r="1090" spans="1:43" ht="13" hidden="1" customHeight="1" outlineLevel="1">
      <c r="A1090" t="s">
        <v>1334</v>
      </c>
      <c r="B1090" s="8" t="s">
        <v>642</v>
      </c>
      <c r="C1090" s="1">
        <f t="shared" si="231"/>
        <v>352</v>
      </c>
      <c r="D1090" s="6">
        <f>IF(N1090&gt;0, RANK(N1090,(N1090:P1090,Q1090:AE1090)),0)</f>
        <v>1</v>
      </c>
      <c r="E1090" s="6">
        <f>IF(O1090&gt;0,RANK(O1090,(N1090:P1090,Q1090:AE1090)),0)</f>
        <v>2</v>
      </c>
      <c r="F1090" s="6">
        <f t="shared" si="232"/>
        <v>3</v>
      </c>
      <c r="G1090" s="1">
        <f t="shared" si="221"/>
        <v>4</v>
      </c>
      <c r="H1090" s="2">
        <f t="shared" si="222"/>
        <v>1.1363636363636364E-2</v>
      </c>
      <c r="I1090" s="7"/>
      <c r="J1090" s="2">
        <f t="shared" si="233"/>
        <v>0.47159090909090912</v>
      </c>
      <c r="K1090" s="2">
        <f t="shared" si="234"/>
        <v>0.46022727272727271</v>
      </c>
      <c r="L1090" s="2">
        <f t="shared" si="235"/>
        <v>2.556818181818182E-2</v>
      </c>
      <c r="M1090" s="2">
        <f t="shared" si="236"/>
        <v>4.2613636363636298E-2</v>
      </c>
      <c r="N1090" s="113">
        <v>166</v>
      </c>
      <c r="O1090" s="113">
        <v>162</v>
      </c>
      <c r="P1090" s="113">
        <v>9</v>
      </c>
      <c r="Q1090" s="113"/>
      <c r="R1090" s="113"/>
      <c r="S1090" s="113"/>
      <c r="T1090" s="113"/>
      <c r="U1090" s="113"/>
      <c r="V1090" s="113">
        <v>2</v>
      </c>
      <c r="W1090" s="113"/>
      <c r="X1090" s="113">
        <v>3</v>
      </c>
      <c r="Y1090" s="113">
        <v>4</v>
      </c>
      <c r="Z1090" s="85">
        <v>4</v>
      </c>
      <c r="AA1090" s="85">
        <v>2</v>
      </c>
      <c r="AG1090" t="str">
        <f t="shared" si="230"/>
        <v>Albany</v>
      </c>
      <c r="AH1090" t="s">
        <v>2134</v>
      </c>
      <c r="AI1090">
        <v>1</v>
      </c>
      <c r="AK1090" s="92">
        <v>50</v>
      </c>
      <c r="AL1090" s="94">
        <v>19</v>
      </c>
      <c r="AM1090" s="94">
        <v>5</v>
      </c>
      <c r="AN1090" s="98">
        <v>475</v>
      </c>
      <c r="AO1090" s="98">
        <f t="shared" si="228"/>
        <v>50019</v>
      </c>
      <c r="AP1090" s="8" t="s">
        <v>1353</v>
      </c>
      <c r="AQ1090">
        <f t="shared" si="237"/>
        <v>5000475</v>
      </c>
    </row>
    <row r="1091" spans="1:43" ht="13" hidden="1" customHeight="1" outlineLevel="1">
      <c r="A1091" t="s">
        <v>398</v>
      </c>
      <c r="B1091" s="8" t="s">
        <v>642</v>
      </c>
      <c r="C1091" s="1">
        <f t="shared" si="231"/>
        <v>530</v>
      </c>
      <c r="D1091" s="6">
        <f>IF(N1091&gt;0, RANK(N1091,(N1091:P1091,Q1091:AE1091)),0)</f>
        <v>2</v>
      </c>
      <c r="E1091" s="6">
        <f>IF(O1091&gt;0,RANK(O1091,(N1091:P1091,Q1091:AE1091)),0)</f>
        <v>1</v>
      </c>
      <c r="F1091" s="6">
        <f t="shared" si="232"/>
        <v>3</v>
      </c>
      <c r="G1091" s="1">
        <f t="shared" si="221"/>
        <v>13</v>
      </c>
      <c r="H1091" s="2">
        <f t="shared" si="222"/>
        <v>2.4528301886792454E-2</v>
      </c>
      <c r="I1091" s="7"/>
      <c r="J1091" s="2">
        <f t="shared" si="233"/>
        <v>0.45849056603773586</v>
      </c>
      <c r="K1091" s="2">
        <f t="shared" si="234"/>
        <v>0.48301886792452831</v>
      </c>
      <c r="L1091" s="2">
        <f t="shared" si="235"/>
        <v>2.6415094339622643E-2</v>
      </c>
      <c r="M1091" s="2">
        <f t="shared" si="236"/>
        <v>3.2075471698113193E-2</v>
      </c>
      <c r="N1091" s="113">
        <v>243</v>
      </c>
      <c r="O1091" s="113">
        <v>256</v>
      </c>
      <c r="P1091" s="113">
        <v>14</v>
      </c>
      <c r="Q1091" s="113"/>
      <c r="R1091" s="113"/>
      <c r="S1091" s="113"/>
      <c r="T1091" s="113"/>
      <c r="U1091" s="113"/>
      <c r="V1091" s="113">
        <v>3</v>
      </c>
      <c r="W1091" s="113"/>
      <c r="X1091" s="113">
        <v>1</v>
      </c>
      <c r="Y1091" s="113">
        <v>5</v>
      </c>
      <c r="Z1091" s="85">
        <v>5</v>
      </c>
      <c r="AA1091" s="85">
        <v>3</v>
      </c>
      <c r="AG1091" t="str">
        <f t="shared" si="230"/>
        <v>Alburg</v>
      </c>
      <c r="AH1091" t="s">
        <v>1392</v>
      </c>
      <c r="AI1091">
        <v>1</v>
      </c>
      <c r="AK1091" s="92">
        <v>50</v>
      </c>
      <c r="AL1091" s="94">
        <v>13</v>
      </c>
      <c r="AM1091" s="94">
        <v>5</v>
      </c>
      <c r="AN1091" s="98">
        <v>700</v>
      </c>
      <c r="AO1091" s="98">
        <f t="shared" si="228"/>
        <v>50013</v>
      </c>
      <c r="AP1091" s="8" t="s">
        <v>1353</v>
      </c>
      <c r="AQ1091">
        <f t="shared" si="237"/>
        <v>5000700</v>
      </c>
    </row>
    <row r="1092" spans="1:43" ht="13" hidden="1" customHeight="1" outlineLevel="1">
      <c r="A1092" t="s">
        <v>379</v>
      </c>
      <c r="B1092" s="8" t="s">
        <v>642</v>
      </c>
      <c r="C1092" s="1">
        <f t="shared" si="231"/>
        <v>179</v>
      </c>
      <c r="D1092" s="6">
        <f>IF(N1092&gt;0, RANK(N1092,(N1092:P1092,Q1092:AE1092)),0)</f>
        <v>2</v>
      </c>
      <c r="E1092" s="6">
        <f>IF(O1092&gt;0,RANK(O1092,(N1092:P1092,Q1092:AE1092)),0)</f>
        <v>1</v>
      </c>
      <c r="F1092" s="6">
        <f t="shared" si="232"/>
        <v>3</v>
      </c>
      <c r="G1092" s="1">
        <f t="shared" si="221"/>
        <v>24</v>
      </c>
      <c r="H1092" s="2">
        <f t="shared" si="222"/>
        <v>0.13407821229050279</v>
      </c>
      <c r="I1092" s="7"/>
      <c r="J1092" s="2">
        <f t="shared" si="233"/>
        <v>0.36871508379888268</v>
      </c>
      <c r="K1092" s="2">
        <f t="shared" si="234"/>
        <v>0.5027932960893855</v>
      </c>
      <c r="L1092" s="2">
        <f t="shared" si="235"/>
        <v>0.1005586592178771</v>
      </c>
      <c r="M1092" s="2">
        <f t="shared" si="236"/>
        <v>2.7932960893854775E-2</v>
      </c>
      <c r="N1092" s="113">
        <v>66</v>
      </c>
      <c r="O1092" s="113">
        <v>90</v>
      </c>
      <c r="P1092" s="113">
        <v>18</v>
      </c>
      <c r="Q1092" s="113"/>
      <c r="R1092" s="113"/>
      <c r="S1092" s="113"/>
      <c r="T1092" s="113"/>
      <c r="U1092" s="113"/>
      <c r="V1092" s="113">
        <v>1</v>
      </c>
      <c r="W1092" s="113"/>
      <c r="X1092" s="113">
        <v>0</v>
      </c>
      <c r="Y1092" s="113">
        <v>0</v>
      </c>
      <c r="Z1092" s="85">
        <v>1</v>
      </c>
      <c r="AA1092" s="85">
        <v>3</v>
      </c>
      <c r="AG1092" t="str">
        <f t="shared" si="230"/>
        <v>Andover</v>
      </c>
      <c r="AH1092" t="s">
        <v>917</v>
      </c>
      <c r="AI1092">
        <v>1</v>
      </c>
      <c r="AK1092" s="92">
        <v>50</v>
      </c>
      <c r="AL1092" s="94">
        <v>27</v>
      </c>
      <c r="AM1092" s="94">
        <v>5</v>
      </c>
      <c r="AN1092" s="98">
        <v>1300</v>
      </c>
      <c r="AO1092" s="98">
        <f t="shared" si="228"/>
        <v>50027</v>
      </c>
      <c r="AP1092" s="8" t="s">
        <v>1353</v>
      </c>
      <c r="AQ1092">
        <f t="shared" si="237"/>
        <v>5001300</v>
      </c>
    </row>
    <row r="1093" spans="1:43" ht="13" hidden="1" customHeight="1" outlineLevel="1">
      <c r="A1093" t="s">
        <v>1227</v>
      </c>
      <c r="B1093" s="8" t="s">
        <v>642</v>
      </c>
      <c r="C1093" s="1">
        <f t="shared" si="231"/>
        <v>1075</v>
      </c>
      <c r="D1093" s="6">
        <f>IF(N1093&gt;0, RANK(N1093,(N1093:P1093,Q1093:AE1093)),0)</f>
        <v>2</v>
      </c>
      <c r="E1093" s="6">
        <f>IF(O1093&gt;0,RANK(O1093,(N1093:P1093,Q1093:AE1093)),0)</f>
        <v>1</v>
      </c>
      <c r="F1093" s="6">
        <f t="shared" si="232"/>
        <v>3</v>
      </c>
      <c r="G1093" s="1">
        <f t="shared" si="221"/>
        <v>187</v>
      </c>
      <c r="H1093" s="2">
        <f t="shared" si="222"/>
        <v>0.17395348837209301</v>
      </c>
      <c r="I1093" s="7"/>
      <c r="J1093" s="2">
        <f t="shared" si="233"/>
        <v>0.36186046511627906</v>
      </c>
      <c r="K1093" s="2">
        <f t="shared" si="234"/>
        <v>0.53581395348837213</v>
      </c>
      <c r="L1093" s="2">
        <f t="shared" si="235"/>
        <v>6.6046511627906979E-2</v>
      </c>
      <c r="M1093" s="2">
        <f t="shared" si="236"/>
        <v>3.6279069767441774E-2</v>
      </c>
      <c r="N1093" s="113">
        <v>389</v>
      </c>
      <c r="O1093" s="113">
        <v>576</v>
      </c>
      <c r="P1093" s="113">
        <v>71</v>
      </c>
      <c r="Q1093" s="113"/>
      <c r="R1093" s="113"/>
      <c r="S1093" s="113"/>
      <c r="T1093" s="113"/>
      <c r="U1093" s="113"/>
      <c r="V1093" s="113">
        <v>7</v>
      </c>
      <c r="W1093" s="113"/>
      <c r="X1093" s="113">
        <v>2</v>
      </c>
      <c r="Y1093" s="113">
        <v>9</v>
      </c>
      <c r="Z1093" s="85">
        <v>18</v>
      </c>
      <c r="AA1093" s="85">
        <v>3</v>
      </c>
      <c r="AG1093" t="str">
        <f t="shared" si="230"/>
        <v>Arlington</v>
      </c>
      <c r="AH1093" t="s">
        <v>2392</v>
      </c>
      <c r="AI1093">
        <v>1</v>
      </c>
      <c r="AK1093" s="92">
        <v>50</v>
      </c>
      <c r="AL1093" s="94">
        <v>3</v>
      </c>
      <c r="AM1093" s="94">
        <v>5</v>
      </c>
      <c r="AN1093" s="98">
        <v>1450</v>
      </c>
      <c r="AO1093" s="98">
        <f t="shared" si="228"/>
        <v>50003</v>
      </c>
      <c r="AP1093" s="8" t="s">
        <v>1353</v>
      </c>
      <c r="AQ1093">
        <f t="shared" si="237"/>
        <v>5001450</v>
      </c>
    </row>
    <row r="1094" spans="1:43" ht="13" hidden="1" customHeight="1" outlineLevel="1">
      <c r="A1094" t="s">
        <v>832</v>
      </c>
      <c r="B1094" s="8" t="s">
        <v>642</v>
      </c>
      <c r="C1094" s="1">
        <f t="shared" si="231"/>
        <v>92</v>
      </c>
      <c r="D1094" s="6">
        <f>IF(N1094&gt;0, RANK(N1094,(N1094:P1094,Q1094:AE1094)),0)</f>
        <v>2</v>
      </c>
      <c r="E1094" s="6">
        <f>IF(O1094&gt;0,RANK(O1094,(N1094:P1094,Q1094:AE1094)),0)</f>
        <v>1</v>
      </c>
      <c r="F1094" s="6">
        <f t="shared" si="232"/>
        <v>3</v>
      </c>
      <c r="G1094" s="1">
        <f t="shared" si="221"/>
        <v>6</v>
      </c>
      <c r="H1094" s="2">
        <f t="shared" si="222"/>
        <v>6.5217391304347824E-2</v>
      </c>
      <c r="I1094" s="7"/>
      <c r="J1094" s="2">
        <f t="shared" si="233"/>
        <v>0.38043478260869568</v>
      </c>
      <c r="K1094" s="2">
        <f t="shared" si="234"/>
        <v>0.44565217391304346</v>
      </c>
      <c r="L1094" s="2">
        <f t="shared" si="235"/>
        <v>0.11956521739130435</v>
      </c>
      <c r="M1094" s="2">
        <f t="shared" si="236"/>
        <v>5.4347826086956513E-2</v>
      </c>
      <c r="N1094" s="113">
        <v>35</v>
      </c>
      <c r="O1094" s="113">
        <v>41</v>
      </c>
      <c r="P1094" s="113">
        <v>11</v>
      </c>
      <c r="Q1094" s="113"/>
      <c r="R1094" s="113"/>
      <c r="S1094" s="113"/>
      <c r="T1094" s="113"/>
      <c r="U1094" s="113"/>
      <c r="V1094" s="113">
        <v>0</v>
      </c>
      <c r="W1094" s="113"/>
      <c r="X1094" s="113">
        <v>1</v>
      </c>
      <c r="Y1094" s="113">
        <v>1</v>
      </c>
      <c r="Z1094" s="85">
        <v>1</v>
      </c>
      <c r="AA1094" s="85">
        <v>2</v>
      </c>
      <c r="AG1094" t="str">
        <f t="shared" si="230"/>
        <v>Athens</v>
      </c>
      <c r="AH1094" t="s">
        <v>96</v>
      </c>
      <c r="AI1094">
        <v>1</v>
      </c>
      <c r="AK1094" s="92">
        <v>50</v>
      </c>
      <c r="AL1094" s="94">
        <v>25</v>
      </c>
      <c r="AM1094" s="94">
        <v>5</v>
      </c>
      <c r="AN1094" s="98">
        <v>1900</v>
      </c>
      <c r="AO1094" s="98">
        <f t="shared" si="228"/>
        <v>50025</v>
      </c>
      <c r="AP1094" s="8" t="s">
        <v>1353</v>
      </c>
      <c r="AQ1094">
        <f t="shared" si="237"/>
        <v>5001900</v>
      </c>
    </row>
    <row r="1095" spans="1:43" ht="13" hidden="1" customHeight="1" outlineLevel="1">
      <c r="A1095" t="s">
        <v>2130</v>
      </c>
      <c r="B1095" s="8" t="s">
        <v>642</v>
      </c>
      <c r="C1095" s="1">
        <f t="shared" si="231"/>
        <v>422</v>
      </c>
      <c r="D1095" s="6">
        <f>IF(N1095&gt;0, RANK(N1095,(N1095:P1095,Q1095:AE1095)),0)</f>
        <v>1</v>
      </c>
      <c r="E1095" s="6">
        <f>IF(O1095&gt;0,RANK(O1095,(N1095:P1095,Q1095:AE1095)),0)</f>
        <v>2</v>
      </c>
      <c r="F1095" s="6">
        <f t="shared" si="232"/>
        <v>3</v>
      </c>
      <c r="G1095" s="1">
        <f t="shared" si="221"/>
        <v>7</v>
      </c>
      <c r="H1095" s="2">
        <f t="shared" si="222"/>
        <v>1.6587677725118485E-2</v>
      </c>
      <c r="I1095" s="7"/>
      <c r="J1095" s="2">
        <f t="shared" si="233"/>
        <v>0.47867298578199052</v>
      </c>
      <c r="K1095" s="2">
        <f t="shared" si="234"/>
        <v>0.46208530805687204</v>
      </c>
      <c r="L1095" s="2">
        <f t="shared" si="235"/>
        <v>2.3696682464454975E-2</v>
      </c>
      <c r="M1095" s="2">
        <f t="shared" si="236"/>
        <v>3.5545023696682526E-2</v>
      </c>
      <c r="N1095" s="113">
        <v>202</v>
      </c>
      <c r="O1095" s="113">
        <v>195</v>
      </c>
      <c r="P1095" s="113">
        <v>10</v>
      </c>
      <c r="Q1095" s="113"/>
      <c r="R1095" s="113"/>
      <c r="S1095" s="113"/>
      <c r="T1095" s="113"/>
      <c r="U1095" s="113"/>
      <c r="V1095" s="113">
        <v>1</v>
      </c>
      <c r="W1095" s="113"/>
      <c r="X1095" s="113">
        <v>1</v>
      </c>
      <c r="Y1095" s="113">
        <v>7</v>
      </c>
      <c r="Z1095" s="85">
        <v>2</v>
      </c>
      <c r="AA1095" s="85">
        <v>4</v>
      </c>
      <c r="AG1095" t="str">
        <f t="shared" si="230"/>
        <v>Bakersfield</v>
      </c>
      <c r="AH1095" t="s">
        <v>2924</v>
      </c>
      <c r="AI1095">
        <v>1</v>
      </c>
      <c r="AK1095" s="92">
        <v>50</v>
      </c>
      <c r="AL1095" s="94">
        <v>11</v>
      </c>
      <c r="AM1095" s="94">
        <v>10</v>
      </c>
      <c r="AN1095" s="98">
        <v>2500</v>
      </c>
      <c r="AO1095" s="98">
        <f t="shared" si="228"/>
        <v>50011</v>
      </c>
      <c r="AP1095" s="8" t="s">
        <v>1353</v>
      </c>
      <c r="AQ1095">
        <f t="shared" si="237"/>
        <v>5002500</v>
      </c>
    </row>
    <row r="1096" spans="1:43" ht="13" hidden="1" customHeight="1" outlineLevel="1">
      <c r="A1096" t="s">
        <v>1498</v>
      </c>
      <c r="B1096" s="8" t="s">
        <v>642</v>
      </c>
      <c r="C1096" s="1">
        <f t="shared" si="231"/>
        <v>84</v>
      </c>
      <c r="D1096" s="6">
        <f>IF(N1096&gt;0, RANK(N1096,(N1096:P1096,Q1096:AE1096)),0)</f>
        <v>1</v>
      </c>
      <c r="E1096" s="6">
        <f>IF(O1096&gt;0,RANK(O1096,(N1096:P1096,Q1096:AE1096)),0)</f>
        <v>2</v>
      </c>
      <c r="F1096" s="6">
        <f t="shared" si="232"/>
        <v>4</v>
      </c>
      <c r="G1096" s="1">
        <f t="shared" si="221"/>
        <v>17</v>
      </c>
      <c r="H1096" s="2">
        <f t="shared" si="222"/>
        <v>0.20238095238095238</v>
      </c>
      <c r="I1096" s="7"/>
      <c r="J1096" s="2">
        <f t="shared" si="233"/>
        <v>0.5357142857142857</v>
      </c>
      <c r="K1096" s="2">
        <f t="shared" si="234"/>
        <v>0.33333333333333331</v>
      </c>
      <c r="L1096" s="2">
        <f t="shared" si="235"/>
        <v>3.5714285714285712E-2</v>
      </c>
      <c r="M1096" s="2">
        <f t="shared" si="236"/>
        <v>9.5238095238095274E-2</v>
      </c>
      <c r="N1096" s="113">
        <v>45</v>
      </c>
      <c r="O1096" s="113">
        <v>28</v>
      </c>
      <c r="P1096" s="113">
        <v>3</v>
      </c>
      <c r="Q1096" s="113"/>
      <c r="R1096" s="113"/>
      <c r="S1096" s="113"/>
      <c r="T1096" s="113"/>
      <c r="U1096" s="113"/>
      <c r="V1096" s="113">
        <v>0</v>
      </c>
      <c r="W1096" s="113"/>
      <c r="X1096" s="113">
        <v>1</v>
      </c>
      <c r="Y1096" s="113">
        <v>6</v>
      </c>
      <c r="Z1096" s="85">
        <v>0</v>
      </c>
      <c r="AA1096" s="85">
        <v>1</v>
      </c>
      <c r="AG1096" t="str">
        <f t="shared" si="230"/>
        <v>Baltimore</v>
      </c>
      <c r="AH1096" t="s">
        <v>917</v>
      </c>
      <c r="AI1096">
        <v>1</v>
      </c>
      <c r="AK1096" s="92">
        <v>50</v>
      </c>
      <c r="AL1096" s="94">
        <v>27</v>
      </c>
      <c r="AM1096" s="94">
        <v>11</v>
      </c>
      <c r="AN1096" s="98">
        <v>2575</v>
      </c>
      <c r="AO1096" s="98">
        <f t="shared" si="228"/>
        <v>50027</v>
      </c>
      <c r="AP1096" s="8" t="s">
        <v>1353</v>
      </c>
      <c r="AQ1096">
        <f t="shared" si="237"/>
        <v>5002575</v>
      </c>
    </row>
    <row r="1097" spans="1:43" ht="13" hidden="1" customHeight="1" outlineLevel="1">
      <c r="A1097" t="s">
        <v>1809</v>
      </c>
      <c r="B1097" s="8" t="s">
        <v>642</v>
      </c>
      <c r="C1097" s="1">
        <f t="shared" si="231"/>
        <v>396</v>
      </c>
      <c r="D1097" s="6">
        <f>IF(N1097&gt;0, RANK(N1097,(N1097:P1097,Q1097:AE1097)),0)</f>
        <v>2</v>
      </c>
      <c r="E1097" s="6">
        <f>IF(O1097&gt;0,RANK(O1097,(N1097:P1097,Q1097:AE1097)),0)</f>
        <v>1</v>
      </c>
      <c r="F1097" s="6">
        <f t="shared" si="232"/>
        <v>3</v>
      </c>
      <c r="G1097" s="1">
        <f t="shared" si="221"/>
        <v>88</v>
      </c>
      <c r="H1097" s="2">
        <f t="shared" si="222"/>
        <v>0.22222222222222221</v>
      </c>
      <c r="I1097" s="7"/>
      <c r="J1097" s="2">
        <f t="shared" si="233"/>
        <v>0.3383838383838384</v>
      </c>
      <c r="K1097" s="2">
        <f t="shared" si="234"/>
        <v>0.56060606060606055</v>
      </c>
      <c r="L1097" s="2">
        <f t="shared" si="235"/>
        <v>7.575757575757576E-2</v>
      </c>
      <c r="M1097" s="2">
        <f t="shared" si="236"/>
        <v>2.5252525252525235E-2</v>
      </c>
      <c r="N1097" s="113">
        <v>134</v>
      </c>
      <c r="O1097" s="113">
        <v>222</v>
      </c>
      <c r="P1097" s="113">
        <v>30</v>
      </c>
      <c r="Q1097" s="113"/>
      <c r="R1097" s="113"/>
      <c r="S1097" s="113"/>
      <c r="T1097" s="113"/>
      <c r="U1097" s="113"/>
      <c r="V1097" s="113">
        <v>1</v>
      </c>
      <c r="W1097" s="113"/>
      <c r="X1097" s="113">
        <v>0</v>
      </c>
      <c r="Y1097" s="113">
        <v>2</v>
      </c>
      <c r="Z1097" s="85">
        <v>6</v>
      </c>
      <c r="AA1097" s="85">
        <v>1</v>
      </c>
      <c r="AG1097" t="str">
        <f t="shared" si="230"/>
        <v>Barnard</v>
      </c>
      <c r="AH1097" t="s">
        <v>917</v>
      </c>
      <c r="AI1097">
        <v>1</v>
      </c>
      <c r="AK1097" s="92">
        <v>50</v>
      </c>
      <c r="AL1097" s="94">
        <v>27</v>
      </c>
      <c r="AM1097" s="94">
        <v>15</v>
      </c>
      <c r="AN1097" s="98">
        <v>2725</v>
      </c>
      <c r="AO1097" s="98">
        <f t="shared" si="228"/>
        <v>50027</v>
      </c>
      <c r="AP1097" s="8" t="s">
        <v>1353</v>
      </c>
      <c r="AQ1097">
        <f t="shared" si="237"/>
        <v>5002725</v>
      </c>
    </row>
    <row r="1098" spans="1:43" ht="13" hidden="1" customHeight="1" outlineLevel="1">
      <c r="A1098" t="s">
        <v>1810</v>
      </c>
      <c r="B1098" s="8" t="s">
        <v>642</v>
      </c>
      <c r="C1098" s="1">
        <f t="shared" si="231"/>
        <v>624</v>
      </c>
      <c r="D1098" s="6">
        <f>IF(N1098&gt;0, RANK(N1098,(N1098:P1098,Q1098:AE1098)),0)</f>
        <v>2</v>
      </c>
      <c r="E1098" s="6">
        <f>IF(O1098&gt;0,RANK(O1098,(N1098:P1098,Q1098:AE1098)),0)</f>
        <v>1</v>
      </c>
      <c r="F1098" s="6">
        <f t="shared" si="232"/>
        <v>3</v>
      </c>
      <c r="G1098" s="1">
        <f t="shared" si="221"/>
        <v>82</v>
      </c>
      <c r="H1098" s="2">
        <f t="shared" si="222"/>
        <v>0.13141025641025642</v>
      </c>
      <c r="I1098" s="7"/>
      <c r="J1098" s="2">
        <f t="shared" si="233"/>
        <v>0.37019230769230771</v>
      </c>
      <c r="K1098" s="2">
        <f t="shared" si="234"/>
        <v>0.5016025641025641</v>
      </c>
      <c r="L1098" s="2">
        <f t="shared" si="235"/>
        <v>8.0128205128205135E-2</v>
      </c>
      <c r="M1098" s="2">
        <f t="shared" si="236"/>
        <v>4.8076923076923059E-2</v>
      </c>
      <c r="N1098" s="113">
        <v>231</v>
      </c>
      <c r="O1098" s="113">
        <v>313</v>
      </c>
      <c r="P1098" s="113">
        <v>50</v>
      </c>
      <c r="Q1098" s="113"/>
      <c r="R1098" s="113"/>
      <c r="S1098" s="113"/>
      <c r="T1098" s="113"/>
      <c r="U1098" s="113"/>
      <c r="V1098" s="113">
        <v>3</v>
      </c>
      <c r="W1098" s="113"/>
      <c r="X1098" s="113">
        <v>0</v>
      </c>
      <c r="Y1098" s="113">
        <v>15</v>
      </c>
      <c r="Z1098" s="85">
        <v>8</v>
      </c>
      <c r="AA1098" s="85">
        <v>4</v>
      </c>
      <c r="AG1098" t="str">
        <f t="shared" si="230"/>
        <v>Barnet</v>
      </c>
      <c r="AH1098" t="s">
        <v>1820</v>
      </c>
      <c r="AI1098">
        <v>1</v>
      </c>
      <c r="AK1098" s="92">
        <v>50</v>
      </c>
      <c r="AL1098" s="94">
        <v>5</v>
      </c>
      <c r="AM1098" s="94">
        <v>5</v>
      </c>
      <c r="AN1098" s="98">
        <v>2875</v>
      </c>
      <c r="AO1098" s="98">
        <f t="shared" si="228"/>
        <v>50005</v>
      </c>
      <c r="AP1098" s="8" t="s">
        <v>1353</v>
      </c>
      <c r="AQ1098">
        <f t="shared" si="237"/>
        <v>5002875</v>
      </c>
    </row>
    <row r="1099" spans="1:43" ht="13" hidden="1" customHeight="1" outlineLevel="1">
      <c r="A1099" t="s">
        <v>2213</v>
      </c>
      <c r="B1099" s="8" t="s">
        <v>642</v>
      </c>
      <c r="C1099" s="1">
        <f t="shared" si="231"/>
        <v>3027</v>
      </c>
      <c r="D1099" s="6">
        <f>IF(N1099&gt;0, RANK(N1099,(N1099:P1099,Q1099:AE1099)),0)</f>
        <v>2</v>
      </c>
      <c r="E1099" s="6">
        <f>IF(O1099&gt;0,RANK(O1099,(N1099:P1099,Q1099:AE1099)),0)</f>
        <v>1</v>
      </c>
      <c r="F1099" s="6">
        <f t="shared" si="232"/>
        <v>3</v>
      </c>
      <c r="G1099" s="1">
        <f t="shared" si="221"/>
        <v>556</v>
      </c>
      <c r="H1099" s="2">
        <f t="shared" si="222"/>
        <v>0.18368021143045921</v>
      </c>
      <c r="I1099" s="7"/>
      <c r="J1099" s="2">
        <f t="shared" si="233"/>
        <v>0.35844070036339609</v>
      </c>
      <c r="K1099" s="2">
        <f t="shared" si="234"/>
        <v>0.54212091179385535</v>
      </c>
      <c r="L1099" s="2">
        <f t="shared" si="235"/>
        <v>7.300958044268252E-2</v>
      </c>
      <c r="M1099" s="2">
        <f t="shared" si="236"/>
        <v>2.642880740006609E-2</v>
      </c>
      <c r="N1099" s="113">
        <v>1085</v>
      </c>
      <c r="O1099" s="113">
        <v>1641</v>
      </c>
      <c r="P1099" s="113">
        <v>221</v>
      </c>
      <c r="Q1099" s="113"/>
      <c r="R1099" s="113"/>
      <c r="S1099" s="113"/>
      <c r="T1099" s="113"/>
      <c r="U1099" s="113"/>
      <c r="V1099" s="113">
        <v>8</v>
      </c>
      <c r="W1099" s="113"/>
      <c r="X1099" s="113">
        <v>6</v>
      </c>
      <c r="Y1099" s="113">
        <v>31</v>
      </c>
      <c r="Z1099" s="85">
        <v>22</v>
      </c>
      <c r="AA1099" s="85">
        <v>13</v>
      </c>
      <c r="AG1099" t="str">
        <f t="shared" si="230"/>
        <v>Barre</v>
      </c>
      <c r="AH1099" t="s">
        <v>2757</v>
      </c>
      <c r="AI1099">
        <v>1</v>
      </c>
      <c r="AK1099" s="92">
        <v>50</v>
      </c>
      <c r="AL1099" s="94">
        <v>23</v>
      </c>
      <c r="AM1099" s="94">
        <v>5</v>
      </c>
      <c r="AN1099" s="98">
        <v>3175</v>
      </c>
      <c r="AO1099" s="98">
        <f t="shared" si="228"/>
        <v>50023</v>
      </c>
      <c r="AP1099" s="8" t="s">
        <v>2485</v>
      </c>
      <c r="AQ1099">
        <f t="shared" si="237"/>
        <v>5003175</v>
      </c>
    </row>
    <row r="1100" spans="1:43" ht="13" hidden="1" customHeight="1" outlineLevel="1">
      <c r="A1100" t="s">
        <v>2213</v>
      </c>
      <c r="B1100" s="8" t="s">
        <v>642</v>
      </c>
      <c r="C1100" s="1">
        <f t="shared" si="231"/>
        <v>3071</v>
      </c>
      <c r="D1100" s="6">
        <f>IF(N1100&gt;0, RANK(N1100,(N1100:P1100,Q1100:AE1100)),0)</f>
        <v>2</v>
      </c>
      <c r="E1100" s="6">
        <f>IF(O1100&gt;0,RANK(O1100,(N1100:P1100,Q1100:AE1100)),0)</f>
        <v>1</v>
      </c>
      <c r="F1100" s="6">
        <f t="shared" si="232"/>
        <v>3</v>
      </c>
      <c r="G1100" s="1">
        <f t="shared" si="221"/>
        <v>657</v>
      </c>
      <c r="H1100" s="2">
        <f t="shared" si="222"/>
        <v>0.21393682839465972</v>
      </c>
      <c r="I1100" s="7"/>
      <c r="J1100" s="2">
        <f t="shared" si="233"/>
        <v>0.34125691957017257</v>
      </c>
      <c r="K1100" s="2">
        <f t="shared" si="234"/>
        <v>0.55519374796483234</v>
      </c>
      <c r="L1100" s="2">
        <f t="shared" si="235"/>
        <v>7.9778573754477375E-2</v>
      </c>
      <c r="M1100" s="2">
        <f t="shared" si="236"/>
        <v>2.3770758710517717E-2</v>
      </c>
      <c r="N1100" s="113">
        <v>1048</v>
      </c>
      <c r="O1100" s="113">
        <v>1705</v>
      </c>
      <c r="P1100" s="113">
        <v>245</v>
      </c>
      <c r="Q1100" s="113"/>
      <c r="R1100" s="113"/>
      <c r="S1100" s="113"/>
      <c r="T1100" s="113"/>
      <c r="U1100" s="113"/>
      <c r="V1100" s="113">
        <v>4</v>
      </c>
      <c r="W1100" s="113"/>
      <c r="X1100" s="113">
        <v>4</v>
      </c>
      <c r="Y1100" s="113">
        <v>35</v>
      </c>
      <c r="Z1100" s="85">
        <v>17</v>
      </c>
      <c r="AA1100" s="85">
        <v>13</v>
      </c>
      <c r="AG1100" t="str">
        <f t="shared" si="230"/>
        <v>Barre</v>
      </c>
      <c r="AH1100" t="s">
        <v>2757</v>
      </c>
      <c r="AI1100">
        <v>1</v>
      </c>
      <c r="AK1100" s="92">
        <v>50</v>
      </c>
      <c r="AL1100" s="94">
        <v>23</v>
      </c>
      <c r="AM1100" s="94">
        <v>10</v>
      </c>
      <c r="AN1100" s="98">
        <v>3250</v>
      </c>
      <c r="AO1100" s="98">
        <f t="shared" si="228"/>
        <v>50023</v>
      </c>
      <c r="AP1100" s="8" t="s">
        <v>1353</v>
      </c>
      <c r="AQ1100">
        <f t="shared" si="237"/>
        <v>5003250</v>
      </c>
    </row>
    <row r="1101" spans="1:43" ht="13" hidden="1" customHeight="1" outlineLevel="1">
      <c r="A1101" t="s">
        <v>1426</v>
      </c>
      <c r="B1101" s="8" t="s">
        <v>642</v>
      </c>
      <c r="C1101" s="1">
        <f t="shared" si="231"/>
        <v>1054</v>
      </c>
      <c r="D1101" s="6">
        <f>IF(N1101&gt;0, RANK(N1101,(N1101:P1101,Q1101:AE1101)),0)</f>
        <v>2</v>
      </c>
      <c r="E1101" s="6">
        <f>IF(O1101&gt;0,RANK(O1101,(N1101:P1101,Q1101:AE1101)),0)</f>
        <v>1</v>
      </c>
      <c r="F1101" s="6">
        <f t="shared" si="232"/>
        <v>3</v>
      </c>
      <c r="G1101" s="1">
        <f t="shared" si="221"/>
        <v>125</v>
      </c>
      <c r="H1101" s="2">
        <f t="shared" si="222"/>
        <v>0.11859582542694497</v>
      </c>
      <c r="I1101" s="7"/>
      <c r="J1101" s="2">
        <f t="shared" si="233"/>
        <v>0.39848197343453512</v>
      </c>
      <c r="K1101" s="2">
        <f t="shared" si="234"/>
        <v>0.51707779886148009</v>
      </c>
      <c r="L1101" s="2">
        <f t="shared" si="235"/>
        <v>5.4079696394686905E-2</v>
      </c>
      <c r="M1101" s="2">
        <f t="shared" si="236"/>
        <v>3.0360531309297945E-2</v>
      </c>
      <c r="N1101" s="113">
        <v>420</v>
      </c>
      <c r="O1101" s="113">
        <v>545</v>
      </c>
      <c r="P1101" s="113">
        <v>57</v>
      </c>
      <c r="Q1101" s="113"/>
      <c r="R1101" s="113"/>
      <c r="S1101" s="113"/>
      <c r="T1101" s="113"/>
      <c r="U1101" s="113"/>
      <c r="V1101" s="113">
        <v>3</v>
      </c>
      <c r="W1101" s="113"/>
      <c r="X1101" s="113">
        <v>2</v>
      </c>
      <c r="Y1101" s="113">
        <v>12</v>
      </c>
      <c r="Z1101" s="85">
        <v>10</v>
      </c>
      <c r="AA1101" s="85">
        <v>5</v>
      </c>
      <c r="AG1101" t="str">
        <f t="shared" si="230"/>
        <v>Barton</v>
      </c>
      <c r="AH1101" t="s">
        <v>2134</v>
      </c>
      <c r="AI1101">
        <v>1</v>
      </c>
      <c r="AK1101" s="92">
        <v>50</v>
      </c>
      <c r="AL1101" s="94">
        <v>19</v>
      </c>
      <c r="AM1101" s="94">
        <v>10</v>
      </c>
      <c r="AN1101" s="98">
        <v>3550</v>
      </c>
      <c r="AO1101" s="98">
        <f t="shared" si="228"/>
        <v>50019</v>
      </c>
      <c r="AP1101" s="8" t="s">
        <v>1353</v>
      </c>
      <c r="AQ1101">
        <f t="shared" si="237"/>
        <v>5003550</v>
      </c>
    </row>
    <row r="1102" spans="1:43" ht="13" hidden="1" customHeight="1" outlineLevel="1">
      <c r="A1102" t="s">
        <v>2548</v>
      </c>
      <c r="B1102" s="8" t="s">
        <v>642</v>
      </c>
      <c r="C1102" s="1">
        <f t="shared" si="231"/>
        <v>95</v>
      </c>
      <c r="D1102" s="6">
        <f>IF(N1102&gt;0, RANK(N1102,(N1102:P1102,Q1102:AE1102)),0)</f>
        <v>2</v>
      </c>
      <c r="E1102" s="6">
        <f>IF(O1102&gt;0,RANK(O1102,(N1102:P1102,Q1102:AE1102)),0)</f>
        <v>1</v>
      </c>
      <c r="F1102" s="6">
        <f t="shared" si="232"/>
        <v>3</v>
      </c>
      <c r="G1102" s="1">
        <f t="shared" si="221"/>
        <v>7</v>
      </c>
      <c r="H1102" s="2">
        <f t="shared" si="222"/>
        <v>7.3684210526315783E-2</v>
      </c>
      <c r="I1102" s="7"/>
      <c r="J1102" s="2">
        <f t="shared" si="233"/>
        <v>0.44210526315789472</v>
      </c>
      <c r="K1102" s="2">
        <f t="shared" si="234"/>
        <v>0.51578947368421058</v>
      </c>
      <c r="L1102" s="2">
        <f t="shared" si="235"/>
        <v>2.1052631578947368E-2</v>
      </c>
      <c r="M1102" s="2">
        <f t="shared" si="236"/>
        <v>2.1052631578947278E-2</v>
      </c>
      <c r="N1102" s="113">
        <v>42</v>
      </c>
      <c r="O1102" s="113">
        <v>49</v>
      </c>
      <c r="P1102" s="113">
        <v>2</v>
      </c>
      <c r="Q1102" s="113"/>
      <c r="R1102" s="113"/>
      <c r="S1102" s="113"/>
      <c r="T1102" s="113"/>
      <c r="U1102" s="113"/>
      <c r="V1102" s="113">
        <v>0</v>
      </c>
      <c r="W1102" s="113"/>
      <c r="X1102" s="113">
        <v>0</v>
      </c>
      <c r="Y1102" s="113">
        <v>2</v>
      </c>
      <c r="Z1102" s="85">
        <v>0</v>
      </c>
      <c r="AA1102" s="85">
        <v>0</v>
      </c>
      <c r="AG1102" t="str">
        <f t="shared" si="230"/>
        <v>Belvidere</v>
      </c>
      <c r="AH1102" t="s">
        <v>23</v>
      </c>
      <c r="AI1102">
        <v>1</v>
      </c>
      <c r="AK1102" s="92">
        <v>50</v>
      </c>
      <c r="AL1102" s="94">
        <v>15</v>
      </c>
      <c r="AM1102" s="94">
        <v>5</v>
      </c>
      <c r="AN1102" s="98">
        <v>4375</v>
      </c>
      <c r="AO1102" s="98">
        <f t="shared" si="228"/>
        <v>50015</v>
      </c>
      <c r="AP1102" s="8" t="s">
        <v>1353</v>
      </c>
      <c r="AQ1102">
        <f t="shared" si="237"/>
        <v>5004375</v>
      </c>
    </row>
    <row r="1103" spans="1:43" ht="13" hidden="1" customHeight="1" outlineLevel="1">
      <c r="A1103" t="s">
        <v>2392</v>
      </c>
      <c r="B1103" s="8" t="s">
        <v>642</v>
      </c>
      <c r="C1103" s="1">
        <f t="shared" si="231"/>
        <v>5167</v>
      </c>
      <c r="D1103" s="6">
        <f>IF(N1103&gt;0, RANK(N1103,(N1103:P1103,Q1103:AE1103)),0)</f>
        <v>2</v>
      </c>
      <c r="E1103" s="6">
        <f>IF(O1103&gt;0,RANK(O1103,(N1103:P1103,Q1103:AE1103)),0)</f>
        <v>1</v>
      </c>
      <c r="F1103" s="6">
        <f t="shared" si="232"/>
        <v>3</v>
      </c>
      <c r="G1103" s="1">
        <f t="shared" si="221"/>
        <v>442</v>
      </c>
      <c r="H1103" s="2">
        <f t="shared" si="222"/>
        <v>8.5542868202051481E-2</v>
      </c>
      <c r="I1103" s="7"/>
      <c r="J1103" s="2">
        <f t="shared" si="233"/>
        <v>0.42113412037933035</v>
      </c>
      <c r="K1103" s="2">
        <f t="shared" si="234"/>
        <v>0.50667698858138188</v>
      </c>
      <c r="L1103" s="2">
        <f t="shared" si="235"/>
        <v>4.296497000193536E-2</v>
      </c>
      <c r="M1103" s="2">
        <f t="shared" si="236"/>
        <v>2.9223921037352357E-2</v>
      </c>
      <c r="N1103" s="113">
        <v>2176</v>
      </c>
      <c r="O1103" s="113">
        <v>2618</v>
      </c>
      <c r="P1103" s="113">
        <v>222</v>
      </c>
      <c r="Q1103" s="113"/>
      <c r="R1103" s="113"/>
      <c r="S1103" s="113"/>
      <c r="T1103" s="113"/>
      <c r="U1103" s="113"/>
      <c r="V1103" s="113">
        <v>22</v>
      </c>
      <c r="W1103" s="113"/>
      <c r="X1103" s="113">
        <v>3</v>
      </c>
      <c r="Y1103" s="113">
        <v>55</v>
      </c>
      <c r="Z1103" s="85">
        <v>40</v>
      </c>
      <c r="AA1103" s="85">
        <v>31</v>
      </c>
      <c r="AG1103" t="str">
        <f t="shared" si="230"/>
        <v>Bennington</v>
      </c>
      <c r="AH1103" t="s">
        <v>2392</v>
      </c>
      <c r="AI1103">
        <v>1</v>
      </c>
      <c r="AK1103" s="92">
        <v>50</v>
      </c>
      <c r="AL1103" s="94">
        <v>3</v>
      </c>
      <c r="AM1103" s="94">
        <v>10</v>
      </c>
      <c r="AN1103" s="98">
        <v>4825</v>
      </c>
      <c r="AO1103" s="98">
        <f t="shared" si="228"/>
        <v>50003</v>
      </c>
      <c r="AP1103" s="8" t="s">
        <v>1353</v>
      </c>
      <c r="AQ1103">
        <f t="shared" si="237"/>
        <v>5004825</v>
      </c>
    </row>
    <row r="1104" spans="1:43" ht="13" hidden="1" customHeight="1" outlineLevel="1">
      <c r="A1104" t="s">
        <v>674</v>
      </c>
      <c r="B1104" s="8" t="s">
        <v>642</v>
      </c>
      <c r="C1104" s="1">
        <f t="shared" si="231"/>
        <v>344</v>
      </c>
      <c r="D1104" s="6">
        <f>IF(N1104&gt;0, RANK(N1104,(N1104:P1104,Q1104:AE1104)),0)</f>
        <v>2</v>
      </c>
      <c r="E1104" s="6">
        <f>IF(O1104&gt;0,RANK(O1104,(N1104:P1104,Q1104:AE1104)),0)</f>
        <v>1</v>
      </c>
      <c r="F1104" s="6">
        <f t="shared" si="232"/>
        <v>4</v>
      </c>
      <c r="G1104" s="1">
        <f t="shared" ref="G1104:G1167" si="238">IF(C1104&gt;0,MAX(N1104:P1104)-LARGE(N1104:P1104,2),0)</f>
        <v>24</v>
      </c>
      <c r="H1104" s="2">
        <f t="shared" ref="H1104:H1167" si="239">IF(C1104&gt;0,G1104/C1104,0)</f>
        <v>6.9767441860465115E-2</v>
      </c>
      <c r="I1104" s="7"/>
      <c r="J1104" s="2">
        <f t="shared" si="233"/>
        <v>0.3691860465116279</v>
      </c>
      <c r="K1104" s="2">
        <f t="shared" si="234"/>
        <v>0.43895348837209303</v>
      </c>
      <c r="L1104" s="2">
        <f t="shared" si="235"/>
        <v>6.6860465116279064E-2</v>
      </c>
      <c r="M1104" s="2">
        <f t="shared" si="236"/>
        <v>0.125</v>
      </c>
      <c r="N1104" s="113">
        <v>127</v>
      </c>
      <c r="O1104" s="113">
        <v>151</v>
      </c>
      <c r="P1104" s="113">
        <v>23</v>
      </c>
      <c r="Q1104" s="113"/>
      <c r="R1104" s="113"/>
      <c r="S1104" s="113"/>
      <c r="T1104" s="113"/>
      <c r="U1104" s="113"/>
      <c r="V1104" s="113">
        <v>1</v>
      </c>
      <c r="W1104" s="113"/>
      <c r="X1104" s="113">
        <v>0</v>
      </c>
      <c r="Y1104" s="113">
        <v>34</v>
      </c>
      <c r="Z1104" s="85">
        <v>2</v>
      </c>
      <c r="AA1104" s="85">
        <v>6</v>
      </c>
      <c r="AG1104" t="str">
        <f t="shared" si="230"/>
        <v>Benson</v>
      </c>
      <c r="AH1104" t="s">
        <v>724</v>
      </c>
      <c r="AI1104">
        <v>1</v>
      </c>
      <c r="AK1104" s="92">
        <v>50</v>
      </c>
      <c r="AL1104" s="94">
        <v>21</v>
      </c>
      <c r="AM1104" s="94">
        <v>5</v>
      </c>
      <c r="AN1104" s="98">
        <v>5200</v>
      </c>
      <c r="AO1104" s="98">
        <f t="shared" si="228"/>
        <v>50021</v>
      </c>
      <c r="AP1104" s="8" t="s">
        <v>1353</v>
      </c>
      <c r="AQ1104">
        <f t="shared" si="237"/>
        <v>5005200</v>
      </c>
    </row>
    <row r="1105" spans="1:43" ht="13" hidden="1" customHeight="1" outlineLevel="1">
      <c r="A1105" t="s">
        <v>1968</v>
      </c>
      <c r="B1105" s="8" t="s">
        <v>642</v>
      </c>
      <c r="C1105" s="1">
        <f t="shared" si="231"/>
        <v>450</v>
      </c>
      <c r="D1105" s="6">
        <f>IF(N1105&gt;0, RANK(N1105,(N1105:P1105,Q1105:AE1105)),0)</f>
        <v>2</v>
      </c>
      <c r="E1105" s="6">
        <f>IF(O1105&gt;0,RANK(O1105,(N1105:P1105,Q1105:AE1105)),0)</f>
        <v>1</v>
      </c>
      <c r="F1105" s="6">
        <f t="shared" si="232"/>
        <v>3</v>
      </c>
      <c r="G1105" s="1">
        <f t="shared" si="238"/>
        <v>9</v>
      </c>
      <c r="H1105" s="2">
        <f t="shared" si="239"/>
        <v>0.02</v>
      </c>
      <c r="I1105" s="7"/>
      <c r="J1105" s="2">
        <f t="shared" si="233"/>
        <v>0.4622222222222222</v>
      </c>
      <c r="K1105" s="2">
        <f t="shared" si="234"/>
        <v>0.48222222222222222</v>
      </c>
      <c r="L1105" s="2">
        <f t="shared" si="235"/>
        <v>3.111111111111111E-2</v>
      </c>
      <c r="M1105" s="2">
        <f t="shared" si="236"/>
        <v>2.444444444444447E-2</v>
      </c>
      <c r="N1105" s="113">
        <v>208</v>
      </c>
      <c r="O1105" s="113">
        <v>217</v>
      </c>
      <c r="P1105" s="113">
        <v>14</v>
      </c>
      <c r="Q1105" s="113"/>
      <c r="R1105" s="113"/>
      <c r="S1105" s="113"/>
      <c r="T1105" s="113"/>
      <c r="U1105" s="113"/>
      <c r="V1105" s="113">
        <v>2</v>
      </c>
      <c r="W1105" s="113"/>
      <c r="X1105" s="113">
        <v>0</v>
      </c>
      <c r="Y1105" s="113">
        <v>5</v>
      </c>
      <c r="Z1105" s="85">
        <v>4</v>
      </c>
      <c r="AA1105" s="85">
        <v>0</v>
      </c>
      <c r="AG1105" t="str">
        <f t="shared" si="230"/>
        <v>Berkshire</v>
      </c>
      <c r="AH1105" t="s">
        <v>2924</v>
      </c>
      <c r="AI1105">
        <v>1</v>
      </c>
      <c r="AK1105" s="92">
        <v>50</v>
      </c>
      <c r="AL1105" s="94">
        <v>11</v>
      </c>
      <c r="AM1105" s="94">
        <v>15</v>
      </c>
      <c r="AN1105" s="98">
        <v>5425</v>
      </c>
      <c r="AO1105" s="98">
        <f t="shared" si="228"/>
        <v>50011</v>
      </c>
      <c r="AP1105" s="8" t="s">
        <v>1353</v>
      </c>
      <c r="AQ1105">
        <f t="shared" si="237"/>
        <v>5005425</v>
      </c>
    </row>
    <row r="1106" spans="1:43" ht="13" hidden="1" customHeight="1" outlineLevel="1">
      <c r="A1106" t="s">
        <v>2453</v>
      </c>
      <c r="B1106" s="8" t="s">
        <v>642</v>
      </c>
      <c r="C1106" s="1">
        <f t="shared" si="231"/>
        <v>938</v>
      </c>
      <c r="D1106" s="6">
        <f>IF(N1106&gt;0, RANK(N1106,(N1106:P1106,Q1106:AE1106)),0)</f>
        <v>2</v>
      </c>
      <c r="E1106" s="6">
        <f>IF(O1106&gt;0,RANK(O1106,(N1106:P1106,Q1106:AE1106)),0)</f>
        <v>1</v>
      </c>
      <c r="F1106" s="6">
        <f t="shared" si="232"/>
        <v>3</v>
      </c>
      <c r="G1106" s="1">
        <f t="shared" si="238"/>
        <v>188</v>
      </c>
      <c r="H1106" s="2">
        <f t="shared" si="239"/>
        <v>0.20042643923240938</v>
      </c>
      <c r="I1106" s="7"/>
      <c r="J1106" s="2">
        <f t="shared" si="233"/>
        <v>0.34861407249466952</v>
      </c>
      <c r="K1106" s="2">
        <f t="shared" si="234"/>
        <v>0.54904051172707891</v>
      </c>
      <c r="L1106" s="2">
        <f t="shared" si="235"/>
        <v>6.3965884861407252E-2</v>
      </c>
      <c r="M1106" s="2">
        <f t="shared" si="236"/>
        <v>3.8379530916844262E-2</v>
      </c>
      <c r="N1106" s="113">
        <v>327</v>
      </c>
      <c r="O1106" s="113">
        <v>515</v>
      </c>
      <c r="P1106" s="113">
        <v>60</v>
      </c>
      <c r="Q1106" s="113"/>
      <c r="R1106" s="113"/>
      <c r="S1106" s="113"/>
      <c r="T1106" s="113"/>
      <c r="U1106" s="113"/>
      <c r="V1106" s="113">
        <v>5</v>
      </c>
      <c r="W1106" s="113"/>
      <c r="X1106" s="113">
        <v>1</v>
      </c>
      <c r="Y1106" s="113">
        <v>15</v>
      </c>
      <c r="Z1106" s="85">
        <v>2</v>
      </c>
      <c r="AA1106" s="85">
        <v>13</v>
      </c>
      <c r="AG1106" t="str">
        <f t="shared" si="230"/>
        <v>Berlin</v>
      </c>
      <c r="AH1106" t="s">
        <v>2757</v>
      </c>
      <c r="AI1106">
        <v>1</v>
      </c>
      <c r="AK1106" s="92">
        <v>50</v>
      </c>
      <c r="AL1106" s="94">
        <v>23</v>
      </c>
      <c r="AM1106" s="94">
        <v>15</v>
      </c>
      <c r="AN1106" s="98">
        <v>5650</v>
      </c>
      <c r="AO1106" s="98">
        <f t="shared" si="228"/>
        <v>50023</v>
      </c>
      <c r="AP1106" s="8" t="s">
        <v>1353</v>
      </c>
      <c r="AQ1106">
        <f t="shared" si="237"/>
        <v>5005650</v>
      </c>
    </row>
    <row r="1107" spans="1:43" ht="13" hidden="1" customHeight="1" outlineLevel="1">
      <c r="A1107" t="s">
        <v>2454</v>
      </c>
      <c r="B1107" s="8" t="s">
        <v>642</v>
      </c>
      <c r="C1107" s="1">
        <f t="shared" si="231"/>
        <v>655</v>
      </c>
      <c r="D1107" s="6">
        <f>IF(N1107&gt;0, RANK(N1107,(N1107:P1107,Q1107:AE1107)),0)</f>
        <v>2</v>
      </c>
      <c r="E1107" s="6">
        <f>IF(O1107&gt;0,RANK(O1107,(N1107:P1107,Q1107:AE1107)),0)</f>
        <v>1</v>
      </c>
      <c r="F1107" s="6">
        <f t="shared" si="232"/>
        <v>3</v>
      </c>
      <c r="G1107" s="1">
        <f t="shared" si="238"/>
        <v>89</v>
      </c>
      <c r="H1107" s="2">
        <f t="shared" si="239"/>
        <v>0.13587786259541984</v>
      </c>
      <c r="I1107" s="7"/>
      <c r="J1107" s="2">
        <f t="shared" si="233"/>
        <v>0.3984732824427481</v>
      </c>
      <c r="K1107" s="2">
        <f t="shared" si="234"/>
        <v>0.53435114503816794</v>
      </c>
      <c r="L1107" s="2">
        <f t="shared" si="235"/>
        <v>4.5801526717557252E-2</v>
      </c>
      <c r="M1107" s="2">
        <f t="shared" si="236"/>
        <v>2.1374045801526652E-2</v>
      </c>
      <c r="N1107" s="113">
        <v>261</v>
      </c>
      <c r="O1107" s="113">
        <v>350</v>
      </c>
      <c r="P1107" s="113">
        <v>30</v>
      </c>
      <c r="Q1107" s="113"/>
      <c r="R1107" s="113"/>
      <c r="S1107" s="113"/>
      <c r="T1107" s="113"/>
      <c r="U1107" s="113"/>
      <c r="V1107" s="113">
        <v>1</v>
      </c>
      <c r="W1107" s="113"/>
      <c r="X1107" s="113">
        <v>0</v>
      </c>
      <c r="Y1107" s="113">
        <v>5</v>
      </c>
      <c r="Z1107" s="85">
        <v>3</v>
      </c>
      <c r="AA1107" s="85">
        <v>5</v>
      </c>
      <c r="AG1107" t="str">
        <f t="shared" si="230"/>
        <v>Bethel</v>
      </c>
      <c r="AH1107" t="s">
        <v>917</v>
      </c>
      <c r="AI1107">
        <v>1</v>
      </c>
      <c r="AK1107" s="92">
        <v>50</v>
      </c>
      <c r="AL1107" s="94">
        <v>27</v>
      </c>
      <c r="AM1107" s="94">
        <v>20</v>
      </c>
      <c r="AN1107" s="98">
        <v>5800</v>
      </c>
      <c r="AO1107" s="98">
        <f t="shared" ref="AO1107:AO1170" si="240">AK1107*1000+AL1107</f>
        <v>50027</v>
      </c>
      <c r="AP1107" s="8" t="s">
        <v>1353</v>
      </c>
      <c r="AQ1107">
        <f t="shared" si="237"/>
        <v>5005800</v>
      </c>
    </row>
    <row r="1108" spans="1:43" ht="13" hidden="1" customHeight="1" outlineLevel="1">
      <c r="A1108" t="s">
        <v>2787</v>
      </c>
      <c r="B1108" s="8" t="s">
        <v>642</v>
      </c>
      <c r="C1108" s="1">
        <f t="shared" si="231"/>
        <v>59</v>
      </c>
      <c r="D1108" s="6">
        <f>IF(N1108&gt;0, RANK(N1108,(N1108:P1108,Q1108:AE1108)),0)</f>
        <v>2</v>
      </c>
      <c r="E1108" s="6">
        <f>IF(O1108&gt;0,RANK(O1108,(N1108:P1108,Q1108:AE1108)),0)</f>
        <v>1</v>
      </c>
      <c r="F1108" s="6">
        <f t="shared" si="232"/>
        <v>3</v>
      </c>
      <c r="G1108" s="1">
        <f t="shared" si="238"/>
        <v>8</v>
      </c>
      <c r="H1108" s="2">
        <f t="shared" si="239"/>
        <v>0.13559322033898305</v>
      </c>
      <c r="I1108" s="7"/>
      <c r="J1108" s="2">
        <f t="shared" si="233"/>
        <v>0.3728813559322034</v>
      </c>
      <c r="K1108" s="2">
        <f t="shared" si="234"/>
        <v>0.50847457627118642</v>
      </c>
      <c r="L1108" s="2">
        <f t="shared" si="235"/>
        <v>6.7796610169491525E-2</v>
      </c>
      <c r="M1108" s="2">
        <f t="shared" si="236"/>
        <v>5.0847457627118661E-2</v>
      </c>
      <c r="N1108" s="113">
        <v>22</v>
      </c>
      <c r="O1108" s="113">
        <v>30</v>
      </c>
      <c r="P1108" s="113">
        <v>4</v>
      </c>
      <c r="Q1108" s="113"/>
      <c r="R1108" s="113"/>
      <c r="S1108" s="113"/>
      <c r="T1108" s="113"/>
      <c r="U1108" s="113"/>
      <c r="V1108" s="113">
        <v>0</v>
      </c>
      <c r="W1108" s="113"/>
      <c r="X1108" s="113">
        <v>0</v>
      </c>
      <c r="Y1108" s="113">
        <v>1</v>
      </c>
      <c r="Z1108" s="85">
        <v>2</v>
      </c>
      <c r="AA1108" s="85">
        <v>0</v>
      </c>
      <c r="AG1108" t="str">
        <f t="shared" si="230"/>
        <v>Bloomfield</v>
      </c>
      <c r="AH1108" t="s">
        <v>1956</v>
      </c>
      <c r="AI1108">
        <v>1</v>
      </c>
      <c r="AK1108" s="92">
        <v>50</v>
      </c>
      <c r="AL1108" s="94">
        <v>9</v>
      </c>
      <c r="AM1108" s="94">
        <v>15</v>
      </c>
      <c r="AN1108" s="98">
        <v>6325</v>
      </c>
      <c r="AO1108" s="98">
        <f t="shared" si="240"/>
        <v>50009</v>
      </c>
      <c r="AP1108" s="8" t="s">
        <v>1353</v>
      </c>
      <c r="AQ1108">
        <f t="shared" si="237"/>
        <v>5006325</v>
      </c>
    </row>
    <row r="1109" spans="1:43" ht="13" hidden="1" customHeight="1" outlineLevel="1">
      <c r="A1109" t="s">
        <v>2788</v>
      </c>
      <c r="B1109" s="8" t="s">
        <v>642</v>
      </c>
      <c r="C1109" s="1">
        <f t="shared" si="231"/>
        <v>335</v>
      </c>
      <c r="D1109" s="6">
        <f>IF(N1109&gt;0, RANK(N1109,(N1109:P1109,Q1109:AE1109)),0)</f>
        <v>2</v>
      </c>
      <c r="E1109" s="6">
        <f>IF(O1109&gt;0,RANK(O1109,(N1109:P1109,Q1109:AE1109)),0)</f>
        <v>1</v>
      </c>
      <c r="F1109" s="6">
        <f t="shared" si="232"/>
        <v>3</v>
      </c>
      <c r="G1109" s="1">
        <f t="shared" si="238"/>
        <v>24</v>
      </c>
      <c r="H1109" s="2">
        <f t="shared" si="239"/>
        <v>7.1641791044776124E-2</v>
      </c>
      <c r="I1109" s="7"/>
      <c r="J1109" s="2">
        <f t="shared" si="233"/>
        <v>0.42686567164179107</v>
      </c>
      <c r="K1109" s="2">
        <f t="shared" si="234"/>
        <v>0.49850746268656715</v>
      </c>
      <c r="L1109" s="2">
        <f t="shared" si="235"/>
        <v>4.4776119402985072E-2</v>
      </c>
      <c r="M1109" s="2">
        <f t="shared" si="236"/>
        <v>2.9850746268656657E-2</v>
      </c>
      <c r="N1109" s="113">
        <v>143</v>
      </c>
      <c r="O1109" s="113">
        <v>167</v>
      </c>
      <c r="P1109" s="113">
        <v>15</v>
      </c>
      <c r="Q1109" s="113"/>
      <c r="R1109" s="113"/>
      <c r="S1109" s="113"/>
      <c r="T1109" s="113"/>
      <c r="U1109" s="113"/>
      <c r="V1109" s="113">
        <v>1</v>
      </c>
      <c r="W1109" s="113"/>
      <c r="X1109" s="113">
        <v>0</v>
      </c>
      <c r="Y1109" s="113">
        <v>3</v>
      </c>
      <c r="Z1109" s="85">
        <v>5</v>
      </c>
      <c r="AA1109" s="85">
        <v>1</v>
      </c>
      <c r="AG1109" t="str">
        <f t="shared" si="230"/>
        <v>Bolton</v>
      </c>
      <c r="AH1109" t="s">
        <v>1116</v>
      </c>
      <c r="AI1109">
        <v>1</v>
      </c>
      <c r="AK1109" s="92">
        <v>50</v>
      </c>
      <c r="AL1109" s="94">
        <v>7</v>
      </c>
      <c r="AM1109" s="94">
        <v>5</v>
      </c>
      <c r="AN1109" s="98">
        <v>6550</v>
      </c>
      <c r="AO1109" s="98">
        <f t="shared" si="240"/>
        <v>50007</v>
      </c>
      <c r="AP1109" s="8" t="s">
        <v>1353</v>
      </c>
      <c r="AQ1109">
        <f t="shared" si="237"/>
        <v>5006550</v>
      </c>
    </row>
    <row r="1110" spans="1:43" ht="13" hidden="1" customHeight="1" outlineLevel="1">
      <c r="A1110" t="s">
        <v>237</v>
      </c>
      <c r="B1110" s="8" t="s">
        <v>642</v>
      </c>
      <c r="C1110" s="1">
        <f t="shared" si="231"/>
        <v>906</v>
      </c>
      <c r="D1110" s="6">
        <f>IF(N1110&gt;0, RANK(N1110,(N1110:P1110,Q1110:AE1110)),0)</f>
        <v>2</v>
      </c>
      <c r="E1110" s="6">
        <f>IF(O1110&gt;0,RANK(O1110,(N1110:P1110,Q1110:AE1110)),0)</f>
        <v>1</v>
      </c>
      <c r="F1110" s="6">
        <f t="shared" si="232"/>
        <v>3</v>
      </c>
      <c r="G1110" s="1">
        <f t="shared" si="238"/>
        <v>232</v>
      </c>
      <c r="H1110" s="2">
        <f t="shared" si="239"/>
        <v>0.25607064017660042</v>
      </c>
      <c r="I1110" s="7"/>
      <c r="J1110" s="2">
        <f t="shared" si="233"/>
        <v>0.33222958057395141</v>
      </c>
      <c r="K1110" s="2">
        <f t="shared" si="234"/>
        <v>0.58830022075055188</v>
      </c>
      <c r="L1110" s="2">
        <f t="shared" si="235"/>
        <v>4.856512141280353E-2</v>
      </c>
      <c r="M1110" s="2">
        <f t="shared" si="236"/>
        <v>3.090507726269312E-2</v>
      </c>
      <c r="N1110" s="113">
        <v>301</v>
      </c>
      <c r="O1110" s="113">
        <v>533</v>
      </c>
      <c r="P1110" s="113">
        <v>44</v>
      </c>
      <c r="Q1110" s="113"/>
      <c r="R1110" s="113"/>
      <c r="S1110" s="113"/>
      <c r="T1110" s="113"/>
      <c r="U1110" s="113"/>
      <c r="V1110" s="113">
        <v>7</v>
      </c>
      <c r="W1110" s="113"/>
      <c r="X1110" s="113">
        <v>0</v>
      </c>
      <c r="Y1110" s="113">
        <v>7</v>
      </c>
      <c r="Z1110" s="85">
        <v>5</v>
      </c>
      <c r="AA1110" s="85">
        <v>9</v>
      </c>
      <c r="AG1110" t="str">
        <f t="shared" si="230"/>
        <v>Bradford</v>
      </c>
      <c r="AH1110" t="s">
        <v>736</v>
      </c>
      <c r="AI1110">
        <v>1</v>
      </c>
      <c r="AK1110" s="92">
        <v>50</v>
      </c>
      <c r="AL1110" s="94">
        <v>17</v>
      </c>
      <c r="AM1110" s="94">
        <v>5</v>
      </c>
      <c r="AN1110" s="98">
        <v>7375</v>
      </c>
      <c r="AO1110" s="98">
        <f t="shared" si="240"/>
        <v>50017</v>
      </c>
      <c r="AP1110" s="8" t="s">
        <v>1353</v>
      </c>
      <c r="AQ1110">
        <f t="shared" si="237"/>
        <v>5007375</v>
      </c>
    </row>
    <row r="1111" spans="1:43" ht="13" hidden="1" customHeight="1" outlineLevel="1">
      <c r="A1111" t="s">
        <v>2789</v>
      </c>
      <c r="B1111" s="8" t="s">
        <v>642</v>
      </c>
      <c r="C1111" s="1">
        <f t="shared" si="231"/>
        <v>425</v>
      </c>
      <c r="D1111" s="6">
        <f>IF(N1111&gt;0, RANK(N1111,(N1111:P1111,Q1111:AE1111)),0)</f>
        <v>2</v>
      </c>
      <c r="E1111" s="6">
        <f>IF(O1111&gt;0,RANK(O1111,(N1111:P1111,Q1111:AE1111)),0)</f>
        <v>1</v>
      </c>
      <c r="F1111" s="6">
        <f t="shared" si="232"/>
        <v>4</v>
      </c>
      <c r="G1111" s="1">
        <f t="shared" si="238"/>
        <v>79</v>
      </c>
      <c r="H1111" s="2">
        <f t="shared" si="239"/>
        <v>0.18588235294117647</v>
      </c>
      <c r="I1111" s="7"/>
      <c r="J1111" s="2">
        <f t="shared" si="233"/>
        <v>0.38117647058823528</v>
      </c>
      <c r="K1111" s="2">
        <f t="shared" si="234"/>
        <v>0.56705882352941173</v>
      </c>
      <c r="L1111" s="2">
        <f t="shared" si="235"/>
        <v>2.1176470588235293E-2</v>
      </c>
      <c r="M1111" s="2">
        <f t="shared" si="236"/>
        <v>3.0588235294117753E-2</v>
      </c>
      <c r="N1111" s="113">
        <v>162</v>
      </c>
      <c r="O1111" s="113">
        <v>241</v>
      </c>
      <c r="P1111" s="113">
        <v>9</v>
      </c>
      <c r="Q1111" s="113"/>
      <c r="R1111" s="113"/>
      <c r="S1111" s="113"/>
      <c r="T1111" s="113"/>
      <c r="U1111" s="113"/>
      <c r="V1111" s="113">
        <v>0</v>
      </c>
      <c r="W1111" s="113"/>
      <c r="X1111" s="113">
        <v>0</v>
      </c>
      <c r="Y1111" s="113">
        <v>10</v>
      </c>
      <c r="Z1111" s="85">
        <v>2</v>
      </c>
      <c r="AA1111" s="85">
        <v>1</v>
      </c>
      <c r="AG1111" t="str">
        <f t="shared" si="230"/>
        <v>Braintree</v>
      </c>
      <c r="AH1111" t="s">
        <v>736</v>
      </c>
      <c r="AI1111">
        <v>1</v>
      </c>
      <c r="AK1111" s="92">
        <v>50</v>
      </c>
      <c r="AL1111" s="94">
        <v>17</v>
      </c>
      <c r="AM1111" s="94">
        <v>10</v>
      </c>
      <c r="AN1111" s="98">
        <v>7600</v>
      </c>
      <c r="AO1111" s="98">
        <f t="shared" si="240"/>
        <v>50017</v>
      </c>
      <c r="AP1111" s="8" t="s">
        <v>1353</v>
      </c>
      <c r="AQ1111">
        <f t="shared" si="237"/>
        <v>5007600</v>
      </c>
    </row>
    <row r="1112" spans="1:43" ht="13" hidden="1" customHeight="1" outlineLevel="1">
      <c r="A1112" t="s">
        <v>2809</v>
      </c>
      <c r="B1112" s="8" t="s">
        <v>642</v>
      </c>
      <c r="C1112" s="1">
        <f t="shared" si="231"/>
        <v>1291</v>
      </c>
      <c r="D1112" s="6">
        <f>IF(N1112&gt;0, RANK(N1112,(N1112:P1112,Q1112:AE1112)),0)</f>
        <v>2</v>
      </c>
      <c r="E1112" s="6">
        <f>IF(O1112&gt;0,RANK(O1112,(N1112:P1112,Q1112:AE1112)),0)</f>
        <v>1</v>
      </c>
      <c r="F1112" s="6">
        <f t="shared" si="232"/>
        <v>3</v>
      </c>
      <c r="G1112" s="1">
        <f t="shared" si="238"/>
        <v>117</v>
      </c>
      <c r="H1112" s="2">
        <f t="shared" si="239"/>
        <v>9.0627420604182801E-2</v>
      </c>
      <c r="I1112" s="7"/>
      <c r="J1112" s="2">
        <f t="shared" si="233"/>
        <v>0.39969016266460111</v>
      </c>
      <c r="K1112" s="2">
        <f t="shared" si="234"/>
        <v>0.49031758326878389</v>
      </c>
      <c r="L1112" s="2">
        <f t="shared" si="235"/>
        <v>8.2106893880712628E-2</v>
      </c>
      <c r="M1112" s="2">
        <f t="shared" si="236"/>
        <v>2.7885360185902375E-2</v>
      </c>
      <c r="N1112" s="113">
        <v>516</v>
      </c>
      <c r="O1112" s="113">
        <v>633</v>
      </c>
      <c r="P1112" s="113">
        <v>106</v>
      </c>
      <c r="Q1112" s="113"/>
      <c r="R1112" s="113"/>
      <c r="S1112" s="113"/>
      <c r="T1112" s="113"/>
      <c r="U1112" s="113"/>
      <c r="V1112" s="113">
        <v>1</v>
      </c>
      <c r="W1112" s="113"/>
      <c r="X1112" s="113">
        <v>0</v>
      </c>
      <c r="Y1112" s="113">
        <v>21</v>
      </c>
      <c r="Z1112" s="85">
        <v>6</v>
      </c>
      <c r="AA1112" s="85">
        <v>8</v>
      </c>
      <c r="AG1112" t="str">
        <f t="shared" si="230"/>
        <v>Brandon</v>
      </c>
      <c r="AH1112" t="s">
        <v>724</v>
      </c>
      <c r="AI1112">
        <v>1</v>
      </c>
      <c r="AK1112" s="92">
        <v>50</v>
      </c>
      <c r="AL1112" s="94">
        <v>21</v>
      </c>
      <c r="AM1112" s="94">
        <v>10</v>
      </c>
      <c r="AN1112" s="98">
        <v>7750</v>
      </c>
      <c r="AO1112" s="98">
        <f t="shared" si="240"/>
        <v>50021</v>
      </c>
      <c r="AP1112" s="8" t="s">
        <v>1353</v>
      </c>
      <c r="AQ1112">
        <f t="shared" si="237"/>
        <v>5007750</v>
      </c>
    </row>
    <row r="1113" spans="1:43" ht="13" hidden="1" customHeight="1" outlineLevel="1">
      <c r="A1113" t="s">
        <v>948</v>
      </c>
      <c r="B1113" s="8" t="s">
        <v>642</v>
      </c>
      <c r="C1113" s="1">
        <f t="shared" si="231"/>
        <v>4019</v>
      </c>
      <c r="D1113" s="6">
        <f>IF(N1113&gt;0, RANK(N1113,(N1113:P1113,Q1113:AE1113)),0)</f>
        <v>2</v>
      </c>
      <c r="E1113" s="6">
        <f>IF(O1113&gt;0,RANK(O1113,(N1113:P1113,Q1113:AE1113)),0)</f>
        <v>1</v>
      </c>
      <c r="F1113" s="6">
        <f t="shared" si="232"/>
        <v>3</v>
      </c>
      <c r="G1113" s="1">
        <f t="shared" si="238"/>
        <v>262</v>
      </c>
      <c r="H1113" s="2">
        <f t="shared" si="239"/>
        <v>6.5190345857178408E-2</v>
      </c>
      <c r="I1113" s="7"/>
      <c r="J1113" s="2">
        <f t="shared" si="233"/>
        <v>0.43070415526250311</v>
      </c>
      <c r="K1113" s="2">
        <f t="shared" si="234"/>
        <v>0.49589450111968153</v>
      </c>
      <c r="L1113" s="2">
        <f t="shared" si="235"/>
        <v>3.3590445384423989E-2</v>
      </c>
      <c r="M1113" s="2">
        <f t="shared" si="236"/>
        <v>3.9810898233391429E-2</v>
      </c>
      <c r="N1113" s="113">
        <v>1731</v>
      </c>
      <c r="O1113" s="113">
        <v>1993</v>
      </c>
      <c r="P1113" s="113">
        <v>135</v>
      </c>
      <c r="Q1113" s="113"/>
      <c r="R1113" s="113"/>
      <c r="S1113" s="113"/>
      <c r="T1113" s="113"/>
      <c r="U1113" s="113"/>
      <c r="V1113" s="113">
        <v>3</v>
      </c>
      <c r="W1113" s="113"/>
      <c r="X1113" s="113">
        <v>3</v>
      </c>
      <c r="Y1113" s="113">
        <v>28</v>
      </c>
      <c r="Z1113" s="85">
        <v>20</v>
      </c>
      <c r="AA1113" s="85">
        <v>106</v>
      </c>
      <c r="AG1113" t="str">
        <f t="shared" si="230"/>
        <v>Brattleboro</v>
      </c>
      <c r="AH1113" t="s">
        <v>96</v>
      </c>
      <c r="AI1113">
        <v>1</v>
      </c>
      <c r="AK1113" s="92">
        <v>50</v>
      </c>
      <c r="AL1113" s="94">
        <v>25</v>
      </c>
      <c r="AM1113" s="94">
        <v>10</v>
      </c>
      <c r="AN1113" s="98">
        <v>7900</v>
      </c>
      <c r="AO1113" s="98">
        <f t="shared" si="240"/>
        <v>50025</v>
      </c>
      <c r="AP1113" s="8" t="s">
        <v>1353</v>
      </c>
      <c r="AQ1113">
        <f t="shared" si="237"/>
        <v>5007900</v>
      </c>
    </row>
    <row r="1114" spans="1:43" ht="13" hidden="1" customHeight="1" outlineLevel="1">
      <c r="A1114" t="s">
        <v>2785</v>
      </c>
      <c r="B1114" s="8" t="s">
        <v>642</v>
      </c>
      <c r="C1114" s="1">
        <f t="shared" si="231"/>
        <v>318</v>
      </c>
      <c r="D1114" s="6">
        <f>IF(N1114&gt;0, RANK(N1114,(N1114:P1114,Q1114:AE1114)),0)</f>
        <v>2</v>
      </c>
      <c r="E1114" s="6">
        <f>IF(O1114&gt;0,RANK(O1114,(N1114:P1114,Q1114:AE1114)),0)</f>
        <v>1</v>
      </c>
      <c r="F1114" s="6">
        <f t="shared" si="232"/>
        <v>3</v>
      </c>
      <c r="G1114" s="1">
        <f t="shared" si="238"/>
        <v>69</v>
      </c>
      <c r="H1114" s="2">
        <f t="shared" si="239"/>
        <v>0.21698113207547171</v>
      </c>
      <c r="I1114" s="7"/>
      <c r="J1114" s="2">
        <f t="shared" si="233"/>
        <v>0.36163522012578614</v>
      </c>
      <c r="K1114" s="2">
        <f t="shared" si="234"/>
        <v>0.57861635220125784</v>
      </c>
      <c r="L1114" s="2">
        <f t="shared" si="235"/>
        <v>2.8301886792452831E-2</v>
      </c>
      <c r="M1114" s="2">
        <f t="shared" si="236"/>
        <v>3.1446540880503131E-2</v>
      </c>
      <c r="N1114" s="113">
        <v>115</v>
      </c>
      <c r="O1114" s="113">
        <v>184</v>
      </c>
      <c r="P1114" s="113">
        <v>9</v>
      </c>
      <c r="Q1114" s="113"/>
      <c r="R1114" s="113"/>
      <c r="S1114" s="113"/>
      <c r="T1114" s="113"/>
      <c r="U1114" s="113"/>
      <c r="V1114" s="113">
        <v>1</v>
      </c>
      <c r="W1114" s="113"/>
      <c r="X1114" s="113">
        <v>0</v>
      </c>
      <c r="Y1114" s="113">
        <v>6</v>
      </c>
      <c r="Z1114" s="85">
        <v>1</v>
      </c>
      <c r="AA1114" s="85">
        <v>2</v>
      </c>
      <c r="AG1114" t="str">
        <f t="shared" si="230"/>
        <v>Bridgewater</v>
      </c>
      <c r="AH1114" t="s">
        <v>917</v>
      </c>
      <c r="AI1114">
        <v>1</v>
      </c>
      <c r="AK1114" s="92">
        <v>50</v>
      </c>
      <c r="AL1114" s="94">
        <v>27</v>
      </c>
      <c r="AM1114" s="94">
        <v>25</v>
      </c>
      <c r="AN1114" s="98">
        <v>8275</v>
      </c>
      <c r="AO1114" s="98">
        <f t="shared" si="240"/>
        <v>50027</v>
      </c>
      <c r="AP1114" s="8" t="s">
        <v>1353</v>
      </c>
      <c r="AQ1114">
        <f t="shared" si="237"/>
        <v>5008275</v>
      </c>
    </row>
    <row r="1115" spans="1:43" ht="13" hidden="1" customHeight="1" outlineLevel="1">
      <c r="A1115" t="s">
        <v>655</v>
      </c>
      <c r="B1115" s="8" t="s">
        <v>642</v>
      </c>
      <c r="C1115" s="1">
        <f t="shared" si="231"/>
        <v>522</v>
      </c>
      <c r="D1115" s="6">
        <f>IF(N1115&gt;0, RANK(N1115,(N1115:P1115,Q1115:AE1115)),0)</f>
        <v>2</v>
      </c>
      <c r="E1115" s="6">
        <f>IF(O1115&gt;0,RANK(O1115,(N1115:P1115,Q1115:AE1115)),0)</f>
        <v>1</v>
      </c>
      <c r="F1115" s="6">
        <f t="shared" si="232"/>
        <v>3</v>
      </c>
      <c r="G1115" s="1">
        <f t="shared" si="238"/>
        <v>124</v>
      </c>
      <c r="H1115" s="2">
        <f t="shared" si="239"/>
        <v>0.23754789272030652</v>
      </c>
      <c r="I1115" s="7"/>
      <c r="J1115" s="2">
        <f t="shared" si="233"/>
        <v>0.31609195402298851</v>
      </c>
      <c r="K1115" s="2">
        <f t="shared" si="234"/>
        <v>0.55363984674329503</v>
      </c>
      <c r="L1115" s="2">
        <f t="shared" si="235"/>
        <v>0.10344827586206896</v>
      </c>
      <c r="M1115" s="2">
        <f t="shared" si="236"/>
        <v>2.68199233716475E-2</v>
      </c>
      <c r="N1115" s="113">
        <v>165</v>
      </c>
      <c r="O1115" s="113">
        <v>289</v>
      </c>
      <c r="P1115" s="113">
        <v>54</v>
      </c>
      <c r="Q1115" s="113"/>
      <c r="R1115" s="113"/>
      <c r="S1115" s="113"/>
      <c r="T1115" s="113"/>
      <c r="U1115" s="113"/>
      <c r="V1115" s="113">
        <v>1</v>
      </c>
      <c r="W1115" s="113"/>
      <c r="X1115" s="113">
        <v>0</v>
      </c>
      <c r="Y1115" s="113">
        <v>10</v>
      </c>
      <c r="Z1115" s="85">
        <v>2</v>
      </c>
      <c r="AA1115" s="85">
        <v>1</v>
      </c>
      <c r="AG1115" t="str">
        <f t="shared" si="230"/>
        <v>Bridport</v>
      </c>
      <c r="AH1115" t="s">
        <v>2391</v>
      </c>
      <c r="AI1115">
        <v>1</v>
      </c>
      <c r="AK1115" s="92">
        <v>50</v>
      </c>
      <c r="AL1115" s="94">
        <v>1</v>
      </c>
      <c r="AM1115" s="94">
        <v>10</v>
      </c>
      <c r="AN1115" s="98">
        <v>8575</v>
      </c>
      <c r="AO1115" s="98">
        <f t="shared" si="240"/>
        <v>50001</v>
      </c>
      <c r="AP1115" s="8" t="s">
        <v>1353</v>
      </c>
      <c r="AQ1115">
        <f t="shared" si="237"/>
        <v>5008575</v>
      </c>
    </row>
    <row r="1116" spans="1:43" ht="13" hidden="1" customHeight="1" outlineLevel="1">
      <c r="A1116" t="s">
        <v>952</v>
      </c>
      <c r="B1116" s="8" t="s">
        <v>642</v>
      </c>
      <c r="C1116" s="1">
        <f t="shared" si="231"/>
        <v>514</v>
      </c>
      <c r="D1116" s="6">
        <f>IF(N1116&gt;0, RANK(N1116,(N1116:P1116,Q1116:AE1116)),0)</f>
        <v>2</v>
      </c>
      <c r="E1116" s="6">
        <f>IF(O1116&gt;0,RANK(O1116,(N1116:P1116,Q1116:AE1116)),0)</f>
        <v>1</v>
      </c>
      <c r="F1116" s="6">
        <f t="shared" si="232"/>
        <v>3</v>
      </c>
      <c r="G1116" s="1">
        <f t="shared" si="238"/>
        <v>16</v>
      </c>
      <c r="H1116" s="2">
        <f t="shared" si="239"/>
        <v>3.1128404669260701E-2</v>
      </c>
      <c r="I1116" s="7"/>
      <c r="J1116" s="2">
        <f t="shared" si="233"/>
        <v>0.43190661478599224</v>
      </c>
      <c r="K1116" s="2">
        <f t="shared" si="234"/>
        <v>0.46303501945525294</v>
      </c>
      <c r="L1116" s="2">
        <f t="shared" si="235"/>
        <v>6.6147859922178989E-2</v>
      </c>
      <c r="M1116" s="2">
        <f t="shared" si="236"/>
        <v>3.8910505836575834E-2</v>
      </c>
      <c r="N1116" s="113">
        <v>222</v>
      </c>
      <c r="O1116" s="113">
        <v>238</v>
      </c>
      <c r="P1116" s="113">
        <v>34</v>
      </c>
      <c r="Q1116" s="113"/>
      <c r="R1116" s="113"/>
      <c r="S1116" s="113"/>
      <c r="T1116" s="113"/>
      <c r="U1116" s="113"/>
      <c r="V1116" s="113">
        <v>2</v>
      </c>
      <c r="W1116" s="113"/>
      <c r="X1116" s="113">
        <v>2</v>
      </c>
      <c r="Y1116" s="113">
        <v>12</v>
      </c>
      <c r="Z1116" s="85">
        <v>3</v>
      </c>
      <c r="AA1116" s="85">
        <v>1</v>
      </c>
      <c r="AG1116" t="str">
        <f t="shared" si="230"/>
        <v>Brighton</v>
      </c>
      <c r="AH1116" t="s">
        <v>1956</v>
      </c>
      <c r="AI1116">
        <v>1</v>
      </c>
      <c r="AK1116" s="92">
        <v>50</v>
      </c>
      <c r="AL1116" s="94">
        <v>9</v>
      </c>
      <c r="AM1116" s="94">
        <v>20</v>
      </c>
      <c r="AN1116" s="98">
        <v>8725</v>
      </c>
      <c r="AO1116" s="98">
        <f t="shared" si="240"/>
        <v>50009</v>
      </c>
      <c r="AP1116" s="8" t="s">
        <v>1353</v>
      </c>
      <c r="AQ1116">
        <f t="shared" si="237"/>
        <v>5008725</v>
      </c>
    </row>
    <row r="1117" spans="1:43" ht="13" hidden="1" customHeight="1" outlineLevel="1">
      <c r="A1117" t="s">
        <v>764</v>
      </c>
      <c r="B1117" s="8" t="s">
        <v>642</v>
      </c>
      <c r="C1117" s="1">
        <f t="shared" si="231"/>
        <v>1191</v>
      </c>
      <c r="D1117" s="6">
        <f>IF(N1117&gt;0, RANK(N1117,(N1117:P1117,Q1117:AE1117)),0)</f>
        <v>2</v>
      </c>
      <c r="E1117" s="6">
        <f>IF(O1117&gt;0,RANK(O1117,(N1117:P1117,Q1117:AE1117)),0)</f>
        <v>1</v>
      </c>
      <c r="F1117" s="6">
        <f t="shared" si="232"/>
        <v>3</v>
      </c>
      <c r="G1117" s="1">
        <f t="shared" si="238"/>
        <v>46</v>
      </c>
      <c r="H1117" s="2">
        <f t="shared" si="239"/>
        <v>3.8623005877413935E-2</v>
      </c>
      <c r="I1117" s="7"/>
      <c r="J1117" s="2">
        <f t="shared" si="233"/>
        <v>0.44248530646515533</v>
      </c>
      <c r="K1117" s="2">
        <f t="shared" si="234"/>
        <v>0.48110831234256929</v>
      </c>
      <c r="L1117" s="2">
        <f t="shared" si="235"/>
        <v>4.7019311502938706E-2</v>
      </c>
      <c r="M1117" s="2">
        <f t="shared" si="236"/>
        <v>2.9387069689336735E-2</v>
      </c>
      <c r="N1117" s="113">
        <v>527</v>
      </c>
      <c r="O1117" s="113">
        <v>573</v>
      </c>
      <c r="P1117" s="113">
        <v>56</v>
      </c>
      <c r="Q1117" s="113"/>
      <c r="R1117" s="113"/>
      <c r="S1117" s="113"/>
      <c r="T1117" s="113"/>
      <c r="U1117" s="113"/>
      <c r="V1117" s="113">
        <v>4</v>
      </c>
      <c r="W1117" s="113"/>
      <c r="X1117" s="113">
        <v>2</v>
      </c>
      <c r="Y1117" s="113">
        <v>15</v>
      </c>
      <c r="Z1117" s="85">
        <v>9</v>
      </c>
      <c r="AA1117" s="85">
        <v>5</v>
      </c>
      <c r="AG1117" t="str">
        <f t="shared" si="230"/>
        <v>Bristol</v>
      </c>
      <c r="AH1117" t="s">
        <v>2391</v>
      </c>
      <c r="AI1117">
        <v>1</v>
      </c>
      <c r="AK1117" s="92">
        <v>50</v>
      </c>
      <c r="AL1117" s="94">
        <v>1</v>
      </c>
      <c r="AM1117" s="94">
        <v>15</v>
      </c>
      <c r="AN1117" s="98">
        <v>9025</v>
      </c>
      <c r="AO1117" s="98">
        <f t="shared" si="240"/>
        <v>50001</v>
      </c>
      <c r="AP1117" s="8" t="s">
        <v>1353</v>
      </c>
      <c r="AQ1117">
        <f t="shared" si="237"/>
        <v>5009025</v>
      </c>
    </row>
    <row r="1118" spans="1:43" ht="13" hidden="1" customHeight="1" outlineLevel="1">
      <c r="A1118" t="s">
        <v>697</v>
      </c>
      <c r="B1118" s="8" t="s">
        <v>642</v>
      </c>
      <c r="C1118" s="1">
        <f t="shared" si="231"/>
        <v>535</v>
      </c>
      <c r="D1118" s="6">
        <f>IF(N1118&gt;0, RANK(N1118,(N1118:P1118,Q1118:AE1118)),0)</f>
        <v>2</v>
      </c>
      <c r="E1118" s="6">
        <f>IF(O1118&gt;0,RANK(O1118,(N1118:P1118,Q1118:AE1118)),0)</f>
        <v>1</v>
      </c>
      <c r="F1118" s="6">
        <f t="shared" si="232"/>
        <v>3</v>
      </c>
      <c r="G1118" s="1">
        <f t="shared" si="238"/>
        <v>92</v>
      </c>
      <c r="H1118" s="2">
        <f t="shared" si="239"/>
        <v>0.17196261682242991</v>
      </c>
      <c r="I1118" s="7"/>
      <c r="J1118" s="2">
        <f t="shared" si="233"/>
        <v>0.3925233644859813</v>
      </c>
      <c r="K1118" s="2">
        <f t="shared" si="234"/>
        <v>0.56448598130841121</v>
      </c>
      <c r="L1118" s="2">
        <f t="shared" si="235"/>
        <v>2.0560747663551402E-2</v>
      </c>
      <c r="M1118" s="2">
        <f t="shared" si="236"/>
        <v>2.2429906542056035E-2</v>
      </c>
      <c r="N1118" s="113">
        <v>210</v>
      </c>
      <c r="O1118" s="113">
        <v>302</v>
      </c>
      <c r="P1118" s="113">
        <v>11</v>
      </c>
      <c r="Q1118" s="113"/>
      <c r="R1118" s="113"/>
      <c r="S1118" s="113"/>
      <c r="T1118" s="113"/>
      <c r="U1118" s="113"/>
      <c r="V1118" s="113">
        <v>2</v>
      </c>
      <c r="W1118" s="113"/>
      <c r="X1118" s="113">
        <v>0</v>
      </c>
      <c r="Y1118" s="113">
        <v>5</v>
      </c>
      <c r="Z1118" s="85">
        <v>2</v>
      </c>
      <c r="AA1118" s="85">
        <v>3</v>
      </c>
      <c r="AG1118" t="str">
        <f t="shared" si="230"/>
        <v>Brookfield</v>
      </c>
      <c r="AH1118" t="s">
        <v>736</v>
      </c>
      <c r="AI1118">
        <v>1</v>
      </c>
      <c r="AK1118" s="92">
        <v>50</v>
      </c>
      <c r="AL1118" s="94">
        <v>17</v>
      </c>
      <c r="AM1118" s="94">
        <v>15</v>
      </c>
      <c r="AN1118" s="98">
        <v>9325</v>
      </c>
      <c r="AO1118" s="98">
        <f t="shared" si="240"/>
        <v>50017</v>
      </c>
      <c r="AP1118" s="8" t="s">
        <v>1353</v>
      </c>
      <c r="AQ1118">
        <f t="shared" si="237"/>
        <v>5009325</v>
      </c>
    </row>
    <row r="1119" spans="1:43" ht="13" hidden="1" customHeight="1" outlineLevel="1">
      <c r="A1119" t="s">
        <v>1707</v>
      </c>
      <c r="B1119" s="8" t="s">
        <v>642</v>
      </c>
      <c r="C1119" s="1">
        <f t="shared" si="231"/>
        <v>160</v>
      </c>
      <c r="D1119" s="6">
        <f>IF(N1119&gt;0, RANK(N1119,(N1119:P1119,Q1119:AE1119)),0)</f>
        <v>1</v>
      </c>
      <c r="E1119" s="6">
        <f>IF(O1119&gt;0,RANK(O1119,(N1119:P1119,Q1119:AE1119)),0)</f>
        <v>2</v>
      </c>
      <c r="F1119" s="6">
        <f t="shared" si="232"/>
        <v>3</v>
      </c>
      <c r="G1119" s="1">
        <f t="shared" si="238"/>
        <v>14</v>
      </c>
      <c r="H1119" s="2">
        <f t="shared" si="239"/>
        <v>8.7499999999999994E-2</v>
      </c>
      <c r="I1119" s="7"/>
      <c r="J1119" s="2">
        <f t="shared" si="233"/>
        <v>0.51249999999999996</v>
      </c>
      <c r="K1119" s="2">
        <f t="shared" si="234"/>
        <v>0.42499999999999999</v>
      </c>
      <c r="L1119" s="2">
        <f t="shared" si="235"/>
        <v>3.7499999999999999E-2</v>
      </c>
      <c r="M1119" s="2">
        <f t="shared" si="236"/>
        <v>2.5000000000000057E-2</v>
      </c>
      <c r="N1119" s="113">
        <v>82</v>
      </c>
      <c r="O1119" s="113">
        <v>68</v>
      </c>
      <c r="P1119" s="113">
        <v>6</v>
      </c>
      <c r="Q1119" s="113"/>
      <c r="R1119" s="113"/>
      <c r="S1119" s="113"/>
      <c r="T1119" s="113"/>
      <c r="U1119" s="113"/>
      <c r="V1119" s="113">
        <v>0</v>
      </c>
      <c r="W1119" s="113"/>
      <c r="X1119" s="113">
        <v>1</v>
      </c>
      <c r="Y1119" s="113">
        <v>0</v>
      </c>
      <c r="Z1119" s="85">
        <v>1</v>
      </c>
      <c r="AA1119" s="85">
        <v>2</v>
      </c>
      <c r="AG1119" t="str">
        <f t="shared" si="230"/>
        <v>Brookline</v>
      </c>
      <c r="AH1119" t="s">
        <v>96</v>
      </c>
      <c r="AI1119">
        <v>1</v>
      </c>
      <c r="AK1119" s="92">
        <v>50</v>
      </c>
      <c r="AL1119" s="94">
        <v>25</v>
      </c>
      <c r="AM1119" s="94">
        <v>15</v>
      </c>
      <c r="AN1119" s="98">
        <v>9475</v>
      </c>
      <c r="AO1119" s="98">
        <f t="shared" si="240"/>
        <v>50025</v>
      </c>
      <c r="AP1119" s="8" t="s">
        <v>1353</v>
      </c>
      <c r="AQ1119">
        <f t="shared" si="237"/>
        <v>5009475</v>
      </c>
    </row>
    <row r="1120" spans="1:43" ht="13" hidden="1" customHeight="1" outlineLevel="1">
      <c r="A1120" t="s">
        <v>928</v>
      </c>
      <c r="B1120" s="8" t="s">
        <v>642</v>
      </c>
      <c r="C1120" s="1">
        <f t="shared" si="231"/>
        <v>280</v>
      </c>
      <c r="D1120" s="6">
        <f>IF(N1120&gt;0, RANK(N1120,(N1120:P1120,Q1120:AE1120)),0)</f>
        <v>1</v>
      </c>
      <c r="E1120" s="6">
        <f>IF(O1120&gt;0,RANK(O1120,(N1120:P1120,Q1120:AE1120)),0)</f>
        <v>2</v>
      </c>
      <c r="F1120" s="6">
        <f t="shared" si="232"/>
        <v>3</v>
      </c>
      <c r="G1120" s="1">
        <f t="shared" si="238"/>
        <v>16</v>
      </c>
      <c r="H1120" s="2">
        <f t="shared" si="239"/>
        <v>5.7142857142857141E-2</v>
      </c>
      <c r="I1120" s="7"/>
      <c r="J1120" s="2">
        <f t="shared" si="233"/>
        <v>0.47499999999999998</v>
      </c>
      <c r="K1120" s="2">
        <f t="shared" si="234"/>
        <v>0.41785714285714287</v>
      </c>
      <c r="L1120" s="2">
        <f t="shared" si="235"/>
        <v>8.2142857142857142E-2</v>
      </c>
      <c r="M1120" s="2">
        <f t="shared" si="236"/>
        <v>2.5000000000000008E-2</v>
      </c>
      <c r="N1120" s="113">
        <v>133</v>
      </c>
      <c r="O1120" s="113">
        <v>117</v>
      </c>
      <c r="P1120" s="113">
        <v>23</v>
      </c>
      <c r="Q1120" s="113"/>
      <c r="R1120" s="113"/>
      <c r="S1120" s="113"/>
      <c r="T1120" s="113"/>
      <c r="U1120" s="113"/>
      <c r="V1120" s="113">
        <v>4</v>
      </c>
      <c r="W1120" s="113"/>
      <c r="X1120" s="113">
        <v>0</v>
      </c>
      <c r="Y1120" s="113">
        <v>1</v>
      </c>
      <c r="Z1120" s="85">
        <v>2</v>
      </c>
      <c r="AA1120" s="85">
        <v>0</v>
      </c>
      <c r="AG1120" t="str">
        <f t="shared" si="230"/>
        <v>Brownington</v>
      </c>
      <c r="AH1120" t="s">
        <v>2134</v>
      </c>
      <c r="AI1120">
        <v>1</v>
      </c>
      <c r="AK1120" s="92">
        <v>50</v>
      </c>
      <c r="AL1120" s="94">
        <v>19</v>
      </c>
      <c r="AM1120" s="94">
        <v>15</v>
      </c>
      <c r="AN1120" s="98">
        <v>9850</v>
      </c>
      <c r="AO1120" s="98">
        <f t="shared" si="240"/>
        <v>50019</v>
      </c>
      <c r="AP1120" s="8" t="s">
        <v>1353</v>
      </c>
      <c r="AQ1120">
        <f t="shared" si="237"/>
        <v>5009850</v>
      </c>
    </row>
    <row r="1121" spans="1:43" ht="13" hidden="1" customHeight="1" outlineLevel="1">
      <c r="A1121" t="s">
        <v>1572</v>
      </c>
      <c r="B1121" s="8" t="s">
        <v>642</v>
      </c>
      <c r="C1121" s="1">
        <f t="shared" si="231"/>
        <v>26</v>
      </c>
      <c r="D1121" s="6">
        <f>IF(N1121&gt;0, RANK(N1121,(N1121:P1121,Q1121:AE1121)),0)</f>
        <v>2</v>
      </c>
      <c r="E1121" s="6">
        <f>IF(O1121&gt;0,RANK(O1121,(N1121:P1121,Q1121:AE1121)),0)</f>
        <v>1</v>
      </c>
      <c r="F1121" s="6">
        <f t="shared" si="232"/>
        <v>3</v>
      </c>
      <c r="G1121" s="1">
        <f t="shared" si="238"/>
        <v>10</v>
      </c>
      <c r="H1121" s="2">
        <f t="shared" si="239"/>
        <v>0.38461538461538464</v>
      </c>
      <c r="I1121" s="7"/>
      <c r="J1121" s="2">
        <f t="shared" si="233"/>
        <v>0.19230769230769232</v>
      </c>
      <c r="K1121" s="2">
        <f t="shared" si="234"/>
        <v>0.57692307692307687</v>
      </c>
      <c r="L1121" s="2">
        <f t="shared" si="235"/>
        <v>0.15384615384615385</v>
      </c>
      <c r="M1121" s="2">
        <f t="shared" si="236"/>
        <v>7.6923076923076983E-2</v>
      </c>
      <c r="N1121" s="113">
        <v>5</v>
      </c>
      <c r="O1121" s="113">
        <v>15</v>
      </c>
      <c r="P1121" s="113">
        <v>4</v>
      </c>
      <c r="Q1121" s="113"/>
      <c r="R1121" s="113"/>
      <c r="S1121" s="113"/>
      <c r="T1121" s="113"/>
      <c r="U1121" s="113"/>
      <c r="V1121" s="113">
        <v>2</v>
      </c>
      <c r="W1121" s="113"/>
      <c r="X1121" s="113">
        <v>0</v>
      </c>
      <c r="Y1121" s="113">
        <v>0</v>
      </c>
      <c r="Z1121" s="85">
        <v>0</v>
      </c>
      <c r="AA1121" s="85">
        <v>0</v>
      </c>
      <c r="AG1121" t="str">
        <f t="shared" si="230"/>
        <v>Brunswick</v>
      </c>
      <c r="AH1121" t="s">
        <v>1956</v>
      </c>
      <c r="AI1121">
        <v>1</v>
      </c>
      <c r="AK1121" s="92">
        <v>50</v>
      </c>
      <c r="AL1121" s="94">
        <v>9</v>
      </c>
      <c r="AM1121" s="94">
        <v>25</v>
      </c>
      <c r="AN1121" s="98">
        <v>10075</v>
      </c>
      <c r="AO1121" s="98">
        <f t="shared" si="240"/>
        <v>50009</v>
      </c>
      <c r="AP1121" s="8" t="s">
        <v>1353</v>
      </c>
      <c r="AQ1121">
        <f t="shared" si="237"/>
        <v>5010075</v>
      </c>
    </row>
    <row r="1122" spans="1:43" ht="13" hidden="1" customHeight="1" outlineLevel="1">
      <c r="A1122" t="s">
        <v>596</v>
      </c>
      <c r="B1122" s="8" t="s">
        <v>642</v>
      </c>
      <c r="C1122" s="1">
        <f t="shared" si="231"/>
        <v>447</v>
      </c>
      <c r="D1122" s="6">
        <f>IF(N1122&gt;0, RANK(N1122,(N1122:P1122,Q1122:AE1122)),0)</f>
        <v>2</v>
      </c>
      <c r="E1122" s="6">
        <f>IF(O1122&gt;0,RANK(O1122,(N1122:P1122,Q1122:AE1122)),0)</f>
        <v>1</v>
      </c>
      <c r="F1122" s="6">
        <f t="shared" si="232"/>
        <v>3</v>
      </c>
      <c r="G1122" s="1">
        <f t="shared" si="238"/>
        <v>62</v>
      </c>
      <c r="H1122" s="2">
        <f t="shared" si="239"/>
        <v>0.13870246085011187</v>
      </c>
      <c r="I1122" s="7"/>
      <c r="J1122" s="2">
        <f t="shared" si="233"/>
        <v>0.38031319910514544</v>
      </c>
      <c r="K1122" s="2">
        <f t="shared" si="234"/>
        <v>0.51901565995525722</v>
      </c>
      <c r="L1122" s="2">
        <f t="shared" si="235"/>
        <v>5.8165548098434001E-2</v>
      </c>
      <c r="M1122" s="2">
        <f t="shared" si="236"/>
        <v>4.2505592841163391E-2</v>
      </c>
      <c r="N1122" s="113">
        <v>170</v>
      </c>
      <c r="O1122" s="113">
        <v>232</v>
      </c>
      <c r="P1122" s="113">
        <v>26</v>
      </c>
      <c r="Q1122" s="113"/>
      <c r="R1122" s="113"/>
      <c r="S1122" s="113"/>
      <c r="T1122" s="113"/>
      <c r="U1122" s="113"/>
      <c r="V1122" s="113">
        <v>1</v>
      </c>
      <c r="W1122" s="113"/>
      <c r="X1122" s="113">
        <v>1</v>
      </c>
      <c r="Y1122" s="113">
        <v>13</v>
      </c>
      <c r="Z1122" s="85">
        <v>1</v>
      </c>
      <c r="AA1122" s="85">
        <v>3</v>
      </c>
      <c r="AG1122" t="str">
        <f t="shared" si="230"/>
        <v>Burke</v>
      </c>
      <c r="AH1122" t="s">
        <v>1820</v>
      </c>
      <c r="AI1122">
        <v>1</v>
      </c>
      <c r="AK1122" s="92">
        <v>50</v>
      </c>
      <c r="AL1122" s="94">
        <v>5</v>
      </c>
      <c r="AM1122" s="94">
        <v>10</v>
      </c>
      <c r="AN1122" s="98">
        <v>10450</v>
      </c>
      <c r="AO1122" s="98">
        <f t="shared" si="240"/>
        <v>50005</v>
      </c>
      <c r="AP1122" s="8" t="s">
        <v>1353</v>
      </c>
      <c r="AQ1122">
        <f t="shared" si="237"/>
        <v>5010450</v>
      </c>
    </row>
    <row r="1123" spans="1:43" ht="13" hidden="1" customHeight="1" outlineLevel="1">
      <c r="A1123" t="s">
        <v>69</v>
      </c>
      <c r="B1123" s="8" t="s">
        <v>642</v>
      </c>
      <c r="C1123" s="1">
        <f t="shared" si="231"/>
        <v>13965</v>
      </c>
      <c r="D1123" s="6">
        <f>IF(N1123&gt;0, RANK(N1123,(N1123:P1123,Q1123:AE1123)),0)</f>
        <v>1</v>
      </c>
      <c r="E1123" s="6">
        <f>IF(O1123&gt;0,RANK(O1123,(N1123:P1123,Q1123:AE1123)),0)</f>
        <v>2</v>
      </c>
      <c r="F1123" s="6">
        <f t="shared" si="232"/>
        <v>3</v>
      </c>
      <c r="G1123" s="1">
        <f t="shared" si="238"/>
        <v>756</v>
      </c>
      <c r="H1123" s="2">
        <f t="shared" si="239"/>
        <v>5.4135338345864661E-2</v>
      </c>
      <c r="I1123" s="7"/>
      <c r="J1123" s="2">
        <f t="shared" si="233"/>
        <v>0.48478338703902613</v>
      </c>
      <c r="K1123" s="2">
        <f t="shared" si="234"/>
        <v>0.43064804869316148</v>
      </c>
      <c r="L1123" s="2">
        <f t="shared" si="235"/>
        <v>5.4493376297887579E-2</v>
      </c>
      <c r="M1123" s="2">
        <f t="shared" si="236"/>
        <v>3.0075187969924817E-2</v>
      </c>
      <c r="N1123" s="113">
        <v>6770</v>
      </c>
      <c r="O1123" s="113">
        <v>6014</v>
      </c>
      <c r="P1123" s="113">
        <v>761</v>
      </c>
      <c r="Q1123" s="113"/>
      <c r="R1123" s="113"/>
      <c r="S1123" s="113"/>
      <c r="T1123" s="113"/>
      <c r="U1123" s="113"/>
      <c r="V1123" s="113">
        <v>86</v>
      </c>
      <c r="W1123" s="113"/>
      <c r="X1123" s="113">
        <v>20</v>
      </c>
      <c r="Y1123" s="113">
        <v>81</v>
      </c>
      <c r="Z1123" s="85">
        <v>164</v>
      </c>
      <c r="AA1123" s="85">
        <v>69</v>
      </c>
      <c r="AG1123" t="str">
        <f t="shared" si="230"/>
        <v>Burlington</v>
      </c>
      <c r="AH1123" t="s">
        <v>1116</v>
      </c>
      <c r="AI1123">
        <v>1</v>
      </c>
      <c r="AK1123" s="92">
        <v>50</v>
      </c>
      <c r="AL1123" s="94">
        <v>7</v>
      </c>
      <c r="AM1123" s="94">
        <v>15</v>
      </c>
      <c r="AN1123" s="98">
        <v>10675</v>
      </c>
      <c r="AO1123" s="98">
        <f t="shared" si="240"/>
        <v>50007</v>
      </c>
      <c r="AP1123" s="8" t="s">
        <v>2485</v>
      </c>
      <c r="AQ1123">
        <f t="shared" si="237"/>
        <v>5010675</v>
      </c>
    </row>
    <row r="1124" spans="1:43" ht="13" hidden="1" customHeight="1" outlineLevel="1">
      <c r="A1124" t="s">
        <v>1992</v>
      </c>
      <c r="B1124" s="8" t="s">
        <v>642</v>
      </c>
      <c r="C1124" s="1">
        <f t="shared" si="231"/>
        <v>433</v>
      </c>
      <c r="D1124" s="6">
        <f>IF(N1124&gt;0, RANK(N1124,(N1124:P1124,Q1124:AE1124)),0)</f>
        <v>2</v>
      </c>
      <c r="E1124" s="6">
        <f>IF(O1124&gt;0,RANK(O1124,(N1124:P1124,Q1124:AE1124)),0)</f>
        <v>1</v>
      </c>
      <c r="F1124" s="6">
        <f t="shared" si="232"/>
        <v>3</v>
      </c>
      <c r="G1124" s="1">
        <f t="shared" si="238"/>
        <v>28</v>
      </c>
      <c r="H1124" s="2">
        <f t="shared" si="239"/>
        <v>6.4665127020785224E-2</v>
      </c>
      <c r="I1124" s="7"/>
      <c r="J1124" s="2">
        <f t="shared" si="233"/>
        <v>0.39953810623556579</v>
      </c>
      <c r="K1124" s="2">
        <f t="shared" si="234"/>
        <v>0.46420323325635104</v>
      </c>
      <c r="L1124" s="2">
        <f t="shared" si="235"/>
        <v>7.1593533487297925E-2</v>
      </c>
      <c r="M1124" s="2">
        <f t="shared" si="236"/>
        <v>6.4665127020785182E-2</v>
      </c>
      <c r="N1124" s="113">
        <v>173</v>
      </c>
      <c r="O1124" s="113">
        <v>201</v>
      </c>
      <c r="P1124" s="113">
        <v>31</v>
      </c>
      <c r="Q1124" s="113"/>
      <c r="R1124" s="113"/>
      <c r="S1124" s="113"/>
      <c r="T1124" s="113"/>
      <c r="U1124" s="113"/>
      <c r="V1124" s="113">
        <v>3</v>
      </c>
      <c r="W1124" s="113"/>
      <c r="X1124" s="113">
        <v>0</v>
      </c>
      <c r="Y1124" s="113">
        <v>18</v>
      </c>
      <c r="Z1124" s="85">
        <v>4</v>
      </c>
      <c r="AA1124" s="85">
        <v>3</v>
      </c>
      <c r="AG1124" t="str">
        <f t="shared" si="230"/>
        <v>Cabot</v>
      </c>
      <c r="AH1124" t="s">
        <v>2757</v>
      </c>
      <c r="AI1124">
        <v>1</v>
      </c>
      <c r="AK1124" s="92">
        <v>50</v>
      </c>
      <c r="AL1124" s="94">
        <v>23</v>
      </c>
      <c r="AM1124" s="94">
        <v>20</v>
      </c>
      <c r="AN1124" s="98">
        <v>11125</v>
      </c>
      <c r="AO1124" s="98">
        <f t="shared" si="240"/>
        <v>50023</v>
      </c>
      <c r="AP1124" s="8" t="s">
        <v>1353</v>
      </c>
      <c r="AQ1124">
        <f t="shared" si="237"/>
        <v>5011125</v>
      </c>
    </row>
    <row r="1125" spans="1:43" ht="13" hidden="1" customHeight="1" outlineLevel="1">
      <c r="A1125" t="s">
        <v>798</v>
      </c>
      <c r="B1125" s="8" t="s">
        <v>642</v>
      </c>
      <c r="C1125" s="1">
        <f t="shared" si="231"/>
        <v>750</v>
      </c>
      <c r="D1125" s="6">
        <f>IF(N1125&gt;0, RANK(N1125,(N1125:P1125,Q1125:AE1125)),0)</f>
        <v>1</v>
      </c>
      <c r="E1125" s="6">
        <f>IF(O1125&gt;0,RANK(O1125,(N1125:P1125,Q1125:AE1125)),0)</f>
        <v>2</v>
      </c>
      <c r="F1125" s="6">
        <f t="shared" si="232"/>
        <v>3</v>
      </c>
      <c r="G1125" s="1">
        <f t="shared" si="238"/>
        <v>24</v>
      </c>
      <c r="H1125" s="2">
        <f t="shared" si="239"/>
        <v>3.2000000000000001E-2</v>
      </c>
      <c r="I1125" s="7"/>
      <c r="J1125" s="2">
        <f t="shared" si="233"/>
        <v>0.48533333333333334</v>
      </c>
      <c r="K1125" s="2">
        <f t="shared" si="234"/>
        <v>0.45333333333333331</v>
      </c>
      <c r="L1125" s="2">
        <f t="shared" si="235"/>
        <v>3.3333333333333333E-2</v>
      </c>
      <c r="M1125" s="2">
        <f t="shared" si="236"/>
        <v>2.7999999999999962E-2</v>
      </c>
      <c r="N1125" s="113">
        <v>364</v>
      </c>
      <c r="O1125" s="113">
        <v>340</v>
      </c>
      <c r="P1125" s="113">
        <v>25</v>
      </c>
      <c r="Q1125" s="113"/>
      <c r="R1125" s="113"/>
      <c r="S1125" s="113"/>
      <c r="T1125" s="113"/>
      <c r="U1125" s="113"/>
      <c r="V1125" s="113">
        <v>1</v>
      </c>
      <c r="W1125" s="113"/>
      <c r="X1125" s="113">
        <v>0</v>
      </c>
      <c r="Y1125" s="113">
        <v>5</v>
      </c>
      <c r="Z1125" s="85">
        <v>7</v>
      </c>
      <c r="AA1125" s="85">
        <v>8</v>
      </c>
      <c r="AG1125" t="str">
        <f t="shared" si="230"/>
        <v>Calais</v>
      </c>
      <c r="AH1125" t="s">
        <v>2757</v>
      </c>
      <c r="AI1125">
        <v>1</v>
      </c>
      <c r="AK1125" s="92">
        <v>50</v>
      </c>
      <c r="AL1125" s="94">
        <v>23</v>
      </c>
      <c r="AM1125" s="94">
        <v>25</v>
      </c>
      <c r="AN1125" s="98">
        <v>11350</v>
      </c>
      <c r="AO1125" s="98">
        <f t="shared" si="240"/>
        <v>50023</v>
      </c>
      <c r="AP1125" s="8" t="s">
        <v>1353</v>
      </c>
      <c r="AQ1125">
        <f t="shared" si="237"/>
        <v>5011350</v>
      </c>
    </row>
    <row r="1126" spans="1:43" ht="13" hidden="1" customHeight="1" outlineLevel="1">
      <c r="A1126" t="s">
        <v>1370</v>
      </c>
      <c r="B1126" s="8" t="s">
        <v>642</v>
      </c>
      <c r="C1126" s="1">
        <f t="shared" si="231"/>
        <v>1098</v>
      </c>
      <c r="D1126" s="6">
        <f>IF(N1126&gt;0, RANK(N1126,(N1126:P1126,Q1126:AE1126)),0)</f>
        <v>2</v>
      </c>
      <c r="E1126" s="6">
        <f>IF(O1126&gt;0,RANK(O1126,(N1126:P1126,Q1126:AE1126)),0)</f>
        <v>1</v>
      </c>
      <c r="F1126" s="6">
        <f t="shared" si="232"/>
        <v>3</v>
      </c>
      <c r="G1126" s="1">
        <f t="shared" si="238"/>
        <v>63</v>
      </c>
      <c r="H1126" s="2">
        <f t="shared" si="239"/>
        <v>5.737704918032787E-2</v>
      </c>
      <c r="I1126" s="7"/>
      <c r="J1126" s="2">
        <f t="shared" si="233"/>
        <v>0.43351548269581058</v>
      </c>
      <c r="K1126" s="2">
        <f t="shared" si="234"/>
        <v>0.49089253187613846</v>
      </c>
      <c r="L1126" s="2">
        <f t="shared" si="235"/>
        <v>4.8269581056466303E-2</v>
      </c>
      <c r="M1126" s="2">
        <f t="shared" si="236"/>
        <v>2.7322404371584709E-2</v>
      </c>
      <c r="N1126" s="113">
        <v>476</v>
      </c>
      <c r="O1126" s="113">
        <v>539</v>
      </c>
      <c r="P1126" s="113">
        <v>53</v>
      </c>
      <c r="Q1126" s="113"/>
      <c r="R1126" s="113"/>
      <c r="S1126" s="113"/>
      <c r="T1126" s="113"/>
      <c r="U1126" s="113"/>
      <c r="V1126" s="113">
        <v>2</v>
      </c>
      <c r="W1126" s="113"/>
      <c r="X1126" s="113">
        <v>1</v>
      </c>
      <c r="Y1126" s="113">
        <v>13</v>
      </c>
      <c r="Z1126" s="85">
        <v>8</v>
      </c>
      <c r="AA1126" s="85">
        <v>6</v>
      </c>
      <c r="AG1126" t="str">
        <f t="shared" si="230"/>
        <v>Cambridge</v>
      </c>
      <c r="AH1126" t="s">
        <v>23</v>
      </c>
      <c r="AI1126">
        <v>1</v>
      </c>
      <c r="AK1126" s="92">
        <v>50</v>
      </c>
      <c r="AL1126" s="94">
        <v>15</v>
      </c>
      <c r="AM1126" s="94">
        <v>10</v>
      </c>
      <c r="AN1126" s="98">
        <v>11500</v>
      </c>
      <c r="AO1126" s="98">
        <f t="shared" si="240"/>
        <v>50015</v>
      </c>
      <c r="AP1126" s="8" t="s">
        <v>1353</v>
      </c>
      <c r="AQ1126">
        <f t="shared" si="237"/>
        <v>5011500</v>
      </c>
    </row>
    <row r="1127" spans="1:43" ht="13" hidden="1" customHeight="1" outlineLevel="1">
      <c r="A1127" t="s">
        <v>1371</v>
      </c>
      <c r="B1127" s="8" t="s">
        <v>642</v>
      </c>
      <c r="C1127" s="1">
        <f t="shared" si="231"/>
        <v>218</v>
      </c>
      <c r="D1127" s="6">
        <f>IF(N1127&gt;0, RANK(N1127,(N1127:P1127,Q1127:AE1127)),0)</f>
        <v>2</v>
      </c>
      <c r="E1127" s="6">
        <f>IF(O1127&gt;0,RANK(O1127,(N1127:P1127,Q1127:AE1127)),0)</f>
        <v>1</v>
      </c>
      <c r="F1127" s="6">
        <f t="shared" si="232"/>
        <v>3</v>
      </c>
      <c r="G1127" s="1">
        <f t="shared" si="238"/>
        <v>36</v>
      </c>
      <c r="H1127" s="2">
        <f t="shared" si="239"/>
        <v>0.16513761467889909</v>
      </c>
      <c r="I1127" s="7"/>
      <c r="J1127" s="2">
        <f t="shared" si="233"/>
        <v>0.34403669724770641</v>
      </c>
      <c r="K1127" s="2">
        <f t="shared" si="234"/>
        <v>0.50917431192660545</v>
      </c>
      <c r="L1127" s="2">
        <f t="shared" si="235"/>
        <v>0.10550458715596331</v>
      </c>
      <c r="M1127" s="2">
        <f t="shared" si="236"/>
        <v>4.1284403669724773E-2</v>
      </c>
      <c r="N1127" s="113">
        <v>75</v>
      </c>
      <c r="O1127" s="113">
        <v>111</v>
      </c>
      <c r="P1127" s="113">
        <v>23</v>
      </c>
      <c r="Q1127" s="113"/>
      <c r="R1127" s="113"/>
      <c r="S1127" s="113"/>
      <c r="T1127" s="113"/>
      <c r="U1127" s="113"/>
      <c r="V1127" s="113">
        <v>0</v>
      </c>
      <c r="W1127" s="113"/>
      <c r="X1127" s="113">
        <v>0</v>
      </c>
      <c r="Y1127" s="113">
        <v>3</v>
      </c>
      <c r="Z1127" s="85">
        <v>2</v>
      </c>
      <c r="AA1127" s="85">
        <v>4</v>
      </c>
      <c r="AG1127" t="str">
        <f t="shared" si="230"/>
        <v>Canaan</v>
      </c>
      <c r="AH1127" t="s">
        <v>1956</v>
      </c>
      <c r="AI1127">
        <v>1</v>
      </c>
      <c r="AK1127" s="92">
        <v>50</v>
      </c>
      <c r="AL1127" s="94">
        <v>9</v>
      </c>
      <c r="AM1127" s="94">
        <v>30</v>
      </c>
      <c r="AN1127" s="98">
        <v>11800</v>
      </c>
      <c r="AO1127" s="98">
        <f t="shared" si="240"/>
        <v>50009</v>
      </c>
      <c r="AP1127" s="8" t="s">
        <v>1353</v>
      </c>
      <c r="AQ1127">
        <f t="shared" si="237"/>
        <v>5011800</v>
      </c>
    </row>
    <row r="1128" spans="1:43" ht="13" hidden="1" customHeight="1" outlineLevel="1">
      <c r="A1128" t="s">
        <v>986</v>
      </c>
      <c r="B1128" s="8" t="s">
        <v>642</v>
      </c>
      <c r="C1128" s="1">
        <f t="shared" si="231"/>
        <v>1261</v>
      </c>
      <c r="D1128" s="6">
        <f>IF(N1128&gt;0, RANK(N1128,(N1128:P1128,Q1128:AE1128)),0)</f>
        <v>2</v>
      </c>
      <c r="E1128" s="6">
        <f>IF(O1128&gt;0,RANK(O1128,(N1128:P1128,Q1128:AE1128)),0)</f>
        <v>1</v>
      </c>
      <c r="F1128" s="6">
        <f t="shared" si="232"/>
        <v>4</v>
      </c>
      <c r="G1128" s="1">
        <f t="shared" si="238"/>
        <v>154</v>
      </c>
      <c r="H1128" s="2">
        <f t="shared" si="239"/>
        <v>0.12212529738302934</v>
      </c>
      <c r="I1128" s="7"/>
      <c r="J1128" s="2">
        <f t="shared" si="233"/>
        <v>0.33386201427438539</v>
      </c>
      <c r="K1128" s="2">
        <f t="shared" si="234"/>
        <v>0.45598731165741474</v>
      </c>
      <c r="L1128" s="2">
        <f t="shared" si="235"/>
        <v>9.7541633624107851E-2</v>
      </c>
      <c r="M1128" s="2">
        <f t="shared" si="236"/>
        <v>0.11260904044409208</v>
      </c>
      <c r="N1128" s="113">
        <v>421</v>
      </c>
      <c r="O1128" s="113">
        <v>575</v>
      </c>
      <c r="P1128" s="113">
        <v>123</v>
      </c>
      <c r="Q1128" s="113"/>
      <c r="R1128" s="113"/>
      <c r="S1128" s="113"/>
      <c r="T1128" s="113"/>
      <c r="U1128" s="113"/>
      <c r="V1128" s="113">
        <v>3</v>
      </c>
      <c r="W1128" s="113"/>
      <c r="X1128" s="113">
        <v>1</v>
      </c>
      <c r="Y1128" s="113">
        <v>130</v>
      </c>
      <c r="Z1128" s="85">
        <v>6</v>
      </c>
      <c r="AA1128" s="85">
        <v>2</v>
      </c>
      <c r="AG1128" t="str">
        <f t="shared" si="230"/>
        <v>Castleton</v>
      </c>
      <c r="AH1128" t="s">
        <v>724</v>
      </c>
      <c r="AI1128">
        <v>1</v>
      </c>
      <c r="AK1128" s="92">
        <v>50</v>
      </c>
      <c r="AL1128" s="94">
        <v>21</v>
      </c>
      <c r="AM1128" s="94">
        <v>15</v>
      </c>
      <c r="AN1128" s="98">
        <v>11950</v>
      </c>
      <c r="AO1128" s="98">
        <f t="shared" si="240"/>
        <v>50021</v>
      </c>
      <c r="AP1128" s="8" t="s">
        <v>1353</v>
      </c>
      <c r="AQ1128">
        <f t="shared" si="237"/>
        <v>5011950</v>
      </c>
    </row>
    <row r="1129" spans="1:43" ht="13" hidden="1" customHeight="1" outlineLevel="1">
      <c r="A1129" t="s">
        <v>981</v>
      </c>
      <c r="B1129" s="8" t="s">
        <v>642</v>
      </c>
      <c r="C1129" s="1">
        <f t="shared" si="231"/>
        <v>499</v>
      </c>
      <c r="D1129" s="6">
        <f>IF(N1129&gt;0, RANK(N1129,(N1129:P1129,Q1129:AE1129)),0)</f>
        <v>2</v>
      </c>
      <c r="E1129" s="6">
        <f>IF(O1129&gt;0,RANK(O1129,(N1129:P1129,Q1129:AE1129)),0)</f>
        <v>1</v>
      </c>
      <c r="F1129" s="6">
        <f t="shared" si="232"/>
        <v>3</v>
      </c>
      <c r="G1129" s="1">
        <f t="shared" si="238"/>
        <v>22</v>
      </c>
      <c r="H1129" s="2">
        <f t="shared" si="239"/>
        <v>4.4088176352705413E-2</v>
      </c>
      <c r="I1129" s="7"/>
      <c r="J1129" s="2">
        <f t="shared" si="233"/>
        <v>0.42685370741482964</v>
      </c>
      <c r="K1129" s="2">
        <f t="shared" si="234"/>
        <v>0.4709418837675351</v>
      </c>
      <c r="L1129" s="2">
        <f t="shared" si="235"/>
        <v>3.406813627254509E-2</v>
      </c>
      <c r="M1129" s="2">
        <f t="shared" si="236"/>
        <v>6.8136272545090165E-2</v>
      </c>
      <c r="N1129" s="113">
        <v>213</v>
      </c>
      <c r="O1129" s="113">
        <v>235</v>
      </c>
      <c r="P1129" s="113">
        <v>17</v>
      </c>
      <c r="Q1129" s="113"/>
      <c r="R1129" s="113"/>
      <c r="S1129" s="113"/>
      <c r="T1129" s="113"/>
      <c r="U1129" s="113"/>
      <c r="V1129" s="113">
        <v>11</v>
      </c>
      <c r="W1129" s="113"/>
      <c r="X1129" s="113">
        <v>0</v>
      </c>
      <c r="Y1129" s="113">
        <v>10</v>
      </c>
      <c r="Z1129" s="85">
        <v>7</v>
      </c>
      <c r="AA1129" s="85">
        <v>6</v>
      </c>
      <c r="AG1129" t="str">
        <f t="shared" si="230"/>
        <v>Cavendish</v>
      </c>
      <c r="AH1129" t="s">
        <v>917</v>
      </c>
      <c r="AI1129">
        <v>1</v>
      </c>
      <c r="AK1129" s="92">
        <v>50</v>
      </c>
      <c r="AL1129" s="94">
        <v>27</v>
      </c>
      <c r="AM1129" s="94">
        <v>30</v>
      </c>
      <c r="AN1129" s="98">
        <v>12250</v>
      </c>
      <c r="AO1129" s="98">
        <f t="shared" si="240"/>
        <v>50027</v>
      </c>
      <c r="AP1129" s="8" t="s">
        <v>1353</v>
      </c>
      <c r="AQ1129">
        <f t="shared" si="237"/>
        <v>5012250</v>
      </c>
    </row>
    <row r="1130" spans="1:43" ht="13" hidden="1" customHeight="1" outlineLevel="1">
      <c r="A1130" t="s">
        <v>1577</v>
      </c>
      <c r="B1130" s="8" t="s">
        <v>642</v>
      </c>
      <c r="C1130" s="1">
        <f t="shared" si="231"/>
        <v>308</v>
      </c>
      <c r="D1130" s="6">
        <f>IF(N1130&gt;0, RANK(N1130,(N1130:P1130,Q1130:AE1130)),0)</f>
        <v>2</v>
      </c>
      <c r="E1130" s="6">
        <f>IF(O1130&gt;0,RANK(O1130,(N1130:P1130,Q1130:AE1130)),0)</f>
        <v>1</v>
      </c>
      <c r="F1130" s="6">
        <f t="shared" si="232"/>
        <v>3</v>
      </c>
      <c r="G1130" s="1">
        <f t="shared" si="238"/>
        <v>28</v>
      </c>
      <c r="H1130" s="2">
        <f t="shared" si="239"/>
        <v>9.0909090909090912E-2</v>
      </c>
      <c r="I1130" s="7"/>
      <c r="J1130" s="2">
        <f t="shared" si="233"/>
        <v>0.38961038961038963</v>
      </c>
      <c r="K1130" s="2">
        <f t="shared" si="234"/>
        <v>0.48051948051948051</v>
      </c>
      <c r="L1130" s="2">
        <f t="shared" si="235"/>
        <v>8.4415584415584416E-2</v>
      </c>
      <c r="M1130" s="2">
        <f t="shared" si="236"/>
        <v>4.5454545454545442E-2</v>
      </c>
      <c r="N1130" s="113">
        <v>120</v>
      </c>
      <c r="O1130" s="113">
        <v>148</v>
      </c>
      <c r="P1130" s="113">
        <v>26</v>
      </c>
      <c r="Q1130" s="113"/>
      <c r="R1130" s="113"/>
      <c r="S1130" s="113"/>
      <c r="T1130" s="113"/>
      <c r="U1130" s="113"/>
      <c r="V1130" s="113">
        <v>4</v>
      </c>
      <c r="W1130" s="113"/>
      <c r="X1130" s="113">
        <v>0</v>
      </c>
      <c r="Y1130" s="113">
        <v>6</v>
      </c>
      <c r="Z1130" s="85">
        <v>3</v>
      </c>
      <c r="AA1130" s="85">
        <v>1</v>
      </c>
      <c r="AG1130" t="str">
        <f t="shared" si="230"/>
        <v>Charleston</v>
      </c>
      <c r="AH1130" t="s">
        <v>2134</v>
      </c>
      <c r="AI1130">
        <v>1</v>
      </c>
      <c r="AK1130" s="92">
        <v>50</v>
      </c>
      <c r="AL1130" s="94">
        <v>19</v>
      </c>
      <c r="AM1130" s="94">
        <v>20</v>
      </c>
      <c r="AN1130" s="98">
        <v>13150</v>
      </c>
      <c r="AO1130" s="98">
        <f t="shared" si="240"/>
        <v>50019</v>
      </c>
      <c r="AP1130" s="8" t="s">
        <v>1353</v>
      </c>
      <c r="AQ1130">
        <f t="shared" si="237"/>
        <v>5013150</v>
      </c>
    </row>
    <row r="1131" spans="1:43" ht="13" hidden="1" customHeight="1" outlineLevel="1">
      <c r="A1131" t="s">
        <v>247</v>
      </c>
      <c r="B1131" s="8" t="s">
        <v>642</v>
      </c>
      <c r="C1131" s="1">
        <f t="shared" si="231"/>
        <v>1646</v>
      </c>
      <c r="D1131" s="6">
        <f>IF(N1131&gt;0, RANK(N1131,(N1131:P1131,Q1131:AE1131)),0)</f>
        <v>2</v>
      </c>
      <c r="E1131" s="6">
        <f>IF(O1131&gt;0,RANK(O1131,(N1131:P1131,Q1131:AE1131)),0)</f>
        <v>1</v>
      </c>
      <c r="F1131" s="6">
        <f t="shared" si="232"/>
        <v>3</v>
      </c>
      <c r="G1131" s="1">
        <f t="shared" si="238"/>
        <v>158</v>
      </c>
      <c r="H1131" s="2">
        <f t="shared" si="239"/>
        <v>9.5990279465370601E-2</v>
      </c>
      <c r="I1131" s="7"/>
      <c r="J1131" s="2">
        <f t="shared" si="233"/>
        <v>0.4246658566221142</v>
      </c>
      <c r="K1131" s="2">
        <f t="shared" si="234"/>
        <v>0.52065613608748484</v>
      </c>
      <c r="L1131" s="2">
        <f t="shared" si="235"/>
        <v>4.0704738760631833E-2</v>
      </c>
      <c r="M1131" s="2">
        <f t="shared" si="236"/>
        <v>1.3973268529769121E-2</v>
      </c>
      <c r="N1131" s="113">
        <v>699</v>
      </c>
      <c r="O1131" s="113">
        <v>857</v>
      </c>
      <c r="P1131" s="113">
        <v>67</v>
      </c>
      <c r="Q1131" s="113"/>
      <c r="R1131" s="113"/>
      <c r="S1131" s="113"/>
      <c r="T1131" s="113"/>
      <c r="U1131" s="113"/>
      <c r="V1131" s="113">
        <v>4</v>
      </c>
      <c r="W1131" s="113"/>
      <c r="X1131" s="113">
        <v>2</v>
      </c>
      <c r="Y1131" s="113">
        <v>7</v>
      </c>
      <c r="Z1131" s="85">
        <v>4</v>
      </c>
      <c r="AA1131" s="85">
        <v>6</v>
      </c>
      <c r="AG1131" t="str">
        <f t="shared" si="230"/>
        <v>Charlotte</v>
      </c>
      <c r="AH1131" t="s">
        <v>1116</v>
      </c>
      <c r="AI1131">
        <v>1</v>
      </c>
      <c r="AK1131" s="92">
        <v>50</v>
      </c>
      <c r="AL1131" s="94">
        <v>7</v>
      </c>
      <c r="AM1131" s="94">
        <v>20</v>
      </c>
      <c r="AN1131" s="98">
        <v>13300</v>
      </c>
      <c r="AO1131" s="98">
        <f t="shared" si="240"/>
        <v>50007</v>
      </c>
      <c r="AP1131" s="8" t="s">
        <v>1353</v>
      </c>
      <c r="AQ1131">
        <f t="shared" si="237"/>
        <v>5013300</v>
      </c>
    </row>
    <row r="1132" spans="1:43" ht="13" hidden="1" customHeight="1" outlineLevel="1">
      <c r="A1132" t="s">
        <v>982</v>
      </c>
      <c r="B1132" s="8" t="s">
        <v>642</v>
      </c>
      <c r="C1132" s="1">
        <f t="shared" si="231"/>
        <v>518</v>
      </c>
      <c r="D1132" s="6">
        <f>IF(N1132&gt;0, RANK(N1132,(N1132:P1132,Q1132:AE1132)),0)</f>
        <v>2</v>
      </c>
      <c r="E1132" s="6">
        <f>IF(O1132&gt;0,RANK(O1132,(N1132:P1132,Q1132:AE1132)),0)</f>
        <v>1</v>
      </c>
      <c r="F1132" s="6">
        <f t="shared" si="232"/>
        <v>3</v>
      </c>
      <c r="G1132" s="1">
        <f t="shared" si="238"/>
        <v>44</v>
      </c>
      <c r="H1132" s="2">
        <f t="shared" si="239"/>
        <v>8.4942084942084939E-2</v>
      </c>
      <c r="I1132" s="7"/>
      <c r="J1132" s="2">
        <f t="shared" si="233"/>
        <v>0.42084942084942084</v>
      </c>
      <c r="K1132" s="2">
        <f t="shared" si="234"/>
        <v>0.50579150579150578</v>
      </c>
      <c r="L1132" s="2">
        <f t="shared" si="235"/>
        <v>3.6679536679536683E-2</v>
      </c>
      <c r="M1132" s="2">
        <f t="shared" si="236"/>
        <v>3.6679536679536641E-2</v>
      </c>
      <c r="N1132" s="113">
        <v>218</v>
      </c>
      <c r="O1132" s="113">
        <v>262</v>
      </c>
      <c r="P1132" s="113">
        <v>19</v>
      </c>
      <c r="Q1132" s="113"/>
      <c r="R1132" s="113"/>
      <c r="S1132" s="113"/>
      <c r="T1132" s="113"/>
      <c r="U1132" s="113"/>
      <c r="V1132" s="113">
        <v>0</v>
      </c>
      <c r="W1132" s="113"/>
      <c r="X1132" s="113">
        <v>3</v>
      </c>
      <c r="Y1132" s="113">
        <v>7</v>
      </c>
      <c r="Z1132" s="85">
        <v>5</v>
      </c>
      <c r="AA1132" s="85">
        <v>4</v>
      </c>
      <c r="AG1132" t="str">
        <f t="shared" si="230"/>
        <v>Chelsea</v>
      </c>
      <c r="AH1132" t="s">
        <v>736</v>
      </c>
      <c r="AI1132">
        <v>1</v>
      </c>
      <c r="AK1132" s="92">
        <v>50</v>
      </c>
      <c r="AL1132" s="94">
        <v>17</v>
      </c>
      <c r="AM1132" s="94">
        <v>20</v>
      </c>
      <c r="AN1132" s="98">
        <v>13525</v>
      </c>
      <c r="AO1132" s="98">
        <f t="shared" si="240"/>
        <v>50017</v>
      </c>
      <c r="AP1132" s="8" t="s">
        <v>1353</v>
      </c>
      <c r="AQ1132">
        <f t="shared" si="237"/>
        <v>5013525</v>
      </c>
    </row>
    <row r="1133" spans="1:43" ht="13" hidden="1" customHeight="1" outlineLevel="1">
      <c r="A1133" t="s">
        <v>1178</v>
      </c>
      <c r="B1133" s="8" t="s">
        <v>642</v>
      </c>
      <c r="C1133" s="1">
        <f t="shared" si="231"/>
        <v>1125</v>
      </c>
      <c r="D1133" s="6">
        <f>IF(N1133&gt;0, RANK(N1133,(N1133:P1133,Q1133:AE1133)),0)</f>
        <v>2</v>
      </c>
      <c r="E1133" s="6">
        <f>IF(O1133&gt;0,RANK(O1133,(N1133:P1133,Q1133:AE1133)),0)</f>
        <v>1</v>
      </c>
      <c r="F1133" s="6">
        <f t="shared" si="232"/>
        <v>3</v>
      </c>
      <c r="G1133" s="1">
        <f t="shared" si="238"/>
        <v>154</v>
      </c>
      <c r="H1133" s="2">
        <f t="shared" si="239"/>
        <v>0.13688888888888889</v>
      </c>
      <c r="I1133" s="7"/>
      <c r="J1133" s="2">
        <f t="shared" si="233"/>
        <v>0.38133333333333336</v>
      </c>
      <c r="K1133" s="2">
        <f t="shared" si="234"/>
        <v>0.51822222222222225</v>
      </c>
      <c r="L1133" s="2">
        <f t="shared" si="235"/>
        <v>6.3111111111111118E-2</v>
      </c>
      <c r="M1133" s="2">
        <f t="shared" si="236"/>
        <v>3.7333333333333329E-2</v>
      </c>
      <c r="N1133" s="113">
        <v>429</v>
      </c>
      <c r="O1133" s="113">
        <v>583</v>
      </c>
      <c r="P1133" s="113">
        <v>71</v>
      </c>
      <c r="Q1133" s="113"/>
      <c r="R1133" s="113"/>
      <c r="S1133" s="113"/>
      <c r="T1133" s="113"/>
      <c r="U1133" s="113"/>
      <c r="V1133" s="113">
        <v>4</v>
      </c>
      <c r="W1133" s="113"/>
      <c r="X1133" s="113">
        <v>0</v>
      </c>
      <c r="Y1133" s="113">
        <v>26</v>
      </c>
      <c r="Z1133" s="85">
        <v>6</v>
      </c>
      <c r="AA1133" s="85">
        <v>6</v>
      </c>
      <c r="AG1133" t="str">
        <f t="shared" si="230"/>
        <v>Chester</v>
      </c>
      <c r="AH1133" t="s">
        <v>917</v>
      </c>
      <c r="AI1133">
        <v>1</v>
      </c>
      <c r="AK1133" s="92">
        <v>50</v>
      </c>
      <c r="AL1133" s="94">
        <v>27</v>
      </c>
      <c r="AM1133" s="94">
        <v>35</v>
      </c>
      <c r="AN1133" s="98">
        <v>13675</v>
      </c>
      <c r="AO1133" s="98">
        <f t="shared" si="240"/>
        <v>50027</v>
      </c>
      <c r="AP1133" s="8" t="s">
        <v>1353</v>
      </c>
      <c r="AQ1133">
        <f t="shared" si="237"/>
        <v>5013675</v>
      </c>
    </row>
    <row r="1134" spans="1:43" ht="13" hidden="1" customHeight="1" outlineLevel="1">
      <c r="A1134" t="s">
        <v>1116</v>
      </c>
      <c r="B1134" s="8" t="s">
        <v>642</v>
      </c>
      <c r="C1134" s="1">
        <f t="shared" si="231"/>
        <v>438</v>
      </c>
      <c r="D1134" s="6">
        <f>IF(N1134&gt;0, RANK(N1134,(N1134:P1134,Q1134:AE1134)),0)</f>
        <v>2</v>
      </c>
      <c r="E1134" s="6">
        <f>IF(O1134&gt;0,RANK(O1134,(N1134:P1134,Q1134:AE1134)),0)</f>
        <v>1</v>
      </c>
      <c r="F1134" s="6">
        <f t="shared" si="232"/>
        <v>3</v>
      </c>
      <c r="G1134" s="1">
        <f t="shared" si="238"/>
        <v>85</v>
      </c>
      <c r="H1134" s="2">
        <f t="shared" si="239"/>
        <v>0.19406392694063926</v>
      </c>
      <c r="I1134" s="7"/>
      <c r="J1134" s="2">
        <f t="shared" si="233"/>
        <v>0.32420091324200911</v>
      </c>
      <c r="K1134" s="2">
        <f t="shared" si="234"/>
        <v>0.5182648401826484</v>
      </c>
      <c r="L1134" s="2">
        <f t="shared" si="235"/>
        <v>0.12785388127853881</v>
      </c>
      <c r="M1134" s="2">
        <f t="shared" si="236"/>
        <v>2.9680365296803624E-2</v>
      </c>
      <c r="N1134" s="113">
        <v>142</v>
      </c>
      <c r="O1134" s="113">
        <v>227</v>
      </c>
      <c r="P1134" s="113">
        <v>56</v>
      </c>
      <c r="Q1134" s="113"/>
      <c r="R1134" s="113"/>
      <c r="S1134" s="113"/>
      <c r="T1134" s="113"/>
      <c r="U1134" s="113"/>
      <c r="V1134" s="113">
        <v>0</v>
      </c>
      <c r="W1134" s="113"/>
      <c r="X1134" s="113">
        <v>0</v>
      </c>
      <c r="Y1134" s="113">
        <v>7</v>
      </c>
      <c r="Z1134" s="85">
        <v>3</v>
      </c>
      <c r="AA1134" s="85">
        <v>3</v>
      </c>
      <c r="AG1134" t="str">
        <f t="shared" si="230"/>
        <v>Chittenden</v>
      </c>
      <c r="AH1134" t="s">
        <v>724</v>
      </c>
      <c r="AI1134">
        <v>1</v>
      </c>
      <c r="AK1134" s="92">
        <v>50</v>
      </c>
      <c r="AL1134" s="94">
        <v>21</v>
      </c>
      <c r="AM1134" s="94">
        <v>20</v>
      </c>
      <c r="AN1134" s="98">
        <v>14350</v>
      </c>
      <c r="AO1134" s="98">
        <f t="shared" si="240"/>
        <v>50021</v>
      </c>
      <c r="AP1134" s="8" t="s">
        <v>1353</v>
      </c>
      <c r="AQ1134">
        <f t="shared" si="237"/>
        <v>5014350</v>
      </c>
    </row>
    <row r="1135" spans="1:43" ht="13" hidden="1" customHeight="1" outlineLevel="1">
      <c r="A1135" t="s">
        <v>1669</v>
      </c>
      <c r="B1135" s="8" t="s">
        <v>642</v>
      </c>
      <c r="C1135" s="1">
        <f t="shared" si="231"/>
        <v>981</v>
      </c>
      <c r="D1135" s="6">
        <f>IF(N1135&gt;0, RANK(N1135,(N1135:P1135,Q1135:AE1135)),0)</f>
        <v>2</v>
      </c>
      <c r="E1135" s="6">
        <f>IF(O1135&gt;0,RANK(O1135,(N1135:P1135,Q1135:AE1135)),0)</f>
        <v>1</v>
      </c>
      <c r="F1135" s="6">
        <f t="shared" si="232"/>
        <v>3</v>
      </c>
      <c r="G1135" s="1">
        <f t="shared" si="238"/>
        <v>154</v>
      </c>
      <c r="H1135" s="2">
        <f t="shared" si="239"/>
        <v>0.15698267074413863</v>
      </c>
      <c r="I1135" s="7"/>
      <c r="J1135" s="2">
        <f t="shared" si="233"/>
        <v>0.30988786952089703</v>
      </c>
      <c r="K1135" s="2">
        <f t="shared" si="234"/>
        <v>0.46687054026503566</v>
      </c>
      <c r="L1135" s="2">
        <f t="shared" si="235"/>
        <v>0.19266055045871561</v>
      </c>
      <c r="M1135" s="2">
        <f t="shared" si="236"/>
        <v>3.0581039755351647E-2</v>
      </c>
      <c r="N1135" s="113">
        <v>304</v>
      </c>
      <c r="O1135" s="113">
        <v>458</v>
      </c>
      <c r="P1135" s="113">
        <v>189</v>
      </c>
      <c r="Q1135" s="113"/>
      <c r="R1135" s="113"/>
      <c r="S1135" s="113"/>
      <c r="T1135" s="113"/>
      <c r="U1135" s="113"/>
      <c r="V1135" s="113">
        <v>1</v>
      </c>
      <c r="W1135" s="113"/>
      <c r="X1135" s="113">
        <v>0</v>
      </c>
      <c r="Y1135" s="113">
        <v>21</v>
      </c>
      <c r="Z1135" s="85">
        <v>4</v>
      </c>
      <c r="AA1135" s="85">
        <v>4</v>
      </c>
      <c r="AG1135" t="str">
        <f t="shared" si="230"/>
        <v>Clarendon</v>
      </c>
      <c r="AH1135" t="s">
        <v>724</v>
      </c>
      <c r="AI1135">
        <v>1</v>
      </c>
      <c r="AK1135" s="92">
        <v>50</v>
      </c>
      <c r="AL1135" s="94">
        <v>21</v>
      </c>
      <c r="AM1135" s="94">
        <v>25</v>
      </c>
      <c r="AN1135" s="98">
        <v>14500</v>
      </c>
      <c r="AO1135" s="98">
        <f t="shared" si="240"/>
        <v>50021</v>
      </c>
      <c r="AP1135" s="8" t="s">
        <v>1353</v>
      </c>
      <c r="AQ1135">
        <f t="shared" si="237"/>
        <v>5014500</v>
      </c>
    </row>
    <row r="1136" spans="1:43" ht="13" hidden="1" customHeight="1" outlineLevel="1">
      <c r="A1136" t="s">
        <v>1516</v>
      </c>
      <c r="B1136" s="8" t="s">
        <v>642</v>
      </c>
      <c r="C1136" s="1">
        <f t="shared" si="231"/>
        <v>4780</v>
      </c>
      <c r="D1136" s="6">
        <f>IF(N1136&gt;0, RANK(N1136,(N1136:P1136,Q1136:AE1136)),0)</f>
        <v>2</v>
      </c>
      <c r="E1136" s="6">
        <f>IF(O1136&gt;0,RANK(O1136,(N1136:P1136,Q1136:AE1136)),0)</f>
        <v>1</v>
      </c>
      <c r="F1136" s="6">
        <f t="shared" si="232"/>
        <v>3</v>
      </c>
      <c r="G1136" s="1">
        <f t="shared" si="238"/>
        <v>431</v>
      </c>
      <c r="H1136" s="2">
        <f t="shared" si="239"/>
        <v>9.0167364016736404E-2</v>
      </c>
      <c r="I1136" s="7"/>
      <c r="J1136" s="2">
        <f t="shared" si="233"/>
        <v>0.41715481171548119</v>
      </c>
      <c r="K1136" s="2">
        <f t="shared" si="234"/>
        <v>0.50732217573221761</v>
      </c>
      <c r="L1136" s="2">
        <f t="shared" si="235"/>
        <v>6.0041841004184103E-2</v>
      </c>
      <c r="M1136" s="2">
        <f t="shared" si="236"/>
        <v>1.5481171548117102E-2</v>
      </c>
      <c r="N1136" s="113">
        <v>1994</v>
      </c>
      <c r="O1136" s="113">
        <v>2425</v>
      </c>
      <c r="P1136" s="113">
        <v>287</v>
      </c>
      <c r="Q1136" s="113"/>
      <c r="R1136" s="113"/>
      <c r="S1136" s="113"/>
      <c r="T1136" s="113"/>
      <c r="U1136" s="113"/>
      <c r="V1136" s="113">
        <v>14</v>
      </c>
      <c r="W1136" s="113"/>
      <c r="X1136" s="113">
        <v>2</v>
      </c>
      <c r="Y1136" s="113">
        <v>32</v>
      </c>
      <c r="Z1136" s="85">
        <v>15</v>
      </c>
      <c r="AA1136" s="85">
        <v>11</v>
      </c>
      <c r="AG1136" t="str">
        <f t="shared" si="230"/>
        <v>Colchester</v>
      </c>
      <c r="AH1136" t="s">
        <v>1116</v>
      </c>
      <c r="AI1136">
        <v>1</v>
      </c>
      <c r="AK1136" s="92">
        <v>50</v>
      </c>
      <c r="AL1136" s="94">
        <v>7</v>
      </c>
      <c r="AM1136" s="94">
        <v>25</v>
      </c>
      <c r="AN1136" s="98">
        <v>14875</v>
      </c>
      <c r="AO1136" s="98">
        <f t="shared" si="240"/>
        <v>50007</v>
      </c>
      <c r="AP1136" s="8" t="s">
        <v>1353</v>
      </c>
      <c r="AQ1136">
        <f t="shared" si="237"/>
        <v>5014875</v>
      </c>
    </row>
    <row r="1137" spans="1:43" ht="13" hidden="1" customHeight="1" outlineLevel="1">
      <c r="A1137" t="s">
        <v>1517</v>
      </c>
      <c r="B1137" s="8" t="s">
        <v>642</v>
      </c>
      <c r="C1137" s="1">
        <f t="shared" si="231"/>
        <v>360</v>
      </c>
      <c r="D1137" s="6">
        <f>IF(N1137&gt;0, RANK(N1137,(N1137:P1137,Q1137:AE1137)),0)</f>
        <v>2</v>
      </c>
      <c r="E1137" s="6">
        <f>IF(O1137&gt;0,RANK(O1137,(N1137:P1137,Q1137:AE1137)),0)</f>
        <v>1</v>
      </c>
      <c r="F1137" s="6">
        <f t="shared" si="232"/>
        <v>3</v>
      </c>
      <c r="G1137" s="1">
        <f t="shared" si="238"/>
        <v>53</v>
      </c>
      <c r="H1137" s="2">
        <f t="shared" si="239"/>
        <v>0.14722222222222223</v>
      </c>
      <c r="I1137" s="7"/>
      <c r="J1137" s="2">
        <f t="shared" si="233"/>
        <v>0.36944444444444446</v>
      </c>
      <c r="K1137" s="2">
        <f t="shared" si="234"/>
        <v>0.51666666666666672</v>
      </c>
      <c r="L1137" s="2">
        <f t="shared" si="235"/>
        <v>6.6666666666666666E-2</v>
      </c>
      <c r="M1137" s="2">
        <f t="shared" si="236"/>
        <v>4.7222222222222152E-2</v>
      </c>
      <c r="N1137" s="113">
        <v>133</v>
      </c>
      <c r="O1137" s="113">
        <v>186</v>
      </c>
      <c r="P1137" s="113">
        <v>24</v>
      </c>
      <c r="Q1137" s="113"/>
      <c r="R1137" s="113"/>
      <c r="S1137" s="113"/>
      <c r="T1137" s="113"/>
      <c r="U1137" s="113"/>
      <c r="V1137" s="113">
        <v>1</v>
      </c>
      <c r="W1137" s="113"/>
      <c r="X1137" s="113">
        <v>0</v>
      </c>
      <c r="Y1137" s="113">
        <v>13</v>
      </c>
      <c r="Z1137" s="85">
        <v>2</v>
      </c>
      <c r="AA1137" s="85">
        <v>1</v>
      </c>
      <c r="AG1137" t="str">
        <f t="shared" si="230"/>
        <v>Concord</v>
      </c>
      <c r="AH1137" t="s">
        <v>1956</v>
      </c>
      <c r="AI1137">
        <v>1</v>
      </c>
      <c r="AK1137" s="92">
        <v>50</v>
      </c>
      <c r="AL1137" s="94">
        <v>9</v>
      </c>
      <c r="AM1137" s="94">
        <v>35</v>
      </c>
      <c r="AN1137" s="98">
        <v>15250</v>
      </c>
      <c r="AO1137" s="98">
        <f t="shared" si="240"/>
        <v>50009</v>
      </c>
      <c r="AP1137" s="8" t="s">
        <v>1353</v>
      </c>
      <c r="AQ1137">
        <f t="shared" si="237"/>
        <v>5015250</v>
      </c>
    </row>
    <row r="1138" spans="1:43" ht="13" hidden="1" customHeight="1" outlineLevel="1">
      <c r="A1138" t="s">
        <v>103</v>
      </c>
      <c r="B1138" s="8" t="s">
        <v>642</v>
      </c>
      <c r="C1138" s="1">
        <f t="shared" si="231"/>
        <v>437</v>
      </c>
      <c r="D1138" s="6">
        <f>IF(N1138&gt;0, RANK(N1138,(N1138:P1138,Q1138:AE1138)),0)</f>
        <v>2</v>
      </c>
      <c r="E1138" s="6">
        <f>IF(O1138&gt;0,RANK(O1138,(N1138:P1138,Q1138:AE1138)),0)</f>
        <v>1</v>
      </c>
      <c r="F1138" s="6">
        <f t="shared" si="232"/>
        <v>3</v>
      </c>
      <c r="G1138" s="1">
        <f t="shared" si="238"/>
        <v>37</v>
      </c>
      <c r="H1138" s="2">
        <f t="shared" si="239"/>
        <v>8.4668192219679639E-2</v>
      </c>
      <c r="I1138" s="7"/>
      <c r="J1138" s="2">
        <f t="shared" si="233"/>
        <v>0.41418764302059496</v>
      </c>
      <c r="K1138" s="2">
        <f t="shared" si="234"/>
        <v>0.4988558352402746</v>
      </c>
      <c r="L1138" s="2">
        <f t="shared" si="235"/>
        <v>4.8054919908466817E-2</v>
      </c>
      <c r="M1138" s="2">
        <f t="shared" si="236"/>
        <v>3.8901601830663615E-2</v>
      </c>
      <c r="N1138" s="113">
        <v>181</v>
      </c>
      <c r="O1138" s="113">
        <v>218</v>
      </c>
      <c r="P1138" s="113">
        <v>21</v>
      </c>
      <c r="Q1138" s="113"/>
      <c r="R1138" s="113"/>
      <c r="S1138" s="113"/>
      <c r="T1138" s="113"/>
      <c r="U1138" s="113"/>
      <c r="V1138" s="113">
        <v>3</v>
      </c>
      <c r="W1138" s="113"/>
      <c r="X1138" s="113">
        <v>0</v>
      </c>
      <c r="Y1138" s="113">
        <v>4</v>
      </c>
      <c r="Z1138" s="85">
        <v>5</v>
      </c>
      <c r="AA1138" s="85">
        <v>5</v>
      </c>
      <c r="AG1138" t="str">
        <f t="shared" si="230"/>
        <v>Corinth</v>
      </c>
      <c r="AH1138" t="s">
        <v>736</v>
      </c>
      <c r="AI1138">
        <v>1</v>
      </c>
      <c r="AK1138" s="92">
        <v>50</v>
      </c>
      <c r="AL1138" s="94">
        <v>17</v>
      </c>
      <c r="AM1138" s="94">
        <v>25</v>
      </c>
      <c r="AN1138" s="98">
        <v>15700</v>
      </c>
      <c r="AO1138" s="98">
        <f t="shared" si="240"/>
        <v>50017</v>
      </c>
      <c r="AP1138" s="8" t="s">
        <v>1353</v>
      </c>
      <c r="AQ1138">
        <f t="shared" si="237"/>
        <v>5015700</v>
      </c>
    </row>
    <row r="1139" spans="1:43" ht="13" hidden="1" customHeight="1" outlineLevel="1">
      <c r="A1139" t="s">
        <v>633</v>
      </c>
      <c r="B1139" s="8" t="s">
        <v>642</v>
      </c>
      <c r="C1139" s="1">
        <f t="shared" si="231"/>
        <v>565</v>
      </c>
      <c r="D1139" s="6">
        <f>IF(N1139&gt;0, RANK(N1139,(N1139:P1139,Q1139:AE1139)),0)</f>
        <v>2</v>
      </c>
      <c r="E1139" s="6">
        <f>IF(O1139&gt;0,RANK(O1139,(N1139:P1139,Q1139:AE1139)),0)</f>
        <v>1</v>
      </c>
      <c r="F1139" s="6">
        <f t="shared" si="232"/>
        <v>3</v>
      </c>
      <c r="G1139" s="1">
        <f t="shared" si="238"/>
        <v>84</v>
      </c>
      <c r="H1139" s="2">
        <f t="shared" si="239"/>
        <v>0.14867256637168141</v>
      </c>
      <c r="I1139" s="7"/>
      <c r="J1139" s="2">
        <f t="shared" si="233"/>
        <v>0.38761061946902653</v>
      </c>
      <c r="K1139" s="2">
        <f t="shared" si="234"/>
        <v>0.536283185840708</v>
      </c>
      <c r="L1139" s="2">
        <f t="shared" si="235"/>
        <v>5.1327433628318583E-2</v>
      </c>
      <c r="M1139" s="2">
        <f t="shared" si="236"/>
        <v>2.4778761061946888E-2</v>
      </c>
      <c r="N1139" s="113">
        <v>219</v>
      </c>
      <c r="O1139" s="113">
        <v>303</v>
      </c>
      <c r="P1139" s="113">
        <v>29</v>
      </c>
      <c r="Q1139" s="113"/>
      <c r="R1139" s="113"/>
      <c r="S1139" s="113"/>
      <c r="T1139" s="113"/>
      <c r="U1139" s="113"/>
      <c r="V1139" s="113">
        <v>2</v>
      </c>
      <c r="W1139" s="113"/>
      <c r="X1139" s="113">
        <v>0</v>
      </c>
      <c r="Y1139" s="113">
        <v>8</v>
      </c>
      <c r="Z1139" s="85">
        <v>0</v>
      </c>
      <c r="AA1139" s="85">
        <v>4</v>
      </c>
      <c r="AG1139" t="str">
        <f t="shared" si="230"/>
        <v>Cornwall</v>
      </c>
      <c r="AH1139" t="s">
        <v>2391</v>
      </c>
      <c r="AI1139">
        <v>1</v>
      </c>
      <c r="AK1139" s="92">
        <v>50</v>
      </c>
      <c r="AL1139" s="94">
        <v>1</v>
      </c>
      <c r="AM1139" s="94">
        <v>20</v>
      </c>
      <c r="AN1139" s="98">
        <v>16000</v>
      </c>
      <c r="AO1139" s="98">
        <f t="shared" si="240"/>
        <v>50001</v>
      </c>
      <c r="AP1139" s="8" t="s">
        <v>1353</v>
      </c>
      <c r="AQ1139">
        <f t="shared" si="237"/>
        <v>5016000</v>
      </c>
    </row>
    <row r="1140" spans="1:43" ht="13" hidden="1" customHeight="1" outlineLevel="1">
      <c r="A1140" t="s">
        <v>1109</v>
      </c>
      <c r="B1140" s="8" t="s">
        <v>642</v>
      </c>
      <c r="C1140" s="1">
        <f t="shared" si="231"/>
        <v>250</v>
      </c>
      <c r="D1140" s="6">
        <f>IF(N1140&gt;0, RANK(N1140,(N1140:P1140,Q1140:AE1140)),0)</f>
        <v>2</v>
      </c>
      <c r="E1140" s="6">
        <f>IF(O1140&gt;0,RANK(O1140,(N1140:P1140,Q1140:AE1140)),0)</f>
        <v>1</v>
      </c>
      <c r="F1140" s="6">
        <f t="shared" si="232"/>
        <v>3</v>
      </c>
      <c r="G1140" s="1">
        <f t="shared" si="238"/>
        <v>19</v>
      </c>
      <c r="H1140" s="2">
        <f t="shared" si="239"/>
        <v>7.5999999999999998E-2</v>
      </c>
      <c r="I1140" s="7"/>
      <c r="J1140" s="2">
        <f t="shared" si="233"/>
        <v>0.40799999999999997</v>
      </c>
      <c r="K1140" s="2">
        <f t="shared" si="234"/>
        <v>0.48399999999999999</v>
      </c>
      <c r="L1140" s="2">
        <f t="shared" si="235"/>
        <v>8.4000000000000005E-2</v>
      </c>
      <c r="M1140" s="2">
        <f t="shared" si="236"/>
        <v>2.4000000000000091E-2</v>
      </c>
      <c r="N1140" s="113">
        <v>102</v>
      </c>
      <c r="O1140" s="113">
        <v>121</v>
      </c>
      <c r="P1140" s="113">
        <v>21</v>
      </c>
      <c r="Q1140" s="113"/>
      <c r="R1140" s="113"/>
      <c r="S1140" s="113"/>
      <c r="T1140" s="113"/>
      <c r="U1140" s="113"/>
      <c r="V1140" s="113">
        <v>0</v>
      </c>
      <c r="W1140" s="113"/>
      <c r="X1140" s="113">
        <v>0</v>
      </c>
      <c r="Y1140" s="113">
        <v>5</v>
      </c>
      <c r="Z1140" s="85">
        <v>0</v>
      </c>
      <c r="AA1140" s="85">
        <v>1</v>
      </c>
      <c r="AG1140" t="str">
        <f t="shared" si="230"/>
        <v>Coventry</v>
      </c>
      <c r="AH1140" t="s">
        <v>2134</v>
      </c>
      <c r="AI1140">
        <v>1</v>
      </c>
      <c r="AK1140" s="92">
        <v>50</v>
      </c>
      <c r="AL1140" s="94">
        <v>19</v>
      </c>
      <c r="AM1140" s="94">
        <v>25</v>
      </c>
      <c r="AN1140" s="98">
        <v>16150</v>
      </c>
      <c r="AO1140" s="98">
        <f t="shared" si="240"/>
        <v>50019</v>
      </c>
      <c r="AP1140" s="8" t="s">
        <v>1353</v>
      </c>
      <c r="AQ1140">
        <f t="shared" si="237"/>
        <v>5016150</v>
      </c>
    </row>
    <row r="1141" spans="1:43" ht="13" hidden="1" customHeight="1" outlineLevel="1">
      <c r="A1141" t="s">
        <v>2869</v>
      </c>
      <c r="B1141" s="8" t="s">
        <v>642</v>
      </c>
      <c r="C1141" s="1">
        <f t="shared" si="231"/>
        <v>389</v>
      </c>
      <c r="D1141" s="6">
        <f>IF(N1141&gt;0, RANK(N1141,(N1141:P1141,Q1141:AE1141)),0)</f>
        <v>2</v>
      </c>
      <c r="E1141" s="6">
        <f>IF(O1141&gt;0,RANK(O1141,(N1141:P1141,Q1141:AE1141)),0)</f>
        <v>1</v>
      </c>
      <c r="F1141" s="6">
        <f t="shared" si="232"/>
        <v>3</v>
      </c>
      <c r="G1141" s="1">
        <f t="shared" si="238"/>
        <v>13</v>
      </c>
      <c r="H1141" s="2">
        <f t="shared" si="239"/>
        <v>3.3419023136246784E-2</v>
      </c>
      <c r="I1141" s="7"/>
      <c r="J1141" s="2">
        <f t="shared" si="233"/>
        <v>0.44473007712082263</v>
      </c>
      <c r="K1141" s="2">
        <f t="shared" si="234"/>
        <v>0.47814910025706941</v>
      </c>
      <c r="L1141" s="2">
        <f t="shared" si="235"/>
        <v>4.3701799485861184E-2</v>
      </c>
      <c r="M1141" s="2">
        <f t="shared" si="236"/>
        <v>3.3419023136246714E-2</v>
      </c>
      <c r="N1141" s="113">
        <v>173</v>
      </c>
      <c r="O1141" s="113">
        <v>186</v>
      </c>
      <c r="P1141" s="113">
        <v>17</v>
      </c>
      <c r="Q1141" s="113"/>
      <c r="R1141" s="113"/>
      <c r="S1141" s="113"/>
      <c r="T1141" s="113"/>
      <c r="U1141" s="113"/>
      <c r="V1141" s="113">
        <v>0</v>
      </c>
      <c r="W1141" s="113"/>
      <c r="X1141" s="113">
        <v>1</v>
      </c>
      <c r="Y1141" s="113">
        <v>6</v>
      </c>
      <c r="Z1141" s="85">
        <v>3</v>
      </c>
      <c r="AA1141" s="85">
        <v>3</v>
      </c>
      <c r="AG1141" t="str">
        <f t="shared" si="230"/>
        <v>Craftsbury</v>
      </c>
      <c r="AH1141" t="s">
        <v>2134</v>
      </c>
      <c r="AI1141">
        <v>1</v>
      </c>
      <c r="AK1141" s="92">
        <v>50</v>
      </c>
      <c r="AL1141" s="94">
        <v>19</v>
      </c>
      <c r="AM1141" s="94">
        <v>30</v>
      </c>
      <c r="AN1141" s="98">
        <v>16300</v>
      </c>
      <c r="AO1141" s="98">
        <f t="shared" si="240"/>
        <v>50019</v>
      </c>
      <c r="AP1141" s="8" t="s">
        <v>1353</v>
      </c>
      <c r="AQ1141">
        <f t="shared" si="237"/>
        <v>5016300</v>
      </c>
    </row>
    <row r="1142" spans="1:43" ht="13" hidden="1" customHeight="1" outlineLevel="1">
      <c r="A1142" t="s">
        <v>2194</v>
      </c>
      <c r="B1142" s="8" t="s">
        <v>642</v>
      </c>
      <c r="C1142" s="1">
        <f t="shared" si="231"/>
        <v>376</v>
      </c>
      <c r="D1142" s="6">
        <f>IF(N1142&gt;0, RANK(N1142,(N1142:P1142,Q1142:AE1142)),0)</f>
        <v>2</v>
      </c>
      <c r="E1142" s="6">
        <f>IF(O1142&gt;0,RANK(O1142,(N1142:P1142,Q1142:AE1142)),0)</f>
        <v>1</v>
      </c>
      <c r="F1142" s="6">
        <f t="shared" si="232"/>
        <v>3</v>
      </c>
      <c r="G1142" s="1">
        <f t="shared" si="238"/>
        <v>81</v>
      </c>
      <c r="H1142" s="2">
        <f t="shared" si="239"/>
        <v>0.21542553191489361</v>
      </c>
      <c r="I1142" s="7"/>
      <c r="J1142" s="2">
        <f t="shared" si="233"/>
        <v>0.31117021276595747</v>
      </c>
      <c r="K1142" s="2">
        <f t="shared" si="234"/>
        <v>0.52659574468085102</v>
      </c>
      <c r="L1142" s="2">
        <f t="shared" si="235"/>
        <v>0.13031914893617022</v>
      </c>
      <c r="M1142" s="2">
        <f t="shared" si="236"/>
        <v>3.1914893617021295E-2</v>
      </c>
      <c r="N1142" s="113">
        <v>117</v>
      </c>
      <c r="O1142" s="113">
        <v>198</v>
      </c>
      <c r="P1142" s="113">
        <v>49</v>
      </c>
      <c r="Q1142" s="113"/>
      <c r="R1142" s="113"/>
      <c r="S1142" s="113"/>
      <c r="T1142" s="113"/>
      <c r="U1142" s="113"/>
      <c r="V1142" s="113">
        <v>1</v>
      </c>
      <c r="W1142" s="113"/>
      <c r="X1142" s="113">
        <v>0</v>
      </c>
      <c r="Y1142" s="113">
        <v>10</v>
      </c>
      <c r="Z1142" s="85">
        <v>1</v>
      </c>
      <c r="AA1142" s="85">
        <v>0</v>
      </c>
      <c r="AG1142" t="str">
        <f t="shared" si="230"/>
        <v>Danby</v>
      </c>
      <c r="AH1142" t="s">
        <v>724</v>
      </c>
      <c r="AI1142">
        <v>1</v>
      </c>
      <c r="AK1142" s="92">
        <v>50</v>
      </c>
      <c r="AL1142" s="94">
        <v>21</v>
      </c>
      <c r="AM1142" s="94">
        <v>30</v>
      </c>
      <c r="AN1142" s="98">
        <v>16825</v>
      </c>
      <c r="AO1142" s="98">
        <f t="shared" si="240"/>
        <v>50021</v>
      </c>
      <c r="AP1142" s="8" t="s">
        <v>1353</v>
      </c>
      <c r="AQ1142">
        <f t="shared" si="237"/>
        <v>5016825</v>
      </c>
    </row>
    <row r="1143" spans="1:43" ht="13" hidden="1" customHeight="1" outlineLevel="1">
      <c r="A1143" t="s">
        <v>984</v>
      </c>
      <c r="B1143" s="8" t="s">
        <v>642</v>
      </c>
      <c r="C1143" s="1">
        <f t="shared" si="231"/>
        <v>819</v>
      </c>
      <c r="D1143" s="6">
        <f>IF(N1143&gt;0, RANK(N1143,(N1143:P1143,Q1143:AE1143)),0)</f>
        <v>2</v>
      </c>
      <c r="E1143" s="6">
        <f>IF(O1143&gt;0,RANK(O1143,(N1143:P1143,Q1143:AE1143)),0)</f>
        <v>1</v>
      </c>
      <c r="F1143" s="6">
        <f t="shared" si="232"/>
        <v>3</v>
      </c>
      <c r="G1143" s="1">
        <f t="shared" si="238"/>
        <v>220</v>
      </c>
      <c r="H1143" s="2">
        <f t="shared" si="239"/>
        <v>0.26862026862026861</v>
      </c>
      <c r="I1143" s="7"/>
      <c r="J1143" s="2">
        <f t="shared" si="233"/>
        <v>0.31257631257631258</v>
      </c>
      <c r="K1143" s="2">
        <f t="shared" si="234"/>
        <v>0.58119658119658124</v>
      </c>
      <c r="L1143" s="2">
        <f t="shared" si="235"/>
        <v>7.448107448107448E-2</v>
      </c>
      <c r="M1143" s="2">
        <f t="shared" si="236"/>
        <v>3.1746031746031703E-2</v>
      </c>
      <c r="N1143" s="113">
        <v>256</v>
      </c>
      <c r="O1143" s="113">
        <v>476</v>
      </c>
      <c r="P1143" s="113">
        <v>61</v>
      </c>
      <c r="Q1143" s="113"/>
      <c r="R1143" s="113"/>
      <c r="S1143" s="113"/>
      <c r="T1143" s="113"/>
      <c r="U1143" s="113"/>
      <c r="V1143" s="113">
        <v>2</v>
      </c>
      <c r="W1143" s="113"/>
      <c r="X1143" s="113">
        <v>0</v>
      </c>
      <c r="Y1143" s="113">
        <v>15</v>
      </c>
      <c r="Z1143" s="85">
        <v>6</v>
      </c>
      <c r="AA1143" s="85">
        <v>3</v>
      </c>
      <c r="AG1143" t="str">
        <f t="shared" si="230"/>
        <v>Danville</v>
      </c>
      <c r="AH1143" t="s">
        <v>1820</v>
      </c>
      <c r="AI1143">
        <v>1</v>
      </c>
      <c r="AK1143" s="92">
        <v>50</v>
      </c>
      <c r="AL1143" s="94">
        <v>5</v>
      </c>
      <c r="AM1143" s="94">
        <v>15</v>
      </c>
      <c r="AN1143" s="98">
        <v>17125</v>
      </c>
      <c r="AO1143" s="98">
        <f t="shared" si="240"/>
        <v>50005</v>
      </c>
      <c r="AP1143" s="8" t="s">
        <v>1353</v>
      </c>
      <c r="AQ1143">
        <f t="shared" si="237"/>
        <v>5017125</v>
      </c>
    </row>
    <row r="1144" spans="1:43" ht="13" hidden="1" customHeight="1" outlineLevel="1">
      <c r="A1144" t="s">
        <v>1415</v>
      </c>
      <c r="B1144" s="8" t="s">
        <v>642</v>
      </c>
      <c r="C1144" s="1">
        <f t="shared" si="231"/>
        <v>1530</v>
      </c>
      <c r="D1144" s="6">
        <f>IF(N1144&gt;0, RANK(N1144,(N1144:P1144,Q1144:AE1144)),0)</f>
        <v>2</v>
      </c>
      <c r="E1144" s="6">
        <f>IF(O1144&gt;0,RANK(O1144,(N1144:P1144,Q1144:AE1144)),0)</f>
        <v>1</v>
      </c>
      <c r="F1144" s="6">
        <f t="shared" si="232"/>
        <v>3</v>
      </c>
      <c r="G1144" s="1">
        <f t="shared" si="238"/>
        <v>96</v>
      </c>
      <c r="H1144" s="2">
        <f t="shared" si="239"/>
        <v>6.2745098039215685E-2</v>
      </c>
      <c r="I1144" s="7"/>
      <c r="J1144" s="2">
        <f t="shared" si="233"/>
        <v>0.40980392156862744</v>
      </c>
      <c r="K1144" s="2">
        <f t="shared" si="234"/>
        <v>0.47254901960784312</v>
      </c>
      <c r="L1144" s="2">
        <f t="shared" si="235"/>
        <v>9.2156862745098045E-2</v>
      </c>
      <c r="M1144" s="2">
        <f t="shared" si="236"/>
        <v>2.5490196078431393E-2</v>
      </c>
      <c r="N1144" s="113">
        <v>627</v>
      </c>
      <c r="O1144" s="113">
        <v>723</v>
      </c>
      <c r="P1144" s="113">
        <v>141</v>
      </c>
      <c r="Q1144" s="113"/>
      <c r="R1144" s="113"/>
      <c r="S1144" s="113"/>
      <c r="T1144" s="113"/>
      <c r="U1144" s="113"/>
      <c r="V1144" s="113">
        <v>4</v>
      </c>
      <c r="W1144" s="113"/>
      <c r="X1144" s="113">
        <v>2</v>
      </c>
      <c r="Y1144" s="113">
        <v>16</v>
      </c>
      <c r="Z1144" s="85">
        <v>7</v>
      </c>
      <c r="AA1144" s="85">
        <v>10</v>
      </c>
      <c r="AG1144" t="str">
        <f t="shared" si="230"/>
        <v>Derby</v>
      </c>
      <c r="AH1144" t="s">
        <v>2134</v>
      </c>
      <c r="AI1144">
        <v>1</v>
      </c>
      <c r="AK1144" s="92">
        <v>50</v>
      </c>
      <c r="AL1144" s="94">
        <v>19</v>
      </c>
      <c r="AM1144" s="94">
        <v>35</v>
      </c>
      <c r="AN1144" s="98">
        <v>17350</v>
      </c>
      <c r="AO1144" s="98">
        <f t="shared" si="240"/>
        <v>50019</v>
      </c>
      <c r="AP1144" s="8" t="s">
        <v>1353</v>
      </c>
      <c r="AQ1144">
        <f t="shared" si="237"/>
        <v>5017350</v>
      </c>
    </row>
    <row r="1145" spans="1:43" ht="13" hidden="1" customHeight="1" outlineLevel="1">
      <c r="A1145" t="s">
        <v>1445</v>
      </c>
      <c r="B1145" s="8" t="s">
        <v>642</v>
      </c>
      <c r="C1145" s="1">
        <f t="shared" si="231"/>
        <v>777</v>
      </c>
      <c r="D1145" s="6">
        <f>IF(N1145&gt;0, RANK(N1145,(N1145:P1145,Q1145:AE1145)),0)</f>
        <v>2</v>
      </c>
      <c r="E1145" s="6">
        <f>IF(O1145&gt;0,RANK(O1145,(N1145:P1145,Q1145:AE1145)),0)</f>
        <v>1</v>
      </c>
      <c r="F1145" s="6">
        <f t="shared" si="232"/>
        <v>3</v>
      </c>
      <c r="G1145" s="1">
        <f t="shared" si="238"/>
        <v>276</v>
      </c>
      <c r="H1145" s="2">
        <f t="shared" si="239"/>
        <v>0.35521235521235522</v>
      </c>
      <c r="I1145" s="7"/>
      <c r="J1145" s="2">
        <f t="shared" si="233"/>
        <v>0.28442728442728443</v>
      </c>
      <c r="K1145" s="2">
        <f t="shared" si="234"/>
        <v>0.63963963963963966</v>
      </c>
      <c r="L1145" s="2">
        <f t="shared" si="235"/>
        <v>3.8610038610038609E-2</v>
      </c>
      <c r="M1145" s="2">
        <f t="shared" si="236"/>
        <v>3.7323037323037357E-2</v>
      </c>
      <c r="N1145" s="113">
        <v>221</v>
      </c>
      <c r="O1145" s="113">
        <v>497</v>
      </c>
      <c r="P1145" s="113">
        <v>30</v>
      </c>
      <c r="Q1145" s="113"/>
      <c r="R1145" s="113"/>
      <c r="S1145" s="113"/>
      <c r="T1145" s="113"/>
      <c r="U1145" s="113"/>
      <c r="V1145" s="113">
        <v>3</v>
      </c>
      <c r="W1145" s="113"/>
      <c r="X1145" s="113">
        <v>1</v>
      </c>
      <c r="Y1145" s="113">
        <v>10</v>
      </c>
      <c r="Z1145" s="85">
        <v>3</v>
      </c>
      <c r="AA1145" s="85">
        <v>12</v>
      </c>
      <c r="AG1145" t="str">
        <f t="shared" si="230"/>
        <v>Dorset</v>
      </c>
      <c r="AH1145" t="s">
        <v>2392</v>
      </c>
      <c r="AI1145">
        <v>1</v>
      </c>
      <c r="AK1145" s="92">
        <v>50</v>
      </c>
      <c r="AL1145" s="94">
        <v>3</v>
      </c>
      <c r="AM1145" s="94">
        <v>15</v>
      </c>
      <c r="AN1145" s="98">
        <v>17725</v>
      </c>
      <c r="AO1145" s="98">
        <f t="shared" si="240"/>
        <v>50003</v>
      </c>
      <c r="AP1145" s="8" t="s">
        <v>1353</v>
      </c>
      <c r="AQ1145">
        <f t="shared" si="237"/>
        <v>5017725</v>
      </c>
    </row>
    <row r="1146" spans="1:43" ht="13" hidden="1" customHeight="1" outlineLevel="1">
      <c r="A1146" t="s">
        <v>591</v>
      </c>
      <c r="B1146" s="8" t="s">
        <v>642</v>
      </c>
      <c r="C1146" s="1">
        <f t="shared" si="231"/>
        <v>417</v>
      </c>
      <c r="D1146" s="6">
        <f>IF(N1146&gt;0, RANK(N1146,(N1146:P1146,Q1146:AE1146)),0)</f>
        <v>2</v>
      </c>
      <c r="E1146" s="6">
        <f>IF(O1146&gt;0,RANK(O1146,(N1146:P1146,Q1146:AE1146)),0)</f>
        <v>1</v>
      </c>
      <c r="F1146" s="6">
        <f t="shared" si="232"/>
        <v>3</v>
      </c>
      <c r="G1146" s="1">
        <f t="shared" si="238"/>
        <v>104</v>
      </c>
      <c r="H1146" s="2">
        <f t="shared" si="239"/>
        <v>0.24940047961630696</v>
      </c>
      <c r="I1146" s="7"/>
      <c r="J1146" s="2">
        <f t="shared" si="233"/>
        <v>0.34052757793764987</v>
      </c>
      <c r="K1146" s="2">
        <f t="shared" si="234"/>
        <v>0.58992805755395683</v>
      </c>
      <c r="L1146" s="2">
        <f t="shared" si="235"/>
        <v>2.3980815347721823E-2</v>
      </c>
      <c r="M1146" s="2">
        <f t="shared" si="236"/>
        <v>4.5563549160671471E-2</v>
      </c>
      <c r="N1146" s="113">
        <v>142</v>
      </c>
      <c r="O1146" s="113">
        <v>246</v>
      </c>
      <c r="P1146" s="113">
        <v>10</v>
      </c>
      <c r="Q1146" s="113"/>
      <c r="R1146" s="113"/>
      <c r="S1146" s="113"/>
      <c r="T1146" s="113"/>
      <c r="U1146" s="113"/>
      <c r="V1146" s="113">
        <v>2</v>
      </c>
      <c r="W1146" s="113"/>
      <c r="X1146" s="113">
        <v>0</v>
      </c>
      <c r="Y1146" s="113">
        <v>6</v>
      </c>
      <c r="Z1146" s="85">
        <v>5</v>
      </c>
      <c r="AA1146" s="85">
        <v>6</v>
      </c>
      <c r="AG1146" t="str">
        <f t="shared" si="230"/>
        <v>Dover</v>
      </c>
      <c r="AH1146" t="s">
        <v>96</v>
      </c>
      <c r="AI1146">
        <v>1</v>
      </c>
      <c r="AK1146" s="92">
        <v>50</v>
      </c>
      <c r="AL1146" s="94">
        <v>25</v>
      </c>
      <c r="AM1146" s="94">
        <v>20</v>
      </c>
      <c r="AN1146" s="98">
        <v>17875</v>
      </c>
      <c r="AO1146" s="98">
        <f t="shared" si="240"/>
        <v>50025</v>
      </c>
      <c r="AP1146" s="8" t="s">
        <v>1353</v>
      </c>
      <c r="AQ1146">
        <f t="shared" si="237"/>
        <v>5017875</v>
      </c>
    </row>
    <row r="1147" spans="1:43" ht="13" hidden="1" customHeight="1" outlineLevel="1">
      <c r="A1147" t="s">
        <v>911</v>
      </c>
      <c r="B1147" s="8" t="s">
        <v>642</v>
      </c>
      <c r="C1147" s="1">
        <f t="shared" si="231"/>
        <v>794</v>
      </c>
      <c r="D1147" s="6">
        <f>IF(N1147&gt;0, RANK(N1147,(N1147:P1147,Q1147:AE1147)),0)</f>
        <v>2</v>
      </c>
      <c r="E1147" s="6">
        <f>IF(O1147&gt;0,RANK(O1147,(N1147:P1147,Q1147:AE1147)),0)</f>
        <v>1</v>
      </c>
      <c r="F1147" s="6">
        <f t="shared" si="232"/>
        <v>3</v>
      </c>
      <c r="G1147" s="1">
        <f t="shared" si="238"/>
        <v>46</v>
      </c>
      <c r="H1147" s="2">
        <f t="shared" si="239"/>
        <v>5.793450881612091E-2</v>
      </c>
      <c r="I1147" s="7"/>
      <c r="J1147" s="2">
        <f t="shared" si="233"/>
        <v>0.43073047858942065</v>
      </c>
      <c r="K1147" s="2">
        <f t="shared" si="234"/>
        <v>0.48866498740554154</v>
      </c>
      <c r="L1147" s="2">
        <f t="shared" si="235"/>
        <v>3.1486146095717885E-2</v>
      </c>
      <c r="M1147" s="2">
        <f t="shared" si="236"/>
        <v>4.911838790931998E-2</v>
      </c>
      <c r="N1147" s="113">
        <v>342</v>
      </c>
      <c r="O1147" s="113">
        <v>388</v>
      </c>
      <c r="P1147" s="113">
        <v>25</v>
      </c>
      <c r="Q1147" s="113"/>
      <c r="R1147" s="113"/>
      <c r="S1147" s="113"/>
      <c r="T1147" s="113"/>
      <c r="U1147" s="113"/>
      <c r="V1147" s="113">
        <v>1</v>
      </c>
      <c r="W1147" s="113"/>
      <c r="X1147" s="113">
        <v>2</v>
      </c>
      <c r="Y1147" s="113">
        <v>11</v>
      </c>
      <c r="Z1147" s="85">
        <v>8</v>
      </c>
      <c r="AA1147" s="85">
        <v>17</v>
      </c>
      <c r="AG1147" t="str">
        <f t="shared" si="230"/>
        <v>Dummerston</v>
      </c>
      <c r="AH1147" t="s">
        <v>96</v>
      </c>
      <c r="AI1147">
        <v>1</v>
      </c>
      <c r="AK1147" s="92">
        <v>50</v>
      </c>
      <c r="AL1147" s="94">
        <v>25</v>
      </c>
      <c r="AM1147" s="94">
        <v>25</v>
      </c>
      <c r="AN1147" s="98">
        <v>18325</v>
      </c>
      <c r="AO1147" s="98">
        <f t="shared" si="240"/>
        <v>50025</v>
      </c>
      <c r="AP1147" s="8" t="s">
        <v>1353</v>
      </c>
      <c r="AQ1147">
        <f t="shared" si="237"/>
        <v>5018325</v>
      </c>
    </row>
    <row r="1148" spans="1:43" ht="13" hidden="1" customHeight="1" outlineLevel="1">
      <c r="A1148" t="s">
        <v>2103</v>
      </c>
      <c r="B1148" s="8" t="s">
        <v>642</v>
      </c>
      <c r="C1148" s="1">
        <f t="shared" si="231"/>
        <v>414</v>
      </c>
      <c r="D1148" s="6">
        <f>IF(N1148&gt;0, RANK(N1148,(N1148:P1148,Q1148:AE1148)),0)</f>
        <v>1</v>
      </c>
      <c r="E1148" s="6">
        <f>IF(O1148&gt;0,RANK(O1148,(N1148:P1148,Q1148:AE1148)),0)</f>
        <v>2</v>
      </c>
      <c r="F1148" s="6">
        <f t="shared" si="232"/>
        <v>3</v>
      </c>
      <c r="G1148" s="1">
        <f t="shared" si="238"/>
        <v>22</v>
      </c>
      <c r="H1148" s="2">
        <f t="shared" si="239"/>
        <v>5.3140096618357488E-2</v>
      </c>
      <c r="I1148" s="7"/>
      <c r="J1148" s="2">
        <f t="shared" si="233"/>
        <v>0.49033816425120774</v>
      </c>
      <c r="K1148" s="2">
        <f t="shared" si="234"/>
        <v>0.43719806763285024</v>
      </c>
      <c r="L1148" s="2">
        <f t="shared" si="235"/>
        <v>3.6231884057971016E-2</v>
      </c>
      <c r="M1148" s="2">
        <f t="shared" si="236"/>
        <v>3.6231884057971057E-2</v>
      </c>
      <c r="N1148" s="113">
        <v>203</v>
      </c>
      <c r="O1148" s="113">
        <v>181</v>
      </c>
      <c r="P1148" s="113">
        <v>15</v>
      </c>
      <c r="Q1148" s="113"/>
      <c r="R1148" s="113"/>
      <c r="S1148" s="113"/>
      <c r="T1148" s="113"/>
      <c r="U1148" s="113"/>
      <c r="V1148" s="113">
        <v>1</v>
      </c>
      <c r="W1148" s="113"/>
      <c r="X1148" s="113">
        <v>0</v>
      </c>
      <c r="Y1148" s="113">
        <v>6</v>
      </c>
      <c r="Z1148" s="85">
        <v>5</v>
      </c>
      <c r="AA1148" s="85">
        <v>3</v>
      </c>
      <c r="AG1148" t="str">
        <f t="shared" si="230"/>
        <v>Duxbury</v>
      </c>
      <c r="AH1148" t="s">
        <v>2757</v>
      </c>
      <c r="AI1148">
        <v>1</v>
      </c>
      <c r="AK1148" s="92">
        <v>50</v>
      </c>
      <c r="AL1148" s="94">
        <v>23</v>
      </c>
      <c r="AM1148" s="94">
        <v>30</v>
      </c>
      <c r="AN1148" s="98">
        <v>18550</v>
      </c>
      <c r="AO1148" s="98">
        <f t="shared" si="240"/>
        <v>50023</v>
      </c>
      <c r="AP1148" s="8" t="s">
        <v>1353</v>
      </c>
      <c r="AQ1148">
        <f t="shared" si="237"/>
        <v>5018550</v>
      </c>
    </row>
    <row r="1149" spans="1:43" ht="13" hidden="1" customHeight="1" outlineLevel="1">
      <c r="A1149" t="s">
        <v>2354</v>
      </c>
      <c r="B1149" s="8" t="s">
        <v>642</v>
      </c>
      <c r="C1149" s="1">
        <f t="shared" si="231"/>
        <v>102</v>
      </c>
      <c r="D1149" s="6">
        <f>IF(N1149&gt;0, RANK(N1149,(N1149:P1149,Q1149:AE1149)),0)</f>
        <v>1</v>
      </c>
      <c r="E1149" s="6">
        <f>IF(O1149&gt;0,RANK(O1149,(N1149:P1149,Q1149:AE1149)),0)</f>
        <v>2</v>
      </c>
      <c r="F1149" s="6">
        <f t="shared" si="232"/>
        <v>3</v>
      </c>
      <c r="G1149" s="1">
        <f t="shared" si="238"/>
        <v>11</v>
      </c>
      <c r="H1149" s="2">
        <f t="shared" si="239"/>
        <v>0.10784313725490197</v>
      </c>
      <c r="I1149" s="7"/>
      <c r="J1149" s="2">
        <f t="shared" si="233"/>
        <v>0.52941176470588236</v>
      </c>
      <c r="K1149" s="2">
        <f t="shared" si="234"/>
        <v>0.42156862745098039</v>
      </c>
      <c r="L1149" s="2">
        <f t="shared" si="235"/>
        <v>1.9607843137254902E-2</v>
      </c>
      <c r="M1149" s="2">
        <f t="shared" si="236"/>
        <v>2.9411764705882346E-2</v>
      </c>
      <c r="N1149" s="113">
        <v>54</v>
      </c>
      <c r="O1149" s="113">
        <v>43</v>
      </c>
      <c r="P1149" s="113">
        <v>2</v>
      </c>
      <c r="Q1149" s="113"/>
      <c r="R1149" s="113"/>
      <c r="S1149" s="113"/>
      <c r="T1149" s="113"/>
      <c r="U1149" s="113"/>
      <c r="V1149" s="113">
        <v>0</v>
      </c>
      <c r="W1149" s="113"/>
      <c r="X1149" s="113">
        <v>0</v>
      </c>
      <c r="Y1149" s="113">
        <v>2</v>
      </c>
      <c r="Z1149" s="85">
        <v>0</v>
      </c>
      <c r="AA1149" s="85">
        <v>1</v>
      </c>
      <c r="AG1149" t="str">
        <f t="shared" si="230"/>
        <v>East Haven</v>
      </c>
      <c r="AH1149" t="s">
        <v>1956</v>
      </c>
      <c r="AI1149">
        <v>1</v>
      </c>
      <c r="AK1149" s="92">
        <v>50</v>
      </c>
      <c r="AL1149" s="94">
        <v>9</v>
      </c>
      <c r="AM1149" s="94">
        <v>40</v>
      </c>
      <c r="AN1149" s="98">
        <v>21250</v>
      </c>
      <c r="AO1149" s="98">
        <f t="shared" si="240"/>
        <v>50009</v>
      </c>
      <c r="AP1149" s="8" t="s">
        <v>1353</v>
      </c>
      <c r="AQ1149">
        <f t="shared" si="237"/>
        <v>5021250</v>
      </c>
    </row>
    <row r="1150" spans="1:43" ht="13" hidden="1" customHeight="1" outlineLevel="1">
      <c r="A1150" t="s">
        <v>1713</v>
      </c>
      <c r="B1150" s="8" t="s">
        <v>642</v>
      </c>
      <c r="C1150" s="1">
        <f t="shared" si="231"/>
        <v>1170</v>
      </c>
      <c r="D1150" s="6">
        <f>IF(N1150&gt;0, RANK(N1150,(N1150:P1150,Q1150:AE1150)),0)</f>
        <v>2</v>
      </c>
      <c r="E1150" s="6">
        <f>IF(O1150&gt;0,RANK(O1150,(N1150:P1150,Q1150:AE1150)),0)</f>
        <v>1</v>
      </c>
      <c r="F1150" s="6">
        <f t="shared" si="232"/>
        <v>3</v>
      </c>
      <c r="G1150" s="1">
        <f t="shared" si="238"/>
        <v>239</v>
      </c>
      <c r="H1150" s="2">
        <f t="shared" si="239"/>
        <v>0.20427350427350427</v>
      </c>
      <c r="I1150" s="7"/>
      <c r="J1150" s="2">
        <f t="shared" si="233"/>
        <v>0.3683760683760684</v>
      </c>
      <c r="K1150" s="2">
        <f t="shared" si="234"/>
        <v>0.57264957264957261</v>
      </c>
      <c r="L1150" s="2">
        <f t="shared" si="235"/>
        <v>3.3333333333333333E-2</v>
      </c>
      <c r="M1150" s="2">
        <f t="shared" si="236"/>
        <v>2.5641025641025654E-2</v>
      </c>
      <c r="N1150" s="113">
        <v>431</v>
      </c>
      <c r="O1150" s="113">
        <v>670</v>
      </c>
      <c r="P1150" s="113">
        <v>39</v>
      </c>
      <c r="Q1150" s="113"/>
      <c r="R1150" s="113"/>
      <c r="S1150" s="113"/>
      <c r="T1150" s="113"/>
      <c r="U1150" s="113"/>
      <c r="V1150" s="113">
        <v>3</v>
      </c>
      <c r="W1150" s="113"/>
      <c r="X1150" s="113">
        <v>0</v>
      </c>
      <c r="Y1150" s="113">
        <v>8</v>
      </c>
      <c r="Z1150" s="85">
        <v>8</v>
      </c>
      <c r="AA1150" s="85">
        <v>11</v>
      </c>
      <c r="AG1150" t="str">
        <f t="shared" ref="AG1150:AG1212" si="241">A1150</f>
        <v>East Montpelier</v>
      </c>
      <c r="AH1150" t="s">
        <v>2757</v>
      </c>
      <c r="AI1150">
        <v>1</v>
      </c>
      <c r="AK1150" s="92">
        <v>50</v>
      </c>
      <c r="AL1150" s="94">
        <v>23</v>
      </c>
      <c r="AM1150" s="94">
        <v>35</v>
      </c>
      <c r="AN1150" s="98">
        <v>21925</v>
      </c>
      <c r="AO1150" s="98">
        <f t="shared" si="240"/>
        <v>50023</v>
      </c>
      <c r="AP1150" s="8" t="s">
        <v>1353</v>
      </c>
      <c r="AQ1150">
        <f t="shared" si="237"/>
        <v>5021925</v>
      </c>
    </row>
    <row r="1151" spans="1:43" ht="13" hidden="1" customHeight="1" outlineLevel="1">
      <c r="A1151" t="s">
        <v>1386</v>
      </c>
      <c r="B1151" s="8" t="s">
        <v>642</v>
      </c>
      <c r="C1151" s="1">
        <f t="shared" si="231"/>
        <v>243</v>
      </c>
      <c r="D1151" s="6">
        <f>IF(N1151&gt;0, RANK(N1151,(N1151:P1151,Q1151:AE1151)),0)</f>
        <v>2</v>
      </c>
      <c r="E1151" s="6">
        <f>IF(O1151&gt;0,RANK(O1151,(N1151:P1151,Q1151:AE1151)),0)</f>
        <v>1</v>
      </c>
      <c r="F1151" s="6">
        <f t="shared" si="232"/>
        <v>4</v>
      </c>
      <c r="G1151" s="1">
        <f t="shared" si="238"/>
        <v>27</v>
      </c>
      <c r="H1151" s="2">
        <f t="shared" si="239"/>
        <v>0.1111111111111111</v>
      </c>
      <c r="I1151" s="7"/>
      <c r="J1151" s="2">
        <f t="shared" si="233"/>
        <v>0.40740740740740738</v>
      </c>
      <c r="K1151" s="2">
        <f t="shared" si="234"/>
        <v>0.51851851851851849</v>
      </c>
      <c r="L1151" s="2">
        <f t="shared" si="235"/>
        <v>1.646090534979424E-2</v>
      </c>
      <c r="M1151" s="2">
        <f t="shared" si="236"/>
        <v>5.761316872427983E-2</v>
      </c>
      <c r="N1151" s="113">
        <v>99</v>
      </c>
      <c r="O1151" s="113">
        <v>126</v>
      </c>
      <c r="P1151" s="113">
        <v>4</v>
      </c>
      <c r="Q1151" s="113"/>
      <c r="R1151" s="113"/>
      <c r="S1151" s="113"/>
      <c r="T1151" s="113"/>
      <c r="U1151" s="113"/>
      <c r="V1151" s="113">
        <v>2</v>
      </c>
      <c r="W1151" s="113"/>
      <c r="X1151" s="113">
        <v>0</v>
      </c>
      <c r="Y1151" s="113">
        <v>3</v>
      </c>
      <c r="Z1151" s="85">
        <v>7</v>
      </c>
      <c r="AA1151" s="85">
        <v>2</v>
      </c>
      <c r="AG1151" t="str">
        <f t="shared" si="241"/>
        <v>Eden</v>
      </c>
      <c r="AH1151" t="s">
        <v>23</v>
      </c>
      <c r="AI1151">
        <v>1</v>
      </c>
      <c r="AK1151" s="92">
        <v>50</v>
      </c>
      <c r="AL1151" s="94">
        <v>15</v>
      </c>
      <c r="AM1151" s="94">
        <v>15</v>
      </c>
      <c r="AN1151" s="98">
        <v>23500</v>
      </c>
      <c r="AO1151" s="98">
        <f t="shared" si="240"/>
        <v>50015</v>
      </c>
      <c r="AP1151" s="8" t="s">
        <v>1353</v>
      </c>
      <c r="AQ1151">
        <f t="shared" si="237"/>
        <v>5023500</v>
      </c>
    </row>
    <row r="1152" spans="1:43" ht="13" hidden="1" customHeight="1" outlineLevel="1">
      <c r="A1152" t="s">
        <v>2549</v>
      </c>
      <c r="B1152" s="8" t="s">
        <v>642</v>
      </c>
      <c r="C1152" s="1">
        <f t="shared" si="231"/>
        <v>248</v>
      </c>
      <c r="D1152" s="6">
        <f>IF(N1152&gt;0, RANK(N1152,(N1152:P1152,Q1152:AE1152)),0)</f>
        <v>1</v>
      </c>
      <c r="E1152" s="6">
        <f>IF(O1152&gt;0,RANK(O1152,(N1152:P1152,Q1152:AE1152)),0)</f>
        <v>2</v>
      </c>
      <c r="F1152" s="6">
        <f t="shared" si="232"/>
        <v>3</v>
      </c>
      <c r="G1152" s="1">
        <f t="shared" si="238"/>
        <v>37</v>
      </c>
      <c r="H1152" s="2">
        <f t="shared" si="239"/>
        <v>0.14919354838709678</v>
      </c>
      <c r="I1152" s="7"/>
      <c r="J1152" s="2">
        <f t="shared" si="233"/>
        <v>0.54435483870967738</v>
      </c>
      <c r="K1152" s="2">
        <f t="shared" si="234"/>
        <v>0.39516129032258063</v>
      </c>
      <c r="L1152" s="2">
        <f t="shared" si="235"/>
        <v>4.8387096774193547E-2</v>
      </c>
      <c r="M1152" s="2">
        <f t="shared" si="236"/>
        <v>1.2096774193548446E-2</v>
      </c>
      <c r="N1152" s="113">
        <v>135</v>
      </c>
      <c r="O1152" s="113">
        <v>98</v>
      </c>
      <c r="P1152" s="113">
        <v>12</v>
      </c>
      <c r="Q1152" s="113"/>
      <c r="R1152" s="113"/>
      <c r="S1152" s="113"/>
      <c r="T1152" s="113"/>
      <c r="U1152" s="113"/>
      <c r="V1152" s="113">
        <v>1</v>
      </c>
      <c r="W1152" s="113"/>
      <c r="X1152" s="113">
        <v>0</v>
      </c>
      <c r="Y1152" s="113">
        <v>0</v>
      </c>
      <c r="Z1152" s="85">
        <v>1</v>
      </c>
      <c r="AA1152" s="85">
        <v>1</v>
      </c>
      <c r="AG1152" t="str">
        <f t="shared" si="241"/>
        <v>Elmore</v>
      </c>
      <c r="AH1152" t="s">
        <v>23</v>
      </c>
      <c r="AI1152">
        <v>1</v>
      </c>
      <c r="AK1152" s="92">
        <v>50</v>
      </c>
      <c r="AL1152" s="94">
        <v>15</v>
      </c>
      <c r="AM1152" s="94">
        <v>20</v>
      </c>
      <c r="AN1152" s="98">
        <v>23725</v>
      </c>
      <c r="AO1152" s="98">
        <f t="shared" si="240"/>
        <v>50015</v>
      </c>
      <c r="AP1152" s="8" t="s">
        <v>1353</v>
      </c>
      <c r="AQ1152">
        <f t="shared" si="237"/>
        <v>5023725</v>
      </c>
    </row>
    <row r="1153" spans="1:52" ht="13" hidden="1" customHeight="1" outlineLevel="1">
      <c r="A1153" t="s">
        <v>595</v>
      </c>
      <c r="B1153" s="8" t="s">
        <v>642</v>
      </c>
      <c r="C1153" s="1">
        <f t="shared" ref="C1153:C1215" si="242">SUM(N1153:AE1153)</f>
        <v>1018</v>
      </c>
      <c r="D1153" s="6">
        <f>IF(N1153&gt;0, RANK(N1153,(N1153:P1153,Q1153:AE1153)),0)</f>
        <v>2</v>
      </c>
      <c r="E1153" s="6">
        <f>IF(O1153&gt;0,RANK(O1153,(N1153:P1153,Q1153:AE1153)),0)</f>
        <v>1</v>
      </c>
      <c r="F1153" s="6">
        <f t="shared" ref="F1153:F1215" si="243">IF(P1153&gt;0,RANK(P1153,(N1153:AE1153)),0)</f>
        <v>3</v>
      </c>
      <c r="G1153" s="1">
        <f t="shared" si="238"/>
        <v>6</v>
      </c>
      <c r="H1153" s="2">
        <f t="shared" si="239"/>
        <v>5.893909626719057E-3</v>
      </c>
      <c r="I1153" s="7"/>
      <c r="J1153" s="2">
        <f t="shared" ref="J1153:J1215" si="244">IF(C1153=0,"-",N1153/C1153)</f>
        <v>0.46660117878192536</v>
      </c>
      <c r="K1153" s="2">
        <f t="shared" ref="K1153:K1215" si="245">IF(C1153=0,"-",O1153/C1153)</f>
        <v>0.4724950884086444</v>
      </c>
      <c r="L1153" s="2">
        <f t="shared" ref="L1153:L1215" si="246">IF(C1153=0,"-",P1153/C1153)</f>
        <v>3.0451866404715127E-2</v>
      </c>
      <c r="M1153" s="2">
        <f t="shared" ref="M1153:M1215" si="247">IF(C1153=0,"-",(1-J1153-K1153-L1153))</f>
        <v>3.0451866404715162E-2</v>
      </c>
      <c r="N1153" s="113">
        <v>475</v>
      </c>
      <c r="O1153" s="113">
        <v>481</v>
      </c>
      <c r="P1153" s="113">
        <v>31</v>
      </c>
      <c r="Q1153" s="113"/>
      <c r="R1153" s="113"/>
      <c r="S1153" s="113"/>
      <c r="T1153" s="113"/>
      <c r="U1153" s="113"/>
      <c r="V1153" s="113">
        <v>2</v>
      </c>
      <c r="W1153" s="113"/>
      <c r="X1153" s="113">
        <v>2</v>
      </c>
      <c r="Y1153" s="113">
        <v>11</v>
      </c>
      <c r="Z1153" s="85">
        <v>8</v>
      </c>
      <c r="AA1153" s="85">
        <v>8</v>
      </c>
      <c r="AG1153" t="str">
        <f t="shared" si="241"/>
        <v>Enosburg</v>
      </c>
      <c r="AH1153" t="s">
        <v>2924</v>
      </c>
      <c r="AI1153">
        <v>1</v>
      </c>
      <c r="AK1153" s="92">
        <v>50</v>
      </c>
      <c r="AL1153" s="94">
        <v>11</v>
      </c>
      <c r="AM1153" s="94">
        <v>20</v>
      </c>
      <c r="AN1153" s="98">
        <v>23875</v>
      </c>
      <c r="AO1153" s="98">
        <f t="shared" si="240"/>
        <v>50011</v>
      </c>
      <c r="AP1153" s="8" t="s">
        <v>1353</v>
      </c>
      <c r="AQ1153">
        <f t="shared" ref="AQ1153:AQ1215" si="248">AK1153*100000+AN1153</f>
        <v>5023875</v>
      </c>
      <c r="AZ1153" t="s">
        <v>1807</v>
      </c>
    </row>
    <row r="1154" spans="1:52" ht="13" hidden="1" customHeight="1" outlineLevel="1">
      <c r="A1154" t="s">
        <v>1956</v>
      </c>
      <c r="B1154" s="8" t="s">
        <v>642</v>
      </c>
      <c r="C1154" s="1">
        <f t="shared" si="242"/>
        <v>6373</v>
      </c>
      <c r="D1154" s="6">
        <f>IF(N1154&gt;0, RANK(N1154,(N1154:P1154,Q1154:AE1154)),0)</f>
        <v>2</v>
      </c>
      <c r="E1154" s="6">
        <f>IF(O1154&gt;0,RANK(O1154,(N1154:P1154,Q1154:AE1154)),0)</f>
        <v>1</v>
      </c>
      <c r="F1154" s="6">
        <f t="shared" si="243"/>
        <v>3</v>
      </c>
      <c r="G1154" s="1">
        <f t="shared" si="238"/>
        <v>1073</v>
      </c>
      <c r="H1154" s="2">
        <f t="shared" si="239"/>
        <v>0.16836654636748785</v>
      </c>
      <c r="I1154" s="7"/>
      <c r="J1154" s="2">
        <f t="shared" si="244"/>
        <v>0.37156755060411112</v>
      </c>
      <c r="K1154" s="2">
        <f t="shared" si="245"/>
        <v>0.53993409697159889</v>
      </c>
      <c r="L1154" s="2">
        <f t="shared" si="246"/>
        <v>7.1708771379256242E-2</v>
      </c>
      <c r="M1154" s="2">
        <f t="shared" si="247"/>
        <v>1.6789581045033697E-2</v>
      </c>
      <c r="N1154" s="113">
        <v>2368</v>
      </c>
      <c r="O1154" s="113">
        <v>3441</v>
      </c>
      <c r="P1154" s="113">
        <v>457</v>
      </c>
      <c r="Q1154" s="113"/>
      <c r="R1154" s="113"/>
      <c r="S1154" s="113"/>
      <c r="T1154" s="113"/>
      <c r="U1154" s="113"/>
      <c r="V1154" s="113">
        <v>18</v>
      </c>
      <c r="W1154" s="113"/>
      <c r="X1154" s="113">
        <v>0</v>
      </c>
      <c r="Y1154" s="113">
        <v>48</v>
      </c>
      <c r="Z1154" s="85">
        <v>23</v>
      </c>
      <c r="AA1154" s="85">
        <v>18</v>
      </c>
      <c r="AG1154" t="str">
        <f t="shared" si="241"/>
        <v>Essex</v>
      </c>
      <c r="AH1154" t="s">
        <v>1116</v>
      </c>
      <c r="AI1154">
        <v>1</v>
      </c>
      <c r="AK1154" s="92">
        <v>50</v>
      </c>
      <c r="AL1154" s="94">
        <v>7</v>
      </c>
      <c r="AM1154" s="94">
        <v>30</v>
      </c>
      <c r="AN1154" s="98">
        <v>24175</v>
      </c>
      <c r="AO1154" s="98">
        <f t="shared" si="240"/>
        <v>50007</v>
      </c>
      <c r="AP1154" s="8" t="s">
        <v>1353</v>
      </c>
      <c r="AQ1154">
        <f t="shared" si="248"/>
        <v>5024175</v>
      </c>
    </row>
    <row r="1155" spans="1:52" ht="13" hidden="1" customHeight="1" outlineLevel="1">
      <c r="A1155" t="s">
        <v>609</v>
      </c>
      <c r="B1155" s="8" t="s">
        <v>642</v>
      </c>
      <c r="C1155" s="1">
        <f t="shared" si="242"/>
        <v>950</v>
      </c>
      <c r="D1155" s="6">
        <f>IF(N1155&gt;0, RANK(N1155,(N1155:P1155,Q1155:AE1155)),0)</f>
        <v>2</v>
      </c>
      <c r="E1155" s="6">
        <f>IF(O1155&gt;0,RANK(O1155,(N1155:P1155,Q1155:AE1155)),0)</f>
        <v>1</v>
      </c>
      <c r="F1155" s="6">
        <f t="shared" si="243"/>
        <v>4</v>
      </c>
      <c r="G1155" s="1">
        <f t="shared" si="238"/>
        <v>123</v>
      </c>
      <c r="H1155" s="2">
        <f t="shared" si="239"/>
        <v>0.12947368421052632</v>
      </c>
      <c r="I1155" s="7"/>
      <c r="J1155" s="2">
        <f t="shared" si="244"/>
        <v>0.27684210526315789</v>
      </c>
      <c r="K1155" s="2">
        <f t="shared" si="245"/>
        <v>0.40631578947368419</v>
      </c>
      <c r="L1155" s="2">
        <f t="shared" si="246"/>
        <v>9.1578947368421051E-2</v>
      </c>
      <c r="M1155" s="2">
        <f t="shared" si="247"/>
        <v>0.22526315789473689</v>
      </c>
      <c r="N1155" s="113">
        <v>263</v>
      </c>
      <c r="O1155" s="113">
        <v>386</v>
      </c>
      <c r="P1155" s="113">
        <v>87</v>
      </c>
      <c r="Q1155" s="113"/>
      <c r="R1155" s="113"/>
      <c r="S1155" s="113"/>
      <c r="T1155" s="113"/>
      <c r="U1155" s="113"/>
      <c r="V1155" s="113">
        <v>2</v>
      </c>
      <c r="W1155" s="113"/>
      <c r="X1155" s="113">
        <v>0</v>
      </c>
      <c r="Y1155" s="113">
        <v>205</v>
      </c>
      <c r="Z1155" s="85">
        <v>4</v>
      </c>
      <c r="AA1155" s="85">
        <v>3</v>
      </c>
      <c r="AG1155" t="str">
        <f t="shared" si="241"/>
        <v>Fair Haven</v>
      </c>
      <c r="AH1155" t="s">
        <v>724</v>
      </c>
      <c r="AI1155">
        <v>1</v>
      </c>
      <c r="AK1155" s="92">
        <v>50</v>
      </c>
      <c r="AL1155" s="94">
        <v>21</v>
      </c>
      <c r="AM1155" s="94">
        <v>35</v>
      </c>
      <c r="AN1155" s="98">
        <v>25375</v>
      </c>
      <c r="AO1155" s="98">
        <f t="shared" si="240"/>
        <v>50021</v>
      </c>
      <c r="AP1155" s="8" t="s">
        <v>1353</v>
      </c>
      <c r="AQ1155">
        <f t="shared" si="248"/>
        <v>5025375</v>
      </c>
    </row>
    <row r="1156" spans="1:52" ht="13" hidden="1" customHeight="1" outlineLevel="1">
      <c r="A1156" t="s">
        <v>1433</v>
      </c>
      <c r="B1156" s="8" t="s">
        <v>642</v>
      </c>
      <c r="C1156" s="1">
        <f t="shared" si="242"/>
        <v>1083</v>
      </c>
      <c r="D1156" s="6">
        <f>IF(N1156&gt;0, RANK(N1156,(N1156:P1156,Q1156:AE1156)),0)</f>
        <v>2</v>
      </c>
      <c r="E1156" s="6">
        <f>IF(O1156&gt;0,RANK(O1156,(N1156:P1156,Q1156:AE1156)),0)</f>
        <v>1</v>
      </c>
      <c r="F1156" s="6">
        <f t="shared" si="243"/>
        <v>3</v>
      </c>
      <c r="G1156" s="1">
        <f t="shared" si="238"/>
        <v>88</v>
      </c>
      <c r="H1156" s="2">
        <f t="shared" si="239"/>
        <v>8.1255771006463529E-2</v>
      </c>
      <c r="I1156" s="7"/>
      <c r="J1156" s="2">
        <f t="shared" si="244"/>
        <v>0.39796860572483839</v>
      </c>
      <c r="K1156" s="2">
        <f t="shared" si="245"/>
        <v>0.47922437673130192</v>
      </c>
      <c r="L1156" s="2">
        <f t="shared" si="246"/>
        <v>8.4025854108956605E-2</v>
      </c>
      <c r="M1156" s="2">
        <f t="shared" si="247"/>
        <v>3.8781163434903093E-2</v>
      </c>
      <c r="N1156" s="113">
        <v>431</v>
      </c>
      <c r="O1156" s="113">
        <v>519</v>
      </c>
      <c r="P1156" s="113">
        <v>91</v>
      </c>
      <c r="Q1156" s="113"/>
      <c r="R1156" s="113"/>
      <c r="S1156" s="113"/>
      <c r="T1156" s="113"/>
      <c r="U1156" s="113"/>
      <c r="V1156" s="113">
        <v>2</v>
      </c>
      <c r="W1156" s="113"/>
      <c r="X1156" s="113">
        <v>3</v>
      </c>
      <c r="Y1156" s="113">
        <v>22</v>
      </c>
      <c r="Z1156" s="85">
        <v>5</v>
      </c>
      <c r="AA1156" s="85">
        <v>10</v>
      </c>
      <c r="AG1156" t="str">
        <f t="shared" si="241"/>
        <v>Fairfax</v>
      </c>
      <c r="AH1156" t="s">
        <v>2924</v>
      </c>
      <c r="AI1156">
        <v>1</v>
      </c>
      <c r="AK1156" s="92">
        <v>50</v>
      </c>
      <c r="AL1156" s="94">
        <v>11</v>
      </c>
      <c r="AM1156" s="94">
        <v>25</v>
      </c>
      <c r="AN1156" s="98">
        <v>24925</v>
      </c>
      <c r="AO1156" s="98">
        <f t="shared" si="240"/>
        <v>50011</v>
      </c>
      <c r="AP1156" s="8" t="s">
        <v>1353</v>
      </c>
      <c r="AQ1156">
        <f t="shared" si="248"/>
        <v>5024925</v>
      </c>
    </row>
    <row r="1157" spans="1:52" ht="13" hidden="1" customHeight="1" outlineLevel="1">
      <c r="A1157" t="s">
        <v>2331</v>
      </c>
      <c r="B1157" s="8" t="s">
        <v>642</v>
      </c>
      <c r="C1157" s="1">
        <f t="shared" si="242"/>
        <v>580</v>
      </c>
      <c r="D1157" s="6">
        <f>IF(N1157&gt;0, RANK(N1157,(N1157:P1157,Q1157:AE1157)),0)</f>
        <v>1</v>
      </c>
      <c r="E1157" s="6">
        <f>IF(O1157&gt;0,RANK(O1157,(N1157:P1157,Q1157:AE1157)),0)</f>
        <v>2</v>
      </c>
      <c r="F1157" s="6">
        <f t="shared" si="243"/>
        <v>3</v>
      </c>
      <c r="G1157" s="1">
        <f t="shared" si="238"/>
        <v>2</v>
      </c>
      <c r="H1157" s="2">
        <f t="shared" si="239"/>
        <v>3.4482758620689655E-3</v>
      </c>
      <c r="I1157" s="7"/>
      <c r="J1157" s="2">
        <f t="shared" si="244"/>
        <v>0.47068965517241379</v>
      </c>
      <c r="K1157" s="2">
        <f t="shared" si="245"/>
        <v>0.46724137931034482</v>
      </c>
      <c r="L1157" s="2">
        <f t="shared" si="246"/>
        <v>3.2758620689655175E-2</v>
      </c>
      <c r="M1157" s="2">
        <f t="shared" si="247"/>
        <v>2.9310344827586217E-2</v>
      </c>
      <c r="N1157" s="113">
        <v>273</v>
      </c>
      <c r="O1157" s="113">
        <v>271</v>
      </c>
      <c r="P1157" s="113">
        <v>19</v>
      </c>
      <c r="Q1157" s="113"/>
      <c r="R1157" s="113"/>
      <c r="S1157" s="113"/>
      <c r="T1157" s="113"/>
      <c r="U1157" s="113"/>
      <c r="V1157" s="113">
        <v>3</v>
      </c>
      <c r="W1157" s="113"/>
      <c r="X1157" s="113">
        <v>0</v>
      </c>
      <c r="Y1157" s="113">
        <v>5</v>
      </c>
      <c r="Z1157" s="85">
        <v>4</v>
      </c>
      <c r="AA1157" s="85">
        <v>5</v>
      </c>
      <c r="AG1157" t="str">
        <f t="shared" si="241"/>
        <v>Fairfield</v>
      </c>
      <c r="AH1157" t="s">
        <v>2924</v>
      </c>
      <c r="AI1157">
        <v>1</v>
      </c>
      <c r="AK1157" s="92">
        <v>50</v>
      </c>
      <c r="AL1157" s="94">
        <v>11</v>
      </c>
      <c r="AM1157" s="94">
        <v>30</v>
      </c>
      <c r="AN1157" s="98">
        <v>25225</v>
      </c>
      <c r="AO1157" s="98">
        <f t="shared" si="240"/>
        <v>50011</v>
      </c>
      <c r="AP1157" s="8" t="s">
        <v>1353</v>
      </c>
      <c r="AQ1157">
        <f t="shared" si="248"/>
        <v>5025225</v>
      </c>
    </row>
    <row r="1158" spans="1:52" ht="13" hidden="1" customHeight="1" outlineLevel="1">
      <c r="A1158" t="s">
        <v>1660</v>
      </c>
      <c r="B1158" s="8" t="s">
        <v>642</v>
      </c>
      <c r="C1158" s="1">
        <f t="shared" si="242"/>
        <v>386</v>
      </c>
      <c r="D1158" s="6">
        <f>IF(N1158&gt;0, RANK(N1158,(N1158:P1158,Q1158:AE1158)),0)</f>
        <v>2</v>
      </c>
      <c r="E1158" s="6">
        <f>IF(O1158&gt;0,RANK(O1158,(N1158:P1158,Q1158:AE1158)),0)</f>
        <v>1</v>
      </c>
      <c r="F1158" s="6">
        <f t="shared" si="243"/>
        <v>3</v>
      </c>
      <c r="G1158" s="1">
        <f t="shared" si="238"/>
        <v>52</v>
      </c>
      <c r="H1158" s="2">
        <f t="shared" si="239"/>
        <v>0.13471502590673576</v>
      </c>
      <c r="I1158" s="7"/>
      <c r="J1158" s="2">
        <f t="shared" si="244"/>
        <v>0.40414507772020725</v>
      </c>
      <c r="K1158" s="2">
        <f t="shared" si="245"/>
        <v>0.53886010362694303</v>
      </c>
      <c r="L1158" s="2">
        <f t="shared" si="246"/>
        <v>3.1088082901554404E-2</v>
      </c>
      <c r="M1158" s="2">
        <f t="shared" si="247"/>
        <v>2.5906735751295318E-2</v>
      </c>
      <c r="N1158" s="113">
        <v>156</v>
      </c>
      <c r="O1158" s="113">
        <v>208</v>
      </c>
      <c r="P1158" s="113">
        <v>12</v>
      </c>
      <c r="Q1158" s="113"/>
      <c r="R1158" s="113"/>
      <c r="S1158" s="113"/>
      <c r="T1158" s="113"/>
      <c r="U1158" s="113"/>
      <c r="V1158" s="113">
        <v>0</v>
      </c>
      <c r="W1158" s="113"/>
      <c r="X1158" s="113">
        <v>2</v>
      </c>
      <c r="Y1158" s="113">
        <v>2</v>
      </c>
      <c r="Z1158" s="85">
        <v>3</v>
      </c>
      <c r="AA1158" s="85">
        <v>3</v>
      </c>
      <c r="AG1158" t="str">
        <f t="shared" si="241"/>
        <v>Fairlee</v>
      </c>
      <c r="AH1158" t="s">
        <v>736</v>
      </c>
      <c r="AI1158">
        <v>1</v>
      </c>
      <c r="AK1158" s="92">
        <v>50</v>
      </c>
      <c r="AL1158" s="94">
        <v>17</v>
      </c>
      <c r="AM1158" s="94">
        <v>30</v>
      </c>
      <c r="AN1158" s="98">
        <v>25675</v>
      </c>
      <c r="AO1158" s="98">
        <f t="shared" si="240"/>
        <v>50017</v>
      </c>
      <c r="AP1158" s="8" t="s">
        <v>1353</v>
      </c>
      <c r="AQ1158">
        <f t="shared" si="248"/>
        <v>5025675</v>
      </c>
    </row>
    <row r="1159" spans="1:52" ht="13" hidden="1" customHeight="1" outlineLevel="1">
      <c r="A1159" t="s">
        <v>279</v>
      </c>
      <c r="B1159" s="8" t="s">
        <v>642</v>
      </c>
      <c r="C1159" s="1">
        <f t="shared" si="242"/>
        <v>460</v>
      </c>
      <c r="D1159" s="6">
        <f>IF(N1159&gt;0, RANK(N1159,(N1159:P1159,Q1159:AE1159)),0)</f>
        <v>1</v>
      </c>
      <c r="E1159" s="6">
        <f>IF(O1159&gt;0,RANK(O1159,(N1159:P1159,Q1159:AE1159)),0)</f>
        <v>2</v>
      </c>
      <c r="F1159" s="6">
        <f t="shared" si="243"/>
        <v>3</v>
      </c>
      <c r="G1159" s="1">
        <f t="shared" si="238"/>
        <v>15</v>
      </c>
      <c r="H1159" s="2">
        <f t="shared" si="239"/>
        <v>3.2608695652173912E-2</v>
      </c>
      <c r="I1159" s="7"/>
      <c r="J1159" s="2">
        <f t="shared" si="244"/>
        <v>0.49782608695652175</v>
      </c>
      <c r="K1159" s="2">
        <f t="shared" si="245"/>
        <v>0.4652173913043478</v>
      </c>
      <c r="L1159" s="2">
        <f t="shared" si="246"/>
        <v>1.7391304347826087E-2</v>
      </c>
      <c r="M1159" s="2">
        <f t="shared" si="247"/>
        <v>1.9565217391304356E-2</v>
      </c>
      <c r="N1159" s="113">
        <v>229</v>
      </c>
      <c r="O1159" s="113">
        <v>214</v>
      </c>
      <c r="P1159" s="113">
        <v>8</v>
      </c>
      <c r="Q1159" s="113"/>
      <c r="R1159" s="113"/>
      <c r="S1159" s="113"/>
      <c r="T1159" s="113"/>
      <c r="U1159" s="113"/>
      <c r="V1159" s="113">
        <v>0</v>
      </c>
      <c r="W1159" s="113"/>
      <c r="X1159" s="113">
        <v>1</v>
      </c>
      <c r="Y1159" s="113">
        <v>1</v>
      </c>
      <c r="Z1159" s="85">
        <v>1</v>
      </c>
      <c r="AA1159" s="85">
        <v>6</v>
      </c>
      <c r="AG1159" t="str">
        <f t="shared" si="241"/>
        <v>Fayston</v>
      </c>
      <c r="AH1159" t="s">
        <v>2757</v>
      </c>
      <c r="AI1159">
        <v>1</v>
      </c>
      <c r="AK1159" s="92">
        <v>50</v>
      </c>
      <c r="AL1159" s="94">
        <v>23</v>
      </c>
      <c r="AM1159" s="94">
        <v>40</v>
      </c>
      <c r="AN1159" s="98">
        <v>25825</v>
      </c>
      <c r="AO1159" s="98">
        <f t="shared" si="240"/>
        <v>50023</v>
      </c>
      <c r="AP1159" s="8" t="s">
        <v>1353</v>
      </c>
      <c r="AQ1159">
        <f t="shared" si="248"/>
        <v>5025825</v>
      </c>
    </row>
    <row r="1160" spans="1:52" ht="13" hidden="1" customHeight="1" outlineLevel="1">
      <c r="A1160" t="s">
        <v>1734</v>
      </c>
      <c r="B1160" s="8" t="s">
        <v>642</v>
      </c>
      <c r="C1160" s="1">
        <f t="shared" si="242"/>
        <v>965</v>
      </c>
      <c r="D1160" s="6">
        <f>IF(N1160&gt;0, RANK(N1160,(N1160:P1160,Q1160:AE1160)),0)</f>
        <v>2</v>
      </c>
      <c r="E1160" s="6">
        <f>IF(O1160&gt;0,RANK(O1160,(N1160:P1160,Q1160:AE1160)),0)</f>
        <v>1</v>
      </c>
      <c r="F1160" s="6">
        <f t="shared" si="243"/>
        <v>3</v>
      </c>
      <c r="G1160" s="1">
        <f t="shared" si="238"/>
        <v>245</v>
      </c>
      <c r="H1160" s="2">
        <f t="shared" si="239"/>
        <v>0.25388601036269431</v>
      </c>
      <c r="I1160" s="7"/>
      <c r="J1160" s="2">
        <f t="shared" si="244"/>
        <v>0.32227979274611401</v>
      </c>
      <c r="K1160" s="2">
        <f t="shared" si="245"/>
        <v>0.57616580310880827</v>
      </c>
      <c r="L1160" s="2">
        <f t="shared" si="246"/>
        <v>6.9430051813471505E-2</v>
      </c>
      <c r="M1160" s="2">
        <f t="shared" si="247"/>
        <v>3.2124352331606154E-2</v>
      </c>
      <c r="N1160" s="113">
        <v>311</v>
      </c>
      <c r="O1160" s="113">
        <v>556</v>
      </c>
      <c r="P1160" s="113">
        <v>67</v>
      </c>
      <c r="Q1160" s="113"/>
      <c r="R1160" s="113"/>
      <c r="S1160" s="113"/>
      <c r="T1160" s="113"/>
      <c r="U1160" s="113"/>
      <c r="V1160" s="113">
        <v>5</v>
      </c>
      <c r="W1160" s="113"/>
      <c r="X1160" s="113">
        <v>0</v>
      </c>
      <c r="Y1160" s="113">
        <v>12</v>
      </c>
      <c r="Z1160" s="85">
        <v>7</v>
      </c>
      <c r="AA1160" s="85">
        <v>7</v>
      </c>
      <c r="AG1160" t="str">
        <f t="shared" si="241"/>
        <v>Ferrisburg</v>
      </c>
      <c r="AH1160" t="s">
        <v>2391</v>
      </c>
      <c r="AI1160">
        <v>1</v>
      </c>
      <c r="AK1160" s="92">
        <v>50</v>
      </c>
      <c r="AL1160" s="94">
        <v>1</v>
      </c>
      <c r="AM1160" s="94">
        <v>25</v>
      </c>
      <c r="AN1160" s="98">
        <v>26275</v>
      </c>
      <c r="AO1160" s="98">
        <f t="shared" si="240"/>
        <v>50001</v>
      </c>
      <c r="AP1160" s="8" t="s">
        <v>1353</v>
      </c>
      <c r="AQ1160">
        <f t="shared" si="248"/>
        <v>5026275</v>
      </c>
    </row>
    <row r="1161" spans="1:52" ht="13" hidden="1" customHeight="1" outlineLevel="1">
      <c r="A1161" t="s">
        <v>1095</v>
      </c>
      <c r="B1161" s="8" t="s">
        <v>642</v>
      </c>
      <c r="C1161" s="1">
        <f t="shared" si="242"/>
        <v>391</v>
      </c>
      <c r="D1161" s="6">
        <f>IF(N1161&gt;0, RANK(N1161,(N1161:P1161,Q1161:AE1161)),0)</f>
        <v>1</v>
      </c>
      <c r="E1161" s="6">
        <f>IF(O1161&gt;0,RANK(O1161,(N1161:P1161,Q1161:AE1161)),0)</f>
        <v>2</v>
      </c>
      <c r="F1161" s="6">
        <f t="shared" si="243"/>
        <v>3</v>
      </c>
      <c r="G1161" s="1">
        <f t="shared" si="238"/>
        <v>16</v>
      </c>
      <c r="H1161" s="2">
        <f t="shared" si="239"/>
        <v>4.0920716112531973E-2</v>
      </c>
      <c r="I1161" s="7"/>
      <c r="J1161" s="2">
        <f t="shared" si="244"/>
        <v>0.46547314578005117</v>
      </c>
      <c r="K1161" s="2">
        <f t="shared" si="245"/>
        <v>0.42455242966751916</v>
      </c>
      <c r="L1161" s="2">
        <f t="shared" si="246"/>
        <v>7.4168797953964194E-2</v>
      </c>
      <c r="M1161" s="2">
        <f t="shared" si="247"/>
        <v>3.5805626598465479E-2</v>
      </c>
      <c r="N1161" s="113">
        <v>182</v>
      </c>
      <c r="O1161" s="113">
        <v>166</v>
      </c>
      <c r="P1161" s="113">
        <v>29</v>
      </c>
      <c r="Q1161" s="113"/>
      <c r="R1161" s="113"/>
      <c r="S1161" s="113"/>
      <c r="T1161" s="113"/>
      <c r="U1161" s="113"/>
      <c r="V1161" s="113">
        <v>1</v>
      </c>
      <c r="W1161" s="113"/>
      <c r="X1161" s="113">
        <v>0</v>
      </c>
      <c r="Y1161" s="113">
        <v>6</v>
      </c>
      <c r="Z1161" s="85">
        <v>4</v>
      </c>
      <c r="AA1161" s="85">
        <v>3</v>
      </c>
      <c r="AG1161" t="str">
        <f t="shared" si="241"/>
        <v>Fletcher</v>
      </c>
      <c r="AH1161" t="s">
        <v>2924</v>
      </c>
      <c r="AI1161">
        <v>1</v>
      </c>
      <c r="AK1161" s="92">
        <v>50</v>
      </c>
      <c r="AL1161" s="94">
        <v>11</v>
      </c>
      <c r="AM1161" s="94">
        <v>35</v>
      </c>
      <c r="AN1161" s="98">
        <v>26500</v>
      </c>
      <c r="AO1161" s="98">
        <f t="shared" si="240"/>
        <v>50011</v>
      </c>
      <c r="AP1161" s="8" t="s">
        <v>1353</v>
      </c>
      <c r="AQ1161">
        <f t="shared" si="248"/>
        <v>5026500</v>
      </c>
    </row>
    <row r="1162" spans="1:52" ht="13" hidden="1" customHeight="1" outlineLevel="1">
      <c r="A1162" t="s">
        <v>2924</v>
      </c>
      <c r="B1162" s="8" t="s">
        <v>642</v>
      </c>
      <c r="C1162" s="1">
        <f t="shared" si="242"/>
        <v>479</v>
      </c>
      <c r="D1162" s="6">
        <f>IF(N1162&gt;0, RANK(N1162,(N1162:P1162,Q1162:AE1162)),0)</f>
        <v>2</v>
      </c>
      <c r="E1162" s="6">
        <f>IF(O1162&gt;0,RANK(O1162,(N1162:P1162,Q1162:AE1162)),0)</f>
        <v>1</v>
      </c>
      <c r="F1162" s="6">
        <f t="shared" si="243"/>
        <v>3</v>
      </c>
      <c r="G1162" s="1">
        <f t="shared" si="238"/>
        <v>53</v>
      </c>
      <c r="H1162" s="2">
        <f t="shared" si="239"/>
        <v>0.11064718162839249</v>
      </c>
      <c r="I1162" s="7"/>
      <c r="J1162" s="2">
        <f t="shared" si="244"/>
        <v>0.40501043841336115</v>
      </c>
      <c r="K1162" s="2">
        <f t="shared" si="245"/>
        <v>0.51565762004175364</v>
      </c>
      <c r="L1162" s="2">
        <f t="shared" si="246"/>
        <v>4.1753653444676408E-2</v>
      </c>
      <c r="M1162" s="2">
        <f t="shared" si="247"/>
        <v>3.7578288100208801E-2</v>
      </c>
      <c r="N1162" s="113">
        <v>194</v>
      </c>
      <c r="O1162" s="113">
        <v>247</v>
      </c>
      <c r="P1162" s="113">
        <v>20</v>
      </c>
      <c r="Q1162" s="113"/>
      <c r="R1162" s="113"/>
      <c r="S1162" s="113"/>
      <c r="T1162" s="113"/>
      <c r="U1162" s="113"/>
      <c r="V1162" s="113">
        <v>0</v>
      </c>
      <c r="W1162" s="113"/>
      <c r="X1162" s="113">
        <v>1</v>
      </c>
      <c r="Y1162" s="113">
        <v>10</v>
      </c>
      <c r="Z1162" s="85">
        <v>2</v>
      </c>
      <c r="AA1162" s="85">
        <v>5</v>
      </c>
      <c r="AG1162" t="str">
        <f t="shared" si="241"/>
        <v>Franklin</v>
      </c>
      <c r="AH1162" t="s">
        <v>2924</v>
      </c>
      <c r="AI1162">
        <v>1</v>
      </c>
      <c r="AK1162" s="92">
        <v>50</v>
      </c>
      <c r="AL1162" s="94">
        <v>11</v>
      </c>
      <c r="AM1162" s="94">
        <v>40</v>
      </c>
      <c r="AN1162" s="98">
        <v>27100</v>
      </c>
      <c r="AO1162" s="98">
        <f t="shared" si="240"/>
        <v>50011</v>
      </c>
      <c r="AP1162" s="8" t="s">
        <v>1353</v>
      </c>
      <c r="AQ1162">
        <f t="shared" si="248"/>
        <v>5027100</v>
      </c>
    </row>
    <row r="1163" spans="1:52" ht="13" hidden="1" customHeight="1" outlineLevel="1">
      <c r="A1163" t="s">
        <v>2229</v>
      </c>
      <c r="B1163" s="8" t="s">
        <v>642</v>
      </c>
      <c r="C1163" s="1">
        <f t="shared" si="242"/>
        <v>1391</v>
      </c>
      <c r="D1163" s="6">
        <f>IF(N1163&gt;0, RANK(N1163,(N1163:P1163,Q1163:AE1163)),0)</f>
        <v>2</v>
      </c>
      <c r="E1163" s="6">
        <f>IF(O1163&gt;0,RANK(O1163,(N1163:P1163,Q1163:AE1163)),0)</f>
        <v>1</v>
      </c>
      <c r="F1163" s="6">
        <f t="shared" si="243"/>
        <v>3</v>
      </c>
      <c r="G1163" s="1">
        <f t="shared" si="238"/>
        <v>59</v>
      </c>
      <c r="H1163" s="2">
        <f t="shared" si="239"/>
        <v>4.2415528396836807E-2</v>
      </c>
      <c r="I1163" s="7"/>
      <c r="J1163" s="2">
        <f t="shared" si="244"/>
        <v>0.4227174694464414</v>
      </c>
      <c r="K1163" s="2">
        <f t="shared" si="245"/>
        <v>0.46513299784327822</v>
      </c>
      <c r="L1163" s="2">
        <f t="shared" si="246"/>
        <v>8.4112149532710276E-2</v>
      </c>
      <c r="M1163" s="2">
        <f t="shared" si="247"/>
        <v>2.803738317757011E-2</v>
      </c>
      <c r="N1163" s="113">
        <v>588</v>
      </c>
      <c r="O1163" s="113">
        <v>647</v>
      </c>
      <c r="P1163" s="113">
        <v>117</v>
      </c>
      <c r="Q1163" s="113"/>
      <c r="R1163" s="113"/>
      <c r="S1163" s="113"/>
      <c r="T1163" s="113"/>
      <c r="U1163" s="113"/>
      <c r="V1163" s="113">
        <v>2</v>
      </c>
      <c r="W1163" s="113"/>
      <c r="X1163" s="113">
        <v>1</v>
      </c>
      <c r="Y1163" s="113">
        <v>17</v>
      </c>
      <c r="Z1163" s="85">
        <v>8</v>
      </c>
      <c r="AA1163" s="85">
        <v>11</v>
      </c>
      <c r="AG1163" t="str">
        <f t="shared" si="241"/>
        <v>Georgia</v>
      </c>
      <c r="AH1163" t="s">
        <v>2924</v>
      </c>
      <c r="AI1163">
        <v>1</v>
      </c>
      <c r="AK1163" s="92">
        <v>50</v>
      </c>
      <c r="AL1163" s="94">
        <v>11</v>
      </c>
      <c r="AM1163" s="94">
        <v>45</v>
      </c>
      <c r="AN1163" s="98">
        <v>27700</v>
      </c>
      <c r="AO1163" s="98">
        <f t="shared" si="240"/>
        <v>50011</v>
      </c>
      <c r="AP1163" s="8" t="s">
        <v>1353</v>
      </c>
      <c r="AQ1163">
        <f t="shared" si="248"/>
        <v>5027700</v>
      </c>
    </row>
    <row r="1164" spans="1:52" ht="13" hidden="1" customHeight="1" outlineLevel="1">
      <c r="A1164" t="s">
        <v>1096</v>
      </c>
      <c r="B1164" s="8" t="s">
        <v>642</v>
      </c>
      <c r="C1164" s="1">
        <f t="shared" si="242"/>
        <v>408</v>
      </c>
      <c r="D1164" s="6">
        <f>IF(N1164&gt;0, RANK(N1164,(N1164:P1164,Q1164:AE1164)),0)</f>
        <v>1</v>
      </c>
      <c r="E1164" s="6">
        <f>IF(O1164&gt;0,RANK(O1164,(N1164:P1164,Q1164:AE1164)),0)</f>
        <v>2</v>
      </c>
      <c r="F1164" s="6">
        <f t="shared" si="243"/>
        <v>3</v>
      </c>
      <c r="G1164" s="1">
        <f t="shared" si="238"/>
        <v>1</v>
      </c>
      <c r="H1164" s="2">
        <f t="shared" si="239"/>
        <v>2.4509803921568627E-3</v>
      </c>
      <c r="I1164" s="7"/>
      <c r="J1164" s="2">
        <f t="shared" si="244"/>
        <v>0.47058823529411764</v>
      </c>
      <c r="K1164" s="2">
        <f t="shared" si="245"/>
        <v>0.46813725490196079</v>
      </c>
      <c r="L1164" s="2">
        <f t="shared" si="246"/>
        <v>4.9019607843137254E-2</v>
      </c>
      <c r="M1164" s="2">
        <f t="shared" si="247"/>
        <v>1.2254901960784319E-2</v>
      </c>
      <c r="N1164" s="113">
        <v>192</v>
      </c>
      <c r="O1164" s="113">
        <v>191</v>
      </c>
      <c r="P1164" s="113">
        <v>20</v>
      </c>
      <c r="Q1164" s="113"/>
      <c r="R1164" s="113"/>
      <c r="S1164" s="113"/>
      <c r="T1164" s="113"/>
      <c r="U1164" s="113"/>
      <c r="V1164" s="113">
        <v>0</v>
      </c>
      <c r="W1164" s="113"/>
      <c r="X1164" s="113">
        <v>0</v>
      </c>
      <c r="Y1164" s="113">
        <v>2</v>
      </c>
      <c r="Z1164" s="85">
        <v>2</v>
      </c>
      <c r="AA1164" s="85">
        <v>1</v>
      </c>
      <c r="AG1164" t="str">
        <f t="shared" si="241"/>
        <v>Glover</v>
      </c>
      <c r="AH1164" t="s">
        <v>2134</v>
      </c>
      <c r="AI1164">
        <v>1</v>
      </c>
      <c r="AK1164" s="92">
        <v>50</v>
      </c>
      <c r="AL1164" s="94">
        <v>19</v>
      </c>
      <c r="AM1164" s="94">
        <v>40</v>
      </c>
      <c r="AN1164" s="98">
        <v>28075</v>
      </c>
      <c r="AO1164" s="98">
        <f t="shared" si="240"/>
        <v>50019</v>
      </c>
      <c r="AP1164" s="8" t="s">
        <v>1353</v>
      </c>
      <c r="AQ1164">
        <f t="shared" si="248"/>
        <v>5028075</v>
      </c>
    </row>
    <row r="1165" spans="1:52" ht="13" hidden="1" customHeight="1" outlineLevel="1">
      <c r="A1165" t="s">
        <v>2566</v>
      </c>
      <c r="B1165" s="8" t="s">
        <v>642</v>
      </c>
      <c r="C1165" s="1">
        <f t="shared" si="242"/>
        <v>100</v>
      </c>
      <c r="D1165" s="6">
        <f>IF(N1165&gt;0, RANK(N1165,(N1165:P1165,Q1165:AE1165)),0)</f>
        <v>2</v>
      </c>
      <c r="E1165" s="6">
        <f>IF(O1165&gt;0,RANK(O1165,(N1165:P1165,Q1165:AE1165)),0)</f>
        <v>1</v>
      </c>
      <c r="F1165" s="6">
        <f t="shared" si="243"/>
        <v>3</v>
      </c>
      <c r="G1165" s="1">
        <f t="shared" si="238"/>
        <v>16</v>
      </c>
      <c r="H1165" s="2">
        <f t="shared" si="239"/>
        <v>0.16</v>
      </c>
      <c r="I1165" s="7"/>
      <c r="J1165" s="2">
        <f t="shared" si="244"/>
        <v>0.39</v>
      </c>
      <c r="K1165" s="2">
        <f t="shared" si="245"/>
        <v>0.55000000000000004</v>
      </c>
      <c r="L1165" s="2">
        <f t="shared" si="246"/>
        <v>0.02</v>
      </c>
      <c r="M1165" s="2">
        <f t="shared" si="247"/>
        <v>3.9999999999999938E-2</v>
      </c>
      <c r="N1165" s="113">
        <v>39</v>
      </c>
      <c r="O1165" s="113">
        <v>55</v>
      </c>
      <c r="P1165" s="113">
        <v>2</v>
      </c>
      <c r="Q1165" s="113"/>
      <c r="R1165" s="113"/>
      <c r="S1165" s="113"/>
      <c r="T1165" s="113"/>
      <c r="U1165" s="113"/>
      <c r="V1165" s="113">
        <v>0</v>
      </c>
      <c r="W1165" s="113"/>
      <c r="X1165" s="113">
        <v>0</v>
      </c>
      <c r="Y1165" s="113">
        <v>2</v>
      </c>
      <c r="Z1165" s="85">
        <v>0</v>
      </c>
      <c r="AA1165" s="85">
        <v>2</v>
      </c>
      <c r="AG1165" t="str">
        <f t="shared" si="241"/>
        <v>Goshen</v>
      </c>
      <c r="AH1165" t="s">
        <v>2391</v>
      </c>
      <c r="AI1165">
        <v>1</v>
      </c>
      <c r="AK1165" s="92">
        <v>50</v>
      </c>
      <c r="AL1165" s="94">
        <v>1</v>
      </c>
      <c r="AM1165" s="94">
        <v>30</v>
      </c>
      <c r="AN1165" s="98">
        <v>28600</v>
      </c>
      <c r="AO1165" s="98">
        <f t="shared" si="240"/>
        <v>50001</v>
      </c>
      <c r="AP1165" s="8" t="s">
        <v>1353</v>
      </c>
      <c r="AQ1165">
        <f t="shared" si="248"/>
        <v>5028600</v>
      </c>
    </row>
    <row r="1166" spans="1:52" ht="13" hidden="1" customHeight="1" outlineLevel="1">
      <c r="A1166" t="s">
        <v>2328</v>
      </c>
      <c r="B1166" s="8" t="s">
        <v>642</v>
      </c>
      <c r="C1166" s="1">
        <f t="shared" si="242"/>
        <v>265</v>
      </c>
      <c r="D1166" s="6">
        <f>IF(N1166&gt;0, RANK(N1166,(N1166:P1166,Q1166:AE1166)),0)</f>
        <v>2</v>
      </c>
      <c r="E1166" s="6">
        <f>IF(O1166&gt;0,RANK(O1166,(N1166:P1166,Q1166:AE1166)),0)</f>
        <v>1</v>
      </c>
      <c r="F1166" s="6">
        <f t="shared" si="243"/>
        <v>3</v>
      </c>
      <c r="G1166" s="1">
        <f t="shared" si="238"/>
        <v>59</v>
      </c>
      <c r="H1166" s="2">
        <f t="shared" si="239"/>
        <v>0.22264150943396227</v>
      </c>
      <c r="I1166" s="7"/>
      <c r="J1166" s="2">
        <f t="shared" si="244"/>
        <v>0.35849056603773582</v>
      </c>
      <c r="K1166" s="2">
        <f t="shared" si="245"/>
        <v>0.5811320754716981</v>
      </c>
      <c r="L1166" s="2">
        <f t="shared" si="246"/>
        <v>4.5283018867924525E-2</v>
      </c>
      <c r="M1166" s="2">
        <f t="shared" si="247"/>
        <v>1.509433962264161E-2</v>
      </c>
      <c r="N1166" s="113">
        <v>95</v>
      </c>
      <c r="O1166" s="113">
        <v>154</v>
      </c>
      <c r="P1166" s="113">
        <v>12</v>
      </c>
      <c r="Q1166" s="113"/>
      <c r="R1166" s="113"/>
      <c r="S1166" s="113"/>
      <c r="T1166" s="113"/>
      <c r="U1166" s="113"/>
      <c r="V1166" s="113">
        <v>1</v>
      </c>
      <c r="W1166" s="113"/>
      <c r="X1166" s="113">
        <v>0</v>
      </c>
      <c r="Y1166" s="113">
        <v>2</v>
      </c>
      <c r="Z1166" s="85">
        <v>1</v>
      </c>
      <c r="AA1166" s="85">
        <v>0</v>
      </c>
      <c r="AG1166" t="str">
        <f t="shared" si="241"/>
        <v>Grafton</v>
      </c>
      <c r="AH1166" t="s">
        <v>96</v>
      </c>
      <c r="AI1166">
        <v>1</v>
      </c>
      <c r="AK1166" s="92">
        <v>50</v>
      </c>
      <c r="AL1166" s="94">
        <v>25</v>
      </c>
      <c r="AM1166" s="94">
        <v>30</v>
      </c>
      <c r="AN1166" s="98">
        <v>28900</v>
      </c>
      <c r="AO1166" s="98">
        <f t="shared" si="240"/>
        <v>50025</v>
      </c>
      <c r="AP1166" s="8" t="s">
        <v>1353</v>
      </c>
      <c r="AQ1166">
        <f t="shared" si="248"/>
        <v>5028900</v>
      </c>
    </row>
    <row r="1167" spans="1:52" ht="13" hidden="1" customHeight="1" outlineLevel="1">
      <c r="A1167" t="s">
        <v>359</v>
      </c>
      <c r="B1167" s="8" t="s">
        <v>642</v>
      </c>
      <c r="C1167" s="1">
        <f t="shared" si="242"/>
        <v>37</v>
      </c>
      <c r="D1167" s="6">
        <f>IF(N1167&gt;0, RANK(N1167,(N1167:P1167,Q1167:AE1167)),0)</f>
        <v>2</v>
      </c>
      <c r="E1167" s="6">
        <f>IF(O1167&gt;0,RANK(O1167,(N1167:P1167,Q1167:AE1167)),0)</f>
        <v>1</v>
      </c>
      <c r="F1167" s="6">
        <f t="shared" si="243"/>
        <v>0</v>
      </c>
      <c r="G1167" s="1">
        <f t="shared" si="238"/>
        <v>26</v>
      </c>
      <c r="H1167" s="2">
        <f t="shared" si="239"/>
        <v>0.70270270270270274</v>
      </c>
      <c r="I1167" s="7"/>
      <c r="J1167" s="2">
        <f t="shared" si="244"/>
        <v>0.13513513513513514</v>
      </c>
      <c r="K1167" s="2">
        <f t="shared" si="245"/>
        <v>0.83783783783783783</v>
      </c>
      <c r="L1167" s="2">
        <f t="shared" si="246"/>
        <v>0</v>
      </c>
      <c r="M1167" s="2">
        <f t="shared" si="247"/>
        <v>2.7027027027027084E-2</v>
      </c>
      <c r="N1167" s="113">
        <v>5</v>
      </c>
      <c r="O1167" s="113">
        <v>31</v>
      </c>
      <c r="P1167" s="113">
        <v>0</v>
      </c>
      <c r="Q1167" s="113"/>
      <c r="R1167" s="113"/>
      <c r="S1167" s="113"/>
      <c r="T1167" s="113"/>
      <c r="U1167" s="113"/>
      <c r="V1167" s="113">
        <v>0</v>
      </c>
      <c r="W1167" s="113"/>
      <c r="X1167" s="113">
        <v>0</v>
      </c>
      <c r="Y1167" s="113">
        <v>1</v>
      </c>
      <c r="Z1167" s="85">
        <v>0</v>
      </c>
      <c r="AA1167" s="85">
        <v>0</v>
      </c>
      <c r="AG1167" t="str">
        <f t="shared" si="241"/>
        <v>Granby</v>
      </c>
      <c r="AH1167" t="s">
        <v>1956</v>
      </c>
      <c r="AI1167">
        <v>1</v>
      </c>
      <c r="AK1167" s="92">
        <v>50</v>
      </c>
      <c r="AL1167" s="94">
        <v>9</v>
      </c>
      <c r="AM1167" s="94">
        <v>50</v>
      </c>
      <c r="AN1167" s="98">
        <v>29125</v>
      </c>
      <c r="AO1167" s="98">
        <f t="shared" si="240"/>
        <v>50009</v>
      </c>
      <c r="AP1167" s="8" t="s">
        <v>1353</v>
      </c>
      <c r="AQ1167">
        <f t="shared" si="248"/>
        <v>5029125</v>
      </c>
    </row>
    <row r="1168" spans="1:52" ht="13" hidden="1" customHeight="1" outlineLevel="1">
      <c r="A1168" t="s">
        <v>1392</v>
      </c>
      <c r="B1168" s="8" t="s">
        <v>642</v>
      </c>
      <c r="C1168" s="1">
        <f t="shared" si="242"/>
        <v>821</v>
      </c>
      <c r="D1168" s="6">
        <f>IF(N1168&gt;0, RANK(N1168,(N1168:P1168,Q1168:AE1168)),0)</f>
        <v>2</v>
      </c>
      <c r="E1168" s="6">
        <f>IF(O1168&gt;0,RANK(O1168,(N1168:P1168,Q1168:AE1168)),0)</f>
        <v>1</v>
      </c>
      <c r="F1168" s="6">
        <f t="shared" si="243"/>
        <v>3</v>
      </c>
      <c r="G1168" s="1">
        <f t="shared" ref="G1168:G1230" si="249">IF(C1168&gt;0,MAX(N1168:P1168)-LARGE(N1168:P1168,2),0)</f>
        <v>37</v>
      </c>
      <c r="H1168" s="2">
        <f t="shared" ref="H1168:H1230" si="250">IF(C1168&gt;0,G1168/C1168,0)</f>
        <v>4.5066991473812421E-2</v>
      </c>
      <c r="I1168" s="7"/>
      <c r="J1168" s="2">
        <f t="shared" si="244"/>
        <v>0.44701583434835568</v>
      </c>
      <c r="K1168" s="2">
        <f t="shared" si="245"/>
        <v>0.49208282582216811</v>
      </c>
      <c r="L1168" s="2">
        <f t="shared" si="246"/>
        <v>4.38489646772229E-2</v>
      </c>
      <c r="M1168" s="2">
        <f t="shared" si="247"/>
        <v>1.7052375152253309E-2</v>
      </c>
      <c r="N1168" s="113">
        <v>367</v>
      </c>
      <c r="O1168" s="113">
        <v>404</v>
      </c>
      <c r="P1168" s="113">
        <v>36</v>
      </c>
      <c r="Q1168" s="113"/>
      <c r="R1168" s="113"/>
      <c r="S1168" s="113"/>
      <c r="T1168" s="113"/>
      <c r="U1168" s="113"/>
      <c r="V1168" s="113">
        <v>3</v>
      </c>
      <c r="W1168" s="113"/>
      <c r="X1168" s="113">
        <v>1</v>
      </c>
      <c r="Y1168" s="113">
        <v>5</v>
      </c>
      <c r="Z1168" s="85">
        <v>3</v>
      </c>
      <c r="AA1168" s="85">
        <v>2</v>
      </c>
      <c r="AG1168" t="str">
        <f t="shared" si="241"/>
        <v>Grand Isle</v>
      </c>
      <c r="AH1168" t="s">
        <v>1392</v>
      </c>
      <c r="AI1168">
        <v>1</v>
      </c>
      <c r="AK1168" s="92">
        <v>50</v>
      </c>
      <c r="AL1168" s="94">
        <v>13</v>
      </c>
      <c r="AM1168" s="94">
        <v>10</v>
      </c>
      <c r="AN1168" s="98">
        <v>29275</v>
      </c>
      <c r="AO1168" s="98">
        <f t="shared" si="240"/>
        <v>50013</v>
      </c>
      <c r="AP1168" s="8" t="s">
        <v>1353</v>
      </c>
      <c r="AQ1168">
        <f t="shared" si="248"/>
        <v>5029275</v>
      </c>
    </row>
    <row r="1169" spans="1:43" ht="13" hidden="1" customHeight="1" outlineLevel="1">
      <c r="A1169" t="s">
        <v>1017</v>
      </c>
      <c r="B1169" s="8" t="s">
        <v>642</v>
      </c>
      <c r="C1169" s="1">
        <f t="shared" si="242"/>
        <v>116</v>
      </c>
      <c r="D1169" s="6">
        <f>IF(N1169&gt;0, RANK(N1169,(N1169:P1169,Q1169:AE1169)),0)</f>
        <v>1</v>
      </c>
      <c r="E1169" s="6">
        <f>IF(O1169&gt;0,RANK(O1169,(N1169:P1169,Q1169:AE1169)),0)</f>
        <v>1</v>
      </c>
      <c r="F1169" s="6">
        <f t="shared" si="243"/>
        <v>3</v>
      </c>
      <c r="G1169" s="1">
        <f t="shared" si="249"/>
        <v>0</v>
      </c>
      <c r="H1169" s="2">
        <f t="shared" si="250"/>
        <v>0</v>
      </c>
      <c r="I1169" s="7"/>
      <c r="J1169" s="2">
        <f t="shared" si="244"/>
        <v>0.43965517241379309</v>
      </c>
      <c r="K1169" s="2">
        <f t="shared" si="245"/>
        <v>0.43965517241379309</v>
      </c>
      <c r="L1169" s="2">
        <f t="shared" si="246"/>
        <v>5.1724137931034482E-2</v>
      </c>
      <c r="M1169" s="2">
        <f t="shared" si="247"/>
        <v>6.8965517241379282E-2</v>
      </c>
      <c r="N1169" s="113">
        <v>51</v>
      </c>
      <c r="O1169" s="113">
        <v>51</v>
      </c>
      <c r="P1169" s="113">
        <v>6</v>
      </c>
      <c r="Q1169" s="113"/>
      <c r="R1169" s="113"/>
      <c r="S1169" s="113"/>
      <c r="T1169" s="113"/>
      <c r="U1169" s="113"/>
      <c r="V1169" s="113">
        <v>1</v>
      </c>
      <c r="W1169" s="113"/>
      <c r="X1169" s="113">
        <v>0</v>
      </c>
      <c r="Y1169" s="113">
        <v>2</v>
      </c>
      <c r="Z1169" s="85">
        <v>3</v>
      </c>
      <c r="AA1169" s="85">
        <v>2</v>
      </c>
      <c r="AG1169" t="str">
        <f t="shared" si="241"/>
        <v>Granville</v>
      </c>
      <c r="AH1169" t="s">
        <v>2391</v>
      </c>
      <c r="AI1169">
        <v>1</v>
      </c>
      <c r="AK1169" s="92">
        <v>50</v>
      </c>
      <c r="AL1169" s="94">
        <v>1</v>
      </c>
      <c r="AM1169" s="94">
        <v>35</v>
      </c>
      <c r="AN1169" s="98">
        <v>29575</v>
      </c>
      <c r="AO1169" s="98">
        <f t="shared" si="240"/>
        <v>50001</v>
      </c>
      <c r="AP1169" s="8" t="s">
        <v>1353</v>
      </c>
      <c r="AQ1169">
        <f t="shared" si="248"/>
        <v>5029575</v>
      </c>
    </row>
    <row r="1170" spans="1:43" ht="13" hidden="1" customHeight="1" outlineLevel="1">
      <c r="A1170" t="s">
        <v>602</v>
      </c>
      <c r="B1170" s="8" t="s">
        <v>642</v>
      </c>
      <c r="C1170" s="1">
        <f t="shared" si="242"/>
        <v>305</v>
      </c>
      <c r="D1170" s="6">
        <f>IF(N1170&gt;0, RANK(N1170,(N1170:P1170,Q1170:AE1170)),0)</f>
        <v>2</v>
      </c>
      <c r="E1170" s="6">
        <f>IF(O1170&gt;0,RANK(O1170,(N1170:P1170,Q1170:AE1170)),0)</f>
        <v>1</v>
      </c>
      <c r="F1170" s="6">
        <f t="shared" si="243"/>
        <v>3</v>
      </c>
      <c r="G1170" s="1">
        <f t="shared" si="249"/>
        <v>48</v>
      </c>
      <c r="H1170" s="2">
        <f t="shared" si="250"/>
        <v>0.15737704918032788</v>
      </c>
      <c r="I1170" s="7"/>
      <c r="J1170" s="2">
        <f t="shared" si="244"/>
        <v>0.39672131147540984</v>
      </c>
      <c r="K1170" s="2">
        <f t="shared" si="245"/>
        <v>0.5540983606557377</v>
      </c>
      <c r="L1170" s="2">
        <f t="shared" si="246"/>
        <v>2.9508196721311476E-2</v>
      </c>
      <c r="M1170" s="2">
        <f t="shared" si="247"/>
        <v>1.9672131147541037E-2</v>
      </c>
      <c r="N1170" s="113">
        <v>121</v>
      </c>
      <c r="O1170" s="113">
        <v>169</v>
      </c>
      <c r="P1170" s="113">
        <v>9</v>
      </c>
      <c r="Q1170" s="113"/>
      <c r="R1170" s="113"/>
      <c r="S1170" s="113"/>
      <c r="T1170" s="113"/>
      <c r="U1170" s="113"/>
      <c r="V1170" s="113">
        <v>0</v>
      </c>
      <c r="W1170" s="113"/>
      <c r="X1170" s="113">
        <v>0</v>
      </c>
      <c r="Y1170" s="113">
        <v>1</v>
      </c>
      <c r="Z1170" s="85">
        <v>1</v>
      </c>
      <c r="AA1170" s="85">
        <v>4</v>
      </c>
      <c r="AG1170" t="str">
        <f t="shared" si="241"/>
        <v>Greensboro</v>
      </c>
      <c r="AH1170" t="s">
        <v>2134</v>
      </c>
      <c r="AI1170">
        <v>1</v>
      </c>
      <c r="AK1170" s="92">
        <v>50</v>
      </c>
      <c r="AL1170" s="94">
        <v>19</v>
      </c>
      <c r="AM1170" s="94">
        <v>45</v>
      </c>
      <c r="AN1170" s="98">
        <v>30175</v>
      </c>
      <c r="AO1170" s="98">
        <f t="shared" si="240"/>
        <v>50019</v>
      </c>
      <c r="AP1170" s="8" t="s">
        <v>1353</v>
      </c>
      <c r="AQ1170">
        <f t="shared" si="248"/>
        <v>5030175</v>
      </c>
    </row>
    <row r="1171" spans="1:43" ht="13" hidden="1" customHeight="1" outlineLevel="1">
      <c r="A1171" t="s">
        <v>2236</v>
      </c>
      <c r="B1171" s="8" t="s">
        <v>642</v>
      </c>
      <c r="C1171" s="1">
        <f t="shared" si="242"/>
        <v>309</v>
      </c>
      <c r="D1171" s="6">
        <f>IF(N1171&gt;0, RANK(N1171,(N1171:P1171,Q1171:AE1171)),0)</f>
        <v>2</v>
      </c>
      <c r="E1171" s="6">
        <f>IF(O1171&gt;0,RANK(O1171,(N1171:P1171,Q1171:AE1171)),0)</f>
        <v>1</v>
      </c>
      <c r="F1171" s="6">
        <f t="shared" si="243"/>
        <v>3</v>
      </c>
      <c r="G1171" s="1">
        <f t="shared" si="249"/>
        <v>94</v>
      </c>
      <c r="H1171" s="2">
        <f t="shared" si="250"/>
        <v>0.30420711974110032</v>
      </c>
      <c r="I1171" s="7"/>
      <c r="J1171" s="2">
        <f t="shared" si="244"/>
        <v>0.27831715210355989</v>
      </c>
      <c r="K1171" s="2">
        <f t="shared" si="245"/>
        <v>0.58252427184466016</v>
      </c>
      <c r="L1171" s="2">
        <f t="shared" si="246"/>
        <v>0.11003236245954692</v>
      </c>
      <c r="M1171" s="2">
        <f t="shared" si="247"/>
        <v>2.9126213592233025E-2</v>
      </c>
      <c r="N1171" s="113">
        <v>86</v>
      </c>
      <c r="O1171" s="113">
        <v>180</v>
      </c>
      <c r="P1171" s="113">
        <v>34</v>
      </c>
      <c r="Q1171" s="113"/>
      <c r="R1171" s="113"/>
      <c r="S1171" s="113"/>
      <c r="T1171" s="113"/>
      <c r="U1171" s="113"/>
      <c r="V1171" s="113">
        <v>0</v>
      </c>
      <c r="W1171" s="113"/>
      <c r="X1171" s="113">
        <v>0</v>
      </c>
      <c r="Y1171" s="113">
        <v>7</v>
      </c>
      <c r="Z1171" s="85">
        <v>2</v>
      </c>
      <c r="AA1171" s="85">
        <v>0</v>
      </c>
      <c r="AG1171" t="str">
        <f t="shared" si="241"/>
        <v>Groton</v>
      </c>
      <c r="AH1171" t="s">
        <v>1820</v>
      </c>
      <c r="AI1171">
        <v>1</v>
      </c>
      <c r="AK1171" s="92">
        <v>50</v>
      </c>
      <c r="AL1171" s="94">
        <v>5</v>
      </c>
      <c r="AM1171" s="94">
        <v>20</v>
      </c>
      <c r="AN1171" s="98">
        <v>30550</v>
      </c>
      <c r="AO1171" s="98">
        <f t="shared" ref="AO1171:AO1233" si="251">AK1171*1000+AL1171</f>
        <v>50005</v>
      </c>
      <c r="AP1171" s="8" t="s">
        <v>1353</v>
      </c>
      <c r="AQ1171">
        <f t="shared" si="248"/>
        <v>5030550</v>
      </c>
    </row>
    <row r="1172" spans="1:43" ht="13" hidden="1" customHeight="1" outlineLevel="1">
      <c r="A1172" t="s">
        <v>203</v>
      </c>
      <c r="B1172" s="8" t="s">
        <v>642</v>
      </c>
      <c r="C1172" s="1">
        <f t="shared" si="242"/>
        <v>104</v>
      </c>
      <c r="D1172" s="6">
        <f>IF(N1172&gt;0, RANK(N1172,(N1172:P1172,Q1172:AE1172)),0)</f>
        <v>2</v>
      </c>
      <c r="E1172" s="6">
        <f>IF(O1172&gt;0,RANK(O1172,(N1172:P1172,Q1172:AE1172)),0)</f>
        <v>1</v>
      </c>
      <c r="F1172" s="6">
        <f t="shared" si="243"/>
        <v>3</v>
      </c>
      <c r="G1172" s="1">
        <f t="shared" si="249"/>
        <v>26</v>
      </c>
      <c r="H1172" s="2">
        <f t="shared" si="250"/>
        <v>0.25</v>
      </c>
      <c r="I1172" s="7"/>
      <c r="J1172" s="2">
        <f t="shared" si="244"/>
        <v>0.30769230769230771</v>
      </c>
      <c r="K1172" s="2">
        <f t="shared" si="245"/>
        <v>0.55769230769230771</v>
      </c>
      <c r="L1172" s="2">
        <f t="shared" si="246"/>
        <v>0.11538461538461539</v>
      </c>
      <c r="M1172" s="2">
        <f t="shared" si="247"/>
        <v>1.923076923076919E-2</v>
      </c>
      <c r="N1172" s="113">
        <v>32</v>
      </c>
      <c r="O1172" s="113">
        <v>58</v>
      </c>
      <c r="P1172" s="113">
        <v>12</v>
      </c>
      <c r="Q1172" s="113"/>
      <c r="R1172" s="113"/>
      <c r="S1172" s="113"/>
      <c r="T1172" s="113"/>
      <c r="U1172" s="113"/>
      <c r="V1172" s="113">
        <v>0</v>
      </c>
      <c r="W1172" s="113"/>
      <c r="X1172" s="113">
        <v>0</v>
      </c>
      <c r="Y1172" s="113">
        <v>1</v>
      </c>
      <c r="Z1172" s="85">
        <v>1</v>
      </c>
      <c r="AA1172" s="85">
        <v>0</v>
      </c>
      <c r="AG1172" t="str">
        <f t="shared" si="241"/>
        <v>Guildhall</v>
      </c>
      <c r="AH1172" t="s">
        <v>1956</v>
      </c>
      <c r="AI1172">
        <v>1</v>
      </c>
      <c r="AK1172" s="92">
        <v>50</v>
      </c>
      <c r="AL1172" s="94">
        <v>9</v>
      </c>
      <c r="AM1172" s="94">
        <v>55</v>
      </c>
      <c r="AN1172" s="98">
        <v>30775</v>
      </c>
      <c r="AO1172" s="98">
        <f t="shared" si="251"/>
        <v>50009</v>
      </c>
      <c r="AP1172" s="8" t="s">
        <v>1353</v>
      </c>
      <c r="AQ1172">
        <f t="shared" si="248"/>
        <v>5030775</v>
      </c>
    </row>
    <row r="1173" spans="1:43" ht="13" hidden="1" customHeight="1" outlineLevel="1">
      <c r="A1173" t="s">
        <v>1106</v>
      </c>
      <c r="B1173" s="8" t="s">
        <v>642</v>
      </c>
      <c r="C1173" s="1">
        <f t="shared" si="242"/>
        <v>669</v>
      </c>
      <c r="D1173" s="6">
        <f>IF(N1173&gt;0, RANK(N1173,(N1173:P1173,Q1173:AE1173)),0)</f>
        <v>2</v>
      </c>
      <c r="E1173" s="6">
        <f>IF(O1173&gt;0,RANK(O1173,(N1173:P1173,Q1173:AE1173)),0)</f>
        <v>1</v>
      </c>
      <c r="F1173" s="6">
        <f t="shared" si="243"/>
        <v>3</v>
      </c>
      <c r="G1173" s="1">
        <f t="shared" si="249"/>
        <v>76</v>
      </c>
      <c r="H1173" s="2">
        <f t="shared" si="250"/>
        <v>0.11360239162929746</v>
      </c>
      <c r="I1173" s="7"/>
      <c r="J1173" s="2">
        <f t="shared" si="244"/>
        <v>0.40059790732436473</v>
      </c>
      <c r="K1173" s="2">
        <f t="shared" si="245"/>
        <v>0.51420029895366215</v>
      </c>
      <c r="L1173" s="2">
        <f t="shared" si="246"/>
        <v>4.1853512705530643E-2</v>
      </c>
      <c r="M1173" s="2">
        <f t="shared" si="247"/>
        <v>4.3348281016442475E-2</v>
      </c>
      <c r="N1173" s="113">
        <v>268</v>
      </c>
      <c r="O1173" s="113">
        <v>344</v>
      </c>
      <c r="P1173" s="113">
        <v>28</v>
      </c>
      <c r="Q1173" s="113"/>
      <c r="R1173" s="113"/>
      <c r="S1173" s="113"/>
      <c r="T1173" s="113"/>
      <c r="U1173" s="113"/>
      <c r="V1173" s="113">
        <v>3</v>
      </c>
      <c r="W1173" s="113"/>
      <c r="X1173" s="113">
        <v>1</v>
      </c>
      <c r="Y1173" s="113">
        <v>5</v>
      </c>
      <c r="Z1173" s="85">
        <v>3</v>
      </c>
      <c r="AA1173" s="85">
        <v>17</v>
      </c>
      <c r="AG1173" t="str">
        <f t="shared" si="241"/>
        <v>Guilford</v>
      </c>
      <c r="AH1173" t="s">
        <v>96</v>
      </c>
      <c r="AI1173">
        <v>1</v>
      </c>
      <c r="AK1173" s="92">
        <v>50</v>
      </c>
      <c r="AL1173" s="94">
        <v>25</v>
      </c>
      <c r="AM1173" s="94">
        <v>35</v>
      </c>
      <c r="AN1173" s="98">
        <v>30925</v>
      </c>
      <c r="AO1173" s="98">
        <f t="shared" si="251"/>
        <v>50025</v>
      </c>
      <c r="AP1173" s="8" t="s">
        <v>1353</v>
      </c>
      <c r="AQ1173">
        <f t="shared" si="248"/>
        <v>5030925</v>
      </c>
    </row>
    <row r="1174" spans="1:43" ht="13" hidden="1" customHeight="1" outlineLevel="1">
      <c r="A1174" t="s">
        <v>500</v>
      </c>
      <c r="B1174" s="8" t="s">
        <v>642</v>
      </c>
      <c r="C1174" s="1">
        <f t="shared" si="242"/>
        <v>223</v>
      </c>
      <c r="D1174" s="6">
        <f>IF(N1174&gt;0, RANK(N1174,(N1174:P1174,Q1174:AE1174)),0)</f>
        <v>2</v>
      </c>
      <c r="E1174" s="6">
        <f>IF(O1174&gt;0,RANK(O1174,(N1174:P1174,Q1174:AE1174)),0)</f>
        <v>1</v>
      </c>
      <c r="F1174" s="6">
        <f t="shared" si="243"/>
        <v>6</v>
      </c>
      <c r="G1174" s="1">
        <f t="shared" si="249"/>
        <v>33</v>
      </c>
      <c r="H1174" s="2">
        <f t="shared" si="250"/>
        <v>0.14798206278026907</v>
      </c>
      <c r="I1174" s="7"/>
      <c r="J1174" s="2">
        <f t="shared" si="244"/>
        <v>0.3991031390134529</v>
      </c>
      <c r="K1174" s="2">
        <f t="shared" si="245"/>
        <v>0.547085201793722</v>
      </c>
      <c r="L1174" s="2">
        <f t="shared" si="246"/>
        <v>8.9686098654708519E-3</v>
      </c>
      <c r="M1174" s="2">
        <f t="shared" si="247"/>
        <v>4.4843049327354195E-2</v>
      </c>
      <c r="N1174" s="113">
        <v>89</v>
      </c>
      <c r="O1174" s="113">
        <v>122</v>
      </c>
      <c r="P1174" s="113">
        <v>2</v>
      </c>
      <c r="Q1174" s="113"/>
      <c r="R1174" s="113"/>
      <c r="S1174" s="113"/>
      <c r="T1174" s="113"/>
      <c r="U1174" s="113"/>
      <c r="V1174" s="113">
        <v>0</v>
      </c>
      <c r="W1174" s="113"/>
      <c r="X1174" s="113">
        <v>0</v>
      </c>
      <c r="Y1174" s="113">
        <v>3</v>
      </c>
      <c r="Z1174" s="85">
        <v>4</v>
      </c>
      <c r="AA1174" s="85">
        <v>3</v>
      </c>
      <c r="AG1174" t="str">
        <f t="shared" si="241"/>
        <v>Halifax</v>
      </c>
      <c r="AH1174" t="s">
        <v>96</v>
      </c>
      <c r="AI1174">
        <v>1</v>
      </c>
      <c r="AK1174" s="92">
        <v>50</v>
      </c>
      <c r="AL1174" s="94">
        <v>25</v>
      </c>
      <c r="AM1174" s="94">
        <v>40</v>
      </c>
      <c r="AN1174" s="98">
        <v>31150</v>
      </c>
      <c r="AO1174" s="98">
        <f t="shared" si="251"/>
        <v>50025</v>
      </c>
      <c r="AP1174" s="8" t="s">
        <v>1353</v>
      </c>
      <c r="AQ1174">
        <f t="shared" si="248"/>
        <v>5031150</v>
      </c>
    </row>
    <row r="1175" spans="1:43" ht="13" hidden="1" customHeight="1" outlineLevel="1">
      <c r="A1175" t="s">
        <v>2792</v>
      </c>
      <c r="B1175" s="8" t="s">
        <v>642</v>
      </c>
      <c r="C1175" s="1">
        <f t="shared" si="242"/>
        <v>132</v>
      </c>
      <c r="D1175" s="6">
        <f>IF(N1175&gt;0, RANK(N1175,(N1175:P1175,Q1175:AE1175)),0)</f>
        <v>1</v>
      </c>
      <c r="E1175" s="6">
        <f>IF(O1175&gt;0,RANK(O1175,(N1175:P1175,Q1175:AE1175)),0)</f>
        <v>2</v>
      </c>
      <c r="F1175" s="6">
        <f t="shared" si="243"/>
        <v>3</v>
      </c>
      <c r="G1175" s="1">
        <f t="shared" si="249"/>
        <v>3</v>
      </c>
      <c r="H1175" s="2">
        <f t="shared" si="250"/>
        <v>2.2727272727272728E-2</v>
      </c>
      <c r="I1175" s="7"/>
      <c r="J1175" s="2">
        <f t="shared" si="244"/>
        <v>0.43939393939393939</v>
      </c>
      <c r="K1175" s="2">
        <f t="shared" si="245"/>
        <v>0.41666666666666669</v>
      </c>
      <c r="L1175" s="2">
        <f t="shared" si="246"/>
        <v>0.12121212121212122</v>
      </c>
      <c r="M1175" s="2">
        <f t="shared" si="247"/>
        <v>2.2727272727272652E-2</v>
      </c>
      <c r="N1175" s="113">
        <v>58</v>
      </c>
      <c r="O1175" s="113">
        <v>55</v>
      </c>
      <c r="P1175" s="113">
        <v>16</v>
      </c>
      <c r="Q1175" s="113"/>
      <c r="R1175" s="113"/>
      <c r="S1175" s="113"/>
      <c r="T1175" s="113"/>
      <c r="U1175" s="113"/>
      <c r="V1175" s="113">
        <v>0</v>
      </c>
      <c r="W1175" s="113"/>
      <c r="X1175" s="113">
        <v>0</v>
      </c>
      <c r="Y1175" s="113">
        <v>1</v>
      </c>
      <c r="Z1175" s="85">
        <v>2</v>
      </c>
      <c r="AA1175" s="85">
        <v>0</v>
      </c>
      <c r="AG1175" t="str">
        <f t="shared" si="241"/>
        <v>Hancock</v>
      </c>
      <c r="AH1175" t="s">
        <v>2391</v>
      </c>
      <c r="AI1175">
        <v>1</v>
      </c>
      <c r="AK1175" s="92">
        <v>50</v>
      </c>
      <c r="AL1175" s="94">
        <v>1</v>
      </c>
      <c r="AM1175" s="94">
        <v>40</v>
      </c>
      <c r="AN1175" s="98">
        <v>31525</v>
      </c>
      <c r="AO1175" s="98">
        <f t="shared" si="251"/>
        <v>50001</v>
      </c>
      <c r="AP1175" s="8" t="s">
        <v>1353</v>
      </c>
      <c r="AQ1175">
        <f t="shared" si="248"/>
        <v>5031525</v>
      </c>
    </row>
    <row r="1176" spans="1:43" ht="13" hidden="1" customHeight="1" outlineLevel="1">
      <c r="A1176" t="s">
        <v>1112</v>
      </c>
      <c r="B1176" s="8" t="s">
        <v>642</v>
      </c>
      <c r="C1176" s="1">
        <f t="shared" si="242"/>
        <v>868</v>
      </c>
      <c r="D1176" s="6">
        <f>IF(N1176&gt;0, RANK(N1176,(N1176:P1176,Q1176:AE1176)),0)</f>
        <v>1</v>
      </c>
      <c r="E1176" s="6">
        <f>IF(O1176&gt;0,RANK(O1176,(N1176:P1176,Q1176:AE1176)),0)</f>
        <v>2</v>
      </c>
      <c r="F1176" s="6">
        <f t="shared" si="243"/>
        <v>3</v>
      </c>
      <c r="G1176" s="1">
        <f t="shared" si="249"/>
        <v>41</v>
      </c>
      <c r="H1176" s="2">
        <f t="shared" si="250"/>
        <v>4.7235023041474651E-2</v>
      </c>
      <c r="I1176" s="7"/>
      <c r="J1176" s="2">
        <f t="shared" si="244"/>
        <v>0.48502304147465436</v>
      </c>
      <c r="K1176" s="2">
        <f t="shared" si="245"/>
        <v>0.43778801843317972</v>
      </c>
      <c r="L1176" s="2">
        <f t="shared" si="246"/>
        <v>3.6866359447004608E-2</v>
      </c>
      <c r="M1176" s="2">
        <f t="shared" si="247"/>
        <v>4.0322580645161317E-2</v>
      </c>
      <c r="N1176" s="113">
        <v>421</v>
      </c>
      <c r="O1176" s="113">
        <v>380</v>
      </c>
      <c r="P1176" s="113">
        <v>32</v>
      </c>
      <c r="Q1176" s="113"/>
      <c r="R1176" s="113"/>
      <c r="S1176" s="113"/>
      <c r="T1176" s="113"/>
      <c r="U1176" s="113"/>
      <c r="V1176" s="113">
        <v>3</v>
      </c>
      <c r="W1176" s="113"/>
      <c r="X1176" s="113">
        <v>0</v>
      </c>
      <c r="Y1176" s="113">
        <v>19</v>
      </c>
      <c r="Z1176" s="85">
        <v>8</v>
      </c>
      <c r="AA1176" s="85">
        <v>5</v>
      </c>
      <c r="AG1176" t="str">
        <f t="shared" si="241"/>
        <v>Hardwick</v>
      </c>
      <c r="AH1176" t="s">
        <v>1820</v>
      </c>
      <c r="AI1176">
        <v>1</v>
      </c>
      <c r="AK1176" s="92">
        <v>50</v>
      </c>
      <c r="AL1176" s="94">
        <v>5</v>
      </c>
      <c r="AM1176" s="94">
        <v>25</v>
      </c>
      <c r="AN1176" s="98">
        <v>31825</v>
      </c>
      <c r="AO1176" s="98">
        <f t="shared" si="251"/>
        <v>50005</v>
      </c>
      <c r="AP1176" s="8" t="s">
        <v>1353</v>
      </c>
      <c r="AQ1176">
        <f t="shared" si="248"/>
        <v>5031825</v>
      </c>
    </row>
    <row r="1177" spans="1:43" ht="13" hidden="1" customHeight="1" outlineLevel="1">
      <c r="A1177" t="s">
        <v>2193</v>
      </c>
      <c r="B1177" s="8" t="s">
        <v>642</v>
      </c>
      <c r="C1177" s="1">
        <f t="shared" si="242"/>
        <v>2706</v>
      </c>
      <c r="D1177" s="6">
        <f>IF(N1177&gt;0, RANK(N1177,(N1177:P1177,Q1177:AE1177)),0)</f>
        <v>2</v>
      </c>
      <c r="E1177" s="6">
        <f>IF(O1177&gt;0,RANK(O1177,(N1177:P1177,Q1177:AE1177)),0)</f>
        <v>1</v>
      </c>
      <c r="F1177" s="6">
        <f t="shared" si="243"/>
        <v>3</v>
      </c>
      <c r="G1177" s="1">
        <f t="shared" si="249"/>
        <v>476</v>
      </c>
      <c r="H1177" s="2">
        <f t="shared" si="250"/>
        <v>0.17590539541759054</v>
      </c>
      <c r="I1177" s="7"/>
      <c r="J1177" s="2">
        <f t="shared" si="244"/>
        <v>0.37398373983739835</v>
      </c>
      <c r="K1177" s="2">
        <f t="shared" si="245"/>
        <v>0.54988913525498895</v>
      </c>
      <c r="L1177" s="2">
        <f t="shared" si="246"/>
        <v>5.1736881005173686E-2</v>
      </c>
      <c r="M1177" s="2">
        <f t="shared" si="247"/>
        <v>2.4390243902438956E-2</v>
      </c>
      <c r="N1177" s="113">
        <v>1012</v>
      </c>
      <c r="O1177" s="113">
        <v>1488</v>
      </c>
      <c r="P1177" s="113">
        <v>140</v>
      </c>
      <c r="Q1177" s="113"/>
      <c r="R1177" s="113"/>
      <c r="S1177" s="113"/>
      <c r="T1177" s="113"/>
      <c r="U1177" s="113"/>
      <c r="V1177" s="113">
        <v>9</v>
      </c>
      <c r="W1177" s="113"/>
      <c r="X1177" s="113">
        <v>2</v>
      </c>
      <c r="Y1177" s="113">
        <v>20</v>
      </c>
      <c r="Z1177" s="85">
        <v>18</v>
      </c>
      <c r="AA1177" s="85">
        <v>17</v>
      </c>
      <c r="AG1177" t="str">
        <f t="shared" si="241"/>
        <v>Hartford</v>
      </c>
      <c r="AH1177" t="s">
        <v>917</v>
      </c>
      <c r="AI1177">
        <v>1</v>
      </c>
      <c r="AK1177" s="92">
        <v>50</v>
      </c>
      <c r="AL1177" s="94">
        <v>27</v>
      </c>
      <c r="AM1177" s="94">
        <v>40</v>
      </c>
      <c r="AN1177" s="98">
        <v>32275</v>
      </c>
      <c r="AO1177" s="98">
        <f t="shared" si="251"/>
        <v>50027</v>
      </c>
      <c r="AP1177" s="8" t="s">
        <v>1353</v>
      </c>
      <c r="AQ1177">
        <f t="shared" si="248"/>
        <v>5032275</v>
      </c>
    </row>
    <row r="1178" spans="1:43" ht="13" hidden="1" customHeight="1" outlineLevel="1">
      <c r="A1178" t="s">
        <v>1097</v>
      </c>
      <c r="B1178" s="8" t="s">
        <v>642</v>
      </c>
      <c r="C1178" s="1">
        <f t="shared" si="242"/>
        <v>1194</v>
      </c>
      <c r="D1178" s="6">
        <f>IF(N1178&gt;0, RANK(N1178,(N1178:P1178,Q1178:AE1178)),0)</f>
        <v>2</v>
      </c>
      <c r="E1178" s="6">
        <f>IF(O1178&gt;0,RANK(O1178,(N1178:P1178,Q1178:AE1178)),0)</f>
        <v>1</v>
      </c>
      <c r="F1178" s="6">
        <f t="shared" si="243"/>
        <v>3</v>
      </c>
      <c r="G1178" s="1">
        <f t="shared" si="249"/>
        <v>61</v>
      </c>
      <c r="H1178" s="2">
        <f t="shared" si="250"/>
        <v>5.1088777219430483E-2</v>
      </c>
      <c r="I1178" s="7"/>
      <c r="J1178" s="2">
        <f t="shared" si="244"/>
        <v>0.43969849246231157</v>
      </c>
      <c r="K1178" s="2">
        <f t="shared" si="245"/>
        <v>0.49078726968174202</v>
      </c>
      <c r="L1178" s="2">
        <f t="shared" si="246"/>
        <v>3.4338358458961472E-2</v>
      </c>
      <c r="M1178" s="2">
        <f t="shared" si="247"/>
        <v>3.5175879396984987E-2</v>
      </c>
      <c r="N1178" s="113">
        <v>525</v>
      </c>
      <c r="O1178" s="113">
        <v>586</v>
      </c>
      <c r="P1178" s="113">
        <v>41</v>
      </c>
      <c r="Q1178" s="113"/>
      <c r="R1178" s="113"/>
      <c r="S1178" s="113"/>
      <c r="T1178" s="113"/>
      <c r="U1178" s="113"/>
      <c r="V1178" s="113">
        <v>6</v>
      </c>
      <c r="W1178" s="113"/>
      <c r="X1178" s="113">
        <v>0</v>
      </c>
      <c r="Y1178" s="113">
        <v>18</v>
      </c>
      <c r="Z1178" s="85">
        <v>9</v>
      </c>
      <c r="AA1178" s="85">
        <v>9</v>
      </c>
      <c r="AG1178" t="str">
        <f t="shared" si="241"/>
        <v>Hartland</v>
      </c>
      <c r="AH1178" t="s">
        <v>917</v>
      </c>
      <c r="AI1178">
        <v>1</v>
      </c>
      <c r="AK1178" s="92">
        <v>50</v>
      </c>
      <c r="AL1178" s="94">
        <v>27</v>
      </c>
      <c r="AM1178" s="94">
        <v>45</v>
      </c>
      <c r="AN1178" s="98">
        <v>32425</v>
      </c>
      <c r="AO1178" s="98">
        <f t="shared" si="251"/>
        <v>50027</v>
      </c>
      <c r="AP1178" s="8" t="s">
        <v>1353</v>
      </c>
      <c r="AQ1178">
        <f t="shared" si="248"/>
        <v>5032425</v>
      </c>
    </row>
    <row r="1179" spans="1:43" ht="13" hidden="1" customHeight="1" outlineLevel="1">
      <c r="A1179" t="s">
        <v>1776</v>
      </c>
      <c r="B1179" s="8" t="s">
        <v>642</v>
      </c>
      <c r="C1179" s="1">
        <f t="shared" si="242"/>
        <v>849</v>
      </c>
      <c r="D1179" s="6">
        <f>IF(N1179&gt;0, RANK(N1179,(N1179:P1179,Q1179:AE1179)),0)</f>
        <v>1</v>
      </c>
      <c r="E1179" s="6">
        <f>IF(O1179&gt;0,RANK(O1179,(N1179:P1179,Q1179:AE1179)),0)</f>
        <v>2</v>
      </c>
      <c r="F1179" s="6">
        <f t="shared" si="243"/>
        <v>3</v>
      </c>
      <c r="G1179" s="1">
        <f t="shared" si="249"/>
        <v>24</v>
      </c>
      <c r="H1179" s="2">
        <f t="shared" si="250"/>
        <v>2.8268551236749116E-2</v>
      </c>
      <c r="I1179" s="7"/>
      <c r="J1179" s="2">
        <f t="shared" si="244"/>
        <v>0.47703180212014135</v>
      </c>
      <c r="K1179" s="2">
        <f t="shared" si="245"/>
        <v>0.44876325088339225</v>
      </c>
      <c r="L1179" s="2">
        <f t="shared" si="246"/>
        <v>4.1224970553592463E-2</v>
      </c>
      <c r="M1179" s="2">
        <f t="shared" si="247"/>
        <v>3.2979976442873885E-2</v>
      </c>
      <c r="N1179" s="113">
        <v>405</v>
      </c>
      <c r="O1179" s="113">
        <v>381</v>
      </c>
      <c r="P1179" s="113">
        <v>35</v>
      </c>
      <c r="Q1179" s="113"/>
      <c r="R1179" s="113"/>
      <c r="S1179" s="113"/>
      <c r="T1179" s="113"/>
      <c r="U1179" s="113"/>
      <c r="V1179" s="113">
        <v>3</v>
      </c>
      <c r="W1179" s="113"/>
      <c r="X1179" s="113">
        <v>0</v>
      </c>
      <c r="Y1179" s="113">
        <v>12</v>
      </c>
      <c r="Z1179" s="85">
        <v>3</v>
      </c>
      <c r="AA1179" s="85">
        <v>10</v>
      </c>
      <c r="AG1179" t="str">
        <f t="shared" si="241"/>
        <v>Highgate</v>
      </c>
      <c r="AH1179" t="s">
        <v>2924</v>
      </c>
      <c r="AI1179">
        <v>1</v>
      </c>
      <c r="AK1179" s="92">
        <v>50</v>
      </c>
      <c r="AL1179" s="94">
        <v>11</v>
      </c>
      <c r="AM1179" s="94">
        <v>50</v>
      </c>
      <c r="AN1179" s="98">
        <v>33025</v>
      </c>
      <c r="AO1179" s="98">
        <f t="shared" si="251"/>
        <v>50011</v>
      </c>
      <c r="AP1179" s="8" t="s">
        <v>1353</v>
      </c>
      <c r="AQ1179">
        <f t="shared" si="248"/>
        <v>5033025</v>
      </c>
    </row>
    <row r="1180" spans="1:43" ht="13" hidden="1" customHeight="1" outlineLevel="1">
      <c r="A1180" t="s">
        <v>2043</v>
      </c>
      <c r="B1180" s="8" t="s">
        <v>642</v>
      </c>
      <c r="C1180" s="1">
        <f t="shared" si="242"/>
        <v>1656</v>
      </c>
      <c r="D1180" s="6">
        <f>IF(N1180&gt;0, RANK(N1180,(N1180:P1180,Q1180:AE1180)),0)</f>
        <v>2</v>
      </c>
      <c r="E1180" s="6">
        <f>IF(O1180&gt;0,RANK(O1180,(N1180:P1180,Q1180:AE1180)),0)</f>
        <v>1</v>
      </c>
      <c r="F1180" s="6">
        <f t="shared" si="243"/>
        <v>3</v>
      </c>
      <c r="G1180" s="1">
        <f t="shared" si="249"/>
        <v>15</v>
      </c>
      <c r="H1180" s="2">
        <f t="shared" si="250"/>
        <v>9.057971014492754E-3</v>
      </c>
      <c r="I1180" s="7"/>
      <c r="J1180" s="2">
        <f t="shared" si="244"/>
        <v>0.46618357487922707</v>
      </c>
      <c r="K1180" s="2">
        <f t="shared" si="245"/>
        <v>0.47524154589371981</v>
      </c>
      <c r="L1180" s="2">
        <f t="shared" si="246"/>
        <v>4.2874396135265704E-2</v>
      </c>
      <c r="M1180" s="2">
        <f t="shared" si="247"/>
        <v>1.5700483091787364E-2</v>
      </c>
      <c r="N1180" s="113">
        <v>772</v>
      </c>
      <c r="O1180" s="113">
        <v>787</v>
      </c>
      <c r="P1180" s="113">
        <v>71</v>
      </c>
      <c r="Q1180" s="113"/>
      <c r="R1180" s="113"/>
      <c r="S1180" s="113"/>
      <c r="T1180" s="113"/>
      <c r="U1180" s="113"/>
      <c r="V1180" s="113">
        <v>4</v>
      </c>
      <c r="W1180" s="113"/>
      <c r="X1180" s="113">
        <v>0</v>
      </c>
      <c r="Y1180" s="113">
        <v>8</v>
      </c>
      <c r="Z1180" s="85">
        <v>10</v>
      </c>
      <c r="AA1180" s="85">
        <v>4</v>
      </c>
      <c r="AG1180" t="str">
        <f t="shared" si="241"/>
        <v>Hinesburg</v>
      </c>
      <c r="AH1180" t="s">
        <v>1116</v>
      </c>
      <c r="AI1180">
        <v>1</v>
      </c>
      <c r="AK1180" s="92">
        <v>50</v>
      </c>
      <c r="AL1180" s="94">
        <v>7</v>
      </c>
      <c r="AM1180" s="94">
        <v>35</v>
      </c>
      <c r="AN1180" s="98">
        <v>33475</v>
      </c>
      <c r="AO1180" s="98">
        <f t="shared" si="251"/>
        <v>50007</v>
      </c>
      <c r="AP1180" s="8" t="s">
        <v>1353</v>
      </c>
      <c r="AQ1180">
        <f t="shared" si="248"/>
        <v>5033475</v>
      </c>
    </row>
    <row r="1181" spans="1:43" ht="13" hidden="1" customHeight="1" outlineLevel="1">
      <c r="A1181" t="s">
        <v>1714</v>
      </c>
      <c r="B1181" s="8" t="s">
        <v>642</v>
      </c>
      <c r="C1181" s="1">
        <f t="shared" si="242"/>
        <v>181</v>
      </c>
      <c r="D1181" s="6">
        <f>IF(N1181&gt;0, RANK(N1181,(N1181:P1181,Q1181:AE1181)),0)</f>
        <v>1</v>
      </c>
      <c r="E1181" s="6">
        <f>IF(O1181&gt;0,RANK(O1181,(N1181:P1181,Q1181:AE1181)),0)</f>
        <v>2</v>
      </c>
      <c r="F1181" s="6">
        <f t="shared" si="243"/>
        <v>3</v>
      </c>
      <c r="G1181" s="1">
        <f t="shared" si="249"/>
        <v>23</v>
      </c>
      <c r="H1181" s="2">
        <f t="shared" si="250"/>
        <v>0.1270718232044199</v>
      </c>
      <c r="I1181" s="7"/>
      <c r="J1181" s="2">
        <f t="shared" si="244"/>
        <v>0.52486187845303867</v>
      </c>
      <c r="K1181" s="2">
        <f t="shared" si="245"/>
        <v>0.39779005524861877</v>
      </c>
      <c r="L1181" s="2">
        <f t="shared" si="246"/>
        <v>4.9723756906077346E-2</v>
      </c>
      <c r="M1181" s="2">
        <f t="shared" si="247"/>
        <v>2.762430939226522E-2</v>
      </c>
      <c r="N1181" s="113">
        <v>95</v>
      </c>
      <c r="O1181" s="113">
        <v>72</v>
      </c>
      <c r="P1181" s="113">
        <v>9</v>
      </c>
      <c r="Q1181" s="113"/>
      <c r="R1181" s="113"/>
      <c r="S1181" s="113"/>
      <c r="T1181" s="113"/>
      <c r="U1181" s="113"/>
      <c r="V1181" s="113">
        <v>1</v>
      </c>
      <c r="W1181" s="113"/>
      <c r="X1181" s="113">
        <v>0</v>
      </c>
      <c r="Y1181" s="113">
        <v>4</v>
      </c>
      <c r="Z1181" s="85">
        <v>0</v>
      </c>
      <c r="AA1181" s="85">
        <v>0</v>
      </c>
      <c r="AG1181" t="str">
        <f t="shared" si="241"/>
        <v>Holland</v>
      </c>
      <c r="AH1181" t="s">
        <v>2134</v>
      </c>
      <c r="AI1181">
        <v>1</v>
      </c>
      <c r="AK1181" s="92">
        <v>50</v>
      </c>
      <c r="AL1181" s="94">
        <v>19</v>
      </c>
      <c r="AM1181" s="94">
        <v>50</v>
      </c>
      <c r="AN1181" s="98">
        <v>33775</v>
      </c>
      <c r="AO1181" s="98">
        <f t="shared" si="251"/>
        <v>50019</v>
      </c>
      <c r="AP1181" s="8" t="s">
        <v>1353</v>
      </c>
      <c r="AQ1181">
        <f t="shared" si="248"/>
        <v>5033775</v>
      </c>
    </row>
    <row r="1182" spans="1:43" ht="13" hidden="1" customHeight="1" outlineLevel="1">
      <c r="A1182" t="s">
        <v>1130</v>
      </c>
      <c r="B1182" s="8" t="s">
        <v>642</v>
      </c>
      <c r="C1182" s="1">
        <f t="shared" si="242"/>
        <v>221</v>
      </c>
      <c r="D1182" s="6">
        <f>IF(N1182&gt;0, RANK(N1182,(N1182:P1182,Q1182:AE1182)),0)</f>
        <v>2</v>
      </c>
      <c r="E1182" s="6">
        <f>IF(O1182&gt;0,RANK(O1182,(N1182:P1182,Q1182:AE1182)),0)</f>
        <v>1</v>
      </c>
      <c r="F1182" s="6">
        <f t="shared" si="243"/>
        <v>3</v>
      </c>
      <c r="G1182" s="1">
        <f t="shared" si="249"/>
        <v>35</v>
      </c>
      <c r="H1182" s="2">
        <f t="shared" si="250"/>
        <v>0.15837104072398189</v>
      </c>
      <c r="I1182" s="7"/>
      <c r="J1182" s="2">
        <f t="shared" si="244"/>
        <v>0.31221719457013575</v>
      </c>
      <c r="K1182" s="2">
        <f t="shared" si="245"/>
        <v>0.47058823529411764</v>
      </c>
      <c r="L1182" s="2">
        <f t="shared" si="246"/>
        <v>0.13122171945701358</v>
      </c>
      <c r="M1182" s="2">
        <f t="shared" si="247"/>
        <v>8.5972850678733032E-2</v>
      </c>
      <c r="N1182" s="113">
        <v>69</v>
      </c>
      <c r="O1182" s="113">
        <v>104</v>
      </c>
      <c r="P1182" s="113">
        <v>29</v>
      </c>
      <c r="Q1182" s="113"/>
      <c r="R1182" s="113"/>
      <c r="S1182" s="113"/>
      <c r="T1182" s="113"/>
      <c r="U1182" s="113"/>
      <c r="V1182" s="113">
        <v>1</v>
      </c>
      <c r="W1182" s="113"/>
      <c r="X1182" s="113">
        <v>0</v>
      </c>
      <c r="Y1182" s="113">
        <v>17</v>
      </c>
      <c r="Z1182" s="85">
        <v>0</v>
      </c>
      <c r="AA1182" s="85">
        <v>1</v>
      </c>
      <c r="AG1182" t="str">
        <f t="shared" si="241"/>
        <v>Hubbardton</v>
      </c>
      <c r="AH1182" t="s">
        <v>724</v>
      </c>
      <c r="AI1182">
        <v>1</v>
      </c>
      <c r="AK1182" s="92">
        <v>50</v>
      </c>
      <c r="AL1182" s="94">
        <v>21</v>
      </c>
      <c r="AM1182" s="94">
        <v>40</v>
      </c>
      <c r="AN1182" s="98">
        <v>34450</v>
      </c>
      <c r="AO1182" s="98">
        <f t="shared" si="251"/>
        <v>50021</v>
      </c>
      <c r="AP1182" s="8" t="s">
        <v>1353</v>
      </c>
      <c r="AQ1182">
        <f t="shared" si="248"/>
        <v>5034450</v>
      </c>
    </row>
    <row r="1183" spans="1:43" ht="13" hidden="1" customHeight="1" outlineLevel="1">
      <c r="A1183" t="s">
        <v>1403</v>
      </c>
      <c r="B1183" s="8" t="s">
        <v>642</v>
      </c>
      <c r="C1183" s="1">
        <f t="shared" si="242"/>
        <v>640</v>
      </c>
      <c r="D1183" s="6">
        <f>IF(N1183&gt;0, RANK(N1183,(N1183:P1183,Q1183:AE1183)),0)</f>
        <v>1</v>
      </c>
      <c r="E1183" s="6">
        <f>IF(O1183&gt;0,RANK(O1183,(N1183:P1183,Q1183:AE1183)),0)</f>
        <v>2</v>
      </c>
      <c r="F1183" s="6">
        <f t="shared" si="243"/>
        <v>3</v>
      </c>
      <c r="G1183" s="1">
        <f t="shared" si="249"/>
        <v>87</v>
      </c>
      <c r="H1183" s="2">
        <f t="shared" si="250"/>
        <v>0.13593749999999999</v>
      </c>
      <c r="I1183" s="7"/>
      <c r="J1183" s="2">
        <f t="shared" si="244"/>
        <v>0.5390625</v>
      </c>
      <c r="K1183" s="2">
        <f t="shared" si="245"/>
        <v>0.40312500000000001</v>
      </c>
      <c r="L1183" s="2">
        <f t="shared" si="246"/>
        <v>3.90625E-2</v>
      </c>
      <c r="M1183" s="2">
        <f t="shared" si="247"/>
        <v>1.8749999999999989E-2</v>
      </c>
      <c r="N1183" s="113">
        <v>345</v>
      </c>
      <c r="O1183" s="113">
        <v>258</v>
      </c>
      <c r="P1183" s="113">
        <v>25</v>
      </c>
      <c r="Q1183" s="113"/>
      <c r="R1183" s="113"/>
      <c r="S1183" s="113"/>
      <c r="T1183" s="113"/>
      <c r="U1183" s="113"/>
      <c r="V1183" s="113">
        <v>0</v>
      </c>
      <c r="W1183" s="113"/>
      <c r="X1183" s="113">
        <v>3</v>
      </c>
      <c r="Y1183" s="113">
        <v>2</v>
      </c>
      <c r="Z1183" s="85">
        <v>4</v>
      </c>
      <c r="AA1183" s="85">
        <v>3</v>
      </c>
      <c r="AG1183" t="str">
        <f t="shared" si="241"/>
        <v>Huntington</v>
      </c>
      <c r="AH1183" t="s">
        <v>1116</v>
      </c>
      <c r="AI1183">
        <v>1</v>
      </c>
      <c r="AK1183" s="92">
        <v>50</v>
      </c>
      <c r="AL1183" s="94">
        <v>7</v>
      </c>
      <c r="AM1183" s="94">
        <v>40</v>
      </c>
      <c r="AN1183" s="98">
        <v>34600</v>
      </c>
      <c r="AO1183" s="98">
        <f t="shared" si="251"/>
        <v>50007</v>
      </c>
      <c r="AP1183" s="8" t="s">
        <v>1353</v>
      </c>
      <c r="AQ1183">
        <f t="shared" si="248"/>
        <v>5034600</v>
      </c>
    </row>
    <row r="1184" spans="1:43" ht="13" hidden="1" customHeight="1" outlineLevel="1">
      <c r="A1184" t="s">
        <v>2112</v>
      </c>
      <c r="B1184" s="8" t="s">
        <v>642</v>
      </c>
      <c r="C1184" s="1">
        <f t="shared" si="242"/>
        <v>932</v>
      </c>
      <c r="D1184" s="6">
        <f>IF(N1184&gt;0, RANK(N1184,(N1184:P1184,Q1184:AE1184)),0)</f>
        <v>2</v>
      </c>
      <c r="E1184" s="6">
        <f>IF(O1184&gt;0,RANK(O1184,(N1184:P1184,Q1184:AE1184)),0)</f>
        <v>1</v>
      </c>
      <c r="F1184" s="6">
        <f t="shared" si="243"/>
        <v>3</v>
      </c>
      <c r="G1184" s="1">
        <f t="shared" si="249"/>
        <v>29</v>
      </c>
      <c r="H1184" s="2">
        <f t="shared" si="250"/>
        <v>3.1115879828326181E-2</v>
      </c>
      <c r="I1184" s="7"/>
      <c r="J1184" s="2">
        <f t="shared" si="244"/>
        <v>0.45171673819742492</v>
      </c>
      <c r="K1184" s="2">
        <f t="shared" si="245"/>
        <v>0.48283261802575106</v>
      </c>
      <c r="L1184" s="2">
        <f t="shared" si="246"/>
        <v>3.8626609442060089E-2</v>
      </c>
      <c r="M1184" s="2">
        <f t="shared" si="247"/>
        <v>2.682403433476388E-2</v>
      </c>
      <c r="N1184" s="113">
        <v>421</v>
      </c>
      <c r="O1184" s="113">
        <v>450</v>
      </c>
      <c r="P1184" s="113">
        <v>36</v>
      </c>
      <c r="Q1184" s="113"/>
      <c r="R1184" s="113"/>
      <c r="S1184" s="113"/>
      <c r="T1184" s="113"/>
      <c r="U1184" s="113"/>
      <c r="V1184" s="113">
        <v>1</v>
      </c>
      <c r="W1184" s="113"/>
      <c r="X1184" s="113">
        <v>1</v>
      </c>
      <c r="Y1184" s="113">
        <v>15</v>
      </c>
      <c r="Z1184" s="85">
        <v>2</v>
      </c>
      <c r="AA1184" s="85">
        <v>6</v>
      </c>
      <c r="AG1184" t="str">
        <f t="shared" si="241"/>
        <v>Hyde Park</v>
      </c>
      <c r="AH1184" t="s">
        <v>23</v>
      </c>
      <c r="AI1184">
        <v>1</v>
      </c>
      <c r="AK1184" s="92">
        <v>50</v>
      </c>
      <c r="AL1184" s="94">
        <v>15</v>
      </c>
      <c r="AM1184" s="94">
        <v>25</v>
      </c>
      <c r="AN1184" s="98">
        <v>35050</v>
      </c>
      <c r="AO1184" s="98">
        <f t="shared" si="251"/>
        <v>50015</v>
      </c>
      <c r="AP1184" s="8" t="s">
        <v>1353</v>
      </c>
      <c r="AQ1184">
        <f t="shared" si="248"/>
        <v>5035050</v>
      </c>
    </row>
    <row r="1185" spans="1:43" ht="13" hidden="1" customHeight="1" outlineLevel="1">
      <c r="A1185" t="s">
        <v>1938</v>
      </c>
      <c r="B1185" s="8" t="s">
        <v>642</v>
      </c>
      <c r="C1185" s="1">
        <f t="shared" si="242"/>
        <v>159</v>
      </c>
      <c r="D1185" s="6">
        <f>IF(N1185&gt;0, RANK(N1185,(N1185:P1185,Q1185:AE1185)),0)</f>
        <v>2</v>
      </c>
      <c r="E1185" s="6">
        <f>IF(O1185&gt;0,RANK(O1185,(N1185:P1185,Q1185:AE1185)),0)</f>
        <v>1</v>
      </c>
      <c r="F1185" s="6">
        <f t="shared" si="243"/>
        <v>3</v>
      </c>
      <c r="G1185" s="1">
        <f t="shared" si="249"/>
        <v>14</v>
      </c>
      <c r="H1185" s="2">
        <f t="shared" si="250"/>
        <v>8.8050314465408799E-2</v>
      </c>
      <c r="I1185" s="7"/>
      <c r="J1185" s="2">
        <f t="shared" si="244"/>
        <v>0.31446540880503143</v>
      </c>
      <c r="K1185" s="2">
        <f t="shared" si="245"/>
        <v>0.40251572327044027</v>
      </c>
      <c r="L1185" s="2">
        <f t="shared" si="246"/>
        <v>0.2389937106918239</v>
      </c>
      <c r="M1185" s="2">
        <f t="shared" si="247"/>
        <v>4.4025157232704448E-2</v>
      </c>
      <c r="N1185" s="113">
        <v>50</v>
      </c>
      <c r="O1185" s="113">
        <v>64</v>
      </c>
      <c r="P1185" s="113">
        <v>38</v>
      </c>
      <c r="Q1185" s="113"/>
      <c r="R1185" s="113"/>
      <c r="S1185" s="113"/>
      <c r="T1185" s="113"/>
      <c r="U1185" s="113"/>
      <c r="V1185" s="113">
        <v>2</v>
      </c>
      <c r="W1185" s="113"/>
      <c r="X1185" s="113">
        <v>0</v>
      </c>
      <c r="Y1185" s="113">
        <v>4</v>
      </c>
      <c r="Z1185" s="85">
        <v>1</v>
      </c>
      <c r="AA1185" s="85">
        <v>0</v>
      </c>
      <c r="AG1185" t="str">
        <f t="shared" si="241"/>
        <v>Ira</v>
      </c>
      <c r="AH1185" t="s">
        <v>724</v>
      </c>
      <c r="AI1185">
        <v>1</v>
      </c>
      <c r="AK1185" s="92">
        <v>50</v>
      </c>
      <c r="AL1185" s="94">
        <v>21</v>
      </c>
      <c r="AM1185" s="94">
        <v>45</v>
      </c>
      <c r="AN1185" s="98">
        <v>35425</v>
      </c>
      <c r="AO1185" s="98">
        <f t="shared" si="251"/>
        <v>50021</v>
      </c>
      <c r="AP1185" s="8" t="s">
        <v>1353</v>
      </c>
      <c r="AQ1185">
        <f t="shared" si="248"/>
        <v>5035425</v>
      </c>
    </row>
    <row r="1186" spans="1:43" ht="13" hidden="1" customHeight="1" outlineLevel="1">
      <c r="A1186" t="s">
        <v>297</v>
      </c>
      <c r="B1186" s="8" t="s">
        <v>642</v>
      </c>
      <c r="C1186" s="1">
        <f t="shared" si="242"/>
        <v>371</v>
      </c>
      <c r="D1186" s="6">
        <f>IF(N1186&gt;0, RANK(N1186,(N1186:P1186,Q1186:AE1186)),0)</f>
        <v>1</v>
      </c>
      <c r="E1186" s="6">
        <f>IF(O1186&gt;0,RANK(O1186,(N1186:P1186,Q1186:AE1186)),0)</f>
        <v>2</v>
      </c>
      <c r="F1186" s="6">
        <f t="shared" si="243"/>
        <v>3</v>
      </c>
      <c r="G1186" s="1">
        <f t="shared" si="249"/>
        <v>3</v>
      </c>
      <c r="H1186" s="2">
        <f t="shared" si="250"/>
        <v>8.0862533692722376E-3</v>
      </c>
      <c r="I1186" s="7"/>
      <c r="J1186" s="2">
        <f t="shared" si="244"/>
        <v>0.4555256064690027</v>
      </c>
      <c r="K1186" s="2">
        <f t="shared" si="245"/>
        <v>0.44743935309973049</v>
      </c>
      <c r="L1186" s="2">
        <f t="shared" si="246"/>
        <v>7.277628032345014E-2</v>
      </c>
      <c r="M1186" s="2">
        <f t="shared" si="247"/>
        <v>2.4258760107816621E-2</v>
      </c>
      <c r="N1186" s="113">
        <v>169</v>
      </c>
      <c r="O1186" s="113">
        <v>166</v>
      </c>
      <c r="P1186" s="113">
        <v>27</v>
      </c>
      <c r="Q1186" s="113"/>
      <c r="R1186" s="113"/>
      <c r="S1186" s="113"/>
      <c r="T1186" s="113"/>
      <c r="U1186" s="113"/>
      <c r="V1186" s="113">
        <v>0</v>
      </c>
      <c r="W1186" s="113"/>
      <c r="X1186" s="113">
        <v>0</v>
      </c>
      <c r="Y1186" s="113">
        <v>3</v>
      </c>
      <c r="Z1186" s="85">
        <v>5</v>
      </c>
      <c r="AA1186" s="85">
        <v>1</v>
      </c>
      <c r="AG1186" t="str">
        <f t="shared" si="241"/>
        <v>Irasburg</v>
      </c>
      <c r="AH1186" t="s">
        <v>2134</v>
      </c>
      <c r="AI1186">
        <v>1</v>
      </c>
      <c r="AK1186" s="92">
        <v>50</v>
      </c>
      <c r="AL1186" s="94">
        <v>19</v>
      </c>
      <c r="AM1186" s="94">
        <v>55</v>
      </c>
      <c r="AN1186" s="98">
        <v>35575</v>
      </c>
      <c r="AO1186" s="98">
        <f t="shared" si="251"/>
        <v>50019</v>
      </c>
      <c r="AP1186" s="8" t="s">
        <v>1353</v>
      </c>
      <c r="AQ1186">
        <f t="shared" si="248"/>
        <v>5035575</v>
      </c>
    </row>
    <row r="1187" spans="1:43" ht="13" hidden="1" customHeight="1" outlineLevel="1">
      <c r="A1187" t="s">
        <v>440</v>
      </c>
      <c r="B1187" s="8" t="s">
        <v>642</v>
      </c>
      <c r="C1187" s="1">
        <f t="shared" si="242"/>
        <v>194</v>
      </c>
      <c r="D1187" s="6">
        <f>IF(N1187&gt;0, RANK(N1187,(N1187:P1187,Q1187:AE1187)),0)</f>
        <v>1</v>
      </c>
      <c r="E1187" s="6">
        <f>IF(O1187&gt;0,RANK(O1187,(N1187:P1187,Q1187:AE1187)),0)</f>
        <v>2</v>
      </c>
      <c r="F1187" s="6">
        <f t="shared" si="243"/>
        <v>3</v>
      </c>
      <c r="G1187" s="1">
        <f t="shared" si="249"/>
        <v>9</v>
      </c>
      <c r="H1187" s="2">
        <f t="shared" si="250"/>
        <v>4.6391752577319589E-2</v>
      </c>
      <c r="I1187" s="7"/>
      <c r="J1187" s="2">
        <f t="shared" si="244"/>
        <v>0.5</v>
      </c>
      <c r="K1187" s="2">
        <f t="shared" si="245"/>
        <v>0.45360824742268041</v>
      </c>
      <c r="L1187" s="2">
        <f t="shared" si="246"/>
        <v>4.1237113402061855E-2</v>
      </c>
      <c r="M1187" s="2">
        <f t="shared" si="247"/>
        <v>5.1546391752577345E-3</v>
      </c>
      <c r="N1187" s="113">
        <v>97</v>
      </c>
      <c r="O1187" s="113">
        <v>88</v>
      </c>
      <c r="P1187" s="113">
        <v>8</v>
      </c>
      <c r="Q1187" s="113"/>
      <c r="R1187" s="113"/>
      <c r="S1187" s="113"/>
      <c r="T1187" s="113"/>
      <c r="U1187" s="113"/>
      <c r="V1187" s="113">
        <v>0</v>
      </c>
      <c r="W1187" s="113"/>
      <c r="X1187" s="113">
        <v>0</v>
      </c>
      <c r="Y1187" s="113">
        <v>0</v>
      </c>
      <c r="Z1187" s="85">
        <v>0</v>
      </c>
      <c r="AA1187" s="85">
        <v>1</v>
      </c>
      <c r="AG1187" t="str">
        <f t="shared" si="241"/>
        <v>Isle La Motte</v>
      </c>
      <c r="AH1187" t="s">
        <v>1392</v>
      </c>
      <c r="AI1187">
        <v>1</v>
      </c>
      <c r="AK1187" s="92">
        <v>50</v>
      </c>
      <c r="AL1187" s="94">
        <v>13</v>
      </c>
      <c r="AM1187" s="94">
        <v>15</v>
      </c>
      <c r="AN1187" s="98">
        <v>35875</v>
      </c>
      <c r="AO1187" s="98">
        <f t="shared" si="251"/>
        <v>50013</v>
      </c>
      <c r="AP1187" s="8" t="s">
        <v>1353</v>
      </c>
      <c r="AQ1187">
        <f t="shared" si="248"/>
        <v>5035875</v>
      </c>
    </row>
    <row r="1188" spans="1:43" ht="13" hidden="1" customHeight="1" outlineLevel="1">
      <c r="A1188" t="s">
        <v>1565</v>
      </c>
      <c r="B1188" s="8" t="s">
        <v>642</v>
      </c>
      <c r="C1188" s="1">
        <f t="shared" si="242"/>
        <v>270</v>
      </c>
      <c r="D1188" s="6">
        <f>IF(N1188&gt;0, RANK(N1188,(N1188:P1188,Q1188:AE1188)),0)</f>
        <v>2</v>
      </c>
      <c r="E1188" s="6">
        <f>IF(O1188&gt;0,RANK(O1188,(N1188:P1188,Q1188:AE1188)),0)</f>
        <v>1</v>
      </c>
      <c r="F1188" s="6">
        <f t="shared" si="243"/>
        <v>3</v>
      </c>
      <c r="G1188" s="1">
        <f t="shared" si="249"/>
        <v>38</v>
      </c>
      <c r="H1188" s="2">
        <f t="shared" si="250"/>
        <v>0.14074074074074075</v>
      </c>
      <c r="I1188" s="7"/>
      <c r="J1188" s="2">
        <f t="shared" si="244"/>
        <v>0.40370370370370373</v>
      </c>
      <c r="K1188" s="2">
        <f t="shared" si="245"/>
        <v>0.5444444444444444</v>
      </c>
      <c r="L1188" s="2">
        <f t="shared" si="246"/>
        <v>2.5925925925925925E-2</v>
      </c>
      <c r="M1188" s="2">
        <f t="shared" si="247"/>
        <v>2.5925925925926002E-2</v>
      </c>
      <c r="N1188" s="113">
        <v>109</v>
      </c>
      <c r="O1188" s="113">
        <v>147</v>
      </c>
      <c r="P1188" s="113">
        <v>7</v>
      </c>
      <c r="Q1188" s="113"/>
      <c r="R1188" s="113"/>
      <c r="S1188" s="113"/>
      <c r="T1188" s="113"/>
      <c r="U1188" s="113"/>
      <c r="V1188" s="113">
        <v>0</v>
      </c>
      <c r="W1188" s="113"/>
      <c r="X1188" s="113">
        <v>0</v>
      </c>
      <c r="Y1188" s="113">
        <v>3</v>
      </c>
      <c r="Z1188" s="85">
        <v>1</v>
      </c>
      <c r="AA1188" s="85">
        <v>3</v>
      </c>
      <c r="AG1188" t="str">
        <f t="shared" si="241"/>
        <v>Jamaica</v>
      </c>
      <c r="AH1188" t="s">
        <v>96</v>
      </c>
      <c r="AI1188">
        <v>1</v>
      </c>
      <c r="AK1188" s="92">
        <v>50</v>
      </c>
      <c r="AL1188" s="94">
        <v>25</v>
      </c>
      <c r="AM1188" s="94">
        <v>45</v>
      </c>
      <c r="AN1188" s="98">
        <v>36175</v>
      </c>
      <c r="AO1188" s="98">
        <f t="shared" si="251"/>
        <v>50025</v>
      </c>
      <c r="AP1188" s="8" t="s">
        <v>1353</v>
      </c>
      <c r="AQ1188">
        <f t="shared" si="248"/>
        <v>5036175</v>
      </c>
    </row>
    <row r="1189" spans="1:43" ht="13" hidden="1" customHeight="1" outlineLevel="1">
      <c r="A1189" t="s">
        <v>2364</v>
      </c>
      <c r="B1189" s="8" t="s">
        <v>642</v>
      </c>
      <c r="C1189" s="1">
        <f t="shared" si="242"/>
        <v>142</v>
      </c>
      <c r="D1189" s="6">
        <f>IF(N1189&gt;0, RANK(N1189,(N1189:P1189,Q1189:AE1189)),0)</f>
        <v>1</v>
      </c>
      <c r="E1189" s="6">
        <f>IF(O1189&gt;0,RANK(O1189,(N1189:P1189,Q1189:AE1189)),0)</f>
        <v>2</v>
      </c>
      <c r="F1189" s="6">
        <f t="shared" si="243"/>
        <v>3</v>
      </c>
      <c r="G1189" s="1">
        <f t="shared" si="249"/>
        <v>8</v>
      </c>
      <c r="H1189" s="2">
        <f t="shared" si="250"/>
        <v>5.6338028169014086E-2</v>
      </c>
      <c r="I1189" s="7"/>
      <c r="J1189" s="2">
        <f t="shared" si="244"/>
        <v>0.46478873239436619</v>
      </c>
      <c r="K1189" s="2">
        <f t="shared" si="245"/>
        <v>0.40845070422535212</v>
      </c>
      <c r="L1189" s="2">
        <f t="shared" si="246"/>
        <v>0.11971830985915492</v>
      </c>
      <c r="M1189" s="2">
        <f t="shared" si="247"/>
        <v>7.0422535211267095E-3</v>
      </c>
      <c r="N1189" s="113">
        <v>66</v>
      </c>
      <c r="O1189" s="113">
        <v>58</v>
      </c>
      <c r="P1189" s="113">
        <v>17</v>
      </c>
      <c r="Q1189" s="113"/>
      <c r="R1189" s="113"/>
      <c r="S1189" s="113"/>
      <c r="T1189" s="113"/>
      <c r="U1189" s="113"/>
      <c r="V1189" s="113">
        <v>0</v>
      </c>
      <c r="W1189" s="113"/>
      <c r="X1189" s="113">
        <v>0</v>
      </c>
      <c r="Y1189" s="113">
        <v>0</v>
      </c>
      <c r="Z1189" s="85">
        <v>0</v>
      </c>
      <c r="AA1189" s="85">
        <v>1</v>
      </c>
      <c r="AG1189" t="str">
        <f t="shared" si="241"/>
        <v>Jay</v>
      </c>
      <c r="AH1189" t="s">
        <v>2134</v>
      </c>
      <c r="AI1189">
        <v>1</v>
      </c>
      <c r="AK1189" s="92">
        <v>50</v>
      </c>
      <c r="AL1189" s="94">
        <v>19</v>
      </c>
      <c r="AM1189" s="94">
        <v>60</v>
      </c>
      <c r="AN1189" s="98">
        <v>36325</v>
      </c>
      <c r="AO1189" s="98">
        <f t="shared" si="251"/>
        <v>50019</v>
      </c>
      <c r="AP1189" s="8" t="s">
        <v>1353</v>
      </c>
      <c r="AQ1189">
        <f t="shared" si="248"/>
        <v>5036325</v>
      </c>
    </row>
    <row r="1190" spans="1:43" ht="13" hidden="1" customHeight="1" outlineLevel="1">
      <c r="A1190" t="s">
        <v>1885</v>
      </c>
      <c r="B1190" s="8" t="s">
        <v>642</v>
      </c>
      <c r="C1190" s="1">
        <f t="shared" si="242"/>
        <v>1932</v>
      </c>
      <c r="D1190" s="6">
        <f>IF(N1190&gt;0, RANK(N1190,(N1190:P1190,Q1190:AE1190)),0)</f>
        <v>2</v>
      </c>
      <c r="E1190" s="6">
        <f>IF(O1190&gt;0,RANK(O1190,(N1190:P1190,Q1190:AE1190)),0)</f>
        <v>1</v>
      </c>
      <c r="F1190" s="6">
        <f t="shared" si="243"/>
        <v>3</v>
      </c>
      <c r="G1190" s="1">
        <f t="shared" si="249"/>
        <v>280</v>
      </c>
      <c r="H1190" s="2">
        <f t="shared" si="250"/>
        <v>0.14492753623188406</v>
      </c>
      <c r="I1190" s="7"/>
      <c r="J1190" s="2">
        <f t="shared" si="244"/>
        <v>0.38509316770186336</v>
      </c>
      <c r="K1190" s="2">
        <f t="shared" si="245"/>
        <v>0.53002070393374745</v>
      </c>
      <c r="L1190" s="2">
        <f t="shared" si="246"/>
        <v>5.9523809523809521E-2</v>
      </c>
      <c r="M1190" s="2">
        <f t="shared" si="247"/>
        <v>2.5362318840579615E-2</v>
      </c>
      <c r="N1190" s="113">
        <v>744</v>
      </c>
      <c r="O1190" s="113">
        <v>1024</v>
      </c>
      <c r="P1190" s="113">
        <v>115</v>
      </c>
      <c r="Q1190" s="113"/>
      <c r="R1190" s="113"/>
      <c r="S1190" s="113"/>
      <c r="T1190" s="113"/>
      <c r="U1190" s="113"/>
      <c r="V1190" s="113">
        <v>8</v>
      </c>
      <c r="W1190" s="113"/>
      <c r="X1190" s="113">
        <v>4</v>
      </c>
      <c r="Y1190" s="113">
        <v>20</v>
      </c>
      <c r="Z1190" s="85">
        <v>8</v>
      </c>
      <c r="AA1190" s="85">
        <v>9</v>
      </c>
      <c r="AG1190" t="str">
        <f t="shared" si="241"/>
        <v>Jericho</v>
      </c>
      <c r="AH1190" t="s">
        <v>1116</v>
      </c>
      <c r="AI1190">
        <v>1</v>
      </c>
      <c r="AK1190" s="92">
        <v>50</v>
      </c>
      <c r="AL1190" s="94">
        <v>7</v>
      </c>
      <c r="AM1190" s="94">
        <v>45</v>
      </c>
      <c r="AN1190" s="98">
        <v>36700</v>
      </c>
      <c r="AO1190" s="98">
        <f t="shared" si="251"/>
        <v>50007</v>
      </c>
      <c r="AP1190" s="8" t="s">
        <v>1353</v>
      </c>
      <c r="AQ1190">
        <f t="shared" si="248"/>
        <v>5036700</v>
      </c>
    </row>
    <row r="1191" spans="1:43" ht="13" hidden="1" customHeight="1" outlineLevel="1">
      <c r="A1191" t="s">
        <v>2440</v>
      </c>
      <c r="B1191" s="8" t="s">
        <v>642</v>
      </c>
      <c r="C1191" s="1">
        <f t="shared" si="242"/>
        <v>954</v>
      </c>
      <c r="D1191" s="6">
        <f>IF(N1191&gt;0, RANK(N1191,(N1191:P1191,Q1191:AE1191)),0)</f>
        <v>2</v>
      </c>
      <c r="E1191" s="6">
        <f>IF(O1191&gt;0,RANK(O1191,(N1191:P1191,Q1191:AE1191)),0)</f>
        <v>1</v>
      </c>
      <c r="F1191" s="6">
        <f t="shared" si="243"/>
        <v>3</v>
      </c>
      <c r="G1191" s="1">
        <f t="shared" si="249"/>
        <v>11</v>
      </c>
      <c r="H1191" s="2">
        <f t="shared" si="250"/>
        <v>1.1530398322851153E-2</v>
      </c>
      <c r="I1191" s="7"/>
      <c r="J1191" s="2">
        <f t="shared" si="244"/>
        <v>0.45702306079664567</v>
      </c>
      <c r="K1191" s="2">
        <f t="shared" si="245"/>
        <v>0.46855345911949686</v>
      </c>
      <c r="L1191" s="2">
        <f t="shared" si="246"/>
        <v>3.5639412997903561E-2</v>
      </c>
      <c r="M1191" s="2">
        <f t="shared" si="247"/>
        <v>3.8784067085953902E-2</v>
      </c>
      <c r="N1191" s="113">
        <v>436</v>
      </c>
      <c r="O1191" s="113">
        <v>447</v>
      </c>
      <c r="P1191" s="113">
        <v>34</v>
      </c>
      <c r="Q1191" s="113"/>
      <c r="R1191" s="113"/>
      <c r="S1191" s="113"/>
      <c r="T1191" s="113"/>
      <c r="U1191" s="113"/>
      <c r="V1191" s="113">
        <v>4</v>
      </c>
      <c r="W1191" s="113"/>
      <c r="X1191" s="113">
        <v>0</v>
      </c>
      <c r="Y1191" s="113">
        <v>13</v>
      </c>
      <c r="Z1191" s="85">
        <v>17</v>
      </c>
      <c r="AA1191" s="85">
        <v>3</v>
      </c>
      <c r="AG1191" t="str">
        <f t="shared" si="241"/>
        <v>Johnson</v>
      </c>
      <c r="AH1191" t="s">
        <v>23</v>
      </c>
      <c r="AI1191">
        <v>1</v>
      </c>
      <c r="AK1191" s="92">
        <v>50</v>
      </c>
      <c r="AL1191" s="94">
        <v>15</v>
      </c>
      <c r="AM1191" s="94">
        <v>30</v>
      </c>
      <c r="AN1191" s="98">
        <v>37075</v>
      </c>
      <c r="AO1191" s="98">
        <f t="shared" si="251"/>
        <v>50015</v>
      </c>
      <c r="AP1191" s="8" t="s">
        <v>1353</v>
      </c>
      <c r="AQ1191">
        <f t="shared" si="248"/>
        <v>5037075</v>
      </c>
    </row>
    <row r="1192" spans="1:43" ht="13" hidden="1" customHeight="1" outlineLevel="1">
      <c r="A1192" t="s">
        <v>776</v>
      </c>
      <c r="B1192" s="8" t="s">
        <v>642</v>
      </c>
      <c r="C1192" s="1">
        <f t="shared" si="242"/>
        <v>116</v>
      </c>
      <c r="D1192" s="6">
        <f>IF(N1192&gt;0, RANK(N1192,(N1192:P1192,Q1192:AE1192)),0)</f>
        <v>2</v>
      </c>
      <c r="E1192" s="6">
        <f>IF(O1192&gt;0,RANK(O1192,(N1192:P1192,Q1192:AE1192)),0)</f>
        <v>1</v>
      </c>
      <c r="F1192" s="6">
        <f t="shared" si="243"/>
        <v>3</v>
      </c>
      <c r="G1192" s="1">
        <f t="shared" si="249"/>
        <v>3</v>
      </c>
      <c r="H1192" s="2">
        <f t="shared" si="250"/>
        <v>2.5862068965517241E-2</v>
      </c>
      <c r="I1192" s="7"/>
      <c r="J1192" s="2">
        <f t="shared" si="244"/>
        <v>0.38793103448275862</v>
      </c>
      <c r="K1192" s="2">
        <f t="shared" si="245"/>
        <v>0.41379310344827586</v>
      </c>
      <c r="L1192" s="2">
        <f t="shared" si="246"/>
        <v>0.10344827586206896</v>
      </c>
      <c r="M1192" s="2">
        <f t="shared" si="247"/>
        <v>9.4827586206896505E-2</v>
      </c>
      <c r="N1192" s="113">
        <v>45</v>
      </c>
      <c r="O1192" s="113">
        <v>48</v>
      </c>
      <c r="P1192" s="113">
        <v>12</v>
      </c>
      <c r="Q1192" s="113"/>
      <c r="R1192" s="113"/>
      <c r="S1192" s="113"/>
      <c r="T1192" s="113"/>
      <c r="U1192" s="113"/>
      <c r="V1192" s="113">
        <v>0</v>
      </c>
      <c r="W1192" s="113"/>
      <c r="X1192" s="113">
        <v>0</v>
      </c>
      <c r="Y1192" s="113">
        <v>6</v>
      </c>
      <c r="Z1192" s="85">
        <v>4</v>
      </c>
      <c r="AA1192" s="85">
        <v>1</v>
      </c>
      <c r="AG1192" t="str">
        <f t="shared" si="241"/>
        <v>Kirby</v>
      </c>
      <c r="AH1192" t="s">
        <v>1820</v>
      </c>
      <c r="AI1192">
        <v>1</v>
      </c>
      <c r="AK1192" s="92">
        <v>50</v>
      </c>
      <c r="AL1192" s="94">
        <v>5</v>
      </c>
      <c r="AM1192" s="94">
        <v>30</v>
      </c>
      <c r="AN1192" s="98">
        <v>37900</v>
      </c>
      <c r="AO1192" s="98">
        <f t="shared" si="251"/>
        <v>50005</v>
      </c>
      <c r="AP1192" s="8" t="s">
        <v>1353</v>
      </c>
      <c r="AQ1192">
        <f t="shared" si="248"/>
        <v>5037900</v>
      </c>
    </row>
    <row r="1193" spans="1:43" ht="13" hidden="1" customHeight="1" outlineLevel="1">
      <c r="A1193" t="s">
        <v>470</v>
      </c>
      <c r="B1193" s="8" t="s">
        <v>642</v>
      </c>
      <c r="C1193" s="1">
        <f t="shared" si="242"/>
        <v>102</v>
      </c>
      <c r="D1193" s="6">
        <f>IF(N1193&gt;0, RANK(N1193,(N1193:P1193,Q1193:AE1193)),0)</f>
        <v>2</v>
      </c>
      <c r="E1193" s="6">
        <f>IF(O1193&gt;0,RANK(O1193,(N1193:P1193,Q1193:AE1193)),0)</f>
        <v>1</v>
      </c>
      <c r="F1193" s="6">
        <f t="shared" si="243"/>
        <v>3</v>
      </c>
      <c r="G1193" s="1">
        <f t="shared" si="249"/>
        <v>37</v>
      </c>
      <c r="H1193" s="2">
        <f t="shared" si="250"/>
        <v>0.36274509803921567</v>
      </c>
      <c r="I1193" s="7"/>
      <c r="J1193" s="2">
        <f t="shared" si="244"/>
        <v>0.31372549019607843</v>
      </c>
      <c r="K1193" s="2">
        <f t="shared" si="245"/>
        <v>0.67647058823529416</v>
      </c>
      <c r="L1193" s="2">
        <f t="shared" si="246"/>
        <v>9.8039215686274508E-3</v>
      </c>
      <c r="M1193" s="2">
        <f t="shared" si="247"/>
        <v>-3.4694469519536142E-17</v>
      </c>
      <c r="N1193" s="113">
        <v>32</v>
      </c>
      <c r="O1193" s="113">
        <v>69</v>
      </c>
      <c r="P1193" s="113">
        <v>1</v>
      </c>
      <c r="Q1193" s="113"/>
      <c r="R1193" s="113"/>
      <c r="S1193" s="113"/>
      <c r="T1193" s="113"/>
      <c r="U1193" s="113"/>
      <c r="V1193" s="113">
        <v>0</v>
      </c>
      <c r="W1193" s="113"/>
      <c r="X1193" s="113">
        <v>0</v>
      </c>
      <c r="Y1193" s="113">
        <v>0</v>
      </c>
      <c r="Z1193" s="85">
        <v>0</v>
      </c>
      <c r="AA1193" s="85">
        <v>0</v>
      </c>
      <c r="AG1193" t="str">
        <f t="shared" si="241"/>
        <v>Landgrove</v>
      </c>
      <c r="AH1193" t="s">
        <v>2392</v>
      </c>
      <c r="AI1193">
        <v>1</v>
      </c>
      <c r="AK1193" s="92">
        <v>50</v>
      </c>
      <c r="AL1193" s="94">
        <v>3</v>
      </c>
      <c r="AM1193" s="94">
        <v>20</v>
      </c>
      <c r="AN1193" s="98">
        <v>39025</v>
      </c>
      <c r="AO1193" s="98">
        <f t="shared" si="251"/>
        <v>50003</v>
      </c>
      <c r="AP1193" s="8" t="s">
        <v>1353</v>
      </c>
      <c r="AQ1193">
        <f t="shared" si="248"/>
        <v>5039025</v>
      </c>
    </row>
    <row r="1194" spans="1:43" ht="13" hidden="1" customHeight="1" outlineLevel="1">
      <c r="A1194" t="s">
        <v>1303</v>
      </c>
      <c r="B1194" s="8" t="s">
        <v>642</v>
      </c>
      <c r="C1194" s="1">
        <f t="shared" si="242"/>
        <v>318</v>
      </c>
      <c r="D1194" s="6">
        <f>IF(N1194&gt;0, RANK(N1194,(N1194:P1194,Q1194:AE1194)),0)</f>
        <v>2</v>
      </c>
      <c r="E1194" s="6">
        <f>IF(O1194&gt;0,RANK(O1194,(N1194:P1194,Q1194:AE1194)),0)</f>
        <v>1</v>
      </c>
      <c r="F1194" s="6">
        <f t="shared" si="243"/>
        <v>3</v>
      </c>
      <c r="G1194" s="1">
        <f t="shared" si="249"/>
        <v>4</v>
      </c>
      <c r="H1194" s="2">
        <f t="shared" si="250"/>
        <v>1.2578616352201259E-2</v>
      </c>
      <c r="I1194" s="7"/>
      <c r="J1194" s="2">
        <f t="shared" si="244"/>
        <v>0.44968553459119498</v>
      </c>
      <c r="K1194" s="2">
        <f t="shared" si="245"/>
        <v>0.46226415094339623</v>
      </c>
      <c r="L1194" s="2">
        <f t="shared" si="246"/>
        <v>5.0314465408805034E-2</v>
      </c>
      <c r="M1194" s="2">
        <f t="shared" si="247"/>
        <v>3.7735849056603751E-2</v>
      </c>
      <c r="N1194" s="113">
        <v>143</v>
      </c>
      <c r="O1194" s="113">
        <v>147</v>
      </c>
      <c r="P1194" s="113">
        <v>16</v>
      </c>
      <c r="Q1194" s="113"/>
      <c r="R1194" s="113"/>
      <c r="S1194" s="113"/>
      <c r="T1194" s="113"/>
      <c r="U1194" s="113"/>
      <c r="V1194" s="113">
        <v>1</v>
      </c>
      <c r="W1194" s="113"/>
      <c r="X1194" s="113">
        <v>0</v>
      </c>
      <c r="Y1194" s="113">
        <v>7</v>
      </c>
      <c r="Z1194" s="85">
        <v>3</v>
      </c>
      <c r="AA1194" s="85">
        <v>1</v>
      </c>
      <c r="AG1194" t="str">
        <f t="shared" si="241"/>
        <v>Leicester</v>
      </c>
      <c r="AH1194" t="s">
        <v>2391</v>
      </c>
      <c r="AI1194">
        <v>1</v>
      </c>
      <c r="AK1194" s="92">
        <v>50</v>
      </c>
      <c r="AL1194" s="94">
        <v>1</v>
      </c>
      <c r="AM1194" s="94">
        <v>45</v>
      </c>
      <c r="AN1194" s="98">
        <v>39325</v>
      </c>
      <c r="AO1194" s="98">
        <f t="shared" si="251"/>
        <v>50001</v>
      </c>
      <c r="AP1194" s="8" t="s">
        <v>1353</v>
      </c>
      <c r="AQ1194">
        <f t="shared" si="248"/>
        <v>5039325</v>
      </c>
    </row>
    <row r="1195" spans="1:43" ht="13" hidden="1" customHeight="1" outlineLevel="1">
      <c r="A1195" t="s">
        <v>1280</v>
      </c>
      <c r="B1195" s="8" t="s">
        <v>642</v>
      </c>
      <c r="C1195" s="1">
        <f t="shared" si="242"/>
        <v>38</v>
      </c>
      <c r="D1195" s="6">
        <f>IF(N1195&gt;0, RANK(N1195,(N1195:P1195,Q1195:AE1195)),0)</f>
        <v>2</v>
      </c>
      <c r="E1195" s="6">
        <f>IF(O1195&gt;0,RANK(O1195,(N1195:P1195,Q1195:AE1195)),0)</f>
        <v>1</v>
      </c>
      <c r="F1195" s="6">
        <f t="shared" si="243"/>
        <v>3</v>
      </c>
      <c r="G1195" s="1">
        <f t="shared" si="249"/>
        <v>12</v>
      </c>
      <c r="H1195" s="2">
        <f t="shared" si="250"/>
        <v>0.31578947368421051</v>
      </c>
      <c r="I1195" s="7"/>
      <c r="J1195" s="2">
        <f t="shared" si="244"/>
        <v>0.26315789473684209</v>
      </c>
      <c r="K1195" s="2">
        <f t="shared" si="245"/>
        <v>0.57894736842105265</v>
      </c>
      <c r="L1195" s="2">
        <f t="shared" si="246"/>
        <v>7.8947368421052627E-2</v>
      </c>
      <c r="M1195" s="2">
        <f t="shared" si="247"/>
        <v>7.8947368421052683E-2</v>
      </c>
      <c r="N1195" s="113">
        <v>10</v>
      </c>
      <c r="O1195" s="113">
        <v>22</v>
      </c>
      <c r="P1195" s="113">
        <v>3</v>
      </c>
      <c r="Q1195" s="113"/>
      <c r="R1195" s="113"/>
      <c r="S1195" s="113"/>
      <c r="T1195" s="113"/>
      <c r="U1195" s="113"/>
      <c r="V1195" s="113">
        <v>0</v>
      </c>
      <c r="W1195" s="113"/>
      <c r="X1195" s="113">
        <v>0</v>
      </c>
      <c r="Y1195" s="113">
        <v>2</v>
      </c>
      <c r="Z1195" s="85">
        <v>0</v>
      </c>
      <c r="AA1195" s="85">
        <v>1</v>
      </c>
      <c r="AG1195" t="str">
        <f t="shared" si="241"/>
        <v>Lemington</v>
      </c>
      <c r="AH1195" t="s">
        <v>1956</v>
      </c>
      <c r="AI1195">
        <v>1</v>
      </c>
      <c r="AK1195" s="92">
        <v>50</v>
      </c>
      <c r="AL1195" s="94">
        <v>9</v>
      </c>
      <c r="AM1195" s="94">
        <v>60</v>
      </c>
      <c r="AN1195" s="98">
        <v>39700</v>
      </c>
      <c r="AO1195" s="98">
        <f t="shared" si="251"/>
        <v>50009</v>
      </c>
      <c r="AP1195" s="8" t="s">
        <v>1353</v>
      </c>
      <c r="AQ1195">
        <f t="shared" si="248"/>
        <v>5039700</v>
      </c>
    </row>
    <row r="1196" spans="1:43" ht="13" hidden="1" customHeight="1" outlineLevel="1">
      <c r="A1196" t="s">
        <v>1001</v>
      </c>
      <c r="B1196" s="8" t="s">
        <v>642</v>
      </c>
      <c r="C1196" s="1">
        <f t="shared" si="242"/>
        <v>488</v>
      </c>
      <c r="D1196" s="6">
        <f>IF(N1196&gt;0, RANK(N1196,(N1196:P1196,Q1196:AE1196)),0)</f>
        <v>1</v>
      </c>
      <c r="E1196" s="6">
        <f>IF(O1196&gt;0,RANK(O1196,(N1196:P1196,Q1196:AE1196)),0)</f>
        <v>2</v>
      </c>
      <c r="F1196" s="6">
        <f t="shared" si="243"/>
        <v>3</v>
      </c>
      <c r="G1196" s="1">
        <f t="shared" si="249"/>
        <v>5</v>
      </c>
      <c r="H1196" s="2">
        <f t="shared" si="250"/>
        <v>1.0245901639344262E-2</v>
      </c>
      <c r="I1196" s="7"/>
      <c r="J1196" s="2">
        <f t="shared" si="244"/>
        <v>0.47131147540983609</v>
      </c>
      <c r="K1196" s="2">
        <f t="shared" si="245"/>
        <v>0.46106557377049179</v>
      </c>
      <c r="L1196" s="2">
        <f t="shared" si="246"/>
        <v>4.5081967213114756E-2</v>
      </c>
      <c r="M1196" s="2">
        <f t="shared" si="247"/>
        <v>2.2540983606557367E-2</v>
      </c>
      <c r="N1196" s="113">
        <v>230</v>
      </c>
      <c r="O1196" s="113">
        <v>225</v>
      </c>
      <c r="P1196" s="113">
        <v>22</v>
      </c>
      <c r="Q1196" s="113"/>
      <c r="R1196" s="113"/>
      <c r="S1196" s="113"/>
      <c r="T1196" s="113"/>
      <c r="U1196" s="113"/>
      <c r="V1196" s="113">
        <v>3</v>
      </c>
      <c r="W1196" s="113"/>
      <c r="X1196" s="113">
        <v>0</v>
      </c>
      <c r="Y1196" s="113">
        <v>2</v>
      </c>
      <c r="Z1196" s="85">
        <v>4</v>
      </c>
      <c r="AA1196" s="85">
        <v>2</v>
      </c>
      <c r="AG1196" t="str">
        <f t="shared" si="241"/>
        <v>Lincoln</v>
      </c>
      <c r="AH1196" t="s">
        <v>2391</v>
      </c>
      <c r="AI1196">
        <v>1</v>
      </c>
      <c r="AK1196" s="92">
        <v>50</v>
      </c>
      <c r="AL1196" s="94">
        <v>1</v>
      </c>
      <c r="AM1196" s="94">
        <v>50</v>
      </c>
      <c r="AN1196" s="98">
        <v>40075</v>
      </c>
      <c r="AO1196" s="98">
        <f t="shared" si="251"/>
        <v>50001</v>
      </c>
      <c r="AP1196" s="8" t="s">
        <v>1353</v>
      </c>
      <c r="AQ1196">
        <f t="shared" si="248"/>
        <v>5040075</v>
      </c>
    </row>
    <row r="1197" spans="1:43" ht="13" hidden="1" customHeight="1" outlineLevel="1">
      <c r="A1197" t="s">
        <v>1655</v>
      </c>
      <c r="B1197" s="8" t="s">
        <v>642</v>
      </c>
      <c r="C1197" s="1">
        <f t="shared" si="242"/>
        <v>537</v>
      </c>
      <c r="D1197" s="6">
        <f>IF(N1197&gt;0, RANK(N1197,(N1197:P1197,Q1197:AE1197)),0)</f>
        <v>2</v>
      </c>
      <c r="E1197" s="6">
        <f>IF(O1197&gt;0,RANK(O1197,(N1197:P1197,Q1197:AE1197)),0)</f>
        <v>1</v>
      </c>
      <c r="F1197" s="6">
        <f t="shared" si="243"/>
        <v>3</v>
      </c>
      <c r="G1197" s="1">
        <f t="shared" si="249"/>
        <v>162</v>
      </c>
      <c r="H1197" s="2">
        <f t="shared" si="250"/>
        <v>0.3016759776536313</v>
      </c>
      <c r="I1197" s="7"/>
      <c r="J1197" s="2">
        <f t="shared" si="244"/>
        <v>0.32029795158286778</v>
      </c>
      <c r="K1197" s="2">
        <f t="shared" si="245"/>
        <v>0.62197392923649908</v>
      </c>
      <c r="L1197" s="2">
        <f t="shared" si="246"/>
        <v>3.5381750465549346E-2</v>
      </c>
      <c r="M1197" s="2">
        <f t="shared" si="247"/>
        <v>2.2346368715083796E-2</v>
      </c>
      <c r="N1197" s="113">
        <v>172</v>
      </c>
      <c r="O1197" s="113">
        <v>334</v>
      </c>
      <c r="P1197" s="113">
        <v>19</v>
      </c>
      <c r="Q1197" s="113"/>
      <c r="R1197" s="113"/>
      <c r="S1197" s="113"/>
      <c r="T1197" s="113"/>
      <c r="U1197" s="113"/>
      <c r="V1197" s="113">
        <v>1</v>
      </c>
      <c r="W1197" s="113"/>
      <c r="X1197" s="113">
        <v>2</v>
      </c>
      <c r="Y1197" s="113">
        <v>5</v>
      </c>
      <c r="Z1197" s="85">
        <v>1</v>
      </c>
      <c r="AA1197" s="85">
        <v>3</v>
      </c>
      <c r="AG1197" t="str">
        <f t="shared" si="241"/>
        <v>Londonderry</v>
      </c>
      <c r="AH1197" t="s">
        <v>96</v>
      </c>
      <c r="AI1197">
        <v>1</v>
      </c>
      <c r="AK1197" s="92">
        <v>50</v>
      </c>
      <c r="AL1197" s="94">
        <v>25</v>
      </c>
      <c r="AM1197" s="94">
        <v>50</v>
      </c>
      <c r="AN1197" s="98">
        <v>40225</v>
      </c>
      <c r="AO1197" s="98">
        <f t="shared" si="251"/>
        <v>50025</v>
      </c>
      <c r="AP1197" s="8" t="s">
        <v>1353</v>
      </c>
      <c r="AQ1197">
        <f t="shared" si="248"/>
        <v>5040225</v>
      </c>
    </row>
    <row r="1198" spans="1:43" ht="13" hidden="1" customHeight="1" outlineLevel="1">
      <c r="A1198" t="s">
        <v>530</v>
      </c>
      <c r="B1198" s="8" t="s">
        <v>642</v>
      </c>
      <c r="C1198" s="1">
        <f t="shared" si="242"/>
        <v>292</v>
      </c>
      <c r="D1198" s="6">
        <f>IF(N1198&gt;0, RANK(N1198,(N1198:P1198,Q1198:AE1198)),0)</f>
        <v>2</v>
      </c>
      <c r="E1198" s="6">
        <f>IF(O1198&gt;0,RANK(O1198,(N1198:P1198,Q1198:AE1198)),0)</f>
        <v>1</v>
      </c>
      <c r="F1198" s="6">
        <f t="shared" si="243"/>
        <v>3</v>
      </c>
      <c r="G1198" s="1">
        <f t="shared" si="249"/>
        <v>14</v>
      </c>
      <c r="H1198" s="2">
        <f t="shared" si="250"/>
        <v>4.7945205479452052E-2</v>
      </c>
      <c r="I1198" s="7"/>
      <c r="J1198" s="2">
        <f t="shared" si="244"/>
        <v>0.44178082191780821</v>
      </c>
      <c r="K1198" s="2">
        <f t="shared" si="245"/>
        <v>0.48972602739726029</v>
      </c>
      <c r="L1198" s="2">
        <f t="shared" si="246"/>
        <v>3.7671232876712327E-2</v>
      </c>
      <c r="M1198" s="2">
        <f t="shared" si="247"/>
        <v>3.0821917808219176E-2</v>
      </c>
      <c r="N1198" s="113">
        <v>129</v>
      </c>
      <c r="O1198" s="113">
        <v>143</v>
      </c>
      <c r="P1198" s="113">
        <v>11</v>
      </c>
      <c r="Q1198" s="113"/>
      <c r="R1198" s="113"/>
      <c r="S1198" s="113"/>
      <c r="T1198" s="113"/>
      <c r="U1198" s="113"/>
      <c r="V1198" s="113">
        <v>1</v>
      </c>
      <c r="W1198" s="113"/>
      <c r="X1198" s="113">
        <v>0</v>
      </c>
      <c r="Y1198" s="113">
        <v>3</v>
      </c>
      <c r="Z1198" s="85">
        <v>4</v>
      </c>
      <c r="AA1198" s="85">
        <v>1</v>
      </c>
      <c r="AG1198" t="str">
        <f t="shared" si="241"/>
        <v>Lowell</v>
      </c>
      <c r="AH1198" t="s">
        <v>2134</v>
      </c>
      <c r="AI1198">
        <v>1</v>
      </c>
      <c r="AK1198" s="92">
        <v>50</v>
      </c>
      <c r="AL1198" s="94">
        <v>19</v>
      </c>
      <c r="AM1198" s="94">
        <v>65</v>
      </c>
      <c r="AN1198" s="98">
        <v>40525</v>
      </c>
      <c r="AO1198" s="98">
        <f t="shared" si="251"/>
        <v>50019</v>
      </c>
      <c r="AP1198" s="8" t="s">
        <v>1353</v>
      </c>
      <c r="AQ1198">
        <f t="shared" si="248"/>
        <v>5040525</v>
      </c>
    </row>
    <row r="1199" spans="1:43" ht="13" hidden="1" customHeight="1" outlineLevel="1">
      <c r="A1199" t="s">
        <v>980</v>
      </c>
      <c r="B1199" s="8" t="s">
        <v>642</v>
      </c>
      <c r="C1199" s="1">
        <f t="shared" si="242"/>
        <v>890</v>
      </c>
      <c r="D1199" s="6">
        <f>IF(N1199&gt;0, RANK(N1199,(N1199:P1199,Q1199:AE1199)),0)</f>
        <v>2</v>
      </c>
      <c r="E1199" s="6">
        <f>IF(O1199&gt;0,RANK(O1199,(N1199:P1199,Q1199:AE1199)),0)</f>
        <v>1</v>
      </c>
      <c r="F1199" s="6">
        <f t="shared" si="243"/>
        <v>3</v>
      </c>
      <c r="G1199" s="1">
        <f t="shared" si="249"/>
        <v>76</v>
      </c>
      <c r="H1199" s="2">
        <f t="shared" si="250"/>
        <v>8.5393258426966295E-2</v>
      </c>
      <c r="I1199" s="7"/>
      <c r="J1199" s="2">
        <f t="shared" si="244"/>
        <v>0.41685393258426967</v>
      </c>
      <c r="K1199" s="2">
        <f t="shared" si="245"/>
        <v>0.50224719101123594</v>
      </c>
      <c r="L1199" s="2">
        <f t="shared" si="246"/>
        <v>5.3932584269662923E-2</v>
      </c>
      <c r="M1199" s="2">
        <f t="shared" si="247"/>
        <v>2.6966292134831413E-2</v>
      </c>
      <c r="N1199" s="113">
        <v>371</v>
      </c>
      <c r="O1199" s="113">
        <v>447</v>
      </c>
      <c r="P1199" s="113">
        <v>48</v>
      </c>
      <c r="Q1199" s="113"/>
      <c r="R1199" s="113"/>
      <c r="S1199" s="113"/>
      <c r="T1199" s="113"/>
      <c r="U1199" s="113"/>
      <c r="V1199" s="113">
        <v>3</v>
      </c>
      <c r="W1199" s="113"/>
      <c r="X1199" s="113">
        <v>0</v>
      </c>
      <c r="Y1199" s="113">
        <v>6</v>
      </c>
      <c r="Z1199" s="85">
        <v>10</v>
      </c>
      <c r="AA1199" s="85">
        <v>5</v>
      </c>
      <c r="AG1199" t="str">
        <f t="shared" si="241"/>
        <v>Ludlow</v>
      </c>
      <c r="AH1199" t="s">
        <v>917</v>
      </c>
      <c r="AI1199">
        <v>1</v>
      </c>
      <c r="AK1199" s="92">
        <v>50</v>
      </c>
      <c r="AL1199" s="94">
        <v>27</v>
      </c>
      <c r="AM1199" s="94">
        <v>50</v>
      </c>
      <c r="AN1199" s="98">
        <v>41275</v>
      </c>
      <c r="AO1199" s="98">
        <f t="shared" si="251"/>
        <v>50027</v>
      </c>
      <c r="AP1199" s="8" t="s">
        <v>1353</v>
      </c>
      <c r="AQ1199">
        <f t="shared" si="248"/>
        <v>5041275</v>
      </c>
    </row>
    <row r="1200" spans="1:43" ht="13" hidden="1" customHeight="1" outlineLevel="1">
      <c r="A1200" t="s">
        <v>1831</v>
      </c>
      <c r="B1200" s="8" t="s">
        <v>642</v>
      </c>
      <c r="C1200" s="1">
        <f t="shared" si="242"/>
        <v>389</v>
      </c>
      <c r="D1200" s="6">
        <f>IF(N1200&gt;0, RANK(N1200,(N1200:P1200,Q1200:AE1200)),0)</f>
        <v>2</v>
      </c>
      <c r="E1200" s="6">
        <f>IF(O1200&gt;0,RANK(O1200,(N1200:P1200,Q1200:AE1200)),0)</f>
        <v>1</v>
      </c>
      <c r="F1200" s="6">
        <f t="shared" si="243"/>
        <v>3</v>
      </c>
      <c r="G1200" s="1">
        <f t="shared" si="249"/>
        <v>84</v>
      </c>
      <c r="H1200" s="2">
        <f t="shared" si="250"/>
        <v>0.21593830334190231</v>
      </c>
      <c r="I1200" s="7"/>
      <c r="J1200" s="2">
        <f t="shared" si="244"/>
        <v>0.34447300771208228</v>
      </c>
      <c r="K1200" s="2">
        <f t="shared" si="245"/>
        <v>0.56041131105398456</v>
      </c>
      <c r="L1200" s="2">
        <f t="shared" si="246"/>
        <v>6.9408740359897178E-2</v>
      </c>
      <c r="M1200" s="2">
        <f t="shared" si="247"/>
        <v>2.5706940874035925E-2</v>
      </c>
      <c r="N1200" s="113">
        <v>134</v>
      </c>
      <c r="O1200" s="113">
        <v>218</v>
      </c>
      <c r="P1200" s="113">
        <v>27</v>
      </c>
      <c r="Q1200" s="113"/>
      <c r="R1200" s="113"/>
      <c r="S1200" s="113"/>
      <c r="T1200" s="113"/>
      <c r="U1200" s="113"/>
      <c r="V1200" s="113">
        <v>3</v>
      </c>
      <c r="W1200" s="113"/>
      <c r="X1200" s="113">
        <v>0</v>
      </c>
      <c r="Y1200" s="113">
        <v>5</v>
      </c>
      <c r="Z1200" s="85">
        <v>0</v>
      </c>
      <c r="AA1200" s="85">
        <v>2</v>
      </c>
      <c r="AG1200" t="str">
        <f t="shared" si="241"/>
        <v>Lunenburg</v>
      </c>
      <c r="AH1200" t="s">
        <v>1956</v>
      </c>
      <c r="AI1200">
        <v>1</v>
      </c>
      <c r="AK1200" s="92">
        <v>50</v>
      </c>
      <c r="AL1200" s="94">
        <v>9</v>
      </c>
      <c r="AM1200" s="94">
        <v>70</v>
      </c>
      <c r="AN1200" s="98">
        <v>41425</v>
      </c>
      <c r="AO1200" s="98">
        <f t="shared" si="251"/>
        <v>50009</v>
      </c>
      <c r="AP1200" s="8" t="s">
        <v>1353</v>
      </c>
      <c r="AQ1200">
        <f t="shared" si="248"/>
        <v>5041425</v>
      </c>
    </row>
    <row r="1201" spans="1:43" ht="13" hidden="1" customHeight="1" outlineLevel="1">
      <c r="A1201" t="s">
        <v>905</v>
      </c>
      <c r="B1201" s="8" t="s">
        <v>642</v>
      </c>
      <c r="C1201" s="1">
        <f t="shared" si="242"/>
        <v>1314</v>
      </c>
      <c r="D1201" s="6">
        <f>IF(N1201&gt;0, RANK(N1201,(N1201:P1201,Q1201:AE1201)),0)</f>
        <v>2</v>
      </c>
      <c r="E1201" s="6">
        <f>IF(O1201&gt;0,RANK(O1201,(N1201:P1201,Q1201:AE1201)),0)</f>
        <v>1</v>
      </c>
      <c r="F1201" s="6">
        <f t="shared" si="243"/>
        <v>3</v>
      </c>
      <c r="G1201" s="1">
        <f t="shared" si="249"/>
        <v>190</v>
      </c>
      <c r="H1201" s="2">
        <f t="shared" si="250"/>
        <v>0.14459665144596651</v>
      </c>
      <c r="I1201" s="7"/>
      <c r="J1201" s="2">
        <f t="shared" si="244"/>
        <v>0.36681887366818872</v>
      </c>
      <c r="K1201" s="2">
        <f t="shared" si="245"/>
        <v>0.51141552511415522</v>
      </c>
      <c r="L1201" s="2">
        <f t="shared" si="246"/>
        <v>8.3713850837138504E-2</v>
      </c>
      <c r="M1201" s="2">
        <f t="shared" si="247"/>
        <v>3.8051750380517502E-2</v>
      </c>
      <c r="N1201" s="113">
        <v>482</v>
      </c>
      <c r="O1201" s="113">
        <v>672</v>
      </c>
      <c r="P1201" s="113">
        <v>110</v>
      </c>
      <c r="Q1201" s="113"/>
      <c r="R1201" s="113"/>
      <c r="S1201" s="113"/>
      <c r="T1201" s="113"/>
      <c r="U1201" s="113"/>
      <c r="V1201" s="113">
        <v>5</v>
      </c>
      <c r="W1201" s="113"/>
      <c r="X1201" s="113">
        <v>2</v>
      </c>
      <c r="Y1201" s="113">
        <v>23</v>
      </c>
      <c r="Z1201" s="85">
        <v>11</v>
      </c>
      <c r="AA1201" s="85">
        <v>9</v>
      </c>
      <c r="AG1201" t="str">
        <f t="shared" si="241"/>
        <v>Lyndon</v>
      </c>
      <c r="AH1201" t="s">
        <v>1820</v>
      </c>
      <c r="AI1201">
        <v>1</v>
      </c>
      <c r="AK1201" s="92">
        <v>50</v>
      </c>
      <c r="AL1201" s="94">
        <v>5</v>
      </c>
      <c r="AM1201" s="94">
        <v>35</v>
      </c>
      <c r="AN1201" s="98">
        <v>41725</v>
      </c>
      <c r="AO1201" s="98">
        <f t="shared" si="251"/>
        <v>50005</v>
      </c>
      <c r="AP1201" s="8" t="s">
        <v>1353</v>
      </c>
      <c r="AQ1201">
        <f t="shared" si="248"/>
        <v>5041725</v>
      </c>
    </row>
    <row r="1202" spans="1:43" ht="13" hidden="1" customHeight="1" outlineLevel="1">
      <c r="A1202" t="s">
        <v>134</v>
      </c>
      <c r="B1202" s="8" t="s">
        <v>642</v>
      </c>
      <c r="C1202" s="1">
        <f t="shared" si="242"/>
        <v>53</v>
      </c>
      <c r="D1202" s="6">
        <f>IF(N1202&gt;0, RANK(N1202,(N1202:P1202,Q1202:AE1202)),0)</f>
        <v>2</v>
      </c>
      <c r="E1202" s="6">
        <f>IF(O1202&gt;0,RANK(O1202,(N1202:P1202,Q1202:AE1202)),0)</f>
        <v>1</v>
      </c>
      <c r="F1202" s="6">
        <f t="shared" si="243"/>
        <v>3</v>
      </c>
      <c r="G1202" s="1">
        <f t="shared" si="249"/>
        <v>28</v>
      </c>
      <c r="H1202" s="2">
        <f t="shared" si="250"/>
        <v>0.52830188679245282</v>
      </c>
      <c r="I1202" s="7"/>
      <c r="J1202" s="2">
        <f t="shared" si="244"/>
        <v>0.20754716981132076</v>
      </c>
      <c r="K1202" s="2">
        <f t="shared" si="245"/>
        <v>0.73584905660377353</v>
      </c>
      <c r="L1202" s="2">
        <f t="shared" si="246"/>
        <v>3.7735849056603772E-2</v>
      </c>
      <c r="M1202" s="2">
        <f t="shared" si="247"/>
        <v>1.8867924528301987E-2</v>
      </c>
      <c r="N1202" s="113">
        <v>11</v>
      </c>
      <c r="O1202" s="113">
        <v>39</v>
      </c>
      <c r="P1202" s="113">
        <v>2</v>
      </c>
      <c r="Q1202" s="113"/>
      <c r="R1202" s="113"/>
      <c r="S1202" s="113"/>
      <c r="T1202" s="113"/>
      <c r="U1202" s="113"/>
      <c r="V1202" s="113">
        <v>1</v>
      </c>
      <c r="W1202" s="113"/>
      <c r="X1202" s="113">
        <v>0</v>
      </c>
      <c r="Y1202" s="113">
        <v>0</v>
      </c>
      <c r="Z1202" s="85">
        <v>0</v>
      </c>
      <c r="AA1202" s="85">
        <v>0</v>
      </c>
      <c r="AG1202" t="str">
        <f t="shared" si="241"/>
        <v>Maidstone</v>
      </c>
      <c r="AH1202" t="s">
        <v>1956</v>
      </c>
      <c r="AI1202">
        <v>1</v>
      </c>
      <c r="AK1202" s="92">
        <v>50</v>
      </c>
      <c r="AL1202" s="94">
        <v>9</v>
      </c>
      <c r="AM1202" s="94">
        <v>75</v>
      </c>
      <c r="AN1202" s="98">
        <v>42475</v>
      </c>
      <c r="AO1202" s="98">
        <f t="shared" si="251"/>
        <v>50009</v>
      </c>
      <c r="AP1202" s="8" t="s">
        <v>1353</v>
      </c>
      <c r="AQ1202">
        <f t="shared" si="248"/>
        <v>5042475</v>
      </c>
    </row>
    <row r="1203" spans="1:43" ht="13" hidden="1" customHeight="1" outlineLevel="1">
      <c r="A1203" t="s">
        <v>45</v>
      </c>
      <c r="B1203" s="8" t="s">
        <v>642</v>
      </c>
      <c r="C1203" s="1">
        <f t="shared" si="242"/>
        <v>1560</v>
      </c>
      <c r="D1203" s="6">
        <f>IF(N1203&gt;0, RANK(N1203,(N1203:P1203,Q1203:AE1203)),0)</f>
        <v>2</v>
      </c>
      <c r="E1203" s="6">
        <f>IF(O1203&gt;0,RANK(O1203,(N1203:P1203,Q1203:AE1203)),0)</f>
        <v>1</v>
      </c>
      <c r="F1203" s="6">
        <f t="shared" si="243"/>
        <v>3</v>
      </c>
      <c r="G1203" s="1">
        <f t="shared" si="249"/>
        <v>553</v>
      </c>
      <c r="H1203" s="2">
        <f t="shared" si="250"/>
        <v>0.3544871794871795</v>
      </c>
      <c r="I1203" s="7"/>
      <c r="J1203" s="2">
        <f t="shared" si="244"/>
        <v>0.2762820512820513</v>
      </c>
      <c r="K1203" s="2">
        <f t="shared" si="245"/>
        <v>0.63076923076923075</v>
      </c>
      <c r="L1203" s="2">
        <f t="shared" si="246"/>
        <v>6.9871794871794873E-2</v>
      </c>
      <c r="M1203" s="2">
        <f t="shared" si="247"/>
        <v>2.3076923076923078E-2</v>
      </c>
      <c r="N1203" s="113">
        <v>431</v>
      </c>
      <c r="O1203" s="113">
        <v>984</v>
      </c>
      <c r="P1203" s="113">
        <v>109</v>
      </c>
      <c r="Q1203" s="113"/>
      <c r="R1203" s="113"/>
      <c r="S1203" s="113"/>
      <c r="T1203" s="113"/>
      <c r="U1203" s="113"/>
      <c r="V1203" s="113">
        <v>7</v>
      </c>
      <c r="W1203" s="113"/>
      <c r="X1203" s="113">
        <v>1</v>
      </c>
      <c r="Y1203" s="113">
        <v>13</v>
      </c>
      <c r="Z1203" s="85">
        <v>8</v>
      </c>
      <c r="AA1203" s="85">
        <v>7</v>
      </c>
      <c r="AG1203" t="str">
        <f t="shared" si="241"/>
        <v>Manchester</v>
      </c>
      <c r="AH1203" t="s">
        <v>2392</v>
      </c>
      <c r="AI1203">
        <v>1</v>
      </c>
      <c r="AK1203" s="92">
        <v>50</v>
      </c>
      <c r="AL1203" s="94">
        <v>3</v>
      </c>
      <c r="AM1203" s="94">
        <v>25</v>
      </c>
      <c r="AN1203" s="98">
        <v>42850</v>
      </c>
      <c r="AO1203" s="98">
        <f t="shared" si="251"/>
        <v>50003</v>
      </c>
      <c r="AP1203" s="8" t="s">
        <v>1353</v>
      </c>
      <c r="AQ1203">
        <f t="shared" si="248"/>
        <v>5042850</v>
      </c>
    </row>
    <row r="1204" spans="1:43" ht="13" hidden="1" customHeight="1" outlineLevel="1">
      <c r="A1204" t="s">
        <v>1339</v>
      </c>
      <c r="B1204" s="8" t="s">
        <v>642</v>
      </c>
      <c r="C1204" s="1">
        <f t="shared" si="242"/>
        <v>372</v>
      </c>
      <c r="D1204" s="6">
        <f>IF(N1204&gt;0, RANK(N1204,(N1204:P1204,Q1204:AE1204)),0)</f>
        <v>1</v>
      </c>
      <c r="E1204" s="6">
        <f>IF(O1204&gt;0,RANK(O1204,(N1204:P1204,Q1204:AE1204)),0)</f>
        <v>2</v>
      </c>
      <c r="F1204" s="6">
        <f t="shared" si="243"/>
        <v>5</v>
      </c>
      <c r="G1204" s="1">
        <f t="shared" si="249"/>
        <v>80</v>
      </c>
      <c r="H1204" s="2">
        <f t="shared" si="250"/>
        <v>0.21505376344086022</v>
      </c>
      <c r="I1204" s="7"/>
      <c r="J1204" s="2">
        <f t="shared" si="244"/>
        <v>0.55376344086021501</v>
      </c>
      <c r="K1204" s="2">
        <f t="shared" si="245"/>
        <v>0.33870967741935482</v>
      </c>
      <c r="L1204" s="2">
        <f t="shared" si="246"/>
        <v>2.1505376344086023E-2</v>
      </c>
      <c r="M1204" s="2">
        <f t="shared" si="247"/>
        <v>8.6021505376344148E-2</v>
      </c>
      <c r="N1204" s="113">
        <v>206</v>
      </c>
      <c r="O1204" s="113">
        <v>126</v>
      </c>
      <c r="P1204" s="113">
        <v>8</v>
      </c>
      <c r="Q1204" s="113"/>
      <c r="R1204" s="113"/>
      <c r="S1204" s="113"/>
      <c r="T1204" s="113"/>
      <c r="U1204" s="113"/>
      <c r="V1204" s="113">
        <v>1</v>
      </c>
      <c r="W1204" s="113"/>
      <c r="X1204" s="113">
        <v>1</v>
      </c>
      <c r="Y1204" s="113">
        <v>0</v>
      </c>
      <c r="Z1204" s="85">
        <v>9</v>
      </c>
      <c r="AA1204" s="85">
        <v>21</v>
      </c>
      <c r="AG1204" t="str">
        <f t="shared" si="241"/>
        <v>Marlboro</v>
      </c>
      <c r="AH1204" t="s">
        <v>96</v>
      </c>
      <c r="AI1204">
        <v>1</v>
      </c>
      <c r="AK1204" s="92">
        <v>50</v>
      </c>
      <c r="AL1204" s="94">
        <v>25</v>
      </c>
      <c r="AM1204" s="94">
        <v>55</v>
      </c>
      <c r="AN1204" s="98">
        <v>43375</v>
      </c>
      <c r="AO1204" s="98">
        <f t="shared" si="251"/>
        <v>50025</v>
      </c>
      <c r="AP1204" s="8" t="s">
        <v>1353</v>
      </c>
      <c r="AQ1204">
        <f t="shared" si="248"/>
        <v>5043375</v>
      </c>
    </row>
    <row r="1205" spans="1:43" ht="13" hidden="1" customHeight="1" outlineLevel="1">
      <c r="A1205" t="s">
        <v>1582</v>
      </c>
      <c r="B1205" s="8" t="s">
        <v>642</v>
      </c>
      <c r="C1205" s="1">
        <f t="shared" si="242"/>
        <v>634</v>
      </c>
      <c r="D1205" s="6">
        <f>IF(N1205&gt;0, RANK(N1205,(N1205:P1205,Q1205:AE1205)),0)</f>
        <v>2</v>
      </c>
      <c r="E1205" s="6">
        <f>IF(O1205&gt;0,RANK(O1205,(N1205:P1205,Q1205:AE1205)),0)</f>
        <v>1</v>
      </c>
      <c r="F1205" s="6">
        <f t="shared" si="243"/>
        <v>3</v>
      </c>
      <c r="G1205" s="1">
        <f t="shared" si="249"/>
        <v>53</v>
      </c>
      <c r="H1205" s="2">
        <f t="shared" si="250"/>
        <v>8.3596214511041003E-2</v>
      </c>
      <c r="I1205" s="7"/>
      <c r="J1205" s="2">
        <f t="shared" si="244"/>
        <v>0.41482649842271291</v>
      </c>
      <c r="K1205" s="2">
        <f t="shared" si="245"/>
        <v>0.49842271293375395</v>
      </c>
      <c r="L1205" s="2">
        <f t="shared" si="246"/>
        <v>6.4668769716088328E-2</v>
      </c>
      <c r="M1205" s="2">
        <f t="shared" si="247"/>
        <v>2.208201892744481E-2</v>
      </c>
      <c r="N1205" s="113">
        <v>263</v>
      </c>
      <c r="O1205" s="113">
        <v>316</v>
      </c>
      <c r="P1205" s="113">
        <v>41</v>
      </c>
      <c r="Q1205" s="113"/>
      <c r="R1205" s="113"/>
      <c r="S1205" s="113"/>
      <c r="T1205" s="113"/>
      <c r="U1205" s="113"/>
      <c r="V1205" s="113">
        <v>1</v>
      </c>
      <c r="W1205" s="113"/>
      <c r="X1205" s="113">
        <v>0</v>
      </c>
      <c r="Y1205" s="113">
        <v>5</v>
      </c>
      <c r="Z1205" s="85">
        <v>5</v>
      </c>
      <c r="AA1205" s="85">
        <v>3</v>
      </c>
      <c r="AG1205" t="str">
        <f t="shared" si="241"/>
        <v>Marshfield</v>
      </c>
      <c r="AH1205" t="s">
        <v>2757</v>
      </c>
      <c r="AI1205">
        <v>1</v>
      </c>
      <c r="AK1205" s="92">
        <v>50</v>
      </c>
      <c r="AL1205" s="94">
        <v>23</v>
      </c>
      <c r="AM1205" s="94">
        <v>45</v>
      </c>
      <c r="AN1205" s="98">
        <v>43600</v>
      </c>
      <c r="AO1205" s="98">
        <f t="shared" si="251"/>
        <v>50023</v>
      </c>
      <c r="AP1205" s="8" t="s">
        <v>1353</v>
      </c>
      <c r="AQ1205">
        <f t="shared" si="248"/>
        <v>5043600</v>
      </c>
    </row>
    <row r="1206" spans="1:43" ht="13" hidden="1" customHeight="1" outlineLevel="1">
      <c r="A1206" t="s">
        <v>2003</v>
      </c>
      <c r="B1206" s="8" t="s">
        <v>642</v>
      </c>
      <c r="C1206" s="1">
        <f t="shared" si="242"/>
        <v>454</v>
      </c>
      <c r="D1206" s="6">
        <f>IF(N1206&gt;0, RANK(N1206,(N1206:P1206,Q1206:AE1206)),0)</f>
        <v>2</v>
      </c>
      <c r="E1206" s="6">
        <f>IF(O1206&gt;0,RANK(O1206,(N1206:P1206,Q1206:AE1206)),0)</f>
        <v>1</v>
      </c>
      <c r="F1206" s="6">
        <f t="shared" si="243"/>
        <v>3</v>
      </c>
      <c r="G1206" s="1">
        <f t="shared" si="249"/>
        <v>163</v>
      </c>
      <c r="H1206" s="2">
        <f t="shared" si="250"/>
        <v>0.3590308370044053</v>
      </c>
      <c r="I1206" s="7"/>
      <c r="J1206" s="2">
        <f t="shared" si="244"/>
        <v>0.25991189427312777</v>
      </c>
      <c r="K1206" s="2">
        <f t="shared" si="245"/>
        <v>0.61894273127753308</v>
      </c>
      <c r="L1206" s="2">
        <f t="shared" si="246"/>
        <v>0.10352422907488987</v>
      </c>
      <c r="M1206" s="2">
        <f t="shared" si="247"/>
        <v>1.7621145374449282E-2</v>
      </c>
      <c r="N1206" s="113">
        <v>118</v>
      </c>
      <c r="O1206" s="113">
        <v>281</v>
      </c>
      <c r="P1206" s="113">
        <v>47</v>
      </c>
      <c r="Q1206" s="113"/>
      <c r="R1206" s="113"/>
      <c r="S1206" s="113"/>
      <c r="T1206" s="113"/>
      <c r="U1206" s="113"/>
      <c r="V1206" s="113">
        <v>0</v>
      </c>
      <c r="W1206" s="113"/>
      <c r="X1206" s="113">
        <v>0</v>
      </c>
      <c r="Y1206" s="113">
        <v>5</v>
      </c>
      <c r="Z1206" s="85">
        <v>1</v>
      </c>
      <c r="AA1206" s="85">
        <v>2</v>
      </c>
      <c r="AG1206" t="str">
        <f t="shared" si="241"/>
        <v>Mendon</v>
      </c>
      <c r="AH1206" t="s">
        <v>724</v>
      </c>
      <c r="AI1206">
        <v>1</v>
      </c>
      <c r="AK1206" s="92">
        <v>50</v>
      </c>
      <c r="AL1206" s="94">
        <v>21</v>
      </c>
      <c r="AM1206" s="94">
        <v>50</v>
      </c>
      <c r="AN1206" s="98">
        <v>44125</v>
      </c>
      <c r="AO1206" s="98">
        <f t="shared" si="251"/>
        <v>50021</v>
      </c>
      <c r="AP1206" s="8" t="s">
        <v>1353</v>
      </c>
      <c r="AQ1206">
        <f t="shared" si="248"/>
        <v>5044125</v>
      </c>
    </row>
    <row r="1207" spans="1:43" ht="13" hidden="1" customHeight="1" outlineLevel="1">
      <c r="A1207" t="s">
        <v>1067</v>
      </c>
      <c r="B1207" s="8" t="s">
        <v>642</v>
      </c>
      <c r="C1207" s="1">
        <f t="shared" si="242"/>
        <v>2643</v>
      </c>
      <c r="D1207" s="6">
        <f>IF(N1207&gt;0, RANK(N1207,(N1207:P1207,Q1207:AE1207)),0)</f>
        <v>2</v>
      </c>
      <c r="E1207" s="6">
        <f>IF(O1207&gt;0,RANK(O1207,(N1207:P1207,Q1207:AE1207)),0)</f>
        <v>1</v>
      </c>
      <c r="F1207" s="6">
        <f t="shared" si="243"/>
        <v>3</v>
      </c>
      <c r="G1207" s="1">
        <f t="shared" si="249"/>
        <v>124</v>
      </c>
      <c r="H1207" s="2">
        <f t="shared" si="250"/>
        <v>4.6916382898221719E-2</v>
      </c>
      <c r="I1207" s="7"/>
      <c r="J1207" s="2">
        <f t="shared" si="244"/>
        <v>0.4460839954597049</v>
      </c>
      <c r="K1207" s="2">
        <f t="shared" si="245"/>
        <v>0.49300037835792659</v>
      </c>
      <c r="L1207" s="2">
        <f t="shared" si="246"/>
        <v>3.2160423760877792E-2</v>
      </c>
      <c r="M1207" s="2">
        <f t="shared" si="247"/>
        <v>2.8755202421490718E-2</v>
      </c>
      <c r="N1207" s="113">
        <v>1179</v>
      </c>
      <c r="O1207" s="113">
        <v>1303</v>
      </c>
      <c r="P1207" s="113">
        <v>85</v>
      </c>
      <c r="Q1207" s="113"/>
      <c r="R1207" s="113"/>
      <c r="S1207" s="113"/>
      <c r="T1207" s="113"/>
      <c r="U1207" s="113"/>
      <c r="V1207" s="113">
        <v>6</v>
      </c>
      <c r="W1207" s="113"/>
      <c r="X1207" s="113">
        <v>4</v>
      </c>
      <c r="Y1207" s="113">
        <v>30</v>
      </c>
      <c r="Z1207" s="85">
        <v>17</v>
      </c>
      <c r="AA1207" s="85">
        <v>19</v>
      </c>
      <c r="AG1207" t="str">
        <f t="shared" si="241"/>
        <v>Middlebury</v>
      </c>
      <c r="AH1207" t="s">
        <v>2391</v>
      </c>
      <c r="AI1207">
        <v>1</v>
      </c>
      <c r="AK1207" s="92">
        <v>50</v>
      </c>
      <c r="AL1207" s="94">
        <v>1</v>
      </c>
      <c r="AM1207" s="94">
        <v>55</v>
      </c>
      <c r="AN1207" s="98">
        <v>44350</v>
      </c>
      <c r="AO1207" s="98">
        <f t="shared" si="251"/>
        <v>50001</v>
      </c>
      <c r="AP1207" s="8" t="s">
        <v>1353</v>
      </c>
      <c r="AQ1207">
        <f t="shared" si="248"/>
        <v>5044350</v>
      </c>
    </row>
    <row r="1208" spans="1:43" ht="13" hidden="1" customHeight="1" outlineLevel="1">
      <c r="A1208" t="s">
        <v>1792</v>
      </c>
      <c r="B1208" s="8" t="s">
        <v>642</v>
      </c>
      <c r="C1208" s="1">
        <f t="shared" si="242"/>
        <v>633</v>
      </c>
      <c r="D1208" s="6">
        <f>IF(N1208&gt;0, RANK(N1208,(N1208:P1208,Q1208:AE1208)),0)</f>
        <v>1</v>
      </c>
      <c r="E1208" s="6">
        <f>IF(O1208&gt;0,RANK(O1208,(N1208:P1208,Q1208:AE1208)),0)</f>
        <v>2</v>
      </c>
      <c r="F1208" s="6">
        <f t="shared" si="243"/>
        <v>3</v>
      </c>
      <c r="G1208" s="1">
        <f t="shared" si="249"/>
        <v>7</v>
      </c>
      <c r="H1208" s="2">
        <f t="shared" si="250"/>
        <v>1.1058451816745656E-2</v>
      </c>
      <c r="I1208" s="7"/>
      <c r="J1208" s="2">
        <f t="shared" si="244"/>
        <v>0.46287519747235389</v>
      </c>
      <c r="K1208" s="2">
        <f t="shared" si="245"/>
        <v>0.4518167456556082</v>
      </c>
      <c r="L1208" s="2">
        <f t="shared" si="246"/>
        <v>6.1611374407582936E-2</v>
      </c>
      <c r="M1208" s="2">
        <f t="shared" si="247"/>
        <v>2.3696682464454916E-2</v>
      </c>
      <c r="N1208" s="113">
        <v>293</v>
      </c>
      <c r="O1208" s="113">
        <v>286</v>
      </c>
      <c r="P1208" s="113">
        <v>39</v>
      </c>
      <c r="Q1208" s="113"/>
      <c r="R1208" s="113"/>
      <c r="S1208" s="113"/>
      <c r="T1208" s="113"/>
      <c r="U1208" s="113"/>
      <c r="V1208" s="113">
        <v>3</v>
      </c>
      <c r="W1208" s="113"/>
      <c r="X1208" s="113">
        <v>0</v>
      </c>
      <c r="Y1208" s="113">
        <v>5</v>
      </c>
      <c r="Z1208" s="85">
        <v>1</v>
      </c>
      <c r="AA1208" s="85">
        <v>6</v>
      </c>
      <c r="AG1208" t="str">
        <f t="shared" si="241"/>
        <v>Middlesex</v>
      </c>
      <c r="AH1208" t="s">
        <v>2757</v>
      </c>
      <c r="AI1208">
        <v>1</v>
      </c>
      <c r="AK1208" s="92">
        <v>50</v>
      </c>
      <c r="AL1208" s="94">
        <v>23</v>
      </c>
      <c r="AM1208" s="94">
        <v>50</v>
      </c>
      <c r="AN1208" s="98">
        <v>44500</v>
      </c>
      <c r="AO1208" s="98">
        <f t="shared" si="251"/>
        <v>50023</v>
      </c>
      <c r="AP1208" s="8" t="s">
        <v>1353</v>
      </c>
      <c r="AQ1208">
        <f t="shared" si="248"/>
        <v>5044500</v>
      </c>
    </row>
    <row r="1209" spans="1:43" ht="13" hidden="1" customHeight="1" outlineLevel="1">
      <c r="A1209" t="s">
        <v>593</v>
      </c>
      <c r="B1209" s="8" t="s">
        <v>642</v>
      </c>
      <c r="C1209" s="1">
        <f t="shared" si="242"/>
        <v>276</v>
      </c>
      <c r="D1209" s="6">
        <f>IF(N1209&gt;0, RANK(N1209,(N1209:P1209,Q1209:AE1209)),0)</f>
        <v>2</v>
      </c>
      <c r="E1209" s="6">
        <f>IF(O1209&gt;0,RANK(O1209,(N1209:P1209,Q1209:AE1209)),0)</f>
        <v>1</v>
      </c>
      <c r="F1209" s="6">
        <f t="shared" si="243"/>
        <v>3</v>
      </c>
      <c r="G1209" s="1">
        <f t="shared" si="249"/>
        <v>39</v>
      </c>
      <c r="H1209" s="2">
        <f t="shared" si="250"/>
        <v>0.14130434782608695</v>
      </c>
      <c r="I1209" s="7"/>
      <c r="J1209" s="2">
        <f t="shared" si="244"/>
        <v>0.34057971014492755</v>
      </c>
      <c r="K1209" s="2">
        <f t="shared" si="245"/>
        <v>0.48188405797101447</v>
      </c>
      <c r="L1209" s="2">
        <f t="shared" si="246"/>
        <v>0.15217391304347827</v>
      </c>
      <c r="M1209" s="2">
        <f t="shared" si="247"/>
        <v>2.5362318840579767E-2</v>
      </c>
      <c r="N1209" s="113">
        <v>94</v>
      </c>
      <c r="O1209" s="113">
        <v>133</v>
      </c>
      <c r="P1209" s="113">
        <v>42</v>
      </c>
      <c r="Q1209" s="113"/>
      <c r="R1209" s="113"/>
      <c r="S1209" s="113"/>
      <c r="T1209" s="113"/>
      <c r="U1209" s="113"/>
      <c r="V1209" s="113">
        <v>0</v>
      </c>
      <c r="W1209" s="113"/>
      <c r="X1209" s="113">
        <v>0</v>
      </c>
      <c r="Y1209" s="113">
        <v>5</v>
      </c>
      <c r="Z1209" s="85">
        <v>2</v>
      </c>
      <c r="AA1209" s="85">
        <v>0</v>
      </c>
      <c r="AG1209" t="str">
        <f t="shared" si="241"/>
        <v>Middletown Springs</v>
      </c>
      <c r="AH1209" t="s">
        <v>724</v>
      </c>
      <c r="AI1209">
        <v>1</v>
      </c>
      <c r="AK1209" s="92">
        <v>50</v>
      </c>
      <c r="AL1209" s="94">
        <v>21</v>
      </c>
      <c r="AM1209" s="94">
        <v>55</v>
      </c>
      <c r="AN1209" s="98">
        <v>44800</v>
      </c>
      <c r="AO1209" s="98">
        <f t="shared" si="251"/>
        <v>50021</v>
      </c>
      <c r="AP1209" s="8" t="s">
        <v>1353</v>
      </c>
      <c r="AQ1209">
        <f t="shared" si="248"/>
        <v>5044800</v>
      </c>
    </row>
    <row r="1210" spans="1:43" ht="13" hidden="1" customHeight="1" outlineLevel="1">
      <c r="A1210" t="s">
        <v>2376</v>
      </c>
      <c r="B1210" s="8" t="s">
        <v>642</v>
      </c>
      <c r="C1210" s="1">
        <f t="shared" si="242"/>
        <v>2627</v>
      </c>
      <c r="D1210" s="6">
        <f>IF(N1210&gt;0, RANK(N1210,(N1210:P1210,Q1210:AE1210)),0)</f>
        <v>2</v>
      </c>
      <c r="E1210" s="6">
        <f>IF(O1210&gt;0,RANK(O1210,(N1210:P1210,Q1210:AE1210)),0)</f>
        <v>1</v>
      </c>
      <c r="F1210" s="6">
        <f t="shared" si="243"/>
        <v>3</v>
      </c>
      <c r="G1210" s="1">
        <f t="shared" si="249"/>
        <v>108</v>
      </c>
      <c r="H1210" s="2">
        <f t="shared" si="250"/>
        <v>4.1111534069280545E-2</v>
      </c>
      <c r="I1210" s="7"/>
      <c r="J1210" s="2">
        <f t="shared" si="244"/>
        <v>0.42215454891511228</v>
      </c>
      <c r="K1210" s="2">
        <f t="shared" si="245"/>
        <v>0.46326608298439287</v>
      </c>
      <c r="L1210" s="2">
        <f t="shared" si="246"/>
        <v>8.8313665778454509E-2</v>
      </c>
      <c r="M1210" s="2">
        <f t="shared" si="247"/>
        <v>2.6265702322040341E-2</v>
      </c>
      <c r="N1210" s="113">
        <v>1109</v>
      </c>
      <c r="O1210" s="113">
        <v>1217</v>
      </c>
      <c r="P1210" s="113">
        <v>232</v>
      </c>
      <c r="Q1210" s="113"/>
      <c r="R1210" s="113"/>
      <c r="S1210" s="113"/>
      <c r="T1210" s="113"/>
      <c r="U1210" s="113"/>
      <c r="V1210" s="113">
        <v>10</v>
      </c>
      <c r="W1210" s="113"/>
      <c r="X1210" s="113">
        <v>4</v>
      </c>
      <c r="Y1210" s="113">
        <v>27</v>
      </c>
      <c r="Z1210" s="85">
        <v>13</v>
      </c>
      <c r="AA1210" s="85">
        <v>15</v>
      </c>
      <c r="AG1210" t="str">
        <f t="shared" si="241"/>
        <v>Milton</v>
      </c>
      <c r="AH1210" t="s">
        <v>1116</v>
      </c>
      <c r="AI1210">
        <v>1</v>
      </c>
      <c r="AK1210" s="92">
        <v>50</v>
      </c>
      <c r="AL1210" s="94">
        <v>7</v>
      </c>
      <c r="AM1210" s="94">
        <v>50</v>
      </c>
      <c r="AN1210" s="98">
        <v>45250</v>
      </c>
      <c r="AO1210" s="98">
        <f t="shared" si="251"/>
        <v>50007</v>
      </c>
      <c r="AP1210" s="8" t="s">
        <v>1353</v>
      </c>
      <c r="AQ1210">
        <f t="shared" si="248"/>
        <v>5045250</v>
      </c>
    </row>
    <row r="1211" spans="1:43" ht="13" hidden="1" customHeight="1" outlineLevel="1">
      <c r="A1211" t="s">
        <v>990</v>
      </c>
      <c r="B1211" s="8" t="s">
        <v>642</v>
      </c>
      <c r="C1211" s="1">
        <f t="shared" si="242"/>
        <v>642</v>
      </c>
      <c r="D1211" s="6">
        <f>IF(N1211&gt;0, RANK(N1211,(N1211:P1211,Q1211:AE1211)),0)</f>
        <v>2</v>
      </c>
      <c r="E1211" s="6">
        <f>IF(O1211&gt;0,RANK(O1211,(N1211:P1211,Q1211:AE1211)),0)</f>
        <v>1</v>
      </c>
      <c r="F1211" s="6">
        <f t="shared" si="243"/>
        <v>3</v>
      </c>
      <c r="G1211" s="1">
        <f t="shared" si="249"/>
        <v>32</v>
      </c>
      <c r="H1211" s="2">
        <f t="shared" si="250"/>
        <v>4.9844236760124609E-2</v>
      </c>
      <c r="I1211" s="7"/>
      <c r="J1211" s="2">
        <f t="shared" si="244"/>
        <v>0.44080996884735202</v>
      </c>
      <c r="K1211" s="2">
        <f t="shared" si="245"/>
        <v>0.49065420560747663</v>
      </c>
      <c r="L1211" s="2">
        <f t="shared" si="246"/>
        <v>4.6728971962616821E-2</v>
      </c>
      <c r="M1211" s="2">
        <f t="shared" si="247"/>
        <v>2.1806853582554526E-2</v>
      </c>
      <c r="N1211" s="113">
        <v>283</v>
      </c>
      <c r="O1211" s="113">
        <v>315</v>
      </c>
      <c r="P1211" s="113">
        <v>30</v>
      </c>
      <c r="Q1211" s="113"/>
      <c r="R1211" s="113"/>
      <c r="S1211" s="113"/>
      <c r="T1211" s="113"/>
      <c r="U1211" s="113"/>
      <c r="V1211" s="113">
        <v>2</v>
      </c>
      <c r="W1211" s="113"/>
      <c r="X1211" s="113">
        <v>0</v>
      </c>
      <c r="Y1211" s="113">
        <v>8</v>
      </c>
      <c r="Z1211" s="85">
        <v>1</v>
      </c>
      <c r="AA1211" s="85">
        <v>3</v>
      </c>
      <c r="AG1211" t="str">
        <f t="shared" si="241"/>
        <v>Monkton</v>
      </c>
      <c r="AH1211" t="s">
        <v>2391</v>
      </c>
      <c r="AI1211">
        <v>1</v>
      </c>
      <c r="AK1211" s="92">
        <v>50</v>
      </c>
      <c r="AL1211" s="94">
        <v>1</v>
      </c>
      <c r="AM1211" s="94">
        <v>60</v>
      </c>
      <c r="AN1211" s="98">
        <v>45550</v>
      </c>
      <c r="AO1211" s="98">
        <f t="shared" si="251"/>
        <v>50001</v>
      </c>
      <c r="AP1211" s="8" t="s">
        <v>1353</v>
      </c>
      <c r="AQ1211">
        <f t="shared" si="248"/>
        <v>5045550</v>
      </c>
    </row>
    <row r="1212" spans="1:43" ht="13" hidden="1" customHeight="1" outlineLevel="1">
      <c r="A1212" t="s">
        <v>496</v>
      </c>
      <c r="B1212" s="8" t="s">
        <v>642</v>
      </c>
      <c r="C1212" s="1">
        <f t="shared" si="242"/>
        <v>325</v>
      </c>
      <c r="D1212" s="6">
        <f>IF(N1212&gt;0, RANK(N1212,(N1212:P1212,Q1212:AE1212)),0)</f>
        <v>1</v>
      </c>
      <c r="E1212" s="6">
        <f>IF(O1212&gt;0,RANK(O1212,(N1212:P1212,Q1212:AE1212)),0)</f>
        <v>2</v>
      </c>
      <c r="F1212" s="6">
        <f t="shared" si="243"/>
        <v>3</v>
      </c>
      <c r="G1212" s="1">
        <f t="shared" si="249"/>
        <v>18</v>
      </c>
      <c r="H1212" s="2">
        <f t="shared" si="250"/>
        <v>5.5384615384615386E-2</v>
      </c>
      <c r="I1212" s="7"/>
      <c r="J1212" s="2">
        <f t="shared" si="244"/>
        <v>0.50461538461538458</v>
      </c>
      <c r="K1212" s="2">
        <f t="shared" si="245"/>
        <v>0.44923076923076921</v>
      </c>
      <c r="L1212" s="2">
        <f t="shared" si="246"/>
        <v>3.0769230769230771E-2</v>
      </c>
      <c r="M1212" s="2">
        <f t="shared" si="247"/>
        <v>1.5384615384615441E-2</v>
      </c>
      <c r="N1212" s="113">
        <v>164</v>
      </c>
      <c r="O1212" s="113">
        <v>146</v>
      </c>
      <c r="P1212" s="113">
        <v>10</v>
      </c>
      <c r="Q1212" s="113"/>
      <c r="R1212" s="113"/>
      <c r="S1212" s="113"/>
      <c r="T1212" s="113"/>
      <c r="U1212" s="113"/>
      <c r="V1212" s="113">
        <v>0</v>
      </c>
      <c r="W1212" s="113"/>
      <c r="X1212" s="113">
        <v>0</v>
      </c>
      <c r="Y1212" s="113">
        <v>4</v>
      </c>
      <c r="Z1212" s="85">
        <v>1</v>
      </c>
      <c r="AA1212" s="85">
        <v>0</v>
      </c>
      <c r="AG1212" t="str">
        <f t="shared" si="241"/>
        <v>Montgomery</v>
      </c>
      <c r="AH1212" t="s">
        <v>2924</v>
      </c>
      <c r="AI1212">
        <v>1</v>
      </c>
      <c r="AK1212" s="92">
        <v>50</v>
      </c>
      <c r="AL1212" s="94">
        <v>11</v>
      </c>
      <c r="AM1212" s="94">
        <v>55</v>
      </c>
      <c r="AN1212" s="98">
        <v>45850</v>
      </c>
      <c r="AO1212" s="98">
        <f t="shared" si="251"/>
        <v>50011</v>
      </c>
      <c r="AP1212" s="8" t="s">
        <v>1353</v>
      </c>
      <c r="AQ1212">
        <f t="shared" si="248"/>
        <v>5045850</v>
      </c>
    </row>
    <row r="1213" spans="1:43" ht="13" hidden="1" customHeight="1" outlineLevel="1">
      <c r="A1213" t="s">
        <v>1672</v>
      </c>
      <c r="B1213" s="8" t="s">
        <v>642</v>
      </c>
      <c r="C1213" s="1">
        <f t="shared" si="242"/>
        <v>3590</v>
      </c>
      <c r="D1213" s="6">
        <f>IF(N1213&gt;0, RANK(N1213,(N1213:P1213,Q1213:AE1213)),0)</f>
        <v>2</v>
      </c>
      <c r="E1213" s="6">
        <f>IF(O1213&gt;0,RANK(O1213,(N1213:P1213,Q1213:AE1213)),0)</f>
        <v>1</v>
      </c>
      <c r="F1213" s="6">
        <f t="shared" si="243"/>
        <v>3</v>
      </c>
      <c r="G1213" s="1">
        <f t="shared" si="249"/>
        <v>571</v>
      </c>
      <c r="H1213" s="2">
        <f t="shared" si="250"/>
        <v>0.15905292479108635</v>
      </c>
      <c r="I1213" s="7"/>
      <c r="J1213" s="2">
        <f t="shared" si="244"/>
        <v>0.38774373259052924</v>
      </c>
      <c r="K1213" s="2">
        <f t="shared" si="245"/>
        <v>0.54679665738161565</v>
      </c>
      <c r="L1213" s="2">
        <f t="shared" si="246"/>
        <v>3.8997214484679667E-2</v>
      </c>
      <c r="M1213" s="2">
        <f t="shared" si="247"/>
        <v>2.6462395543175386E-2</v>
      </c>
      <c r="N1213" s="113">
        <v>1392</v>
      </c>
      <c r="O1213" s="113">
        <v>1963</v>
      </c>
      <c r="P1213" s="113">
        <v>140</v>
      </c>
      <c r="Q1213" s="113"/>
      <c r="R1213" s="113"/>
      <c r="S1213" s="113"/>
      <c r="T1213" s="113"/>
      <c r="U1213" s="113"/>
      <c r="V1213" s="113">
        <v>14</v>
      </c>
      <c r="W1213" s="113"/>
      <c r="X1213" s="113">
        <v>0</v>
      </c>
      <c r="Y1213" s="113">
        <v>17</v>
      </c>
      <c r="Z1213" s="85">
        <v>27</v>
      </c>
      <c r="AA1213" s="85">
        <v>37</v>
      </c>
      <c r="AG1213" t="str">
        <f t="shared" ref="AG1213:AG1277" si="252">A1213</f>
        <v>Montpelier</v>
      </c>
      <c r="AH1213" t="s">
        <v>2757</v>
      </c>
      <c r="AI1213">
        <v>1</v>
      </c>
      <c r="AK1213" s="92">
        <v>50</v>
      </c>
      <c r="AL1213" s="94">
        <v>23</v>
      </c>
      <c r="AM1213" s="94">
        <v>55</v>
      </c>
      <c r="AN1213" s="98">
        <v>46000</v>
      </c>
      <c r="AO1213" s="98">
        <f t="shared" si="251"/>
        <v>50023</v>
      </c>
      <c r="AP1213" s="8" t="s">
        <v>2485</v>
      </c>
      <c r="AQ1213">
        <f t="shared" si="248"/>
        <v>5046000</v>
      </c>
    </row>
    <row r="1214" spans="1:43" ht="13" hidden="1" customHeight="1" outlineLevel="1">
      <c r="A1214" t="s">
        <v>772</v>
      </c>
      <c r="B1214" s="8" t="s">
        <v>642</v>
      </c>
      <c r="C1214" s="1">
        <f t="shared" si="242"/>
        <v>609</v>
      </c>
      <c r="D1214" s="6">
        <f>IF(N1214&gt;0, RANK(N1214,(N1214:P1214,Q1214:AE1214)),0)</f>
        <v>2</v>
      </c>
      <c r="E1214" s="6">
        <f>IF(O1214&gt;0,RANK(O1214,(N1214:P1214,Q1214:AE1214)),0)</f>
        <v>1</v>
      </c>
      <c r="F1214" s="6">
        <f t="shared" si="243"/>
        <v>3</v>
      </c>
      <c r="G1214" s="1">
        <f t="shared" si="249"/>
        <v>33</v>
      </c>
      <c r="H1214" s="2">
        <f t="shared" si="250"/>
        <v>5.4187192118226604E-2</v>
      </c>
      <c r="I1214" s="7"/>
      <c r="J1214" s="2">
        <f t="shared" si="244"/>
        <v>0.44170771756978655</v>
      </c>
      <c r="K1214" s="2">
        <f t="shared" si="245"/>
        <v>0.49589490968801314</v>
      </c>
      <c r="L1214" s="2">
        <f t="shared" si="246"/>
        <v>3.6124794745484398E-2</v>
      </c>
      <c r="M1214" s="2">
        <f t="shared" si="247"/>
        <v>2.627257799671591E-2</v>
      </c>
      <c r="N1214" s="113">
        <v>269</v>
      </c>
      <c r="O1214" s="113">
        <v>302</v>
      </c>
      <c r="P1214" s="113">
        <v>22</v>
      </c>
      <c r="Q1214" s="113"/>
      <c r="R1214" s="113"/>
      <c r="S1214" s="113"/>
      <c r="T1214" s="113"/>
      <c r="U1214" s="113"/>
      <c r="V1214" s="113">
        <v>1</v>
      </c>
      <c r="W1214" s="113"/>
      <c r="X1214" s="113">
        <v>1</v>
      </c>
      <c r="Y1214" s="113">
        <v>10</v>
      </c>
      <c r="Z1214" s="85">
        <v>2</v>
      </c>
      <c r="AA1214" s="85">
        <v>2</v>
      </c>
      <c r="AG1214" t="str">
        <f t="shared" si="252"/>
        <v>Moretown</v>
      </c>
      <c r="AH1214" t="s">
        <v>2757</v>
      </c>
      <c r="AI1214">
        <v>1</v>
      </c>
      <c r="AK1214" s="92">
        <v>50</v>
      </c>
      <c r="AL1214" s="94">
        <v>23</v>
      </c>
      <c r="AM1214" s="94">
        <v>60</v>
      </c>
      <c r="AN1214" s="98">
        <v>46225</v>
      </c>
      <c r="AO1214" s="98">
        <f t="shared" si="251"/>
        <v>50023</v>
      </c>
      <c r="AP1214" s="8" t="s">
        <v>1353</v>
      </c>
      <c r="AQ1214">
        <f t="shared" si="248"/>
        <v>5046225</v>
      </c>
    </row>
    <row r="1215" spans="1:43" ht="13" hidden="1" customHeight="1" outlineLevel="1">
      <c r="A1215" t="s">
        <v>1967</v>
      </c>
      <c r="B1215" s="8" t="s">
        <v>642</v>
      </c>
      <c r="C1215" s="1">
        <f t="shared" si="242"/>
        <v>259</v>
      </c>
      <c r="D1215" s="6">
        <f>IF(N1215&gt;0, RANK(N1215,(N1215:P1215,Q1215:AE1215)),0)</f>
        <v>1</v>
      </c>
      <c r="E1215" s="6">
        <f>IF(O1215&gt;0,RANK(O1215,(N1215:P1215,Q1215:AE1215)),0)</f>
        <v>2</v>
      </c>
      <c r="F1215" s="6">
        <f t="shared" si="243"/>
        <v>3</v>
      </c>
      <c r="G1215" s="1">
        <f t="shared" si="249"/>
        <v>11</v>
      </c>
      <c r="H1215" s="2">
        <f t="shared" si="250"/>
        <v>4.2471042471042469E-2</v>
      </c>
      <c r="I1215" s="7"/>
      <c r="J1215" s="2">
        <f t="shared" si="244"/>
        <v>0.46718146718146719</v>
      </c>
      <c r="K1215" s="2">
        <f t="shared" si="245"/>
        <v>0.42471042471042469</v>
      </c>
      <c r="L1215" s="2">
        <f t="shared" si="246"/>
        <v>7.3359073359073365E-2</v>
      </c>
      <c r="M1215" s="2">
        <f t="shared" si="247"/>
        <v>3.4749034749034804E-2</v>
      </c>
      <c r="N1215" s="113">
        <v>121</v>
      </c>
      <c r="O1215" s="113">
        <v>110</v>
      </c>
      <c r="P1215" s="113">
        <v>19</v>
      </c>
      <c r="Q1215" s="113"/>
      <c r="R1215" s="113"/>
      <c r="S1215" s="113"/>
      <c r="T1215" s="113"/>
      <c r="U1215" s="113"/>
      <c r="V1215" s="113">
        <v>0</v>
      </c>
      <c r="W1215" s="113"/>
      <c r="X1215" s="113">
        <v>0</v>
      </c>
      <c r="Y1215" s="113">
        <v>4</v>
      </c>
      <c r="Z1215" s="85">
        <v>2</v>
      </c>
      <c r="AA1215" s="85">
        <v>3</v>
      </c>
      <c r="AG1215" t="str">
        <f t="shared" si="252"/>
        <v>Morgan</v>
      </c>
      <c r="AH1215" t="s">
        <v>2134</v>
      </c>
      <c r="AI1215">
        <v>1</v>
      </c>
      <c r="AK1215" s="92">
        <v>50</v>
      </c>
      <c r="AL1215" s="94">
        <v>19</v>
      </c>
      <c r="AM1215" s="94">
        <v>70</v>
      </c>
      <c r="AN1215" s="98">
        <v>46450</v>
      </c>
      <c r="AO1215" s="98">
        <f t="shared" si="251"/>
        <v>50019</v>
      </c>
      <c r="AP1215" s="8" t="s">
        <v>1353</v>
      </c>
      <c r="AQ1215">
        <f t="shared" si="248"/>
        <v>5046450</v>
      </c>
    </row>
    <row r="1216" spans="1:43" ht="13" hidden="1" customHeight="1" outlineLevel="1">
      <c r="A1216" t="s">
        <v>2104</v>
      </c>
      <c r="B1216" s="8" t="s">
        <v>642</v>
      </c>
      <c r="C1216" s="1">
        <f t="shared" ref="C1216:C1280" si="253">SUM(N1216:AE1216)</f>
        <v>1576</v>
      </c>
      <c r="D1216" s="6">
        <f>IF(N1216&gt;0, RANK(N1216,(N1216:P1216,Q1216:AE1216)),0)</f>
        <v>2</v>
      </c>
      <c r="E1216" s="6">
        <f>IF(O1216&gt;0,RANK(O1216,(N1216:P1216,Q1216:AE1216)),0)</f>
        <v>1</v>
      </c>
      <c r="F1216" s="6">
        <f t="shared" ref="F1216:F1280" si="254">IF(P1216&gt;0,RANK(P1216,(N1216:AE1216)),0)</f>
        <v>3</v>
      </c>
      <c r="G1216" s="1">
        <f t="shared" si="249"/>
        <v>92</v>
      </c>
      <c r="H1216" s="2">
        <f t="shared" si="250"/>
        <v>5.8375634517766499E-2</v>
      </c>
      <c r="I1216" s="7"/>
      <c r="J1216" s="2">
        <f t="shared" ref="J1216:J1280" si="255">IF(C1216=0,"-",N1216/C1216)</f>
        <v>0.43527918781725888</v>
      </c>
      <c r="K1216" s="2">
        <f t="shared" ref="K1216:K1280" si="256">IF(C1216=0,"-",O1216/C1216)</f>
        <v>0.49365482233502539</v>
      </c>
      <c r="L1216" s="2">
        <f t="shared" ref="L1216:L1280" si="257">IF(C1216=0,"-",P1216/C1216)</f>
        <v>3.6167512690355327E-2</v>
      </c>
      <c r="M1216" s="2">
        <f t="shared" ref="M1216:M1280" si="258">IF(C1216=0,"-",(1-J1216-K1216-L1216))</f>
        <v>3.4898477157360455E-2</v>
      </c>
      <c r="N1216" s="113">
        <v>686</v>
      </c>
      <c r="O1216" s="113">
        <v>778</v>
      </c>
      <c r="P1216" s="113">
        <v>57</v>
      </c>
      <c r="Q1216" s="113"/>
      <c r="R1216" s="113"/>
      <c r="S1216" s="113"/>
      <c r="T1216" s="113"/>
      <c r="U1216" s="113"/>
      <c r="V1216" s="113">
        <v>3</v>
      </c>
      <c r="W1216" s="113"/>
      <c r="X1216" s="113">
        <v>1</v>
      </c>
      <c r="Y1216" s="113">
        <v>24</v>
      </c>
      <c r="Z1216" s="85">
        <v>16</v>
      </c>
      <c r="AA1216" s="85">
        <v>11</v>
      </c>
      <c r="AG1216" t="str">
        <f t="shared" si="252"/>
        <v>Morristown</v>
      </c>
      <c r="AH1216" t="s">
        <v>23</v>
      </c>
      <c r="AI1216">
        <v>1</v>
      </c>
      <c r="AK1216" s="92">
        <v>50</v>
      </c>
      <c r="AL1216" s="94">
        <v>15</v>
      </c>
      <c r="AM1216" s="94">
        <v>35</v>
      </c>
      <c r="AN1216" s="98">
        <v>46675</v>
      </c>
      <c r="AO1216" s="98">
        <f t="shared" si="251"/>
        <v>50015</v>
      </c>
      <c r="AP1216" s="8" t="s">
        <v>1353</v>
      </c>
      <c r="AQ1216">
        <f t="shared" ref="AQ1216:AQ1280" si="259">AK1216*100000+AN1216</f>
        <v>5046675</v>
      </c>
    </row>
    <row r="1217" spans="1:43" ht="13" hidden="1" customHeight="1" outlineLevel="1">
      <c r="A1217" t="s">
        <v>1266</v>
      </c>
      <c r="B1217" s="8" t="s">
        <v>642</v>
      </c>
      <c r="C1217" s="1">
        <f t="shared" si="253"/>
        <v>486</v>
      </c>
      <c r="D1217" s="6">
        <f>IF(N1217&gt;0, RANK(N1217,(N1217:P1217,Q1217:AE1217)),0)</f>
        <v>2</v>
      </c>
      <c r="E1217" s="6">
        <f>IF(O1217&gt;0,RANK(O1217,(N1217:P1217,Q1217:AE1217)),0)</f>
        <v>1</v>
      </c>
      <c r="F1217" s="6">
        <f t="shared" si="254"/>
        <v>3</v>
      </c>
      <c r="G1217" s="1">
        <f t="shared" si="249"/>
        <v>19</v>
      </c>
      <c r="H1217" s="2">
        <f t="shared" si="250"/>
        <v>3.9094650205761319E-2</v>
      </c>
      <c r="I1217" s="7"/>
      <c r="J1217" s="2">
        <f t="shared" si="255"/>
        <v>0.42386831275720166</v>
      </c>
      <c r="K1217" s="2">
        <f t="shared" si="256"/>
        <v>0.46296296296296297</v>
      </c>
      <c r="L1217" s="2">
        <f t="shared" si="257"/>
        <v>8.6419753086419748E-2</v>
      </c>
      <c r="M1217" s="2">
        <f t="shared" si="258"/>
        <v>2.6748971193415683E-2</v>
      </c>
      <c r="N1217" s="113">
        <v>206</v>
      </c>
      <c r="O1217" s="113">
        <v>225</v>
      </c>
      <c r="P1217" s="113">
        <v>42</v>
      </c>
      <c r="Q1217" s="113"/>
      <c r="R1217" s="113"/>
      <c r="S1217" s="113"/>
      <c r="T1217" s="113"/>
      <c r="U1217" s="113"/>
      <c r="V1217" s="113">
        <v>0</v>
      </c>
      <c r="W1217" s="113"/>
      <c r="X1217" s="113">
        <v>0</v>
      </c>
      <c r="Y1217" s="113">
        <v>8</v>
      </c>
      <c r="Z1217" s="85">
        <v>3</v>
      </c>
      <c r="AA1217" s="85">
        <v>2</v>
      </c>
      <c r="AG1217" t="str">
        <f t="shared" si="252"/>
        <v>Mount Holly</v>
      </c>
      <c r="AH1217" t="s">
        <v>724</v>
      </c>
      <c r="AI1217">
        <v>1</v>
      </c>
      <c r="AK1217" s="92">
        <v>50</v>
      </c>
      <c r="AL1217" s="94">
        <v>21</v>
      </c>
      <c r="AM1217" s="94">
        <v>60</v>
      </c>
      <c r="AN1217" s="98">
        <v>47200</v>
      </c>
      <c r="AO1217" s="98">
        <f t="shared" si="251"/>
        <v>50021</v>
      </c>
      <c r="AP1217" s="8" t="s">
        <v>1353</v>
      </c>
      <c r="AQ1217">
        <f t="shared" si="259"/>
        <v>5047200</v>
      </c>
    </row>
    <row r="1218" spans="1:43" ht="13" hidden="1" customHeight="1" outlineLevel="1">
      <c r="A1218" t="s">
        <v>1093</v>
      </c>
      <c r="B1218" s="8" t="s">
        <v>642</v>
      </c>
      <c r="C1218" s="1">
        <f t="shared" si="253"/>
        <v>79</v>
      </c>
      <c r="D1218" s="6">
        <f>IF(N1218&gt;0, RANK(N1218,(N1218:P1218,Q1218:AE1218)),0)</f>
        <v>2</v>
      </c>
      <c r="E1218" s="6">
        <f>IF(O1218&gt;0,RANK(O1218,(N1218:P1218,Q1218:AE1218)),0)</f>
        <v>1</v>
      </c>
      <c r="F1218" s="6">
        <f t="shared" si="254"/>
        <v>3</v>
      </c>
      <c r="G1218" s="1">
        <f t="shared" si="249"/>
        <v>9</v>
      </c>
      <c r="H1218" s="2">
        <f t="shared" si="250"/>
        <v>0.11392405063291139</v>
      </c>
      <c r="I1218" s="7"/>
      <c r="J1218" s="2">
        <f t="shared" si="255"/>
        <v>0.39240506329113922</v>
      </c>
      <c r="K1218" s="2">
        <f t="shared" si="256"/>
        <v>0.50632911392405067</v>
      </c>
      <c r="L1218" s="2">
        <f t="shared" si="257"/>
        <v>3.7974683544303799E-2</v>
      </c>
      <c r="M1218" s="2">
        <f t="shared" si="258"/>
        <v>6.3291139240506306E-2</v>
      </c>
      <c r="N1218" s="113">
        <v>31</v>
      </c>
      <c r="O1218" s="113">
        <v>40</v>
      </c>
      <c r="P1218" s="113">
        <v>3</v>
      </c>
      <c r="Q1218" s="113"/>
      <c r="R1218" s="113"/>
      <c r="S1218" s="113"/>
      <c r="T1218" s="113"/>
      <c r="U1218" s="113"/>
      <c r="V1218" s="113">
        <v>0</v>
      </c>
      <c r="W1218" s="113"/>
      <c r="X1218" s="113">
        <v>0</v>
      </c>
      <c r="Y1218" s="113">
        <v>3</v>
      </c>
      <c r="Z1218" s="85">
        <v>2</v>
      </c>
      <c r="AA1218" s="85">
        <v>0</v>
      </c>
      <c r="AG1218" t="str">
        <f t="shared" si="252"/>
        <v>Mount Tabor</v>
      </c>
      <c r="AH1218" t="s">
        <v>724</v>
      </c>
      <c r="AI1218">
        <v>1</v>
      </c>
      <c r="AK1218" s="92">
        <v>50</v>
      </c>
      <c r="AL1218" s="94">
        <v>21</v>
      </c>
      <c r="AM1218" s="94">
        <v>65</v>
      </c>
      <c r="AN1218" s="98">
        <v>47425</v>
      </c>
      <c r="AO1218" s="98">
        <f t="shared" si="251"/>
        <v>50021</v>
      </c>
      <c r="AP1218" s="8" t="s">
        <v>1353</v>
      </c>
      <c r="AQ1218">
        <f t="shared" si="259"/>
        <v>5047425</v>
      </c>
    </row>
    <row r="1219" spans="1:43" ht="13" hidden="1" customHeight="1" outlineLevel="1">
      <c r="A1219" t="s">
        <v>302</v>
      </c>
      <c r="B1219" s="8" t="s">
        <v>642</v>
      </c>
      <c r="C1219" s="1">
        <f t="shared" si="253"/>
        <v>702</v>
      </c>
      <c r="D1219" s="6">
        <f>IF(N1219&gt;0, RANK(N1219,(N1219:P1219,Q1219:AE1219)),0)</f>
        <v>2</v>
      </c>
      <c r="E1219" s="6">
        <f>IF(O1219&gt;0,RANK(O1219,(N1219:P1219,Q1219:AE1219)),0)</f>
        <v>1</v>
      </c>
      <c r="F1219" s="6">
        <f t="shared" si="254"/>
        <v>3</v>
      </c>
      <c r="G1219" s="1">
        <f t="shared" si="249"/>
        <v>24</v>
      </c>
      <c r="H1219" s="2">
        <f t="shared" si="250"/>
        <v>3.4188034188034191E-2</v>
      </c>
      <c r="I1219" s="7"/>
      <c r="J1219" s="2">
        <f t="shared" si="255"/>
        <v>0.44586894586894588</v>
      </c>
      <c r="K1219" s="2">
        <f t="shared" si="256"/>
        <v>0.48005698005698005</v>
      </c>
      <c r="L1219" s="2">
        <f t="shared" si="257"/>
        <v>5.6980056980056981E-2</v>
      </c>
      <c r="M1219" s="2">
        <f t="shared" si="258"/>
        <v>1.7094017094017089E-2</v>
      </c>
      <c r="N1219" s="113">
        <v>313</v>
      </c>
      <c r="O1219" s="113">
        <v>337</v>
      </c>
      <c r="P1219" s="113">
        <v>40</v>
      </c>
      <c r="Q1219" s="113"/>
      <c r="R1219" s="113"/>
      <c r="S1219" s="113"/>
      <c r="T1219" s="113"/>
      <c r="U1219" s="113"/>
      <c r="V1219" s="113">
        <v>1</v>
      </c>
      <c r="W1219" s="113"/>
      <c r="X1219" s="113">
        <v>0</v>
      </c>
      <c r="Y1219" s="113">
        <v>10</v>
      </c>
      <c r="Z1219" s="85">
        <v>1</v>
      </c>
      <c r="AA1219" s="85">
        <v>0</v>
      </c>
      <c r="AG1219" t="str">
        <f t="shared" si="252"/>
        <v>New Haven</v>
      </c>
      <c r="AH1219" t="s">
        <v>2391</v>
      </c>
      <c r="AI1219">
        <v>1</v>
      </c>
      <c r="AK1219" s="92">
        <v>50</v>
      </c>
      <c r="AL1219" s="94">
        <v>1</v>
      </c>
      <c r="AM1219" s="94">
        <v>65</v>
      </c>
      <c r="AN1219" s="98">
        <v>48700</v>
      </c>
      <c r="AO1219" s="98">
        <f t="shared" si="251"/>
        <v>50001</v>
      </c>
      <c r="AP1219" s="8" t="s">
        <v>1353</v>
      </c>
      <c r="AQ1219">
        <f t="shared" si="259"/>
        <v>5048700</v>
      </c>
    </row>
    <row r="1220" spans="1:43" ht="13" hidden="1" customHeight="1" outlineLevel="1">
      <c r="A1220" t="s">
        <v>2186</v>
      </c>
      <c r="B1220" s="8" t="s">
        <v>642</v>
      </c>
      <c r="C1220" s="1">
        <f t="shared" si="253"/>
        <v>143</v>
      </c>
      <c r="D1220" s="6">
        <f>IF(N1220&gt;0, RANK(N1220,(N1220:P1220,Q1220:AE1220)),0)</f>
        <v>2</v>
      </c>
      <c r="E1220" s="6">
        <f>IF(O1220&gt;0,RANK(O1220,(N1220:P1220,Q1220:AE1220)),0)</f>
        <v>1</v>
      </c>
      <c r="F1220" s="6">
        <f t="shared" si="254"/>
        <v>3</v>
      </c>
      <c r="G1220" s="1">
        <f t="shared" si="249"/>
        <v>20</v>
      </c>
      <c r="H1220" s="2">
        <f t="shared" si="250"/>
        <v>0.13986013986013987</v>
      </c>
      <c r="I1220" s="7"/>
      <c r="J1220" s="2">
        <f t="shared" si="255"/>
        <v>0.35664335664335667</v>
      </c>
      <c r="K1220" s="2">
        <f t="shared" si="256"/>
        <v>0.49650349650349651</v>
      </c>
      <c r="L1220" s="2">
        <f t="shared" si="257"/>
        <v>6.9930069930069935E-2</v>
      </c>
      <c r="M1220" s="2">
        <f t="shared" si="258"/>
        <v>7.6923076923076886E-2</v>
      </c>
      <c r="N1220" s="113">
        <v>51</v>
      </c>
      <c r="O1220" s="113">
        <v>71</v>
      </c>
      <c r="P1220" s="113">
        <v>10</v>
      </c>
      <c r="Q1220" s="113"/>
      <c r="R1220" s="113"/>
      <c r="S1220" s="113"/>
      <c r="T1220" s="113"/>
      <c r="U1220" s="113"/>
      <c r="V1220" s="113">
        <v>1</v>
      </c>
      <c r="W1220" s="113"/>
      <c r="X1220" s="113">
        <v>0</v>
      </c>
      <c r="Y1220" s="113">
        <v>6</v>
      </c>
      <c r="Z1220" s="85">
        <v>2</v>
      </c>
      <c r="AA1220" s="85">
        <v>2</v>
      </c>
      <c r="AG1220" t="str">
        <f t="shared" si="252"/>
        <v>Newark</v>
      </c>
      <c r="AH1220" t="s">
        <v>1820</v>
      </c>
      <c r="AI1220">
        <v>1</v>
      </c>
      <c r="AK1220" s="92">
        <v>50</v>
      </c>
      <c r="AL1220" s="94">
        <v>5</v>
      </c>
      <c r="AM1220" s="94">
        <v>40</v>
      </c>
      <c r="AN1220" s="98">
        <v>47725</v>
      </c>
      <c r="AO1220" s="98">
        <f t="shared" si="251"/>
        <v>50005</v>
      </c>
      <c r="AP1220" s="8" t="s">
        <v>1353</v>
      </c>
      <c r="AQ1220">
        <f t="shared" si="259"/>
        <v>5047725</v>
      </c>
    </row>
    <row r="1221" spans="1:43" ht="13" hidden="1" customHeight="1" outlineLevel="1">
      <c r="A1221" t="s">
        <v>1646</v>
      </c>
      <c r="B1221" s="8" t="s">
        <v>642</v>
      </c>
      <c r="C1221" s="1">
        <f t="shared" si="253"/>
        <v>782</v>
      </c>
      <c r="D1221" s="6">
        <f>IF(N1221&gt;0, RANK(N1221,(N1221:P1221,Q1221:AE1221)),0)</f>
        <v>2</v>
      </c>
      <c r="E1221" s="6">
        <f>IF(O1221&gt;0,RANK(O1221,(N1221:P1221,Q1221:AE1221)),0)</f>
        <v>1</v>
      </c>
      <c r="F1221" s="6">
        <f t="shared" si="254"/>
        <v>3</v>
      </c>
      <c r="G1221" s="1">
        <f t="shared" si="249"/>
        <v>137</v>
      </c>
      <c r="H1221" s="2">
        <f t="shared" si="250"/>
        <v>0.17519181585677748</v>
      </c>
      <c r="I1221" s="7"/>
      <c r="J1221" s="2">
        <f t="shared" si="255"/>
        <v>0.38107416879795397</v>
      </c>
      <c r="K1221" s="2">
        <f t="shared" si="256"/>
        <v>0.55626598465473143</v>
      </c>
      <c r="L1221" s="2">
        <f t="shared" si="257"/>
        <v>3.3248081841432228E-2</v>
      </c>
      <c r="M1221" s="2">
        <f t="shared" si="258"/>
        <v>2.9411764705882373E-2</v>
      </c>
      <c r="N1221" s="113">
        <v>298</v>
      </c>
      <c r="O1221" s="113">
        <v>435</v>
      </c>
      <c r="P1221" s="113">
        <v>26</v>
      </c>
      <c r="Q1221" s="113"/>
      <c r="R1221" s="113"/>
      <c r="S1221" s="113"/>
      <c r="T1221" s="113"/>
      <c r="U1221" s="113"/>
      <c r="V1221" s="113">
        <v>3</v>
      </c>
      <c r="W1221" s="113"/>
      <c r="X1221" s="113">
        <v>0</v>
      </c>
      <c r="Y1221" s="113">
        <v>8</v>
      </c>
      <c r="Z1221" s="85">
        <v>4</v>
      </c>
      <c r="AA1221" s="85">
        <v>8</v>
      </c>
      <c r="AG1221" t="str">
        <f t="shared" si="252"/>
        <v>Newbury</v>
      </c>
      <c r="AH1221" t="s">
        <v>736</v>
      </c>
      <c r="AI1221">
        <v>1</v>
      </c>
      <c r="AK1221" s="92">
        <v>50</v>
      </c>
      <c r="AL1221" s="94">
        <v>17</v>
      </c>
      <c r="AM1221" s="94">
        <v>35</v>
      </c>
      <c r="AN1221" s="98">
        <v>48175</v>
      </c>
      <c r="AO1221" s="98">
        <f t="shared" si="251"/>
        <v>50017</v>
      </c>
      <c r="AP1221" s="8" t="s">
        <v>1353</v>
      </c>
      <c r="AQ1221">
        <f t="shared" si="259"/>
        <v>5048175</v>
      </c>
    </row>
    <row r="1222" spans="1:43" ht="13" hidden="1" customHeight="1" outlineLevel="1">
      <c r="A1222" t="s">
        <v>1647</v>
      </c>
      <c r="B1222" s="8" t="s">
        <v>642</v>
      </c>
      <c r="C1222" s="1">
        <f t="shared" si="253"/>
        <v>666</v>
      </c>
      <c r="D1222" s="6">
        <f>IF(N1222&gt;0, RANK(N1222,(N1222:P1222,Q1222:AE1222)),0)</f>
        <v>2</v>
      </c>
      <c r="E1222" s="6">
        <f>IF(O1222&gt;0,RANK(O1222,(N1222:P1222,Q1222:AE1222)),0)</f>
        <v>1</v>
      </c>
      <c r="F1222" s="6">
        <f t="shared" si="254"/>
        <v>3</v>
      </c>
      <c r="G1222" s="1">
        <f t="shared" si="249"/>
        <v>41</v>
      </c>
      <c r="H1222" s="2">
        <f t="shared" si="250"/>
        <v>6.1561561561561562E-2</v>
      </c>
      <c r="I1222" s="7"/>
      <c r="J1222" s="2">
        <f t="shared" si="255"/>
        <v>0.41291291291291293</v>
      </c>
      <c r="K1222" s="2">
        <f t="shared" si="256"/>
        <v>0.47447447447447449</v>
      </c>
      <c r="L1222" s="2">
        <f t="shared" si="257"/>
        <v>4.954954954954955E-2</v>
      </c>
      <c r="M1222" s="2">
        <f t="shared" si="258"/>
        <v>6.3063063063062974E-2</v>
      </c>
      <c r="N1222" s="113">
        <v>275</v>
      </c>
      <c r="O1222" s="113">
        <v>316</v>
      </c>
      <c r="P1222" s="113">
        <v>33</v>
      </c>
      <c r="Q1222" s="113"/>
      <c r="R1222" s="113"/>
      <c r="S1222" s="113"/>
      <c r="T1222" s="113"/>
      <c r="U1222" s="113"/>
      <c r="V1222" s="113">
        <v>4</v>
      </c>
      <c r="W1222" s="113"/>
      <c r="X1222" s="113">
        <v>1</v>
      </c>
      <c r="Y1222" s="113">
        <v>3</v>
      </c>
      <c r="Z1222" s="85">
        <v>5</v>
      </c>
      <c r="AA1222" s="85">
        <v>29</v>
      </c>
      <c r="AG1222" t="str">
        <f t="shared" si="252"/>
        <v>Newfane</v>
      </c>
      <c r="AH1222" t="s">
        <v>96</v>
      </c>
      <c r="AI1222">
        <v>1</v>
      </c>
      <c r="AK1222" s="92">
        <v>50</v>
      </c>
      <c r="AL1222" s="94">
        <v>25</v>
      </c>
      <c r="AM1222" s="94">
        <v>60</v>
      </c>
      <c r="AN1222" s="98">
        <v>48400</v>
      </c>
      <c r="AO1222" s="98">
        <f t="shared" si="251"/>
        <v>50025</v>
      </c>
      <c r="AP1222" s="8" t="s">
        <v>1353</v>
      </c>
      <c r="AQ1222">
        <f t="shared" si="259"/>
        <v>5048400</v>
      </c>
    </row>
    <row r="1223" spans="1:43" ht="13" hidden="1" customHeight="1" outlineLevel="1">
      <c r="A1223" t="s">
        <v>727</v>
      </c>
      <c r="B1223" s="8" t="s">
        <v>642</v>
      </c>
      <c r="C1223" s="1">
        <f t="shared" si="253"/>
        <v>1483</v>
      </c>
      <c r="D1223" s="6">
        <f>IF(N1223&gt;0, RANK(N1223,(N1223:P1223,Q1223:AE1223)),0)</f>
        <v>2</v>
      </c>
      <c r="E1223" s="6">
        <f>IF(O1223&gt;0,RANK(O1223,(N1223:P1223,Q1223:AE1223)),0)</f>
        <v>1</v>
      </c>
      <c r="F1223" s="6">
        <f t="shared" si="254"/>
        <v>3</v>
      </c>
      <c r="G1223" s="1">
        <f t="shared" si="249"/>
        <v>181</v>
      </c>
      <c r="H1223" s="2">
        <f t="shared" si="250"/>
        <v>0.12204989885367498</v>
      </c>
      <c r="I1223" s="7"/>
      <c r="J1223" s="2">
        <f t="shared" si="255"/>
        <v>0.37626432906271073</v>
      </c>
      <c r="K1223" s="2">
        <f t="shared" si="256"/>
        <v>0.49831422791638569</v>
      </c>
      <c r="L1223" s="2">
        <f t="shared" si="257"/>
        <v>9.844908968307485E-2</v>
      </c>
      <c r="M1223" s="2">
        <f t="shared" si="258"/>
        <v>2.6972353337828672E-2</v>
      </c>
      <c r="N1223" s="113">
        <v>558</v>
      </c>
      <c r="O1223" s="113">
        <v>739</v>
      </c>
      <c r="P1223" s="113">
        <v>146</v>
      </c>
      <c r="Q1223" s="113"/>
      <c r="R1223" s="113"/>
      <c r="S1223" s="113"/>
      <c r="T1223" s="113"/>
      <c r="U1223" s="113"/>
      <c r="V1223" s="113">
        <v>4</v>
      </c>
      <c r="W1223" s="113"/>
      <c r="X1223" s="113">
        <v>0</v>
      </c>
      <c r="Y1223" s="113">
        <v>19</v>
      </c>
      <c r="Z1223" s="85">
        <v>12</v>
      </c>
      <c r="AA1223" s="85">
        <v>5</v>
      </c>
      <c r="AG1223" t="str">
        <f t="shared" si="252"/>
        <v>Newport</v>
      </c>
      <c r="AH1223" t="s">
        <v>2134</v>
      </c>
      <c r="AI1223">
        <v>1</v>
      </c>
      <c r="AK1223" s="92">
        <v>50</v>
      </c>
      <c r="AL1223" s="94">
        <v>19</v>
      </c>
      <c r="AM1223" s="94">
        <v>75</v>
      </c>
      <c r="AN1223" s="98">
        <v>48850</v>
      </c>
      <c r="AO1223" s="98">
        <f t="shared" si="251"/>
        <v>50019</v>
      </c>
      <c r="AP1223" s="8" t="s">
        <v>2485</v>
      </c>
      <c r="AQ1223">
        <f t="shared" si="259"/>
        <v>5048850</v>
      </c>
    </row>
    <row r="1224" spans="1:43" ht="13" hidden="1" customHeight="1" outlineLevel="1">
      <c r="A1224" t="s">
        <v>727</v>
      </c>
      <c r="B1224" s="8" t="s">
        <v>642</v>
      </c>
      <c r="C1224" s="1">
        <f t="shared" si="253"/>
        <v>465</v>
      </c>
      <c r="D1224" s="6">
        <f>IF(N1224&gt;0, RANK(N1224,(N1224:P1224,Q1224:AE1224)),0)</f>
        <v>1</v>
      </c>
      <c r="E1224" s="6">
        <f>IF(O1224&gt;0,RANK(O1224,(N1224:P1224,Q1224:AE1224)),0)</f>
        <v>2</v>
      </c>
      <c r="F1224" s="6">
        <f t="shared" si="254"/>
        <v>3</v>
      </c>
      <c r="G1224" s="1">
        <f t="shared" si="249"/>
        <v>14</v>
      </c>
      <c r="H1224" s="2">
        <f t="shared" si="250"/>
        <v>3.0107526881720432E-2</v>
      </c>
      <c r="I1224" s="7"/>
      <c r="J1224" s="2">
        <f t="shared" si="255"/>
        <v>0.45161290322580644</v>
      </c>
      <c r="K1224" s="2">
        <f t="shared" si="256"/>
        <v>0.42150537634408602</v>
      </c>
      <c r="L1224" s="2">
        <f t="shared" si="257"/>
        <v>9.8924731182795697E-2</v>
      </c>
      <c r="M1224" s="2">
        <f t="shared" si="258"/>
        <v>2.7956989247311784E-2</v>
      </c>
      <c r="N1224" s="113">
        <v>210</v>
      </c>
      <c r="O1224" s="113">
        <v>196</v>
      </c>
      <c r="P1224" s="113">
        <v>46</v>
      </c>
      <c r="Q1224" s="113"/>
      <c r="R1224" s="113"/>
      <c r="S1224" s="113"/>
      <c r="T1224" s="113"/>
      <c r="U1224" s="113"/>
      <c r="V1224" s="113">
        <v>3</v>
      </c>
      <c r="W1224" s="113"/>
      <c r="X1224" s="113">
        <v>0</v>
      </c>
      <c r="Y1224" s="113">
        <v>5</v>
      </c>
      <c r="Z1224" s="85">
        <v>2</v>
      </c>
      <c r="AA1224" s="85">
        <v>3</v>
      </c>
      <c r="AG1224" t="str">
        <f t="shared" si="252"/>
        <v>Newport</v>
      </c>
      <c r="AH1224" t="s">
        <v>2134</v>
      </c>
      <c r="AI1224">
        <v>1</v>
      </c>
      <c r="AK1224" s="92">
        <v>50</v>
      </c>
      <c r="AL1224" s="94">
        <v>19</v>
      </c>
      <c r="AM1224" s="94">
        <v>80</v>
      </c>
      <c r="AN1224" s="98">
        <v>48925</v>
      </c>
      <c r="AO1224" s="98">
        <f t="shared" si="251"/>
        <v>50019</v>
      </c>
      <c r="AP1224" s="8" t="s">
        <v>1353</v>
      </c>
      <c r="AQ1224">
        <f t="shared" si="259"/>
        <v>5048925</v>
      </c>
    </row>
    <row r="1225" spans="1:43" ht="13" hidden="1" customHeight="1" outlineLevel="1">
      <c r="A1225" t="s">
        <v>1563</v>
      </c>
      <c r="B1225" s="8" t="s">
        <v>642</v>
      </c>
      <c r="C1225" s="1">
        <f t="shared" si="253"/>
        <v>309</v>
      </c>
      <c r="D1225" s="6">
        <f>IF(N1225&gt;0, RANK(N1225,(N1225:P1225,Q1225:AE1225)),0)</f>
        <v>2</v>
      </c>
      <c r="E1225" s="6">
        <f>IF(O1225&gt;0,RANK(O1225,(N1225:P1225,Q1225:AE1225)),0)</f>
        <v>1</v>
      </c>
      <c r="F1225" s="6">
        <f t="shared" si="254"/>
        <v>3</v>
      </c>
      <c r="G1225" s="1">
        <f t="shared" si="249"/>
        <v>35</v>
      </c>
      <c r="H1225" s="2">
        <f t="shared" si="250"/>
        <v>0.11326860841423948</v>
      </c>
      <c r="I1225" s="7"/>
      <c r="J1225" s="2">
        <f t="shared" si="255"/>
        <v>0.40776699029126212</v>
      </c>
      <c r="K1225" s="2">
        <f t="shared" si="256"/>
        <v>0.52103559870550165</v>
      </c>
      <c r="L1225" s="2">
        <f t="shared" si="257"/>
        <v>5.8252427184466021E-2</v>
      </c>
      <c r="M1225" s="2">
        <f t="shared" si="258"/>
        <v>1.2944983818770156E-2</v>
      </c>
      <c r="N1225" s="113">
        <v>126</v>
      </c>
      <c r="O1225" s="113">
        <v>161</v>
      </c>
      <c r="P1225" s="113">
        <v>18</v>
      </c>
      <c r="Q1225" s="113"/>
      <c r="R1225" s="113"/>
      <c r="S1225" s="113"/>
      <c r="T1225" s="113"/>
      <c r="U1225" s="113"/>
      <c r="V1225" s="113">
        <v>0</v>
      </c>
      <c r="W1225" s="113"/>
      <c r="X1225" s="113">
        <v>0</v>
      </c>
      <c r="Y1225" s="113">
        <v>2</v>
      </c>
      <c r="Z1225" s="85">
        <v>0</v>
      </c>
      <c r="AA1225" s="85">
        <v>2</v>
      </c>
      <c r="AG1225" t="str">
        <f t="shared" si="252"/>
        <v>North Hero</v>
      </c>
      <c r="AH1225" t="s">
        <v>1392</v>
      </c>
      <c r="AI1225">
        <v>1</v>
      </c>
      <c r="AK1225" s="92">
        <v>50</v>
      </c>
      <c r="AL1225" s="94">
        <v>13</v>
      </c>
      <c r="AM1225" s="94">
        <v>20</v>
      </c>
      <c r="AN1225" s="98">
        <v>50650</v>
      </c>
      <c r="AO1225" s="98">
        <f t="shared" si="251"/>
        <v>50013</v>
      </c>
      <c r="AP1225" s="8" t="s">
        <v>1353</v>
      </c>
      <c r="AQ1225">
        <f t="shared" si="259"/>
        <v>5050650</v>
      </c>
    </row>
    <row r="1226" spans="1:43" ht="13" hidden="1" customHeight="1" outlineLevel="1">
      <c r="A1226" t="s">
        <v>1322</v>
      </c>
      <c r="B1226" s="8" t="s">
        <v>642</v>
      </c>
      <c r="C1226" s="1">
        <f t="shared" si="253"/>
        <v>1715</v>
      </c>
      <c r="D1226" s="6">
        <f>IF(N1226&gt;0, RANK(N1226,(N1226:P1226,Q1226:AE1226)),0)</f>
        <v>2</v>
      </c>
      <c r="E1226" s="6">
        <f>IF(O1226&gt;0,RANK(O1226,(N1226:P1226,Q1226:AE1226)),0)</f>
        <v>1</v>
      </c>
      <c r="F1226" s="6">
        <f t="shared" si="254"/>
        <v>3</v>
      </c>
      <c r="G1226" s="1">
        <f t="shared" si="249"/>
        <v>220</v>
      </c>
      <c r="H1226" s="2">
        <f t="shared" si="250"/>
        <v>0.1282798833819242</v>
      </c>
      <c r="I1226" s="7"/>
      <c r="J1226" s="2">
        <f t="shared" si="255"/>
        <v>0.39650145772594753</v>
      </c>
      <c r="K1226" s="2">
        <f t="shared" si="256"/>
        <v>0.52478134110787167</v>
      </c>
      <c r="L1226" s="2">
        <f t="shared" si="257"/>
        <v>4.6647230320699708E-2</v>
      </c>
      <c r="M1226" s="2">
        <f t="shared" si="258"/>
        <v>3.2069970845481043E-2</v>
      </c>
      <c r="N1226" s="113">
        <v>680</v>
      </c>
      <c r="O1226" s="113">
        <v>900</v>
      </c>
      <c r="P1226" s="113">
        <v>80</v>
      </c>
      <c r="Q1226" s="113"/>
      <c r="R1226" s="113"/>
      <c r="S1226" s="113"/>
      <c r="T1226" s="113"/>
      <c r="U1226" s="113"/>
      <c r="V1226" s="113">
        <v>3</v>
      </c>
      <c r="W1226" s="113"/>
      <c r="X1226" s="113">
        <v>2</v>
      </c>
      <c r="Y1226" s="113">
        <v>33</v>
      </c>
      <c r="Z1226" s="85">
        <v>6</v>
      </c>
      <c r="AA1226" s="85">
        <v>11</v>
      </c>
      <c r="AG1226" t="str">
        <f t="shared" si="252"/>
        <v>Northfield</v>
      </c>
      <c r="AH1226" t="s">
        <v>2757</v>
      </c>
      <c r="AI1226">
        <v>1</v>
      </c>
      <c r="AK1226" s="92">
        <v>50</v>
      </c>
      <c r="AL1226" s="94">
        <v>23</v>
      </c>
      <c r="AM1226" s="94">
        <v>65</v>
      </c>
      <c r="AN1226" s="98">
        <v>50275</v>
      </c>
      <c r="AO1226" s="98">
        <f t="shared" si="251"/>
        <v>50023</v>
      </c>
      <c r="AP1226" s="8" t="s">
        <v>1353</v>
      </c>
      <c r="AQ1226">
        <f t="shared" si="259"/>
        <v>5050275</v>
      </c>
    </row>
    <row r="1227" spans="1:43" ht="13" hidden="1" customHeight="1" outlineLevel="1">
      <c r="A1227" t="s">
        <v>542</v>
      </c>
      <c r="B1227" s="8" t="s">
        <v>642</v>
      </c>
      <c r="C1227" s="1">
        <f t="shared" si="253"/>
        <v>50</v>
      </c>
      <c r="D1227" s="6">
        <f>IF(N1227&gt;0, RANK(N1227,(N1227:P1227,Q1227:AE1227)),0)</f>
        <v>1</v>
      </c>
      <c r="E1227" s="6">
        <f>IF(O1227&gt;0,RANK(O1227,(N1227:P1227,Q1227:AE1227)),0)</f>
        <v>2</v>
      </c>
      <c r="F1227" s="6">
        <f t="shared" si="254"/>
        <v>4</v>
      </c>
      <c r="G1227" s="1">
        <f t="shared" si="249"/>
        <v>4</v>
      </c>
      <c r="H1227" s="2">
        <f t="shared" si="250"/>
        <v>0.08</v>
      </c>
      <c r="I1227" s="7"/>
      <c r="J1227" s="2">
        <f t="shared" si="255"/>
        <v>0.48</v>
      </c>
      <c r="K1227" s="2">
        <f t="shared" si="256"/>
        <v>0.4</v>
      </c>
      <c r="L1227" s="2">
        <f t="shared" si="257"/>
        <v>0.02</v>
      </c>
      <c r="M1227" s="2">
        <f t="shared" si="258"/>
        <v>9.9999999999999992E-2</v>
      </c>
      <c r="N1227" s="113">
        <v>24</v>
      </c>
      <c r="O1227" s="113">
        <v>20</v>
      </c>
      <c r="P1227" s="113">
        <v>1</v>
      </c>
      <c r="Q1227" s="113"/>
      <c r="R1227" s="113"/>
      <c r="S1227" s="113"/>
      <c r="T1227" s="113"/>
      <c r="U1227" s="113"/>
      <c r="V1227" s="113">
        <v>1</v>
      </c>
      <c r="W1227" s="113"/>
      <c r="X1227" s="113">
        <v>0</v>
      </c>
      <c r="Y1227" s="113">
        <v>1</v>
      </c>
      <c r="Z1227" s="85">
        <v>2</v>
      </c>
      <c r="AA1227" s="85">
        <v>1</v>
      </c>
      <c r="AG1227" t="str">
        <f t="shared" si="252"/>
        <v>Norton</v>
      </c>
      <c r="AH1227" t="s">
        <v>1956</v>
      </c>
      <c r="AI1227">
        <v>1</v>
      </c>
      <c r="AK1227" s="92">
        <v>50</v>
      </c>
      <c r="AL1227" s="94">
        <v>9</v>
      </c>
      <c r="AM1227" s="94">
        <v>80</v>
      </c>
      <c r="AN1227" s="98">
        <v>52750</v>
      </c>
      <c r="AO1227" s="98">
        <f t="shared" si="251"/>
        <v>50009</v>
      </c>
      <c r="AP1227" s="8" t="s">
        <v>1353</v>
      </c>
      <c r="AQ1227">
        <f t="shared" si="259"/>
        <v>5052750</v>
      </c>
    </row>
    <row r="1228" spans="1:43" ht="13" hidden="1" customHeight="1" outlineLevel="1">
      <c r="A1228" t="s">
        <v>2115</v>
      </c>
      <c r="B1228" s="8" t="s">
        <v>642</v>
      </c>
      <c r="C1228" s="1">
        <f t="shared" si="253"/>
        <v>1594</v>
      </c>
      <c r="D1228" s="6">
        <f>IF(N1228&gt;0, RANK(N1228,(N1228:P1228,Q1228:AE1228)),0)</f>
        <v>2</v>
      </c>
      <c r="E1228" s="6">
        <f>IF(O1228&gt;0,RANK(O1228,(N1228:P1228,Q1228:AE1228)),0)</f>
        <v>1</v>
      </c>
      <c r="F1228" s="6">
        <f t="shared" si="254"/>
        <v>3</v>
      </c>
      <c r="G1228" s="1">
        <f t="shared" si="249"/>
        <v>189</v>
      </c>
      <c r="H1228" s="2">
        <f t="shared" si="250"/>
        <v>0.11856963613550815</v>
      </c>
      <c r="I1228" s="7"/>
      <c r="J1228" s="2">
        <f t="shared" si="255"/>
        <v>0.42283563362609788</v>
      </c>
      <c r="K1228" s="2">
        <f t="shared" si="256"/>
        <v>0.54140526976160597</v>
      </c>
      <c r="L1228" s="2">
        <f t="shared" si="257"/>
        <v>1.3174404015056462E-2</v>
      </c>
      <c r="M1228" s="2">
        <f t="shared" si="258"/>
        <v>2.2584692597239685E-2</v>
      </c>
      <c r="N1228" s="113">
        <v>674</v>
      </c>
      <c r="O1228" s="113">
        <v>863</v>
      </c>
      <c r="P1228" s="113">
        <v>21</v>
      </c>
      <c r="Q1228" s="113"/>
      <c r="R1228" s="113"/>
      <c r="S1228" s="113"/>
      <c r="T1228" s="113"/>
      <c r="U1228" s="113"/>
      <c r="V1228" s="113">
        <v>5</v>
      </c>
      <c r="W1228" s="113"/>
      <c r="X1228" s="113">
        <v>5</v>
      </c>
      <c r="Y1228" s="113">
        <v>7</v>
      </c>
      <c r="Z1228" s="85">
        <v>11</v>
      </c>
      <c r="AA1228" s="85">
        <v>8</v>
      </c>
      <c r="AG1228" t="str">
        <f t="shared" si="252"/>
        <v>Norwich</v>
      </c>
      <c r="AH1228" t="s">
        <v>917</v>
      </c>
      <c r="AI1228">
        <v>1</v>
      </c>
      <c r="AK1228" s="92">
        <v>50</v>
      </c>
      <c r="AL1228" s="94">
        <v>27</v>
      </c>
      <c r="AM1228" s="94">
        <v>55</v>
      </c>
      <c r="AN1228" s="98">
        <v>52900</v>
      </c>
      <c r="AO1228" s="98">
        <f t="shared" si="251"/>
        <v>50027</v>
      </c>
      <c r="AP1228" s="8" t="s">
        <v>1353</v>
      </c>
      <c r="AQ1228">
        <f t="shared" si="259"/>
        <v>5052900</v>
      </c>
    </row>
    <row r="1229" spans="1:43" ht="13" hidden="1" customHeight="1" outlineLevel="1">
      <c r="A1229" t="s">
        <v>736</v>
      </c>
      <c r="B1229" s="8" t="s">
        <v>642</v>
      </c>
      <c r="C1229" s="1">
        <f t="shared" si="253"/>
        <v>335</v>
      </c>
      <c r="D1229" s="6">
        <f>IF(N1229&gt;0, RANK(N1229,(N1229:P1229,Q1229:AE1229)),0)</f>
        <v>2</v>
      </c>
      <c r="E1229" s="6">
        <f>IF(O1229&gt;0,RANK(O1229,(N1229:P1229,Q1229:AE1229)),0)</f>
        <v>1</v>
      </c>
      <c r="F1229" s="6">
        <f t="shared" si="254"/>
        <v>3</v>
      </c>
      <c r="G1229" s="1">
        <f t="shared" si="249"/>
        <v>18</v>
      </c>
      <c r="H1229" s="2">
        <f t="shared" si="250"/>
        <v>5.3731343283582089E-2</v>
      </c>
      <c r="I1229" s="7"/>
      <c r="J1229" s="2">
        <f t="shared" si="255"/>
        <v>0.40298507462686567</v>
      </c>
      <c r="K1229" s="2">
        <f t="shared" si="256"/>
        <v>0.45671641791044776</v>
      </c>
      <c r="L1229" s="2">
        <f t="shared" si="257"/>
        <v>9.8507462686567168E-2</v>
      </c>
      <c r="M1229" s="2">
        <f t="shared" si="258"/>
        <v>4.1791044776119349E-2</v>
      </c>
      <c r="N1229" s="113">
        <v>135</v>
      </c>
      <c r="O1229" s="113">
        <v>153</v>
      </c>
      <c r="P1229" s="113">
        <v>33</v>
      </c>
      <c r="Q1229" s="113"/>
      <c r="R1229" s="113"/>
      <c r="S1229" s="113"/>
      <c r="T1229" s="113"/>
      <c r="U1229" s="113"/>
      <c r="V1229" s="113">
        <v>0</v>
      </c>
      <c r="W1229" s="113"/>
      <c r="X1229" s="113">
        <v>0</v>
      </c>
      <c r="Y1229" s="113">
        <v>8</v>
      </c>
      <c r="Z1229" s="85">
        <v>4</v>
      </c>
      <c r="AA1229" s="85">
        <v>2</v>
      </c>
      <c r="AG1229" t="str">
        <f t="shared" si="252"/>
        <v>Orange</v>
      </c>
      <c r="AH1229" t="s">
        <v>736</v>
      </c>
      <c r="AI1229">
        <v>1</v>
      </c>
      <c r="AK1229" s="92">
        <v>50</v>
      </c>
      <c r="AL1229" s="94">
        <v>17</v>
      </c>
      <c r="AM1229" s="94">
        <v>40</v>
      </c>
      <c r="AN1229" s="98">
        <v>53425</v>
      </c>
      <c r="AO1229" s="98">
        <f t="shared" si="251"/>
        <v>50017</v>
      </c>
      <c r="AP1229" s="8" t="s">
        <v>1353</v>
      </c>
      <c r="AQ1229">
        <f t="shared" si="259"/>
        <v>5053425</v>
      </c>
    </row>
    <row r="1230" spans="1:43" ht="13" hidden="1" customHeight="1" outlineLevel="1">
      <c r="A1230" t="s">
        <v>1564</v>
      </c>
      <c r="B1230" s="8" t="s">
        <v>642</v>
      </c>
      <c r="C1230" s="1">
        <f t="shared" si="253"/>
        <v>467</v>
      </c>
      <c r="D1230" s="6">
        <f>IF(N1230&gt;0, RANK(N1230,(N1230:P1230,Q1230:AE1230)),0)</f>
        <v>2</v>
      </c>
      <c r="E1230" s="6">
        <f>IF(O1230&gt;0,RANK(O1230,(N1230:P1230,Q1230:AE1230)),0)</f>
        <v>1</v>
      </c>
      <c r="F1230" s="6">
        <f t="shared" si="254"/>
        <v>3</v>
      </c>
      <c r="G1230" s="1">
        <f t="shared" si="249"/>
        <v>15</v>
      </c>
      <c r="H1230" s="2">
        <f t="shared" si="250"/>
        <v>3.2119914346895075E-2</v>
      </c>
      <c r="I1230" s="7"/>
      <c r="J1230" s="2">
        <f t="shared" si="255"/>
        <v>0.39828693790149894</v>
      </c>
      <c r="K1230" s="2">
        <f t="shared" si="256"/>
        <v>0.43040685224839398</v>
      </c>
      <c r="L1230" s="2">
        <f t="shared" si="257"/>
        <v>7.922912205567452E-2</v>
      </c>
      <c r="M1230" s="2">
        <f t="shared" si="258"/>
        <v>9.2077087794432563E-2</v>
      </c>
      <c r="N1230" s="113">
        <v>186</v>
      </c>
      <c r="O1230" s="113">
        <v>201</v>
      </c>
      <c r="P1230" s="113">
        <v>37</v>
      </c>
      <c r="Q1230" s="113"/>
      <c r="R1230" s="113"/>
      <c r="S1230" s="113"/>
      <c r="T1230" s="113"/>
      <c r="U1230" s="113"/>
      <c r="V1230" s="113">
        <v>3</v>
      </c>
      <c r="W1230" s="113"/>
      <c r="X1230" s="113">
        <v>0</v>
      </c>
      <c r="Y1230" s="113">
        <v>33</v>
      </c>
      <c r="Z1230" s="85">
        <v>3</v>
      </c>
      <c r="AA1230" s="85">
        <v>4</v>
      </c>
      <c r="AG1230" t="str">
        <f t="shared" si="252"/>
        <v>Orwell</v>
      </c>
      <c r="AH1230" t="s">
        <v>2391</v>
      </c>
      <c r="AI1230">
        <v>1</v>
      </c>
      <c r="AK1230" s="92">
        <v>50</v>
      </c>
      <c r="AL1230" s="94">
        <v>1</v>
      </c>
      <c r="AM1230" s="94">
        <v>70</v>
      </c>
      <c r="AN1230" s="98">
        <v>53725</v>
      </c>
      <c r="AO1230" s="98">
        <f t="shared" si="251"/>
        <v>50001</v>
      </c>
      <c r="AP1230" s="8" t="s">
        <v>1353</v>
      </c>
      <c r="AQ1230">
        <f t="shared" si="259"/>
        <v>5053725</v>
      </c>
    </row>
    <row r="1231" spans="1:43" ht="13" hidden="1" customHeight="1" outlineLevel="1">
      <c r="A1231" t="s">
        <v>162</v>
      </c>
      <c r="B1231" s="8" t="s">
        <v>642</v>
      </c>
      <c r="C1231" s="1">
        <f t="shared" si="253"/>
        <v>254</v>
      </c>
      <c r="D1231" s="6">
        <f>IF(N1231&gt;0, RANK(N1231,(N1231:P1231,Q1231:AE1231)),0)</f>
        <v>2</v>
      </c>
      <c r="E1231" s="6">
        <f>IF(O1231&gt;0,RANK(O1231,(N1231:P1231,Q1231:AE1231)),0)</f>
        <v>1</v>
      </c>
      <c r="F1231" s="6">
        <f t="shared" si="254"/>
        <v>3</v>
      </c>
      <c r="G1231" s="1">
        <f t="shared" ref="G1231:G1295" si="260">IF(C1231&gt;0,MAX(N1231:P1231)-LARGE(N1231:P1231,2),0)</f>
        <v>19</v>
      </c>
      <c r="H1231" s="2">
        <f t="shared" ref="H1231:H1295" si="261">IF(C1231&gt;0,G1231/C1231,0)</f>
        <v>7.4803149606299218E-2</v>
      </c>
      <c r="I1231" s="7"/>
      <c r="J1231" s="2">
        <f t="shared" si="255"/>
        <v>0.42519685039370081</v>
      </c>
      <c r="K1231" s="2">
        <f t="shared" si="256"/>
        <v>0.5</v>
      </c>
      <c r="L1231" s="2">
        <f t="shared" si="257"/>
        <v>5.5118110236220472E-2</v>
      </c>
      <c r="M1231" s="2">
        <f t="shared" si="258"/>
        <v>1.9685039370078719E-2</v>
      </c>
      <c r="N1231" s="113">
        <v>108</v>
      </c>
      <c r="O1231" s="113">
        <v>127</v>
      </c>
      <c r="P1231" s="113">
        <v>14</v>
      </c>
      <c r="Q1231" s="113"/>
      <c r="R1231" s="113"/>
      <c r="S1231" s="113"/>
      <c r="T1231" s="113"/>
      <c r="U1231" s="113"/>
      <c r="V1231" s="113">
        <v>1</v>
      </c>
      <c r="W1231" s="113"/>
      <c r="X1231" s="113">
        <v>0</v>
      </c>
      <c r="Y1231" s="113">
        <v>3</v>
      </c>
      <c r="Z1231" s="85">
        <v>0</v>
      </c>
      <c r="AA1231" s="85">
        <v>1</v>
      </c>
      <c r="AG1231" t="str">
        <f t="shared" si="252"/>
        <v>Panton</v>
      </c>
      <c r="AH1231" t="s">
        <v>2391</v>
      </c>
      <c r="AI1231">
        <v>1</v>
      </c>
      <c r="AK1231" s="92">
        <v>50</v>
      </c>
      <c r="AL1231" s="94">
        <v>1</v>
      </c>
      <c r="AM1231" s="94">
        <v>75</v>
      </c>
      <c r="AN1231" s="98">
        <v>53950</v>
      </c>
      <c r="AO1231" s="98">
        <f t="shared" si="251"/>
        <v>50001</v>
      </c>
      <c r="AP1231" s="8" t="s">
        <v>1353</v>
      </c>
      <c r="AQ1231">
        <f t="shared" si="259"/>
        <v>5053950</v>
      </c>
    </row>
    <row r="1232" spans="1:43" ht="13" hidden="1" customHeight="1" outlineLevel="1">
      <c r="A1232" t="s">
        <v>355</v>
      </c>
      <c r="B1232" s="8" t="s">
        <v>642</v>
      </c>
      <c r="C1232" s="1">
        <f t="shared" si="253"/>
        <v>491</v>
      </c>
      <c r="D1232" s="6">
        <f>IF(N1232&gt;0, RANK(N1232,(N1232:P1232,Q1232:AE1232)),0)</f>
        <v>2</v>
      </c>
      <c r="E1232" s="6">
        <f>IF(O1232&gt;0,RANK(O1232,(N1232:P1232,Q1232:AE1232)),0)</f>
        <v>1</v>
      </c>
      <c r="F1232" s="6">
        <f t="shared" si="254"/>
        <v>3</v>
      </c>
      <c r="G1232" s="1">
        <f t="shared" si="260"/>
        <v>130</v>
      </c>
      <c r="H1232" s="2">
        <f t="shared" si="261"/>
        <v>0.26476578411405294</v>
      </c>
      <c r="I1232" s="7"/>
      <c r="J1232" s="2">
        <f t="shared" si="255"/>
        <v>0.32382892057026474</v>
      </c>
      <c r="K1232" s="2">
        <f t="shared" si="256"/>
        <v>0.58859470468431774</v>
      </c>
      <c r="L1232" s="2">
        <f t="shared" si="257"/>
        <v>4.684317718940937E-2</v>
      </c>
      <c r="M1232" s="2">
        <f t="shared" si="258"/>
        <v>4.0733197556008204E-2</v>
      </c>
      <c r="N1232" s="113">
        <v>159</v>
      </c>
      <c r="O1232" s="113">
        <v>289</v>
      </c>
      <c r="P1232" s="113">
        <v>23</v>
      </c>
      <c r="Q1232" s="113"/>
      <c r="R1232" s="113"/>
      <c r="S1232" s="113"/>
      <c r="T1232" s="113"/>
      <c r="U1232" s="113"/>
      <c r="V1232" s="113">
        <v>3</v>
      </c>
      <c r="W1232" s="113"/>
      <c r="X1232" s="113">
        <v>0</v>
      </c>
      <c r="Y1232" s="113">
        <v>11</v>
      </c>
      <c r="Z1232" s="85">
        <v>1</v>
      </c>
      <c r="AA1232" s="85">
        <v>5</v>
      </c>
      <c r="AG1232" t="str">
        <f t="shared" si="252"/>
        <v>Pawlet</v>
      </c>
      <c r="AH1232" t="s">
        <v>724</v>
      </c>
      <c r="AI1232">
        <v>1</v>
      </c>
      <c r="AK1232" s="92">
        <v>50</v>
      </c>
      <c r="AL1232" s="94">
        <v>21</v>
      </c>
      <c r="AM1232" s="94">
        <v>70</v>
      </c>
      <c r="AN1232" s="98">
        <v>54250</v>
      </c>
      <c r="AO1232" s="98">
        <f t="shared" si="251"/>
        <v>50021</v>
      </c>
      <c r="AP1232" s="8" t="s">
        <v>1353</v>
      </c>
      <c r="AQ1232">
        <f t="shared" si="259"/>
        <v>5054250</v>
      </c>
    </row>
    <row r="1233" spans="1:43" ht="13" hidden="1" customHeight="1" outlineLevel="1">
      <c r="A1233" t="s">
        <v>615</v>
      </c>
      <c r="B1233" s="8" t="s">
        <v>642</v>
      </c>
      <c r="C1233" s="1">
        <f t="shared" si="253"/>
        <v>324</v>
      </c>
      <c r="D1233" s="6">
        <f>IF(N1233&gt;0, RANK(N1233,(N1233:P1233,Q1233:AE1233)),0)</f>
        <v>2</v>
      </c>
      <c r="E1233" s="6">
        <f>IF(O1233&gt;0,RANK(O1233,(N1233:P1233,Q1233:AE1233)),0)</f>
        <v>1</v>
      </c>
      <c r="F1233" s="6">
        <f t="shared" si="254"/>
        <v>3</v>
      </c>
      <c r="G1233" s="1">
        <f t="shared" si="260"/>
        <v>21</v>
      </c>
      <c r="H1233" s="2">
        <f t="shared" si="261"/>
        <v>6.4814814814814811E-2</v>
      </c>
      <c r="I1233" s="7"/>
      <c r="J1233" s="2">
        <f t="shared" si="255"/>
        <v>0.43209876543209874</v>
      </c>
      <c r="K1233" s="2">
        <f t="shared" si="256"/>
        <v>0.49691358024691357</v>
      </c>
      <c r="L1233" s="2">
        <f t="shared" si="257"/>
        <v>5.2469135802469133E-2</v>
      </c>
      <c r="M1233" s="2">
        <f t="shared" si="258"/>
        <v>1.8518518518518615E-2</v>
      </c>
      <c r="N1233" s="113">
        <v>140</v>
      </c>
      <c r="O1233" s="113">
        <v>161</v>
      </c>
      <c r="P1233" s="113">
        <v>17</v>
      </c>
      <c r="Q1233" s="113"/>
      <c r="R1233" s="113"/>
      <c r="S1233" s="113"/>
      <c r="T1233" s="113"/>
      <c r="U1233" s="113"/>
      <c r="V1233" s="113">
        <v>1</v>
      </c>
      <c r="W1233" s="113"/>
      <c r="X1233" s="113">
        <v>0</v>
      </c>
      <c r="Y1233" s="113">
        <v>3</v>
      </c>
      <c r="Z1233" s="85">
        <v>0</v>
      </c>
      <c r="AA1233" s="85">
        <v>2</v>
      </c>
      <c r="AG1233" t="str">
        <f t="shared" si="252"/>
        <v>Peacham</v>
      </c>
      <c r="AH1233" t="s">
        <v>1820</v>
      </c>
      <c r="AI1233">
        <v>1</v>
      </c>
      <c r="AK1233" s="92">
        <v>50</v>
      </c>
      <c r="AL1233" s="94">
        <v>5</v>
      </c>
      <c r="AM1233" s="94">
        <v>45</v>
      </c>
      <c r="AN1233" s="98">
        <v>54400</v>
      </c>
      <c r="AO1233" s="98">
        <f t="shared" si="251"/>
        <v>50005</v>
      </c>
      <c r="AP1233" s="8" t="s">
        <v>1353</v>
      </c>
      <c r="AQ1233">
        <f t="shared" si="259"/>
        <v>5054400</v>
      </c>
    </row>
    <row r="1234" spans="1:43" ht="13" hidden="1" customHeight="1" outlineLevel="1">
      <c r="A1234" t="s">
        <v>1536</v>
      </c>
      <c r="B1234" s="8" t="s">
        <v>642</v>
      </c>
      <c r="C1234" s="1">
        <f t="shared" si="253"/>
        <v>139</v>
      </c>
      <c r="D1234" s="6">
        <f>IF(N1234&gt;0, RANK(N1234,(N1234:P1234,Q1234:AE1234)),0)</f>
        <v>2</v>
      </c>
      <c r="E1234" s="6">
        <f>IF(O1234&gt;0,RANK(O1234,(N1234:P1234,Q1234:AE1234)),0)</f>
        <v>1</v>
      </c>
      <c r="F1234" s="6">
        <f t="shared" si="254"/>
        <v>3</v>
      </c>
      <c r="G1234" s="1">
        <f t="shared" si="260"/>
        <v>8</v>
      </c>
      <c r="H1234" s="2">
        <f t="shared" si="261"/>
        <v>5.7553956834532377E-2</v>
      </c>
      <c r="I1234" s="7"/>
      <c r="J1234" s="2">
        <f t="shared" si="255"/>
        <v>0.4460431654676259</v>
      </c>
      <c r="K1234" s="2">
        <f t="shared" si="256"/>
        <v>0.50359712230215825</v>
      </c>
      <c r="L1234" s="2">
        <f t="shared" si="257"/>
        <v>2.8776978417266189E-2</v>
      </c>
      <c r="M1234" s="2">
        <f t="shared" si="258"/>
        <v>2.1582733812949659E-2</v>
      </c>
      <c r="N1234" s="113">
        <v>62</v>
      </c>
      <c r="O1234" s="113">
        <v>70</v>
      </c>
      <c r="P1234" s="113">
        <v>4</v>
      </c>
      <c r="Q1234" s="113"/>
      <c r="R1234" s="113"/>
      <c r="S1234" s="113"/>
      <c r="T1234" s="113"/>
      <c r="U1234" s="113"/>
      <c r="V1234" s="113">
        <v>0</v>
      </c>
      <c r="W1234" s="113"/>
      <c r="X1234" s="113">
        <v>0</v>
      </c>
      <c r="Y1234" s="113">
        <v>2</v>
      </c>
      <c r="Z1234" s="85">
        <v>1</v>
      </c>
      <c r="AA1234" s="85">
        <v>0</v>
      </c>
      <c r="AG1234" t="str">
        <f t="shared" si="252"/>
        <v>Peru</v>
      </c>
      <c r="AH1234" t="s">
        <v>2392</v>
      </c>
      <c r="AI1234">
        <v>1</v>
      </c>
      <c r="AK1234" s="92">
        <v>50</v>
      </c>
      <c r="AL1234" s="94">
        <v>3</v>
      </c>
      <c r="AM1234" s="94">
        <v>30</v>
      </c>
      <c r="AN1234" s="98">
        <v>55000</v>
      </c>
      <c r="AO1234" s="98">
        <f t="shared" ref="AO1234:AO1298" si="262">AK1234*1000+AL1234</f>
        <v>50003</v>
      </c>
      <c r="AP1234" s="8" t="s">
        <v>1353</v>
      </c>
      <c r="AQ1234">
        <f t="shared" si="259"/>
        <v>5055000</v>
      </c>
    </row>
    <row r="1235" spans="1:43" ht="13" hidden="1" customHeight="1" outlineLevel="1">
      <c r="A1235" t="s">
        <v>66</v>
      </c>
      <c r="B1235" s="8" t="s">
        <v>642</v>
      </c>
      <c r="C1235" s="1">
        <f t="shared" si="253"/>
        <v>168</v>
      </c>
      <c r="D1235" s="6">
        <f>IF(N1235&gt;0, RANK(N1235,(N1235:P1235,Q1235:AE1235)),0)</f>
        <v>2</v>
      </c>
      <c r="E1235" s="6">
        <f>IF(O1235&gt;0,RANK(O1235,(N1235:P1235,Q1235:AE1235)),0)</f>
        <v>1</v>
      </c>
      <c r="F1235" s="6">
        <f t="shared" si="254"/>
        <v>3</v>
      </c>
      <c r="G1235" s="1">
        <f t="shared" si="260"/>
        <v>8</v>
      </c>
      <c r="H1235" s="2">
        <f t="shared" si="261"/>
        <v>4.7619047619047616E-2</v>
      </c>
      <c r="I1235" s="7"/>
      <c r="J1235" s="2">
        <f t="shared" si="255"/>
        <v>0.39880952380952384</v>
      </c>
      <c r="K1235" s="2">
        <f t="shared" si="256"/>
        <v>0.44642857142857145</v>
      </c>
      <c r="L1235" s="2">
        <f t="shared" si="257"/>
        <v>0.11904761904761904</v>
      </c>
      <c r="M1235" s="2">
        <f t="shared" si="258"/>
        <v>3.5714285714285671E-2</v>
      </c>
      <c r="N1235" s="113">
        <v>67</v>
      </c>
      <c r="O1235" s="113">
        <v>75</v>
      </c>
      <c r="P1235" s="113">
        <v>20</v>
      </c>
      <c r="Q1235" s="113"/>
      <c r="R1235" s="113"/>
      <c r="S1235" s="113"/>
      <c r="T1235" s="113"/>
      <c r="U1235" s="113"/>
      <c r="V1235" s="113">
        <v>1</v>
      </c>
      <c r="W1235" s="113"/>
      <c r="X1235" s="113">
        <v>0</v>
      </c>
      <c r="Y1235" s="113">
        <v>4</v>
      </c>
      <c r="Z1235" s="85">
        <v>1</v>
      </c>
      <c r="AA1235" s="85">
        <v>0</v>
      </c>
      <c r="AG1235" t="str">
        <f t="shared" si="252"/>
        <v>Pittsfield</v>
      </c>
      <c r="AH1235" t="s">
        <v>724</v>
      </c>
      <c r="AI1235">
        <v>1</v>
      </c>
      <c r="AK1235" s="92">
        <v>50</v>
      </c>
      <c r="AL1235" s="94">
        <v>21</v>
      </c>
      <c r="AM1235" s="94">
        <v>75</v>
      </c>
      <c r="AN1235" s="98">
        <v>55450</v>
      </c>
      <c r="AO1235" s="98">
        <f t="shared" si="262"/>
        <v>50021</v>
      </c>
      <c r="AP1235" s="8" t="s">
        <v>1353</v>
      </c>
      <c r="AQ1235">
        <f t="shared" si="259"/>
        <v>5055450</v>
      </c>
    </row>
    <row r="1236" spans="1:43" ht="13" hidden="1" customHeight="1" outlineLevel="1">
      <c r="A1236" t="s">
        <v>291</v>
      </c>
      <c r="B1236" s="8" t="s">
        <v>642</v>
      </c>
      <c r="C1236" s="1">
        <f t="shared" si="253"/>
        <v>1110</v>
      </c>
      <c r="D1236" s="6">
        <f>IF(N1236&gt;0, RANK(N1236,(N1236:P1236,Q1236:AE1236)),0)</f>
        <v>2</v>
      </c>
      <c r="E1236" s="6">
        <f>IF(O1236&gt;0,RANK(O1236,(N1236:P1236,Q1236:AE1236)),0)</f>
        <v>1</v>
      </c>
      <c r="F1236" s="6">
        <f t="shared" si="254"/>
        <v>3</v>
      </c>
      <c r="G1236" s="1">
        <f t="shared" si="260"/>
        <v>150</v>
      </c>
      <c r="H1236" s="2">
        <f t="shared" si="261"/>
        <v>0.13513513513513514</v>
      </c>
      <c r="I1236" s="7"/>
      <c r="J1236" s="2">
        <f t="shared" si="255"/>
        <v>0.36666666666666664</v>
      </c>
      <c r="K1236" s="2">
        <f t="shared" si="256"/>
        <v>0.50180180180180178</v>
      </c>
      <c r="L1236" s="2">
        <f t="shared" si="257"/>
        <v>0.10720720720720721</v>
      </c>
      <c r="M1236" s="2">
        <f t="shared" si="258"/>
        <v>2.4324324324324312E-2</v>
      </c>
      <c r="N1236" s="113">
        <v>407</v>
      </c>
      <c r="O1236" s="113">
        <v>557</v>
      </c>
      <c r="P1236" s="113">
        <v>119</v>
      </c>
      <c r="Q1236" s="113"/>
      <c r="R1236" s="113"/>
      <c r="S1236" s="113"/>
      <c r="T1236" s="113"/>
      <c r="U1236" s="113"/>
      <c r="V1236" s="113">
        <v>1</v>
      </c>
      <c r="W1236" s="113"/>
      <c r="X1236" s="113">
        <v>0</v>
      </c>
      <c r="Y1236" s="113">
        <v>18</v>
      </c>
      <c r="Z1236" s="85">
        <v>3</v>
      </c>
      <c r="AA1236" s="85">
        <v>5</v>
      </c>
      <c r="AG1236" t="str">
        <f t="shared" si="252"/>
        <v>Pittsford</v>
      </c>
      <c r="AH1236" t="s">
        <v>724</v>
      </c>
      <c r="AI1236">
        <v>1</v>
      </c>
      <c r="AK1236" s="92">
        <v>50</v>
      </c>
      <c r="AL1236" s="94">
        <v>21</v>
      </c>
      <c r="AM1236" s="94">
        <v>80</v>
      </c>
      <c r="AN1236" s="98">
        <v>55600</v>
      </c>
      <c r="AO1236" s="98">
        <f t="shared" si="262"/>
        <v>50021</v>
      </c>
      <c r="AP1236" s="8" t="s">
        <v>1353</v>
      </c>
      <c r="AQ1236">
        <f t="shared" si="259"/>
        <v>5055600</v>
      </c>
    </row>
    <row r="1237" spans="1:43" ht="13" hidden="1" customHeight="1" outlineLevel="1">
      <c r="A1237" t="s">
        <v>2247</v>
      </c>
      <c r="B1237" s="8" t="s">
        <v>642</v>
      </c>
      <c r="C1237" s="1">
        <f t="shared" si="253"/>
        <v>567</v>
      </c>
      <c r="D1237" s="6">
        <f>IF(N1237&gt;0, RANK(N1237,(N1237:P1237,Q1237:AE1237)),0)</f>
        <v>1</v>
      </c>
      <c r="E1237" s="6">
        <f>IF(O1237&gt;0,RANK(O1237,(N1237:P1237,Q1237:AE1237)),0)</f>
        <v>2</v>
      </c>
      <c r="F1237" s="6">
        <f t="shared" si="254"/>
        <v>3</v>
      </c>
      <c r="G1237" s="1">
        <f t="shared" si="260"/>
        <v>8</v>
      </c>
      <c r="H1237" s="2">
        <f t="shared" si="261"/>
        <v>1.4109347442680775E-2</v>
      </c>
      <c r="I1237" s="7"/>
      <c r="J1237" s="2">
        <f t="shared" si="255"/>
        <v>0.47442680776014107</v>
      </c>
      <c r="K1237" s="2">
        <f t="shared" si="256"/>
        <v>0.46031746031746029</v>
      </c>
      <c r="L1237" s="2">
        <f t="shared" si="257"/>
        <v>2.821869488536155E-2</v>
      </c>
      <c r="M1237" s="2">
        <f t="shared" si="258"/>
        <v>3.7037037037037146E-2</v>
      </c>
      <c r="N1237" s="113">
        <v>269</v>
      </c>
      <c r="O1237" s="113">
        <v>261</v>
      </c>
      <c r="P1237" s="113">
        <v>16</v>
      </c>
      <c r="Q1237" s="113"/>
      <c r="R1237" s="113"/>
      <c r="S1237" s="113"/>
      <c r="T1237" s="113"/>
      <c r="U1237" s="113"/>
      <c r="V1237" s="113">
        <v>2</v>
      </c>
      <c r="W1237" s="113"/>
      <c r="X1237" s="113">
        <v>0</v>
      </c>
      <c r="Y1237" s="113">
        <v>3</v>
      </c>
      <c r="Z1237" s="85">
        <v>8</v>
      </c>
      <c r="AA1237" s="85">
        <v>8</v>
      </c>
      <c r="AG1237" t="str">
        <f t="shared" si="252"/>
        <v>Plainfield</v>
      </c>
      <c r="AH1237" t="s">
        <v>2757</v>
      </c>
      <c r="AI1237">
        <v>1</v>
      </c>
      <c r="AK1237" s="92">
        <v>50</v>
      </c>
      <c r="AL1237" s="94">
        <v>23</v>
      </c>
      <c r="AM1237" s="94">
        <v>70</v>
      </c>
      <c r="AN1237" s="98">
        <v>55825</v>
      </c>
      <c r="AO1237" s="98">
        <f t="shared" si="262"/>
        <v>50023</v>
      </c>
      <c r="AP1237" s="8" t="s">
        <v>1353</v>
      </c>
      <c r="AQ1237">
        <f t="shared" si="259"/>
        <v>5055825</v>
      </c>
    </row>
    <row r="1238" spans="1:43" ht="13" hidden="1" customHeight="1" outlineLevel="1">
      <c r="A1238" t="s">
        <v>1668</v>
      </c>
      <c r="B1238" s="8" t="s">
        <v>642</v>
      </c>
      <c r="C1238" s="1">
        <f t="shared" si="253"/>
        <v>212</v>
      </c>
      <c r="D1238" s="6">
        <f>IF(N1238&gt;0, RANK(N1238,(N1238:P1238,Q1238:AE1238)),0)</f>
        <v>2</v>
      </c>
      <c r="E1238" s="6">
        <f>IF(O1238&gt;0,RANK(O1238,(N1238:P1238,Q1238:AE1238)),0)</f>
        <v>1</v>
      </c>
      <c r="F1238" s="6">
        <f t="shared" si="254"/>
        <v>3</v>
      </c>
      <c r="G1238" s="1">
        <f t="shared" si="260"/>
        <v>67</v>
      </c>
      <c r="H1238" s="2">
        <f t="shared" si="261"/>
        <v>0.31603773584905659</v>
      </c>
      <c r="I1238" s="7"/>
      <c r="J1238" s="2">
        <f t="shared" si="255"/>
        <v>0.30660377358490565</v>
      </c>
      <c r="K1238" s="2">
        <f t="shared" si="256"/>
        <v>0.62264150943396224</v>
      </c>
      <c r="L1238" s="2">
        <f t="shared" si="257"/>
        <v>3.7735849056603772E-2</v>
      </c>
      <c r="M1238" s="2">
        <f t="shared" si="258"/>
        <v>3.3018867924528343E-2</v>
      </c>
      <c r="N1238" s="113">
        <v>65</v>
      </c>
      <c r="O1238" s="113">
        <v>132</v>
      </c>
      <c r="P1238" s="113">
        <v>8</v>
      </c>
      <c r="Q1238" s="113"/>
      <c r="R1238" s="113"/>
      <c r="S1238" s="113"/>
      <c r="T1238" s="113"/>
      <c r="U1238" s="113"/>
      <c r="V1238" s="113">
        <v>3</v>
      </c>
      <c r="W1238" s="113"/>
      <c r="X1238" s="113">
        <v>0</v>
      </c>
      <c r="Y1238" s="113">
        <v>1</v>
      </c>
      <c r="Z1238" s="85">
        <v>2</v>
      </c>
      <c r="AA1238" s="85">
        <v>1</v>
      </c>
      <c r="AG1238" t="str">
        <f t="shared" si="252"/>
        <v>Plymouth</v>
      </c>
      <c r="AH1238" t="s">
        <v>917</v>
      </c>
      <c r="AI1238">
        <v>1</v>
      </c>
      <c r="AK1238" s="92">
        <v>50</v>
      </c>
      <c r="AL1238" s="94">
        <v>27</v>
      </c>
      <c r="AM1238" s="94">
        <v>60</v>
      </c>
      <c r="AN1238" s="98">
        <v>56050</v>
      </c>
      <c r="AO1238" s="98">
        <f t="shared" si="262"/>
        <v>50027</v>
      </c>
      <c r="AP1238" s="8" t="s">
        <v>1353</v>
      </c>
      <c r="AQ1238">
        <f t="shared" si="259"/>
        <v>5056050</v>
      </c>
    </row>
    <row r="1239" spans="1:43" ht="13" hidden="1" customHeight="1" outlineLevel="1">
      <c r="A1239" t="s">
        <v>70</v>
      </c>
      <c r="B1239" s="8" t="s">
        <v>642</v>
      </c>
      <c r="C1239" s="1">
        <f t="shared" si="253"/>
        <v>402</v>
      </c>
      <c r="D1239" s="6">
        <f>IF(N1239&gt;0, RANK(N1239,(N1239:P1239,Q1239:AE1239)),0)</f>
        <v>2</v>
      </c>
      <c r="E1239" s="6">
        <f>IF(O1239&gt;0,RANK(O1239,(N1239:P1239,Q1239:AE1239)),0)</f>
        <v>1</v>
      </c>
      <c r="F1239" s="6">
        <f t="shared" si="254"/>
        <v>3</v>
      </c>
      <c r="G1239" s="1">
        <f t="shared" si="260"/>
        <v>64</v>
      </c>
      <c r="H1239" s="2">
        <f t="shared" si="261"/>
        <v>0.15920398009950248</v>
      </c>
      <c r="I1239" s="7"/>
      <c r="J1239" s="2">
        <f t="shared" si="255"/>
        <v>0.39552238805970147</v>
      </c>
      <c r="K1239" s="2">
        <f t="shared" si="256"/>
        <v>0.55472636815920395</v>
      </c>
      <c r="L1239" s="2">
        <f t="shared" si="257"/>
        <v>3.2338308457711441E-2</v>
      </c>
      <c r="M1239" s="2">
        <f t="shared" si="258"/>
        <v>1.7412935323383193E-2</v>
      </c>
      <c r="N1239" s="113">
        <v>159</v>
      </c>
      <c r="O1239" s="113">
        <v>223</v>
      </c>
      <c r="P1239" s="113">
        <v>13</v>
      </c>
      <c r="Q1239" s="113"/>
      <c r="R1239" s="113"/>
      <c r="S1239" s="113"/>
      <c r="T1239" s="113"/>
      <c r="U1239" s="113"/>
      <c r="V1239" s="113">
        <v>1</v>
      </c>
      <c r="W1239" s="113"/>
      <c r="X1239" s="113">
        <v>0</v>
      </c>
      <c r="Y1239" s="113">
        <v>2</v>
      </c>
      <c r="Z1239" s="85">
        <v>1</v>
      </c>
      <c r="AA1239" s="85">
        <v>3</v>
      </c>
      <c r="AG1239" t="str">
        <f t="shared" si="252"/>
        <v>Pomfret</v>
      </c>
      <c r="AH1239" t="s">
        <v>917</v>
      </c>
      <c r="AI1239">
        <v>1</v>
      </c>
      <c r="AK1239" s="92">
        <v>50</v>
      </c>
      <c r="AL1239" s="94">
        <v>27</v>
      </c>
      <c r="AM1239" s="94">
        <v>65</v>
      </c>
      <c r="AN1239" s="98">
        <v>56350</v>
      </c>
      <c r="AO1239" s="98">
        <f t="shared" si="262"/>
        <v>50027</v>
      </c>
      <c r="AP1239" s="8" t="s">
        <v>1353</v>
      </c>
      <c r="AQ1239">
        <f t="shared" si="259"/>
        <v>5056350</v>
      </c>
    </row>
    <row r="1240" spans="1:43" ht="13" hidden="1" customHeight="1" outlineLevel="1">
      <c r="A1240" t="s">
        <v>189</v>
      </c>
      <c r="B1240" s="8" t="s">
        <v>642</v>
      </c>
      <c r="C1240" s="1">
        <f t="shared" si="253"/>
        <v>1167</v>
      </c>
      <c r="D1240" s="6">
        <f>IF(N1240&gt;0, RANK(N1240,(N1240:P1240,Q1240:AE1240)),0)</f>
        <v>2</v>
      </c>
      <c r="E1240" s="6">
        <f>IF(O1240&gt;0,RANK(O1240,(N1240:P1240,Q1240:AE1240)),0)</f>
        <v>1</v>
      </c>
      <c r="F1240" s="6">
        <f t="shared" si="254"/>
        <v>4</v>
      </c>
      <c r="G1240" s="1">
        <f t="shared" si="260"/>
        <v>187</v>
      </c>
      <c r="H1240" s="2">
        <f t="shared" si="261"/>
        <v>0.16023993144815768</v>
      </c>
      <c r="I1240" s="7"/>
      <c r="J1240" s="2">
        <f t="shared" si="255"/>
        <v>0.32133676092544988</v>
      </c>
      <c r="K1240" s="2">
        <f t="shared" si="256"/>
        <v>0.48157669237360756</v>
      </c>
      <c r="L1240" s="2">
        <f t="shared" si="257"/>
        <v>7.1979434447300775E-2</v>
      </c>
      <c r="M1240" s="2">
        <f t="shared" si="258"/>
        <v>0.12510711225364185</v>
      </c>
      <c r="N1240" s="113">
        <v>375</v>
      </c>
      <c r="O1240" s="113">
        <v>562</v>
      </c>
      <c r="P1240" s="113">
        <v>84</v>
      </c>
      <c r="Q1240" s="113"/>
      <c r="R1240" s="113"/>
      <c r="S1240" s="113"/>
      <c r="T1240" s="113"/>
      <c r="U1240" s="113"/>
      <c r="V1240" s="113">
        <v>1</v>
      </c>
      <c r="W1240" s="113"/>
      <c r="X1240" s="113">
        <v>1</v>
      </c>
      <c r="Y1240" s="113">
        <v>135</v>
      </c>
      <c r="Z1240" s="85">
        <v>5</v>
      </c>
      <c r="AA1240" s="85">
        <v>4</v>
      </c>
      <c r="AG1240" t="str">
        <f t="shared" si="252"/>
        <v>Poultney</v>
      </c>
      <c r="AH1240" t="s">
        <v>724</v>
      </c>
      <c r="AI1240">
        <v>1</v>
      </c>
      <c r="AK1240" s="92">
        <v>50</v>
      </c>
      <c r="AL1240" s="94">
        <v>21</v>
      </c>
      <c r="AM1240" s="94">
        <v>85</v>
      </c>
      <c r="AN1240" s="98">
        <v>56875</v>
      </c>
      <c r="AO1240" s="98">
        <f t="shared" si="262"/>
        <v>50021</v>
      </c>
      <c r="AP1240" s="8" t="s">
        <v>1353</v>
      </c>
      <c r="AQ1240">
        <f t="shared" si="259"/>
        <v>5056875</v>
      </c>
    </row>
    <row r="1241" spans="1:43" ht="13" hidden="1" customHeight="1" outlineLevel="1">
      <c r="A1241" t="s">
        <v>322</v>
      </c>
      <c r="B1241" s="8" t="s">
        <v>642</v>
      </c>
      <c r="C1241" s="1">
        <f t="shared" si="253"/>
        <v>1078</v>
      </c>
      <c r="D1241" s="6">
        <f>IF(N1241&gt;0, RANK(N1241,(N1241:P1241,Q1241:AE1241)),0)</f>
        <v>2</v>
      </c>
      <c r="E1241" s="6">
        <f>IF(O1241&gt;0,RANK(O1241,(N1241:P1241,Q1241:AE1241)),0)</f>
        <v>1</v>
      </c>
      <c r="F1241" s="6">
        <f t="shared" si="254"/>
        <v>3</v>
      </c>
      <c r="G1241" s="1">
        <f t="shared" si="260"/>
        <v>72</v>
      </c>
      <c r="H1241" s="2">
        <f t="shared" si="261"/>
        <v>6.6790352504638217E-2</v>
      </c>
      <c r="I1241" s="7"/>
      <c r="J1241" s="2">
        <f t="shared" si="255"/>
        <v>0.41929499072356213</v>
      </c>
      <c r="K1241" s="2">
        <f t="shared" si="256"/>
        <v>0.48608534322820035</v>
      </c>
      <c r="L1241" s="2">
        <f t="shared" si="257"/>
        <v>4.7309833024118737E-2</v>
      </c>
      <c r="M1241" s="2">
        <f t="shared" si="258"/>
        <v>4.7309833024118779E-2</v>
      </c>
      <c r="N1241" s="113">
        <v>452</v>
      </c>
      <c r="O1241" s="113">
        <v>524</v>
      </c>
      <c r="P1241" s="113">
        <v>51</v>
      </c>
      <c r="Q1241" s="113"/>
      <c r="R1241" s="113"/>
      <c r="S1241" s="113"/>
      <c r="T1241" s="113"/>
      <c r="U1241" s="113"/>
      <c r="V1241" s="113">
        <v>8</v>
      </c>
      <c r="W1241" s="113"/>
      <c r="X1241" s="113">
        <v>1</v>
      </c>
      <c r="Y1241" s="113">
        <v>14</v>
      </c>
      <c r="Z1241" s="85">
        <v>15</v>
      </c>
      <c r="AA1241" s="85">
        <v>13</v>
      </c>
      <c r="AG1241" t="str">
        <f t="shared" si="252"/>
        <v>Pownal</v>
      </c>
      <c r="AH1241" t="s">
        <v>2392</v>
      </c>
      <c r="AI1241">
        <v>1</v>
      </c>
      <c r="AK1241" s="92">
        <v>50</v>
      </c>
      <c r="AL1241" s="94">
        <v>3</v>
      </c>
      <c r="AM1241" s="94">
        <v>35</v>
      </c>
      <c r="AN1241" s="98">
        <v>57025</v>
      </c>
      <c r="AO1241" s="98">
        <f t="shared" si="262"/>
        <v>50003</v>
      </c>
      <c r="AP1241" s="8" t="s">
        <v>1353</v>
      </c>
      <c r="AQ1241">
        <f t="shared" si="259"/>
        <v>5057025</v>
      </c>
    </row>
    <row r="1242" spans="1:43" ht="13" hidden="1" customHeight="1" outlineLevel="1">
      <c r="A1242" t="s">
        <v>108</v>
      </c>
      <c r="B1242" s="8" t="s">
        <v>642</v>
      </c>
      <c r="C1242" s="1">
        <f t="shared" si="253"/>
        <v>746</v>
      </c>
      <c r="D1242" s="6">
        <f>IF(N1242&gt;0, RANK(N1242,(N1242:P1242,Q1242:AE1242)),0)</f>
        <v>2</v>
      </c>
      <c r="E1242" s="6">
        <f>IF(O1242&gt;0,RANK(O1242,(N1242:P1242,Q1242:AE1242)),0)</f>
        <v>1</v>
      </c>
      <c r="F1242" s="6">
        <f t="shared" si="254"/>
        <v>3</v>
      </c>
      <c r="G1242" s="1">
        <f t="shared" si="260"/>
        <v>115</v>
      </c>
      <c r="H1242" s="2">
        <f t="shared" si="261"/>
        <v>0.15415549597855227</v>
      </c>
      <c r="I1242" s="7"/>
      <c r="J1242" s="2">
        <f t="shared" si="255"/>
        <v>0.33914209115281502</v>
      </c>
      <c r="K1242" s="2">
        <f t="shared" si="256"/>
        <v>0.49329758713136729</v>
      </c>
      <c r="L1242" s="2">
        <f t="shared" si="257"/>
        <v>0.12868632707774799</v>
      </c>
      <c r="M1242" s="2">
        <f t="shared" si="258"/>
        <v>3.8873994638069703E-2</v>
      </c>
      <c r="N1242" s="113">
        <v>253</v>
      </c>
      <c r="O1242" s="113">
        <v>368</v>
      </c>
      <c r="P1242" s="113">
        <v>96</v>
      </c>
      <c r="Q1242" s="113"/>
      <c r="R1242" s="113"/>
      <c r="S1242" s="113"/>
      <c r="T1242" s="113"/>
      <c r="U1242" s="113"/>
      <c r="V1242" s="113">
        <v>4</v>
      </c>
      <c r="W1242" s="113"/>
      <c r="X1242" s="113">
        <v>1</v>
      </c>
      <c r="Y1242" s="113">
        <v>16</v>
      </c>
      <c r="Z1242" s="85">
        <v>1</v>
      </c>
      <c r="AA1242" s="85">
        <v>7</v>
      </c>
      <c r="AG1242" t="str">
        <f t="shared" si="252"/>
        <v>Proctor</v>
      </c>
      <c r="AH1242" t="s">
        <v>724</v>
      </c>
      <c r="AI1242">
        <v>1</v>
      </c>
      <c r="AK1242" s="92">
        <v>50</v>
      </c>
      <c r="AL1242" s="94">
        <v>21</v>
      </c>
      <c r="AM1242" s="94">
        <v>90</v>
      </c>
      <c r="AN1242" s="98">
        <v>57250</v>
      </c>
      <c r="AO1242" s="98">
        <f t="shared" si="262"/>
        <v>50021</v>
      </c>
      <c r="AP1242" s="8" t="s">
        <v>1353</v>
      </c>
      <c r="AQ1242">
        <f t="shared" si="259"/>
        <v>5057250</v>
      </c>
    </row>
    <row r="1243" spans="1:43" ht="13" hidden="1" customHeight="1" outlineLevel="1">
      <c r="A1243" t="s">
        <v>2768</v>
      </c>
      <c r="B1243" s="8" t="s">
        <v>642</v>
      </c>
      <c r="C1243" s="1">
        <f t="shared" si="253"/>
        <v>908</v>
      </c>
      <c r="D1243" s="6">
        <f>IF(N1243&gt;0, RANK(N1243,(N1243:P1243,Q1243:AE1243)),0)</f>
        <v>1</v>
      </c>
      <c r="E1243" s="6">
        <f>IF(O1243&gt;0,RANK(O1243,(N1243:P1243,Q1243:AE1243)),0)</f>
        <v>2</v>
      </c>
      <c r="F1243" s="6">
        <f t="shared" si="254"/>
        <v>4</v>
      </c>
      <c r="G1243" s="1">
        <f t="shared" si="260"/>
        <v>79</v>
      </c>
      <c r="H1243" s="2">
        <f t="shared" si="261"/>
        <v>8.7004405286343608E-2</v>
      </c>
      <c r="I1243" s="7"/>
      <c r="J1243" s="2">
        <f t="shared" si="255"/>
        <v>0.50770925110132159</v>
      </c>
      <c r="K1243" s="2">
        <f t="shared" si="256"/>
        <v>0.42070484581497797</v>
      </c>
      <c r="L1243" s="2">
        <f t="shared" si="257"/>
        <v>1.8722466960352423E-2</v>
      </c>
      <c r="M1243" s="2">
        <f t="shared" si="258"/>
        <v>5.2863436123348019E-2</v>
      </c>
      <c r="N1243" s="113">
        <v>461</v>
      </c>
      <c r="O1243" s="113">
        <v>382</v>
      </c>
      <c r="P1243" s="113">
        <v>17</v>
      </c>
      <c r="Q1243" s="113"/>
      <c r="R1243" s="113"/>
      <c r="S1243" s="113"/>
      <c r="T1243" s="113"/>
      <c r="U1243" s="113"/>
      <c r="V1243" s="113">
        <v>2</v>
      </c>
      <c r="W1243" s="113"/>
      <c r="X1243" s="113">
        <v>0</v>
      </c>
      <c r="Y1243" s="113">
        <v>10</v>
      </c>
      <c r="Z1243" s="85">
        <v>8</v>
      </c>
      <c r="AA1243" s="85">
        <v>28</v>
      </c>
      <c r="AG1243" t="str">
        <f t="shared" si="252"/>
        <v>Putney</v>
      </c>
      <c r="AH1243" t="s">
        <v>96</v>
      </c>
      <c r="AI1243">
        <v>1</v>
      </c>
      <c r="AK1243" s="92">
        <v>50</v>
      </c>
      <c r="AL1243" s="94">
        <v>25</v>
      </c>
      <c r="AM1243" s="94">
        <v>65</v>
      </c>
      <c r="AN1243" s="98">
        <v>57700</v>
      </c>
      <c r="AO1243" s="98">
        <f t="shared" si="262"/>
        <v>50025</v>
      </c>
      <c r="AP1243" s="8" t="s">
        <v>1353</v>
      </c>
      <c r="AQ1243">
        <f t="shared" si="259"/>
        <v>5057700</v>
      </c>
    </row>
    <row r="1244" spans="1:43" ht="13" hidden="1" customHeight="1" outlineLevel="1">
      <c r="A1244" t="s">
        <v>880</v>
      </c>
      <c r="B1244" s="8" t="s">
        <v>642</v>
      </c>
      <c r="C1244" s="1">
        <f t="shared" si="253"/>
        <v>1744</v>
      </c>
      <c r="D1244" s="6">
        <f>IF(N1244&gt;0, RANK(N1244,(N1244:P1244,Q1244:AE1244)),0)</f>
        <v>2</v>
      </c>
      <c r="E1244" s="6">
        <f>IF(O1244&gt;0,RANK(O1244,(N1244:P1244,Q1244:AE1244)),0)</f>
        <v>1</v>
      </c>
      <c r="F1244" s="6">
        <f t="shared" si="254"/>
        <v>3</v>
      </c>
      <c r="G1244" s="1">
        <f t="shared" si="260"/>
        <v>273</v>
      </c>
      <c r="H1244" s="2">
        <f t="shared" si="261"/>
        <v>0.15653669724770641</v>
      </c>
      <c r="I1244" s="7"/>
      <c r="J1244" s="2">
        <f t="shared" si="255"/>
        <v>0.3922018348623853</v>
      </c>
      <c r="K1244" s="2">
        <f t="shared" si="256"/>
        <v>0.54873853211009171</v>
      </c>
      <c r="L1244" s="2">
        <f t="shared" si="257"/>
        <v>3.8417431192660549E-2</v>
      </c>
      <c r="M1244" s="2">
        <f t="shared" si="258"/>
        <v>2.0642201834862491E-2</v>
      </c>
      <c r="N1244" s="113">
        <v>684</v>
      </c>
      <c r="O1244" s="113">
        <v>957</v>
      </c>
      <c r="P1244" s="113">
        <v>67</v>
      </c>
      <c r="Q1244" s="113"/>
      <c r="R1244" s="113"/>
      <c r="S1244" s="113"/>
      <c r="T1244" s="113"/>
      <c r="U1244" s="113"/>
      <c r="V1244" s="113">
        <v>4</v>
      </c>
      <c r="W1244" s="113"/>
      <c r="X1244" s="113">
        <v>1</v>
      </c>
      <c r="Y1244" s="113">
        <v>14</v>
      </c>
      <c r="Z1244" s="85">
        <v>10</v>
      </c>
      <c r="AA1244" s="85">
        <v>7</v>
      </c>
      <c r="AG1244" t="str">
        <f t="shared" si="252"/>
        <v>Randolph</v>
      </c>
      <c r="AH1244" t="s">
        <v>736</v>
      </c>
      <c r="AI1244">
        <v>1</v>
      </c>
      <c r="AK1244" s="92">
        <v>50</v>
      </c>
      <c r="AL1244" s="94">
        <v>17</v>
      </c>
      <c r="AM1244" s="94">
        <v>45</v>
      </c>
      <c r="AN1244" s="98">
        <v>58075</v>
      </c>
      <c r="AO1244" s="98">
        <f t="shared" si="262"/>
        <v>50017</v>
      </c>
      <c r="AP1244" s="8" t="s">
        <v>1353</v>
      </c>
      <c r="AQ1244">
        <f t="shared" si="259"/>
        <v>5058075</v>
      </c>
    </row>
    <row r="1245" spans="1:43" ht="13" hidden="1" customHeight="1" outlineLevel="1">
      <c r="A1245" t="s">
        <v>430</v>
      </c>
      <c r="B1245" s="8" t="s">
        <v>642</v>
      </c>
      <c r="C1245" s="1">
        <f t="shared" si="253"/>
        <v>267</v>
      </c>
      <c r="D1245" s="6">
        <f>IF(N1245&gt;0, RANK(N1245,(N1245:P1245,Q1245:AE1245)),0)</f>
        <v>2</v>
      </c>
      <c r="E1245" s="6">
        <f>IF(O1245&gt;0,RANK(O1245,(N1245:P1245,Q1245:AE1245)),0)</f>
        <v>1</v>
      </c>
      <c r="F1245" s="6">
        <f t="shared" si="254"/>
        <v>3</v>
      </c>
      <c r="G1245" s="1">
        <f t="shared" si="260"/>
        <v>40</v>
      </c>
      <c r="H1245" s="2">
        <f t="shared" si="261"/>
        <v>0.14981273408239701</v>
      </c>
      <c r="I1245" s="7"/>
      <c r="J1245" s="2">
        <f t="shared" si="255"/>
        <v>0.39700374531835209</v>
      </c>
      <c r="K1245" s="2">
        <f t="shared" si="256"/>
        <v>0.54681647940074907</v>
      </c>
      <c r="L1245" s="2">
        <f t="shared" si="257"/>
        <v>3.3707865168539325E-2</v>
      </c>
      <c r="M1245" s="2">
        <f t="shared" si="258"/>
        <v>2.2471910112359467E-2</v>
      </c>
      <c r="N1245" s="113">
        <v>106</v>
      </c>
      <c r="O1245" s="113">
        <v>146</v>
      </c>
      <c r="P1245" s="113">
        <v>9</v>
      </c>
      <c r="Q1245" s="113"/>
      <c r="R1245" s="113"/>
      <c r="S1245" s="113"/>
      <c r="T1245" s="113"/>
      <c r="U1245" s="113"/>
      <c r="V1245" s="113">
        <v>0</v>
      </c>
      <c r="W1245" s="113"/>
      <c r="X1245" s="113">
        <v>0</v>
      </c>
      <c r="Y1245" s="113">
        <v>4</v>
      </c>
      <c r="Z1245" s="85">
        <v>2</v>
      </c>
      <c r="AA1245" s="85">
        <v>0</v>
      </c>
      <c r="AG1245" t="str">
        <f t="shared" si="252"/>
        <v>Reading</v>
      </c>
      <c r="AH1245" t="s">
        <v>917</v>
      </c>
      <c r="AI1245">
        <v>1</v>
      </c>
      <c r="AK1245" s="92">
        <v>50</v>
      </c>
      <c r="AL1245" s="94">
        <v>27</v>
      </c>
      <c r="AM1245" s="94">
        <v>70</v>
      </c>
      <c r="AN1245" s="98">
        <v>58375</v>
      </c>
      <c r="AO1245" s="98">
        <f t="shared" si="262"/>
        <v>50027</v>
      </c>
      <c r="AP1245" s="8" t="s">
        <v>1353</v>
      </c>
      <c r="AQ1245">
        <f t="shared" si="259"/>
        <v>5058375</v>
      </c>
    </row>
    <row r="1246" spans="1:43" ht="13" hidden="1" customHeight="1" outlineLevel="1">
      <c r="A1246" t="s">
        <v>1033</v>
      </c>
      <c r="B1246" s="8" t="s">
        <v>642</v>
      </c>
      <c r="C1246" s="1">
        <f t="shared" si="253"/>
        <v>204</v>
      </c>
      <c r="D1246" s="6">
        <f>IF(N1246&gt;0, RANK(N1246,(N1246:P1246,Q1246:AE1246)),0)</f>
        <v>2</v>
      </c>
      <c r="E1246" s="6">
        <f>IF(O1246&gt;0,RANK(O1246,(N1246:P1246,Q1246:AE1246)),0)</f>
        <v>1</v>
      </c>
      <c r="F1246" s="6">
        <f t="shared" si="254"/>
        <v>4</v>
      </c>
      <c r="G1246" s="1">
        <f t="shared" si="260"/>
        <v>9</v>
      </c>
      <c r="H1246" s="2">
        <f t="shared" si="261"/>
        <v>4.4117647058823532E-2</v>
      </c>
      <c r="I1246" s="7"/>
      <c r="J1246" s="2">
        <f t="shared" si="255"/>
        <v>0.39215686274509803</v>
      </c>
      <c r="K1246" s="2">
        <f t="shared" si="256"/>
        <v>0.43627450980392157</v>
      </c>
      <c r="L1246" s="2">
        <f t="shared" si="257"/>
        <v>3.9215686274509803E-2</v>
      </c>
      <c r="M1246" s="2">
        <f t="shared" si="258"/>
        <v>0.13235294117647065</v>
      </c>
      <c r="N1246" s="113">
        <v>80</v>
      </c>
      <c r="O1246" s="113">
        <v>89</v>
      </c>
      <c r="P1246" s="113">
        <v>8</v>
      </c>
      <c r="Q1246" s="113"/>
      <c r="R1246" s="113"/>
      <c r="S1246" s="113"/>
      <c r="T1246" s="113"/>
      <c r="U1246" s="113"/>
      <c r="V1246" s="113">
        <v>2</v>
      </c>
      <c r="W1246" s="113"/>
      <c r="X1246" s="113">
        <v>0</v>
      </c>
      <c r="Y1246" s="113">
        <v>16</v>
      </c>
      <c r="Z1246" s="85">
        <v>4</v>
      </c>
      <c r="AA1246" s="85">
        <v>5</v>
      </c>
      <c r="AG1246" t="str">
        <f t="shared" si="252"/>
        <v>Readsboro</v>
      </c>
      <c r="AH1246" t="s">
        <v>2392</v>
      </c>
      <c r="AI1246">
        <v>1</v>
      </c>
      <c r="AK1246" s="92">
        <v>50</v>
      </c>
      <c r="AL1246" s="94">
        <v>3</v>
      </c>
      <c r="AM1246" s="94">
        <v>40</v>
      </c>
      <c r="AN1246" s="98">
        <v>58600</v>
      </c>
      <c r="AO1246" s="98">
        <f t="shared" si="262"/>
        <v>50003</v>
      </c>
      <c r="AP1246" s="8" t="s">
        <v>1353</v>
      </c>
      <c r="AQ1246">
        <f t="shared" si="259"/>
        <v>5058600</v>
      </c>
    </row>
    <row r="1247" spans="1:43" ht="13" hidden="1" customHeight="1" outlineLevel="1">
      <c r="A1247" t="s">
        <v>1645</v>
      </c>
      <c r="B1247" s="8" t="s">
        <v>642</v>
      </c>
      <c r="C1247" s="1">
        <f t="shared" si="253"/>
        <v>791</v>
      </c>
      <c r="D1247" s="6">
        <f>IF(N1247&gt;0, RANK(N1247,(N1247:P1247,Q1247:AE1247)),0)</f>
        <v>2</v>
      </c>
      <c r="E1247" s="6">
        <f>IF(O1247&gt;0,RANK(O1247,(N1247:P1247,Q1247:AE1247)),0)</f>
        <v>1</v>
      </c>
      <c r="F1247" s="6">
        <f t="shared" si="254"/>
        <v>3</v>
      </c>
      <c r="G1247" s="1">
        <f t="shared" si="260"/>
        <v>75</v>
      </c>
      <c r="H1247" s="2">
        <f t="shared" si="261"/>
        <v>9.4816687737041716E-2</v>
      </c>
      <c r="I1247" s="7"/>
      <c r="J1247" s="2">
        <f t="shared" si="255"/>
        <v>0.40834386852085969</v>
      </c>
      <c r="K1247" s="2">
        <f t="shared" si="256"/>
        <v>0.50316055625790135</v>
      </c>
      <c r="L1247" s="2">
        <f t="shared" si="257"/>
        <v>4.1719342604298354E-2</v>
      </c>
      <c r="M1247" s="2">
        <f t="shared" si="258"/>
        <v>4.6776232616940611E-2</v>
      </c>
      <c r="N1247" s="113">
        <v>323</v>
      </c>
      <c r="O1247" s="113">
        <v>398</v>
      </c>
      <c r="P1247" s="113">
        <v>33</v>
      </c>
      <c r="Q1247" s="113"/>
      <c r="R1247" s="113"/>
      <c r="S1247" s="113"/>
      <c r="T1247" s="113"/>
      <c r="U1247" s="113"/>
      <c r="V1247" s="113">
        <v>6</v>
      </c>
      <c r="W1247" s="113"/>
      <c r="X1247" s="113">
        <v>1</v>
      </c>
      <c r="Y1247" s="113">
        <v>14</v>
      </c>
      <c r="Z1247" s="85">
        <v>4</v>
      </c>
      <c r="AA1247" s="85">
        <v>12</v>
      </c>
      <c r="AG1247" t="str">
        <f t="shared" si="252"/>
        <v>Richford</v>
      </c>
      <c r="AH1247" t="s">
        <v>2924</v>
      </c>
      <c r="AI1247">
        <v>1</v>
      </c>
      <c r="AK1247" s="92">
        <v>50</v>
      </c>
      <c r="AL1247" s="94">
        <v>11</v>
      </c>
      <c r="AM1247" s="94">
        <v>60</v>
      </c>
      <c r="AN1247" s="98">
        <v>59125</v>
      </c>
      <c r="AO1247" s="98">
        <f t="shared" si="262"/>
        <v>50011</v>
      </c>
      <c r="AP1247" s="8" t="s">
        <v>1353</v>
      </c>
      <c r="AQ1247">
        <f t="shared" si="259"/>
        <v>5059125</v>
      </c>
    </row>
    <row r="1248" spans="1:43" ht="13" hidden="1" customHeight="1" outlineLevel="1">
      <c r="A1248" t="s">
        <v>123</v>
      </c>
      <c r="B1248" s="8" t="s">
        <v>642</v>
      </c>
      <c r="C1248" s="1">
        <f t="shared" si="253"/>
        <v>1670</v>
      </c>
      <c r="D1248" s="6">
        <f>IF(N1248&gt;0, RANK(N1248,(N1248:P1248,Q1248:AE1248)),0)</f>
        <v>2</v>
      </c>
      <c r="E1248" s="6">
        <f>IF(O1248&gt;0,RANK(O1248,(N1248:P1248,Q1248:AE1248)),0)</f>
        <v>1</v>
      </c>
      <c r="F1248" s="6">
        <f t="shared" si="254"/>
        <v>3</v>
      </c>
      <c r="G1248" s="1">
        <f t="shared" si="260"/>
        <v>114</v>
      </c>
      <c r="H1248" s="2">
        <f t="shared" si="261"/>
        <v>6.8263473053892215E-2</v>
      </c>
      <c r="I1248" s="7"/>
      <c r="J1248" s="2">
        <f t="shared" si="255"/>
        <v>0.42814371257485029</v>
      </c>
      <c r="K1248" s="2">
        <f t="shared" si="256"/>
        <v>0.49640718562874253</v>
      </c>
      <c r="L1248" s="2">
        <f t="shared" si="257"/>
        <v>5.8083832335329343E-2</v>
      </c>
      <c r="M1248" s="2">
        <f t="shared" si="258"/>
        <v>1.7365269461077838E-2</v>
      </c>
      <c r="N1248" s="113">
        <v>715</v>
      </c>
      <c r="O1248" s="113">
        <v>829</v>
      </c>
      <c r="P1248" s="113">
        <v>97</v>
      </c>
      <c r="Q1248" s="113"/>
      <c r="R1248" s="113"/>
      <c r="S1248" s="113"/>
      <c r="T1248" s="113"/>
      <c r="U1248" s="113"/>
      <c r="V1248" s="113">
        <v>1</v>
      </c>
      <c r="W1248" s="113"/>
      <c r="X1248" s="113">
        <v>2</v>
      </c>
      <c r="Y1248" s="113">
        <v>10</v>
      </c>
      <c r="Z1248" s="85">
        <v>13</v>
      </c>
      <c r="AA1248" s="85">
        <v>3</v>
      </c>
      <c r="AG1248" t="str">
        <f t="shared" si="252"/>
        <v>Richmond</v>
      </c>
      <c r="AH1248" t="s">
        <v>1116</v>
      </c>
      <c r="AI1248">
        <v>1</v>
      </c>
      <c r="AK1248" s="92">
        <v>50</v>
      </c>
      <c r="AL1248" s="94">
        <v>7</v>
      </c>
      <c r="AM1248" s="94">
        <v>55</v>
      </c>
      <c r="AN1248" s="98">
        <v>59275</v>
      </c>
      <c r="AO1248" s="98">
        <f t="shared" si="262"/>
        <v>50007</v>
      </c>
      <c r="AP1248" s="8" t="s">
        <v>1353</v>
      </c>
      <c r="AQ1248">
        <f t="shared" si="259"/>
        <v>5059275</v>
      </c>
    </row>
    <row r="1249" spans="1:43" ht="13" hidden="1" customHeight="1" outlineLevel="1">
      <c r="A1249" t="s">
        <v>1200</v>
      </c>
      <c r="B1249" s="8" t="s">
        <v>642</v>
      </c>
      <c r="C1249" s="1">
        <f t="shared" si="253"/>
        <v>205</v>
      </c>
      <c r="D1249" s="6">
        <f>IF(N1249&gt;0, RANK(N1249,(N1249:P1249,Q1249:AE1249)),0)</f>
        <v>2</v>
      </c>
      <c r="E1249" s="6">
        <f>IF(O1249&gt;0,RANK(O1249,(N1249:P1249,Q1249:AE1249)),0)</f>
        <v>1</v>
      </c>
      <c r="F1249" s="6">
        <f t="shared" si="254"/>
        <v>4</v>
      </c>
      <c r="G1249" s="1">
        <f t="shared" si="260"/>
        <v>18</v>
      </c>
      <c r="H1249" s="2">
        <f t="shared" si="261"/>
        <v>8.7804878048780483E-2</v>
      </c>
      <c r="I1249" s="7"/>
      <c r="J1249" s="2">
        <f t="shared" si="255"/>
        <v>0.42926829268292682</v>
      </c>
      <c r="K1249" s="2">
        <f t="shared" si="256"/>
        <v>0.51707317073170733</v>
      </c>
      <c r="L1249" s="2">
        <f t="shared" si="257"/>
        <v>1.4634146341463415E-2</v>
      </c>
      <c r="M1249" s="2">
        <f t="shared" si="258"/>
        <v>3.9024390243902488E-2</v>
      </c>
      <c r="N1249" s="113">
        <v>88</v>
      </c>
      <c r="O1249" s="113">
        <v>106</v>
      </c>
      <c r="P1249" s="113">
        <v>3</v>
      </c>
      <c r="Q1249" s="113"/>
      <c r="R1249" s="113"/>
      <c r="S1249" s="113"/>
      <c r="T1249" s="113"/>
      <c r="U1249" s="113"/>
      <c r="V1249" s="113">
        <v>2</v>
      </c>
      <c r="W1249" s="113"/>
      <c r="X1249" s="113">
        <v>0</v>
      </c>
      <c r="Y1249" s="113">
        <v>4</v>
      </c>
      <c r="Z1249" s="85">
        <v>1</v>
      </c>
      <c r="AA1249" s="85">
        <v>1</v>
      </c>
      <c r="AG1249" t="str">
        <f t="shared" si="252"/>
        <v>Ripton</v>
      </c>
      <c r="AH1249" t="s">
        <v>2391</v>
      </c>
      <c r="AI1249">
        <v>1</v>
      </c>
      <c r="AK1249" s="92">
        <v>50</v>
      </c>
      <c r="AL1249" s="94">
        <v>1</v>
      </c>
      <c r="AM1249" s="94">
        <v>80</v>
      </c>
      <c r="AN1249" s="98">
        <v>59650</v>
      </c>
      <c r="AO1249" s="98">
        <f t="shared" si="262"/>
        <v>50001</v>
      </c>
      <c r="AP1249" s="8" t="s">
        <v>1353</v>
      </c>
      <c r="AQ1249">
        <f t="shared" si="259"/>
        <v>5059650</v>
      </c>
    </row>
    <row r="1250" spans="1:43" ht="13" hidden="1" customHeight="1" outlineLevel="1">
      <c r="A1250" t="s">
        <v>1288</v>
      </c>
      <c r="B1250" s="8" t="s">
        <v>642</v>
      </c>
      <c r="C1250" s="1">
        <f t="shared" si="253"/>
        <v>492</v>
      </c>
      <c r="D1250" s="6">
        <f>IF(N1250&gt;0, RANK(N1250,(N1250:P1250,Q1250:AE1250)),0)</f>
        <v>2</v>
      </c>
      <c r="E1250" s="6">
        <f>IF(O1250&gt;0,RANK(O1250,(N1250:P1250,Q1250:AE1250)),0)</f>
        <v>1</v>
      </c>
      <c r="F1250" s="6">
        <f t="shared" si="254"/>
        <v>3</v>
      </c>
      <c r="G1250" s="1">
        <f t="shared" si="260"/>
        <v>32</v>
      </c>
      <c r="H1250" s="2">
        <f t="shared" si="261"/>
        <v>6.5040650406504072E-2</v>
      </c>
      <c r="I1250" s="7"/>
      <c r="J1250" s="2">
        <f t="shared" si="255"/>
        <v>0.43902439024390244</v>
      </c>
      <c r="K1250" s="2">
        <f t="shared" si="256"/>
        <v>0.50406504065040647</v>
      </c>
      <c r="L1250" s="2">
        <f t="shared" si="257"/>
        <v>3.2520325203252036E-2</v>
      </c>
      <c r="M1250" s="2">
        <f t="shared" si="258"/>
        <v>2.4390243902439109E-2</v>
      </c>
      <c r="N1250" s="113">
        <v>216</v>
      </c>
      <c r="O1250" s="113">
        <v>248</v>
      </c>
      <c r="P1250" s="113">
        <v>16</v>
      </c>
      <c r="Q1250" s="113"/>
      <c r="R1250" s="113"/>
      <c r="S1250" s="113"/>
      <c r="T1250" s="113"/>
      <c r="U1250" s="113"/>
      <c r="V1250" s="113">
        <v>0</v>
      </c>
      <c r="W1250" s="113"/>
      <c r="X1250" s="113">
        <v>1</v>
      </c>
      <c r="Y1250" s="113">
        <v>3</v>
      </c>
      <c r="Z1250" s="85">
        <v>6</v>
      </c>
      <c r="AA1250" s="85">
        <v>2</v>
      </c>
      <c r="AG1250" t="str">
        <f t="shared" si="252"/>
        <v>Rochester</v>
      </c>
      <c r="AH1250" t="s">
        <v>917</v>
      </c>
      <c r="AI1250">
        <v>1</v>
      </c>
      <c r="AK1250" s="92">
        <v>50</v>
      </c>
      <c r="AL1250" s="94">
        <v>27</v>
      </c>
      <c r="AM1250" s="94">
        <v>75</v>
      </c>
      <c r="AN1250" s="98">
        <v>60100</v>
      </c>
      <c r="AO1250" s="98">
        <f t="shared" si="262"/>
        <v>50027</v>
      </c>
      <c r="AP1250" s="8" t="s">
        <v>1353</v>
      </c>
      <c r="AQ1250">
        <f t="shared" si="259"/>
        <v>5060100</v>
      </c>
    </row>
    <row r="1251" spans="1:43" ht="13" hidden="1" customHeight="1" outlineLevel="1">
      <c r="A1251" t="s">
        <v>1397</v>
      </c>
      <c r="B1251" s="8" t="s">
        <v>642</v>
      </c>
      <c r="C1251" s="1">
        <f t="shared" si="253"/>
        <v>1658</v>
      </c>
      <c r="D1251" s="6">
        <f>IF(N1251&gt;0, RANK(N1251,(N1251:P1251,Q1251:AE1251)),0)</f>
        <v>2</v>
      </c>
      <c r="E1251" s="6">
        <f>IF(O1251&gt;0,RANK(O1251,(N1251:P1251,Q1251:AE1251)),0)</f>
        <v>1</v>
      </c>
      <c r="F1251" s="6">
        <f t="shared" si="254"/>
        <v>4</v>
      </c>
      <c r="G1251" s="1">
        <f t="shared" si="260"/>
        <v>25</v>
      </c>
      <c r="H1251" s="2">
        <f t="shared" si="261"/>
        <v>1.5078407720144753E-2</v>
      </c>
      <c r="I1251" s="7"/>
      <c r="J1251" s="2">
        <f t="shared" si="255"/>
        <v>0.45355850422195415</v>
      </c>
      <c r="K1251" s="2">
        <f t="shared" si="256"/>
        <v>0.46863691194209889</v>
      </c>
      <c r="L1251" s="2">
        <f t="shared" si="257"/>
        <v>2.2919179734620022E-2</v>
      </c>
      <c r="M1251" s="2">
        <f t="shared" si="258"/>
        <v>5.4885404101326994E-2</v>
      </c>
      <c r="N1251" s="113">
        <v>752</v>
      </c>
      <c r="O1251" s="113">
        <v>777</v>
      </c>
      <c r="P1251" s="113">
        <v>38</v>
      </c>
      <c r="Q1251" s="113"/>
      <c r="R1251" s="113"/>
      <c r="S1251" s="113"/>
      <c r="T1251" s="113"/>
      <c r="U1251" s="113"/>
      <c r="V1251" s="113">
        <v>9</v>
      </c>
      <c r="W1251" s="113"/>
      <c r="X1251" s="113">
        <v>3</v>
      </c>
      <c r="Y1251" s="113">
        <v>49</v>
      </c>
      <c r="Z1251" s="85">
        <v>19</v>
      </c>
      <c r="AA1251" s="85">
        <v>11</v>
      </c>
      <c r="AG1251" t="str">
        <f t="shared" si="252"/>
        <v>Rockingham</v>
      </c>
      <c r="AH1251" t="s">
        <v>96</v>
      </c>
      <c r="AI1251">
        <v>1</v>
      </c>
      <c r="AK1251" s="92">
        <v>50</v>
      </c>
      <c r="AL1251" s="94">
        <v>25</v>
      </c>
      <c r="AM1251" s="94">
        <v>70</v>
      </c>
      <c r="AN1251" s="98">
        <v>60250</v>
      </c>
      <c r="AO1251" s="98">
        <f t="shared" si="262"/>
        <v>50025</v>
      </c>
      <c r="AP1251" s="8" t="s">
        <v>1353</v>
      </c>
      <c r="AQ1251">
        <f t="shared" si="259"/>
        <v>5060250</v>
      </c>
    </row>
    <row r="1252" spans="1:43" ht="13" hidden="1" customHeight="1" outlineLevel="1">
      <c r="A1252" t="s">
        <v>439</v>
      </c>
      <c r="B1252" s="8" t="s">
        <v>642</v>
      </c>
      <c r="C1252" s="1">
        <f t="shared" si="253"/>
        <v>219</v>
      </c>
      <c r="D1252" s="6">
        <f>IF(N1252&gt;0, RANK(N1252,(N1252:P1252,Q1252:AE1252)),0)</f>
        <v>1</v>
      </c>
      <c r="E1252" s="6">
        <f>IF(O1252&gt;0,RANK(O1252,(N1252:P1252,Q1252:AE1252)),0)</f>
        <v>1</v>
      </c>
      <c r="F1252" s="6">
        <f t="shared" si="254"/>
        <v>3</v>
      </c>
      <c r="G1252" s="1">
        <f t="shared" si="260"/>
        <v>0</v>
      </c>
      <c r="H1252" s="2">
        <f t="shared" si="261"/>
        <v>0</v>
      </c>
      <c r="I1252" s="7"/>
      <c r="J1252" s="2">
        <f t="shared" si="255"/>
        <v>0.43378995433789952</v>
      </c>
      <c r="K1252" s="2">
        <f t="shared" si="256"/>
        <v>0.43378995433789952</v>
      </c>
      <c r="L1252" s="2">
        <f t="shared" si="257"/>
        <v>5.0228310502283102E-2</v>
      </c>
      <c r="M1252" s="2">
        <f t="shared" si="258"/>
        <v>8.2191780821917804E-2</v>
      </c>
      <c r="N1252" s="113">
        <v>95</v>
      </c>
      <c r="O1252" s="113">
        <v>95</v>
      </c>
      <c r="P1252" s="113">
        <v>11</v>
      </c>
      <c r="Q1252" s="113"/>
      <c r="R1252" s="113"/>
      <c r="S1252" s="113"/>
      <c r="T1252" s="113"/>
      <c r="U1252" s="113"/>
      <c r="V1252" s="113">
        <v>2</v>
      </c>
      <c r="W1252" s="113"/>
      <c r="X1252" s="113">
        <v>3</v>
      </c>
      <c r="Y1252" s="113">
        <v>5</v>
      </c>
      <c r="Z1252" s="85">
        <v>6</v>
      </c>
      <c r="AA1252" s="85">
        <v>2</v>
      </c>
      <c r="AG1252" t="str">
        <f t="shared" si="252"/>
        <v>Roxbury</v>
      </c>
      <c r="AH1252" t="s">
        <v>2757</v>
      </c>
      <c r="AI1252">
        <v>1</v>
      </c>
      <c r="AK1252" s="92">
        <v>50</v>
      </c>
      <c r="AL1252" s="94">
        <v>23</v>
      </c>
      <c r="AM1252" s="94">
        <v>75</v>
      </c>
      <c r="AN1252" s="98">
        <v>60625</v>
      </c>
      <c r="AO1252" s="98">
        <f t="shared" si="262"/>
        <v>50023</v>
      </c>
      <c r="AP1252" s="8" t="s">
        <v>1353</v>
      </c>
      <c r="AQ1252">
        <f t="shared" si="259"/>
        <v>5060625</v>
      </c>
    </row>
    <row r="1253" spans="1:43" ht="13" hidden="1" customHeight="1" outlineLevel="1">
      <c r="A1253" t="s">
        <v>93</v>
      </c>
      <c r="B1253" s="8" t="s">
        <v>642</v>
      </c>
      <c r="C1253" s="1">
        <f t="shared" si="253"/>
        <v>842</v>
      </c>
      <c r="D1253" s="6">
        <f>IF(N1253&gt;0, RANK(N1253,(N1253:P1253,Q1253:AE1253)),0)</f>
        <v>2</v>
      </c>
      <c r="E1253" s="6">
        <f>IF(O1253&gt;0,RANK(O1253,(N1253:P1253,Q1253:AE1253)),0)</f>
        <v>1</v>
      </c>
      <c r="F1253" s="6">
        <f t="shared" si="254"/>
        <v>3</v>
      </c>
      <c r="G1253" s="1">
        <f t="shared" si="260"/>
        <v>33</v>
      </c>
      <c r="H1253" s="2">
        <f t="shared" si="261"/>
        <v>3.9192399049881234E-2</v>
      </c>
      <c r="I1253" s="7"/>
      <c r="J1253" s="2">
        <f t="shared" si="255"/>
        <v>0.42517814726840852</v>
      </c>
      <c r="K1253" s="2">
        <f t="shared" si="256"/>
        <v>0.46437054631828978</v>
      </c>
      <c r="L1253" s="2">
        <f t="shared" si="257"/>
        <v>7.3634204275534437E-2</v>
      </c>
      <c r="M1253" s="2">
        <f t="shared" si="258"/>
        <v>3.681710213776726E-2</v>
      </c>
      <c r="N1253" s="113">
        <v>358</v>
      </c>
      <c r="O1253" s="113">
        <v>391</v>
      </c>
      <c r="P1253" s="113">
        <v>62</v>
      </c>
      <c r="Q1253" s="113"/>
      <c r="R1253" s="113"/>
      <c r="S1253" s="113"/>
      <c r="T1253" s="113"/>
      <c r="U1253" s="113"/>
      <c r="V1253" s="113">
        <v>2</v>
      </c>
      <c r="W1253" s="113"/>
      <c r="X1253" s="113">
        <v>0</v>
      </c>
      <c r="Y1253" s="113">
        <v>16</v>
      </c>
      <c r="Z1253" s="85">
        <v>6</v>
      </c>
      <c r="AA1253" s="85">
        <v>7</v>
      </c>
      <c r="AG1253" t="str">
        <f t="shared" si="252"/>
        <v>Royalton</v>
      </c>
      <c r="AH1253" t="s">
        <v>917</v>
      </c>
      <c r="AI1253">
        <v>1</v>
      </c>
      <c r="AK1253" s="92">
        <v>50</v>
      </c>
      <c r="AL1253" s="94">
        <v>27</v>
      </c>
      <c r="AM1253" s="94">
        <v>80</v>
      </c>
      <c r="AN1253" s="98">
        <v>60850</v>
      </c>
      <c r="AO1253" s="98">
        <f t="shared" si="262"/>
        <v>50027</v>
      </c>
      <c r="AP1253" s="8" t="s">
        <v>1353</v>
      </c>
      <c r="AQ1253">
        <f t="shared" si="259"/>
        <v>5060850</v>
      </c>
    </row>
    <row r="1254" spans="1:43" ht="13" hidden="1" customHeight="1" outlineLevel="1">
      <c r="A1254" t="s">
        <v>623</v>
      </c>
      <c r="B1254" s="8" t="s">
        <v>642</v>
      </c>
      <c r="C1254" s="1">
        <f t="shared" si="253"/>
        <v>373</v>
      </c>
      <c r="D1254" s="6">
        <f>IF(N1254&gt;0, RANK(N1254,(N1254:P1254,Q1254:AE1254)),0)</f>
        <v>2</v>
      </c>
      <c r="E1254" s="6">
        <f>IF(O1254&gt;0,RANK(O1254,(N1254:P1254,Q1254:AE1254)),0)</f>
        <v>1</v>
      </c>
      <c r="F1254" s="6">
        <f t="shared" si="254"/>
        <v>3</v>
      </c>
      <c r="G1254" s="1">
        <f t="shared" si="260"/>
        <v>124</v>
      </c>
      <c r="H1254" s="2">
        <f t="shared" si="261"/>
        <v>0.33243967828418231</v>
      </c>
      <c r="I1254" s="7"/>
      <c r="J1254" s="2">
        <f t="shared" si="255"/>
        <v>0.27613941018766758</v>
      </c>
      <c r="K1254" s="2">
        <f t="shared" si="256"/>
        <v>0.60857908847184983</v>
      </c>
      <c r="L1254" s="2">
        <f t="shared" si="257"/>
        <v>3.4852546916890083E-2</v>
      </c>
      <c r="M1254" s="2">
        <f t="shared" si="258"/>
        <v>8.0428954423592575E-2</v>
      </c>
      <c r="N1254" s="113">
        <v>103</v>
      </c>
      <c r="O1254" s="113">
        <v>227</v>
      </c>
      <c r="P1254" s="113">
        <v>13</v>
      </c>
      <c r="Q1254" s="113"/>
      <c r="R1254" s="113"/>
      <c r="S1254" s="113"/>
      <c r="T1254" s="113"/>
      <c r="U1254" s="113"/>
      <c r="V1254" s="113">
        <v>4</v>
      </c>
      <c r="W1254" s="113"/>
      <c r="X1254" s="113">
        <v>0</v>
      </c>
      <c r="Y1254" s="113">
        <v>12</v>
      </c>
      <c r="Z1254" s="85">
        <v>10</v>
      </c>
      <c r="AA1254" s="85">
        <v>4</v>
      </c>
      <c r="AG1254" t="str">
        <f t="shared" si="252"/>
        <v>Rupert</v>
      </c>
      <c r="AH1254" t="s">
        <v>2392</v>
      </c>
      <c r="AI1254">
        <v>1</v>
      </c>
      <c r="AK1254" s="92">
        <v>50</v>
      </c>
      <c r="AL1254" s="94">
        <v>3</v>
      </c>
      <c r="AM1254" s="94">
        <v>45</v>
      </c>
      <c r="AN1254" s="98">
        <v>61000</v>
      </c>
      <c r="AO1254" s="98">
        <f t="shared" si="262"/>
        <v>50003</v>
      </c>
      <c r="AP1254" s="8" t="s">
        <v>1353</v>
      </c>
      <c r="AQ1254">
        <f t="shared" si="259"/>
        <v>5061000</v>
      </c>
    </row>
    <row r="1255" spans="1:43" ht="13" hidden="1" customHeight="1" outlineLevel="1">
      <c r="A1255" t="s">
        <v>724</v>
      </c>
      <c r="B1255" s="8" t="s">
        <v>642</v>
      </c>
      <c r="C1255" s="1">
        <f t="shared" si="253"/>
        <v>6049</v>
      </c>
      <c r="D1255" s="6">
        <f>IF(N1255&gt;0, RANK(N1255,(N1255:P1255,Q1255:AE1255)),0)</f>
        <v>2</v>
      </c>
      <c r="E1255" s="6">
        <f>IF(O1255&gt;0,RANK(O1255,(N1255:P1255,Q1255:AE1255)),0)</f>
        <v>1</v>
      </c>
      <c r="F1255" s="6">
        <f t="shared" si="254"/>
        <v>3</v>
      </c>
      <c r="G1255" s="1">
        <f t="shared" si="260"/>
        <v>1219</v>
      </c>
      <c r="H1255" s="2">
        <f t="shared" si="261"/>
        <v>0.20152091254752852</v>
      </c>
      <c r="I1255" s="7"/>
      <c r="J1255" s="2">
        <f t="shared" si="255"/>
        <v>0.33294759464374279</v>
      </c>
      <c r="K1255" s="2">
        <f t="shared" si="256"/>
        <v>0.53446850719127126</v>
      </c>
      <c r="L1255" s="2">
        <f t="shared" si="257"/>
        <v>0.11109274260208299</v>
      </c>
      <c r="M1255" s="2">
        <f t="shared" si="258"/>
        <v>2.1491155562902958E-2</v>
      </c>
      <c r="N1255" s="113">
        <v>2014</v>
      </c>
      <c r="O1255" s="113">
        <v>3233</v>
      </c>
      <c r="P1255" s="113">
        <v>672</v>
      </c>
      <c r="Q1255" s="113"/>
      <c r="R1255" s="113"/>
      <c r="S1255" s="113"/>
      <c r="T1255" s="113"/>
      <c r="U1255" s="113"/>
      <c r="V1255" s="113">
        <v>8</v>
      </c>
      <c r="W1255" s="113"/>
      <c r="X1255" s="113">
        <v>10</v>
      </c>
      <c r="Y1255" s="113">
        <v>77</v>
      </c>
      <c r="Z1255" s="85">
        <v>17</v>
      </c>
      <c r="AA1255" s="85">
        <v>18</v>
      </c>
      <c r="AG1255" t="str">
        <f t="shared" si="252"/>
        <v>Rutland</v>
      </c>
      <c r="AH1255" t="s">
        <v>724</v>
      </c>
      <c r="AI1255">
        <v>1</v>
      </c>
      <c r="AK1255" s="92">
        <v>50</v>
      </c>
      <c r="AL1255" s="94">
        <v>21</v>
      </c>
      <c r="AM1255" s="94">
        <v>95</v>
      </c>
      <c r="AN1255" s="98">
        <v>61225</v>
      </c>
      <c r="AO1255" s="98">
        <f t="shared" si="262"/>
        <v>50021</v>
      </c>
      <c r="AP1255" s="8" t="s">
        <v>2485</v>
      </c>
      <c r="AQ1255">
        <f t="shared" si="259"/>
        <v>5061225</v>
      </c>
    </row>
    <row r="1256" spans="1:43" ht="13" hidden="1" customHeight="1" outlineLevel="1">
      <c r="A1256" t="s">
        <v>724</v>
      </c>
      <c r="B1256" s="8" t="s">
        <v>642</v>
      </c>
      <c r="C1256" s="1">
        <f t="shared" si="253"/>
        <v>1693</v>
      </c>
      <c r="D1256" s="6">
        <f>IF(N1256&gt;0, RANK(N1256,(N1256:P1256,Q1256:AE1256)),0)</f>
        <v>2</v>
      </c>
      <c r="E1256" s="6">
        <f>IF(O1256&gt;0,RANK(O1256,(N1256:P1256,Q1256:AE1256)),0)</f>
        <v>1</v>
      </c>
      <c r="F1256" s="6">
        <f t="shared" si="254"/>
        <v>3</v>
      </c>
      <c r="G1256" s="1">
        <f t="shared" si="260"/>
        <v>565</v>
      </c>
      <c r="H1256" s="2">
        <f t="shared" si="261"/>
        <v>0.33372711163614882</v>
      </c>
      <c r="I1256" s="7"/>
      <c r="J1256" s="2">
        <f t="shared" si="255"/>
        <v>0.24748966331955111</v>
      </c>
      <c r="K1256" s="2">
        <f t="shared" si="256"/>
        <v>0.5812167749556999</v>
      </c>
      <c r="L1256" s="2">
        <f t="shared" si="257"/>
        <v>0.13644418192557589</v>
      </c>
      <c r="M1256" s="2">
        <f t="shared" si="258"/>
        <v>3.4849379799173075E-2</v>
      </c>
      <c r="N1256" s="113">
        <v>419</v>
      </c>
      <c r="O1256" s="113">
        <v>984</v>
      </c>
      <c r="P1256" s="113">
        <v>231</v>
      </c>
      <c r="Q1256" s="113"/>
      <c r="R1256" s="113"/>
      <c r="S1256" s="113"/>
      <c r="T1256" s="113"/>
      <c r="U1256" s="113"/>
      <c r="V1256" s="113">
        <v>4</v>
      </c>
      <c r="W1256" s="113"/>
      <c r="X1256" s="113">
        <v>1</v>
      </c>
      <c r="Y1256" s="113">
        <v>44</v>
      </c>
      <c r="Z1256" s="85">
        <v>3</v>
      </c>
      <c r="AA1256" s="85">
        <v>7</v>
      </c>
      <c r="AG1256" t="str">
        <f t="shared" si="252"/>
        <v>Rutland</v>
      </c>
      <c r="AH1256" t="s">
        <v>724</v>
      </c>
      <c r="AI1256">
        <v>1</v>
      </c>
      <c r="AK1256" s="92">
        <v>50</v>
      </c>
      <c r="AL1256" s="94">
        <v>21</v>
      </c>
      <c r="AM1256" s="94">
        <v>100</v>
      </c>
      <c r="AN1256" s="98">
        <v>61300</v>
      </c>
      <c r="AO1256" s="98">
        <f t="shared" si="262"/>
        <v>50021</v>
      </c>
      <c r="AP1256" s="8" t="s">
        <v>1353</v>
      </c>
      <c r="AQ1256">
        <f t="shared" si="259"/>
        <v>5061300</v>
      </c>
    </row>
    <row r="1257" spans="1:43" ht="13" hidden="1" customHeight="1" outlineLevel="1">
      <c r="A1257" t="s">
        <v>1166</v>
      </c>
      <c r="B1257" s="8" t="s">
        <v>642</v>
      </c>
      <c r="C1257" s="1">
        <f t="shared" si="253"/>
        <v>436</v>
      </c>
      <c r="D1257" s="6">
        <f>IF(N1257&gt;0, RANK(N1257,(N1257:P1257,Q1257:AE1257)),0)</f>
        <v>2</v>
      </c>
      <c r="E1257" s="6">
        <f>IF(O1257&gt;0,RANK(O1257,(N1257:P1257,Q1257:AE1257)),0)</f>
        <v>1</v>
      </c>
      <c r="F1257" s="6">
        <f t="shared" si="254"/>
        <v>3</v>
      </c>
      <c r="G1257" s="1">
        <f t="shared" si="260"/>
        <v>86</v>
      </c>
      <c r="H1257" s="2">
        <f t="shared" si="261"/>
        <v>0.19724770642201836</v>
      </c>
      <c r="I1257" s="7"/>
      <c r="J1257" s="2">
        <f t="shared" si="255"/>
        <v>0.3577981651376147</v>
      </c>
      <c r="K1257" s="2">
        <f t="shared" si="256"/>
        <v>0.55504587155963303</v>
      </c>
      <c r="L1257" s="2">
        <f t="shared" si="257"/>
        <v>5.2752293577981654E-2</v>
      </c>
      <c r="M1257" s="2">
        <f t="shared" si="258"/>
        <v>3.4403669724770561E-2</v>
      </c>
      <c r="N1257" s="113">
        <v>156</v>
      </c>
      <c r="O1257" s="113">
        <v>242</v>
      </c>
      <c r="P1257" s="113">
        <v>23</v>
      </c>
      <c r="Q1257" s="113"/>
      <c r="R1257" s="113"/>
      <c r="S1257" s="113"/>
      <c r="T1257" s="113"/>
      <c r="U1257" s="113"/>
      <c r="V1257" s="113">
        <v>4</v>
      </c>
      <c r="W1257" s="113"/>
      <c r="X1257" s="113">
        <v>0</v>
      </c>
      <c r="Y1257" s="113">
        <v>5</v>
      </c>
      <c r="Z1257" s="85">
        <v>4</v>
      </c>
      <c r="AA1257" s="85">
        <v>2</v>
      </c>
      <c r="AG1257" t="str">
        <f t="shared" si="252"/>
        <v>Ryegate</v>
      </c>
      <c r="AH1257" t="s">
        <v>1820</v>
      </c>
      <c r="AI1257">
        <v>1</v>
      </c>
      <c r="AK1257" s="92">
        <v>50</v>
      </c>
      <c r="AL1257" s="94">
        <v>5</v>
      </c>
      <c r="AM1257" s="94">
        <v>50</v>
      </c>
      <c r="AN1257" s="98">
        <v>61525</v>
      </c>
      <c r="AO1257" s="98">
        <f t="shared" si="262"/>
        <v>50005</v>
      </c>
      <c r="AP1257" s="8" t="s">
        <v>1353</v>
      </c>
      <c r="AQ1257">
        <f t="shared" si="259"/>
        <v>5061525</v>
      </c>
    </row>
    <row r="1258" spans="1:43" ht="13" hidden="1" customHeight="1" outlineLevel="1">
      <c r="A1258" t="s">
        <v>2153</v>
      </c>
      <c r="B1258" s="8" t="s">
        <v>642</v>
      </c>
      <c r="C1258" s="1">
        <f t="shared" si="253"/>
        <v>2211</v>
      </c>
      <c r="D1258" s="6">
        <f>IF(N1258&gt;0, RANK(N1258,(N1258:P1258,Q1258:AE1258)),0)</f>
        <v>2</v>
      </c>
      <c r="E1258" s="6">
        <f>IF(O1258&gt;0,RANK(O1258,(N1258:P1258,Q1258:AE1258)),0)</f>
        <v>1</v>
      </c>
      <c r="F1258" s="6">
        <f t="shared" si="254"/>
        <v>3</v>
      </c>
      <c r="G1258" s="1">
        <f t="shared" si="260"/>
        <v>189</v>
      </c>
      <c r="H1258" s="2">
        <f t="shared" si="261"/>
        <v>8.5481682496607869E-2</v>
      </c>
      <c r="I1258" s="7"/>
      <c r="J1258" s="2">
        <f t="shared" si="255"/>
        <v>0.42062415196743552</v>
      </c>
      <c r="K1258" s="2">
        <f t="shared" si="256"/>
        <v>0.50610583446404345</v>
      </c>
      <c r="L1258" s="2">
        <f t="shared" si="257"/>
        <v>5.0655811849841699E-2</v>
      </c>
      <c r="M1258" s="2">
        <f t="shared" si="258"/>
        <v>2.2614201718679332E-2</v>
      </c>
      <c r="N1258" s="113">
        <v>930</v>
      </c>
      <c r="O1258" s="113">
        <v>1119</v>
      </c>
      <c r="P1258" s="113">
        <v>112</v>
      </c>
      <c r="Q1258" s="113"/>
      <c r="R1258" s="113"/>
      <c r="S1258" s="113"/>
      <c r="T1258" s="113"/>
      <c r="U1258" s="113"/>
      <c r="V1258" s="113">
        <v>6</v>
      </c>
      <c r="W1258" s="113"/>
      <c r="X1258" s="113">
        <v>1</v>
      </c>
      <c r="Y1258" s="113">
        <v>21</v>
      </c>
      <c r="Z1258" s="85">
        <v>12</v>
      </c>
      <c r="AA1258" s="85">
        <v>10</v>
      </c>
      <c r="AG1258" t="str">
        <f t="shared" si="252"/>
        <v>St. Albans</v>
      </c>
      <c r="AH1258" t="s">
        <v>2924</v>
      </c>
      <c r="AI1258">
        <v>1</v>
      </c>
      <c r="AK1258" s="92">
        <v>50</v>
      </c>
      <c r="AL1258" s="94">
        <v>11</v>
      </c>
      <c r="AM1258" s="94">
        <v>65</v>
      </c>
      <c r="AN1258" s="98">
        <v>61675</v>
      </c>
      <c r="AO1258" s="98">
        <f t="shared" si="262"/>
        <v>50011</v>
      </c>
      <c r="AP1258" s="8" t="s">
        <v>2485</v>
      </c>
      <c r="AQ1258">
        <f t="shared" si="259"/>
        <v>5061675</v>
      </c>
    </row>
    <row r="1259" spans="1:43" ht="13" hidden="1" customHeight="1" outlineLevel="1">
      <c r="A1259" t="s">
        <v>2153</v>
      </c>
      <c r="B1259" s="8" t="s">
        <v>642</v>
      </c>
      <c r="C1259" s="1">
        <f t="shared" si="253"/>
        <v>1777</v>
      </c>
      <c r="D1259" s="6">
        <f>IF(N1259&gt;0, RANK(N1259,(N1259:P1259,Q1259:AE1259)),0)</f>
        <v>2</v>
      </c>
      <c r="E1259" s="6">
        <f>IF(O1259&gt;0,RANK(O1259,(N1259:P1259,Q1259:AE1259)),0)</f>
        <v>1</v>
      </c>
      <c r="F1259" s="6">
        <f t="shared" si="254"/>
        <v>3</v>
      </c>
      <c r="G1259" s="1">
        <f t="shared" si="260"/>
        <v>133</v>
      </c>
      <c r="H1259" s="2">
        <f t="shared" si="261"/>
        <v>7.4845244794597643E-2</v>
      </c>
      <c r="I1259" s="7"/>
      <c r="J1259" s="2">
        <f t="shared" si="255"/>
        <v>0.42656162070906023</v>
      </c>
      <c r="K1259" s="2">
        <f t="shared" si="256"/>
        <v>0.50140686550365787</v>
      </c>
      <c r="L1259" s="2">
        <f t="shared" si="257"/>
        <v>4.1080472706809229E-2</v>
      </c>
      <c r="M1259" s="2">
        <f t="shared" si="258"/>
        <v>3.0951041080472669E-2</v>
      </c>
      <c r="N1259" s="113">
        <v>758</v>
      </c>
      <c r="O1259" s="113">
        <v>891</v>
      </c>
      <c r="P1259" s="113">
        <v>73</v>
      </c>
      <c r="Q1259" s="113"/>
      <c r="R1259" s="113"/>
      <c r="S1259" s="113"/>
      <c r="T1259" s="113"/>
      <c r="U1259" s="113"/>
      <c r="V1259" s="113">
        <v>7</v>
      </c>
      <c r="W1259" s="113"/>
      <c r="X1259" s="113">
        <v>0</v>
      </c>
      <c r="Y1259" s="113">
        <v>25</v>
      </c>
      <c r="Z1259" s="85">
        <v>11</v>
      </c>
      <c r="AA1259" s="85">
        <v>12</v>
      </c>
      <c r="AG1259" t="str">
        <f t="shared" si="252"/>
        <v>St. Albans</v>
      </c>
      <c r="AH1259" t="s">
        <v>2924</v>
      </c>
      <c r="AI1259">
        <v>1</v>
      </c>
      <c r="AK1259" s="92">
        <v>50</v>
      </c>
      <c r="AL1259" s="94">
        <v>11</v>
      </c>
      <c r="AM1259" s="94">
        <v>70</v>
      </c>
      <c r="AN1259" s="98">
        <v>61750</v>
      </c>
      <c r="AO1259" s="98">
        <f t="shared" si="262"/>
        <v>50011</v>
      </c>
      <c r="AP1259" s="8" t="s">
        <v>1353</v>
      </c>
      <c r="AQ1259">
        <f t="shared" si="259"/>
        <v>5061750</v>
      </c>
    </row>
    <row r="1260" spans="1:43" ht="13" hidden="1" customHeight="1" outlineLevel="1">
      <c r="A1260" t="s">
        <v>36</v>
      </c>
      <c r="B1260" s="8" t="s">
        <v>642</v>
      </c>
      <c r="C1260" s="1">
        <f t="shared" si="253"/>
        <v>219</v>
      </c>
      <c r="D1260" s="6">
        <f>IF(N1260&gt;0, RANK(N1260,(N1260:P1260,Q1260:AE1260)),0)</f>
        <v>2</v>
      </c>
      <c r="E1260" s="6">
        <f>IF(O1260&gt;0,RANK(O1260,(N1260:P1260,Q1260:AE1260)),0)</f>
        <v>1</v>
      </c>
      <c r="F1260" s="6">
        <f t="shared" si="254"/>
        <v>3</v>
      </c>
      <c r="G1260" s="1">
        <f t="shared" si="260"/>
        <v>21</v>
      </c>
      <c r="H1260" s="2">
        <f t="shared" si="261"/>
        <v>9.5890410958904104E-2</v>
      </c>
      <c r="I1260" s="7"/>
      <c r="J1260" s="2">
        <f t="shared" si="255"/>
        <v>0.41095890410958902</v>
      </c>
      <c r="K1260" s="2">
        <f t="shared" si="256"/>
        <v>0.50684931506849318</v>
      </c>
      <c r="L1260" s="2">
        <f t="shared" si="257"/>
        <v>5.9360730593607303E-2</v>
      </c>
      <c r="M1260" s="2">
        <f t="shared" si="258"/>
        <v>2.2831050228310501E-2</v>
      </c>
      <c r="N1260" s="113">
        <v>90</v>
      </c>
      <c r="O1260" s="113">
        <v>111</v>
      </c>
      <c r="P1260" s="113">
        <v>13</v>
      </c>
      <c r="Q1260" s="113"/>
      <c r="R1260" s="113"/>
      <c r="S1260" s="113"/>
      <c r="T1260" s="113"/>
      <c r="U1260" s="113"/>
      <c r="V1260" s="113">
        <v>0</v>
      </c>
      <c r="W1260" s="113"/>
      <c r="X1260" s="113">
        <v>0</v>
      </c>
      <c r="Y1260" s="113">
        <v>2</v>
      </c>
      <c r="Z1260" s="85">
        <v>1</v>
      </c>
      <c r="AA1260" s="85">
        <v>2</v>
      </c>
      <c r="AG1260" t="str">
        <f t="shared" si="252"/>
        <v>St. George</v>
      </c>
      <c r="AH1260" t="s">
        <v>1116</v>
      </c>
      <c r="AI1260">
        <v>1</v>
      </c>
      <c r="AK1260" s="92">
        <v>50</v>
      </c>
      <c r="AL1260" s="94">
        <v>7</v>
      </c>
      <c r="AM1260" s="94">
        <v>60</v>
      </c>
      <c r="AN1260" s="98">
        <v>62050</v>
      </c>
      <c r="AO1260" s="98">
        <f t="shared" si="262"/>
        <v>50007</v>
      </c>
      <c r="AP1260" s="8" t="s">
        <v>1353</v>
      </c>
      <c r="AQ1260">
        <f t="shared" si="259"/>
        <v>5062050</v>
      </c>
    </row>
    <row r="1261" spans="1:43" ht="13" hidden="1" customHeight="1" outlineLevel="1">
      <c r="A1261" t="s">
        <v>2773</v>
      </c>
      <c r="B1261" s="8" t="s">
        <v>642</v>
      </c>
      <c r="C1261" s="1">
        <f t="shared" si="253"/>
        <v>2117</v>
      </c>
      <c r="D1261" s="6">
        <f>IF(N1261&gt;0, RANK(N1261,(N1261:P1261,Q1261:AE1261)),0)</f>
        <v>2</v>
      </c>
      <c r="E1261" s="6">
        <f>IF(O1261&gt;0,RANK(O1261,(N1261:P1261,Q1261:AE1261)),0)</f>
        <v>1</v>
      </c>
      <c r="F1261" s="6">
        <f t="shared" si="254"/>
        <v>3</v>
      </c>
      <c r="G1261" s="1">
        <f t="shared" si="260"/>
        <v>309</v>
      </c>
      <c r="H1261" s="2">
        <f t="shared" si="261"/>
        <v>0.14596126594237127</v>
      </c>
      <c r="I1261" s="7"/>
      <c r="J1261" s="2">
        <f t="shared" si="255"/>
        <v>0.36797354747283895</v>
      </c>
      <c r="K1261" s="2">
        <f t="shared" si="256"/>
        <v>0.51393481341521019</v>
      </c>
      <c r="L1261" s="2">
        <f t="shared" si="257"/>
        <v>7.7940481813887574E-2</v>
      </c>
      <c r="M1261" s="2">
        <f t="shared" si="258"/>
        <v>4.0151157298063289E-2</v>
      </c>
      <c r="N1261" s="113">
        <v>779</v>
      </c>
      <c r="O1261" s="113">
        <v>1088</v>
      </c>
      <c r="P1261" s="113">
        <v>165</v>
      </c>
      <c r="Q1261" s="113"/>
      <c r="R1261" s="113"/>
      <c r="S1261" s="113"/>
      <c r="T1261" s="113"/>
      <c r="U1261" s="113"/>
      <c r="V1261" s="113">
        <v>6</v>
      </c>
      <c r="W1261" s="113"/>
      <c r="X1261" s="113">
        <v>6</v>
      </c>
      <c r="Y1261" s="113">
        <v>51</v>
      </c>
      <c r="Z1261" s="85">
        <v>11</v>
      </c>
      <c r="AA1261" s="85">
        <v>11</v>
      </c>
      <c r="AG1261" t="str">
        <f t="shared" si="252"/>
        <v>St. Johnsbury</v>
      </c>
      <c r="AH1261" t="s">
        <v>1820</v>
      </c>
      <c r="AI1261">
        <v>1</v>
      </c>
      <c r="AK1261" s="92">
        <v>50</v>
      </c>
      <c r="AL1261" s="94">
        <v>5</v>
      </c>
      <c r="AM1261" s="94">
        <v>55</v>
      </c>
      <c r="AN1261" s="98">
        <v>62200</v>
      </c>
      <c r="AO1261" s="98">
        <f t="shared" si="262"/>
        <v>50005</v>
      </c>
      <c r="AP1261" s="8" t="s">
        <v>1353</v>
      </c>
      <c r="AQ1261">
        <f t="shared" si="259"/>
        <v>5062200</v>
      </c>
    </row>
    <row r="1262" spans="1:43" ht="13" hidden="1" customHeight="1" outlineLevel="1">
      <c r="A1262" t="s">
        <v>2916</v>
      </c>
      <c r="B1262" s="8" t="s">
        <v>642</v>
      </c>
      <c r="C1262" s="1">
        <f t="shared" si="253"/>
        <v>420</v>
      </c>
      <c r="D1262" s="6">
        <f>IF(N1262&gt;0, RANK(N1262,(N1262:P1262,Q1262:AE1262)),0)</f>
        <v>2</v>
      </c>
      <c r="E1262" s="6">
        <f>IF(O1262&gt;0,RANK(O1262,(N1262:P1262,Q1262:AE1262)),0)</f>
        <v>1</v>
      </c>
      <c r="F1262" s="6">
        <f t="shared" si="254"/>
        <v>3</v>
      </c>
      <c r="G1262" s="1">
        <f t="shared" si="260"/>
        <v>47</v>
      </c>
      <c r="H1262" s="2">
        <f t="shared" si="261"/>
        <v>0.11190476190476191</v>
      </c>
      <c r="I1262" s="7"/>
      <c r="J1262" s="2">
        <f t="shared" si="255"/>
        <v>0.41190476190476188</v>
      </c>
      <c r="K1262" s="2">
        <f t="shared" si="256"/>
        <v>0.52380952380952384</v>
      </c>
      <c r="L1262" s="2">
        <f t="shared" si="257"/>
        <v>4.0476190476190478E-2</v>
      </c>
      <c r="M1262" s="2">
        <f t="shared" si="258"/>
        <v>2.3809523809523801E-2</v>
      </c>
      <c r="N1262" s="113">
        <v>173</v>
      </c>
      <c r="O1262" s="113">
        <v>220</v>
      </c>
      <c r="P1262" s="113">
        <v>17</v>
      </c>
      <c r="Q1262" s="113"/>
      <c r="R1262" s="113"/>
      <c r="S1262" s="113"/>
      <c r="T1262" s="113"/>
      <c r="U1262" s="113"/>
      <c r="V1262" s="113">
        <v>0</v>
      </c>
      <c r="W1262" s="113"/>
      <c r="X1262" s="113">
        <v>0</v>
      </c>
      <c r="Y1262" s="113">
        <v>4</v>
      </c>
      <c r="Z1262" s="85">
        <v>4</v>
      </c>
      <c r="AA1262" s="85">
        <v>2</v>
      </c>
      <c r="AG1262" t="str">
        <f t="shared" si="252"/>
        <v>Salisbury</v>
      </c>
      <c r="AH1262" t="s">
        <v>2391</v>
      </c>
      <c r="AI1262">
        <v>1</v>
      </c>
      <c r="AK1262" s="92">
        <v>50</v>
      </c>
      <c r="AL1262" s="94">
        <v>1</v>
      </c>
      <c r="AM1262" s="94">
        <v>85</v>
      </c>
      <c r="AN1262" s="98">
        <v>62575</v>
      </c>
      <c r="AO1262" s="98">
        <f t="shared" si="262"/>
        <v>50001</v>
      </c>
      <c r="AP1262" s="8" t="s">
        <v>1353</v>
      </c>
      <c r="AQ1262">
        <f t="shared" si="259"/>
        <v>5062575</v>
      </c>
    </row>
    <row r="1263" spans="1:43" ht="13" hidden="1" customHeight="1" outlineLevel="1">
      <c r="A1263" t="s">
        <v>2922</v>
      </c>
      <c r="B1263" s="8" t="s">
        <v>642</v>
      </c>
      <c r="C1263" s="1">
        <f t="shared" si="253"/>
        <v>158</v>
      </c>
      <c r="D1263" s="6">
        <f>IF(N1263&gt;0, RANK(N1263,(N1263:P1263,Q1263:AE1263)),0)</f>
        <v>2</v>
      </c>
      <c r="E1263" s="6">
        <f>IF(O1263&gt;0,RANK(O1263,(N1263:P1263,Q1263:AE1263)),0)</f>
        <v>1</v>
      </c>
      <c r="F1263" s="6">
        <f t="shared" si="254"/>
        <v>3</v>
      </c>
      <c r="G1263" s="1">
        <f t="shared" si="260"/>
        <v>9</v>
      </c>
      <c r="H1263" s="2">
        <f t="shared" si="261"/>
        <v>5.6962025316455694E-2</v>
      </c>
      <c r="I1263" s="7"/>
      <c r="J1263" s="2">
        <f t="shared" si="255"/>
        <v>0.379746835443038</v>
      </c>
      <c r="K1263" s="2">
        <f t="shared" si="256"/>
        <v>0.43670886075949367</v>
      </c>
      <c r="L1263" s="2">
        <f t="shared" si="257"/>
        <v>0.13291139240506328</v>
      </c>
      <c r="M1263" s="2">
        <f t="shared" si="258"/>
        <v>5.0632911392405056E-2</v>
      </c>
      <c r="N1263" s="113">
        <v>60</v>
      </c>
      <c r="O1263" s="113">
        <v>69</v>
      </c>
      <c r="P1263" s="113">
        <v>21</v>
      </c>
      <c r="Q1263" s="113"/>
      <c r="R1263" s="113"/>
      <c r="S1263" s="113"/>
      <c r="T1263" s="113"/>
      <c r="U1263" s="113"/>
      <c r="V1263" s="113">
        <v>2</v>
      </c>
      <c r="W1263" s="113"/>
      <c r="X1263" s="113">
        <v>0</v>
      </c>
      <c r="Y1263" s="113">
        <v>3</v>
      </c>
      <c r="Z1263" s="85">
        <v>2</v>
      </c>
      <c r="AA1263" s="85">
        <v>1</v>
      </c>
      <c r="AG1263" t="str">
        <f t="shared" si="252"/>
        <v>Sandgate</v>
      </c>
      <c r="AH1263" t="s">
        <v>2392</v>
      </c>
      <c r="AI1263">
        <v>1</v>
      </c>
      <c r="AK1263" s="92">
        <v>50</v>
      </c>
      <c r="AL1263" s="94">
        <v>3</v>
      </c>
      <c r="AM1263" s="94">
        <v>50</v>
      </c>
      <c r="AN1263" s="98">
        <v>62875</v>
      </c>
      <c r="AO1263" s="98">
        <f t="shared" si="262"/>
        <v>50003</v>
      </c>
      <c r="AP1263" s="8" t="s">
        <v>1353</v>
      </c>
      <c r="AQ1263">
        <f t="shared" si="259"/>
        <v>5062875</v>
      </c>
    </row>
    <row r="1264" spans="1:43" ht="13" hidden="1" customHeight="1" outlineLevel="1">
      <c r="A1264" t="s">
        <v>456</v>
      </c>
      <c r="B1264" s="8" t="s">
        <v>642</v>
      </c>
      <c r="C1264" s="1">
        <f t="shared" si="253"/>
        <v>24</v>
      </c>
      <c r="D1264" s="6">
        <f>IF(N1264&gt;0, RANK(N1264,(N1264:P1264,Q1264:AE1264)),0)</f>
        <v>2</v>
      </c>
      <c r="E1264" s="6">
        <f>IF(O1264&gt;0,RANK(O1264,(N1264:P1264,Q1264:AE1264)),0)</f>
        <v>1</v>
      </c>
      <c r="F1264" s="6">
        <f t="shared" si="254"/>
        <v>0</v>
      </c>
      <c r="G1264" s="1">
        <f t="shared" si="260"/>
        <v>6</v>
      </c>
      <c r="H1264" s="2">
        <f t="shared" si="261"/>
        <v>0.25</v>
      </c>
      <c r="I1264" s="7"/>
      <c r="J1264" s="2">
        <f t="shared" si="255"/>
        <v>0.33333333333333331</v>
      </c>
      <c r="K1264" s="2">
        <f t="shared" si="256"/>
        <v>0.58333333333333337</v>
      </c>
      <c r="L1264" s="2">
        <f t="shared" si="257"/>
        <v>0</v>
      </c>
      <c r="M1264" s="2">
        <f t="shared" si="258"/>
        <v>8.333333333333337E-2</v>
      </c>
      <c r="N1264" s="113">
        <v>8</v>
      </c>
      <c r="O1264" s="113">
        <v>14</v>
      </c>
      <c r="P1264" s="113">
        <v>0</v>
      </c>
      <c r="Q1264" s="113"/>
      <c r="R1264" s="113"/>
      <c r="S1264" s="113"/>
      <c r="T1264" s="113"/>
      <c r="U1264" s="113"/>
      <c r="V1264" s="113">
        <v>0</v>
      </c>
      <c r="W1264" s="113"/>
      <c r="X1264" s="113">
        <v>0</v>
      </c>
      <c r="Y1264" s="113">
        <v>1</v>
      </c>
      <c r="Z1264" s="85">
        <v>1</v>
      </c>
      <c r="AA1264" s="85">
        <v>0</v>
      </c>
      <c r="AG1264" t="str">
        <f t="shared" si="252"/>
        <v>Searsburg</v>
      </c>
      <c r="AH1264" t="s">
        <v>2392</v>
      </c>
      <c r="AI1264">
        <v>1</v>
      </c>
      <c r="AK1264" s="92">
        <v>50</v>
      </c>
      <c r="AL1264" s="94">
        <v>3</v>
      </c>
      <c r="AM1264" s="94">
        <v>55</v>
      </c>
      <c r="AN1264" s="98">
        <v>63175</v>
      </c>
      <c r="AO1264" s="98">
        <f t="shared" si="262"/>
        <v>50003</v>
      </c>
      <c r="AP1264" s="8" t="s">
        <v>1353</v>
      </c>
      <c r="AQ1264">
        <f t="shared" si="259"/>
        <v>5063175</v>
      </c>
    </row>
    <row r="1265" spans="1:43" ht="13" hidden="1" customHeight="1" outlineLevel="1">
      <c r="A1265" t="s">
        <v>2819</v>
      </c>
      <c r="B1265" s="8" t="s">
        <v>642</v>
      </c>
      <c r="C1265" s="1">
        <f t="shared" si="253"/>
        <v>1446</v>
      </c>
      <c r="D1265" s="6">
        <f>IF(N1265&gt;0, RANK(N1265,(N1265:P1265,Q1265:AE1265)),0)</f>
        <v>2</v>
      </c>
      <c r="E1265" s="6">
        <f>IF(O1265&gt;0,RANK(O1265,(N1265:P1265,Q1265:AE1265)),0)</f>
        <v>1</v>
      </c>
      <c r="F1265" s="6">
        <f t="shared" si="254"/>
        <v>3</v>
      </c>
      <c r="G1265" s="1">
        <f t="shared" si="260"/>
        <v>176</v>
      </c>
      <c r="H1265" s="2">
        <f t="shared" si="261"/>
        <v>0.12171507607192254</v>
      </c>
      <c r="I1265" s="7"/>
      <c r="J1265" s="2">
        <f t="shared" si="255"/>
        <v>0.39764868603042874</v>
      </c>
      <c r="K1265" s="2">
        <f t="shared" si="256"/>
        <v>0.51936376210235136</v>
      </c>
      <c r="L1265" s="2">
        <f t="shared" si="257"/>
        <v>5.2558782849239281E-2</v>
      </c>
      <c r="M1265" s="2">
        <f t="shared" si="258"/>
        <v>3.0428769017980674E-2</v>
      </c>
      <c r="N1265" s="113">
        <v>575</v>
      </c>
      <c r="O1265" s="113">
        <v>751</v>
      </c>
      <c r="P1265" s="113">
        <v>76</v>
      </c>
      <c r="Q1265" s="113"/>
      <c r="R1265" s="113"/>
      <c r="S1265" s="113"/>
      <c r="T1265" s="113"/>
      <c r="U1265" s="113"/>
      <c r="V1265" s="113">
        <v>3</v>
      </c>
      <c r="W1265" s="113"/>
      <c r="X1265" s="113">
        <v>2</v>
      </c>
      <c r="Y1265" s="113">
        <v>22</v>
      </c>
      <c r="Z1265" s="85">
        <v>6</v>
      </c>
      <c r="AA1265" s="85">
        <v>11</v>
      </c>
      <c r="AG1265" t="str">
        <f t="shared" si="252"/>
        <v>Shaftsbury</v>
      </c>
      <c r="AH1265" t="s">
        <v>2392</v>
      </c>
      <c r="AI1265">
        <v>1</v>
      </c>
      <c r="AK1265" s="92">
        <v>50</v>
      </c>
      <c r="AL1265" s="94">
        <v>3</v>
      </c>
      <c r="AM1265" s="94">
        <v>60</v>
      </c>
      <c r="AN1265" s="98">
        <v>63550</v>
      </c>
      <c r="AO1265" s="98">
        <f t="shared" si="262"/>
        <v>50003</v>
      </c>
      <c r="AP1265" s="8" t="s">
        <v>1353</v>
      </c>
      <c r="AQ1265">
        <f t="shared" si="259"/>
        <v>5063550</v>
      </c>
    </row>
    <row r="1266" spans="1:43" ht="13" hidden="1" customHeight="1" outlineLevel="1">
      <c r="A1266" t="s">
        <v>2543</v>
      </c>
      <c r="B1266" s="8" t="s">
        <v>642</v>
      </c>
      <c r="C1266" s="1">
        <f t="shared" si="253"/>
        <v>472</v>
      </c>
      <c r="D1266" s="6">
        <f>IF(N1266&gt;0, RANK(N1266,(N1266:P1266,Q1266:AE1266)),0)</f>
        <v>2</v>
      </c>
      <c r="E1266" s="6">
        <f>IF(O1266&gt;0,RANK(O1266,(N1266:P1266,Q1266:AE1266)),0)</f>
        <v>1</v>
      </c>
      <c r="F1266" s="6">
        <f t="shared" si="254"/>
        <v>3</v>
      </c>
      <c r="G1266" s="1">
        <f t="shared" si="260"/>
        <v>15</v>
      </c>
      <c r="H1266" s="2">
        <f t="shared" si="261"/>
        <v>3.1779661016949151E-2</v>
      </c>
      <c r="I1266" s="7"/>
      <c r="J1266" s="2">
        <f t="shared" si="255"/>
        <v>0.42584745762711862</v>
      </c>
      <c r="K1266" s="2">
        <f t="shared" si="256"/>
        <v>0.4576271186440678</v>
      </c>
      <c r="L1266" s="2">
        <f t="shared" si="257"/>
        <v>8.8983050847457626E-2</v>
      </c>
      <c r="M1266" s="2">
        <f t="shared" si="258"/>
        <v>2.7542372881355956E-2</v>
      </c>
      <c r="N1266" s="113">
        <v>201</v>
      </c>
      <c r="O1266" s="113">
        <v>216</v>
      </c>
      <c r="P1266" s="113">
        <v>42</v>
      </c>
      <c r="Q1266" s="113"/>
      <c r="R1266" s="113"/>
      <c r="S1266" s="113"/>
      <c r="T1266" s="113"/>
      <c r="U1266" s="113"/>
      <c r="V1266" s="113">
        <v>4</v>
      </c>
      <c r="W1266" s="113"/>
      <c r="X1266" s="113">
        <v>0</v>
      </c>
      <c r="Y1266" s="113">
        <v>5</v>
      </c>
      <c r="Z1266" s="85">
        <v>3</v>
      </c>
      <c r="AA1266" s="85">
        <v>1</v>
      </c>
      <c r="AG1266" t="str">
        <f t="shared" si="252"/>
        <v>Sharon</v>
      </c>
      <c r="AH1266" t="s">
        <v>917</v>
      </c>
      <c r="AI1266">
        <v>1</v>
      </c>
      <c r="AK1266" s="92">
        <v>50</v>
      </c>
      <c r="AL1266" s="94">
        <v>27</v>
      </c>
      <c r="AM1266" s="94">
        <v>85</v>
      </c>
      <c r="AN1266" s="98">
        <v>63775</v>
      </c>
      <c r="AO1266" s="98">
        <f t="shared" si="262"/>
        <v>50027</v>
      </c>
      <c r="AP1266" s="8" t="s">
        <v>1353</v>
      </c>
      <c r="AQ1266">
        <f t="shared" si="259"/>
        <v>5063775</v>
      </c>
    </row>
    <row r="1267" spans="1:43" ht="13" hidden="1" customHeight="1" outlineLevel="1">
      <c r="A1267" t="s">
        <v>37</v>
      </c>
      <c r="B1267" s="8" t="s">
        <v>642</v>
      </c>
      <c r="C1267" s="1">
        <f t="shared" si="253"/>
        <v>171</v>
      </c>
      <c r="D1267" s="6">
        <f>IF(N1267&gt;0, RANK(N1267,(N1267:P1267,Q1267:AE1267)),0)</f>
        <v>1</v>
      </c>
      <c r="E1267" s="6">
        <f>IF(O1267&gt;0,RANK(O1267,(N1267:P1267,Q1267:AE1267)),0)</f>
        <v>2</v>
      </c>
      <c r="F1267" s="6">
        <f t="shared" si="254"/>
        <v>3</v>
      </c>
      <c r="G1267" s="1">
        <f t="shared" si="260"/>
        <v>9</v>
      </c>
      <c r="H1267" s="2">
        <f t="shared" si="261"/>
        <v>5.2631578947368418E-2</v>
      </c>
      <c r="I1267" s="7"/>
      <c r="J1267" s="2">
        <f t="shared" si="255"/>
        <v>0.43274853801169588</v>
      </c>
      <c r="K1267" s="2">
        <f t="shared" si="256"/>
        <v>0.38011695906432746</v>
      </c>
      <c r="L1267" s="2">
        <f t="shared" si="257"/>
        <v>0.12280701754385964</v>
      </c>
      <c r="M1267" s="2">
        <f t="shared" si="258"/>
        <v>6.4327485380117011E-2</v>
      </c>
      <c r="N1267" s="113">
        <v>74</v>
      </c>
      <c r="O1267" s="113">
        <v>65</v>
      </c>
      <c r="P1267" s="113">
        <v>21</v>
      </c>
      <c r="Q1267" s="113"/>
      <c r="R1267" s="113"/>
      <c r="S1267" s="113"/>
      <c r="T1267" s="113"/>
      <c r="U1267" s="113"/>
      <c r="V1267" s="113">
        <v>0</v>
      </c>
      <c r="W1267" s="113"/>
      <c r="X1267" s="113">
        <v>0</v>
      </c>
      <c r="Y1267" s="113">
        <v>5</v>
      </c>
      <c r="Z1267" s="85">
        <v>4</v>
      </c>
      <c r="AA1267" s="85">
        <v>2</v>
      </c>
      <c r="AG1267" t="str">
        <f t="shared" si="252"/>
        <v>Sheffield</v>
      </c>
      <c r="AH1267" t="s">
        <v>1820</v>
      </c>
      <c r="AI1267">
        <v>1</v>
      </c>
      <c r="AK1267" s="92">
        <v>50</v>
      </c>
      <c r="AL1267" s="94">
        <v>5</v>
      </c>
      <c r="AM1267" s="94">
        <v>60</v>
      </c>
      <c r="AN1267" s="98">
        <v>64075</v>
      </c>
      <c r="AO1267" s="98">
        <f t="shared" si="262"/>
        <v>50005</v>
      </c>
      <c r="AP1267" s="8" t="s">
        <v>1353</v>
      </c>
      <c r="AQ1267">
        <f t="shared" si="259"/>
        <v>5064075</v>
      </c>
    </row>
    <row r="1268" spans="1:43" ht="13" hidden="1" customHeight="1" outlineLevel="1">
      <c r="A1268" t="s">
        <v>256</v>
      </c>
      <c r="B1268" s="8" t="s">
        <v>642</v>
      </c>
      <c r="C1268" s="1">
        <f t="shared" si="253"/>
        <v>3047</v>
      </c>
      <c r="D1268" s="6">
        <f>IF(N1268&gt;0, RANK(N1268,(N1268:P1268,Q1268:AE1268)),0)</f>
        <v>2</v>
      </c>
      <c r="E1268" s="6">
        <f>IF(O1268&gt;0,RANK(O1268,(N1268:P1268,Q1268:AE1268)),0)</f>
        <v>1</v>
      </c>
      <c r="F1268" s="6">
        <f t="shared" si="254"/>
        <v>3</v>
      </c>
      <c r="G1268" s="1">
        <f t="shared" si="260"/>
        <v>622</v>
      </c>
      <c r="H1268" s="2">
        <f t="shared" si="261"/>
        <v>0.20413521496553988</v>
      </c>
      <c r="I1268" s="7"/>
      <c r="J1268" s="2">
        <f t="shared" si="255"/>
        <v>0.37216934689858877</v>
      </c>
      <c r="K1268" s="2">
        <f t="shared" si="256"/>
        <v>0.57630456186412871</v>
      </c>
      <c r="L1268" s="2">
        <f t="shared" si="257"/>
        <v>3.9382999671808333E-2</v>
      </c>
      <c r="M1268" s="2">
        <f t="shared" si="258"/>
        <v>1.2143091565474246E-2</v>
      </c>
      <c r="N1268" s="113">
        <v>1134</v>
      </c>
      <c r="O1268" s="113">
        <v>1756</v>
      </c>
      <c r="P1268" s="113">
        <v>120</v>
      </c>
      <c r="Q1268" s="113"/>
      <c r="R1268" s="113"/>
      <c r="S1268" s="113"/>
      <c r="T1268" s="113"/>
      <c r="U1268" s="113"/>
      <c r="V1268" s="113">
        <v>5</v>
      </c>
      <c r="W1268" s="113"/>
      <c r="X1268" s="113">
        <v>2</v>
      </c>
      <c r="Y1268" s="113">
        <v>13</v>
      </c>
      <c r="Z1268" s="85">
        <v>8</v>
      </c>
      <c r="AA1268" s="85">
        <v>9</v>
      </c>
      <c r="AG1268" t="str">
        <f t="shared" si="252"/>
        <v>Shelburne</v>
      </c>
      <c r="AH1268" t="s">
        <v>1116</v>
      </c>
      <c r="AI1268">
        <v>1</v>
      </c>
      <c r="AK1268" s="92">
        <v>50</v>
      </c>
      <c r="AL1268" s="94">
        <v>7</v>
      </c>
      <c r="AM1268" s="94">
        <v>65</v>
      </c>
      <c r="AN1268" s="98">
        <v>64300</v>
      </c>
      <c r="AO1268" s="98">
        <f t="shared" si="262"/>
        <v>50007</v>
      </c>
      <c r="AP1268" s="8" t="s">
        <v>1353</v>
      </c>
      <c r="AQ1268">
        <f t="shared" si="259"/>
        <v>5064300</v>
      </c>
    </row>
    <row r="1269" spans="1:43" ht="13" hidden="1" customHeight="1" outlineLevel="1">
      <c r="A1269" t="s">
        <v>2305</v>
      </c>
      <c r="B1269" s="8" t="s">
        <v>642</v>
      </c>
      <c r="C1269" s="1">
        <f t="shared" si="253"/>
        <v>497</v>
      </c>
      <c r="D1269" s="6">
        <f>IF(N1269&gt;0, RANK(N1269,(N1269:P1269,Q1269:AE1269)),0)</f>
        <v>2</v>
      </c>
      <c r="E1269" s="6">
        <f>IF(O1269&gt;0,RANK(O1269,(N1269:P1269,Q1269:AE1269)),0)</f>
        <v>1</v>
      </c>
      <c r="F1269" s="6">
        <f t="shared" si="254"/>
        <v>3</v>
      </c>
      <c r="G1269" s="1">
        <f t="shared" si="260"/>
        <v>19</v>
      </c>
      <c r="H1269" s="2">
        <f t="shared" si="261"/>
        <v>3.8229376257545272E-2</v>
      </c>
      <c r="I1269" s="7"/>
      <c r="J1269" s="2">
        <f t="shared" si="255"/>
        <v>0.45070422535211269</v>
      </c>
      <c r="K1269" s="2">
        <f t="shared" si="256"/>
        <v>0.48893360160965793</v>
      </c>
      <c r="L1269" s="2">
        <f t="shared" si="257"/>
        <v>4.6277665995975853E-2</v>
      </c>
      <c r="M1269" s="2">
        <f t="shared" si="258"/>
        <v>1.4084507042253475E-2</v>
      </c>
      <c r="N1269" s="113">
        <v>224</v>
      </c>
      <c r="O1269" s="113">
        <v>243</v>
      </c>
      <c r="P1269" s="113">
        <v>23</v>
      </c>
      <c r="Q1269" s="113"/>
      <c r="R1269" s="113"/>
      <c r="S1269" s="113"/>
      <c r="T1269" s="113"/>
      <c r="U1269" s="113"/>
      <c r="V1269" s="113">
        <v>0</v>
      </c>
      <c r="W1269" s="113"/>
      <c r="X1269" s="113">
        <v>0</v>
      </c>
      <c r="Y1269" s="113">
        <v>3</v>
      </c>
      <c r="Z1269" s="85">
        <v>1</v>
      </c>
      <c r="AA1269" s="85">
        <v>3</v>
      </c>
      <c r="AG1269" t="str">
        <f t="shared" si="252"/>
        <v>Sheldon</v>
      </c>
      <c r="AH1269" t="s">
        <v>2924</v>
      </c>
      <c r="AI1269">
        <v>1</v>
      </c>
      <c r="AK1269" s="92">
        <v>50</v>
      </c>
      <c r="AL1269" s="94">
        <v>11</v>
      </c>
      <c r="AM1269" s="94">
        <v>75</v>
      </c>
      <c r="AN1269" s="98">
        <v>64600</v>
      </c>
      <c r="AO1269" s="98">
        <f t="shared" si="262"/>
        <v>50011</v>
      </c>
      <c r="AP1269" s="8" t="s">
        <v>1353</v>
      </c>
      <c r="AQ1269">
        <f t="shared" si="259"/>
        <v>5064600</v>
      </c>
    </row>
    <row r="1270" spans="1:43" ht="13" hidden="1" customHeight="1" outlineLevel="1">
      <c r="A1270" t="s">
        <v>942</v>
      </c>
      <c r="B1270" s="8" t="s">
        <v>642</v>
      </c>
      <c r="C1270" s="1">
        <f>SUM(N1270:AE1270)</f>
        <v>414</v>
      </c>
      <c r="D1270" s="6">
        <f>IF(N1270&gt;0, RANK(N1270,(N1270:P1270,Q1270:AE1270)),0)</f>
        <v>2</v>
      </c>
      <c r="E1270" s="6">
        <f>IF(O1270&gt;0,RANK(O1270,(N1270:P1270,Q1270:AE1270)),0)</f>
        <v>1</v>
      </c>
      <c r="F1270" s="6">
        <f>IF(P1270&gt;0,RANK(P1270,(N1270:AE1270)),0)</f>
        <v>3</v>
      </c>
      <c r="G1270" s="1">
        <f>IF(C1270&gt;0,MAX(N1270:P1270)-LARGE(N1270:P1270,2),0)</f>
        <v>148</v>
      </c>
      <c r="H1270" s="2">
        <f>IF(C1270&gt;0,G1270/C1270,0)</f>
        <v>0.35748792270531399</v>
      </c>
      <c r="I1270" s="7"/>
      <c r="J1270" s="2">
        <f>IF(C1270=0,"-",N1270/C1270)</f>
        <v>0.26570048309178745</v>
      </c>
      <c r="K1270" s="2">
        <f>IF(C1270=0,"-",O1270/C1270)</f>
        <v>0.62318840579710144</v>
      </c>
      <c r="L1270" s="2">
        <f>IF(C1270=0,"-",P1270/C1270)</f>
        <v>6.5217391304347824E-2</v>
      </c>
      <c r="M1270" s="2">
        <f>IF(C1270=0,"-",(1-J1270-K1270-L1270))</f>
        <v>4.5893719806763225E-2</v>
      </c>
      <c r="N1270" s="113">
        <v>110</v>
      </c>
      <c r="O1270" s="113">
        <v>258</v>
      </c>
      <c r="P1270" s="113">
        <v>27</v>
      </c>
      <c r="Q1270" s="113"/>
      <c r="R1270" s="113"/>
      <c r="S1270" s="113"/>
      <c r="T1270" s="113"/>
      <c r="U1270" s="113"/>
      <c r="V1270" s="113">
        <v>4</v>
      </c>
      <c r="W1270" s="113"/>
      <c r="X1270" s="113">
        <v>0</v>
      </c>
      <c r="Y1270" s="113">
        <v>9</v>
      </c>
      <c r="Z1270" s="85">
        <v>3</v>
      </c>
      <c r="AA1270" s="85">
        <v>3</v>
      </c>
      <c r="AG1270" t="str">
        <f>A1270</f>
        <v>Sherburne</v>
      </c>
      <c r="AH1270" t="s">
        <v>724</v>
      </c>
      <c r="AI1270">
        <v>1</v>
      </c>
      <c r="AK1270" s="92">
        <v>50</v>
      </c>
      <c r="AL1270" s="94">
        <v>21</v>
      </c>
      <c r="AM1270" s="94">
        <v>47</v>
      </c>
      <c r="AN1270" s="98">
        <v>37685</v>
      </c>
      <c r="AO1270" s="98">
        <f>AK1270*1000+AL1270</f>
        <v>50021</v>
      </c>
      <c r="AP1270" s="8" t="s">
        <v>1353</v>
      </c>
      <c r="AQ1270">
        <f>AK1270*100000+AN1270</f>
        <v>5037685</v>
      </c>
    </row>
    <row r="1271" spans="1:43" ht="13" hidden="1" customHeight="1" outlineLevel="1">
      <c r="A1271" t="s">
        <v>2306</v>
      </c>
      <c r="B1271" s="8" t="s">
        <v>642</v>
      </c>
      <c r="C1271" s="1">
        <f t="shared" si="253"/>
        <v>454</v>
      </c>
      <c r="D1271" s="6">
        <f>IF(N1271&gt;0, RANK(N1271,(N1271:P1271,Q1271:AE1271)),0)</f>
        <v>2</v>
      </c>
      <c r="E1271" s="6">
        <f>IF(O1271&gt;0,RANK(O1271,(N1271:P1271,Q1271:AE1271)),0)</f>
        <v>1</v>
      </c>
      <c r="F1271" s="6">
        <f t="shared" si="254"/>
        <v>3</v>
      </c>
      <c r="G1271" s="1">
        <f t="shared" si="260"/>
        <v>25</v>
      </c>
      <c r="H1271" s="2">
        <f t="shared" si="261"/>
        <v>5.5066079295154183E-2</v>
      </c>
      <c r="I1271" s="7"/>
      <c r="J1271" s="2">
        <f t="shared" si="255"/>
        <v>0.41409691629955947</v>
      </c>
      <c r="K1271" s="2">
        <f t="shared" si="256"/>
        <v>0.46916299559471364</v>
      </c>
      <c r="L1271" s="2">
        <f t="shared" si="257"/>
        <v>6.8281938325991193E-2</v>
      </c>
      <c r="M1271" s="2">
        <f t="shared" si="258"/>
        <v>4.8458149779735699E-2</v>
      </c>
      <c r="N1271" s="113">
        <v>188</v>
      </c>
      <c r="O1271" s="113">
        <v>213</v>
      </c>
      <c r="P1271" s="113">
        <v>31</v>
      </c>
      <c r="Q1271" s="113"/>
      <c r="R1271" s="113"/>
      <c r="S1271" s="113"/>
      <c r="T1271" s="113"/>
      <c r="U1271" s="113"/>
      <c r="V1271" s="113">
        <v>3</v>
      </c>
      <c r="W1271" s="113"/>
      <c r="X1271" s="113">
        <v>1</v>
      </c>
      <c r="Y1271" s="113">
        <v>9</v>
      </c>
      <c r="Z1271" s="85">
        <v>6</v>
      </c>
      <c r="AA1271" s="85">
        <v>3</v>
      </c>
      <c r="AG1271" t="str">
        <f t="shared" si="252"/>
        <v>Shoreham</v>
      </c>
      <c r="AH1271" t="s">
        <v>2391</v>
      </c>
      <c r="AI1271">
        <v>1</v>
      </c>
      <c r="AK1271" s="92">
        <v>50</v>
      </c>
      <c r="AL1271" s="94">
        <v>1</v>
      </c>
      <c r="AM1271" s="94">
        <v>90</v>
      </c>
      <c r="AN1271" s="98">
        <v>65050</v>
      </c>
      <c r="AO1271" s="98">
        <f t="shared" si="262"/>
        <v>50001</v>
      </c>
      <c r="AP1271" s="8" t="s">
        <v>1353</v>
      </c>
      <c r="AQ1271">
        <f t="shared" si="259"/>
        <v>5065050</v>
      </c>
    </row>
    <row r="1272" spans="1:43" ht="13" hidden="1" customHeight="1" outlineLevel="1">
      <c r="A1272" t="s">
        <v>1778</v>
      </c>
      <c r="B1272" s="8" t="s">
        <v>642</v>
      </c>
      <c r="C1272" s="1">
        <f t="shared" si="253"/>
        <v>519</v>
      </c>
      <c r="D1272" s="6">
        <f>IF(N1272&gt;0, RANK(N1272,(N1272:P1272,Q1272:AE1272)),0)</f>
        <v>2</v>
      </c>
      <c r="E1272" s="6">
        <f>IF(O1272&gt;0,RANK(O1272,(N1272:P1272,Q1272:AE1272)),0)</f>
        <v>1</v>
      </c>
      <c r="F1272" s="6">
        <f t="shared" si="254"/>
        <v>3</v>
      </c>
      <c r="G1272" s="1">
        <f t="shared" si="260"/>
        <v>124</v>
      </c>
      <c r="H1272" s="2">
        <f t="shared" si="261"/>
        <v>0.23892100192678228</v>
      </c>
      <c r="I1272" s="7"/>
      <c r="J1272" s="2">
        <f t="shared" si="255"/>
        <v>0.31791907514450868</v>
      </c>
      <c r="K1272" s="2">
        <f t="shared" si="256"/>
        <v>0.55684007707129091</v>
      </c>
      <c r="L1272" s="2">
        <f t="shared" si="257"/>
        <v>8.477842003853564E-2</v>
      </c>
      <c r="M1272" s="2">
        <f t="shared" si="258"/>
        <v>4.0462427745664775E-2</v>
      </c>
      <c r="N1272" s="113">
        <v>165</v>
      </c>
      <c r="O1272" s="113">
        <v>289</v>
      </c>
      <c r="P1272" s="113">
        <v>44</v>
      </c>
      <c r="Q1272" s="113"/>
      <c r="R1272" s="113"/>
      <c r="S1272" s="113"/>
      <c r="T1272" s="113"/>
      <c r="U1272" s="113"/>
      <c r="V1272" s="113">
        <v>1</v>
      </c>
      <c r="W1272" s="113"/>
      <c r="X1272" s="113">
        <v>2</v>
      </c>
      <c r="Y1272" s="113">
        <v>11</v>
      </c>
      <c r="Z1272" s="85">
        <v>6</v>
      </c>
      <c r="AA1272" s="85">
        <v>1</v>
      </c>
      <c r="AG1272" t="str">
        <f t="shared" si="252"/>
        <v>Shrewsbury</v>
      </c>
      <c r="AH1272" t="s">
        <v>724</v>
      </c>
      <c r="AI1272">
        <v>1</v>
      </c>
      <c r="AK1272" s="92">
        <v>50</v>
      </c>
      <c r="AL1272" s="94">
        <v>21</v>
      </c>
      <c r="AM1272" s="94">
        <v>110</v>
      </c>
      <c r="AN1272" s="98">
        <v>65275</v>
      </c>
      <c r="AO1272" s="98">
        <f t="shared" si="262"/>
        <v>50021</v>
      </c>
      <c r="AP1272" s="8" t="s">
        <v>1353</v>
      </c>
      <c r="AQ1272">
        <f t="shared" si="259"/>
        <v>5065275</v>
      </c>
    </row>
    <row r="1273" spans="1:43" ht="13" hidden="1" customHeight="1" outlineLevel="1">
      <c r="A1273" t="s">
        <v>1027</v>
      </c>
      <c r="B1273" s="8" t="s">
        <v>642</v>
      </c>
      <c r="C1273" s="1">
        <f t="shared" si="253"/>
        <v>5956</v>
      </c>
      <c r="D1273" s="6">
        <f>IF(N1273&gt;0, RANK(N1273,(N1273:P1273,Q1273:AE1273)),0)</f>
        <v>2</v>
      </c>
      <c r="E1273" s="6">
        <f>IF(O1273&gt;0,RANK(O1273,(N1273:P1273,Q1273:AE1273)),0)</f>
        <v>1</v>
      </c>
      <c r="F1273" s="6">
        <f t="shared" si="254"/>
        <v>3</v>
      </c>
      <c r="G1273" s="1">
        <f t="shared" si="260"/>
        <v>849</v>
      </c>
      <c r="H1273" s="2">
        <f t="shared" si="261"/>
        <v>0.14254533243787776</v>
      </c>
      <c r="I1273" s="7"/>
      <c r="J1273" s="2">
        <f t="shared" si="255"/>
        <v>0.39707857622565479</v>
      </c>
      <c r="K1273" s="2">
        <f t="shared" si="256"/>
        <v>0.5396239086635326</v>
      </c>
      <c r="L1273" s="2">
        <f t="shared" si="257"/>
        <v>4.6675621222296841E-2</v>
      </c>
      <c r="M1273" s="2">
        <f t="shared" si="258"/>
        <v>1.6621893888515767E-2</v>
      </c>
      <c r="N1273" s="113">
        <v>2365</v>
      </c>
      <c r="O1273" s="113">
        <v>3214</v>
      </c>
      <c r="P1273" s="113">
        <v>278</v>
      </c>
      <c r="Q1273" s="113"/>
      <c r="R1273" s="113"/>
      <c r="S1273" s="113"/>
      <c r="T1273" s="113"/>
      <c r="U1273" s="113"/>
      <c r="V1273" s="113">
        <v>6</v>
      </c>
      <c r="W1273" s="113"/>
      <c r="X1273" s="113">
        <v>5</v>
      </c>
      <c r="Y1273" s="113">
        <v>35</v>
      </c>
      <c r="Z1273" s="85">
        <v>30</v>
      </c>
      <c r="AA1273" s="85">
        <v>23</v>
      </c>
      <c r="AG1273" t="str">
        <f t="shared" si="252"/>
        <v>South Burlington</v>
      </c>
      <c r="AH1273" t="s">
        <v>1116</v>
      </c>
      <c r="AI1273">
        <v>1</v>
      </c>
      <c r="AK1273" s="92">
        <v>50</v>
      </c>
      <c r="AL1273" s="94">
        <v>7</v>
      </c>
      <c r="AM1273" s="94">
        <v>70</v>
      </c>
      <c r="AN1273" s="98">
        <v>66175</v>
      </c>
      <c r="AO1273" s="98">
        <f t="shared" si="262"/>
        <v>50007</v>
      </c>
      <c r="AP1273" s="8" t="s">
        <v>2485</v>
      </c>
      <c r="AQ1273">
        <f t="shared" si="259"/>
        <v>5066175</v>
      </c>
    </row>
    <row r="1274" spans="1:43" ht="13" hidden="1" customHeight="1" outlineLevel="1">
      <c r="A1274" t="s">
        <v>1028</v>
      </c>
      <c r="B1274" s="8" t="s">
        <v>642</v>
      </c>
      <c r="C1274" s="1">
        <f t="shared" si="253"/>
        <v>763</v>
      </c>
      <c r="D1274" s="6">
        <f>IF(N1274&gt;0, RANK(N1274,(N1274:P1274,Q1274:AE1274)),0)</f>
        <v>2</v>
      </c>
      <c r="E1274" s="6">
        <f>IF(O1274&gt;0,RANK(O1274,(N1274:P1274,Q1274:AE1274)),0)</f>
        <v>1</v>
      </c>
      <c r="F1274" s="6">
        <f t="shared" si="254"/>
        <v>3</v>
      </c>
      <c r="G1274" s="1">
        <f t="shared" si="260"/>
        <v>27</v>
      </c>
      <c r="H1274" s="2">
        <f t="shared" si="261"/>
        <v>3.5386631716906945E-2</v>
      </c>
      <c r="I1274" s="7"/>
      <c r="J1274" s="2">
        <f t="shared" si="255"/>
        <v>0.45216251638269989</v>
      </c>
      <c r="K1274" s="2">
        <f t="shared" si="256"/>
        <v>0.48754914809960681</v>
      </c>
      <c r="L1274" s="2">
        <f t="shared" si="257"/>
        <v>3.669724770642202E-2</v>
      </c>
      <c r="M1274" s="2">
        <f t="shared" si="258"/>
        <v>2.3591087811271283E-2</v>
      </c>
      <c r="N1274" s="113">
        <v>345</v>
      </c>
      <c r="O1274" s="113">
        <v>372</v>
      </c>
      <c r="P1274" s="113">
        <v>28</v>
      </c>
      <c r="Q1274" s="113"/>
      <c r="R1274" s="113"/>
      <c r="S1274" s="113"/>
      <c r="T1274" s="113"/>
      <c r="U1274" s="113"/>
      <c r="V1274" s="113">
        <v>2</v>
      </c>
      <c r="W1274" s="113"/>
      <c r="X1274" s="113">
        <v>2</v>
      </c>
      <c r="Y1274" s="113">
        <v>6</v>
      </c>
      <c r="Z1274" s="85">
        <v>4</v>
      </c>
      <c r="AA1274" s="85">
        <v>4</v>
      </c>
      <c r="AG1274" t="str">
        <f t="shared" si="252"/>
        <v>South Hero</v>
      </c>
      <c r="AH1274" t="s">
        <v>1392</v>
      </c>
      <c r="AI1274">
        <v>1</v>
      </c>
      <c r="AK1274" s="92">
        <v>50</v>
      </c>
      <c r="AL1274" s="94">
        <v>13</v>
      </c>
      <c r="AM1274" s="94">
        <v>25</v>
      </c>
      <c r="AN1274" s="98">
        <v>67000</v>
      </c>
      <c r="AO1274" s="98">
        <f t="shared" si="262"/>
        <v>50013</v>
      </c>
      <c r="AP1274" s="8" t="s">
        <v>1353</v>
      </c>
      <c r="AQ1274">
        <f t="shared" si="259"/>
        <v>5067000</v>
      </c>
    </row>
    <row r="1275" spans="1:43" ht="13" hidden="1" customHeight="1" outlineLevel="1">
      <c r="A1275" t="s">
        <v>1330</v>
      </c>
      <c r="B1275" s="8" t="s">
        <v>642</v>
      </c>
      <c r="C1275" s="1">
        <f t="shared" si="253"/>
        <v>3319</v>
      </c>
      <c r="D1275" s="6">
        <f>IF(N1275&gt;0, RANK(N1275,(N1275:P1275,Q1275:AE1275)),0)</f>
        <v>2</v>
      </c>
      <c r="E1275" s="6">
        <f>IF(O1275&gt;0,RANK(O1275,(N1275:P1275,Q1275:AE1275)),0)</f>
        <v>1</v>
      </c>
      <c r="F1275" s="6">
        <f t="shared" si="254"/>
        <v>3</v>
      </c>
      <c r="G1275" s="1">
        <f t="shared" si="260"/>
        <v>292</v>
      </c>
      <c r="H1275" s="2">
        <f t="shared" si="261"/>
        <v>8.797830671889123E-2</v>
      </c>
      <c r="I1275" s="7"/>
      <c r="J1275" s="2">
        <f t="shared" si="255"/>
        <v>0.41096715878276591</v>
      </c>
      <c r="K1275" s="2">
        <f t="shared" si="256"/>
        <v>0.49894546550165714</v>
      </c>
      <c r="L1275" s="2">
        <f t="shared" si="257"/>
        <v>4.5194335643266047E-2</v>
      </c>
      <c r="M1275" s="2">
        <f t="shared" si="258"/>
        <v>4.4893040072310909E-2</v>
      </c>
      <c r="N1275" s="113">
        <v>1364</v>
      </c>
      <c r="O1275" s="113">
        <v>1656</v>
      </c>
      <c r="P1275" s="113">
        <v>150</v>
      </c>
      <c r="Q1275" s="113"/>
      <c r="R1275" s="113"/>
      <c r="S1275" s="113"/>
      <c r="T1275" s="113"/>
      <c r="U1275" s="113"/>
      <c r="V1275" s="113">
        <v>8</v>
      </c>
      <c r="W1275" s="113"/>
      <c r="X1275" s="113">
        <v>2</v>
      </c>
      <c r="Y1275" s="113">
        <v>91</v>
      </c>
      <c r="Z1275" s="85">
        <v>26</v>
      </c>
      <c r="AA1275" s="85">
        <v>22</v>
      </c>
      <c r="AG1275" t="str">
        <f t="shared" si="252"/>
        <v>Springfield</v>
      </c>
      <c r="AH1275" t="s">
        <v>917</v>
      </c>
      <c r="AI1275">
        <v>1</v>
      </c>
      <c r="AK1275" s="92">
        <v>50</v>
      </c>
      <c r="AL1275" s="94">
        <v>27</v>
      </c>
      <c r="AM1275" s="94">
        <v>90</v>
      </c>
      <c r="AN1275" s="98">
        <v>69550</v>
      </c>
      <c r="AO1275" s="98">
        <f t="shared" si="262"/>
        <v>50027</v>
      </c>
      <c r="AP1275" s="8" t="s">
        <v>1353</v>
      </c>
      <c r="AQ1275">
        <f t="shared" si="259"/>
        <v>5069550</v>
      </c>
    </row>
    <row r="1276" spans="1:43" ht="13" hidden="1" customHeight="1" outlineLevel="1">
      <c r="A1276" t="s">
        <v>740</v>
      </c>
      <c r="B1276" s="8" t="s">
        <v>642</v>
      </c>
      <c r="C1276" s="1">
        <f t="shared" si="253"/>
        <v>269</v>
      </c>
      <c r="D1276" s="6">
        <f>IF(N1276&gt;0, RANK(N1276,(N1276:P1276,Q1276:AE1276)),0)</f>
        <v>2</v>
      </c>
      <c r="E1276" s="6">
        <f>IF(O1276&gt;0,RANK(O1276,(N1276:P1276,Q1276:AE1276)),0)</f>
        <v>1</v>
      </c>
      <c r="F1276" s="6">
        <f t="shared" si="254"/>
        <v>3</v>
      </c>
      <c r="G1276" s="1">
        <f t="shared" si="260"/>
        <v>62</v>
      </c>
      <c r="H1276" s="2">
        <f t="shared" si="261"/>
        <v>0.23048327137546468</v>
      </c>
      <c r="I1276" s="7"/>
      <c r="J1276" s="2">
        <f t="shared" si="255"/>
        <v>0.33828996282527879</v>
      </c>
      <c r="K1276" s="2">
        <f t="shared" si="256"/>
        <v>0.56877323420074355</v>
      </c>
      <c r="L1276" s="2">
        <f t="shared" si="257"/>
        <v>3.717472118959108E-2</v>
      </c>
      <c r="M1276" s="2">
        <f t="shared" si="258"/>
        <v>5.5762081784386582E-2</v>
      </c>
      <c r="N1276" s="113">
        <v>91</v>
      </c>
      <c r="O1276" s="113">
        <v>153</v>
      </c>
      <c r="P1276" s="113">
        <v>10</v>
      </c>
      <c r="Q1276" s="113"/>
      <c r="R1276" s="113"/>
      <c r="S1276" s="113"/>
      <c r="T1276" s="113"/>
      <c r="U1276" s="113"/>
      <c r="V1276" s="113">
        <v>2</v>
      </c>
      <c r="W1276" s="113"/>
      <c r="X1276" s="113">
        <v>1</v>
      </c>
      <c r="Y1276" s="113">
        <v>10</v>
      </c>
      <c r="Z1276" s="85">
        <v>2</v>
      </c>
      <c r="AA1276" s="85">
        <v>0</v>
      </c>
      <c r="AG1276" t="str">
        <f t="shared" si="252"/>
        <v>Stamford</v>
      </c>
      <c r="AH1276" t="s">
        <v>2392</v>
      </c>
      <c r="AI1276">
        <v>1</v>
      </c>
      <c r="AK1276" s="92">
        <v>50</v>
      </c>
      <c r="AL1276" s="94">
        <v>3</v>
      </c>
      <c r="AM1276" s="94">
        <v>65</v>
      </c>
      <c r="AN1276" s="98">
        <v>69775</v>
      </c>
      <c r="AO1276" s="98">
        <f t="shared" si="262"/>
        <v>50003</v>
      </c>
      <c r="AP1276" s="8" t="s">
        <v>1353</v>
      </c>
      <c r="AQ1276">
        <f t="shared" si="259"/>
        <v>5069775</v>
      </c>
    </row>
    <row r="1277" spans="1:43" ht="13" hidden="1" customHeight="1" outlineLevel="1">
      <c r="A1277" t="s">
        <v>1852</v>
      </c>
      <c r="B1277" s="8" t="s">
        <v>642</v>
      </c>
      <c r="C1277" s="1">
        <f t="shared" si="253"/>
        <v>69</v>
      </c>
      <c r="D1277" s="6">
        <f>IF(N1277&gt;0, RANK(N1277,(N1277:P1277,Q1277:AE1277)),0)</f>
        <v>1</v>
      </c>
      <c r="E1277" s="6">
        <f>IF(O1277&gt;0,RANK(O1277,(N1277:P1277,Q1277:AE1277)),0)</f>
        <v>2</v>
      </c>
      <c r="F1277" s="6">
        <f t="shared" si="254"/>
        <v>3</v>
      </c>
      <c r="G1277" s="1">
        <f t="shared" si="260"/>
        <v>25</v>
      </c>
      <c r="H1277" s="2">
        <f t="shared" si="261"/>
        <v>0.36231884057971014</v>
      </c>
      <c r="I1277" s="7"/>
      <c r="J1277" s="2">
        <f t="shared" si="255"/>
        <v>0.60869565217391308</v>
      </c>
      <c r="K1277" s="2">
        <f t="shared" si="256"/>
        <v>0.24637681159420291</v>
      </c>
      <c r="L1277" s="2">
        <f t="shared" si="257"/>
        <v>0.10144927536231885</v>
      </c>
      <c r="M1277" s="2">
        <f t="shared" si="258"/>
        <v>4.3478260869565161E-2</v>
      </c>
      <c r="N1277" s="113">
        <v>42</v>
      </c>
      <c r="O1277" s="113">
        <v>17</v>
      </c>
      <c r="P1277" s="113">
        <v>7</v>
      </c>
      <c r="Q1277" s="113"/>
      <c r="R1277" s="113"/>
      <c r="S1277" s="113"/>
      <c r="T1277" s="113"/>
      <c r="U1277" s="113"/>
      <c r="V1277" s="113">
        <v>0</v>
      </c>
      <c r="W1277" s="113"/>
      <c r="X1277" s="113">
        <v>0</v>
      </c>
      <c r="Y1277" s="113">
        <v>1</v>
      </c>
      <c r="Z1277" s="85">
        <v>2</v>
      </c>
      <c r="AA1277" s="85">
        <v>0</v>
      </c>
      <c r="AG1277" t="str">
        <f t="shared" si="252"/>
        <v>Stannard</v>
      </c>
      <c r="AH1277" t="s">
        <v>1820</v>
      </c>
      <c r="AI1277">
        <v>1</v>
      </c>
      <c r="AK1277" s="92">
        <v>50</v>
      </c>
      <c r="AL1277" s="94">
        <v>5</v>
      </c>
      <c r="AM1277" s="94">
        <v>65</v>
      </c>
      <c r="AN1277" s="98">
        <v>69925</v>
      </c>
      <c r="AO1277" s="98">
        <f t="shared" si="262"/>
        <v>50005</v>
      </c>
      <c r="AP1277" s="8" t="s">
        <v>1353</v>
      </c>
      <c r="AQ1277">
        <f t="shared" si="259"/>
        <v>5069925</v>
      </c>
    </row>
    <row r="1278" spans="1:43" ht="13" hidden="1" customHeight="1" outlineLevel="1">
      <c r="A1278" t="s">
        <v>2108</v>
      </c>
      <c r="B1278" s="8" t="s">
        <v>642</v>
      </c>
      <c r="C1278" s="1">
        <f t="shared" si="253"/>
        <v>586</v>
      </c>
      <c r="D1278" s="6">
        <f>IF(N1278&gt;0, RANK(N1278,(N1278:P1278,Q1278:AE1278)),0)</f>
        <v>2</v>
      </c>
      <c r="E1278" s="6">
        <f>IF(O1278&gt;0,RANK(O1278,(N1278:P1278,Q1278:AE1278)),0)</f>
        <v>1</v>
      </c>
      <c r="F1278" s="6">
        <f t="shared" si="254"/>
        <v>3</v>
      </c>
      <c r="G1278" s="1">
        <f t="shared" si="260"/>
        <v>4</v>
      </c>
      <c r="H1278" s="2">
        <f t="shared" si="261"/>
        <v>6.8259385665529011E-3</v>
      </c>
      <c r="I1278" s="7"/>
      <c r="J1278" s="2">
        <f t="shared" si="255"/>
        <v>0.46075085324232085</v>
      </c>
      <c r="K1278" s="2">
        <f t="shared" si="256"/>
        <v>0.46757679180887374</v>
      </c>
      <c r="L1278" s="2">
        <f t="shared" si="257"/>
        <v>4.607508532423208E-2</v>
      </c>
      <c r="M1278" s="2">
        <f t="shared" si="258"/>
        <v>2.5597269624573392E-2</v>
      </c>
      <c r="N1278" s="113">
        <v>270</v>
      </c>
      <c r="O1278" s="113">
        <v>274</v>
      </c>
      <c r="P1278" s="113">
        <v>27</v>
      </c>
      <c r="Q1278" s="113"/>
      <c r="R1278" s="113"/>
      <c r="S1278" s="113"/>
      <c r="T1278" s="113"/>
      <c r="U1278" s="113"/>
      <c r="V1278" s="113">
        <v>1</v>
      </c>
      <c r="W1278" s="113"/>
      <c r="X1278" s="113">
        <v>1</v>
      </c>
      <c r="Y1278" s="113">
        <v>4</v>
      </c>
      <c r="Z1278" s="85">
        <v>5</v>
      </c>
      <c r="AA1278" s="85">
        <v>4</v>
      </c>
      <c r="AG1278" t="str">
        <f t="shared" ref="AG1278:AG1335" si="263">A1278</f>
        <v>Starksboro</v>
      </c>
      <c r="AH1278" t="s">
        <v>2391</v>
      </c>
      <c r="AI1278">
        <v>1</v>
      </c>
      <c r="AK1278" s="92">
        <v>50</v>
      </c>
      <c r="AL1278" s="94">
        <v>1</v>
      </c>
      <c r="AM1278" s="94">
        <v>95</v>
      </c>
      <c r="AN1278" s="98">
        <v>70075</v>
      </c>
      <c r="AO1278" s="98">
        <f t="shared" si="262"/>
        <v>50001</v>
      </c>
      <c r="AP1278" s="8" t="s">
        <v>1353</v>
      </c>
      <c r="AQ1278">
        <f t="shared" si="259"/>
        <v>5070075</v>
      </c>
    </row>
    <row r="1279" spans="1:43" ht="13" hidden="1" customHeight="1" outlineLevel="1">
      <c r="A1279" t="s">
        <v>254</v>
      </c>
      <c r="B1279" s="8" t="s">
        <v>642</v>
      </c>
      <c r="C1279" s="1">
        <f t="shared" si="253"/>
        <v>238</v>
      </c>
      <c r="D1279" s="6">
        <f>IF(N1279&gt;0, RANK(N1279,(N1279:P1279,Q1279:AE1279)),0)</f>
        <v>2</v>
      </c>
      <c r="E1279" s="6">
        <f>IF(O1279&gt;0,RANK(O1279,(N1279:P1279,Q1279:AE1279)),0)</f>
        <v>1</v>
      </c>
      <c r="F1279" s="6">
        <f t="shared" si="254"/>
        <v>3</v>
      </c>
      <c r="G1279" s="1">
        <f t="shared" si="260"/>
        <v>12</v>
      </c>
      <c r="H1279" s="2">
        <f t="shared" si="261"/>
        <v>5.0420168067226892E-2</v>
      </c>
      <c r="I1279" s="7"/>
      <c r="J1279" s="2">
        <f t="shared" si="255"/>
        <v>0.44957983193277312</v>
      </c>
      <c r="K1279" s="2">
        <f t="shared" si="256"/>
        <v>0.5</v>
      </c>
      <c r="L1279" s="2">
        <f t="shared" si="257"/>
        <v>3.3613445378151259E-2</v>
      </c>
      <c r="M1279" s="2">
        <f t="shared" si="258"/>
        <v>1.6806722689075675E-2</v>
      </c>
      <c r="N1279" s="113">
        <v>107</v>
      </c>
      <c r="O1279" s="113">
        <v>119</v>
      </c>
      <c r="P1279" s="113">
        <v>8</v>
      </c>
      <c r="Q1279" s="113"/>
      <c r="R1279" s="113"/>
      <c r="S1279" s="113"/>
      <c r="T1279" s="113"/>
      <c r="U1279" s="113"/>
      <c r="V1279" s="113">
        <v>1</v>
      </c>
      <c r="W1279" s="113"/>
      <c r="X1279" s="113">
        <v>0</v>
      </c>
      <c r="Y1279" s="113">
        <v>3</v>
      </c>
      <c r="Z1279" s="85">
        <v>0</v>
      </c>
      <c r="AA1279" s="85">
        <v>0</v>
      </c>
      <c r="AG1279" t="str">
        <f t="shared" si="263"/>
        <v>Stockbridge</v>
      </c>
      <c r="AH1279" t="s">
        <v>917</v>
      </c>
      <c r="AI1279">
        <v>1</v>
      </c>
      <c r="AK1279" s="92">
        <v>50</v>
      </c>
      <c r="AL1279" s="94">
        <v>27</v>
      </c>
      <c r="AM1279" s="94">
        <v>95</v>
      </c>
      <c r="AN1279" s="98">
        <v>70375</v>
      </c>
      <c r="AO1279" s="98">
        <f t="shared" si="262"/>
        <v>50027</v>
      </c>
      <c r="AP1279" s="8" t="s">
        <v>1353</v>
      </c>
      <c r="AQ1279">
        <f t="shared" si="259"/>
        <v>5070375</v>
      </c>
    </row>
    <row r="1280" spans="1:43" ht="13" hidden="1" customHeight="1" outlineLevel="1">
      <c r="A1280" t="s">
        <v>2366</v>
      </c>
      <c r="B1280" s="8" t="s">
        <v>642</v>
      </c>
      <c r="C1280" s="1">
        <f t="shared" si="253"/>
        <v>1665</v>
      </c>
      <c r="D1280" s="6">
        <f>IF(N1280&gt;0, RANK(N1280,(N1280:P1280,Q1280:AE1280)),0)</f>
        <v>2</v>
      </c>
      <c r="E1280" s="6">
        <f>IF(O1280&gt;0,RANK(O1280,(N1280:P1280,Q1280:AE1280)),0)</f>
        <v>1</v>
      </c>
      <c r="F1280" s="6">
        <f t="shared" si="254"/>
        <v>3</v>
      </c>
      <c r="G1280" s="1">
        <f t="shared" si="260"/>
        <v>340</v>
      </c>
      <c r="H1280" s="2">
        <f t="shared" si="261"/>
        <v>0.20420420420420421</v>
      </c>
      <c r="I1280" s="7"/>
      <c r="J1280" s="2">
        <f t="shared" si="255"/>
        <v>0.37717717717717719</v>
      </c>
      <c r="K1280" s="2">
        <f t="shared" si="256"/>
        <v>0.5813813813813814</v>
      </c>
      <c r="L1280" s="2">
        <f t="shared" si="257"/>
        <v>2.2222222222222223E-2</v>
      </c>
      <c r="M1280" s="2">
        <f t="shared" si="258"/>
        <v>1.9219219219219128E-2</v>
      </c>
      <c r="N1280" s="113">
        <v>628</v>
      </c>
      <c r="O1280" s="113">
        <v>968</v>
      </c>
      <c r="P1280" s="113">
        <v>37</v>
      </c>
      <c r="Q1280" s="113"/>
      <c r="R1280" s="113"/>
      <c r="S1280" s="113"/>
      <c r="T1280" s="113"/>
      <c r="U1280" s="113"/>
      <c r="V1280" s="113">
        <v>8</v>
      </c>
      <c r="W1280" s="113"/>
      <c r="X1280" s="113">
        <v>0</v>
      </c>
      <c r="Y1280" s="113">
        <v>6</v>
      </c>
      <c r="Z1280" s="85">
        <v>6</v>
      </c>
      <c r="AA1280" s="85">
        <v>12</v>
      </c>
      <c r="AG1280" t="str">
        <f t="shared" si="263"/>
        <v>Stowe</v>
      </c>
      <c r="AH1280" t="s">
        <v>23</v>
      </c>
      <c r="AI1280">
        <v>1</v>
      </c>
      <c r="AK1280" s="92">
        <v>50</v>
      </c>
      <c r="AL1280" s="94">
        <v>15</v>
      </c>
      <c r="AM1280" s="94">
        <v>40</v>
      </c>
      <c r="AN1280" s="98">
        <v>70525</v>
      </c>
      <c r="AO1280" s="98">
        <f t="shared" si="262"/>
        <v>50015</v>
      </c>
      <c r="AP1280" s="8" t="s">
        <v>1353</v>
      </c>
      <c r="AQ1280">
        <f t="shared" si="259"/>
        <v>5070525</v>
      </c>
    </row>
    <row r="1281" spans="1:43" ht="13" hidden="1" customHeight="1" outlineLevel="1">
      <c r="A1281" t="s">
        <v>17</v>
      </c>
      <c r="B1281" s="8" t="s">
        <v>642</v>
      </c>
      <c r="C1281" s="1">
        <f t="shared" ref="C1281:C1335" si="264">SUM(N1281:AE1281)</f>
        <v>450</v>
      </c>
      <c r="D1281" s="6">
        <f>IF(N1281&gt;0, RANK(N1281,(N1281:P1281,Q1281:AE1281)),0)</f>
        <v>2</v>
      </c>
      <c r="E1281" s="6">
        <f>IF(O1281&gt;0,RANK(O1281,(N1281:P1281,Q1281:AE1281)),0)</f>
        <v>1</v>
      </c>
      <c r="F1281" s="6">
        <f t="shared" ref="F1281:F1335" si="265">IF(P1281&gt;0,RANK(P1281,(N1281:AE1281)),0)</f>
        <v>3</v>
      </c>
      <c r="G1281" s="1">
        <f t="shared" si="260"/>
        <v>26</v>
      </c>
      <c r="H1281" s="2">
        <f t="shared" si="261"/>
        <v>5.7777777777777775E-2</v>
      </c>
      <c r="I1281" s="7"/>
      <c r="J1281" s="2">
        <f t="shared" ref="J1281:J1335" si="266">IF(C1281=0,"-",N1281/C1281)</f>
        <v>0.44</v>
      </c>
      <c r="K1281" s="2">
        <f t="shared" ref="K1281:K1335" si="267">IF(C1281=0,"-",O1281/C1281)</f>
        <v>0.49777777777777776</v>
      </c>
      <c r="L1281" s="2">
        <f t="shared" ref="L1281:L1335" si="268">IF(C1281=0,"-",P1281/C1281)</f>
        <v>3.7777777777777778E-2</v>
      </c>
      <c r="M1281" s="2">
        <f t="shared" ref="M1281:M1335" si="269">IF(C1281=0,"-",(1-J1281-K1281-L1281))</f>
        <v>2.4444444444444512E-2</v>
      </c>
      <c r="N1281" s="113">
        <v>198</v>
      </c>
      <c r="O1281" s="113">
        <v>224</v>
      </c>
      <c r="P1281" s="113">
        <v>17</v>
      </c>
      <c r="Q1281" s="113"/>
      <c r="R1281" s="113"/>
      <c r="S1281" s="113"/>
      <c r="T1281" s="113"/>
      <c r="U1281" s="113"/>
      <c r="V1281" s="113">
        <v>3</v>
      </c>
      <c r="W1281" s="113"/>
      <c r="X1281" s="113">
        <v>1</v>
      </c>
      <c r="Y1281" s="113">
        <v>2</v>
      </c>
      <c r="Z1281" s="85">
        <v>3</v>
      </c>
      <c r="AA1281" s="85">
        <v>2</v>
      </c>
      <c r="AG1281" t="str">
        <f t="shared" si="263"/>
        <v>Strafford</v>
      </c>
      <c r="AH1281" t="s">
        <v>736</v>
      </c>
      <c r="AI1281">
        <v>1</v>
      </c>
      <c r="AK1281" s="92">
        <v>50</v>
      </c>
      <c r="AL1281" s="94">
        <v>17</v>
      </c>
      <c r="AM1281" s="94">
        <v>50</v>
      </c>
      <c r="AN1281" s="98">
        <v>70675</v>
      </c>
      <c r="AO1281" s="98">
        <f t="shared" si="262"/>
        <v>50017</v>
      </c>
      <c r="AP1281" s="8" t="s">
        <v>1353</v>
      </c>
      <c r="AQ1281">
        <f t="shared" ref="AQ1281:AQ1334" si="270">AK1281*100000+AN1281</f>
        <v>5070675</v>
      </c>
    </row>
    <row r="1282" spans="1:43" ht="13" hidden="1" customHeight="1" outlineLevel="1">
      <c r="A1282" t="s">
        <v>2423</v>
      </c>
      <c r="B1282" s="8" t="s">
        <v>642</v>
      </c>
      <c r="C1282" s="1">
        <f t="shared" si="264"/>
        <v>57</v>
      </c>
      <c r="D1282" s="6">
        <f>IF(N1282&gt;0, RANK(N1282,(N1282:P1282,Q1282:AE1282)),0)</f>
        <v>2</v>
      </c>
      <c r="E1282" s="6">
        <f>IF(O1282&gt;0,RANK(O1282,(N1282:P1282,Q1282:AE1282)),0)</f>
        <v>1</v>
      </c>
      <c r="F1282" s="6">
        <f t="shared" si="265"/>
        <v>4</v>
      </c>
      <c r="G1282" s="1">
        <f t="shared" si="260"/>
        <v>14</v>
      </c>
      <c r="H1282" s="2">
        <f t="shared" si="261"/>
        <v>0.24561403508771928</v>
      </c>
      <c r="I1282" s="7"/>
      <c r="J1282" s="2">
        <f t="shared" si="266"/>
        <v>0.33333333333333331</v>
      </c>
      <c r="K1282" s="2">
        <f t="shared" si="267"/>
        <v>0.57894736842105265</v>
      </c>
      <c r="L1282" s="2">
        <f t="shared" si="268"/>
        <v>1.7543859649122806E-2</v>
      </c>
      <c r="M1282" s="2">
        <f t="shared" si="269"/>
        <v>7.017543859649128E-2</v>
      </c>
      <c r="N1282" s="113">
        <v>19</v>
      </c>
      <c r="O1282" s="113">
        <v>33</v>
      </c>
      <c r="P1282" s="113">
        <v>1</v>
      </c>
      <c r="Q1282" s="113"/>
      <c r="R1282" s="113"/>
      <c r="S1282" s="113"/>
      <c r="T1282" s="113"/>
      <c r="U1282" s="113"/>
      <c r="V1282" s="113">
        <v>0</v>
      </c>
      <c r="W1282" s="113"/>
      <c r="X1282" s="113">
        <v>2</v>
      </c>
      <c r="Y1282" s="113">
        <v>1</v>
      </c>
      <c r="Z1282" s="85">
        <v>1</v>
      </c>
      <c r="AA1282" s="85">
        <v>0</v>
      </c>
      <c r="AG1282" t="str">
        <f t="shared" si="263"/>
        <v>Stratton</v>
      </c>
      <c r="AH1282" t="s">
        <v>96</v>
      </c>
      <c r="AI1282">
        <v>1</v>
      </c>
      <c r="AK1282" s="92">
        <v>50</v>
      </c>
      <c r="AL1282" s="94">
        <v>25</v>
      </c>
      <c r="AM1282" s="94">
        <v>75</v>
      </c>
      <c r="AN1282" s="98">
        <v>70750</v>
      </c>
      <c r="AO1282" s="98">
        <f t="shared" si="262"/>
        <v>50025</v>
      </c>
      <c r="AP1282" s="8" t="s">
        <v>1353</v>
      </c>
      <c r="AQ1282">
        <f t="shared" si="270"/>
        <v>5070750</v>
      </c>
    </row>
    <row r="1283" spans="1:43" ht="13" hidden="1" customHeight="1" outlineLevel="1">
      <c r="A1283" t="s">
        <v>1963</v>
      </c>
      <c r="B1283" s="8" t="s">
        <v>642</v>
      </c>
      <c r="C1283" s="1">
        <f t="shared" si="264"/>
        <v>214</v>
      </c>
      <c r="D1283" s="6">
        <f>IF(N1283&gt;0, RANK(N1283,(N1283:P1283,Q1283:AE1283)),0)</f>
        <v>1</v>
      </c>
      <c r="E1283" s="6">
        <f>IF(O1283&gt;0,RANK(O1283,(N1283:P1283,Q1283:AE1283)),0)</f>
        <v>2</v>
      </c>
      <c r="F1283" s="6">
        <f t="shared" si="265"/>
        <v>3</v>
      </c>
      <c r="G1283" s="1">
        <f t="shared" si="260"/>
        <v>7</v>
      </c>
      <c r="H1283" s="2">
        <f t="shared" si="261"/>
        <v>3.2710280373831772E-2</v>
      </c>
      <c r="I1283" s="7"/>
      <c r="J1283" s="2">
        <f t="shared" si="266"/>
        <v>0.45794392523364486</v>
      </c>
      <c r="K1283" s="2">
        <f t="shared" si="267"/>
        <v>0.42523364485981308</v>
      </c>
      <c r="L1283" s="2">
        <f t="shared" si="268"/>
        <v>6.5420560747663545E-2</v>
      </c>
      <c r="M1283" s="2">
        <f t="shared" si="269"/>
        <v>5.140186915887858E-2</v>
      </c>
      <c r="N1283" s="113">
        <v>98</v>
      </c>
      <c r="O1283" s="113">
        <v>91</v>
      </c>
      <c r="P1283" s="113">
        <v>14</v>
      </c>
      <c r="Q1283" s="113"/>
      <c r="R1283" s="113"/>
      <c r="S1283" s="113"/>
      <c r="T1283" s="113"/>
      <c r="U1283" s="113"/>
      <c r="V1283" s="113">
        <v>1</v>
      </c>
      <c r="W1283" s="113"/>
      <c r="X1283" s="113">
        <v>0</v>
      </c>
      <c r="Y1283" s="113">
        <v>9</v>
      </c>
      <c r="Z1283" s="85">
        <v>1</v>
      </c>
      <c r="AA1283" s="85">
        <v>0</v>
      </c>
      <c r="AG1283" t="str">
        <f t="shared" si="263"/>
        <v>Sudbury</v>
      </c>
      <c r="AH1283" t="s">
        <v>724</v>
      </c>
      <c r="AI1283">
        <v>1</v>
      </c>
      <c r="AK1283" s="92">
        <v>50</v>
      </c>
      <c r="AL1283" s="94">
        <v>21</v>
      </c>
      <c r="AM1283" s="94">
        <v>115</v>
      </c>
      <c r="AN1283" s="98">
        <v>71050</v>
      </c>
      <c r="AO1283" s="98">
        <f t="shared" si="262"/>
        <v>50021</v>
      </c>
      <c r="AP1283" s="8" t="s">
        <v>1353</v>
      </c>
      <c r="AQ1283">
        <f t="shared" si="270"/>
        <v>5071050</v>
      </c>
    </row>
    <row r="1284" spans="1:43" ht="13" hidden="1" customHeight="1" outlineLevel="1">
      <c r="A1284" t="s">
        <v>2219</v>
      </c>
      <c r="B1284" s="8" t="s">
        <v>642</v>
      </c>
      <c r="C1284" s="1">
        <f t="shared" si="264"/>
        <v>389</v>
      </c>
      <c r="D1284" s="6">
        <f>IF(N1284&gt;0, RANK(N1284,(N1284:P1284,Q1284:AE1284)),0)</f>
        <v>2</v>
      </c>
      <c r="E1284" s="6">
        <f>IF(O1284&gt;0,RANK(O1284,(N1284:P1284,Q1284:AE1284)),0)</f>
        <v>1</v>
      </c>
      <c r="F1284" s="6">
        <f t="shared" si="265"/>
        <v>3</v>
      </c>
      <c r="G1284" s="1">
        <f t="shared" si="260"/>
        <v>70</v>
      </c>
      <c r="H1284" s="2">
        <f t="shared" si="261"/>
        <v>0.17994858611825193</v>
      </c>
      <c r="I1284" s="7"/>
      <c r="J1284" s="2">
        <f t="shared" si="266"/>
        <v>0.37017994858611825</v>
      </c>
      <c r="K1284" s="2">
        <f t="shared" si="267"/>
        <v>0.55012853470437018</v>
      </c>
      <c r="L1284" s="2">
        <f t="shared" si="268"/>
        <v>4.8843187660668377E-2</v>
      </c>
      <c r="M1284" s="2">
        <f t="shared" si="269"/>
        <v>3.0848329048843201E-2</v>
      </c>
      <c r="N1284" s="113">
        <v>144</v>
      </c>
      <c r="O1284" s="113">
        <v>214</v>
      </c>
      <c r="P1284" s="113">
        <v>19</v>
      </c>
      <c r="Q1284" s="113"/>
      <c r="R1284" s="113"/>
      <c r="S1284" s="113"/>
      <c r="T1284" s="113"/>
      <c r="U1284" s="113"/>
      <c r="V1284" s="113">
        <v>1</v>
      </c>
      <c r="W1284" s="113"/>
      <c r="X1284" s="113">
        <v>1</v>
      </c>
      <c r="Y1284" s="113">
        <v>4</v>
      </c>
      <c r="Z1284" s="85">
        <v>4</v>
      </c>
      <c r="AA1284" s="85">
        <v>2</v>
      </c>
      <c r="AG1284" t="str">
        <f t="shared" si="263"/>
        <v>Sunderland</v>
      </c>
      <c r="AH1284" t="s">
        <v>2392</v>
      </c>
      <c r="AI1284">
        <v>1</v>
      </c>
      <c r="AK1284" s="92">
        <v>50</v>
      </c>
      <c r="AL1284" s="94">
        <v>3</v>
      </c>
      <c r="AM1284" s="94">
        <v>70</v>
      </c>
      <c r="AN1284" s="98">
        <v>71425</v>
      </c>
      <c r="AO1284" s="98">
        <f t="shared" si="262"/>
        <v>50003</v>
      </c>
      <c r="AP1284" s="8" t="s">
        <v>1353</v>
      </c>
      <c r="AQ1284">
        <f t="shared" si="270"/>
        <v>5071425</v>
      </c>
    </row>
    <row r="1285" spans="1:43" ht="13" hidden="1" customHeight="1" outlineLevel="1">
      <c r="A1285" t="s">
        <v>2862</v>
      </c>
      <c r="B1285" s="8" t="s">
        <v>642</v>
      </c>
      <c r="C1285" s="1">
        <f t="shared" si="264"/>
        <v>235</v>
      </c>
      <c r="D1285" s="6">
        <f>IF(N1285&gt;0, RANK(N1285,(N1285:P1285,Q1285:AE1285)),0)</f>
        <v>2</v>
      </c>
      <c r="E1285" s="6">
        <f>IF(O1285&gt;0,RANK(O1285,(N1285:P1285,Q1285:AE1285)),0)</f>
        <v>1</v>
      </c>
      <c r="F1285" s="6">
        <f t="shared" si="265"/>
        <v>3</v>
      </c>
      <c r="G1285" s="1">
        <f t="shared" si="260"/>
        <v>42</v>
      </c>
      <c r="H1285" s="2">
        <f t="shared" si="261"/>
        <v>0.17872340425531916</v>
      </c>
      <c r="I1285" s="7"/>
      <c r="J1285" s="2">
        <f t="shared" si="266"/>
        <v>0.33617021276595743</v>
      </c>
      <c r="K1285" s="2">
        <f t="shared" si="267"/>
        <v>0.51489361702127656</v>
      </c>
      <c r="L1285" s="2">
        <f t="shared" si="268"/>
        <v>8.9361702127659579E-2</v>
      </c>
      <c r="M1285" s="2">
        <f t="shared" si="269"/>
        <v>5.9574468085106483E-2</v>
      </c>
      <c r="N1285" s="113">
        <v>79</v>
      </c>
      <c r="O1285" s="113">
        <v>121</v>
      </c>
      <c r="P1285" s="113">
        <v>21</v>
      </c>
      <c r="Q1285" s="113"/>
      <c r="R1285" s="113"/>
      <c r="S1285" s="113"/>
      <c r="T1285" s="113"/>
      <c r="U1285" s="113"/>
      <c r="V1285" s="113">
        <v>1</v>
      </c>
      <c r="W1285" s="113"/>
      <c r="X1285" s="113">
        <v>1</v>
      </c>
      <c r="Y1285" s="113">
        <v>9</v>
      </c>
      <c r="Z1285" s="85">
        <v>2</v>
      </c>
      <c r="AA1285" s="85">
        <v>1</v>
      </c>
      <c r="AG1285" t="str">
        <f t="shared" si="263"/>
        <v>Sutton</v>
      </c>
      <c r="AH1285" t="s">
        <v>1820</v>
      </c>
      <c r="AI1285">
        <v>1</v>
      </c>
      <c r="AK1285" s="92">
        <v>50</v>
      </c>
      <c r="AL1285" s="94">
        <v>5</v>
      </c>
      <c r="AM1285" s="94">
        <v>70</v>
      </c>
      <c r="AN1285" s="98">
        <v>71575</v>
      </c>
      <c r="AO1285" s="98">
        <f t="shared" si="262"/>
        <v>50005</v>
      </c>
      <c r="AP1285" s="8" t="s">
        <v>1353</v>
      </c>
      <c r="AQ1285">
        <f t="shared" si="270"/>
        <v>5071575</v>
      </c>
    </row>
    <row r="1286" spans="1:43" ht="13" hidden="1" customHeight="1" outlineLevel="1">
      <c r="A1286" t="s">
        <v>2220</v>
      </c>
      <c r="B1286" s="8" t="s">
        <v>642</v>
      </c>
      <c r="C1286" s="1">
        <f t="shared" si="264"/>
        <v>1846</v>
      </c>
      <c r="D1286" s="6">
        <f>IF(N1286&gt;0, RANK(N1286,(N1286:P1286,Q1286:AE1286)),0)</f>
        <v>2</v>
      </c>
      <c r="E1286" s="6">
        <f>IF(O1286&gt;0,RANK(O1286,(N1286:P1286,Q1286:AE1286)),0)</f>
        <v>1</v>
      </c>
      <c r="F1286" s="6">
        <f t="shared" si="265"/>
        <v>3</v>
      </c>
      <c r="G1286" s="1">
        <f t="shared" si="260"/>
        <v>109</v>
      </c>
      <c r="H1286" s="2">
        <f t="shared" si="261"/>
        <v>5.9046587215601298E-2</v>
      </c>
      <c r="I1286" s="7"/>
      <c r="J1286" s="2">
        <f t="shared" si="266"/>
        <v>0.43011917659804982</v>
      </c>
      <c r="K1286" s="2">
        <f t="shared" si="267"/>
        <v>0.48916576381365112</v>
      </c>
      <c r="L1286" s="2">
        <f t="shared" si="268"/>
        <v>6.0130010834236185E-2</v>
      </c>
      <c r="M1286" s="2">
        <f t="shared" si="269"/>
        <v>2.0585048754062814E-2</v>
      </c>
      <c r="N1286" s="113">
        <v>794</v>
      </c>
      <c r="O1286" s="113">
        <v>903</v>
      </c>
      <c r="P1286" s="113">
        <v>111</v>
      </c>
      <c r="Q1286" s="113"/>
      <c r="R1286" s="113"/>
      <c r="S1286" s="113"/>
      <c r="T1286" s="113"/>
      <c r="U1286" s="113"/>
      <c r="V1286" s="113">
        <v>4</v>
      </c>
      <c r="W1286" s="113"/>
      <c r="X1286" s="113">
        <v>1</v>
      </c>
      <c r="Y1286" s="113">
        <v>21</v>
      </c>
      <c r="Z1286" s="85">
        <v>10</v>
      </c>
      <c r="AA1286" s="85">
        <v>2</v>
      </c>
      <c r="AG1286" t="str">
        <f t="shared" si="263"/>
        <v>Swanton</v>
      </c>
      <c r="AH1286" t="s">
        <v>2924</v>
      </c>
      <c r="AI1286">
        <v>1</v>
      </c>
      <c r="AK1286" s="92">
        <v>50</v>
      </c>
      <c r="AL1286" s="94">
        <v>11</v>
      </c>
      <c r="AM1286" s="94">
        <v>80</v>
      </c>
      <c r="AN1286" s="98">
        <v>71725</v>
      </c>
      <c r="AO1286" s="98">
        <f t="shared" si="262"/>
        <v>50011</v>
      </c>
      <c r="AP1286" s="8" t="s">
        <v>1353</v>
      </c>
      <c r="AQ1286">
        <f t="shared" si="270"/>
        <v>5071725</v>
      </c>
    </row>
    <row r="1287" spans="1:43" ht="13" hidden="1" customHeight="1" outlineLevel="1">
      <c r="A1287" t="s">
        <v>1008</v>
      </c>
      <c r="B1287" s="8" t="s">
        <v>642</v>
      </c>
      <c r="C1287" s="1">
        <f t="shared" si="264"/>
        <v>1218</v>
      </c>
      <c r="D1287" s="6">
        <f>IF(N1287&gt;0, RANK(N1287,(N1287:P1287,Q1287:AE1287)),0)</f>
        <v>2</v>
      </c>
      <c r="E1287" s="6">
        <f>IF(O1287&gt;0,RANK(O1287,(N1287:P1287,Q1287:AE1287)),0)</f>
        <v>1</v>
      </c>
      <c r="F1287" s="6">
        <f t="shared" si="265"/>
        <v>4</v>
      </c>
      <c r="G1287" s="1">
        <f t="shared" si="260"/>
        <v>44</v>
      </c>
      <c r="H1287" s="2">
        <f t="shared" si="261"/>
        <v>3.6124794745484398E-2</v>
      </c>
      <c r="I1287" s="7"/>
      <c r="J1287" s="2">
        <f t="shared" si="266"/>
        <v>0.43267651888341546</v>
      </c>
      <c r="K1287" s="2">
        <f t="shared" si="267"/>
        <v>0.46880131362889982</v>
      </c>
      <c r="L1287" s="2">
        <f t="shared" si="268"/>
        <v>4.1050903119868636E-2</v>
      </c>
      <c r="M1287" s="2">
        <f t="shared" si="269"/>
        <v>5.747126436781614E-2</v>
      </c>
      <c r="N1287" s="113">
        <v>527</v>
      </c>
      <c r="O1287" s="113">
        <v>571</v>
      </c>
      <c r="P1287" s="113">
        <v>50</v>
      </c>
      <c r="Q1287" s="113"/>
      <c r="R1287" s="113"/>
      <c r="S1287" s="113"/>
      <c r="T1287" s="113"/>
      <c r="U1287" s="113"/>
      <c r="V1287" s="113">
        <v>2</v>
      </c>
      <c r="W1287" s="113"/>
      <c r="X1287" s="113">
        <v>0</v>
      </c>
      <c r="Y1287" s="113">
        <v>51</v>
      </c>
      <c r="Z1287" s="85">
        <v>10</v>
      </c>
      <c r="AA1287" s="85">
        <v>7</v>
      </c>
      <c r="AG1287" t="str">
        <f t="shared" si="263"/>
        <v>Thetford</v>
      </c>
      <c r="AH1287" t="s">
        <v>736</v>
      </c>
      <c r="AI1287">
        <v>1</v>
      </c>
      <c r="AK1287" s="92">
        <v>50</v>
      </c>
      <c r="AL1287" s="94">
        <v>17</v>
      </c>
      <c r="AM1287" s="94">
        <v>55</v>
      </c>
      <c r="AN1287" s="98">
        <v>72400</v>
      </c>
      <c r="AO1287" s="98">
        <f t="shared" si="262"/>
        <v>50017</v>
      </c>
      <c r="AP1287" s="8" t="s">
        <v>1353</v>
      </c>
      <c r="AQ1287">
        <f t="shared" si="270"/>
        <v>5072400</v>
      </c>
    </row>
    <row r="1288" spans="1:43" ht="13" hidden="1" customHeight="1" outlineLevel="1">
      <c r="A1288" t="s">
        <v>1589</v>
      </c>
      <c r="B1288" s="8" t="s">
        <v>642</v>
      </c>
      <c r="C1288" s="1">
        <f t="shared" si="264"/>
        <v>195</v>
      </c>
      <c r="D1288" s="6">
        <f>IF(N1288&gt;0, RANK(N1288,(N1288:P1288,Q1288:AE1288)),0)</f>
        <v>2</v>
      </c>
      <c r="E1288" s="6">
        <f>IF(O1288&gt;0,RANK(O1288,(N1288:P1288,Q1288:AE1288)),0)</f>
        <v>1</v>
      </c>
      <c r="F1288" s="6">
        <f t="shared" si="265"/>
        <v>3</v>
      </c>
      <c r="G1288" s="1">
        <f t="shared" si="260"/>
        <v>20</v>
      </c>
      <c r="H1288" s="2">
        <f t="shared" si="261"/>
        <v>0.10256410256410256</v>
      </c>
      <c r="I1288" s="7"/>
      <c r="J1288" s="2">
        <f t="shared" si="266"/>
        <v>0.35897435897435898</v>
      </c>
      <c r="K1288" s="2">
        <f t="shared" si="267"/>
        <v>0.46153846153846156</v>
      </c>
      <c r="L1288" s="2">
        <f t="shared" si="268"/>
        <v>0.14358974358974358</v>
      </c>
      <c r="M1288" s="2">
        <f t="shared" si="269"/>
        <v>3.5897435897435825E-2</v>
      </c>
      <c r="N1288" s="113">
        <v>70</v>
      </c>
      <c r="O1288" s="113">
        <v>90</v>
      </c>
      <c r="P1288" s="113">
        <v>28</v>
      </c>
      <c r="Q1288" s="113"/>
      <c r="R1288" s="113"/>
      <c r="S1288" s="113"/>
      <c r="T1288" s="113"/>
      <c r="U1288" s="113"/>
      <c r="V1288" s="113">
        <v>0</v>
      </c>
      <c r="W1288" s="113"/>
      <c r="X1288" s="113">
        <v>0</v>
      </c>
      <c r="Y1288" s="113">
        <v>5</v>
      </c>
      <c r="Z1288" s="85">
        <v>0</v>
      </c>
      <c r="AA1288" s="85">
        <v>2</v>
      </c>
      <c r="AG1288" t="str">
        <f t="shared" si="263"/>
        <v>Tinmouth</v>
      </c>
      <c r="AH1288" t="s">
        <v>724</v>
      </c>
      <c r="AI1288">
        <v>1</v>
      </c>
      <c r="AK1288" s="92">
        <v>50</v>
      </c>
      <c r="AL1288" s="94">
        <v>21</v>
      </c>
      <c r="AM1288" s="94">
        <v>120</v>
      </c>
      <c r="AN1288" s="98">
        <v>72925</v>
      </c>
      <c r="AO1288" s="98">
        <f t="shared" si="262"/>
        <v>50021</v>
      </c>
      <c r="AP1288" s="8" t="s">
        <v>1353</v>
      </c>
      <c r="AQ1288">
        <f t="shared" si="270"/>
        <v>5072925</v>
      </c>
    </row>
    <row r="1289" spans="1:43" ht="13" hidden="1" customHeight="1" outlineLevel="1">
      <c r="A1289" t="s">
        <v>252</v>
      </c>
      <c r="B1289" s="8" t="s">
        <v>642</v>
      </c>
      <c r="C1289" s="1">
        <f t="shared" si="264"/>
        <v>300</v>
      </c>
      <c r="D1289" s="6">
        <f>IF(N1289&gt;0, RANK(N1289,(N1289:P1289,Q1289:AE1289)),0)</f>
        <v>2</v>
      </c>
      <c r="E1289" s="6">
        <f>IF(O1289&gt;0,RANK(O1289,(N1289:P1289,Q1289:AE1289)),0)</f>
        <v>1</v>
      </c>
      <c r="F1289" s="6">
        <f t="shared" si="265"/>
        <v>3</v>
      </c>
      <c r="G1289" s="1">
        <f t="shared" si="260"/>
        <v>50</v>
      </c>
      <c r="H1289" s="2">
        <f t="shared" si="261"/>
        <v>0.16666666666666666</v>
      </c>
      <c r="I1289" s="7"/>
      <c r="J1289" s="2">
        <f t="shared" si="266"/>
        <v>0.37333333333333335</v>
      </c>
      <c r="K1289" s="2">
        <f t="shared" si="267"/>
        <v>0.54</v>
      </c>
      <c r="L1289" s="2">
        <f t="shared" si="268"/>
        <v>0.05</v>
      </c>
      <c r="M1289" s="2">
        <f t="shared" si="269"/>
        <v>3.6666666666666667E-2</v>
      </c>
      <c r="N1289" s="113">
        <v>112</v>
      </c>
      <c r="O1289" s="113">
        <v>162</v>
      </c>
      <c r="P1289" s="113">
        <v>15</v>
      </c>
      <c r="Q1289" s="113"/>
      <c r="R1289" s="113"/>
      <c r="S1289" s="113"/>
      <c r="T1289" s="113"/>
      <c r="U1289" s="113"/>
      <c r="V1289" s="113">
        <v>2</v>
      </c>
      <c r="W1289" s="113"/>
      <c r="X1289" s="113">
        <v>0</v>
      </c>
      <c r="Y1289" s="113">
        <v>5</v>
      </c>
      <c r="Z1289" s="85">
        <v>1</v>
      </c>
      <c r="AA1289" s="85">
        <v>3</v>
      </c>
      <c r="AG1289" t="str">
        <f t="shared" si="263"/>
        <v>Topsham</v>
      </c>
      <c r="AH1289" t="s">
        <v>736</v>
      </c>
      <c r="AI1289">
        <v>1</v>
      </c>
      <c r="AK1289" s="92">
        <v>50</v>
      </c>
      <c r="AL1289" s="94">
        <v>17</v>
      </c>
      <c r="AM1289" s="94">
        <v>60</v>
      </c>
      <c r="AN1289" s="98">
        <v>73075</v>
      </c>
      <c r="AO1289" s="98">
        <f t="shared" si="262"/>
        <v>50017</v>
      </c>
      <c r="AP1289" s="8" t="s">
        <v>1353</v>
      </c>
      <c r="AQ1289">
        <f t="shared" si="270"/>
        <v>5073075</v>
      </c>
    </row>
    <row r="1290" spans="1:43" ht="13" hidden="1" customHeight="1" outlineLevel="1">
      <c r="A1290" t="s">
        <v>963</v>
      </c>
      <c r="B1290" s="8" t="s">
        <v>642</v>
      </c>
      <c r="C1290" s="1">
        <f t="shared" si="264"/>
        <v>372</v>
      </c>
      <c r="D1290" s="6">
        <f>IF(N1290&gt;0, RANK(N1290,(N1290:P1290,Q1290:AE1290)),0)</f>
        <v>2</v>
      </c>
      <c r="E1290" s="6">
        <f>IF(O1290&gt;0,RANK(O1290,(N1290:P1290,Q1290:AE1290)),0)</f>
        <v>1</v>
      </c>
      <c r="F1290" s="6">
        <f t="shared" si="265"/>
        <v>3</v>
      </c>
      <c r="G1290" s="1">
        <f t="shared" si="260"/>
        <v>24</v>
      </c>
      <c r="H1290" s="2">
        <f t="shared" si="261"/>
        <v>6.4516129032258063E-2</v>
      </c>
      <c r="I1290" s="7"/>
      <c r="J1290" s="2">
        <f t="shared" si="266"/>
        <v>0.41666666666666669</v>
      </c>
      <c r="K1290" s="2">
        <f t="shared" si="267"/>
        <v>0.48118279569892475</v>
      </c>
      <c r="L1290" s="2">
        <f t="shared" si="268"/>
        <v>3.7634408602150539E-2</v>
      </c>
      <c r="M1290" s="2">
        <f t="shared" si="269"/>
        <v>6.4516129032257979E-2</v>
      </c>
      <c r="N1290" s="113">
        <v>155</v>
      </c>
      <c r="O1290" s="113">
        <v>179</v>
      </c>
      <c r="P1290" s="113">
        <v>14</v>
      </c>
      <c r="Q1290" s="113"/>
      <c r="R1290" s="113"/>
      <c r="S1290" s="113"/>
      <c r="T1290" s="113"/>
      <c r="U1290" s="113"/>
      <c r="V1290" s="113">
        <v>1</v>
      </c>
      <c r="W1290" s="113"/>
      <c r="X1290" s="113">
        <v>0</v>
      </c>
      <c r="Y1290" s="113">
        <v>11</v>
      </c>
      <c r="Z1290" s="85">
        <v>4</v>
      </c>
      <c r="AA1290" s="85">
        <v>8</v>
      </c>
      <c r="AG1290" t="str">
        <f t="shared" si="263"/>
        <v>Townshend</v>
      </c>
      <c r="AH1290" t="s">
        <v>96</v>
      </c>
      <c r="AI1290">
        <v>1</v>
      </c>
      <c r="AK1290" s="92">
        <v>50</v>
      </c>
      <c r="AL1290" s="94">
        <v>25</v>
      </c>
      <c r="AM1290" s="94">
        <v>80</v>
      </c>
      <c r="AN1290" s="98">
        <v>73300</v>
      </c>
      <c r="AO1290" s="98">
        <f t="shared" si="262"/>
        <v>50025</v>
      </c>
      <c r="AP1290" s="8" t="s">
        <v>1353</v>
      </c>
      <c r="AQ1290">
        <f t="shared" si="270"/>
        <v>5073300</v>
      </c>
    </row>
    <row r="1291" spans="1:43" ht="13" hidden="1" customHeight="1" outlineLevel="1">
      <c r="A1291" t="s">
        <v>423</v>
      </c>
      <c r="B1291" s="8" t="s">
        <v>642</v>
      </c>
      <c r="C1291" s="1">
        <f t="shared" si="264"/>
        <v>519</v>
      </c>
      <c r="D1291" s="6">
        <f>IF(N1291&gt;0, RANK(N1291,(N1291:P1291,Q1291:AE1291)),0)</f>
        <v>1</v>
      </c>
      <c r="E1291" s="6">
        <f>IF(O1291&gt;0,RANK(O1291,(N1291:P1291,Q1291:AE1291)),0)</f>
        <v>2</v>
      </c>
      <c r="F1291" s="6">
        <f t="shared" si="265"/>
        <v>3</v>
      </c>
      <c r="G1291" s="1">
        <f t="shared" si="260"/>
        <v>38</v>
      </c>
      <c r="H1291" s="2">
        <f t="shared" si="261"/>
        <v>7.3217726396917149E-2</v>
      </c>
      <c r="I1291" s="7"/>
      <c r="J1291" s="2">
        <f t="shared" si="266"/>
        <v>0.47784200385356457</v>
      </c>
      <c r="K1291" s="2">
        <f t="shared" si="267"/>
        <v>0.40462427745664742</v>
      </c>
      <c r="L1291" s="2">
        <f t="shared" si="268"/>
        <v>9.05587668593449E-2</v>
      </c>
      <c r="M1291" s="2">
        <f t="shared" si="269"/>
        <v>2.6974951830443114E-2</v>
      </c>
      <c r="N1291" s="113">
        <v>248</v>
      </c>
      <c r="O1291" s="113">
        <v>210</v>
      </c>
      <c r="P1291" s="113">
        <v>47</v>
      </c>
      <c r="Q1291" s="113"/>
      <c r="R1291" s="113"/>
      <c r="S1291" s="113"/>
      <c r="T1291" s="113"/>
      <c r="U1291" s="113"/>
      <c r="V1291" s="113">
        <v>3</v>
      </c>
      <c r="W1291" s="113"/>
      <c r="X1291" s="113">
        <v>0</v>
      </c>
      <c r="Y1291" s="113">
        <v>6</v>
      </c>
      <c r="Z1291" s="85">
        <v>3</v>
      </c>
      <c r="AA1291" s="85">
        <v>2</v>
      </c>
      <c r="AG1291" t="str">
        <f t="shared" si="263"/>
        <v>Troy</v>
      </c>
      <c r="AH1291" t="s">
        <v>2134</v>
      </c>
      <c r="AI1291">
        <v>1</v>
      </c>
      <c r="AK1291" s="92">
        <v>50</v>
      </c>
      <c r="AL1291" s="94">
        <v>19</v>
      </c>
      <c r="AM1291" s="94">
        <v>85</v>
      </c>
      <c r="AN1291" s="98">
        <v>73525</v>
      </c>
      <c r="AO1291" s="98">
        <f t="shared" si="262"/>
        <v>50019</v>
      </c>
      <c r="AP1291" s="8" t="s">
        <v>1353</v>
      </c>
      <c r="AQ1291">
        <f t="shared" si="270"/>
        <v>5073525</v>
      </c>
    </row>
    <row r="1292" spans="1:43" ht="13" hidden="1" customHeight="1" outlineLevel="1">
      <c r="A1292" t="s">
        <v>964</v>
      </c>
      <c r="B1292" s="8" t="s">
        <v>642</v>
      </c>
      <c r="C1292" s="1">
        <f t="shared" si="264"/>
        <v>487</v>
      </c>
      <c r="D1292" s="6">
        <f>IF(N1292&gt;0, RANK(N1292,(N1292:P1292,Q1292:AE1292)),0)</f>
        <v>2</v>
      </c>
      <c r="E1292" s="6">
        <f>IF(O1292&gt;0,RANK(O1292,(N1292:P1292,Q1292:AE1292)),0)</f>
        <v>1</v>
      </c>
      <c r="F1292" s="6">
        <f t="shared" si="265"/>
        <v>3</v>
      </c>
      <c r="G1292" s="1">
        <f t="shared" si="260"/>
        <v>54</v>
      </c>
      <c r="H1292" s="2">
        <f t="shared" si="261"/>
        <v>0.11088295687885011</v>
      </c>
      <c r="I1292" s="7"/>
      <c r="J1292" s="2">
        <f t="shared" si="266"/>
        <v>0.40246406570841892</v>
      </c>
      <c r="K1292" s="2">
        <f t="shared" si="267"/>
        <v>0.51334702258726894</v>
      </c>
      <c r="L1292" s="2">
        <f t="shared" si="268"/>
        <v>4.1067761806981518E-2</v>
      </c>
      <c r="M1292" s="2">
        <f t="shared" si="269"/>
        <v>4.3121149897330679E-2</v>
      </c>
      <c r="N1292" s="113">
        <v>196</v>
      </c>
      <c r="O1292" s="113">
        <v>250</v>
      </c>
      <c r="P1292" s="113">
        <v>20</v>
      </c>
      <c r="Q1292" s="113"/>
      <c r="R1292" s="113"/>
      <c r="S1292" s="113"/>
      <c r="T1292" s="113"/>
      <c r="U1292" s="113"/>
      <c r="V1292" s="113">
        <v>3</v>
      </c>
      <c r="W1292" s="113"/>
      <c r="X1292" s="113">
        <v>0</v>
      </c>
      <c r="Y1292" s="113">
        <v>7</v>
      </c>
      <c r="Z1292" s="85">
        <v>8</v>
      </c>
      <c r="AA1292" s="85">
        <v>3</v>
      </c>
      <c r="AG1292" t="str">
        <f t="shared" si="263"/>
        <v>Tunbridge</v>
      </c>
      <c r="AH1292" t="s">
        <v>736</v>
      </c>
      <c r="AI1292">
        <v>1</v>
      </c>
      <c r="AK1292" s="92">
        <v>50</v>
      </c>
      <c r="AL1292" s="94">
        <v>17</v>
      </c>
      <c r="AM1292" s="94">
        <v>65</v>
      </c>
      <c r="AN1292" s="98">
        <v>73675</v>
      </c>
      <c r="AO1292" s="98">
        <f t="shared" si="262"/>
        <v>50017</v>
      </c>
      <c r="AP1292" s="8" t="s">
        <v>1353</v>
      </c>
      <c r="AQ1292">
        <f t="shared" si="270"/>
        <v>5073675</v>
      </c>
    </row>
    <row r="1293" spans="1:43" ht="13" hidden="1" customHeight="1" outlineLevel="1">
      <c r="A1293" t="s">
        <v>2296</v>
      </c>
      <c r="B1293" s="8" t="s">
        <v>642</v>
      </c>
      <c r="C1293" s="1">
        <f t="shared" si="264"/>
        <v>1261</v>
      </c>
      <c r="D1293" s="6">
        <f>IF(N1293&gt;0, RANK(N1293,(N1293:P1293,Q1293:AE1293)),0)</f>
        <v>2</v>
      </c>
      <c r="E1293" s="6">
        <f>IF(O1293&gt;0,RANK(O1293,(N1293:P1293,Q1293:AE1293)),0)</f>
        <v>1</v>
      </c>
      <c r="F1293" s="6">
        <f t="shared" si="265"/>
        <v>3</v>
      </c>
      <c r="G1293" s="1">
        <f t="shared" si="260"/>
        <v>125</v>
      </c>
      <c r="H1293" s="2">
        <f t="shared" si="261"/>
        <v>9.9127676447264071E-2</v>
      </c>
      <c r="I1293" s="7"/>
      <c r="J1293" s="2">
        <f t="shared" si="266"/>
        <v>0.40999206978588421</v>
      </c>
      <c r="K1293" s="2">
        <f t="shared" si="267"/>
        <v>0.50911974623314826</v>
      </c>
      <c r="L1293" s="2">
        <f t="shared" si="268"/>
        <v>6.6613798572561458E-2</v>
      </c>
      <c r="M1293" s="2">
        <f t="shared" si="269"/>
        <v>1.4274385408406073E-2</v>
      </c>
      <c r="N1293" s="113">
        <v>517</v>
      </c>
      <c r="O1293" s="113">
        <v>642</v>
      </c>
      <c r="P1293" s="113">
        <v>84</v>
      </c>
      <c r="Q1293" s="113"/>
      <c r="R1293" s="113"/>
      <c r="S1293" s="113"/>
      <c r="T1293" s="113"/>
      <c r="U1293" s="113"/>
      <c r="V1293" s="113">
        <v>3</v>
      </c>
      <c r="W1293" s="113"/>
      <c r="X1293" s="113">
        <v>0</v>
      </c>
      <c r="Y1293" s="113">
        <v>9</v>
      </c>
      <c r="Z1293" s="85">
        <v>6</v>
      </c>
      <c r="AA1293" s="85">
        <v>0</v>
      </c>
      <c r="AG1293" t="str">
        <f t="shared" si="263"/>
        <v>Underhill</v>
      </c>
      <c r="AH1293" t="s">
        <v>1116</v>
      </c>
      <c r="AI1293">
        <v>1</v>
      </c>
      <c r="AK1293" s="92">
        <v>50</v>
      </c>
      <c r="AL1293" s="94">
        <v>7</v>
      </c>
      <c r="AM1293" s="94">
        <v>75</v>
      </c>
      <c r="AN1293" s="98">
        <v>73975</v>
      </c>
      <c r="AO1293" s="98">
        <f t="shared" si="262"/>
        <v>50007</v>
      </c>
      <c r="AP1293" s="8" t="s">
        <v>1353</v>
      </c>
      <c r="AQ1293">
        <f t="shared" si="270"/>
        <v>5073975</v>
      </c>
    </row>
    <row r="1294" spans="1:43" ht="13" hidden="1" customHeight="1" outlineLevel="1">
      <c r="A1294" t="s">
        <v>1633</v>
      </c>
      <c r="B1294" s="8" t="s">
        <v>642</v>
      </c>
      <c r="C1294" s="1">
        <f t="shared" si="264"/>
        <v>793</v>
      </c>
      <c r="D1294" s="6">
        <f>IF(N1294&gt;0, RANK(N1294,(N1294:P1294,Q1294:AE1294)),0)</f>
        <v>2</v>
      </c>
      <c r="E1294" s="6">
        <f>IF(O1294&gt;0,RANK(O1294,(N1294:P1294,Q1294:AE1294)),0)</f>
        <v>1</v>
      </c>
      <c r="F1294" s="6">
        <f t="shared" si="265"/>
        <v>3</v>
      </c>
      <c r="G1294" s="1">
        <f t="shared" si="260"/>
        <v>45</v>
      </c>
      <c r="H1294" s="2">
        <f t="shared" si="261"/>
        <v>5.6746532156368219E-2</v>
      </c>
      <c r="I1294" s="7"/>
      <c r="J1294" s="2">
        <f t="shared" si="266"/>
        <v>0.42244640605296341</v>
      </c>
      <c r="K1294" s="2">
        <f t="shared" si="267"/>
        <v>0.47919293820933168</v>
      </c>
      <c r="L1294" s="2">
        <f t="shared" si="268"/>
        <v>6.8095838587641871E-2</v>
      </c>
      <c r="M1294" s="2">
        <f t="shared" si="269"/>
        <v>3.02648171500631E-2</v>
      </c>
      <c r="N1294" s="113">
        <v>335</v>
      </c>
      <c r="O1294" s="113">
        <v>380</v>
      </c>
      <c r="P1294" s="113">
        <v>54</v>
      </c>
      <c r="Q1294" s="113"/>
      <c r="R1294" s="113"/>
      <c r="S1294" s="113"/>
      <c r="T1294" s="113"/>
      <c r="U1294" s="113"/>
      <c r="V1294" s="113">
        <v>3</v>
      </c>
      <c r="W1294" s="113"/>
      <c r="X1294" s="113">
        <v>1</v>
      </c>
      <c r="Y1294" s="113">
        <v>10</v>
      </c>
      <c r="Z1294" s="85">
        <v>6</v>
      </c>
      <c r="AA1294" s="85">
        <v>4</v>
      </c>
      <c r="AG1294" t="str">
        <f t="shared" si="263"/>
        <v>Vergennes</v>
      </c>
      <c r="AH1294" t="s">
        <v>2391</v>
      </c>
      <c r="AI1294">
        <v>1</v>
      </c>
      <c r="AK1294" s="92">
        <v>50</v>
      </c>
      <c r="AL1294" s="94">
        <v>1</v>
      </c>
      <c r="AM1294" s="94">
        <v>100</v>
      </c>
      <c r="AN1294" s="98">
        <v>74650</v>
      </c>
      <c r="AO1294" s="98">
        <f t="shared" si="262"/>
        <v>50001</v>
      </c>
      <c r="AP1294" s="8" t="s">
        <v>2485</v>
      </c>
      <c r="AQ1294">
        <f t="shared" si="270"/>
        <v>5074650</v>
      </c>
    </row>
    <row r="1295" spans="1:43" ht="13" hidden="1" customHeight="1" outlineLevel="1">
      <c r="A1295" t="s">
        <v>2755</v>
      </c>
      <c r="B1295" s="8" t="s">
        <v>642</v>
      </c>
      <c r="C1295" s="1">
        <f t="shared" si="264"/>
        <v>635</v>
      </c>
      <c r="D1295" s="6">
        <f>IF(N1295&gt;0, RANK(N1295,(N1295:P1295,Q1295:AE1295)),0)</f>
        <v>2</v>
      </c>
      <c r="E1295" s="6">
        <f>IF(O1295&gt;0,RANK(O1295,(N1295:P1295,Q1295:AE1295)),0)</f>
        <v>1</v>
      </c>
      <c r="F1295" s="6">
        <f t="shared" si="265"/>
        <v>3</v>
      </c>
      <c r="G1295" s="1">
        <f t="shared" si="260"/>
        <v>158</v>
      </c>
      <c r="H1295" s="2">
        <f t="shared" si="261"/>
        <v>0.24881889763779527</v>
      </c>
      <c r="I1295" s="7"/>
      <c r="J1295" s="2">
        <f t="shared" si="266"/>
        <v>0.32283464566929132</v>
      </c>
      <c r="K1295" s="2">
        <f t="shared" si="267"/>
        <v>0.57165354330708662</v>
      </c>
      <c r="L1295" s="2">
        <f t="shared" si="268"/>
        <v>7.874015748031496E-2</v>
      </c>
      <c r="M1295" s="2">
        <f t="shared" si="269"/>
        <v>2.67716535433071E-2</v>
      </c>
      <c r="N1295" s="113">
        <v>205</v>
      </c>
      <c r="O1295" s="113">
        <v>363</v>
      </c>
      <c r="P1295" s="113">
        <v>50</v>
      </c>
      <c r="Q1295" s="113"/>
      <c r="R1295" s="113"/>
      <c r="S1295" s="113"/>
      <c r="T1295" s="113"/>
      <c r="U1295" s="113"/>
      <c r="V1295" s="113">
        <v>2</v>
      </c>
      <c r="W1295" s="113"/>
      <c r="X1295" s="113">
        <v>0</v>
      </c>
      <c r="Y1295" s="113">
        <v>10</v>
      </c>
      <c r="Z1295" s="85">
        <v>2</v>
      </c>
      <c r="AA1295" s="85">
        <v>3</v>
      </c>
      <c r="AG1295" t="str">
        <f t="shared" si="263"/>
        <v>Vernon</v>
      </c>
      <c r="AH1295" t="s">
        <v>96</v>
      </c>
      <c r="AI1295">
        <v>1</v>
      </c>
      <c r="AK1295" s="92">
        <v>50</v>
      </c>
      <c r="AL1295" s="94">
        <v>25</v>
      </c>
      <c r="AM1295" s="94">
        <v>85</v>
      </c>
      <c r="AN1295" s="98">
        <v>74800</v>
      </c>
      <c r="AO1295" s="98">
        <f t="shared" si="262"/>
        <v>50025</v>
      </c>
      <c r="AP1295" s="8" t="s">
        <v>1353</v>
      </c>
      <c r="AQ1295">
        <f t="shared" si="270"/>
        <v>5074800</v>
      </c>
    </row>
    <row r="1296" spans="1:43" ht="13" hidden="1" customHeight="1" outlineLevel="1">
      <c r="A1296" t="s">
        <v>2072</v>
      </c>
      <c r="B1296" s="8" t="s">
        <v>642</v>
      </c>
      <c r="C1296" s="1">
        <f t="shared" si="264"/>
        <v>228</v>
      </c>
      <c r="D1296" s="6">
        <f>IF(N1296&gt;0, RANK(N1296,(N1296:P1296,Q1296:AE1296)),0)</f>
        <v>1</v>
      </c>
      <c r="E1296" s="6">
        <f>IF(O1296&gt;0,RANK(O1296,(N1296:P1296,Q1296:AE1296)),0)</f>
        <v>2</v>
      </c>
      <c r="F1296" s="6">
        <f t="shared" si="265"/>
        <v>3</v>
      </c>
      <c r="G1296" s="1">
        <f t="shared" ref="G1296:G1335" si="271">IF(C1296&gt;0,MAX(N1296:P1296)-LARGE(N1296:P1296,2),0)</f>
        <v>22</v>
      </c>
      <c r="H1296" s="2">
        <f t="shared" ref="H1296:H1335" si="272">IF(C1296&gt;0,G1296/C1296,0)</f>
        <v>9.6491228070175433E-2</v>
      </c>
      <c r="I1296" s="7"/>
      <c r="J1296" s="2">
        <f t="shared" si="266"/>
        <v>0.50877192982456143</v>
      </c>
      <c r="K1296" s="2">
        <f t="shared" si="267"/>
        <v>0.41228070175438597</v>
      </c>
      <c r="L1296" s="2">
        <f t="shared" si="268"/>
        <v>4.8245614035087717E-2</v>
      </c>
      <c r="M1296" s="2">
        <f t="shared" si="269"/>
        <v>3.0701754385964883E-2</v>
      </c>
      <c r="N1296" s="113">
        <v>116</v>
      </c>
      <c r="O1296" s="113">
        <v>94</v>
      </c>
      <c r="P1296" s="113">
        <v>11</v>
      </c>
      <c r="Q1296" s="113"/>
      <c r="R1296" s="113"/>
      <c r="S1296" s="113"/>
      <c r="T1296" s="113"/>
      <c r="U1296" s="113"/>
      <c r="V1296" s="113">
        <v>0</v>
      </c>
      <c r="W1296" s="113"/>
      <c r="X1296" s="113">
        <v>0</v>
      </c>
      <c r="Y1296" s="113">
        <v>5</v>
      </c>
      <c r="Z1296" s="85">
        <v>1</v>
      </c>
      <c r="AA1296" s="85">
        <v>1</v>
      </c>
      <c r="AG1296" t="str">
        <f t="shared" si="263"/>
        <v>Vershire</v>
      </c>
      <c r="AH1296" t="s">
        <v>736</v>
      </c>
      <c r="AI1296">
        <v>1</v>
      </c>
      <c r="AK1296" s="92">
        <v>50</v>
      </c>
      <c r="AL1296" s="94">
        <v>17</v>
      </c>
      <c r="AM1296" s="94">
        <v>70</v>
      </c>
      <c r="AN1296" s="98">
        <v>74950</v>
      </c>
      <c r="AO1296" s="98">
        <f t="shared" si="262"/>
        <v>50017</v>
      </c>
      <c r="AP1296" s="8" t="s">
        <v>1353</v>
      </c>
      <c r="AQ1296">
        <f t="shared" si="270"/>
        <v>5074950</v>
      </c>
    </row>
    <row r="1297" spans="1:43" ht="13" hidden="1" customHeight="1" outlineLevel="1">
      <c r="A1297" t="s">
        <v>2132</v>
      </c>
      <c r="B1297" s="8" t="s">
        <v>642</v>
      </c>
      <c r="C1297" s="1">
        <f t="shared" si="264"/>
        <v>34</v>
      </c>
      <c r="D1297" s="6">
        <f>IF(N1297&gt;0, RANK(N1297,(N1297:P1297,Q1297:AE1297)),0)</f>
        <v>2</v>
      </c>
      <c r="E1297" s="6">
        <f>IF(O1297&gt;0,RANK(O1297,(N1297:P1297,Q1297:AE1297)),0)</f>
        <v>1</v>
      </c>
      <c r="F1297" s="6">
        <f t="shared" si="265"/>
        <v>4</v>
      </c>
      <c r="G1297" s="1">
        <f t="shared" si="271"/>
        <v>9</v>
      </c>
      <c r="H1297" s="2">
        <f t="shared" si="272"/>
        <v>0.26470588235294118</v>
      </c>
      <c r="I1297" s="7"/>
      <c r="J1297" s="2">
        <f t="shared" si="266"/>
        <v>0.26470588235294118</v>
      </c>
      <c r="K1297" s="2">
        <f t="shared" si="267"/>
        <v>0.52941176470588236</v>
      </c>
      <c r="L1297" s="2">
        <f t="shared" si="268"/>
        <v>5.8823529411764705E-2</v>
      </c>
      <c r="M1297" s="2">
        <f t="shared" si="269"/>
        <v>0.1470588235294118</v>
      </c>
      <c r="N1297" s="113">
        <v>9</v>
      </c>
      <c r="O1297" s="113">
        <v>18</v>
      </c>
      <c r="P1297" s="113">
        <v>2</v>
      </c>
      <c r="Q1297" s="113"/>
      <c r="R1297" s="113"/>
      <c r="S1297" s="113"/>
      <c r="T1297" s="113"/>
      <c r="U1297" s="113"/>
      <c r="V1297" s="113">
        <v>0</v>
      </c>
      <c r="W1297" s="113"/>
      <c r="X1297" s="113">
        <v>0</v>
      </c>
      <c r="Y1297" s="113">
        <v>4</v>
      </c>
      <c r="Z1297" s="85">
        <v>1</v>
      </c>
      <c r="AA1297" s="85">
        <v>0</v>
      </c>
      <c r="AG1297" t="str">
        <f t="shared" si="263"/>
        <v>Victory</v>
      </c>
      <c r="AH1297" t="s">
        <v>1956</v>
      </c>
      <c r="AI1297">
        <v>1</v>
      </c>
      <c r="AK1297" s="92">
        <v>50</v>
      </c>
      <c r="AL1297" s="94">
        <v>9</v>
      </c>
      <c r="AM1297" s="94">
        <v>85</v>
      </c>
      <c r="AN1297" s="98">
        <v>75175</v>
      </c>
      <c r="AO1297" s="98">
        <f t="shared" si="262"/>
        <v>50009</v>
      </c>
      <c r="AP1297" s="8" t="s">
        <v>1353</v>
      </c>
      <c r="AQ1297">
        <f t="shared" si="270"/>
        <v>5075175</v>
      </c>
    </row>
    <row r="1298" spans="1:43" ht="13" hidden="1" customHeight="1" outlineLevel="1">
      <c r="A1298" t="s">
        <v>1808</v>
      </c>
      <c r="B1298" s="8" t="s">
        <v>642</v>
      </c>
      <c r="C1298" s="1">
        <f t="shared" si="264"/>
        <v>709</v>
      </c>
      <c r="D1298" s="6">
        <f>IF(N1298&gt;0, RANK(N1298,(N1298:P1298,Q1298:AE1298)),0)</f>
        <v>2</v>
      </c>
      <c r="E1298" s="6">
        <f>IF(O1298&gt;0,RANK(O1298,(N1298:P1298,Q1298:AE1298)),0)</f>
        <v>1</v>
      </c>
      <c r="F1298" s="6">
        <f t="shared" si="265"/>
        <v>3</v>
      </c>
      <c r="G1298" s="1">
        <f t="shared" si="271"/>
        <v>51</v>
      </c>
      <c r="H1298" s="2">
        <f t="shared" si="272"/>
        <v>7.1932299012693934E-2</v>
      </c>
      <c r="I1298" s="7"/>
      <c r="J1298" s="2">
        <f t="shared" si="266"/>
        <v>0.44992947813822287</v>
      </c>
      <c r="K1298" s="2">
        <f t="shared" si="267"/>
        <v>0.52186177715091675</v>
      </c>
      <c r="L1298" s="2">
        <f t="shared" si="268"/>
        <v>8.4626234132581107E-3</v>
      </c>
      <c r="M1298" s="2">
        <f t="shared" si="269"/>
        <v>1.9746121297602323E-2</v>
      </c>
      <c r="N1298" s="113">
        <v>319</v>
      </c>
      <c r="O1298" s="113">
        <v>370</v>
      </c>
      <c r="P1298" s="113">
        <v>6</v>
      </c>
      <c r="Q1298" s="113"/>
      <c r="R1298" s="113"/>
      <c r="S1298" s="113"/>
      <c r="T1298" s="113"/>
      <c r="U1298" s="113"/>
      <c r="V1298" s="113">
        <v>3</v>
      </c>
      <c r="W1298" s="113"/>
      <c r="X1298" s="113">
        <v>3</v>
      </c>
      <c r="Y1298" s="113">
        <v>2</v>
      </c>
      <c r="Z1298" s="85">
        <v>3</v>
      </c>
      <c r="AA1298" s="85">
        <v>3</v>
      </c>
      <c r="AG1298" t="str">
        <f t="shared" si="263"/>
        <v>Waitsfield</v>
      </c>
      <c r="AH1298" t="s">
        <v>2757</v>
      </c>
      <c r="AI1298">
        <v>1</v>
      </c>
      <c r="AK1298" s="92">
        <v>50</v>
      </c>
      <c r="AL1298" s="94">
        <v>23</v>
      </c>
      <c r="AM1298" s="94">
        <v>80</v>
      </c>
      <c r="AN1298" s="98">
        <v>75325</v>
      </c>
      <c r="AO1298" s="98">
        <f t="shared" si="262"/>
        <v>50023</v>
      </c>
      <c r="AP1298" s="8" t="s">
        <v>1353</v>
      </c>
      <c r="AQ1298">
        <f t="shared" si="270"/>
        <v>5075325</v>
      </c>
    </row>
    <row r="1299" spans="1:43" ht="13" hidden="1" customHeight="1" outlineLevel="1">
      <c r="A1299" t="s">
        <v>1359</v>
      </c>
      <c r="B1299" s="8" t="s">
        <v>642</v>
      </c>
      <c r="C1299" s="1">
        <f t="shared" si="264"/>
        <v>277</v>
      </c>
      <c r="D1299" s="6">
        <f>IF(N1299&gt;0, RANK(N1299,(N1299:P1299,Q1299:AE1299)),0)</f>
        <v>1</v>
      </c>
      <c r="E1299" s="6">
        <f>IF(O1299&gt;0,RANK(O1299,(N1299:P1299,Q1299:AE1299)),0)</f>
        <v>2</v>
      </c>
      <c r="F1299" s="6">
        <f t="shared" si="265"/>
        <v>3</v>
      </c>
      <c r="G1299" s="1">
        <f t="shared" si="271"/>
        <v>21</v>
      </c>
      <c r="H1299" s="2">
        <f t="shared" si="272"/>
        <v>7.5812274368231042E-2</v>
      </c>
      <c r="I1299" s="7"/>
      <c r="J1299" s="2">
        <f t="shared" si="266"/>
        <v>0.50180505415162457</v>
      </c>
      <c r="K1299" s="2">
        <f t="shared" si="267"/>
        <v>0.4259927797833935</v>
      </c>
      <c r="L1299" s="2">
        <f t="shared" si="268"/>
        <v>3.2490974729241874E-2</v>
      </c>
      <c r="M1299" s="2">
        <f t="shared" si="269"/>
        <v>3.9711191335740047E-2</v>
      </c>
      <c r="N1299" s="113">
        <v>139</v>
      </c>
      <c r="O1299" s="113">
        <v>118</v>
      </c>
      <c r="P1299" s="113">
        <v>9</v>
      </c>
      <c r="Q1299" s="113"/>
      <c r="R1299" s="113"/>
      <c r="S1299" s="113"/>
      <c r="T1299" s="113"/>
      <c r="U1299" s="113"/>
      <c r="V1299" s="113">
        <v>2</v>
      </c>
      <c r="W1299" s="113"/>
      <c r="X1299" s="113">
        <v>0</v>
      </c>
      <c r="Y1299" s="113">
        <v>4</v>
      </c>
      <c r="Z1299" s="85">
        <v>2</v>
      </c>
      <c r="AA1299" s="85">
        <v>3</v>
      </c>
      <c r="AG1299" t="str">
        <f t="shared" si="263"/>
        <v>Walden</v>
      </c>
      <c r="AH1299" t="s">
        <v>1820</v>
      </c>
      <c r="AI1299">
        <v>1</v>
      </c>
      <c r="AK1299" s="92">
        <v>50</v>
      </c>
      <c r="AL1299" s="94">
        <v>5</v>
      </c>
      <c r="AM1299" s="94">
        <v>75</v>
      </c>
      <c r="AN1299" s="98">
        <v>75700</v>
      </c>
      <c r="AO1299" s="98">
        <f t="shared" ref="AO1299:AO1334" si="273">AK1299*1000+AL1299</f>
        <v>50005</v>
      </c>
      <c r="AP1299" s="8" t="s">
        <v>1353</v>
      </c>
      <c r="AQ1299">
        <f t="shared" si="270"/>
        <v>5075700</v>
      </c>
    </row>
    <row r="1300" spans="1:43" ht="13" hidden="1" customHeight="1" outlineLevel="1">
      <c r="A1300" t="s">
        <v>1196</v>
      </c>
      <c r="B1300" s="8" t="s">
        <v>642</v>
      </c>
      <c r="C1300" s="1">
        <f t="shared" si="264"/>
        <v>987</v>
      </c>
      <c r="D1300" s="6">
        <f>IF(N1300&gt;0, RANK(N1300,(N1300:P1300,Q1300:AE1300)),0)</f>
        <v>2</v>
      </c>
      <c r="E1300" s="6">
        <f>IF(O1300&gt;0,RANK(O1300,(N1300:P1300,Q1300:AE1300)),0)</f>
        <v>1</v>
      </c>
      <c r="F1300" s="6">
        <f t="shared" si="265"/>
        <v>3</v>
      </c>
      <c r="G1300" s="1">
        <f t="shared" si="271"/>
        <v>131</v>
      </c>
      <c r="H1300" s="2">
        <f t="shared" si="272"/>
        <v>0.13272543059777103</v>
      </c>
      <c r="I1300" s="7"/>
      <c r="J1300" s="2">
        <f t="shared" si="266"/>
        <v>0.33941236068895642</v>
      </c>
      <c r="K1300" s="2">
        <f t="shared" si="267"/>
        <v>0.47213779128672745</v>
      </c>
      <c r="L1300" s="2">
        <f t="shared" si="268"/>
        <v>0.16210739614994935</v>
      </c>
      <c r="M1300" s="2">
        <f t="shared" si="269"/>
        <v>2.634245187436679E-2</v>
      </c>
      <c r="N1300" s="113">
        <v>335</v>
      </c>
      <c r="O1300" s="113">
        <v>466</v>
      </c>
      <c r="P1300" s="113">
        <v>160</v>
      </c>
      <c r="Q1300" s="113"/>
      <c r="R1300" s="113"/>
      <c r="S1300" s="113"/>
      <c r="T1300" s="113"/>
      <c r="U1300" s="113"/>
      <c r="V1300" s="113">
        <v>3</v>
      </c>
      <c r="W1300" s="113"/>
      <c r="X1300" s="113">
        <v>0</v>
      </c>
      <c r="Y1300" s="113">
        <v>16</v>
      </c>
      <c r="Z1300" s="85">
        <v>4</v>
      </c>
      <c r="AA1300" s="85">
        <v>3</v>
      </c>
      <c r="AG1300" t="str">
        <f t="shared" si="263"/>
        <v>Wallingford</v>
      </c>
      <c r="AH1300" t="s">
        <v>724</v>
      </c>
      <c r="AI1300">
        <v>1</v>
      </c>
      <c r="AK1300" s="92">
        <v>50</v>
      </c>
      <c r="AL1300" s="94">
        <v>21</v>
      </c>
      <c r="AM1300" s="94">
        <v>125</v>
      </c>
      <c r="AN1300" s="98">
        <v>75925</v>
      </c>
      <c r="AO1300" s="98">
        <f t="shared" si="273"/>
        <v>50021</v>
      </c>
      <c r="AP1300" s="8" t="s">
        <v>1353</v>
      </c>
      <c r="AQ1300">
        <f t="shared" si="270"/>
        <v>5075925</v>
      </c>
    </row>
    <row r="1301" spans="1:43" ht="13" hidden="1" customHeight="1" outlineLevel="1">
      <c r="A1301" t="s">
        <v>1076</v>
      </c>
      <c r="B1301" s="8" t="s">
        <v>642</v>
      </c>
      <c r="C1301" s="1">
        <f t="shared" si="264"/>
        <v>210</v>
      </c>
      <c r="D1301" s="6">
        <f>IF(N1301&gt;0, RANK(N1301,(N1301:P1301,Q1301:AE1301)),0)</f>
        <v>2</v>
      </c>
      <c r="E1301" s="6">
        <f>IF(O1301&gt;0,RANK(O1301,(N1301:P1301,Q1301:AE1301)),0)</f>
        <v>1</v>
      </c>
      <c r="F1301" s="6">
        <f t="shared" si="265"/>
        <v>3</v>
      </c>
      <c r="G1301" s="1">
        <f t="shared" si="271"/>
        <v>15</v>
      </c>
      <c r="H1301" s="2">
        <f t="shared" si="272"/>
        <v>7.1428571428571425E-2</v>
      </c>
      <c r="I1301" s="7"/>
      <c r="J1301" s="2">
        <f t="shared" si="266"/>
        <v>0.41428571428571431</v>
      </c>
      <c r="K1301" s="2">
        <f t="shared" si="267"/>
        <v>0.48571428571428571</v>
      </c>
      <c r="L1301" s="2">
        <f t="shared" si="268"/>
        <v>7.6190476190476197E-2</v>
      </c>
      <c r="M1301" s="2">
        <f t="shared" si="269"/>
        <v>2.3809523809523725E-2</v>
      </c>
      <c r="N1301" s="113">
        <v>87</v>
      </c>
      <c r="O1301" s="113">
        <v>102</v>
      </c>
      <c r="P1301" s="113">
        <v>16</v>
      </c>
      <c r="Q1301" s="113"/>
      <c r="R1301" s="113"/>
      <c r="S1301" s="113"/>
      <c r="T1301" s="113"/>
      <c r="U1301" s="113"/>
      <c r="V1301" s="113">
        <v>0</v>
      </c>
      <c r="W1301" s="113"/>
      <c r="X1301" s="113">
        <v>0</v>
      </c>
      <c r="Y1301" s="113">
        <v>4</v>
      </c>
      <c r="Z1301" s="85">
        <v>1</v>
      </c>
      <c r="AA1301" s="85">
        <v>0</v>
      </c>
      <c r="AG1301" t="str">
        <f t="shared" si="263"/>
        <v>Waltham</v>
      </c>
      <c r="AH1301" t="s">
        <v>2391</v>
      </c>
      <c r="AI1301">
        <v>1</v>
      </c>
      <c r="AK1301" s="92">
        <v>50</v>
      </c>
      <c r="AL1301" s="94">
        <v>1</v>
      </c>
      <c r="AM1301" s="94">
        <v>105</v>
      </c>
      <c r="AN1301" s="98">
        <v>76075</v>
      </c>
      <c r="AO1301" s="98">
        <f t="shared" si="273"/>
        <v>50001</v>
      </c>
      <c r="AP1301" s="8" t="s">
        <v>1353</v>
      </c>
      <c r="AQ1301">
        <f t="shared" si="270"/>
        <v>5076075</v>
      </c>
    </row>
    <row r="1302" spans="1:43" ht="13" hidden="1" customHeight="1" outlineLevel="1">
      <c r="A1302" t="s">
        <v>788</v>
      </c>
      <c r="B1302" s="8" t="s">
        <v>642</v>
      </c>
      <c r="C1302" s="1">
        <f t="shared" si="264"/>
        <v>232</v>
      </c>
      <c r="D1302" s="6">
        <f>IF(N1302&gt;0, RANK(N1302,(N1302:P1302,Q1302:AE1302)),0)</f>
        <v>2</v>
      </c>
      <c r="E1302" s="6">
        <f>IF(O1302&gt;0,RANK(O1302,(N1302:P1302,Q1302:AE1302)),0)</f>
        <v>1</v>
      </c>
      <c r="F1302" s="6">
        <f t="shared" si="265"/>
        <v>4</v>
      </c>
      <c r="G1302" s="1">
        <f t="shared" si="271"/>
        <v>25</v>
      </c>
      <c r="H1302" s="2">
        <f t="shared" si="272"/>
        <v>0.10775862068965517</v>
      </c>
      <c r="I1302" s="7"/>
      <c r="J1302" s="2">
        <f t="shared" si="266"/>
        <v>0.40948275862068967</v>
      </c>
      <c r="K1302" s="2">
        <f t="shared" si="267"/>
        <v>0.51724137931034486</v>
      </c>
      <c r="L1302" s="2">
        <f t="shared" si="268"/>
        <v>1.7241379310344827E-2</v>
      </c>
      <c r="M1302" s="2">
        <f t="shared" si="269"/>
        <v>5.6034482758620587E-2</v>
      </c>
      <c r="N1302" s="113">
        <v>95</v>
      </c>
      <c r="O1302" s="113">
        <v>120</v>
      </c>
      <c r="P1302" s="113">
        <v>4</v>
      </c>
      <c r="Q1302" s="113"/>
      <c r="R1302" s="113"/>
      <c r="S1302" s="113"/>
      <c r="T1302" s="113"/>
      <c r="U1302" s="113"/>
      <c r="V1302" s="113">
        <v>2</v>
      </c>
      <c r="W1302" s="113"/>
      <c r="X1302" s="113">
        <v>0</v>
      </c>
      <c r="Y1302" s="113">
        <v>8</v>
      </c>
      <c r="Z1302" s="85">
        <v>0</v>
      </c>
      <c r="AA1302" s="85">
        <v>3</v>
      </c>
      <c r="AG1302" t="str">
        <f t="shared" si="263"/>
        <v>Wardsboro</v>
      </c>
      <c r="AH1302" t="s">
        <v>96</v>
      </c>
      <c r="AI1302">
        <v>1</v>
      </c>
      <c r="AK1302" s="92">
        <v>50</v>
      </c>
      <c r="AL1302" s="94">
        <v>25</v>
      </c>
      <c r="AM1302" s="94">
        <v>90</v>
      </c>
      <c r="AN1302" s="98">
        <v>76225</v>
      </c>
      <c r="AO1302" s="98">
        <f t="shared" si="273"/>
        <v>50025</v>
      </c>
      <c r="AP1302" s="8" t="s">
        <v>1353</v>
      </c>
      <c r="AQ1302">
        <f t="shared" si="270"/>
        <v>5076225</v>
      </c>
    </row>
    <row r="1303" spans="1:43" ht="13" hidden="1" customHeight="1" outlineLevel="1">
      <c r="A1303" t="s">
        <v>1529</v>
      </c>
      <c r="B1303" s="8" t="s">
        <v>642</v>
      </c>
      <c r="C1303" s="1">
        <f t="shared" si="264"/>
        <v>680</v>
      </c>
      <c r="D1303" s="6">
        <f>IF(N1303&gt;0, RANK(N1303,(N1303:P1303,Q1303:AE1303)),0)</f>
        <v>1</v>
      </c>
      <c r="E1303" s="6">
        <f>IF(O1303&gt;0,RANK(O1303,(N1303:P1303,Q1303:AE1303)),0)</f>
        <v>2</v>
      </c>
      <c r="F1303" s="6">
        <f t="shared" si="265"/>
        <v>3</v>
      </c>
      <c r="G1303" s="1">
        <f t="shared" si="271"/>
        <v>20</v>
      </c>
      <c r="H1303" s="2">
        <f t="shared" si="272"/>
        <v>2.9411764705882353E-2</v>
      </c>
      <c r="I1303" s="7"/>
      <c r="J1303" s="2">
        <f t="shared" si="266"/>
        <v>0.49558823529411766</v>
      </c>
      <c r="K1303" s="2">
        <f t="shared" si="267"/>
        <v>0.4661764705882353</v>
      </c>
      <c r="L1303" s="2">
        <f t="shared" si="268"/>
        <v>1.4705882352941176E-2</v>
      </c>
      <c r="M1303" s="2">
        <f t="shared" si="269"/>
        <v>2.3529411764705858E-2</v>
      </c>
      <c r="N1303" s="113">
        <v>337</v>
      </c>
      <c r="O1303" s="113">
        <v>317</v>
      </c>
      <c r="P1303" s="113">
        <v>10</v>
      </c>
      <c r="Q1303" s="113"/>
      <c r="R1303" s="113"/>
      <c r="S1303" s="113"/>
      <c r="T1303" s="113"/>
      <c r="U1303" s="113"/>
      <c r="V1303" s="113">
        <v>4</v>
      </c>
      <c r="W1303" s="113"/>
      <c r="X1303" s="113">
        <v>0</v>
      </c>
      <c r="Y1303" s="113">
        <v>3</v>
      </c>
      <c r="Z1303" s="85">
        <v>6</v>
      </c>
      <c r="AA1303" s="85">
        <v>3</v>
      </c>
      <c r="AG1303" t="str">
        <f t="shared" si="263"/>
        <v>Warren</v>
      </c>
      <c r="AH1303" t="s">
        <v>2757</v>
      </c>
      <c r="AI1303">
        <v>1</v>
      </c>
      <c r="AK1303" s="92">
        <v>50</v>
      </c>
      <c r="AL1303" s="94">
        <v>23</v>
      </c>
      <c r="AM1303" s="94">
        <v>85</v>
      </c>
      <c r="AN1303" s="98">
        <v>76525</v>
      </c>
      <c r="AO1303" s="98">
        <f t="shared" si="273"/>
        <v>50023</v>
      </c>
      <c r="AP1303" s="8" t="s">
        <v>1353</v>
      </c>
      <c r="AQ1303">
        <f t="shared" si="270"/>
        <v>5076525</v>
      </c>
    </row>
    <row r="1304" spans="1:43" ht="13" hidden="1" customHeight="1" outlineLevel="1">
      <c r="A1304" t="s">
        <v>2757</v>
      </c>
      <c r="B1304" s="8" t="s">
        <v>642</v>
      </c>
      <c r="C1304" s="1">
        <f t="shared" si="264"/>
        <v>382</v>
      </c>
      <c r="D1304" s="6">
        <f>IF(N1304&gt;0, RANK(N1304,(N1304:P1304,Q1304:AE1304)),0)</f>
        <v>2</v>
      </c>
      <c r="E1304" s="6">
        <f>IF(O1304&gt;0,RANK(O1304,(N1304:P1304,Q1304:AE1304)),0)</f>
        <v>1</v>
      </c>
      <c r="F1304" s="6">
        <f t="shared" si="265"/>
        <v>3</v>
      </c>
      <c r="G1304" s="1">
        <f t="shared" si="271"/>
        <v>9</v>
      </c>
      <c r="H1304" s="2">
        <f t="shared" si="272"/>
        <v>2.356020942408377E-2</v>
      </c>
      <c r="I1304" s="7"/>
      <c r="J1304" s="2">
        <f t="shared" si="266"/>
        <v>0.41099476439790578</v>
      </c>
      <c r="K1304" s="2">
        <f t="shared" si="267"/>
        <v>0.43455497382198954</v>
      </c>
      <c r="L1304" s="2">
        <f t="shared" si="268"/>
        <v>0.10471204188481675</v>
      </c>
      <c r="M1304" s="2">
        <f t="shared" si="269"/>
        <v>4.9738219895287983E-2</v>
      </c>
      <c r="N1304" s="113">
        <v>157</v>
      </c>
      <c r="O1304" s="113">
        <v>166</v>
      </c>
      <c r="P1304" s="113">
        <v>40</v>
      </c>
      <c r="Q1304" s="113"/>
      <c r="R1304" s="113"/>
      <c r="S1304" s="113"/>
      <c r="T1304" s="113"/>
      <c r="U1304" s="113"/>
      <c r="V1304" s="113">
        <v>2</v>
      </c>
      <c r="W1304" s="113"/>
      <c r="X1304" s="113">
        <v>1</v>
      </c>
      <c r="Y1304" s="113">
        <v>6</v>
      </c>
      <c r="Z1304" s="85">
        <v>3</v>
      </c>
      <c r="AA1304" s="85">
        <v>7</v>
      </c>
      <c r="AG1304" t="str">
        <f t="shared" si="263"/>
        <v>Washington</v>
      </c>
      <c r="AH1304" t="s">
        <v>736</v>
      </c>
      <c r="AI1304">
        <v>1</v>
      </c>
      <c r="AK1304" s="92">
        <v>50</v>
      </c>
      <c r="AL1304" s="94">
        <v>17</v>
      </c>
      <c r="AM1304" s="94">
        <v>75</v>
      </c>
      <c r="AN1304" s="98">
        <v>76750</v>
      </c>
      <c r="AO1304" s="98">
        <f t="shared" si="273"/>
        <v>50017</v>
      </c>
      <c r="AP1304" s="8" t="s">
        <v>1353</v>
      </c>
      <c r="AQ1304">
        <f t="shared" si="270"/>
        <v>5076750</v>
      </c>
    </row>
    <row r="1305" spans="1:43" ht="13" hidden="1" customHeight="1" outlineLevel="1">
      <c r="A1305" t="s">
        <v>2320</v>
      </c>
      <c r="B1305" s="8" t="s">
        <v>642</v>
      </c>
      <c r="C1305" s="1">
        <f t="shared" si="264"/>
        <v>1718</v>
      </c>
      <c r="D1305" s="6">
        <f>IF(N1305&gt;0, RANK(N1305,(N1305:P1305,Q1305:AE1305)),0)</f>
        <v>2</v>
      </c>
      <c r="E1305" s="6">
        <f>IF(O1305&gt;0,RANK(O1305,(N1305:P1305,Q1305:AE1305)),0)</f>
        <v>1</v>
      </c>
      <c r="F1305" s="6">
        <f t="shared" si="265"/>
        <v>3</v>
      </c>
      <c r="G1305" s="1">
        <f t="shared" si="271"/>
        <v>168</v>
      </c>
      <c r="H1305" s="2">
        <f t="shared" si="272"/>
        <v>9.7788125727590228E-2</v>
      </c>
      <c r="I1305" s="7"/>
      <c r="J1305" s="2">
        <f t="shared" si="266"/>
        <v>0.41327124563445866</v>
      </c>
      <c r="K1305" s="2">
        <f t="shared" si="267"/>
        <v>0.51105937136204893</v>
      </c>
      <c r="L1305" s="2">
        <f t="shared" si="268"/>
        <v>4.5401629802095458E-2</v>
      </c>
      <c r="M1305" s="2">
        <f t="shared" si="269"/>
        <v>3.0267753201396894E-2</v>
      </c>
      <c r="N1305" s="113">
        <v>710</v>
      </c>
      <c r="O1305" s="113">
        <v>878</v>
      </c>
      <c r="P1305" s="113">
        <v>78</v>
      </c>
      <c r="Q1305" s="113"/>
      <c r="R1305" s="113"/>
      <c r="S1305" s="113"/>
      <c r="T1305" s="113"/>
      <c r="U1305" s="113"/>
      <c r="V1305" s="113">
        <v>6</v>
      </c>
      <c r="W1305" s="113"/>
      <c r="X1305" s="113">
        <v>0</v>
      </c>
      <c r="Y1305" s="113">
        <v>18</v>
      </c>
      <c r="Z1305" s="85">
        <v>18</v>
      </c>
      <c r="AA1305" s="85">
        <v>10</v>
      </c>
      <c r="AG1305" t="str">
        <f t="shared" si="263"/>
        <v>Waterbury</v>
      </c>
      <c r="AH1305" t="s">
        <v>2757</v>
      </c>
      <c r="AI1305">
        <v>1</v>
      </c>
      <c r="AK1305" s="92">
        <v>50</v>
      </c>
      <c r="AL1305" s="94">
        <v>23</v>
      </c>
      <c r="AM1305" s="94">
        <v>90</v>
      </c>
      <c r="AN1305" s="98">
        <v>76975</v>
      </c>
      <c r="AO1305" s="98">
        <f t="shared" si="273"/>
        <v>50023</v>
      </c>
      <c r="AP1305" s="8" t="s">
        <v>1353</v>
      </c>
      <c r="AQ1305">
        <f t="shared" si="270"/>
        <v>5076975</v>
      </c>
    </row>
    <row r="1306" spans="1:43" ht="13" hidden="1" customHeight="1" outlineLevel="1">
      <c r="A1306" t="s">
        <v>2436</v>
      </c>
      <c r="B1306" s="8" t="s">
        <v>642</v>
      </c>
      <c r="C1306" s="1">
        <f t="shared" si="264"/>
        <v>425</v>
      </c>
      <c r="D1306" s="6">
        <f>IF(N1306&gt;0, RANK(N1306,(N1306:P1306,Q1306:AE1306)),0)</f>
        <v>2</v>
      </c>
      <c r="E1306" s="6">
        <f>IF(O1306&gt;0,RANK(O1306,(N1306:P1306,Q1306:AE1306)),0)</f>
        <v>1</v>
      </c>
      <c r="F1306" s="6">
        <f t="shared" si="265"/>
        <v>3</v>
      </c>
      <c r="G1306" s="1">
        <f t="shared" si="271"/>
        <v>89</v>
      </c>
      <c r="H1306" s="2">
        <f t="shared" si="272"/>
        <v>0.20941176470588235</v>
      </c>
      <c r="I1306" s="7"/>
      <c r="J1306" s="2">
        <f t="shared" si="266"/>
        <v>0.30588235294117649</v>
      </c>
      <c r="K1306" s="2">
        <f t="shared" si="267"/>
        <v>0.51529411764705879</v>
      </c>
      <c r="L1306" s="2">
        <f t="shared" si="268"/>
        <v>0.14117647058823529</v>
      </c>
      <c r="M1306" s="2">
        <f t="shared" si="269"/>
        <v>3.7647058823529422E-2</v>
      </c>
      <c r="N1306" s="113">
        <v>130</v>
      </c>
      <c r="O1306" s="113">
        <v>219</v>
      </c>
      <c r="P1306" s="113">
        <v>60</v>
      </c>
      <c r="Q1306" s="113"/>
      <c r="R1306" s="113"/>
      <c r="S1306" s="113"/>
      <c r="T1306" s="113"/>
      <c r="U1306" s="113"/>
      <c r="V1306" s="113">
        <v>1</v>
      </c>
      <c r="W1306" s="113"/>
      <c r="X1306" s="113">
        <v>1</v>
      </c>
      <c r="Y1306" s="113">
        <v>9</v>
      </c>
      <c r="Z1306" s="85">
        <v>3</v>
      </c>
      <c r="AA1306" s="85">
        <v>2</v>
      </c>
      <c r="AG1306" t="str">
        <f t="shared" si="263"/>
        <v>Waterford</v>
      </c>
      <c r="AH1306" t="s">
        <v>1820</v>
      </c>
      <c r="AI1306">
        <v>1</v>
      </c>
      <c r="AK1306" s="92">
        <v>50</v>
      </c>
      <c r="AL1306" s="94">
        <v>5</v>
      </c>
      <c r="AM1306" s="94">
        <v>80</v>
      </c>
      <c r="AN1306" s="98">
        <v>77125</v>
      </c>
      <c r="AO1306" s="98">
        <f t="shared" si="273"/>
        <v>50005</v>
      </c>
      <c r="AP1306" s="8" t="s">
        <v>1353</v>
      </c>
      <c r="AQ1306">
        <f t="shared" si="270"/>
        <v>5077125</v>
      </c>
    </row>
    <row r="1307" spans="1:43" ht="13" hidden="1" customHeight="1" outlineLevel="1">
      <c r="A1307" t="s">
        <v>1528</v>
      </c>
      <c r="B1307" s="8" t="s">
        <v>642</v>
      </c>
      <c r="C1307" s="1">
        <f t="shared" si="264"/>
        <v>303</v>
      </c>
      <c r="D1307" s="6">
        <f>IF(N1307&gt;0, RANK(N1307,(N1307:P1307,Q1307:AE1307)),0)</f>
        <v>1</v>
      </c>
      <c r="E1307" s="6">
        <f>IF(O1307&gt;0,RANK(O1307,(N1307:P1307,Q1307:AE1307)),0)</f>
        <v>2</v>
      </c>
      <c r="F1307" s="6">
        <f t="shared" si="265"/>
        <v>3</v>
      </c>
      <c r="G1307" s="1">
        <f t="shared" si="271"/>
        <v>3</v>
      </c>
      <c r="H1307" s="2">
        <f t="shared" si="272"/>
        <v>9.9009900990099011E-3</v>
      </c>
      <c r="I1307" s="7"/>
      <c r="J1307" s="2">
        <f t="shared" si="266"/>
        <v>0.45544554455445546</v>
      </c>
      <c r="K1307" s="2">
        <f t="shared" si="267"/>
        <v>0.44554455445544555</v>
      </c>
      <c r="L1307" s="2">
        <f t="shared" si="268"/>
        <v>7.9207920792079209E-2</v>
      </c>
      <c r="M1307" s="2">
        <f t="shared" si="269"/>
        <v>1.9801980198019833E-2</v>
      </c>
      <c r="N1307" s="113">
        <v>138</v>
      </c>
      <c r="O1307" s="113">
        <v>135</v>
      </c>
      <c r="P1307" s="113">
        <v>24</v>
      </c>
      <c r="Q1307" s="113"/>
      <c r="R1307" s="113"/>
      <c r="S1307" s="113"/>
      <c r="T1307" s="113"/>
      <c r="U1307" s="113"/>
      <c r="V1307" s="113">
        <v>1</v>
      </c>
      <c r="W1307" s="113"/>
      <c r="X1307" s="113">
        <v>0</v>
      </c>
      <c r="Y1307" s="113">
        <v>1</v>
      </c>
      <c r="Z1307" s="85">
        <v>3</v>
      </c>
      <c r="AA1307" s="85">
        <v>1</v>
      </c>
      <c r="AG1307" t="str">
        <f t="shared" si="263"/>
        <v>Waterville</v>
      </c>
      <c r="AH1307" t="s">
        <v>23</v>
      </c>
      <c r="AI1307">
        <v>1</v>
      </c>
      <c r="AK1307" s="92">
        <v>50</v>
      </c>
      <c r="AL1307" s="94">
        <v>15</v>
      </c>
      <c r="AM1307" s="94">
        <v>45</v>
      </c>
      <c r="AN1307" s="98">
        <v>77425</v>
      </c>
      <c r="AO1307" s="98">
        <f t="shared" si="273"/>
        <v>50015</v>
      </c>
      <c r="AP1307" s="8" t="s">
        <v>1353</v>
      </c>
      <c r="AQ1307">
        <f t="shared" si="270"/>
        <v>5077425</v>
      </c>
    </row>
    <row r="1308" spans="1:43" ht="13" hidden="1" customHeight="1" outlineLevel="1">
      <c r="A1308" t="s">
        <v>2437</v>
      </c>
      <c r="B1308" s="8" t="s">
        <v>642</v>
      </c>
      <c r="C1308" s="1">
        <f t="shared" si="264"/>
        <v>1006</v>
      </c>
      <c r="D1308" s="6">
        <f>IF(N1308&gt;0, RANK(N1308,(N1308:P1308,Q1308:AE1308)),0)</f>
        <v>2</v>
      </c>
      <c r="E1308" s="6">
        <f>IF(O1308&gt;0,RANK(O1308,(N1308:P1308,Q1308:AE1308)),0)</f>
        <v>1</v>
      </c>
      <c r="F1308" s="6">
        <f t="shared" si="265"/>
        <v>3</v>
      </c>
      <c r="G1308" s="1">
        <f t="shared" si="271"/>
        <v>70</v>
      </c>
      <c r="H1308" s="2">
        <f t="shared" si="272"/>
        <v>6.9582504970178927E-2</v>
      </c>
      <c r="I1308" s="7"/>
      <c r="J1308" s="2">
        <f t="shared" si="266"/>
        <v>0.42147117296222664</v>
      </c>
      <c r="K1308" s="2">
        <f t="shared" si="267"/>
        <v>0.49105367793240556</v>
      </c>
      <c r="L1308" s="2">
        <f t="shared" si="268"/>
        <v>4.4731610337972169E-2</v>
      </c>
      <c r="M1308" s="2">
        <f t="shared" si="269"/>
        <v>4.2743538767395575E-2</v>
      </c>
      <c r="N1308" s="113">
        <v>424</v>
      </c>
      <c r="O1308" s="113">
        <v>494</v>
      </c>
      <c r="P1308" s="113">
        <v>45</v>
      </c>
      <c r="Q1308" s="113"/>
      <c r="R1308" s="113"/>
      <c r="S1308" s="113"/>
      <c r="T1308" s="113"/>
      <c r="U1308" s="113"/>
      <c r="V1308" s="113">
        <v>11</v>
      </c>
      <c r="W1308" s="113"/>
      <c r="X1308" s="113">
        <v>0</v>
      </c>
      <c r="Y1308" s="113">
        <v>23</v>
      </c>
      <c r="Z1308" s="85">
        <v>5</v>
      </c>
      <c r="AA1308" s="85">
        <v>4</v>
      </c>
      <c r="AG1308" t="str">
        <f t="shared" si="263"/>
        <v>Weathersfield</v>
      </c>
      <c r="AH1308" t="s">
        <v>917</v>
      </c>
      <c r="AI1308">
        <v>1</v>
      </c>
      <c r="AK1308" s="92">
        <v>50</v>
      </c>
      <c r="AL1308" s="94">
        <v>27</v>
      </c>
      <c r="AM1308" s="94">
        <v>100</v>
      </c>
      <c r="AN1308" s="98">
        <v>77500</v>
      </c>
      <c r="AO1308" s="98">
        <f t="shared" si="273"/>
        <v>50027</v>
      </c>
      <c r="AP1308" s="8" t="s">
        <v>1353</v>
      </c>
      <c r="AQ1308">
        <f t="shared" si="270"/>
        <v>5077500</v>
      </c>
    </row>
    <row r="1309" spans="1:43" ht="13" hidden="1" customHeight="1" outlineLevel="1">
      <c r="A1309" t="s">
        <v>999</v>
      </c>
      <c r="B1309" s="8" t="s">
        <v>642</v>
      </c>
      <c r="C1309" s="1">
        <f t="shared" si="264"/>
        <v>329</v>
      </c>
      <c r="D1309" s="6">
        <f>IF(N1309&gt;0, RANK(N1309,(N1309:P1309,Q1309:AE1309)),0)</f>
        <v>2</v>
      </c>
      <c r="E1309" s="6">
        <f>IF(O1309&gt;0,RANK(O1309,(N1309:P1309,Q1309:AE1309)),0)</f>
        <v>1</v>
      </c>
      <c r="F1309" s="6">
        <f t="shared" si="265"/>
        <v>3</v>
      </c>
      <c r="G1309" s="1">
        <f t="shared" si="271"/>
        <v>58</v>
      </c>
      <c r="H1309" s="2">
        <f t="shared" si="272"/>
        <v>0.17629179331306991</v>
      </c>
      <c r="I1309" s="7"/>
      <c r="J1309" s="2">
        <f t="shared" si="266"/>
        <v>0.32826747720364741</v>
      </c>
      <c r="K1309" s="2">
        <f t="shared" si="267"/>
        <v>0.50455927051671734</v>
      </c>
      <c r="L1309" s="2">
        <f t="shared" si="268"/>
        <v>7.598784194528875E-2</v>
      </c>
      <c r="M1309" s="2">
        <f t="shared" si="269"/>
        <v>9.1185410334346559E-2</v>
      </c>
      <c r="N1309" s="113">
        <v>108</v>
      </c>
      <c r="O1309" s="113">
        <v>166</v>
      </c>
      <c r="P1309" s="113">
        <v>25</v>
      </c>
      <c r="Q1309" s="113"/>
      <c r="R1309" s="113"/>
      <c r="S1309" s="113"/>
      <c r="T1309" s="113"/>
      <c r="U1309" s="113"/>
      <c r="V1309" s="113">
        <v>1</v>
      </c>
      <c r="W1309" s="113"/>
      <c r="X1309" s="113">
        <v>0</v>
      </c>
      <c r="Y1309" s="113">
        <v>22</v>
      </c>
      <c r="Z1309" s="85">
        <v>4</v>
      </c>
      <c r="AA1309" s="85">
        <v>3</v>
      </c>
      <c r="AG1309" t="str">
        <f t="shared" si="263"/>
        <v>Wells</v>
      </c>
      <c r="AH1309" t="s">
        <v>724</v>
      </c>
      <c r="AI1309">
        <v>1</v>
      </c>
      <c r="AK1309" s="92">
        <v>50</v>
      </c>
      <c r="AL1309" s="94">
        <v>21</v>
      </c>
      <c r="AM1309" s="94">
        <v>130</v>
      </c>
      <c r="AN1309" s="98">
        <v>77950</v>
      </c>
      <c r="AO1309" s="98">
        <f t="shared" si="273"/>
        <v>50021</v>
      </c>
      <c r="AP1309" s="8" t="s">
        <v>1353</v>
      </c>
      <c r="AQ1309">
        <f t="shared" si="270"/>
        <v>5077950</v>
      </c>
    </row>
    <row r="1310" spans="1:43" ht="13" hidden="1" customHeight="1" outlineLevel="1">
      <c r="A1310" t="s">
        <v>2367</v>
      </c>
      <c r="B1310" s="8" t="s">
        <v>642</v>
      </c>
      <c r="C1310" s="1">
        <f t="shared" si="264"/>
        <v>212</v>
      </c>
      <c r="D1310" s="6">
        <f>IF(N1310&gt;0, RANK(N1310,(N1310:P1310,Q1310:AE1310)),0)</f>
        <v>2</v>
      </c>
      <c r="E1310" s="6">
        <f>IF(O1310&gt;0,RANK(O1310,(N1310:P1310,Q1310:AE1310)),0)</f>
        <v>1</v>
      </c>
      <c r="F1310" s="6">
        <f t="shared" si="265"/>
        <v>3</v>
      </c>
      <c r="G1310" s="1">
        <f t="shared" si="271"/>
        <v>3</v>
      </c>
      <c r="H1310" s="2">
        <f t="shared" si="272"/>
        <v>1.4150943396226415E-2</v>
      </c>
      <c r="I1310" s="7"/>
      <c r="J1310" s="2">
        <f t="shared" si="266"/>
        <v>0.45283018867924529</v>
      </c>
      <c r="K1310" s="2">
        <f t="shared" si="267"/>
        <v>0.46698113207547171</v>
      </c>
      <c r="L1310" s="2">
        <f t="shared" si="268"/>
        <v>4.716981132075472E-2</v>
      </c>
      <c r="M1310" s="2">
        <f t="shared" si="269"/>
        <v>3.3018867924528281E-2</v>
      </c>
      <c r="N1310" s="113">
        <v>96</v>
      </c>
      <c r="O1310" s="113">
        <v>99</v>
      </c>
      <c r="P1310" s="113">
        <v>10</v>
      </c>
      <c r="Q1310" s="113"/>
      <c r="R1310" s="113"/>
      <c r="S1310" s="113"/>
      <c r="T1310" s="113"/>
      <c r="U1310" s="113"/>
      <c r="V1310" s="113">
        <v>0</v>
      </c>
      <c r="W1310" s="113"/>
      <c r="X1310" s="113">
        <v>0</v>
      </c>
      <c r="Y1310" s="113">
        <v>5</v>
      </c>
      <c r="Z1310" s="85">
        <v>2</v>
      </c>
      <c r="AA1310" s="85">
        <v>0</v>
      </c>
      <c r="AG1310" t="str">
        <f t="shared" si="263"/>
        <v>West Fairlee</v>
      </c>
      <c r="AH1310" t="s">
        <v>736</v>
      </c>
      <c r="AI1310">
        <v>1</v>
      </c>
      <c r="AK1310" s="92">
        <v>50</v>
      </c>
      <c r="AL1310" s="94">
        <v>17</v>
      </c>
      <c r="AM1310" s="94">
        <v>80</v>
      </c>
      <c r="AN1310" s="98">
        <v>79975</v>
      </c>
      <c r="AO1310" s="98">
        <f t="shared" si="273"/>
        <v>50017</v>
      </c>
      <c r="AP1310" s="8" t="s">
        <v>1353</v>
      </c>
      <c r="AQ1310">
        <f t="shared" si="270"/>
        <v>5079975</v>
      </c>
    </row>
    <row r="1311" spans="1:43" ht="13" hidden="1" customHeight="1" outlineLevel="1">
      <c r="A1311" t="s">
        <v>1062</v>
      </c>
      <c r="B1311" s="8" t="s">
        <v>642</v>
      </c>
      <c r="C1311" s="1">
        <f t="shared" si="264"/>
        <v>100</v>
      </c>
      <c r="D1311" s="6">
        <f>IF(N1311&gt;0, RANK(N1311,(N1311:P1311,Q1311:AE1311)),0)</f>
        <v>2</v>
      </c>
      <c r="E1311" s="6">
        <f>IF(O1311&gt;0,RANK(O1311,(N1311:P1311,Q1311:AE1311)),0)</f>
        <v>1</v>
      </c>
      <c r="F1311" s="6">
        <f t="shared" si="265"/>
        <v>4</v>
      </c>
      <c r="G1311" s="1">
        <f t="shared" si="271"/>
        <v>1</v>
      </c>
      <c r="H1311" s="2">
        <f t="shared" si="272"/>
        <v>0.01</v>
      </c>
      <c r="I1311" s="7"/>
      <c r="J1311" s="2">
        <f t="shared" si="266"/>
        <v>0.35</v>
      </c>
      <c r="K1311" s="2">
        <f t="shared" si="267"/>
        <v>0.36</v>
      </c>
      <c r="L1311" s="2">
        <f t="shared" si="268"/>
        <v>0.1</v>
      </c>
      <c r="M1311" s="2">
        <f t="shared" si="269"/>
        <v>0.19000000000000003</v>
      </c>
      <c r="N1311" s="113">
        <v>35</v>
      </c>
      <c r="O1311" s="113">
        <v>36</v>
      </c>
      <c r="P1311" s="113">
        <v>10</v>
      </c>
      <c r="Q1311" s="113"/>
      <c r="R1311" s="113"/>
      <c r="S1311" s="113"/>
      <c r="T1311" s="113"/>
      <c r="U1311" s="113"/>
      <c r="V1311" s="113">
        <v>0</v>
      </c>
      <c r="W1311" s="113"/>
      <c r="X1311" s="113">
        <v>0</v>
      </c>
      <c r="Y1311" s="113">
        <v>16</v>
      </c>
      <c r="Z1311" s="85">
        <v>2</v>
      </c>
      <c r="AA1311" s="85">
        <v>1</v>
      </c>
      <c r="AG1311" t="str">
        <f t="shared" si="263"/>
        <v>West Haven</v>
      </c>
      <c r="AH1311" t="s">
        <v>724</v>
      </c>
      <c r="AI1311">
        <v>1</v>
      </c>
      <c r="AK1311" s="92">
        <v>50</v>
      </c>
      <c r="AL1311" s="94">
        <v>21</v>
      </c>
      <c r="AM1311" s="94">
        <v>135</v>
      </c>
      <c r="AN1311" s="98">
        <v>80875</v>
      </c>
      <c r="AO1311" s="98">
        <f t="shared" si="273"/>
        <v>50021</v>
      </c>
      <c r="AP1311" s="8" t="s">
        <v>1353</v>
      </c>
      <c r="AQ1311">
        <f t="shared" si="270"/>
        <v>5080875</v>
      </c>
    </row>
    <row r="1312" spans="1:43" ht="13" hidden="1" customHeight="1" outlineLevel="1">
      <c r="A1312" t="s">
        <v>1712</v>
      </c>
      <c r="B1312" s="8" t="s">
        <v>642</v>
      </c>
      <c r="C1312" s="1">
        <f t="shared" si="264"/>
        <v>955</v>
      </c>
      <c r="D1312" s="6">
        <f>IF(N1312&gt;0, RANK(N1312,(N1312:P1312,Q1312:AE1312)),0)</f>
        <v>1</v>
      </c>
      <c r="E1312" s="6">
        <f>IF(O1312&gt;0,RANK(O1312,(N1312:P1312,Q1312:AE1312)),0)</f>
        <v>2</v>
      </c>
      <c r="F1312" s="6">
        <f t="shared" si="265"/>
        <v>3</v>
      </c>
      <c r="G1312" s="1">
        <f t="shared" si="271"/>
        <v>14</v>
      </c>
      <c r="H1312" s="2">
        <f t="shared" si="272"/>
        <v>1.4659685863874346E-2</v>
      </c>
      <c r="I1312" s="7"/>
      <c r="J1312" s="2">
        <f t="shared" si="266"/>
        <v>0.40837696335078533</v>
      </c>
      <c r="K1312" s="2">
        <f t="shared" si="267"/>
        <v>0.39371727748691099</v>
      </c>
      <c r="L1312" s="2">
        <f t="shared" si="268"/>
        <v>0.1549738219895288</v>
      </c>
      <c r="M1312" s="2">
        <f t="shared" si="269"/>
        <v>4.2931937172774881E-2</v>
      </c>
      <c r="N1312" s="113">
        <v>390</v>
      </c>
      <c r="O1312" s="113">
        <v>376</v>
      </c>
      <c r="P1312" s="113">
        <v>148</v>
      </c>
      <c r="Q1312" s="113"/>
      <c r="R1312" s="113"/>
      <c r="S1312" s="113"/>
      <c r="T1312" s="113"/>
      <c r="U1312" s="113"/>
      <c r="V1312" s="113">
        <v>6</v>
      </c>
      <c r="W1312" s="113"/>
      <c r="X1312" s="113">
        <v>0</v>
      </c>
      <c r="Y1312" s="113">
        <v>20</v>
      </c>
      <c r="Z1312" s="85">
        <v>4</v>
      </c>
      <c r="AA1312" s="85">
        <v>11</v>
      </c>
      <c r="AG1312" t="str">
        <f t="shared" si="263"/>
        <v>West Rutland</v>
      </c>
      <c r="AH1312" t="s">
        <v>724</v>
      </c>
      <c r="AI1312">
        <v>1</v>
      </c>
      <c r="AK1312" s="92">
        <v>50</v>
      </c>
      <c r="AL1312" s="94">
        <v>21</v>
      </c>
      <c r="AM1312" s="94">
        <v>140</v>
      </c>
      <c r="AN1312" s="98">
        <v>82300</v>
      </c>
      <c r="AO1312" s="98">
        <f t="shared" si="273"/>
        <v>50021</v>
      </c>
      <c r="AP1312" s="8" t="s">
        <v>1353</v>
      </c>
      <c r="AQ1312">
        <f t="shared" si="270"/>
        <v>5082300</v>
      </c>
    </row>
    <row r="1313" spans="1:43" ht="13" hidden="1" customHeight="1" outlineLevel="1">
      <c r="A1313" t="s">
        <v>1824</v>
      </c>
      <c r="B1313" s="8" t="s">
        <v>642</v>
      </c>
      <c r="C1313" s="1">
        <f t="shared" si="264"/>
        <v>431</v>
      </c>
      <c r="D1313" s="6">
        <f>IF(N1313&gt;0, RANK(N1313,(N1313:P1313,Q1313:AE1313)),0)</f>
        <v>2</v>
      </c>
      <c r="E1313" s="6">
        <f>IF(O1313&gt;0,RANK(O1313,(N1313:P1313,Q1313:AE1313)),0)</f>
        <v>1</v>
      </c>
      <c r="F1313" s="6">
        <f t="shared" si="265"/>
        <v>3</v>
      </c>
      <c r="G1313" s="1">
        <f t="shared" si="271"/>
        <v>26</v>
      </c>
      <c r="H1313" s="2">
        <f t="shared" si="272"/>
        <v>6.0324825986078884E-2</v>
      </c>
      <c r="I1313" s="7"/>
      <c r="J1313" s="2">
        <f t="shared" si="266"/>
        <v>0.43155452436194897</v>
      </c>
      <c r="K1313" s="2">
        <f t="shared" si="267"/>
        <v>0.49187935034802782</v>
      </c>
      <c r="L1313" s="2">
        <f t="shared" si="268"/>
        <v>5.336426914153132E-2</v>
      </c>
      <c r="M1313" s="2">
        <f t="shared" si="269"/>
        <v>2.3201856148491892E-2</v>
      </c>
      <c r="N1313" s="113">
        <v>186</v>
      </c>
      <c r="O1313" s="113">
        <v>212</v>
      </c>
      <c r="P1313" s="113">
        <v>23</v>
      </c>
      <c r="Q1313" s="113"/>
      <c r="R1313" s="113"/>
      <c r="S1313" s="113"/>
      <c r="T1313" s="113"/>
      <c r="U1313" s="113"/>
      <c r="V1313" s="113">
        <v>1</v>
      </c>
      <c r="W1313" s="113"/>
      <c r="X1313" s="113">
        <v>1</v>
      </c>
      <c r="Y1313" s="113">
        <v>3</v>
      </c>
      <c r="Z1313" s="85">
        <v>4</v>
      </c>
      <c r="AA1313" s="85">
        <v>1</v>
      </c>
      <c r="AG1313" t="str">
        <f t="shared" si="263"/>
        <v>West Windsor</v>
      </c>
      <c r="AH1313" t="s">
        <v>917</v>
      </c>
      <c r="AI1313">
        <v>1</v>
      </c>
      <c r="AK1313" s="92">
        <v>50</v>
      </c>
      <c r="AL1313" s="94">
        <v>27</v>
      </c>
      <c r="AM1313" s="94">
        <v>110</v>
      </c>
      <c r="AN1313" s="98">
        <v>83050</v>
      </c>
      <c r="AO1313" s="98">
        <f t="shared" si="273"/>
        <v>50027</v>
      </c>
      <c r="AP1313" s="8" t="s">
        <v>1353</v>
      </c>
      <c r="AQ1313">
        <f t="shared" si="270"/>
        <v>5083050</v>
      </c>
    </row>
    <row r="1314" spans="1:43" ht="13" hidden="1" customHeight="1" outlineLevel="1">
      <c r="A1314" t="s">
        <v>267</v>
      </c>
      <c r="B1314" s="8" t="s">
        <v>642</v>
      </c>
      <c r="C1314" s="1">
        <f t="shared" si="264"/>
        <v>199</v>
      </c>
      <c r="D1314" s="6">
        <f>IF(N1314&gt;0, RANK(N1314,(N1314:P1314,Q1314:AE1314)),0)</f>
        <v>2</v>
      </c>
      <c r="E1314" s="6">
        <f>IF(O1314&gt;0,RANK(O1314,(N1314:P1314,Q1314:AE1314)),0)</f>
        <v>1</v>
      </c>
      <c r="F1314" s="6">
        <f t="shared" si="265"/>
        <v>3</v>
      </c>
      <c r="G1314" s="1">
        <f t="shared" si="271"/>
        <v>15</v>
      </c>
      <c r="H1314" s="2">
        <f t="shared" si="272"/>
        <v>7.5376884422110546E-2</v>
      </c>
      <c r="I1314" s="7"/>
      <c r="J1314" s="2">
        <f t="shared" si="266"/>
        <v>0.39195979899497485</v>
      </c>
      <c r="K1314" s="2">
        <f t="shared" si="267"/>
        <v>0.46733668341708545</v>
      </c>
      <c r="L1314" s="2">
        <f t="shared" si="268"/>
        <v>0.10552763819095477</v>
      </c>
      <c r="M1314" s="2">
        <f t="shared" si="269"/>
        <v>3.517587939698498E-2</v>
      </c>
      <c r="N1314" s="113">
        <v>78</v>
      </c>
      <c r="O1314" s="113">
        <v>93</v>
      </c>
      <c r="P1314" s="113">
        <v>21</v>
      </c>
      <c r="Q1314" s="113"/>
      <c r="R1314" s="113"/>
      <c r="S1314" s="113"/>
      <c r="T1314" s="113"/>
      <c r="U1314" s="113"/>
      <c r="V1314" s="113">
        <v>0</v>
      </c>
      <c r="W1314" s="113"/>
      <c r="X1314" s="113">
        <v>0</v>
      </c>
      <c r="Y1314" s="113">
        <v>6</v>
      </c>
      <c r="Z1314" s="85">
        <v>1</v>
      </c>
      <c r="AA1314" s="85">
        <v>0</v>
      </c>
      <c r="AG1314" t="str">
        <f t="shared" si="263"/>
        <v>Westfield</v>
      </c>
      <c r="AH1314" t="s">
        <v>2134</v>
      </c>
      <c r="AI1314">
        <v>1</v>
      </c>
      <c r="AK1314" s="92">
        <v>50</v>
      </c>
      <c r="AL1314" s="94">
        <v>19</v>
      </c>
      <c r="AM1314" s="94">
        <v>90</v>
      </c>
      <c r="AN1314" s="98">
        <v>80200</v>
      </c>
      <c r="AO1314" s="98">
        <f t="shared" si="273"/>
        <v>50019</v>
      </c>
      <c r="AP1314" s="8" t="s">
        <v>1353</v>
      </c>
      <c r="AQ1314">
        <f t="shared" si="270"/>
        <v>5080200</v>
      </c>
    </row>
    <row r="1315" spans="1:43" ht="13" hidden="1" customHeight="1" outlineLevel="1">
      <c r="A1315" t="s">
        <v>2060</v>
      </c>
      <c r="B1315" s="8" t="s">
        <v>642</v>
      </c>
      <c r="C1315" s="1">
        <f t="shared" si="264"/>
        <v>702</v>
      </c>
      <c r="D1315" s="6">
        <f>IF(N1315&gt;0, RANK(N1315,(N1315:P1315,Q1315:AE1315)),0)</f>
        <v>2</v>
      </c>
      <c r="E1315" s="6">
        <f>IF(O1315&gt;0,RANK(O1315,(N1315:P1315,Q1315:AE1315)),0)</f>
        <v>1</v>
      </c>
      <c r="F1315" s="6">
        <f t="shared" si="265"/>
        <v>3</v>
      </c>
      <c r="G1315" s="1">
        <f t="shared" si="271"/>
        <v>68</v>
      </c>
      <c r="H1315" s="2">
        <f t="shared" si="272"/>
        <v>9.686609686609686E-2</v>
      </c>
      <c r="I1315" s="7"/>
      <c r="J1315" s="2">
        <f t="shared" si="266"/>
        <v>0.39743589743589741</v>
      </c>
      <c r="K1315" s="2">
        <f t="shared" si="267"/>
        <v>0.49430199430199429</v>
      </c>
      <c r="L1315" s="2">
        <f t="shared" si="268"/>
        <v>7.8347578347578342E-2</v>
      </c>
      <c r="M1315" s="2">
        <f t="shared" si="269"/>
        <v>2.9914529914530016E-2</v>
      </c>
      <c r="N1315" s="113">
        <v>279</v>
      </c>
      <c r="O1315" s="113">
        <v>347</v>
      </c>
      <c r="P1315" s="113">
        <v>55</v>
      </c>
      <c r="Q1315" s="113"/>
      <c r="R1315" s="113"/>
      <c r="S1315" s="113"/>
      <c r="T1315" s="113"/>
      <c r="U1315" s="113"/>
      <c r="V1315" s="113">
        <v>3</v>
      </c>
      <c r="W1315" s="113"/>
      <c r="X1315" s="113">
        <v>0</v>
      </c>
      <c r="Y1315" s="113">
        <v>11</v>
      </c>
      <c r="Z1315" s="85">
        <v>3</v>
      </c>
      <c r="AA1315" s="85">
        <v>4</v>
      </c>
      <c r="AG1315" t="str">
        <f t="shared" si="263"/>
        <v>Westford</v>
      </c>
      <c r="AH1315" t="s">
        <v>1116</v>
      </c>
      <c r="AI1315">
        <v>1</v>
      </c>
      <c r="AK1315" s="92">
        <v>50</v>
      </c>
      <c r="AL1315" s="94">
        <v>7</v>
      </c>
      <c r="AM1315" s="94">
        <v>80</v>
      </c>
      <c r="AN1315" s="98">
        <v>80350</v>
      </c>
      <c r="AO1315" s="98">
        <f t="shared" si="273"/>
        <v>50007</v>
      </c>
      <c r="AP1315" s="8" t="s">
        <v>1353</v>
      </c>
      <c r="AQ1315">
        <f t="shared" si="270"/>
        <v>5080350</v>
      </c>
    </row>
    <row r="1316" spans="1:43" ht="13" hidden="1" customHeight="1" outlineLevel="1">
      <c r="A1316" t="s">
        <v>929</v>
      </c>
      <c r="B1316" s="8" t="s">
        <v>642</v>
      </c>
      <c r="C1316" s="1">
        <f t="shared" si="264"/>
        <v>1029</v>
      </c>
      <c r="D1316" s="6">
        <f>IF(N1316&gt;0, RANK(N1316,(N1316:P1316,Q1316:AE1316)),0)</f>
        <v>2</v>
      </c>
      <c r="E1316" s="6">
        <f>IF(O1316&gt;0,RANK(O1316,(N1316:P1316,Q1316:AE1316)),0)</f>
        <v>1</v>
      </c>
      <c r="F1316" s="6">
        <f t="shared" si="265"/>
        <v>3</v>
      </c>
      <c r="G1316" s="1">
        <f t="shared" si="271"/>
        <v>33</v>
      </c>
      <c r="H1316" s="2">
        <f t="shared" si="272"/>
        <v>3.2069970845481049E-2</v>
      </c>
      <c r="I1316" s="7"/>
      <c r="J1316" s="2">
        <f t="shared" si="266"/>
        <v>0.4382896015549077</v>
      </c>
      <c r="K1316" s="2">
        <f t="shared" si="267"/>
        <v>0.47035957240038873</v>
      </c>
      <c r="L1316" s="2">
        <f t="shared" si="268"/>
        <v>2.3323615160349854E-2</v>
      </c>
      <c r="M1316" s="2">
        <f t="shared" si="269"/>
        <v>6.802721088435372E-2</v>
      </c>
      <c r="N1316" s="113">
        <v>451</v>
      </c>
      <c r="O1316" s="113">
        <v>484</v>
      </c>
      <c r="P1316" s="113">
        <v>24</v>
      </c>
      <c r="Q1316" s="113"/>
      <c r="R1316" s="113"/>
      <c r="S1316" s="113"/>
      <c r="T1316" s="113"/>
      <c r="U1316" s="113"/>
      <c r="V1316" s="113">
        <v>8</v>
      </c>
      <c r="W1316" s="113"/>
      <c r="X1316" s="113">
        <v>4</v>
      </c>
      <c r="Y1316" s="113">
        <v>23</v>
      </c>
      <c r="Z1316" s="85">
        <v>12</v>
      </c>
      <c r="AA1316" s="85">
        <v>23</v>
      </c>
      <c r="AG1316" t="str">
        <f t="shared" si="263"/>
        <v>Westminster</v>
      </c>
      <c r="AH1316" t="s">
        <v>96</v>
      </c>
      <c r="AI1316">
        <v>1</v>
      </c>
      <c r="AK1316" s="92">
        <v>50</v>
      </c>
      <c r="AL1316" s="94">
        <v>25</v>
      </c>
      <c r="AM1316" s="94">
        <v>95</v>
      </c>
      <c r="AN1316" s="98">
        <v>81400</v>
      </c>
      <c r="AO1316" s="98">
        <f t="shared" si="273"/>
        <v>50025</v>
      </c>
      <c r="AP1316" s="8" t="s">
        <v>1353</v>
      </c>
      <c r="AQ1316">
        <f t="shared" si="270"/>
        <v>5081400</v>
      </c>
    </row>
    <row r="1317" spans="1:43" ht="13" hidden="1" customHeight="1" outlineLevel="1">
      <c r="A1317" t="s">
        <v>168</v>
      </c>
      <c r="B1317" s="8" t="s">
        <v>642</v>
      </c>
      <c r="C1317" s="1">
        <f t="shared" si="264"/>
        <v>152</v>
      </c>
      <c r="D1317" s="6">
        <f>IF(N1317&gt;0, RANK(N1317,(N1317:P1317,Q1317:AE1317)),0)</f>
        <v>1</v>
      </c>
      <c r="E1317" s="6">
        <f>IF(O1317&gt;0,RANK(O1317,(N1317:P1317,Q1317:AE1317)),0)</f>
        <v>2</v>
      </c>
      <c r="F1317" s="6">
        <f t="shared" si="265"/>
        <v>3</v>
      </c>
      <c r="G1317" s="1">
        <f t="shared" si="271"/>
        <v>6</v>
      </c>
      <c r="H1317" s="2">
        <f t="shared" si="272"/>
        <v>3.9473684210526314E-2</v>
      </c>
      <c r="I1317" s="7"/>
      <c r="J1317" s="2">
        <f t="shared" si="266"/>
        <v>0.47368421052631576</v>
      </c>
      <c r="K1317" s="2">
        <f t="shared" si="267"/>
        <v>0.43421052631578949</v>
      </c>
      <c r="L1317" s="2">
        <f t="shared" si="268"/>
        <v>6.5789473684210523E-2</v>
      </c>
      <c r="M1317" s="2">
        <f t="shared" si="269"/>
        <v>2.6315789473684278E-2</v>
      </c>
      <c r="N1317" s="113">
        <v>72</v>
      </c>
      <c r="O1317" s="113">
        <v>66</v>
      </c>
      <c r="P1317" s="113">
        <v>10</v>
      </c>
      <c r="Q1317" s="113"/>
      <c r="R1317" s="113"/>
      <c r="S1317" s="113"/>
      <c r="T1317" s="113"/>
      <c r="U1317" s="113"/>
      <c r="V1317" s="113">
        <v>0</v>
      </c>
      <c r="W1317" s="113"/>
      <c r="X1317" s="113">
        <v>0</v>
      </c>
      <c r="Y1317" s="113">
        <v>3</v>
      </c>
      <c r="Z1317" s="85">
        <v>1</v>
      </c>
      <c r="AA1317" s="85">
        <v>0</v>
      </c>
      <c r="AG1317" t="str">
        <f t="shared" si="263"/>
        <v>Westmore</v>
      </c>
      <c r="AH1317" t="s">
        <v>2134</v>
      </c>
      <c r="AI1317">
        <v>1</v>
      </c>
      <c r="AK1317" s="92">
        <v>50</v>
      </c>
      <c r="AL1317" s="94">
        <v>19</v>
      </c>
      <c r="AM1317" s="94">
        <v>95</v>
      </c>
      <c r="AN1317" s="98">
        <v>81700</v>
      </c>
      <c r="AO1317" s="98">
        <f t="shared" si="273"/>
        <v>50019</v>
      </c>
      <c r="AP1317" s="8" t="s">
        <v>1353</v>
      </c>
      <c r="AQ1317">
        <f t="shared" si="270"/>
        <v>5081700</v>
      </c>
    </row>
    <row r="1318" spans="1:43" ht="13" hidden="1" customHeight="1" outlineLevel="1">
      <c r="A1318" t="s">
        <v>2198</v>
      </c>
      <c r="B1318" s="8" t="s">
        <v>642</v>
      </c>
      <c r="C1318" s="1">
        <f t="shared" si="264"/>
        <v>257</v>
      </c>
      <c r="D1318" s="6">
        <f>IF(N1318&gt;0, RANK(N1318,(N1318:P1318,Q1318:AE1318)),0)</f>
        <v>2</v>
      </c>
      <c r="E1318" s="6">
        <f>IF(O1318&gt;0,RANK(O1318,(N1318:P1318,Q1318:AE1318)),0)</f>
        <v>1</v>
      </c>
      <c r="F1318" s="6">
        <f t="shared" si="265"/>
        <v>3</v>
      </c>
      <c r="G1318" s="1">
        <f t="shared" si="271"/>
        <v>81</v>
      </c>
      <c r="H1318" s="2">
        <f t="shared" si="272"/>
        <v>0.31517509727626458</v>
      </c>
      <c r="I1318" s="7"/>
      <c r="J1318" s="2">
        <f t="shared" si="266"/>
        <v>0.31906614785992216</v>
      </c>
      <c r="K1318" s="2">
        <f t="shared" si="267"/>
        <v>0.63424124513618674</v>
      </c>
      <c r="L1318" s="2">
        <f t="shared" si="268"/>
        <v>3.5019455252918288E-2</v>
      </c>
      <c r="M1318" s="2">
        <f t="shared" si="269"/>
        <v>1.1673151750972818E-2</v>
      </c>
      <c r="N1318" s="113">
        <v>82</v>
      </c>
      <c r="O1318" s="113">
        <v>163</v>
      </c>
      <c r="P1318" s="113">
        <v>9</v>
      </c>
      <c r="Q1318" s="113"/>
      <c r="R1318" s="113"/>
      <c r="S1318" s="113"/>
      <c r="T1318" s="113"/>
      <c r="U1318" s="113"/>
      <c r="V1318" s="113">
        <v>0</v>
      </c>
      <c r="W1318" s="113"/>
      <c r="X1318" s="113">
        <v>0</v>
      </c>
      <c r="Y1318" s="113">
        <v>1</v>
      </c>
      <c r="Z1318" s="85">
        <v>1</v>
      </c>
      <c r="AA1318" s="85">
        <v>1</v>
      </c>
      <c r="AG1318" t="str">
        <f t="shared" si="263"/>
        <v>Weston</v>
      </c>
      <c r="AH1318" t="s">
        <v>917</v>
      </c>
      <c r="AI1318">
        <v>1</v>
      </c>
      <c r="AK1318" s="92">
        <v>50</v>
      </c>
      <c r="AL1318" s="94">
        <v>27</v>
      </c>
      <c r="AM1318" s="94">
        <v>105</v>
      </c>
      <c r="AN1318" s="98">
        <v>82000</v>
      </c>
      <c r="AO1318" s="98">
        <f t="shared" si="273"/>
        <v>50027</v>
      </c>
      <c r="AP1318" s="8" t="s">
        <v>1353</v>
      </c>
      <c r="AQ1318">
        <f t="shared" si="270"/>
        <v>5082000</v>
      </c>
    </row>
    <row r="1319" spans="1:43" ht="13" hidden="1" customHeight="1" outlineLevel="1">
      <c r="A1319" t="s">
        <v>169</v>
      </c>
      <c r="B1319" s="8" t="s">
        <v>642</v>
      </c>
      <c r="C1319" s="1">
        <f t="shared" si="264"/>
        <v>446</v>
      </c>
      <c r="D1319" s="6">
        <f>IF(N1319&gt;0, RANK(N1319,(N1319:P1319,Q1319:AE1319)),0)</f>
        <v>2</v>
      </c>
      <c r="E1319" s="6">
        <f>IF(O1319&gt;0,RANK(O1319,(N1319:P1319,Q1319:AE1319)),0)</f>
        <v>1</v>
      </c>
      <c r="F1319" s="6">
        <f t="shared" si="265"/>
        <v>3</v>
      </c>
      <c r="G1319" s="1">
        <f t="shared" si="271"/>
        <v>63</v>
      </c>
      <c r="H1319" s="2">
        <f t="shared" si="272"/>
        <v>0.14125560538116591</v>
      </c>
      <c r="I1319" s="7"/>
      <c r="J1319" s="2">
        <f t="shared" si="266"/>
        <v>0.39686098654708518</v>
      </c>
      <c r="K1319" s="2">
        <f t="shared" si="267"/>
        <v>0.53811659192825112</v>
      </c>
      <c r="L1319" s="2">
        <f t="shared" si="268"/>
        <v>3.3632286995515695E-2</v>
      </c>
      <c r="M1319" s="2">
        <f t="shared" si="269"/>
        <v>3.1390134529148059E-2</v>
      </c>
      <c r="N1319" s="113">
        <v>177</v>
      </c>
      <c r="O1319" s="113">
        <v>240</v>
      </c>
      <c r="P1319" s="113">
        <v>15</v>
      </c>
      <c r="Q1319" s="113"/>
      <c r="R1319" s="113"/>
      <c r="S1319" s="113"/>
      <c r="T1319" s="113"/>
      <c r="U1319" s="113"/>
      <c r="V1319" s="113">
        <v>3</v>
      </c>
      <c r="W1319" s="113"/>
      <c r="X1319" s="113">
        <v>2</v>
      </c>
      <c r="Y1319" s="113">
        <v>7</v>
      </c>
      <c r="Z1319" s="85">
        <v>0</v>
      </c>
      <c r="AA1319" s="85">
        <v>2</v>
      </c>
      <c r="AG1319" t="str">
        <f t="shared" si="263"/>
        <v>Weybridge</v>
      </c>
      <c r="AH1319" t="s">
        <v>2391</v>
      </c>
      <c r="AI1319">
        <v>1</v>
      </c>
      <c r="AK1319" s="92">
        <v>50</v>
      </c>
      <c r="AL1319" s="94">
        <v>1</v>
      </c>
      <c r="AM1319" s="94">
        <v>110</v>
      </c>
      <c r="AN1319" s="98">
        <v>83275</v>
      </c>
      <c r="AO1319" s="98">
        <f t="shared" si="273"/>
        <v>50001</v>
      </c>
      <c r="AP1319" s="8" t="s">
        <v>1353</v>
      </c>
      <c r="AQ1319">
        <f t="shared" si="270"/>
        <v>5083275</v>
      </c>
    </row>
    <row r="1320" spans="1:43" ht="13" hidden="1" customHeight="1" outlineLevel="1">
      <c r="A1320" t="s">
        <v>1849</v>
      </c>
      <c r="B1320" s="8" t="s">
        <v>642</v>
      </c>
      <c r="C1320" s="1">
        <f t="shared" si="264"/>
        <v>186</v>
      </c>
      <c r="D1320" s="6">
        <f>IF(N1320&gt;0, RANK(N1320,(N1320:P1320,Q1320:AE1320)),0)</f>
        <v>2</v>
      </c>
      <c r="E1320" s="6">
        <f>IF(O1320&gt;0,RANK(O1320,(N1320:P1320,Q1320:AE1320)),0)</f>
        <v>1</v>
      </c>
      <c r="F1320" s="6">
        <f t="shared" si="265"/>
        <v>4</v>
      </c>
      <c r="G1320" s="1">
        <f t="shared" si="271"/>
        <v>1</v>
      </c>
      <c r="H1320" s="2">
        <f t="shared" si="272"/>
        <v>5.3763440860215058E-3</v>
      </c>
      <c r="I1320" s="7"/>
      <c r="J1320" s="2">
        <f t="shared" si="266"/>
        <v>0.39784946236559138</v>
      </c>
      <c r="K1320" s="2">
        <f t="shared" si="267"/>
        <v>0.40322580645161288</v>
      </c>
      <c r="L1320" s="2">
        <f t="shared" si="268"/>
        <v>8.0645161290322578E-2</v>
      </c>
      <c r="M1320" s="2">
        <f t="shared" si="269"/>
        <v>0.11827956989247317</v>
      </c>
      <c r="N1320" s="113">
        <v>74</v>
      </c>
      <c r="O1320" s="113">
        <v>75</v>
      </c>
      <c r="P1320" s="113">
        <v>15</v>
      </c>
      <c r="Q1320" s="113"/>
      <c r="R1320" s="113"/>
      <c r="S1320" s="113"/>
      <c r="T1320" s="113"/>
      <c r="U1320" s="113"/>
      <c r="V1320" s="113">
        <v>0</v>
      </c>
      <c r="W1320" s="113"/>
      <c r="X1320" s="113">
        <v>0</v>
      </c>
      <c r="Y1320" s="113">
        <v>20</v>
      </c>
      <c r="Z1320" s="85">
        <v>2</v>
      </c>
      <c r="AA1320" s="85">
        <v>0</v>
      </c>
      <c r="AG1320" t="str">
        <f t="shared" si="263"/>
        <v>Wheelock</v>
      </c>
      <c r="AH1320" t="s">
        <v>1820</v>
      </c>
      <c r="AI1320">
        <v>1</v>
      </c>
      <c r="AK1320" s="92">
        <v>50</v>
      </c>
      <c r="AL1320" s="94">
        <v>5</v>
      </c>
      <c r="AM1320" s="94">
        <v>85</v>
      </c>
      <c r="AN1320" s="98">
        <v>83500</v>
      </c>
      <c r="AO1320" s="98">
        <f t="shared" si="273"/>
        <v>50005</v>
      </c>
      <c r="AP1320" s="8" t="s">
        <v>1353</v>
      </c>
      <c r="AQ1320">
        <f t="shared" si="270"/>
        <v>5083500</v>
      </c>
    </row>
    <row r="1321" spans="1:43" ht="13" hidden="1" customHeight="1" outlineLevel="1">
      <c r="A1321" t="s">
        <v>1850</v>
      </c>
      <c r="B1321" s="8" t="s">
        <v>642</v>
      </c>
      <c r="C1321" s="1">
        <f t="shared" si="264"/>
        <v>152</v>
      </c>
      <c r="D1321" s="6">
        <f>IF(N1321&gt;0, RANK(N1321,(N1321:P1321,Q1321:AE1321)),0)</f>
        <v>2</v>
      </c>
      <c r="E1321" s="6">
        <f>IF(O1321&gt;0,RANK(O1321,(N1321:P1321,Q1321:AE1321)),0)</f>
        <v>1</v>
      </c>
      <c r="F1321" s="6">
        <f t="shared" si="265"/>
        <v>3</v>
      </c>
      <c r="G1321" s="1">
        <f t="shared" si="271"/>
        <v>1</v>
      </c>
      <c r="H1321" s="2">
        <f t="shared" si="272"/>
        <v>6.5789473684210523E-3</v>
      </c>
      <c r="I1321" s="7"/>
      <c r="J1321" s="2">
        <f t="shared" si="266"/>
        <v>0.44078947368421051</v>
      </c>
      <c r="K1321" s="2">
        <f t="shared" si="267"/>
        <v>0.44736842105263158</v>
      </c>
      <c r="L1321" s="2">
        <f t="shared" si="268"/>
        <v>5.921052631578947E-2</v>
      </c>
      <c r="M1321" s="2">
        <f t="shared" si="269"/>
        <v>5.2631578947368439E-2</v>
      </c>
      <c r="N1321" s="113">
        <v>67</v>
      </c>
      <c r="O1321" s="113">
        <v>68</v>
      </c>
      <c r="P1321" s="113">
        <v>9</v>
      </c>
      <c r="Q1321" s="113"/>
      <c r="R1321" s="113"/>
      <c r="S1321" s="113"/>
      <c r="T1321" s="113"/>
      <c r="U1321" s="113"/>
      <c r="V1321" s="113">
        <v>0</v>
      </c>
      <c r="W1321" s="113"/>
      <c r="X1321" s="113">
        <v>0</v>
      </c>
      <c r="Y1321" s="113">
        <v>4</v>
      </c>
      <c r="Z1321" s="85">
        <v>3</v>
      </c>
      <c r="AA1321" s="85">
        <v>1</v>
      </c>
      <c r="AG1321" t="str">
        <f t="shared" si="263"/>
        <v>Whiting</v>
      </c>
      <c r="AH1321" t="s">
        <v>2391</v>
      </c>
      <c r="AI1321">
        <v>1</v>
      </c>
      <c r="AK1321" s="92">
        <v>50</v>
      </c>
      <c r="AL1321" s="94">
        <v>1</v>
      </c>
      <c r="AM1321" s="94">
        <v>115</v>
      </c>
      <c r="AN1321" s="98">
        <v>83800</v>
      </c>
      <c r="AO1321" s="98">
        <f t="shared" si="273"/>
        <v>50001</v>
      </c>
      <c r="AP1321" s="8" t="s">
        <v>1353</v>
      </c>
      <c r="AQ1321">
        <f t="shared" si="270"/>
        <v>5083800</v>
      </c>
    </row>
    <row r="1322" spans="1:43" ht="13" hidden="1" customHeight="1" outlineLevel="1">
      <c r="A1322" t="s">
        <v>1851</v>
      </c>
      <c r="B1322" s="8" t="s">
        <v>642</v>
      </c>
      <c r="C1322" s="1">
        <f t="shared" si="264"/>
        <v>327</v>
      </c>
      <c r="D1322" s="6">
        <f>IF(N1322&gt;0, RANK(N1322,(N1322:P1322,Q1322:AE1322)),0)</f>
        <v>2</v>
      </c>
      <c r="E1322" s="6">
        <f>IF(O1322&gt;0,RANK(O1322,(N1322:P1322,Q1322:AE1322)),0)</f>
        <v>1</v>
      </c>
      <c r="F1322" s="6">
        <f t="shared" si="265"/>
        <v>3</v>
      </c>
      <c r="G1322" s="1">
        <f t="shared" si="271"/>
        <v>37</v>
      </c>
      <c r="H1322" s="2">
        <f t="shared" si="272"/>
        <v>0.11314984709480122</v>
      </c>
      <c r="I1322" s="7"/>
      <c r="J1322" s="2">
        <f t="shared" si="266"/>
        <v>0.39143730886850153</v>
      </c>
      <c r="K1322" s="2">
        <f t="shared" si="267"/>
        <v>0.50458715596330272</v>
      </c>
      <c r="L1322" s="2">
        <f t="shared" si="268"/>
        <v>4.2813455657492352E-2</v>
      </c>
      <c r="M1322" s="2">
        <f t="shared" si="269"/>
        <v>6.1162079510703446E-2</v>
      </c>
      <c r="N1322" s="113">
        <v>128</v>
      </c>
      <c r="O1322" s="113">
        <v>165</v>
      </c>
      <c r="P1322" s="113">
        <v>14</v>
      </c>
      <c r="Q1322" s="113"/>
      <c r="R1322" s="113"/>
      <c r="S1322" s="113"/>
      <c r="T1322" s="113"/>
      <c r="U1322" s="113"/>
      <c r="V1322" s="113">
        <v>2</v>
      </c>
      <c r="W1322" s="113"/>
      <c r="X1322" s="113">
        <v>1</v>
      </c>
      <c r="Y1322" s="113">
        <v>13</v>
      </c>
      <c r="Z1322" s="85">
        <v>1</v>
      </c>
      <c r="AA1322" s="85">
        <v>3</v>
      </c>
      <c r="AG1322" t="str">
        <f t="shared" si="263"/>
        <v>Whitingham</v>
      </c>
      <c r="AH1322" t="s">
        <v>96</v>
      </c>
      <c r="AI1322">
        <v>1</v>
      </c>
      <c r="AK1322" s="92">
        <v>50</v>
      </c>
      <c r="AL1322" s="94">
        <v>25</v>
      </c>
      <c r="AM1322" s="94">
        <v>100</v>
      </c>
      <c r="AN1322" s="98">
        <v>83950</v>
      </c>
      <c r="AO1322" s="98">
        <f t="shared" si="273"/>
        <v>50025</v>
      </c>
      <c r="AP1322" s="8" t="s">
        <v>1353</v>
      </c>
      <c r="AQ1322">
        <f t="shared" si="270"/>
        <v>5083950</v>
      </c>
    </row>
    <row r="1323" spans="1:43" ht="13" hidden="1" customHeight="1" outlineLevel="1">
      <c r="A1323" t="s">
        <v>1362</v>
      </c>
      <c r="B1323" s="8" t="s">
        <v>642</v>
      </c>
      <c r="C1323" s="1">
        <f t="shared" si="264"/>
        <v>978</v>
      </c>
      <c r="D1323" s="6">
        <f>IF(N1323&gt;0, RANK(N1323,(N1323:P1323,Q1323:AE1323)),0)</f>
        <v>2</v>
      </c>
      <c r="E1323" s="6">
        <f>IF(O1323&gt;0,RANK(O1323,(N1323:P1323,Q1323:AE1323)),0)</f>
        <v>1</v>
      </c>
      <c r="F1323" s="6">
        <f t="shared" si="265"/>
        <v>3</v>
      </c>
      <c r="G1323" s="1">
        <f t="shared" si="271"/>
        <v>12</v>
      </c>
      <c r="H1323" s="2">
        <f t="shared" si="272"/>
        <v>1.2269938650306749E-2</v>
      </c>
      <c r="I1323" s="7"/>
      <c r="J1323" s="2">
        <f t="shared" si="266"/>
        <v>0.42740286298568508</v>
      </c>
      <c r="K1323" s="2">
        <f t="shared" si="267"/>
        <v>0.43967280163599182</v>
      </c>
      <c r="L1323" s="2">
        <f t="shared" si="268"/>
        <v>0.10633946830265849</v>
      </c>
      <c r="M1323" s="2">
        <f t="shared" si="269"/>
        <v>2.6584867075664612E-2</v>
      </c>
      <c r="N1323" s="113">
        <v>418</v>
      </c>
      <c r="O1323" s="113">
        <v>430</v>
      </c>
      <c r="P1323" s="113">
        <v>104</v>
      </c>
      <c r="Q1323" s="113"/>
      <c r="R1323" s="113"/>
      <c r="S1323" s="113"/>
      <c r="T1323" s="113"/>
      <c r="U1323" s="113"/>
      <c r="V1323" s="113">
        <v>1</v>
      </c>
      <c r="W1323" s="113"/>
      <c r="X1323" s="113">
        <v>0</v>
      </c>
      <c r="Y1323" s="113">
        <v>15</v>
      </c>
      <c r="Z1323" s="85">
        <v>5</v>
      </c>
      <c r="AA1323" s="85">
        <v>5</v>
      </c>
      <c r="AG1323" t="str">
        <f t="shared" si="263"/>
        <v>Williamstown</v>
      </c>
      <c r="AH1323" t="s">
        <v>736</v>
      </c>
      <c r="AI1323">
        <v>1</v>
      </c>
      <c r="AK1323" s="92">
        <v>50</v>
      </c>
      <c r="AL1323" s="94">
        <v>17</v>
      </c>
      <c r="AM1323" s="94">
        <v>85</v>
      </c>
      <c r="AN1323" s="98">
        <v>84175</v>
      </c>
      <c r="AO1323" s="98">
        <f t="shared" si="273"/>
        <v>50017</v>
      </c>
      <c r="AP1323" s="8" t="s">
        <v>1353</v>
      </c>
      <c r="AQ1323">
        <f t="shared" si="270"/>
        <v>5084175</v>
      </c>
    </row>
    <row r="1324" spans="1:43" ht="13" hidden="1" customHeight="1" outlineLevel="1">
      <c r="A1324" t="s">
        <v>1230</v>
      </c>
      <c r="B1324" s="8" t="s">
        <v>642</v>
      </c>
      <c r="C1324" s="1">
        <f t="shared" si="264"/>
        <v>2659</v>
      </c>
      <c r="D1324" s="6">
        <f>IF(N1324&gt;0, RANK(N1324,(N1324:P1324,Q1324:AE1324)),0)</f>
        <v>2</v>
      </c>
      <c r="E1324" s="6">
        <f>IF(O1324&gt;0,RANK(O1324,(N1324:P1324,Q1324:AE1324)),0)</f>
        <v>1</v>
      </c>
      <c r="F1324" s="6">
        <f t="shared" si="265"/>
        <v>3</v>
      </c>
      <c r="G1324" s="1">
        <f t="shared" si="271"/>
        <v>421</v>
      </c>
      <c r="H1324" s="2">
        <f t="shared" si="272"/>
        <v>0.15833019932305378</v>
      </c>
      <c r="I1324" s="7"/>
      <c r="J1324" s="2">
        <f t="shared" si="266"/>
        <v>0.38322677698382851</v>
      </c>
      <c r="K1324" s="2">
        <f t="shared" si="267"/>
        <v>0.54155697630688227</v>
      </c>
      <c r="L1324" s="2">
        <f t="shared" si="268"/>
        <v>5.9420834900338476E-2</v>
      </c>
      <c r="M1324" s="2">
        <f t="shared" si="269"/>
        <v>1.5795411808950804E-2</v>
      </c>
      <c r="N1324" s="113">
        <v>1019</v>
      </c>
      <c r="O1324" s="113">
        <v>1440</v>
      </c>
      <c r="P1324" s="113">
        <v>158</v>
      </c>
      <c r="Q1324" s="113"/>
      <c r="R1324" s="113"/>
      <c r="S1324" s="113"/>
      <c r="T1324" s="113"/>
      <c r="U1324" s="113"/>
      <c r="V1324" s="113">
        <v>7</v>
      </c>
      <c r="W1324" s="113"/>
      <c r="X1324" s="113">
        <v>2</v>
      </c>
      <c r="Y1324" s="113">
        <v>19</v>
      </c>
      <c r="Z1324" s="85">
        <v>7</v>
      </c>
      <c r="AA1324" s="85">
        <v>7</v>
      </c>
      <c r="AG1324" t="str">
        <f t="shared" si="263"/>
        <v>Williston</v>
      </c>
      <c r="AH1324" t="s">
        <v>1116</v>
      </c>
      <c r="AI1324">
        <v>1</v>
      </c>
      <c r="AK1324" s="92">
        <v>50</v>
      </c>
      <c r="AL1324" s="94">
        <v>7</v>
      </c>
      <c r="AM1324" s="94">
        <v>85</v>
      </c>
      <c r="AN1324" s="98">
        <v>84475</v>
      </c>
      <c r="AO1324" s="98">
        <f t="shared" si="273"/>
        <v>50007</v>
      </c>
      <c r="AP1324" s="8" t="s">
        <v>1353</v>
      </c>
      <c r="AQ1324">
        <f t="shared" si="270"/>
        <v>5084475</v>
      </c>
    </row>
    <row r="1325" spans="1:43" ht="13" hidden="1" customHeight="1" outlineLevel="1">
      <c r="A1325" t="s">
        <v>1843</v>
      </c>
      <c r="B1325" s="8" t="s">
        <v>642</v>
      </c>
      <c r="C1325" s="1">
        <f t="shared" si="264"/>
        <v>698</v>
      </c>
      <c r="D1325" s="6">
        <f>IF(N1325&gt;0, RANK(N1325,(N1325:P1325,Q1325:AE1325)),0)</f>
        <v>2</v>
      </c>
      <c r="E1325" s="6">
        <f>IF(O1325&gt;0,RANK(O1325,(N1325:P1325,Q1325:AE1325)),0)</f>
        <v>1</v>
      </c>
      <c r="F1325" s="6">
        <f t="shared" si="265"/>
        <v>4</v>
      </c>
      <c r="G1325" s="1">
        <f t="shared" si="271"/>
        <v>43</v>
      </c>
      <c r="H1325" s="2">
        <f t="shared" si="272"/>
        <v>6.1604584527220632E-2</v>
      </c>
      <c r="I1325" s="7"/>
      <c r="J1325" s="2">
        <f t="shared" si="266"/>
        <v>0.42693409742120342</v>
      </c>
      <c r="K1325" s="2">
        <f t="shared" si="267"/>
        <v>0.48853868194842409</v>
      </c>
      <c r="L1325" s="2">
        <f t="shared" si="268"/>
        <v>2.7220630372492838E-2</v>
      </c>
      <c r="M1325" s="2">
        <f t="shared" si="269"/>
        <v>5.7306590257879597E-2</v>
      </c>
      <c r="N1325" s="113">
        <v>298</v>
      </c>
      <c r="O1325" s="113">
        <v>341</v>
      </c>
      <c r="P1325" s="113">
        <v>19</v>
      </c>
      <c r="Q1325" s="113"/>
      <c r="R1325" s="113"/>
      <c r="S1325" s="113"/>
      <c r="T1325" s="113"/>
      <c r="U1325" s="113"/>
      <c r="V1325" s="113">
        <v>5</v>
      </c>
      <c r="W1325" s="113"/>
      <c r="X1325" s="113">
        <v>0</v>
      </c>
      <c r="Y1325" s="113">
        <v>21</v>
      </c>
      <c r="Z1325" s="85">
        <v>2</v>
      </c>
      <c r="AA1325" s="85">
        <v>12</v>
      </c>
      <c r="AG1325" t="str">
        <f t="shared" si="263"/>
        <v>Wilmington</v>
      </c>
      <c r="AH1325" t="s">
        <v>96</v>
      </c>
      <c r="AI1325">
        <v>1</v>
      </c>
      <c r="AK1325" s="92">
        <v>50</v>
      </c>
      <c r="AL1325" s="94">
        <v>25</v>
      </c>
      <c r="AM1325" s="94">
        <v>105</v>
      </c>
      <c r="AN1325" s="98">
        <v>84700</v>
      </c>
      <c r="AO1325" s="98">
        <f t="shared" si="273"/>
        <v>50025</v>
      </c>
      <c r="AP1325" s="8" t="s">
        <v>1353</v>
      </c>
      <c r="AQ1325">
        <f t="shared" si="270"/>
        <v>5084700</v>
      </c>
    </row>
    <row r="1326" spans="1:43" ht="13" hidden="1" customHeight="1" outlineLevel="1">
      <c r="A1326" t="s">
        <v>96</v>
      </c>
      <c r="B1326" s="8" t="s">
        <v>642</v>
      </c>
      <c r="C1326" s="1">
        <f t="shared" si="264"/>
        <v>127</v>
      </c>
      <c r="D1326" s="6">
        <f>IF(N1326&gt;0, RANK(N1326,(N1326:P1326,Q1326:AE1326)),0)</f>
        <v>1</v>
      </c>
      <c r="E1326" s="6">
        <f>IF(O1326&gt;0,RANK(O1326,(N1326:P1326,Q1326:AE1326)),0)</f>
        <v>2</v>
      </c>
      <c r="F1326" s="6">
        <f t="shared" si="265"/>
        <v>3</v>
      </c>
      <c r="G1326" s="1">
        <f t="shared" si="271"/>
        <v>4</v>
      </c>
      <c r="H1326" s="2">
        <f t="shared" si="272"/>
        <v>3.1496062992125984E-2</v>
      </c>
      <c r="I1326" s="7"/>
      <c r="J1326" s="2">
        <f t="shared" si="266"/>
        <v>0.50393700787401574</v>
      </c>
      <c r="K1326" s="2">
        <f t="shared" si="267"/>
        <v>0.47244094488188976</v>
      </c>
      <c r="L1326" s="2">
        <f t="shared" si="268"/>
        <v>1.5748031496062992E-2</v>
      </c>
      <c r="M1326" s="2">
        <f t="shared" si="269"/>
        <v>7.8740157480315098E-3</v>
      </c>
      <c r="N1326" s="113">
        <v>64</v>
      </c>
      <c r="O1326" s="113">
        <v>60</v>
      </c>
      <c r="P1326" s="113">
        <v>2</v>
      </c>
      <c r="Q1326" s="113"/>
      <c r="R1326" s="113"/>
      <c r="S1326" s="113"/>
      <c r="T1326" s="113"/>
      <c r="U1326" s="113"/>
      <c r="V1326" s="113">
        <v>0</v>
      </c>
      <c r="W1326" s="113"/>
      <c r="X1326" s="113">
        <v>0</v>
      </c>
      <c r="Y1326" s="113">
        <v>0</v>
      </c>
      <c r="Z1326" s="85">
        <v>1</v>
      </c>
      <c r="AA1326" s="85">
        <v>0</v>
      </c>
      <c r="AG1326" t="str">
        <f t="shared" si="263"/>
        <v>Windham</v>
      </c>
      <c r="AH1326" t="s">
        <v>96</v>
      </c>
      <c r="AI1326">
        <v>1</v>
      </c>
      <c r="AK1326" s="92">
        <v>50</v>
      </c>
      <c r="AL1326" s="94">
        <v>25</v>
      </c>
      <c r="AM1326" s="94">
        <v>110</v>
      </c>
      <c r="AN1326" s="98">
        <v>84850</v>
      </c>
      <c r="AO1326" s="98">
        <f t="shared" si="273"/>
        <v>50025</v>
      </c>
      <c r="AP1326" s="8" t="s">
        <v>1353</v>
      </c>
      <c r="AQ1326">
        <f t="shared" si="270"/>
        <v>5084850</v>
      </c>
    </row>
    <row r="1327" spans="1:43" ht="13" hidden="1" customHeight="1" outlineLevel="1">
      <c r="A1327" t="s">
        <v>917</v>
      </c>
      <c r="B1327" s="8" t="s">
        <v>642</v>
      </c>
      <c r="C1327" s="1">
        <f t="shared" si="264"/>
        <v>1398</v>
      </c>
      <c r="D1327" s="6">
        <f>IF(N1327&gt;0, RANK(N1327,(N1327:P1327,Q1327:AE1327)),0)</f>
        <v>2</v>
      </c>
      <c r="E1327" s="6">
        <f>IF(O1327&gt;0,RANK(O1327,(N1327:P1327,Q1327:AE1327)),0)</f>
        <v>1</v>
      </c>
      <c r="F1327" s="6">
        <f t="shared" si="265"/>
        <v>3</v>
      </c>
      <c r="G1327" s="1">
        <f t="shared" si="271"/>
        <v>25</v>
      </c>
      <c r="H1327" s="2">
        <f t="shared" si="272"/>
        <v>1.7882689556509301E-2</v>
      </c>
      <c r="I1327" s="7"/>
      <c r="J1327" s="2">
        <f t="shared" si="266"/>
        <v>0.45135908440629469</v>
      </c>
      <c r="K1327" s="2">
        <f t="shared" si="267"/>
        <v>0.46924177396280403</v>
      </c>
      <c r="L1327" s="2">
        <f t="shared" si="268"/>
        <v>2.6466380543633764E-2</v>
      </c>
      <c r="M1327" s="2">
        <f t="shared" si="269"/>
        <v>5.2932761087267521E-2</v>
      </c>
      <c r="N1327" s="113">
        <v>631</v>
      </c>
      <c r="O1327" s="113">
        <v>656</v>
      </c>
      <c r="P1327" s="113">
        <v>37</v>
      </c>
      <c r="Q1327" s="113"/>
      <c r="R1327" s="113"/>
      <c r="S1327" s="113"/>
      <c r="T1327" s="113"/>
      <c r="U1327" s="113"/>
      <c r="V1327" s="113">
        <v>9</v>
      </c>
      <c r="W1327" s="113"/>
      <c r="X1327" s="113">
        <v>1</v>
      </c>
      <c r="Y1327" s="113">
        <v>24</v>
      </c>
      <c r="Z1327" s="85">
        <v>21</v>
      </c>
      <c r="AA1327" s="85">
        <v>19</v>
      </c>
      <c r="AG1327" t="str">
        <f t="shared" si="263"/>
        <v>Windsor</v>
      </c>
      <c r="AH1327" t="s">
        <v>917</v>
      </c>
      <c r="AI1327">
        <v>1</v>
      </c>
      <c r="AK1327" s="92">
        <v>50</v>
      </c>
      <c r="AL1327" s="94">
        <v>27</v>
      </c>
      <c r="AM1327" s="94">
        <v>115</v>
      </c>
      <c r="AN1327" s="98">
        <v>84925</v>
      </c>
      <c r="AO1327" s="98">
        <f t="shared" si="273"/>
        <v>50027</v>
      </c>
      <c r="AP1327" s="8" t="s">
        <v>1353</v>
      </c>
      <c r="AQ1327">
        <f t="shared" si="270"/>
        <v>5084925</v>
      </c>
    </row>
    <row r="1328" spans="1:43" ht="13" hidden="1" customHeight="1" outlineLevel="1">
      <c r="A1328" t="s">
        <v>549</v>
      </c>
      <c r="B1328" s="8" t="s">
        <v>642</v>
      </c>
      <c r="C1328" s="1">
        <f t="shared" si="264"/>
        <v>218</v>
      </c>
      <c r="D1328" s="6">
        <f>IF(N1328&gt;0, RANK(N1328,(N1328:P1328,Q1328:AE1328)),0)</f>
        <v>2</v>
      </c>
      <c r="E1328" s="6">
        <f>IF(O1328&gt;0,RANK(O1328,(N1328:P1328,Q1328:AE1328)),0)</f>
        <v>1</v>
      </c>
      <c r="F1328" s="6">
        <f t="shared" si="265"/>
        <v>3</v>
      </c>
      <c r="G1328" s="1">
        <f t="shared" si="271"/>
        <v>59</v>
      </c>
      <c r="H1328" s="2">
        <f t="shared" si="272"/>
        <v>0.27064220183486237</v>
      </c>
      <c r="I1328" s="7"/>
      <c r="J1328" s="2">
        <f t="shared" si="266"/>
        <v>0.33486238532110091</v>
      </c>
      <c r="K1328" s="2">
        <f t="shared" si="267"/>
        <v>0.60550458715596334</v>
      </c>
      <c r="L1328" s="2">
        <f t="shared" si="268"/>
        <v>2.7522935779816515E-2</v>
      </c>
      <c r="M1328" s="2">
        <f t="shared" si="269"/>
        <v>3.211009174311924E-2</v>
      </c>
      <c r="N1328" s="113">
        <v>73</v>
      </c>
      <c r="O1328" s="113">
        <v>132</v>
      </c>
      <c r="P1328" s="113">
        <v>6</v>
      </c>
      <c r="Q1328" s="113"/>
      <c r="R1328" s="113"/>
      <c r="S1328" s="113"/>
      <c r="T1328" s="113"/>
      <c r="U1328" s="113"/>
      <c r="V1328" s="113">
        <v>1</v>
      </c>
      <c r="W1328" s="113"/>
      <c r="X1328" s="113">
        <v>0</v>
      </c>
      <c r="Y1328" s="113">
        <v>3</v>
      </c>
      <c r="Z1328" s="85">
        <v>1</v>
      </c>
      <c r="AA1328" s="85">
        <v>2</v>
      </c>
      <c r="AG1328" t="str">
        <f t="shared" si="263"/>
        <v>Winhall</v>
      </c>
      <c r="AH1328" t="s">
        <v>2392</v>
      </c>
      <c r="AI1328">
        <v>1</v>
      </c>
      <c r="AK1328" s="92">
        <v>50</v>
      </c>
      <c r="AL1328" s="94">
        <v>3</v>
      </c>
      <c r="AM1328" s="94">
        <v>75</v>
      </c>
      <c r="AN1328" s="98">
        <v>85075</v>
      </c>
      <c r="AO1328" s="98">
        <f t="shared" si="273"/>
        <v>50003</v>
      </c>
      <c r="AP1328" s="8" t="s">
        <v>1353</v>
      </c>
      <c r="AQ1328">
        <f t="shared" si="270"/>
        <v>5085075</v>
      </c>
    </row>
    <row r="1329" spans="1:43" ht="13" hidden="1" customHeight="1" outlineLevel="1">
      <c r="A1329" t="s">
        <v>2117</v>
      </c>
      <c r="B1329" s="8" t="s">
        <v>642</v>
      </c>
      <c r="C1329" s="1">
        <f t="shared" si="264"/>
        <v>2357</v>
      </c>
      <c r="D1329" s="6">
        <f>IF(N1329&gt;0, RANK(N1329,(N1329:P1329,Q1329:AE1329)),0)</f>
        <v>1</v>
      </c>
      <c r="E1329" s="6">
        <f>IF(O1329&gt;0,RANK(O1329,(N1329:P1329,Q1329:AE1329)),0)</f>
        <v>2</v>
      </c>
      <c r="F1329" s="6">
        <f t="shared" si="265"/>
        <v>3</v>
      </c>
      <c r="G1329" s="1">
        <f t="shared" si="271"/>
        <v>184</v>
      </c>
      <c r="H1329" s="2">
        <f t="shared" si="272"/>
        <v>7.8065337293169279E-2</v>
      </c>
      <c r="I1329" s="7"/>
      <c r="J1329" s="2">
        <f t="shared" si="266"/>
        <v>0.49512091641917694</v>
      </c>
      <c r="K1329" s="2">
        <f t="shared" si="267"/>
        <v>0.41705557912600766</v>
      </c>
      <c r="L1329" s="2">
        <f t="shared" si="268"/>
        <v>6.4064488756894356E-2</v>
      </c>
      <c r="M1329" s="2">
        <f t="shared" si="269"/>
        <v>2.3759015697920993E-2</v>
      </c>
      <c r="N1329" s="113">
        <v>1167</v>
      </c>
      <c r="O1329" s="113">
        <v>983</v>
      </c>
      <c r="P1329" s="113">
        <v>151</v>
      </c>
      <c r="Q1329" s="113"/>
      <c r="R1329" s="113"/>
      <c r="S1329" s="113"/>
      <c r="T1329" s="113"/>
      <c r="U1329" s="113"/>
      <c r="V1329" s="113">
        <v>12</v>
      </c>
      <c r="W1329" s="113"/>
      <c r="X1329" s="113">
        <v>0</v>
      </c>
      <c r="Y1329" s="113">
        <v>11</v>
      </c>
      <c r="Z1329" s="85">
        <v>21</v>
      </c>
      <c r="AA1329" s="85">
        <v>12</v>
      </c>
      <c r="AG1329" t="str">
        <f t="shared" si="263"/>
        <v>Winooski</v>
      </c>
      <c r="AH1329" t="s">
        <v>1116</v>
      </c>
      <c r="AI1329">
        <v>1</v>
      </c>
      <c r="AK1329" s="92">
        <v>50</v>
      </c>
      <c r="AL1329" s="94">
        <v>7</v>
      </c>
      <c r="AM1329" s="94">
        <v>90</v>
      </c>
      <c r="AN1329" s="98">
        <v>85150</v>
      </c>
      <c r="AO1329" s="98">
        <f t="shared" si="273"/>
        <v>50007</v>
      </c>
      <c r="AP1329" s="8" t="s">
        <v>2485</v>
      </c>
      <c r="AQ1329">
        <f t="shared" si="270"/>
        <v>5085150</v>
      </c>
    </row>
    <row r="1330" spans="1:43" ht="13" hidden="1" customHeight="1" outlineLevel="1">
      <c r="A1330" t="s">
        <v>1534</v>
      </c>
      <c r="B1330" s="8" t="s">
        <v>642</v>
      </c>
      <c r="C1330" s="1">
        <f t="shared" si="264"/>
        <v>402</v>
      </c>
      <c r="D1330" s="6">
        <f>IF(N1330&gt;0, RANK(N1330,(N1330:P1330,Q1330:AE1330)),0)</f>
        <v>2</v>
      </c>
      <c r="E1330" s="6">
        <f>IF(O1330&gt;0,RANK(O1330,(N1330:P1330,Q1330:AE1330)),0)</f>
        <v>1</v>
      </c>
      <c r="F1330" s="6">
        <f t="shared" si="265"/>
        <v>3</v>
      </c>
      <c r="G1330" s="1">
        <f t="shared" si="271"/>
        <v>16</v>
      </c>
      <c r="H1330" s="2">
        <f t="shared" si="272"/>
        <v>3.9800995024875621E-2</v>
      </c>
      <c r="I1330" s="7"/>
      <c r="J1330" s="2">
        <f t="shared" si="266"/>
        <v>0.43283582089552236</v>
      </c>
      <c r="K1330" s="2">
        <f t="shared" si="267"/>
        <v>0.47263681592039802</v>
      </c>
      <c r="L1330" s="2">
        <f t="shared" si="268"/>
        <v>4.4776119402985072E-2</v>
      </c>
      <c r="M1330" s="2">
        <f t="shared" si="269"/>
        <v>4.9751243781094599E-2</v>
      </c>
      <c r="N1330" s="113">
        <v>174</v>
      </c>
      <c r="O1330" s="113">
        <v>190</v>
      </c>
      <c r="P1330" s="113">
        <v>18</v>
      </c>
      <c r="Q1330" s="113"/>
      <c r="R1330" s="113"/>
      <c r="S1330" s="113"/>
      <c r="T1330" s="113"/>
      <c r="U1330" s="113"/>
      <c r="V1330" s="113">
        <v>3</v>
      </c>
      <c r="W1330" s="113"/>
      <c r="X1330" s="113">
        <v>0</v>
      </c>
      <c r="Y1330" s="113">
        <v>8</v>
      </c>
      <c r="Z1330" s="85">
        <v>7</v>
      </c>
      <c r="AA1330" s="85">
        <v>2</v>
      </c>
      <c r="AG1330" t="str">
        <f t="shared" si="263"/>
        <v>Wolcott</v>
      </c>
      <c r="AH1330" t="s">
        <v>23</v>
      </c>
      <c r="AI1330">
        <v>1</v>
      </c>
      <c r="AK1330" s="92">
        <v>50</v>
      </c>
      <c r="AL1330" s="94">
        <v>15</v>
      </c>
      <c r="AM1330" s="94">
        <v>50</v>
      </c>
      <c r="AN1330" s="98">
        <v>85375</v>
      </c>
      <c r="AO1330" s="98">
        <f t="shared" si="273"/>
        <v>50015</v>
      </c>
      <c r="AP1330" s="8" t="s">
        <v>1353</v>
      </c>
      <c r="AQ1330">
        <f t="shared" si="270"/>
        <v>5085375</v>
      </c>
    </row>
    <row r="1331" spans="1:43" ht="13" hidden="1" customHeight="1" outlineLevel="1">
      <c r="A1331" t="s">
        <v>656</v>
      </c>
      <c r="B1331" s="8" t="s">
        <v>642</v>
      </c>
      <c r="C1331" s="1">
        <f t="shared" si="264"/>
        <v>335</v>
      </c>
      <c r="D1331" s="6">
        <f>IF(N1331&gt;0, RANK(N1331,(N1331:P1331,Q1331:AE1331)),0)</f>
        <v>2</v>
      </c>
      <c r="E1331" s="6">
        <f>IF(O1331&gt;0,RANK(O1331,(N1331:P1331,Q1331:AE1331)),0)</f>
        <v>1</v>
      </c>
      <c r="F1331" s="6">
        <f t="shared" si="265"/>
        <v>3</v>
      </c>
      <c r="G1331" s="1">
        <f t="shared" si="271"/>
        <v>1</v>
      </c>
      <c r="H1331" s="2">
        <f t="shared" si="272"/>
        <v>2.9850746268656717E-3</v>
      </c>
      <c r="I1331" s="7"/>
      <c r="J1331" s="2">
        <f t="shared" si="266"/>
        <v>0.4716417910447761</v>
      </c>
      <c r="K1331" s="2">
        <f t="shared" si="267"/>
        <v>0.47462686567164181</v>
      </c>
      <c r="L1331" s="2">
        <f t="shared" si="268"/>
        <v>1.7910447761194031E-2</v>
      </c>
      <c r="M1331" s="2">
        <f t="shared" si="269"/>
        <v>3.5820895522388055E-2</v>
      </c>
      <c r="N1331" s="113">
        <v>158</v>
      </c>
      <c r="O1331" s="113">
        <v>159</v>
      </c>
      <c r="P1331" s="113">
        <v>6</v>
      </c>
      <c r="Q1331" s="113"/>
      <c r="R1331" s="113"/>
      <c r="S1331" s="113"/>
      <c r="T1331" s="113"/>
      <c r="U1331" s="113"/>
      <c r="V1331" s="113">
        <v>0</v>
      </c>
      <c r="W1331" s="113"/>
      <c r="X1331" s="113">
        <v>0</v>
      </c>
      <c r="Y1331" s="113">
        <v>5</v>
      </c>
      <c r="Z1331" s="85">
        <v>4</v>
      </c>
      <c r="AA1331" s="85">
        <v>3</v>
      </c>
      <c r="AG1331" t="str">
        <f t="shared" si="263"/>
        <v>Woodbury</v>
      </c>
      <c r="AH1331" t="s">
        <v>2757</v>
      </c>
      <c r="AI1331">
        <v>1</v>
      </c>
      <c r="AK1331" s="92">
        <v>50</v>
      </c>
      <c r="AL1331" s="94">
        <v>23</v>
      </c>
      <c r="AM1331" s="94">
        <v>95</v>
      </c>
      <c r="AN1331" s="98">
        <v>85525</v>
      </c>
      <c r="AO1331" s="98">
        <f t="shared" si="273"/>
        <v>50023</v>
      </c>
      <c r="AP1331" s="8" t="s">
        <v>1353</v>
      </c>
      <c r="AQ1331">
        <f t="shared" si="270"/>
        <v>5085525</v>
      </c>
    </row>
    <row r="1332" spans="1:43" ht="13" hidden="1" customHeight="1" outlineLevel="1">
      <c r="A1332" t="s">
        <v>2594</v>
      </c>
      <c r="B1332" s="8" t="s">
        <v>642</v>
      </c>
      <c r="C1332" s="1">
        <f t="shared" si="264"/>
        <v>116</v>
      </c>
      <c r="D1332" s="6">
        <f>IF(N1332&gt;0, RANK(N1332,(N1332:P1332,Q1332:AE1332)),0)</f>
        <v>1</v>
      </c>
      <c r="E1332" s="6">
        <f>IF(O1332&gt;0,RANK(O1332,(N1332:P1332,Q1332:AE1332)),0)</f>
        <v>2</v>
      </c>
      <c r="F1332" s="6">
        <f t="shared" si="265"/>
        <v>4</v>
      </c>
      <c r="G1332" s="1">
        <f t="shared" si="271"/>
        <v>18</v>
      </c>
      <c r="H1332" s="2">
        <f t="shared" si="272"/>
        <v>0.15517241379310345</v>
      </c>
      <c r="I1332" s="7"/>
      <c r="J1332" s="2">
        <f t="shared" si="266"/>
        <v>0.53448275862068961</v>
      </c>
      <c r="K1332" s="2">
        <f t="shared" si="267"/>
        <v>0.37931034482758619</v>
      </c>
      <c r="L1332" s="2">
        <f t="shared" si="268"/>
        <v>3.4482758620689655E-2</v>
      </c>
      <c r="M1332" s="2">
        <f t="shared" si="269"/>
        <v>5.1724137931034544E-2</v>
      </c>
      <c r="N1332" s="113">
        <v>62</v>
      </c>
      <c r="O1332" s="113">
        <v>44</v>
      </c>
      <c r="P1332" s="113">
        <v>4</v>
      </c>
      <c r="Q1332" s="113"/>
      <c r="R1332" s="113"/>
      <c r="S1332" s="113"/>
      <c r="T1332" s="113"/>
      <c r="U1332" s="113"/>
      <c r="V1332" s="113">
        <v>0</v>
      </c>
      <c r="W1332" s="113"/>
      <c r="X1332" s="113">
        <v>0</v>
      </c>
      <c r="Y1332" s="113">
        <v>5</v>
      </c>
      <c r="Z1332" s="85">
        <v>0</v>
      </c>
      <c r="AA1332" s="85">
        <v>1</v>
      </c>
      <c r="AG1332" t="str">
        <f t="shared" si="263"/>
        <v>Woodford</v>
      </c>
      <c r="AH1332" t="s">
        <v>2392</v>
      </c>
      <c r="AI1332">
        <v>1</v>
      </c>
      <c r="AK1332" s="92">
        <v>50</v>
      </c>
      <c r="AL1332" s="94">
        <v>3</v>
      </c>
      <c r="AM1332" s="94">
        <v>80</v>
      </c>
      <c r="AN1332" s="98">
        <v>85675</v>
      </c>
      <c r="AO1332" s="98">
        <f t="shared" si="273"/>
        <v>50003</v>
      </c>
      <c r="AP1332" s="8" t="s">
        <v>1353</v>
      </c>
      <c r="AQ1332">
        <f t="shared" si="270"/>
        <v>5085675</v>
      </c>
    </row>
    <row r="1333" spans="1:43" ht="13" hidden="1" customHeight="1" outlineLevel="1">
      <c r="A1333" t="s">
        <v>91</v>
      </c>
      <c r="B1333" s="8" t="s">
        <v>642</v>
      </c>
      <c r="C1333" s="1">
        <f t="shared" si="264"/>
        <v>1498</v>
      </c>
      <c r="D1333" s="6">
        <f>IF(N1333&gt;0, RANK(N1333,(N1333:P1333,Q1333:AE1333)),0)</f>
        <v>2</v>
      </c>
      <c r="E1333" s="6">
        <f>IF(O1333&gt;0,RANK(O1333,(N1333:P1333,Q1333:AE1333)),0)</f>
        <v>1</v>
      </c>
      <c r="F1333" s="6">
        <f t="shared" si="265"/>
        <v>3</v>
      </c>
      <c r="G1333" s="1">
        <f t="shared" si="271"/>
        <v>460</v>
      </c>
      <c r="H1333" s="2">
        <f t="shared" si="272"/>
        <v>0.30707610146862485</v>
      </c>
      <c r="I1333" s="7"/>
      <c r="J1333" s="2">
        <f t="shared" si="266"/>
        <v>0.31108144192256343</v>
      </c>
      <c r="K1333" s="2">
        <f t="shared" si="267"/>
        <v>0.61815754339118822</v>
      </c>
      <c r="L1333" s="2">
        <f t="shared" si="268"/>
        <v>4.9399198931909215E-2</v>
      </c>
      <c r="M1333" s="2">
        <f t="shared" si="269"/>
        <v>2.1361815754339188E-2</v>
      </c>
      <c r="N1333" s="113">
        <v>466</v>
      </c>
      <c r="O1333" s="113">
        <v>926</v>
      </c>
      <c r="P1333" s="113">
        <v>74</v>
      </c>
      <c r="Q1333" s="113"/>
      <c r="R1333" s="113"/>
      <c r="S1333" s="113"/>
      <c r="T1333" s="113"/>
      <c r="U1333" s="113"/>
      <c r="V1333" s="113">
        <v>7</v>
      </c>
      <c r="W1333" s="113"/>
      <c r="X1333" s="113">
        <v>4</v>
      </c>
      <c r="Y1333" s="113">
        <v>12</v>
      </c>
      <c r="Z1333" s="85">
        <v>3</v>
      </c>
      <c r="AA1333" s="85">
        <v>6</v>
      </c>
      <c r="AG1333" t="str">
        <f t="shared" si="263"/>
        <v>Woodstock</v>
      </c>
      <c r="AH1333" t="s">
        <v>917</v>
      </c>
      <c r="AI1333">
        <v>1</v>
      </c>
      <c r="AK1333" s="92">
        <v>50</v>
      </c>
      <c r="AL1333" s="94">
        <v>27</v>
      </c>
      <c r="AM1333" s="94">
        <v>120</v>
      </c>
      <c r="AN1333" s="98">
        <v>85975</v>
      </c>
      <c r="AO1333" s="98">
        <f t="shared" si="273"/>
        <v>50027</v>
      </c>
      <c r="AP1333" s="8" t="s">
        <v>1353</v>
      </c>
      <c r="AQ1333">
        <f t="shared" si="270"/>
        <v>5085975</v>
      </c>
    </row>
    <row r="1334" spans="1:43" ht="13" hidden="1" customHeight="1" outlineLevel="1">
      <c r="A1334" t="s">
        <v>1949</v>
      </c>
      <c r="B1334" s="8" t="s">
        <v>642</v>
      </c>
      <c r="C1334" s="1">
        <f t="shared" si="264"/>
        <v>406</v>
      </c>
      <c r="D1334" s="6">
        <f>IF(N1334&gt;0, RANK(N1334,(N1334:P1334,Q1334:AE1334)),0)</f>
        <v>2</v>
      </c>
      <c r="E1334" s="6">
        <f>IF(O1334&gt;0,RANK(O1334,(N1334:P1334,Q1334:AE1334)),0)</f>
        <v>1</v>
      </c>
      <c r="F1334" s="6">
        <f t="shared" si="265"/>
        <v>3</v>
      </c>
      <c r="G1334" s="1">
        <f t="shared" si="271"/>
        <v>14</v>
      </c>
      <c r="H1334" s="2">
        <f t="shared" si="272"/>
        <v>3.4482758620689655E-2</v>
      </c>
      <c r="I1334" s="7"/>
      <c r="J1334" s="2">
        <f t="shared" si="266"/>
        <v>0.45566502463054187</v>
      </c>
      <c r="K1334" s="2">
        <f t="shared" si="267"/>
        <v>0.49014778325123154</v>
      </c>
      <c r="L1334" s="2">
        <f t="shared" si="268"/>
        <v>2.9556650246305417E-2</v>
      </c>
      <c r="M1334" s="2">
        <f t="shared" si="269"/>
        <v>2.4630541871921229E-2</v>
      </c>
      <c r="N1334" s="113">
        <v>185</v>
      </c>
      <c r="O1334" s="113">
        <v>199</v>
      </c>
      <c r="P1334" s="113">
        <v>12</v>
      </c>
      <c r="Q1334" s="113"/>
      <c r="R1334" s="113"/>
      <c r="S1334" s="113"/>
      <c r="T1334" s="113"/>
      <c r="U1334" s="113"/>
      <c r="V1334" s="113">
        <v>0</v>
      </c>
      <c r="W1334" s="113"/>
      <c r="X1334" s="113">
        <v>0</v>
      </c>
      <c r="Y1334" s="113">
        <v>3</v>
      </c>
      <c r="Z1334" s="85">
        <v>3</v>
      </c>
      <c r="AA1334" s="85">
        <v>4</v>
      </c>
      <c r="AG1334" t="str">
        <f t="shared" si="263"/>
        <v>Worcester</v>
      </c>
      <c r="AH1334" t="s">
        <v>2757</v>
      </c>
      <c r="AI1334">
        <v>1</v>
      </c>
      <c r="AK1334" s="92">
        <v>50</v>
      </c>
      <c r="AL1334" s="94">
        <v>23</v>
      </c>
      <c r="AM1334" s="94">
        <v>100</v>
      </c>
      <c r="AN1334" s="98">
        <v>86125</v>
      </c>
      <c r="AO1334" s="98">
        <f t="shared" si="273"/>
        <v>50023</v>
      </c>
      <c r="AP1334" s="8" t="s">
        <v>1353</v>
      </c>
      <c r="AQ1334">
        <f t="shared" si="270"/>
        <v>5086125</v>
      </c>
    </row>
    <row r="1335" spans="1:43" ht="13" customHeight="1" collapsed="1">
      <c r="A1335" t="s">
        <v>2254</v>
      </c>
      <c r="B1335" s="8" t="s">
        <v>2672</v>
      </c>
      <c r="C1335" s="1">
        <f t="shared" si="264"/>
        <v>211672</v>
      </c>
      <c r="D1335" s="6">
        <f>IF(N1335&gt;0, RANK(N1335,(N1335:P1335,Q1335:AE1335)),0)</f>
        <v>2</v>
      </c>
      <c r="E1335" s="6">
        <f>IF(O1335&gt;0,RANK(O1335,(N1335:P1335,Q1335:AE1335)),0)</f>
        <v>1</v>
      </c>
      <c r="F1335" s="6">
        <f t="shared" si="265"/>
        <v>3</v>
      </c>
      <c r="G1335" s="1">
        <f t="shared" si="271"/>
        <v>20637</v>
      </c>
      <c r="H1335" s="2">
        <f t="shared" si="272"/>
        <v>9.7495181223780189E-2</v>
      </c>
      <c r="I1335" s="7"/>
      <c r="J1335" s="2">
        <f t="shared" si="266"/>
        <v>0.40566536906156697</v>
      </c>
      <c r="K1335" s="2">
        <f t="shared" si="267"/>
        <v>0.50316055028534712</v>
      </c>
      <c r="L1335" s="2">
        <f t="shared" si="268"/>
        <v>5.8888279980346951E-2</v>
      </c>
      <c r="M1335" s="2">
        <f t="shared" si="269"/>
        <v>3.2285800672738903E-2</v>
      </c>
      <c r="N1335" s="53">
        <f>SUM(N1089:N1334)</f>
        <v>85868</v>
      </c>
      <c r="O1335" s="53">
        <f>SUM(O1089:O1334)</f>
        <v>106505</v>
      </c>
      <c r="P1335" s="53">
        <f>SUM(P1089:P1334)</f>
        <v>12465</v>
      </c>
      <c r="V1335" s="53">
        <f>SUM(V1089:V1334)</f>
        <v>709</v>
      </c>
      <c r="X1335" s="53">
        <f>SUM(X1089:X1334)</f>
        <v>192</v>
      </c>
      <c r="Y1335" s="53">
        <f>SUM(Y1089:Y1334)</f>
        <v>3141</v>
      </c>
      <c r="Z1335" s="53">
        <f>SUM(Z1089:Z1334)</f>
        <v>1416</v>
      </c>
      <c r="AA1335" s="53">
        <f>SUM(AA1089:AA1334)</f>
        <v>1376</v>
      </c>
      <c r="AG1335" t="str">
        <f t="shared" si="263"/>
        <v>Vermont</v>
      </c>
      <c r="AK1335" s="92">
        <v>50</v>
      </c>
      <c r="AO1335" s="92">
        <v>50</v>
      </c>
      <c r="AP1335" s="8" t="s">
        <v>2158</v>
      </c>
      <c r="AQ1335" s="92">
        <v>50</v>
      </c>
    </row>
    <row r="1336" spans="1:43" ht="13" customHeight="1">
      <c r="B1336" s="8"/>
      <c r="C1336" s="1"/>
      <c r="D1336" s="6"/>
      <c r="E1336" s="6"/>
      <c r="F1336" s="6"/>
      <c r="G1336" s="1"/>
      <c r="J1336" s="2"/>
      <c r="K1336" s="2"/>
      <c r="L1336" s="2"/>
      <c r="M1336" s="2"/>
    </row>
    <row r="1337" spans="1:43">
      <c r="B1337" s="8"/>
      <c r="C1337" s="8"/>
    </row>
    <row r="1338" spans="1:43">
      <c r="A1338" s="52" t="s">
        <v>314</v>
      </c>
    </row>
    <row r="1339" spans="1:43" hidden="1" outlineLevel="1">
      <c r="B1339" s="8"/>
      <c r="C1339" s="1"/>
      <c r="D1339" s="6"/>
      <c r="E1339" s="6"/>
      <c r="F1339" s="6"/>
      <c r="G1339" s="1"/>
      <c r="I1339" s="7"/>
      <c r="J1339" s="2"/>
      <c r="K1339" s="2"/>
      <c r="L1339" s="2"/>
      <c r="M1339" s="2"/>
      <c r="AA1339" s="53"/>
      <c r="AB1339" s="53"/>
      <c r="AJ1339" s="6"/>
    </row>
    <row r="1340" spans="1:43" hidden="1" outlineLevel="1">
      <c r="A1340" s="52" t="s">
        <v>2254</v>
      </c>
      <c r="J1340" s="2"/>
      <c r="K1340" s="2"/>
      <c r="L1340" s="2"/>
      <c r="M1340" s="2"/>
    </row>
    <row r="1341" spans="1:43" hidden="1" outlineLevel="1">
      <c r="A1341" t="s">
        <v>276</v>
      </c>
      <c r="J1341" s="2"/>
      <c r="K1341" s="2"/>
      <c r="L1341" s="2"/>
      <c r="M1341" s="2"/>
      <c r="AG1341" t="str">
        <f>A1341</f>
        <v>Averill town</v>
      </c>
      <c r="AH1341" t="s">
        <v>1956</v>
      </c>
      <c r="AK1341" s="92">
        <v>50</v>
      </c>
      <c r="AL1341" s="94">
        <v>9</v>
      </c>
      <c r="AM1341" s="94">
        <v>5</v>
      </c>
      <c r="AN1341" s="98">
        <v>2125</v>
      </c>
      <c r="AO1341" s="98">
        <f t="shared" ref="AO1341:AO1384" si="274">AK1341*1000+AL1341</f>
        <v>50009</v>
      </c>
      <c r="AP1341" t="s">
        <v>1353</v>
      </c>
    </row>
    <row r="1342" spans="1:43" hidden="1" outlineLevel="1">
      <c r="A1342" t="s">
        <v>2107</v>
      </c>
      <c r="J1342" s="2"/>
      <c r="K1342" s="2"/>
      <c r="L1342" s="2"/>
      <c r="M1342" s="2"/>
      <c r="AG1342" t="str">
        <f t="shared" ref="AG1342:AG1349" si="275">A1342</f>
        <v>Avery's gore</v>
      </c>
      <c r="AH1342" t="s">
        <v>1956</v>
      </c>
      <c r="AK1342" s="92">
        <v>50</v>
      </c>
      <c r="AL1342" s="94">
        <v>9</v>
      </c>
      <c r="AM1342" s="94">
        <v>10</v>
      </c>
      <c r="AN1342" s="98">
        <v>2162</v>
      </c>
      <c r="AO1342" s="98">
        <f t="shared" si="274"/>
        <v>50009</v>
      </c>
      <c r="AP1342" t="s">
        <v>1020</v>
      </c>
    </row>
    <row r="1343" spans="1:43" hidden="1" outlineLevel="1">
      <c r="A1343" t="s">
        <v>2230</v>
      </c>
      <c r="J1343" s="2"/>
      <c r="K1343" s="2"/>
      <c r="L1343" s="2"/>
      <c r="M1343" s="2"/>
      <c r="AG1343" t="str">
        <f t="shared" si="275"/>
        <v>Buels gore</v>
      </c>
      <c r="AH1343" t="s">
        <v>1116</v>
      </c>
      <c r="AK1343" s="92">
        <v>50</v>
      </c>
      <c r="AL1343" s="94">
        <v>7</v>
      </c>
      <c r="AM1343" s="94">
        <v>10</v>
      </c>
      <c r="AN1343" s="98">
        <v>10300</v>
      </c>
      <c r="AO1343" s="98">
        <f t="shared" si="274"/>
        <v>50007</v>
      </c>
      <c r="AP1343" t="s">
        <v>1020</v>
      </c>
    </row>
    <row r="1344" spans="1:43" hidden="1" outlineLevel="1">
      <c r="A1344" t="s">
        <v>1217</v>
      </c>
      <c r="J1344" s="2"/>
      <c r="K1344" s="2"/>
      <c r="L1344" s="2"/>
      <c r="M1344" s="2"/>
      <c r="AG1344" t="str">
        <f t="shared" si="275"/>
        <v>Ferdinand town</v>
      </c>
      <c r="AH1344" t="s">
        <v>1956</v>
      </c>
      <c r="AK1344" s="92">
        <v>50</v>
      </c>
      <c r="AL1344" s="94">
        <v>9</v>
      </c>
      <c r="AM1344" s="94">
        <v>45</v>
      </c>
      <c r="AN1344" s="98">
        <v>25975</v>
      </c>
      <c r="AO1344" s="98">
        <f t="shared" si="274"/>
        <v>50009</v>
      </c>
      <c r="AP1344" t="s">
        <v>1353</v>
      </c>
    </row>
    <row r="1345" spans="1:45" hidden="1" outlineLevel="1">
      <c r="A1345" t="s">
        <v>1239</v>
      </c>
      <c r="J1345" s="2"/>
      <c r="K1345" s="2"/>
      <c r="L1345" s="2"/>
      <c r="M1345" s="2"/>
      <c r="AG1345" t="str">
        <f t="shared" si="275"/>
        <v>Glastenbury town</v>
      </c>
      <c r="AH1345" t="s">
        <v>2392</v>
      </c>
      <c r="AK1345" s="92">
        <v>50</v>
      </c>
      <c r="AL1345" s="94">
        <v>3</v>
      </c>
      <c r="AM1345" s="94">
        <v>18</v>
      </c>
      <c r="AN1345" s="98">
        <v>27962</v>
      </c>
      <c r="AO1345" s="98">
        <f t="shared" si="274"/>
        <v>50003</v>
      </c>
      <c r="AP1345" t="s">
        <v>1353</v>
      </c>
    </row>
    <row r="1346" spans="1:45" hidden="1" outlineLevel="1">
      <c r="A1346" t="s">
        <v>1839</v>
      </c>
      <c r="J1346" s="2"/>
      <c r="K1346" s="2"/>
      <c r="L1346" s="2"/>
      <c r="M1346" s="2"/>
      <c r="AG1346" t="str">
        <f t="shared" si="275"/>
        <v>Lewis town</v>
      </c>
      <c r="AH1346" t="s">
        <v>1956</v>
      </c>
      <c r="AK1346" s="92">
        <v>50</v>
      </c>
      <c r="AL1346" s="94">
        <v>9</v>
      </c>
      <c r="AM1346" s="94">
        <v>65</v>
      </c>
      <c r="AN1346" s="98">
        <v>39775</v>
      </c>
      <c r="AO1346" s="98">
        <f t="shared" si="274"/>
        <v>50009</v>
      </c>
      <c r="AP1346" t="s">
        <v>1353</v>
      </c>
    </row>
    <row r="1347" spans="1:45" hidden="1" outlineLevel="1">
      <c r="A1347" t="s">
        <v>353</v>
      </c>
      <c r="J1347" s="2"/>
      <c r="K1347" s="2"/>
      <c r="L1347" s="2"/>
      <c r="M1347" s="2"/>
      <c r="AG1347" t="str">
        <f t="shared" si="275"/>
        <v>Somerset town</v>
      </c>
      <c r="AH1347" t="s">
        <v>96</v>
      </c>
      <c r="AK1347" s="92">
        <v>50</v>
      </c>
      <c r="AL1347" s="94">
        <v>25</v>
      </c>
      <c r="AM1347" s="94">
        <v>73</v>
      </c>
      <c r="AN1347" s="98">
        <v>65762</v>
      </c>
      <c r="AO1347" s="98">
        <f t="shared" si="274"/>
        <v>50025</v>
      </c>
      <c r="AP1347" t="s">
        <v>1353</v>
      </c>
    </row>
    <row r="1348" spans="1:45" hidden="1" outlineLevel="1">
      <c r="A1348" t="s">
        <v>172</v>
      </c>
      <c r="J1348" s="2"/>
      <c r="K1348" s="2"/>
      <c r="L1348" s="2"/>
      <c r="M1348" s="2"/>
      <c r="AG1348" t="str">
        <f t="shared" si="275"/>
        <v>Warner's grant</v>
      </c>
      <c r="AH1348" t="s">
        <v>1956</v>
      </c>
      <c r="AK1348" s="92">
        <v>50</v>
      </c>
      <c r="AL1348" s="94">
        <v>9</v>
      </c>
      <c r="AM1348" s="94">
        <v>90</v>
      </c>
      <c r="AN1348" s="98">
        <v>76337</v>
      </c>
      <c r="AO1348" s="98">
        <f t="shared" si="274"/>
        <v>50009</v>
      </c>
      <c r="AP1348" t="s">
        <v>1360</v>
      </c>
    </row>
    <row r="1349" spans="1:45" hidden="1" outlineLevel="1">
      <c r="A1349" t="s">
        <v>20</v>
      </c>
      <c r="J1349" s="2"/>
      <c r="K1349" s="2"/>
      <c r="L1349" s="2"/>
      <c r="M1349" s="2"/>
      <c r="AG1349" t="str">
        <f t="shared" si="275"/>
        <v>Warren's gore</v>
      </c>
      <c r="AH1349" t="s">
        <v>1956</v>
      </c>
      <c r="AK1349" s="92">
        <v>50</v>
      </c>
      <c r="AL1349" s="94">
        <v>9</v>
      </c>
      <c r="AM1349" s="94">
        <v>95</v>
      </c>
      <c r="AN1349" s="98">
        <v>76562</v>
      </c>
      <c r="AO1349" s="98">
        <f t="shared" si="274"/>
        <v>50009</v>
      </c>
      <c r="AP1349" t="s">
        <v>1020</v>
      </c>
    </row>
    <row r="1350" spans="1:45" hidden="1" outlineLevel="1">
      <c r="J1350" s="2"/>
      <c r="K1350" s="2"/>
      <c r="L1350" s="2"/>
      <c r="M1350" s="2"/>
    </row>
    <row r="1351" spans="1:45" hidden="1" outlineLevel="1">
      <c r="A1351" s="52" t="s">
        <v>1395</v>
      </c>
      <c r="J1351" s="2"/>
      <c r="K1351" s="2"/>
      <c r="L1351" s="2"/>
      <c r="M1351" s="2"/>
    </row>
    <row r="1352" spans="1:45" s="8" customFormat="1" hidden="1" outlineLevel="1">
      <c r="J1352" s="2"/>
      <c r="K1352" s="2"/>
      <c r="L1352" s="2"/>
      <c r="M1352" s="2"/>
      <c r="N1352" s="53"/>
      <c r="O1352" s="53"/>
      <c r="P1352" s="53"/>
      <c r="Q1352" s="53"/>
      <c r="R1352" s="53"/>
      <c r="S1352" s="53"/>
      <c r="T1352" s="53"/>
      <c r="U1352" s="53"/>
      <c r="V1352" s="53"/>
      <c r="W1352" s="53"/>
      <c r="X1352" s="53"/>
      <c r="Y1352" s="53"/>
      <c r="Z1352" s="53"/>
      <c r="AK1352" s="92"/>
      <c r="AL1352" s="94"/>
      <c r="AM1352" s="94"/>
      <c r="AN1352" s="98"/>
      <c r="AO1352" s="98"/>
      <c r="AR1352" s="53"/>
      <c r="AS1352" s="53"/>
    </row>
    <row r="1353" spans="1:45" hidden="1" outlineLevel="1">
      <c r="A1353" t="s">
        <v>1411</v>
      </c>
      <c r="AG1353" t="str">
        <f t="shared" ref="AG1353:AG1389" si="276">A1353</f>
        <v>Argyle</v>
      </c>
      <c r="AH1353" s="59" t="s">
        <v>1447</v>
      </c>
      <c r="AK1353" s="92">
        <v>23</v>
      </c>
      <c r="AL1353" s="94">
        <v>19</v>
      </c>
      <c r="AM1353" s="94">
        <v>7</v>
      </c>
      <c r="AN1353" s="98">
        <v>1500</v>
      </c>
      <c r="AO1353" s="98">
        <f t="shared" si="274"/>
        <v>23019</v>
      </c>
      <c r="AP1353" t="s">
        <v>2276</v>
      </c>
    </row>
    <row r="1354" spans="1:45" hidden="1" outlineLevel="1">
      <c r="A1354" t="s">
        <v>278</v>
      </c>
      <c r="AG1354" t="str">
        <f t="shared" si="276"/>
        <v>Blanchard</v>
      </c>
      <c r="AH1354" s="59" t="s">
        <v>361</v>
      </c>
      <c r="AK1354" s="92">
        <v>23</v>
      </c>
      <c r="AL1354" s="94">
        <v>21</v>
      </c>
      <c r="AM1354" s="94">
        <v>20</v>
      </c>
      <c r="AN1354" s="98">
        <v>5560</v>
      </c>
      <c r="AO1354" s="98">
        <f t="shared" si="274"/>
        <v>23021</v>
      </c>
      <c r="AP1354" t="s">
        <v>2276</v>
      </c>
    </row>
    <row r="1355" spans="1:45" hidden="1" outlineLevel="1">
      <c r="A1355" t="s">
        <v>436</v>
      </c>
      <c r="J1355" s="2"/>
      <c r="K1355" s="2"/>
      <c r="L1355" s="2"/>
      <c r="M1355" s="2"/>
      <c r="AG1355" t="str">
        <f t="shared" si="276"/>
        <v>Central Aroostook</v>
      </c>
      <c r="AH1355" s="59" t="s">
        <v>1323</v>
      </c>
      <c r="AK1355" s="92">
        <v>23</v>
      </c>
      <c r="AL1355" s="94">
        <v>3</v>
      </c>
      <c r="AM1355" s="94">
        <v>57</v>
      </c>
      <c r="AN1355" s="98">
        <v>11785</v>
      </c>
      <c r="AO1355" s="98">
        <f t="shared" si="274"/>
        <v>23003</v>
      </c>
      <c r="AP1355" t="s">
        <v>2276</v>
      </c>
    </row>
    <row r="1356" spans="1:45" hidden="1" outlineLevel="1">
      <c r="A1356" t="s">
        <v>750</v>
      </c>
      <c r="AG1356" t="str">
        <f t="shared" si="276"/>
        <v>Central Hancock</v>
      </c>
      <c r="AH1356" s="59" t="s">
        <v>2792</v>
      </c>
      <c r="AK1356" s="92">
        <v>23</v>
      </c>
      <c r="AL1356" s="94">
        <v>9</v>
      </c>
      <c r="AM1356" s="94">
        <v>42</v>
      </c>
      <c r="AN1356" s="98">
        <v>11800</v>
      </c>
      <c r="AO1356" s="98">
        <f t="shared" si="274"/>
        <v>23009</v>
      </c>
      <c r="AP1356" t="s">
        <v>2276</v>
      </c>
    </row>
    <row r="1357" spans="1:45" hidden="1" outlineLevel="1">
      <c r="A1357" t="s">
        <v>1823</v>
      </c>
      <c r="AG1357" t="str">
        <f t="shared" si="276"/>
        <v>Central Somerset</v>
      </c>
      <c r="AH1357" s="59" t="s">
        <v>198</v>
      </c>
      <c r="AK1357" s="92">
        <v>23</v>
      </c>
      <c r="AL1357" s="94">
        <v>25</v>
      </c>
      <c r="AM1357" s="94">
        <v>37</v>
      </c>
      <c r="AN1357" s="98">
        <v>11820</v>
      </c>
      <c r="AO1357" s="98">
        <f t="shared" si="274"/>
        <v>23025</v>
      </c>
      <c r="AP1357" t="s">
        <v>2276</v>
      </c>
    </row>
    <row r="1358" spans="1:45" hidden="1" outlineLevel="1">
      <c r="A1358" t="s">
        <v>1975</v>
      </c>
      <c r="AG1358" t="str">
        <f t="shared" si="276"/>
        <v>Criehaven</v>
      </c>
      <c r="AH1358" s="59" t="s">
        <v>1632</v>
      </c>
      <c r="AK1358" s="92">
        <v>23</v>
      </c>
      <c r="AL1358" s="94">
        <v>13</v>
      </c>
      <c r="AM1358" s="94">
        <v>13</v>
      </c>
      <c r="AN1358" s="98">
        <v>15125</v>
      </c>
      <c r="AO1358" s="98">
        <f t="shared" si="274"/>
        <v>23013</v>
      </c>
      <c r="AP1358" t="s">
        <v>2276</v>
      </c>
    </row>
    <row r="1359" spans="1:45" hidden="1" outlineLevel="1">
      <c r="A1359" t="s">
        <v>760</v>
      </c>
      <c r="AG1359" t="str">
        <f t="shared" si="276"/>
        <v>East Central Franklin</v>
      </c>
      <c r="AH1359" s="59" t="s">
        <v>2924</v>
      </c>
      <c r="AK1359" s="92">
        <v>23</v>
      </c>
      <c r="AL1359" s="94">
        <v>7</v>
      </c>
      <c r="AM1359" s="94">
        <v>27</v>
      </c>
      <c r="AN1359" s="98">
        <v>19865</v>
      </c>
      <c r="AO1359" s="98">
        <f t="shared" si="274"/>
        <v>23007</v>
      </c>
      <c r="AP1359" t="s">
        <v>2276</v>
      </c>
    </row>
    <row r="1360" spans="1:45" hidden="1" outlineLevel="1">
      <c r="A1360" t="s">
        <v>1463</v>
      </c>
      <c r="AG1360" t="str">
        <f t="shared" si="276"/>
        <v>East Central Penobscot</v>
      </c>
      <c r="AH1360" s="59" t="s">
        <v>1447</v>
      </c>
      <c r="AK1360" s="92">
        <v>23</v>
      </c>
      <c r="AL1360" s="94">
        <v>19</v>
      </c>
      <c r="AM1360" s="94">
        <v>83</v>
      </c>
      <c r="AN1360" s="98">
        <v>19868</v>
      </c>
      <c r="AO1360" s="98">
        <f t="shared" si="274"/>
        <v>23019</v>
      </c>
      <c r="AP1360" t="s">
        <v>2276</v>
      </c>
    </row>
    <row r="1361" spans="1:42" hidden="1" outlineLevel="1">
      <c r="A1361" t="s">
        <v>2245</v>
      </c>
      <c r="AG1361" t="str">
        <f t="shared" si="276"/>
        <v>East Central Washington</v>
      </c>
      <c r="AH1361" s="59" t="s">
        <v>2757</v>
      </c>
      <c r="AK1361" s="92">
        <v>23</v>
      </c>
      <c r="AL1361" s="94">
        <v>29</v>
      </c>
      <c r="AM1361" s="94">
        <v>93</v>
      </c>
      <c r="AN1361" s="98">
        <v>19870</v>
      </c>
      <c r="AO1361" s="98">
        <f t="shared" si="274"/>
        <v>23029</v>
      </c>
      <c r="AP1361" t="s">
        <v>2276</v>
      </c>
    </row>
    <row r="1362" spans="1:42" hidden="1" outlineLevel="1">
      <c r="A1362" t="s">
        <v>195</v>
      </c>
      <c r="AG1362" t="str">
        <f t="shared" si="276"/>
        <v>East Hancock</v>
      </c>
      <c r="AH1362" s="59" t="s">
        <v>2792</v>
      </c>
      <c r="AK1362" s="92">
        <v>23</v>
      </c>
      <c r="AL1362" s="94">
        <v>9</v>
      </c>
      <c r="AM1362" s="94">
        <v>62</v>
      </c>
      <c r="AN1362" s="98">
        <v>20405</v>
      </c>
      <c r="AO1362" s="98">
        <f t="shared" si="274"/>
        <v>23009</v>
      </c>
      <c r="AP1362" t="s">
        <v>2276</v>
      </c>
    </row>
    <row r="1363" spans="1:42" hidden="1" outlineLevel="1">
      <c r="A1363" t="s">
        <v>1976</v>
      </c>
      <c r="AG1363" t="str">
        <f t="shared" si="276"/>
        <v>Hibberts</v>
      </c>
      <c r="AH1363" s="59" t="s">
        <v>1001</v>
      </c>
      <c r="AK1363" s="92">
        <v>23</v>
      </c>
      <c r="AL1363" s="94">
        <v>15</v>
      </c>
      <c r="AM1363" s="94">
        <v>45</v>
      </c>
      <c r="AN1363" s="98">
        <v>32715</v>
      </c>
      <c r="AO1363" s="98">
        <f t="shared" si="274"/>
        <v>23015</v>
      </c>
      <c r="AP1363" t="s">
        <v>2242</v>
      </c>
    </row>
    <row r="1364" spans="1:42" hidden="1" outlineLevel="1">
      <c r="A1364" t="s">
        <v>277</v>
      </c>
      <c r="J1364" s="2"/>
      <c r="K1364" s="2"/>
      <c r="L1364" s="2"/>
      <c r="M1364" s="2"/>
      <c r="AG1364" t="str">
        <f t="shared" si="276"/>
        <v>North Franklin</v>
      </c>
      <c r="AH1364" s="59" t="s">
        <v>2924</v>
      </c>
      <c r="AK1364" s="92">
        <v>23</v>
      </c>
      <c r="AL1364" s="94">
        <v>7</v>
      </c>
      <c r="AM1364" s="94">
        <v>67</v>
      </c>
      <c r="AN1364" s="98">
        <v>51400</v>
      </c>
      <c r="AO1364" s="98">
        <f t="shared" si="274"/>
        <v>23007</v>
      </c>
      <c r="AP1364" t="s">
        <v>2276</v>
      </c>
    </row>
    <row r="1365" spans="1:42" hidden="1" outlineLevel="1">
      <c r="A1365" t="s">
        <v>641</v>
      </c>
      <c r="AG1365" t="str">
        <f t="shared" si="276"/>
        <v>North Oxford</v>
      </c>
      <c r="AH1365" s="59" t="s">
        <v>1738</v>
      </c>
      <c r="AK1365" s="92">
        <v>23</v>
      </c>
      <c r="AL1365" s="94">
        <v>17</v>
      </c>
      <c r="AM1365" s="94">
        <v>102</v>
      </c>
      <c r="AN1365" s="98">
        <v>52575</v>
      </c>
      <c r="AO1365" s="98">
        <f t="shared" si="274"/>
        <v>23017</v>
      </c>
      <c r="AP1365" t="s">
        <v>2276</v>
      </c>
    </row>
    <row r="1366" spans="1:42" hidden="1" outlineLevel="1">
      <c r="A1366" t="s">
        <v>1552</v>
      </c>
      <c r="AG1366" t="str">
        <f t="shared" si="276"/>
        <v>North Penobscot</v>
      </c>
      <c r="AH1366" s="59" t="s">
        <v>1447</v>
      </c>
      <c r="AK1366" s="92">
        <v>23</v>
      </c>
      <c r="AL1366" s="94">
        <v>19</v>
      </c>
      <c r="AM1366" s="94">
        <v>237</v>
      </c>
      <c r="AN1366" s="98">
        <v>52710</v>
      </c>
      <c r="AO1366" s="98">
        <f t="shared" si="274"/>
        <v>23019</v>
      </c>
      <c r="AP1366" t="s">
        <v>2276</v>
      </c>
    </row>
    <row r="1367" spans="1:42" hidden="1" outlineLevel="1">
      <c r="A1367" t="s">
        <v>1152</v>
      </c>
      <c r="AG1367" t="str">
        <f t="shared" si="276"/>
        <v>North Washington</v>
      </c>
      <c r="AH1367" s="59" t="s">
        <v>2757</v>
      </c>
      <c r="AK1367" s="92">
        <v>23</v>
      </c>
      <c r="AL1367" s="94">
        <v>29</v>
      </c>
      <c r="AM1367" s="94">
        <v>157</v>
      </c>
      <c r="AN1367" s="98">
        <v>53500</v>
      </c>
      <c r="AO1367" s="98">
        <f t="shared" si="274"/>
        <v>23029</v>
      </c>
      <c r="AP1367" t="s">
        <v>2276</v>
      </c>
    </row>
    <row r="1368" spans="1:42" hidden="1" outlineLevel="1">
      <c r="A1368" t="s">
        <v>751</v>
      </c>
      <c r="AG1368" t="str">
        <f t="shared" si="276"/>
        <v>Northeast Piscataquis</v>
      </c>
      <c r="AH1368" s="59" t="s">
        <v>361</v>
      </c>
      <c r="AK1368" s="92">
        <v>23</v>
      </c>
      <c r="AL1368" s="94">
        <v>21</v>
      </c>
      <c r="AM1368" s="94">
        <v>72</v>
      </c>
      <c r="AN1368" s="98">
        <v>51105</v>
      </c>
      <c r="AO1368" s="98">
        <f t="shared" si="274"/>
        <v>23021</v>
      </c>
      <c r="AP1368" t="s">
        <v>2276</v>
      </c>
    </row>
    <row r="1369" spans="1:42" hidden="1" outlineLevel="1">
      <c r="A1369" t="s">
        <v>62</v>
      </c>
      <c r="AG1369" t="str">
        <f t="shared" si="276"/>
        <v>Northeast Somerset</v>
      </c>
      <c r="AH1369" s="59" t="s">
        <v>198</v>
      </c>
      <c r="AK1369" s="92">
        <v>23</v>
      </c>
      <c r="AL1369" s="94">
        <v>25</v>
      </c>
      <c r="AM1369" s="94">
        <v>112</v>
      </c>
      <c r="AN1369" s="98">
        <v>51114</v>
      </c>
      <c r="AO1369" s="98">
        <f t="shared" si="274"/>
        <v>23025</v>
      </c>
      <c r="AP1369" t="s">
        <v>2276</v>
      </c>
    </row>
    <row r="1370" spans="1:42" hidden="1" outlineLevel="1">
      <c r="A1370" t="s">
        <v>1777</v>
      </c>
      <c r="J1370" s="2"/>
      <c r="K1370" s="2"/>
      <c r="L1370" s="2"/>
      <c r="M1370" s="2"/>
      <c r="AG1370" t="str">
        <f t="shared" si="276"/>
        <v>Northwest Aroostook</v>
      </c>
      <c r="AH1370" s="59" t="s">
        <v>1323</v>
      </c>
      <c r="AK1370" s="92">
        <v>23</v>
      </c>
      <c r="AL1370" s="94">
        <v>3</v>
      </c>
      <c r="AM1370" s="94">
        <v>237</v>
      </c>
      <c r="AN1370" s="98">
        <v>53602</v>
      </c>
      <c r="AO1370" s="98">
        <f t="shared" si="274"/>
        <v>23003</v>
      </c>
      <c r="AP1370" t="s">
        <v>2276</v>
      </c>
    </row>
    <row r="1371" spans="1:42" hidden="1" outlineLevel="1">
      <c r="A1371" t="s">
        <v>2056</v>
      </c>
      <c r="AG1371" t="str">
        <f t="shared" si="276"/>
        <v>Northwest Hancock</v>
      </c>
      <c r="AH1371" s="59" t="s">
        <v>2792</v>
      </c>
      <c r="AK1371" s="92">
        <v>23</v>
      </c>
      <c r="AL1371" s="94">
        <v>9</v>
      </c>
      <c r="AM1371" s="94">
        <v>102</v>
      </c>
      <c r="AN1371" s="98">
        <v>53620</v>
      </c>
      <c r="AO1371" s="98">
        <f t="shared" si="274"/>
        <v>23009</v>
      </c>
      <c r="AP1371" t="s">
        <v>2276</v>
      </c>
    </row>
    <row r="1372" spans="1:42" hidden="1" outlineLevel="1">
      <c r="A1372" t="s">
        <v>133</v>
      </c>
      <c r="AG1372" t="str">
        <f t="shared" si="276"/>
        <v>Northwest Piscataquis</v>
      </c>
      <c r="AH1372" s="59" t="s">
        <v>361</v>
      </c>
      <c r="AK1372" s="92">
        <v>23</v>
      </c>
      <c r="AL1372" s="94">
        <v>21</v>
      </c>
      <c r="AM1372" s="94">
        <v>73</v>
      </c>
      <c r="AN1372" s="98">
        <v>53628</v>
      </c>
      <c r="AO1372" s="98">
        <f t="shared" si="274"/>
        <v>23021</v>
      </c>
      <c r="AP1372" t="s">
        <v>2276</v>
      </c>
    </row>
    <row r="1373" spans="1:42" hidden="1" outlineLevel="1">
      <c r="A1373" t="s">
        <v>171</v>
      </c>
      <c r="AG1373" t="str">
        <f t="shared" si="276"/>
        <v>Northwest Somerset</v>
      </c>
      <c r="AH1373" s="59" t="s">
        <v>198</v>
      </c>
      <c r="AK1373" s="92">
        <v>23</v>
      </c>
      <c r="AL1373" s="94">
        <v>25</v>
      </c>
      <c r="AM1373" s="94">
        <v>113</v>
      </c>
      <c r="AN1373" s="98">
        <v>53636</v>
      </c>
      <c r="AO1373" s="98">
        <f t="shared" si="274"/>
        <v>23025</v>
      </c>
      <c r="AP1373" t="s">
        <v>2276</v>
      </c>
    </row>
    <row r="1374" spans="1:42" hidden="1" outlineLevel="1">
      <c r="A1374" t="s">
        <v>338</v>
      </c>
      <c r="AG1374" t="str">
        <f t="shared" si="276"/>
        <v>Passamaquoddy Indian Township</v>
      </c>
      <c r="AH1374" s="59" t="s">
        <v>2757</v>
      </c>
      <c r="AK1374" s="92">
        <v>23</v>
      </c>
      <c r="AL1374" s="94">
        <v>29</v>
      </c>
      <c r="AM1374" s="94">
        <v>158</v>
      </c>
      <c r="AN1374" s="98">
        <v>57082</v>
      </c>
      <c r="AO1374" s="98">
        <f t="shared" si="274"/>
        <v>23029</v>
      </c>
      <c r="AP1374" t="s">
        <v>1827</v>
      </c>
    </row>
    <row r="1375" spans="1:42" hidden="1" outlineLevel="1">
      <c r="A1375" t="s">
        <v>1240</v>
      </c>
      <c r="AG1375" t="str">
        <f t="shared" si="276"/>
        <v>Passamaquoddy Pleasant Point</v>
      </c>
      <c r="AH1375" s="59" t="s">
        <v>2757</v>
      </c>
      <c r="AK1375" s="92">
        <v>23</v>
      </c>
      <c r="AL1375" s="94">
        <v>29</v>
      </c>
      <c r="AM1375" s="94">
        <v>159</v>
      </c>
      <c r="AN1375" s="98">
        <v>57090</v>
      </c>
      <c r="AO1375" s="98">
        <f t="shared" si="274"/>
        <v>23029</v>
      </c>
      <c r="AP1375" t="s">
        <v>1827</v>
      </c>
    </row>
    <row r="1376" spans="1:42" hidden="1" outlineLevel="1">
      <c r="A1376" t="s">
        <v>1825</v>
      </c>
      <c r="J1376" s="2"/>
      <c r="K1376" s="2"/>
      <c r="L1376" s="2"/>
      <c r="M1376" s="2"/>
      <c r="AG1376" t="str">
        <f t="shared" si="276"/>
        <v>Penobscot Indian Island</v>
      </c>
      <c r="AH1376" s="59" t="s">
        <v>1323</v>
      </c>
      <c r="AK1376" s="92">
        <v>23</v>
      </c>
      <c r="AL1376" s="94">
        <v>3</v>
      </c>
      <c r="AM1376" s="94">
        <v>253</v>
      </c>
      <c r="AN1376" s="98">
        <v>57936</v>
      </c>
      <c r="AO1376" s="98">
        <f t="shared" si="274"/>
        <v>23003</v>
      </c>
      <c r="AP1376" t="s">
        <v>1827</v>
      </c>
    </row>
    <row r="1377" spans="1:42" hidden="1" outlineLevel="1">
      <c r="A1377" t="s">
        <v>1825</v>
      </c>
      <c r="AG1377" t="str">
        <f t="shared" si="276"/>
        <v>Penobscot Indian Island</v>
      </c>
      <c r="AH1377" s="59" t="s">
        <v>1447</v>
      </c>
      <c r="AK1377" s="92">
        <v>23</v>
      </c>
      <c r="AL1377" s="94">
        <v>19</v>
      </c>
      <c r="AM1377" s="94">
        <v>262</v>
      </c>
      <c r="AN1377" s="98">
        <v>57937</v>
      </c>
      <c r="AO1377" s="98">
        <f t="shared" si="274"/>
        <v>23019</v>
      </c>
      <c r="AP1377" t="s">
        <v>1827</v>
      </c>
    </row>
    <row r="1378" spans="1:42" hidden="1" outlineLevel="1">
      <c r="A1378" t="s">
        <v>1000</v>
      </c>
      <c r="AG1378" t="str">
        <f t="shared" si="276"/>
        <v>Perkins</v>
      </c>
      <c r="AH1378" s="59" t="s">
        <v>780</v>
      </c>
      <c r="AK1378" s="92">
        <v>23</v>
      </c>
      <c r="AL1378" s="94">
        <v>23</v>
      </c>
      <c r="AM1378" s="94">
        <v>28</v>
      </c>
      <c r="AN1378" s="98">
        <v>58070</v>
      </c>
      <c r="AO1378" s="98">
        <f t="shared" si="274"/>
        <v>23023</v>
      </c>
      <c r="AP1378" t="s">
        <v>2276</v>
      </c>
    </row>
    <row r="1379" spans="1:42" hidden="1" outlineLevel="1">
      <c r="A1379" t="s">
        <v>2188</v>
      </c>
      <c r="AG1379" t="str">
        <f t="shared" si="276"/>
        <v>Seboomook Lake</v>
      </c>
      <c r="AH1379" s="59" t="s">
        <v>198</v>
      </c>
      <c r="AK1379" s="92">
        <v>23</v>
      </c>
      <c r="AL1379" s="94">
        <v>25</v>
      </c>
      <c r="AM1379" s="94">
        <v>137</v>
      </c>
      <c r="AN1379" s="98">
        <v>67238</v>
      </c>
      <c r="AO1379" s="98">
        <f t="shared" si="274"/>
        <v>23025</v>
      </c>
      <c r="AP1379" t="s">
        <v>2276</v>
      </c>
    </row>
    <row r="1380" spans="1:42" hidden="1" outlineLevel="1">
      <c r="A1380" t="s">
        <v>466</v>
      </c>
      <c r="J1380" s="2"/>
      <c r="K1380" s="2"/>
      <c r="L1380" s="2"/>
      <c r="M1380" s="2"/>
      <c r="AG1380" t="str">
        <f t="shared" si="276"/>
        <v>South Aroostook</v>
      </c>
      <c r="AH1380" s="59" t="s">
        <v>1323</v>
      </c>
      <c r="AK1380" s="92">
        <v>23</v>
      </c>
      <c r="AL1380" s="94">
        <v>3</v>
      </c>
      <c r="AM1380" s="94">
        <v>297</v>
      </c>
      <c r="AN1380" s="98">
        <v>69930</v>
      </c>
      <c r="AO1380" s="98">
        <f t="shared" si="274"/>
        <v>23003</v>
      </c>
      <c r="AP1380" t="s">
        <v>2276</v>
      </c>
    </row>
    <row r="1381" spans="1:42" hidden="1" outlineLevel="1">
      <c r="A1381" t="s">
        <v>1708</v>
      </c>
      <c r="AG1381" t="str">
        <f t="shared" si="276"/>
        <v>South Franklin</v>
      </c>
      <c r="AH1381" s="59" t="s">
        <v>2924</v>
      </c>
      <c r="AK1381" s="92">
        <v>23</v>
      </c>
      <c r="AL1381" s="94">
        <v>7</v>
      </c>
      <c r="AM1381" s="94">
        <v>87</v>
      </c>
      <c r="AN1381" s="98">
        <v>70760</v>
      </c>
      <c r="AO1381" s="98">
        <f t="shared" si="274"/>
        <v>23007</v>
      </c>
      <c r="AP1381" t="s">
        <v>2276</v>
      </c>
    </row>
    <row r="1382" spans="1:42" hidden="1" outlineLevel="1">
      <c r="A1382" t="s">
        <v>1983</v>
      </c>
      <c r="AG1382" t="str">
        <f t="shared" si="276"/>
        <v>South Oxford</v>
      </c>
      <c r="AH1382" s="59" t="s">
        <v>1738</v>
      </c>
      <c r="AK1382" s="92">
        <v>23</v>
      </c>
      <c r="AL1382" s="94">
        <v>17</v>
      </c>
      <c r="AM1382" s="94">
        <v>138</v>
      </c>
      <c r="AN1382" s="98">
        <v>71755</v>
      </c>
      <c r="AO1382" s="98">
        <f t="shared" si="274"/>
        <v>23017</v>
      </c>
      <c r="AP1382" t="s">
        <v>2276</v>
      </c>
    </row>
    <row r="1383" spans="1:42" hidden="1" outlineLevel="1">
      <c r="A1383" t="s">
        <v>1340</v>
      </c>
      <c r="AG1383" t="str">
        <f t="shared" si="276"/>
        <v>Southeast Piscataquis</v>
      </c>
      <c r="AH1383" s="59" t="s">
        <v>361</v>
      </c>
      <c r="AK1383" s="92">
        <v>23</v>
      </c>
      <c r="AL1383" s="94">
        <v>21</v>
      </c>
      <c r="AM1383" s="94">
        <v>93</v>
      </c>
      <c r="AN1383" s="98">
        <v>70655</v>
      </c>
      <c r="AO1383" s="98">
        <f t="shared" si="274"/>
        <v>23021</v>
      </c>
      <c r="AP1383" t="s">
        <v>2276</v>
      </c>
    </row>
    <row r="1384" spans="1:42" hidden="1" outlineLevel="1">
      <c r="A1384" t="s">
        <v>1510</v>
      </c>
      <c r="J1384" s="2"/>
      <c r="K1384" s="2"/>
      <c r="L1384" s="2"/>
      <c r="M1384" s="2"/>
      <c r="AG1384" t="str">
        <f t="shared" si="276"/>
        <v>Square Lake</v>
      </c>
      <c r="AH1384" s="59" t="s">
        <v>1323</v>
      </c>
      <c r="AK1384" s="92">
        <v>23</v>
      </c>
      <c r="AL1384" s="94">
        <v>3</v>
      </c>
      <c r="AM1384" s="94">
        <v>298</v>
      </c>
      <c r="AN1384" s="98">
        <v>73472</v>
      </c>
      <c r="AO1384" s="98">
        <f t="shared" si="274"/>
        <v>23003</v>
      </c>
      <c r="AP1384" t="s">
        <v>2276</v>
      </c>
    </row>
    <row r="1385" spans="1:42" hidden="1" outlineLevel="1">
      <c r="A1385" t="s">
        <v>2059</v>
      </c>
      <c r="AG1385" t="str">
        <f t="shared" si="276"/>
        <v>Twombly</v>
      </c>
      <c r="AH1385" s="59" t="s">
        <v>1447</v>
      </c>
      <c r="AK1385" s="92">
        <v>23</v>
      </c>
      <c r="AL1385" s="94">
        <v>19</v>
      </c>
      <c r="AM1385" s="94">
        <v>293</v>
      </c>
      <c r="AN1385" s="98">
        <v>78015</v>
      </c>
      <c r="AO1385" s="98">
        <f>AK1385*1000+AL1385</f>
        <v>23019</v>
      </c>
      <c r="AP1385" t="s">
        <v>2276</v>
      </c>
    </row>
    <row r="1386" spans="1:42" hidden="1" outlineLevel="1">
      <c r="A1386" t="s">
        <v>1241</v>
      </c>
      <c r="J1386" s="2"/>
      <c r="K1386" s="2"/>
      <c r="L1386" s="2"/>
      <c r="M1386" s="2"/>
      <c r="AG1386" t="str">
        <f t="shared" si="276"/>
        <v>Un. Twp. Unity</v>
      </c>
      <c r="AH1386" s="8" t="s">
        <v>1129</v>
      </c>
      <c r="AK1386" s="92">
        <v>23</v>
      </c>
      <c r="AL1386" s="94">
        <v>11</v>
      </c>
      <c r="AM1386" s="94">
        <v>107</v>
      </c>
      <c r="AN1386" s="98">
        <v>78190</v>
      </c>
      <c r="AO1386" s="98">
        <f>AK1386*1000+AL1386</f>
        <v>23011</v>
      </c>
      <c r="AP1386" t="s">
        <v>2276</v>
      </c>
    </row>
    <row r="1387" spans="1:42" hidden="1" outlineLevel="1">
      <c r="A1387" t="s">
        <v>457</v>
      </c>
      <c r="AG1387" t="str">
        <f t="shared" si="276"/>
        <v>West Central Franklin</v>
      </c>
      <c r="AH1387" s="59" t="s">
        <v>2924</v>
      </c>
      <c r="AK1387" s="92">
        <v>23</v>
      </c>
      <c r="AL1387" s="94">
        <v>7</v>
      </c>
      <c r="AM1387" s="94">
        <v>102</v>
      </c>
      <c r="AN1387" s="98">
        <v>82235</v>
      </c>
      <c r="AO1387" s="98">
        <f>AK1387*1000+AL1387</f>
        <v>23007</v>
      </c>
      <c r="AP1387" t="s">
        <v>2276</v>
      </c>
    </row>
    <row r="1388" spans="1:42" hidden="1" outlineLevel="1">
      <c r="A1388" t="s">
        <v>2058</v>
      </c>
      <c r="AG1388" t="str">
        <f t="shared" si="276"/>
        <v>Whitney</v>
      </c>
      <c r="AH1388" s="59" t="s">
        <v>1447</v>
      </c>
      <c r="AK1388" s="92">
        <v>23</v>
      </c>
      <c r="AL1388" s="94">
        <v>19</v>
      </c>
      <c r="AM1388" s="94">
        <v>303</v>
      </c>
      <c r="AN1388" s="98">
        <v>85230</v>
      </c>
      <c r="AO1388" s="98">
        <f>AK1388*1000+AL1388</f>
        <v>23019</v>
      </c>
      <c r="AP1388" t="s">
        <v>2276</v>
      </c>
    </row>
    <row r="1389" spans="1:42" hidden="1" outlineLevel="1">
      <c r="A1389" t="s">
        <v>1495</v>
      </c>
      <c r="AG1389" t="str">
        <f t="shared" si="276"/>
        <v>Wyman</v>
      </c>
      <c r="AH1389" s="59" t="s">
        <v>2924</v>
      </c>
      <c r="AK1389" s="92">
        <v>23</v>
      </c>
      <c r="AL1389" s="94">
        <v>7</v>
      </c>
      <c r="AM1389" s="94">
        <v>111</v>
      </c>
      <c r="AN1389" s="98">
        <v>87680</v>
      </c>
      <c r="AO1389" s="98">
        <f>AK1389*1000+AL1389</f>
        <v>23007</v>
      </c>
      <c r="AP1389" t="s">
        <v>2276</v>
      </c>
    </row>
    <row r="1390" spans="1:42" collapsed="1"/>
    <row r="1408" spans="1:1">
      <c r="A1408" s="114"/>
    </row>
  </sheetData>
  <phoneticPr fontId="8"/>
  <conditionalFormatting sqref="D1349 D1347 D1361 D2:D1345">
    <cfRule type="cellIs" dxfId="24" priority="1" stopIfTrue="1" operator="equal">
      <formula>1</formula>
    </cfRule>
    <cfRule type="cellIs" dxfId="23" priority="2" stopIfTrue="1" operator="equal">
      <formula>3</formula>
    </cfRule>
  </conditionalFormatting>
  <conditionalFormatting sqref="E1349 E1347 E1361 E2:E1345">
    <cfRule type="cellIs" dxfId="22" priority="3" stopIfTrue="1" operator="equal">
      <formula>1</formula>
    </cfRule>
    <cfRule type="cellIs" dxfId="21" priority="4" stopIfTrue="1" operator="equal">
      <formula>3</formula>
    </cfRule>
  </conditionalFormatting>
  <conditionalFormatting sqref="F1349 F1347 F1361 F2:F1345">
    <cfRule type="cellIs" dxfId="20" priority="5" stopIfTrue="1" operator="equal">
      <formula>1</formula>
    </cfRule>
    <cfRule type="cellIs" dxfId="19" priority="6" stopIfTrue="1" operator="equal">
      <formula>3</formula>
    </cfRule>
  </conditionalFormatting>
  <conditionalFormatting sqref="G1344 G1">
    <cfRule type="expression" dxfId="18" priority="7" stopIfTrue="1">
      <formula>IF(D1=1,1,0)</formula>
    </cfRule>
    <cfRule type="expression" dxfId="17" priority="8" stopIfTrue="1">
      <formula>IF(E1=1,1,0)</formula>
    </cfRule>
  </conditionalFormatting>
  <conditionalFormatting sqref="H1350:H1360 H1346 H1348 H1 H1363:H65536">
    <cfRule type="expression" dxfId="16" priority="9" stopIfTrue="1">
      <formula>IF(D1=1,1,0)</formula>
    </cfRule>
    <cfRule type="expression" dxfId="15" priority="10" stopIfTrue="1">
      <formula>IF(E1=1,1,0)</formula>
    </cfRule>
  </conditionalFormatting>
  <conditionalFormatting sqref="G1361 G2:G1340">
    <cfRule type="expression" dxfId="14" priority="11" stopIfTrue="1">
      <formula>IF(AND(G2&gt;0,D2=1),1,0)</formula>
    </cfRule>
    <cfRule type="expression" dxfId="13" priority="12" stopIfTrue="1">
      <formula>IF(AND(G2&gt;0,E2=1),1,0)</formula>
    </cfRule>
    <cfRule type="expression" dxfId="12" priority="13" stopIfTrue="1">
      <formula>IF(AND(G2&gt;0,F2=1),1,0)</formula>
    </cfRule>
  </conditionalFormatting>
  <conditionalFormatting sqref="H1361 H2:H1340">
    <cfRule type="expression" dxfId="11" priority="14" stopIfTrue="1">
      <formula>IF(AND(G2&gt;0,D2=1),1,0)</formula>
    </cfRule>
    <cfRule type="expression" dxfId="10" priority="15" stopIfTrue="1">
      <formula>IF(AND(G2&gt;0,E2=1),1,0)</formula>
    </cfRule>
    <cfRule type="expression" dxfId="9" priority="16" stopIfTrue="1">
      <formula>IF(AND(G2&gt;0,F2=1),1,0)</formula>
    </cfRule>
  </conditionalFormatting>
  <conditionalFormatting sqref="G1349 G1347 G1345 G1341:G1343">
    <cfRule type="expression" dxfId="8" priority="17" stopIfTrue="1">
      <formula>IF(D1341=1,1,0)</formula>
    </cfRule>
    <cfRule type="expression" dxfId="7" priority="18" stopIfTrue="1">
      <formula>IF(E1341=1,1,0)</formula>
    </cfRule>
    <cfRule type="expression" dxfId="6" priority="19" stopIfTrue="1">
      <formula>IF(F1341=1,1,0)</formula>
    </cfRule>
  </conditionalFormatting>
  <conditionalFormatting sqref="H1349 H1347 H1341:H1345">
    <cfRule type="expression" dxfId="5" priority="20" stopIfTrue="1">
      <formula>IF(D1341=1,1,0)</formula>
    </cfRule>
    <cfRule type="expression" dxfId="4" priority="21" stopIfTrue="1">
      <formula>IF(E1341=1,1,0)</formula>
    </cfRule>
    <cfRule type="expression" dxfId="3" priority="22" stopIfTrue="1">
      <formula>IF(F1341=1,1,0)</formula>
    </cfRule>
  </conditionalFormatting>
  <pageMargins left="0.75" right="0.75" top="1" bottom="1" header="0.5" footer="0.5"/>
  <pageSetup paperSize="0"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R215"/>
  <sheetViews>
    <sheetView workbookViewId="0">
      <selection activeCell="Q52" sqref="Q52"/>
    </sheetView>
  </sheetViews>
  <sheetFormatPr baseColWidth="10" defaultColWidth="11.42578125" defaultRowHeight="13" x14ac:dyDescent="0"/>
  <cols>
    <col min="1" max="4" width="1.7109375" customWidth="1"/>
    <col min="5" max="10" width="11.42578125" customWidth="1"/>
    <col min="11" max="18" width="22.85546875" customWidth="1"/>
  </cols>
  <sheetData>
    <row r="1" spans="1:16">
      <c r="F1" t="s">
        <v>1050</v>
      </c>
      <c r="G1" t="s">
        <v>1051</v>
      </c>
      <c r="H1" t="s">
        <v>218</v>
      </c>
      <c r="I1" t="s">
        <v>837</v>
      </c>
      <c r="K1" t="str">
        <f>E2</f>
        <v>Arizona</v>
      </c>
      <c r="L1" t="str">
        <f>E3</f>
        <v>California</v>
      </c>
      <c r="M1" t="str">
        <f>E4</f>
        <v>Connecticut</v>
      </c>
      <c r="N1" t="str">
        <f>E5</f>
        <v>Delaware</v>
      </c>
      <c r="O1" t="str">
        <f>E6</f>
        <v>Florida</v>
      </c>
    </row>
    <row r="2" spans="1:16">
      <c r="A2">
        <f>IF(State!G3=1,1,IF(State!H3=1,2,IF(State!I3=1,3,4)))</f>
        <v>2</v>
      </c>
      <c r="B2">
        <f>IF(State!G3=2,1,IF(State!H3=2,2,IF(State!I3=2,3,4)))</f>
        <v>1</v>
      </c>
      <c r="C2">
        <f>IF(State!G3=3,1,IF(State!H3=3,2,IF(State!I3=3,3,4)))</f>
        <v>4</v>
      </c>
      <c r="D2">
        <f>IF(State!G3=4,1,IF(State!H3=4,2,IF(State!I3=4,3,4)))</f>
        <v>4</v>
      </c>
      <c r="E2" t="str">
        <f>State!A3</f>
        <v>Arizona</v>
      </c>
      <c r="F2" s="1">
        <f>MAX(State!L3:P3)</f>
        <v>600999</v>
      </c>
      <c r="G2" s="1">
        <f>LARGE(State!L3:P3,2)</f>
        <v>442510</v>
      </c>
      <c r="H2" s="1"/>
      <c r="I2" s="1">
        <f>State!C3-Graphs!F2-Graphs!G2-Graphs!H2</f>
        <v>75551</v>
      </c>
    </row>
    <row r="3" spans="1:16">
      <c r="A3">
        <f>IF(State!G4=1,1,IF(State!H4=1,2,IF(State!I4=1,3,4)))</f>
        <v>1</v>
      </c>
      <c r="B3">
        <f>IF(State!G4=2,1,IF(State!H4=2,2,IF(State!I4=2,3,4)))</f>
        <v>2</v>
      </c>
      <c r="C3">
        <f>IF(State!G4=3,1,IF(State!H4=3,2,IF(State!I4=3,3,4)))</f>
        <v>4</v>
      </c>
      <c r="D3">
        <f>IF(State!G4=4,1,IF(State!H4=4,2,IF(State!I4=4,3,4)))</f>
        <v>4</v>
      </c>
      <c r="E3" t="str">
        <f>State!A4</f>
        <v>California</v>
      </c>
      <c r="F3" s="1">
        <f>MAX(State!L4:P4)</f>
        <v>3979152</v>
      </c>
      <c r="G3" s="1">
        <f>LARGE(State!L4:P4,2)</f>
        <v>3817025</v>
      </c>
      <c r="H3" s="1"/>
      <c r="I3" s="1">
        <f>State!C4-Graphs!F3-Graphs!G3-Graphs!H3</f>
        <v>717912</v>
      </c>
    </row>
    <row r="4" spans="1:16">
      <c r="A4">
        <f>IF(State!G5=1,1,IF(State!H5=1,2,IF(State!I5=1,3,4)))</f>
        <v>1</v>
      </c>
      <c r="B4">
        <f>IF(State!G5=2,1,IF(State!H5=2,2,IF(State!I5=2,3,4)))</f>
        <v>2</v>
      </c>
      <c r="C4">
        <f>IF(State!G5=3,1,IF(State!H5=3,2,IF(State!I5=3,3,4)))</f>
        <v>4</v>
      </c>
      <c r="D4">
        <f>IF(State!G5=4,1,IF(State!H5=4,2,IF(State!I5=4,3,4)))</f>
        <v>4</v>
      </c>
      <c r="E4" t="str">
        <f>State!A5</f>
        <v>Connecticut</v>
      </c>
      <c r="F4" s="1">
        <f>MAX(State!L5:P5)</f>
        <v>723842</v>
      </c>
      <c r="G4" s="1">
        <f>LARGE(State!L5:P5,2)</f>
        <v>334833</v>
      </c>
      <c r="H4" s="1"/>
      <c r="I4" s="1">
        <f>State!C5-Graphs!F4-Graphs!G4-Graphs!H4</f>
        <v>21092</v>
      </c>
    </row>
    <row r="5" spans="1:16">
      <c r="A5">
        <f>IF(State!G6=1,1,IF(State!H6=1,2,IF(State!I6=1,3,4)))</f>
        <v>2</v>
      </c>
      <c r="B5">
        <f>IF(State!G6=2,1,IF(State!H6=2,2,IF(State!I6=2,3,4)))</f>
        <v>1</v>
      </c>
      <c r="C5">
        <f>IF(State!G6=3,1,IF(State!H6=3,2,IF(State!I6=3,3,4)))</f>
        <v>4</v>
      </c>
      <c r="D5">
        <f>IF(State!G6=4,1,IF(State!H6=4,2,IF(State!I6=4,3,4)))</f>
        <v>4</v>
      </c>
      <c r="E5" t="str">
        <f>State!A6</f>
        <v>Delaware</v>
      </c>
      <c r="F5" s="1">
        <f>MAX(State!L6:P6)</f>
        <v>111088</v>
      </c>
      <c r="G5" s="1">
        <f>LARGE(State!L6:P6,2)</f>
        <v>84554</v>
      </c>
      <c r="H5" s="1"/>
      <c r="I5" s="1">
        <f>State!C6-Graphs!F5-Graphs!G5-Graphs!H5</f>
        <v>3387</v>
      </c>
    </row>
    <row r="6" spans="1:16">
      <c r="A6">
        <f>IF(State!G7=1,1,IF(State!H7=1,2,IF(State!I7=1,3,4)))</f>
        <v>2</v>
      </c>
      <c r="B6">
        <f>IF(State!G7=2,1,IF(State!H7=2,2,IF(State!I7=2,3,4)))</f>
        <v>1</v>
      </c>
      <c r="C6">
        <f>IF(State!G7=3,1,IF(State!H7=3,2,IF(State!I7=3,3,4)))</f>
        <v>4</v>
      </c>
      <c r="D6">
        <f>IF(State!G7=4,1,IF(State!H7=4,2,IF(State!I7=4,3,4)))</f>
        <v>4</v>
      </c>
      <c r="E6" t="str">
        <f>State!A7</f>
        <v>Florida</v>
      </c>
      <c r="F6" s="1">
        <f>MAX(State!L7:P7)</f>
        <v>2895200</v>
      </c>
      <c r="G6" s="1">
        <f>LARGE(State!L7:P7,2)</f>
        <v>1210577</v>
      </c>
      <c r="H6" s="1"/>
      <c r="I6" s="1">
        <f>State!C7-Graphs!F6-Graphs!G6-Graphs!H6</f>
        <v>1039</v>
      </c>
    </row>
    <row r="7" spans="1:16">
      <c r="A7">
        <f>IF(State!G8=1,1,IF(State!H8=1,2,IF(State!I8=1,3,4)))</f>
        <v>1</v>
      </c>
      <c r="B7">
        <f>IF(State!G8=2,1,IF(State!H8=2,2,IF(State!I8=2,3,4)))</f>
        <v>2</v>
      </c>
      <c r="C7">
        <f>IF(State!G8=3,1,IF(State!H8=3,2,IF(State!I8=3,3,4)))</f>
        <v>4</v>
      </c>
      <c r="D7">
        <f>IF(State!G8=4,1,IF(State!H8=4,2,IF(State!I8=4,3,4)))</f>
        <v>4</v>
      </c>
      <c r="E7" t="str">
        <f>State!A8</f>
        <v>Hawaii</v>
      </c>
      <c r="F7" s="1">
        <f>MAX(State!L8:P8)</f>
        <v>256189</v>
      </c>
      <c r="G7" s="1">
        <f>LARGE(State!L8:P8,2)</f>
        <v>86320</v>
      </c>
      <c r="H7" s="1"/>
      <c r="I7" s="1">
        <f>State!C8-Graphs!F7-Graphs!G7-Graphs!H7</f>
        <v>14393</v>
      </c>
    </row>
    <row r="8" spans="1:16">
      <c r="A8">
        <f>IF(State!G9=1,1,IF(State!H9=1,2,IF(State!I9=1,3,4)))</f>
        <v>2</v>
      </c>
      <c r="B8">
        <f>IF(State!G9=2,1,IF(State!H9=2,2,IF(State!I9=2,3,4)))</f>
        <v>1</v>
      </c>
      <c r="C8">
        <f>IF(State!G9=3,1,IF(State!H9=3,2,IF(State!I9=3,3,4)))</f>
        <v>4</v>
      </c>
      <c r="D8">
        <f>IF(State!G9=4,1,IF(State!H9=4,2,IF(State!I9=4,3,4)))</f>
        <v>4</v>
      </c>
      <c r="E8" t="str">
        <f>State!A9</f>
        <v>Indiana</v>
      </c>
      <c r="F8" s="1">
        <f>MAX(State!L9:P9)</f>
        <v>1039624</v>
      </c>
      <c r="G8" s="1">
        <f>LARGE(State!L9:P9,2)</f>
        <v>470796</v>
      </c>
      <c r="H8" s="1"/>
      <c r="I8" s="1">
        <f>State!C9-Graphs!F8-Graphs!G8-Graphs!H8</f>
        <v>33213</v>
      </c>
    </row>
    <row r="9" spans="1:16">
      <c r="A9">
        <f>IF(State!G10=1,1,IF(State!H10=1,2,IF(State!I10=1,3,4)))</f>
        <v>2</v>
      </c>
      <c r="B9">
        <f>IF(State!G10=2,1,IF(State!H10=2,2,IF(State!I10=2,3,4)))</f>
        <v>1</v>
      </c>
      <c r="C9">
        <f>IF(State!G10=3,1,IF(State!H10=3,2,IF(State!I10=3,3,4)))</f>
        <v>3</v>
      </c>
      <c r="D9">
        <f>IF(State!G10=4,1,IF(State!H10=4,2,IF(State!I10=4,3,4)))</f>
        <v>4</v>
      </c>
      <c r="E9" t="str">
        <f>State!A10</f>
        <v>Maine</v>
      </c>
      <c r="F9" s="1">
        <f>MAX(State!L10:P10)</f>
        <v>308244</v>
      </c>
      <c r="G9" s="1">
        <f>LARGE(State!L10:P10,2)</f>
        <v>186042</v>
      </c>
      <c r="H9" s="1">
        <f>LARGE(State!L10:R10,3)</f>
        <v>17205</v>
      </c>
      <c r="I9" s="1">
        <f>State!C10-Graphs!F9-Graphs!G9-Graphs!H9</f>
        <v>242</v>
      </c>
    </row>
    <row r="10" spans="1:16">
      <c r="A10">
        <f>IF(State!G11=1,1,IF(State!H11=1,2,IF(State!I11=1,3,4)))</f>
        <v>1</v>
      </c>
      <c r="B10">
        <f>IF(State!G11=2,1,IF(State!H11=2,2,IF(State!I11=2,3,4)))</f>
        <v>2</v>
      </c>
      <c r="C10">
        <f>IF(State!G11=3,1,IF(State!H11=3,2,IF(State!I11=3,3,4)))</f>
        <v>4</v>
      </c>
      <c r="D10">
        <f>IF(State!G11=4,1,IF(State!H11=4,2,IF(State!I11=4,3,4)))</f>
        <v>4</v>
      </c>
      <c r="E10" t="str">
        <f>State!A11</f>
        <v>Maryland</v>
      </c>
      <c r="F10" s="1">
        <f>MAX(State!L11:P11)</f>
        <v>809125</v>
      </c>
      <c r="G10" s="1">
        <f>LARGE(State!L11:P11,2)</f>
        <v>559908</v>
      </c>
      <c r="H10" s="1"/>
      <c r="I10" s="1">
        <f>State!C11-Graphs!F10-Graphs!G10-Graphs!H10</f>
        <v>71</v>
      </c>
    </row>
    <row r="11" spans="1:16">
      <c r="A11">
        <f>IF(State!G12=1,1,IF(State!H12=1,2,IF(State!I12=1,3,4)))</f>
        <v>1</v>
      </c>
      <c r="B11">
        <f>IF(State!G12=2,1,IF(State!H12=2,2,IF(State!I12=2,3,4)))</f>
        <v>2</v>
      </c>
      <c r="C11">
        <f>IF(State!G12=3,1,IF(State!H12=3,2,IF(State!I12=3,3,4)))</f>
        <v>4</v>
      </c>
      <c r="D11">
        <f>IF(State!G12=4,1,IF(State!H12=4,2,IF(State!I12=4,3,4)))</f>
        <v>4</v>
      </c>
      <c r="E11" t="str">
        <f>State!A12</f>
        <v>Massachusetts</v>
      </c>
      <c r="F11" s="1">
        <f>MAX(State!L12:P12)</f>
        <v>1266011</v>
      </c>
      <c r="G11" s="1">
        <f>LARGE(State!L12:P12,2)</f>
        <v>894005</v>
      </c>
      <c r="H11" s="1"/>
      <c r="I11" s="1">
        <f>State!C12-Graphs!F11-Graphs!G11-Graphs!H11</f>
        <v>19948</v>
      </c>
    </row>
    <row r="12" spans="1:16">
      <c r="A12">
        <f>IF(State!G13=1,1,IF(State!H13=1,2,IF(State!I13=1,3,4)))</f>
        <v>2</v>
      </c>
      <c r="B12">
        <f>IF(State!G13=2,1,IF(State!H13=2,2,IF(State!I13=2,3,4)))</f>
        <v>1</v>
      </c>
      <c r="C12">
        <f>IF(State!G13=3,1,IF(State!H13=3,2,IF(State!I13=3,3,4)))</f>
        <v>4</v>
      </c>
      <c r="D12">
        <f>IF(State!G13=4,1,IF(State!H13=4,2,IF(State!I13=4,3,4)))</f>
        <v>4</v>
      </c>
      <c r="E12" t="str">
        <f>State!A13</f>
        <v>Michigan</v>
      </c>
      <c r="F12" s="1">
        <f>MAX(State!L13:P13)</f>
        <v>1578770</v>
      </c>
      <c r="G12" s="1">
        <f>LARGE(State!L13:P13,2)</f>
        <v>1300960</v>
      </c>
      <c r="H12" s="1"/>
      <c r="I12" s="1">
        <f>State!C13-Graphs!F12-Graphs!G12-Graphs!H12</f>
        <v>163655</v>
      </c>
    </row>
    <row r="13" spans="1:16">
      <c r="A13">
        <f>IF(State!G14=1,1,IF(State!H14=1,2,IF(State!I14=1,3,4)))</f>
        <v>2</v>
      </c>
      <c r="B13">
        <f>IF(State!G14=2,1,IF(State!H14=2,2,IF(State!I14=2,3,4)))</f>
        <v>1</v>
      </c>
      <c r="C13">
        <f>IF(State!G14=3,1,IF(State!H14=3,2,IF(State!I14=3,3,4)))</f>
        <v>3</v>
      </c>
      <c r="D13">
        <f>IF(State!G14=4,1,IF(State!H14=4,2,IF(State!I14=4,3,4)))</f>
        <v>4</v>
      </c>
      <c r="E13" t="str">
        <f>State!A14</f>
        <v>Minnesota</v>
      </c>
      <c r="F13" s="1">
        <f>MAX(State!L14:P14)</f>
        <v>869653</v>
      </c>
      <c r="G13" s="1">
        <f>LARGE(State!L14:P14,2)</f>
        <v>781860</v>
      </c>
      <c r="H13" s="1">
        <f>LARGE(State!L14:R14,3)</f>
        <v>95400</v>
      </c>
      <c r="I13" s="1">
        <f>State!C14-Graphs!F13-Graphs!G13-Graphs!H13</f>
        <v>26016</v>
      </c>
      <c r="K13" t="str">
        <f>E7</f>
        <v>Hawaii</v>
      </c>
      <c r="L13" t="str">
        <f>E8</f>
        <v>Indiana</v>
      </c>
      <c r="M13" t="str">
        <f>E9</f>
        <v>Maine</v>
      </c>
      <c r="N13" t="str">
        <f>E10</f>
        <v>Maryland</v>
      </c>
      <c r="O13" t="str">
        <f>E11</f>
        <v>Massachusetts</v>
      </c>
      <c r="P13" t="str">
        <f>E12</f>
        <v>Michigan</v>
      </c>
    </row>
    <row r="14" spans="1:16">
      <c r="A14">
        <f>IF(State!G15=1,1,IF(State!H15=1,2,IF(State!I15=1,3,4)))</f>
        <v>2</v>
      </c>
      <c r="B14">
        <f>IF(State!G15=2,1,IF(State!H15=2,2,IF(State!I15=2,3,4)))</f>
        <v>1</v>
      </c>
      <c r="C14">
        <f>IF(State!G15=3,1,IF(State!H15=3,2,IF(State!I15=3,3,4)))</f>
        <v>4</v>
      </c>
      <c r="D14">
        <f>IF(State!G15=4,1,IF(State!H15=4,2,IF(State!I15=4,3,4)))</f>
        <v>4</v>
      </c>
      <c r="E14" t="str">
        <f>State!A15</f>
        <v>Mississippi</v>
      </c>
      <c r="F14" s="1">
        <f>MAX(State!L15:P15)</f>
        <v>418333</v>
      </c>
      <c r="G14" s="1">
        <f>LARGE(State!L15:P15,2)</f>
        <v>189752</v>
      </c>
      <c r="H14" s="1"/>
      <c r="I14" s="1">
        <f>State!C15-Graphs!F14-Graphs!G14-Graphs!H14</f>
        <v>0</v>
      </c>
    </row>
    <row r="15" spans="1:16">
      <c r="A15">
        <f>IF(State!G16=1,1,IF(State!H16=1,2,IF(State!I16=1,3,4)))</f>
        <v>2</v>
      </c>
      <c r="B15">
        <f>IF(State!G16=2,1,IF(State!H16=2,2,IF(State!I16=2,3,4)))</f>
        <v>1</v>
      </c>
      <c r="C15">
        <f>IF(State!G16=3,1,IF(State!H16=3,2,IF(State!I16=3,3,4)))</f>
        <v>4</v>
      </c>
      <c r="D15">
        <f>IF(State!G16=4,1,IF(State!H16=4,2,IF(State!I16=4,3,4)))</f>
        <v>4</v>
      </c>
      <c r="E15" t="str">
        <f>State!A16</f>
        <v>Missouri</v>
      </c>
      <c r="F15" s="1">
        <f>MAX(State!L16:P16)</f>
        <v>1060149</v>
      </c>
      <c r="G15" s="1">
        <f>LARGE(State!L16:P16,2)</f>
        <v>633697</v>
      </c>
      <c r="H15" s="1"/>
      <c r="I15" s="1">
        <f>State!C16-Graphs!F15-Graphs!G15-Graphs!H15</f>
        <v>81270</v>
      </c>
    </row>
    <row r="16" spans="1:16">
      <c r="A16">
        <f>IF(State!G17=1,1,IF(State!H17=1,2,IF(State!I17=1,3,4)))</f>
        <v>2</v>
      </c>
      <c r="B16">
        <f>IF(State!G17=2,1,IF(State!H17=2,2,IF(State!I17=2,3,4)))</f>
        <v>1</v>
      </c>
      <c r="C16">
        <f>IF(State!G17=3,1,IF(State!H17=3,2,IF(State!I17=3,3,4)))</f>
        <v>4</v>
      </c>
      <c r="D16">
        <f>IF(State!G17=4,1,IF(State!H17=4,2,IF(State!I17=4,3,4)))</f>
        <v>4</v>
      </c>
      <c r="E16" t="str">
        <f>State!A17</f>
        <v>Montana</v>
      </c>
      <c r="F16" s="1">
        <f>MAX(State!L17:P17)</f>
        <v>218542</v>
      </c>
      <c r="G16" s="1">
        <f>LARGE(State!L17:P17,2)</f>
        <v>131845</v>
      </c>
      <c r="H16" s="1"/>
      <c r="I16" s="1">
        <f>State!C17-Graphs!F16-Graphs!G16-Graphs!H16</f>
        <v>0</v>
      </c>
    </row>
    <row r="17" spans="1:16">
      <c r="A17">
        <f>IF(State!G18=1,1,IF(State!H18=1,2,IF(State!I18=1,3,4)))</f>
        <v>1</v>
      </c>
      <c r="B17">
        <f>IF(State!G18=2,1,IF(State!H18=2,2,IF(State!I18=2,3,4)))</f>
        <v>2</v>
      </c>
      <c r="C17">
        <f>IF(State!G18=3,1,IF(State!H18=3,2,IF(State!I18=3,3,4)))</f>
        <v>4</v>
      </c>
      <c r="D17">
        <f>IF(State!G18=4,1,IF(State!H18=4,2,IF(State!I18=4,3,4)))</f>
        <v>4</v>
      </c>
      <c r="E17" t="str">
        <f>State!A18</f>
        <v>Nebraska</v>
      </c>
      <c r="F17" s="1">
        <f>MAX(State!L18:P18)</f>
        <v>317297</v>
      </c>
      <c r="G17" s="1">
        <f>LARGE(State!L18:P18,2)</f>
        <v>260668</v>
      </c>
      <c r="H17" s="1"/>
      <c r="I17" s="1">
        <f>State!C18-Graphs!F17-Graphs!G17-Graphs!H17</f>
        <v>1240</v>
      </c>
    </row>
    <row r="18" spans="1:16">
      <c r="A18">
        <f>IF(State!G19=1,1,IF(State!H19=1,2,IF(State!I19=1,3,4)))</f>
        <v>1</v>
      </c>
      <c r="B18">
        <f>IF(State!G19=2,1,IF(State!H19=2,2,IF(State!I19=2,3,4)))</f>
        <v>2</v>
      </c>
      <c r="C18">
        <f>IF(State!G19=3,1,IF(State!H19=3,2,IF(State!I19=3,3,4)))</f>
        <v>4</v>
      </c>
      <c r="D18">
        <v>4</v>
      </c>
      <c r="E18" t="str">
        <f>State!A19</f>
        <v>Nevada</v>
      </c>
      <c r="F18" s="1">
        <f>MAX(State!L19:P19)</f>
        <v>193804</v>
      </c>
      <c r="G18" s="1">
        <f>LARGE(State!L19:P19,2)</f>
        <v>156020</v>
      </c>
      <c r="H18" s="1"/>
      <c r="I18" s="1">
        <f>State!C19-Graphs!F18-Graphs!G18-Graphs!H18</f>
        <v>30706</v>
      </c>
    </row>
    <row r="19" spans="1:16">
      <c r="A19">
        <f>IF(State!G20=1,1,IF(State!H20=1,2,IF(State!I20=1,3,4)))</f>
        <v>1</v>
      </c>
      <c r="B19">
        <f>IF(State!G20=2,1,IF(State!H20=2,2,IF(State!I20=2,3,4)))</f>
        <v>2</v>
      </c>
      <c r="C19">
        <f>IF(State!G20=3,1,IF(State!H20=3,2,IF(State!I20=3,3,4)))</f>
        <v>4</v>
      </c>
      <c r="D19">
        <f>IF(State!G20=4,1,IF(State!H20=4,2,IF(State!I20=4,3,4)))</f>
        <v>4</v>
      </c>
      <c r="E19" t="str">
        <f>State!A20</f>
        <v>New Jersey</v>
      </c>
      <c r="F19" s="1">
        <f>MAX(State!L20:P20)</f>
        <v>1033487</v>
      </c>
      <c r="G19" s="1">
        <f>LARGE(State!L20:P20,2)</f>
        <v>966244</v>
      </c>
      <c r="H19" s="1"/>
      <c r="I19" s="1">
        <f>State!C20-Graphs!F19-Graphs!G19-Graphs!H19</f>
        <v>55156</v>
      </c>
    </row>
    <row r="20" spans="1:16">
      <c r="A20">
        <f>IF(State!G21=1,1,IF(State!H21=1,2,IF(State!I21=1,3,4)))</f>
        <v>1</v>
      </c>
      <c r="B20">
        <f>IF(State!G21=2,1,IF(State!H21=2,2,IF(State!I21=2,3,4)))</f>
        <v>2</v>
      </c>
      <c r="C20">
        <f>IF(State!G21=3,1,IF(State!H21=3,2,IF(State!I21=3,3,4)))</f>
        <v>4</v>
      </c>
      <c r="D20">
        <f>IF(State!G21=4,1,IF(State!H21=4,2,IF(State!I21=4,3,4)))</f>
        <v>4</v>
      </c>
      <c r="E20" t="str">
        <f>State!A21</f>
        <v>New Mexico</v>
      </c>
      <c r="F20" s="1">
        <f>MAX(State!L21:P21)</f>
        <v>249989</v>
      </c>
      <c r="G20" s="1">
        <f>LARGE(State!L21:P21,2)</f>
        <v>213025</v>
      </c>
      <c r="H20" s="1"/>
      <c r="I20" s="1">
        <f>State!C21-Graphs!F20-Graphs!G20-Graphs!H20</f>
        <v>182</v>
      </c>
    </row>
    <row r="21" spans="1:16">
      <c r="A21">
        <f>IF(State!G22=1,1,IF(State!H22=1,2,IF(State!I22=1,3,4)))</f>
        <v>1</v>
      </c>
      <c r="B21">
        <f>IF(State!G22=2,1,IF(State!H22=2,2,IF(State!I22=2,3,4)))</f>
        <v>2</v>
      </c>
      <c r="C21">
        <f>IF(State!G22=3,1,IF(State!H22=3,2,IF(State!I22=3,3,4)))</f>
        <v>4</v>
      </c>
      <c r="D21">
        <v>4</v>
      </c>
      <c r="E21" t="str">
        <f>State!A22</f>
        <v>New York</v>
      </c>
      <c r="F21" s="1">
        <f>MAX(State!L22:P22)</f>
        <v>2646541</v>
      </c>
      <c r="G21" s="1">
        <f>LARGE(State!L22:P22,2)</f>
        <v>1988308</v>
      </c>
      <c r="H21" s="1"/>
      <c r="I21" s="1">
        <f>State!C22-Graphs!F21-Graphs!G21-Graphs!H21</f>
        <v>155487</v>
      </c>
    </row>
    <row r="22" spans="1:16">
      <c r="A22">
        <f>IF(State!G23=1,1,IF(State!H23=1,2,IF(State!I23=1,3,4)))</f>
        <v>1</v>
      </c>
      <c r="B22">
        <f>IF(State!G23=2,1,IF(State!H23=2,2,IF(State!I23=2,3,4)))</f>
        <v>2</v>
      </c>
      <c r="C22">
        <f>IF(State!G23=3,1,IF(State!H23=3,2,IF(State!I23=3,3,4)))</f>
        <v>4</v>
      </c>
      <c r="D22">
        <f>IF(State!G23=4,1,IF(State!H23=4,2,IF(State!I23=4,3,4)))</f>
        <v>4</v>
      </c>
      <c r="E22" t="str">
        <f>State!A23</f>
        <v>North Dakota</v>
      </c>
      <c r="F22" s="1">
        <f>MAX(State!L23:P23)</f>
        <v>137157</v>
      </c>
      <c r="G22" s="1">
        <f>LARGE(State!L23:P23,2)</f>
        <v>99390</v>
      </c>
      <c r="H22" s="1"/>
      <c r="I22" s="1">
        <f>State!C23-Graphs!F22-Graphs!G22-Graphs!H22</f>
        <v>0</v>
      </c>
    </row>
    <row r="23" spans="1:16">
      <c r="A23">
        <f>IF(State!G24=1,1,IF(State!H24=1,2,IF(State!I24=1,3,4)))</f>
        <v>2</v>
      </c>
      <c r="B23">
        <f>IF(State!G24=2,1,IF(State!H24=2,2,IF(State!I24=2,3,4)))</f>
        <v>1</v>
      </c>
      <c r="C23">
        <f>IF(State!G24=3,1,IF(State!H24=3,2,IF(State!I24=3,3,4)))</f>
        <v>4</v>
      </c>
      <c r="D23">
        <f>IF(State!G24=4,1,IF(State!H24=4,2,IF(State!I24=4,3,4)))</f>
        <v>4</v>
      </c>
      <c r="E23" t="str">
        <f>State!A24</f>
        <v>Ohio</v>
      </c>
      <c r="F23" s="1">
        <f>MAX(State!L24:P24)</f>
        <v>1836556</v>
      </c>
      <c r="G23" s="1">
        <f>LARGE(State!L24:P24,2)</f>
        <v>1348213</v>
      </c>
      <c r="H23" s="1"/>
      <c r="I23" s="1">
        <f>State!C24-Graphs!F23-Graphs!G23-Graphs!H23</f>
        <v>252115</v>
      </c>
    </row>
    <row r="24" spans="1:16">
      <c r="A24">
        <f>IF(State!G25=1,1,IF(State!H25=1,2,IF(State!I25=1,3,4)))</f>
        <v>2</v>
      </c>
      <c r="B24">
        <f>IF(State!G25=2,1,IF(State!H25=2,2,IF(State!I25=2,3,4)))</f>
        <v>1</v>
      </c>
      <c r="C24">
        <f>IF(State!G25=3,1,IF(State!H25=3,2,IF(State!I25=3,3,4)))</f>
        <v>3</v>
      </c>
      <c r="D24">
        <f>IF(State!G25=4,1,IF(State!H25=4,2,IF(State!I25=4,3,4)))</f>
        <v>4</v>
      </c>
      <c r="E24" t="str">
        <f>State!A25</f>
        <v>Oklahoma</v>
      </c>
      <c r="F24" s="1">
        <f>MAX(State!L25:P25)</f>
        <v>542390</v>
      </c>
      <c r="G24" s="1">
        <f>LARGE(State!L25:P25,2)</f>
        <v>392488</v>
      </c>
      <c r="H24" s="1"/>
      <c r="I24" s="1">
        <f>State!C25-Graphs!F24-Graphs!G24-Graphs!H24</f>
        <v>47552</v>
      </c>
    </row>
    <row r="25" spans="1:16">
      <c r="A25">
        <f>IF(State!G26=1,1,IF(State!H26=1,2,IF(State!I26=1,3,4)))</f>
        <v>2</v>
      </c>
      <c r="B25">
        <f>IF(State!G26=2,1,IF(State!H26=2,2,IF(State!I26=2,3,4)))</f>
        <v>1</v>
      </c>
      <c r="C25">
        <f>IF(State!G26=3,1,IF(State!H26=3,2,IF(State!I26=3,3,4)))</f>
        <v>4</v>
      </c>
      <c r="D25">
        <f>IF(State!G26=4,1,IF(State!H26=4,2,IF(State!I26=4,3,4)))</f>
        <v>4</v>
      </c>
      <c r="E25" t="str">
        <f>State!A26</f>
        <v>Pennsylvania</v>
      </c>
      <c r="F25" s="1">
        <f>MAX(State!L26:P26)</f>
        <v>1735691</v>
      </c>
      <c r="G25" s="1">
        <f>LARGE(State!L26:P26,2)</f>
        <v>1648481</v>
      </c>
      <c r="H25" s="1"/>
      <c r="I25" s="1">
        <f>State!C26-Graphs!F25-Graphs!G25-Graphs!H25</f>
        <v>129189</v>
      </c>
      <c r="K25" t="str">
        <f>E13</f>
        <v>Minnesota</v>
      </c>
      <c r="L25" t="str">
        <f>E14</f>
        <v>Mississippi</v>
      </c>
      <c r="M25" t="str">
        <f>E15</f>
        <v>Missouri</v>
      </c>
      <c r="N25" t="str">
        <f>E16</f>
        <v>Montana</v>
      </c>
      <c r="O25" t="str">
        <f>E17</f>
        <v>Nebraska</v>
      </c>
      <c r="P25" t="str">
        <f>E18</f>
        <v>Nevada</v>
      </c>
    </row>
    <row r="26" spans="1:16">
      <c r="A26">
        <f>IF(State!G27=1,1,IF(State!H27=1,2,IF(State!I27=1,3,4)))</f>
        <v>2</v>
      </c>
      <c r="B26">
        <f>IF(State!G27=2,1,IF(State!H27=2,2,IF(State!I27=2,3,4)))</f>
        <v>1</v>
      </c>
      <c r="C26">
        <f>IF(State!G27=3,1,IF(State!H27=3,2,IF(State!I27=3,3,4)))</f>
        <v>4</v>
      </c>
      <c r="D26">
        <f>IF(State!G27=4,1,IF(State!H27=4,2,IF(State!I27=4,3,4)))</f>
        <v>4</v>
      </c>
      <c r="E26" t="str">
        <f>State!A27</f>
        <v>Rhode Island</v>
      </c>
      <c r="F26" s="1">
        <f>MAX(State!L27:P27)</f>
        <v>222856</v>
      </c>
      <c r="G26" s="1">
        <f>LARGE(State!L27:P27,2)</f>
        <v>122532</v>
      </c>
      <c r="H26" s="1"/>
      <c r="I26" s="1">
        <f>State!C27-Graphs!F26-Graphs!G26-Graphs!H26</f>
        <v>0</v>
      </c>
    </row>
    <row r="27" spans="1:16">
      <c r="A27">
        <f>IF(State!G28=1,1,IF(State!H28=1,2,IF(State!I28=1,3,4)))</f>
        <v>2</v>
      </c>
      <c r="B27">
        <f>IF(State!G28=2,1,IF(State!H28=2,2,IF(State!I28=2,3,4)))</f>
        <v>1</v>
      </c>
      <c r="C27">
        <f>IF(State!G28=3,1,IF(State!H28=3,2,IF(State!I28=3,3,4)))</f>
        <v>3</v>
      </c>
      <c r="D27">
        <f>IF(State!G28=4,1,IF(State!H28=4,2,IF(State!I28=4,3,4)))</f>
        <v>4</v>
      </c>
      <c r="E27" t="str">
        <f>State!A28</f>
        <v>Tennessee</v>
      </c>
      <c r="F27" s="1">
        <f>MAX(State!L28:P28)</f>
        <v>834226</v>
      </c>
      <c r="G27" s="1">
        <f>LARGE(State!L28:P28,2)</f>
        <v>623164</v>
      </c>
      <c r="H27" s="1"/>
      <c r="I27" s="1">
        <f>State!C28-Graphs!F27-Graphs!G27-Graphs!H27</f>
        <v>23001</v>
      </c>
    </row>
    <row r="28" spans="1:16">
      <c r="A28">
        <f>IF(State!G29=1,1,IF(State!H29=1,2,IF(State!I29=1,3,4)))</f>
        <v>2</v>
      </c>
      <c r="B28">
        <f>IF(State!G29=2,1,IF(State!H29=2,2,IF(State!I29=2,3,4)))</f>
        <v>1</v>
      </c>
      <c r="C28">
        <f>IF(State!G29=3,1,IF(State!H29=3,2,IF(State!I29=3,3,4)))</f>
        <v>4</v>
      </c>
      <c r="D28">
        <f>IF(State!G29=4,1,IF(State!H29=4,2,IF(State!I29=4,3,4)))</f>
        <v>4</v>
      </c>
      <c r="E28" t="str">
        <f>State!A29</f>
        <v>Texas</v>
      </c>
      <c r="F28" s="1">
        <f>MAX(State!L29:P29)</f>
        <v>2604218</v>
      </c>
      <c r="G28" s="1">
        <f>LARGE(State!L29:P29,2)</f>
        <v>1639615</v>
      </c>
      <c r="H28" s="1"/>
      <c r="I28" s="1">
        <f>State!C29-Graphs!F28-Graphs!G28-Graphs!H28</f>
        <v>36107</v>
      </c>
    </row>
    <row r="29" spans="1:16">
      <c r="A29">
        <f>IF(State!G30=1,1,IF(State!H30=1,2,IF(State!I30=1,3,4)))</f>
        <v>2</v>
      </c>
      <c r="B29">
        <f>IF(State!G30=2,1,IF(State!H30=2,2,IF(State!I30=2,3,4)))</f>
        <v>1</v>
      </c>
      <c r="C29">
        <f>IF(State!G30=3,1,IF(State!H30=3,2,IF(State!I30=3,3,4)))</f>
        <v>3</v>
      </c>
      <c r="D29">
        <f>IF(State!G30=4,1,IF(State!H30=4,2,IF(State!I30=4,3,4)))</f>
        <v>4</v>
      </c>
      <c r="E29" t="str">
        <f>State!A30</f>
        <v>Utah</v>
      </c>
      <c r="F29" s="1">
        <f>MAX(State!L30:P30)</f>
        <v>357297</v>
      </c>
      <c r="G29" s="1">
        <f>LARGE(State!L30:P30,2)</f>
        <v>146938</v>
      </c>
      <c r="H29" s="1"/>
      <c r="I29" s="1">
        <f>State!C30-Graphs!F29-Graphs!G29-Graphs!H29</f>
        <v>15088</v>
      </c>
    </row>
    <row r="30" spans="1:16">
      <c r="A30">
        <f>IF(State!G31=1,1,IF(State!H31=1,2,IF(State!I31=1,3,4)))</f>
        <v>2</v>
      </c>
      <c r="B30">
        <f>IF(State!G31=2,1,IF(State!H31=2,2,IF(State!I31=2,3,4)))</f>
        <v>1</v>
      </c>
      <c r="C30">
        <f>IF(State!G31=3,1,IF(State!H31=3,2,IF(State!I31=3,3,4)))</f>
        <v>3</v>
      </c>
      <c r="D30">
        <f>IF(State!G31=4,1,IF(State!H31=4,2,IF(State!I31=4,3,4)))</f>
        <v>4</v>
      </c>
      <c r="E30" t="str">
        <f>State!A31</f>
        <v>Vermont</v>
      </c>
      <c r="F30" s="1">
        <f>MAX(State!L31:P31)</f>
        <v>106505</v>
      </c>
      <c r="G30" s="1">
        <f>LARGE(State!L31:P31,2)</f>
        <v>85868</v>
      </c>
      <c r="H30" s="1">
        <f>LARGE(State!L31:R31,3)</f>
        <v>12465</v>
      </c>
      <c r="I30" s="1">
        <f>State!C31-Graphs!F30-Graphs!G30-Graphs!H30</f>
        <v>6834</v>
      </c>
    </row>
    <row r="31" spans="1:16">
      <c r="A31">
        <f>IF(State!G32=1,1,IF(State!H32=1,2,IF(State!I32=1,3,4)))</f>
        <v>1</v>
      </c>
      <c r="B31">
        <f>IF(State!G32=2,1,IF(State!H32=2,2,IF(State!I32=2,3,4)))</f>
        <v>2</v>
      </c>
      <c r="C31">
        <f>IF(State!G32=3,1,IF(State!H32=3,2,IF(State!I32=3,3,4)))</f>
        <v>3</v>
      </c>
      <c r="D31">
        <f>IF(State!G32=4,1,IF(State!H32=4,2,IF(State!I32=4,3,4)))</f>
        <v>4</v>
      </c>
      <c r="E31" t="str">
        <f>State!A32</f>
        <v>Virginia</v>
      </c>
      <c r="F31" s="1">
        <f>MAX(State!L32:P32)</f>
        <v>938376</v>
      </c>
      <c r="G31" s="1">
        <f>LARGE(State!L32:P32,2)</f>
        <v>882213</v>
      </c>
      <c r="H31" s="1">
        <f>LARGE(State!L32:R32,3)</f>
        <v>235324</v>
      </c>
      <c r="I31" s="1">
        <f>State!C32-Graphs!F31-Graphs!G31-Graphs!H31</f>
        <v>1550</v>
      </c>
    </row>
    <row r="32" spans="1:16">
      <c r="A32">
        <f>IF(State!G33=1,1,IF(State!H33=1,2,IF(State!I33=1,3,4)))</f>
        <v>2</v>
      </c>
      <c r="B32">
        <f>IF(State!G33=2,1,IF(State!H33=2,2,IF(State!I33=2,3,4)))</f>
        <v>1</v>
      </c>
      <c r="C32">
        <f>IF(State!G33=3,1,IF(State!H33=3,2,IF(State!I33=3,3,4)))</f>
        <v>4</v>
      </c>
      <c r="D32">
        <f>IF(State!G33=4,1,IF(State!H33=4,2,IF(State!I33=4,3,4)))</f>
        <v>4</v>
      </c>
      <c r="E32" t="str">
        <f>State!A33</f>
        <v>Washington</v>
      </c>
      <c r="F32" s="1">
        <f>MAX(State!L33:P33)</f>
        <v>947821</v>
      </c>
      <c r="G32" s="1">
        <f>LARGE(State!L33:P33,2)</f>
        <v>752352</v>
      </c>
      <c r="H32" s="1"/>
      <c r="I32" s="1">
        <f>State!C33-Graphs!F32-Graphs!G32-Graphs!H32</f>
        <v>0</v>
      </c>
    </row>
    <row r="33" spans="1:16">
      <c r="A33">
        <f>IF(State!G34=1,1,IF(State!H34=1,2,IF(State!I34=1,3,4)))</f>
        <v>1</v>
      </c>
      <c r="B33">
        <f>IF(State!G34=2,1,IF(State!H34=2,2,IF(State!I34=2,3,4)))</f>
        <v>2</v>
      </c>
      <c r="C33">
        <f>IF(State!G34=3,1,IF(State!H34=3,2,IF(State!I34=3,3,4)))</f>
        <v>4</v>
      </c>
      <c r="D33">
        <f>IF(State!G34=4,1,IF(State!H34=4,2,IF(State!I34=4,3,4)))</f>
        <v>4</v>
      </c>
      <c r="E33" t="str">
        <f>State!A34</f>
        <v>West Virginia</v>
      </c>
      <c r="F33" s="1">
        <f>MAX(State!L34:P34)</f>
        <v>290495</v>
      </c>
      <c r="G33" s="1">
        <f>LARGE(State!L34:P34,2)</f>
        <v>130441</v>
      </c>
      <c r="H33" s="1"/>
      <c r="I33" s="1">
        <f>State!C34-Graphs!F33-Graphs!G33-Graphs!H33</f>
        <v>0</v>
      </c>
    </row>
    <row r="34" spans="1:16">
      <c r="A34">
        <f>IF(State!G35=1,1,IF(State!H35=1,2,IF(State!I35=1,3,4)))</f>
        <v>1</v>
      </c>
      <c r="B34">
        <f>IF(State!G35=2,1,IF(State!H35=2,2,IF(State!I35=2,3,4)))</f>
        <v>2</v>
      </c>
      <c r="C34">
        <f>IF(State!G35=3,1,IF(State!H35=3,2,IF(State!I35=3,3,4)))</f>
        <v>4</v>
      </c>
      <c r="D34">
        <f>IF(State!G35=4,1,IF(State!H35=4,2,IF(State!I35=4,3,4)))</f>
        <v>4</v>
      </c>
      <c r="E34" t="str">
        <f>State!A35</f>
        <v>Wisconsin</v>
      </c>
      <c r="F34" s="1">
        <f>MAX(State!L35:P35)</f>
        <v>912662</v>
      </c>
      <c r="G34" s="1">
        <f>LARGE(State!L35:P35,2)</f>
        <v>636989</v>
      </c>
      <c r="H34" s="1"/>
      <c r="I34" s="1">
        <f>State!C35-Graphs!F34-Graphs!G34-Graphs!H34</f>
        <v>15977</v>
      </c>
    </row>
    <row r="35" spans="1:16">
      <c r="A35">
        <f>IF(State!G36=1,1,IF(State!H36=1,2,IF(State!I36=1,3,4)))</f>
        <v>2</v>
      </c>
      <c r="B35">
        <f>IF(State!G36=2,1,IF(State!H36=2,2,IF(State!I36=2,3,4)))</f>
        <v>1</v>
      </c>
      <c r="C35">
        <f>IF(State!G36=3,1,IF(State!H36=3,2,IF(State!I36=3,3,4)))</f>
        <v>4</v>
      </c>
      <c r="D35">
        <f>IF(State!G36=4,1,IF(State!H36=4,2,IF(State!I36=4,3,4)))</f>
        <v>4</v>
      </c>
      <c r="E35" t="str">
        <f>State!A36</f>
        <v>Wyoming</v>
      </c>
      <c r="F35" s="1">
        <f>MAX(State!L36:P36)</f>
        <v>118754</v>
      </c>
      <c r="G35" s="1">
        <f>LARGE(State!L36:P36,2)</f>
        <v>79287</v>
      </c>
      <c r="H35" s="1"/>
      <c r="I35" s="1">
        <f>State!C36-Graphs!F35-Graphs!G35-Graphs!H35</f>
        <v>3669</v>
      </c>
    </row>
    <row r="36" spans="1:16">
      <c r="A36">
        <f>IF(State!G37=1,1,IF(State!H37=1,2,IF(State!I37=1,3,4)))</f>
        <v>2</v>
      </c>
      <c r="B36">
        <f>IF(State!G37=2,1,IF(State!H37=2,2,IF(State!I37=2,3,4)))</f>
        <v>1</v>
      </c>
      <c r="C36">
        <f>IF(State!G37=3,1,IF(State!H37=3,2,IF(State!I37=3,3,4)))</f>
        <v>4</v>
      </c>
      <c r="D36">
        <f>IF(State!G37=4,1,IF(State!H37=4,2,IF(State!I37=4,3,4)))</f>
        <v>3</v>
      </c>
      <c r="E36" t="str">
        <f>State!A37</f>
        <v>Total</v>
      </c>
      <c r="F36" s="1">
        <f>MAX(State!L37:P37)</f>
        <v>29432305</v>
      </c>
      <c r="G36" s="1">
        <f>LARGE(State!L37:P37,2)</f>
        <v>26025658</v>
      </c>
      <c r="H36" s="1"/>
      <c r="I36" s="1">
        <f>State!C37-Graphs!F36-Graphs!G36-Graphs!H36</f>
        <v>2292036</v>
      </c>
    </row>
    <row r="37" spans="1:16">
      <c r="A37">
        <v>2</v>
      </c>
      <c r="B37">
        <v>1</v>
      </c>
      <c r="C37">
        <v>4</v>
      </c>
      <c r="D37">
        <v>4</v>
      </c>
      <c r="E37" t="s">
        <v>1476</v>
      </c>
      <c r="F37">
        <f>COUNTIF(State!H3:H36,1)</f>
        <v>20</v>
      </c>
      <c r="G37">
        <f>COUNTIF(State!G3:G36,1)</f>
        <v>14</v>
      </c>
      <c r="H37">
        <f>COUNTIF(State!I3:I36,1)</f>
        <v>0</v>
      </c>
      <c r="K37" t="str">
        <f>E19</f>
        <v>New Jersey</v>
      </c>
      <c r="L37" t="str">
        <f>E20</f>
        <v>New Mexico</v>
      </c>
      <c r="M37" t="str">
        <f>E21</f>
        <v>New York</v>
      </c>
      <c r="N37" t="str">
        <f>E22</f>
        <v>North Dakota</v>
      </c>
      <c r="O37" t="str">
        <f>E23</f>
        <v>Ohio</v>
      </c>
      <c r="P37" t="str">
        <f>E24</f>
        <v>Oklahoma</v>
      </c>
    </row>
    <row r="38" spans="1:16">
      <c r="F38" s="48"/>
      <c r="G38" s="48"/>
    </row>
    <row r="39" spans="1:16">
      <c r="F39" s="2"/>
      <c r="G39" s="2"/>
      <c r="H39" s="2"/>
    </row>
    <row r="40" spans="1:16">
      <c r="E40" t="s">
        <v>132</v>
      </c>
      <c r="H40" t="s">
        <v>1476</v>
      </c>
    </row>
    <row r="49" spans="11:16">
      <c r="K49" t="str">
        <f>E25</f>
        <v>Pennsylvania</v>
      </c>
      <c r="L49" t="str">
        <f>E26</f>
        <v>Rhode Island</v>
      </c>
      <c r="M49" t="str">
        <f>E27</f>
        <v>Tennessee</v>
      </c>
      <c r="N49" t="str">
        <f>E28</f>
        <v>Texas</v>
      </c>
      <c r="O49" t="str">
        <f>E29</f>
        <v>Utah</v>
      </c>
      <c r="P49" t="str">
        <f>E30</f>
        <v>Vermont</v>
      </c>
    </row>
    <row r="61" spans="11:16">
      <c r="K61" t="str">
        <f>E31</f>
        <v>Virginia</v>
      </c>
      <c r="L61" t="str">
        <f>E32</f>
        <v>Washington</v>
      </c>
      <c r="M61" t="str">
        <f>E33</f>
        <v>West Virginia</v>
      </c>
      <c r="N61" t="str">
        <f>E34</f>
        <v>Wisconsin</v>
      </c>
      <c r="O61" t="str">
        <f>E35</f>
        <v>Wyoming</v>
      </c>
    </row>
    <row r="69" spans="5:7">
      <c r="E69" t="s">
        <v>720</v>
      </c>
      <c r="G69" s="29" t="e">
        <f>#REF!</f>
        <v>#REF!</v>
      </c>
    </row>
    <row r="81" spans="5:9">
      <c r="F81" t="s">
        <v>1476</v>
      </c>
    </row>
    <row r="82" spans="5:9">
      <c r="E82" s="2" t="str">
        <f>Statistics!E28</f>
        <v>Republican</v>
      </c>
      <c r="F82" s="6">
        <f>Statistics!C63</f>
        <v>20</v>
      </c>
      <c r="G82" s="2">
        <f>F82/SUM(F$82:F$85)</f>
        <v>0.58823529411764708</v>
      </c>
      <c r="H82" s="6"/>
    </row>
    <row r="83" spans="5:9">
      <c r="E83" s="2" t="str">
        <f>Statistics!A28</f>
        <v>Democratic</v>
      </c>
      <c r="F83" s="6">
        <f>Statistics!B63</f>
        <v>14</v>
      </c>
      <c r="G83" s="2">
        <f>F83/SUM(F$82:F$85)</f>
        <v>0.41176470588235292</v>
      </c>
      <c r="H83" s="6"/>
    </row>
    <row r="84" spans="5:9">
      <c r="E84" s="2" t="str">
        <f>Statistics!I28</f>
        <v>Independent</v>
      </c>
      <c r="F84" s="6">
        <f>Statistics!D63</f>
        <v>0</v>
      </c>
      <c r="G84" s="2">
        <f>F84/SUM(F$82:F$85)</f>
        <v>0</v>
      </c>
      <c r="H84" s="6"/>
    </row>
    <row r="85" spans="5:9">
      <c r="E85" t="s">
        <v>837</v>
      </c>
      <c r="F85" s="6">
        <f>Statistics!P63</f>
        <v>0</v>
      </c>
      <c r="G85" s="2">
        <f>F85/SUM(F$82:F$85)</f>
        <v>0</v>
      </c>
      <c r="H85" s="6"/>
    </row>
    <row r="88" spans="5:9">
      <c r="H88" s="2"/>
    </row>
    <row r="89" spans="5:9">
      <c r="H89" s="2"/>
    </row>
    <row r="90" spans="5:9">
      <c r="H90" s="2"/>
    </row>
    <row r="91" spans="5:9">
      <c r="H91" s="2"/>
    </row>
    <row r="92" spans="5:9">
      <c r="H92" s="2"/>
    </row>
    <row r="93" spans="5:9">
      <c r="F93" s="2"/>
      <c r="G93" s="2"/>
      <c r="I93" s="2"/>
    </row>
    <row r="94" spans="5:9">
      <c r="E94" s="2"/>
      <c r="F94" s="6"/>
      <c r="G94" s="2"/>
      <c r="I94" s="2"/>
    </row>
    <row r="96" spans="5:9">
      <c r="F96" t="s">
        <v>1313</v>
      </c>
    </row>
    <row r="97" spans="5:11">
      <c r="E97" s="2" t="str">
        <f>E82</f>
        <v>Republican</v>
      </c>
      <c r="F97" s="6">
        <f>Statistics!C68</f>
        <v>1437</v>
      </c>
      <c r="G97" s="2">
        <f>F97/SUM(F$97:F$100)</f>
        <v>0.7335375191424196</v>
      </c>
    </row>
    <row r="98" spans="5:11">
      <c r="E98" s="2" t="str">
        <f>E83</f>
        <v>Democratic</v>
      </c>
      <c r="F98" s="6">
        <f>Statistics!B68</f>
        <v>522</v>
      </c>
      <c r="G98" s="2">
        <f>F98/SUM(F$97:F$100)</f>
        <v>0.2664624808575804</v>
      </c>
    </row>
    <row r="99" spans="5:11">
      <c r="E99" s="2" t="str">
        <f>E84</f>
        <v>Independent</v>
      </c>
      <c r="F99" s="6">
        <f>Statistics!D68</f>
        <v>0</v>
      </c>
      <c r="G99" s="2">
        <f>F99/SUM(F$97:F$100)</f>
        <v>0</v>
      </c>
    </row>
    <row r="100" spans="5:11">
      <c r="E100" s="2" t="str">
        <f>E85</f>
        <v>Other</v>
      </c>
      <c r="F100" s="6">
        <v>0</v>
      </c>
      <c r="G100" s="2">
        <f>F100/SUM(F$97:F$100)</f>
        <v>0</v>
      </c>
    </row>
    <row r="110" spans="5:11">
      <c r="K110" s="2"/>
    </row>
    <row r="111" spans="5:11">
      <c r="K111" s="6"/>
    </row>
    <row r="112" spans="5:11">
      <c r="K112" s="6"/>
    </row>
    <row r="113" spans="1:18">
      <c r="K113" s="6"/>
    </row>
    <row r="115" spans="1:18">
      <c r="L115" s="2"/>
    </row>
    <row r="116" spans="1:18">
      <c r="L116" s="2"/>
    </row>
    <row r="118" spans="1:18">
      <c r="A118" s="52" t="s">
        <v>311</v>
      </c>
    </row>
    <row r="119" spans="1:18">
      <c r="A119" s="8">
        <v>1</v>
      </c>
      <c r="B119" s="8">
        <v>2</v>
      </c>
      <c r="C119" s="8">
        <v>3</v>
      </c>
      <c r="D119" s="8">
        <v>4</v>
      </c>
      <c r="E119" s="8" t="s">
        <v>1535</v>
      </c>
      <c r="F119" s="53" t="s">
        <v>1530</v>
      </c>
      <c r="G119" s="53" t="s">
        <v>1531</v>
      </c>
      <c r="H119" s="53" t="s">
        <v>1532</v>
      </c>
      <c r="I119" s="53" t="s">
        <v>577</v>
      </c>
      <c r="J119" s="8" t="s">
        <v>2301</v>
      </c>
      <c r="K119" s="8" t="str">
        <f>E120</f>
        <v>Fairfield</v>
      </c>
      <c r="L119" s="8" t="str">
        <f>E121</f>
        <v>Hartford</v>
      </c>
      <c r="M119" s="8" t="str">
        <f>E122</f>
        <v>Litchfield</v>
      </c>
      <c r="N119" s="8" t="str">
        <f>E123</f>
        <v>Middlesex</v>
      </c>
      <c r="O119" s="8" t="str">
        <f>E124</f>
        <v>New Haven</v>
      </c>
      <c r="P119" s="8" t="str">
        <f>E125</f>
        <v>New London</v>
      </c>
      <c r="Q119" t="str">
        <f>E126</f>
        <v>Tolland</v>
      </c>
      <c r="R119" t="str">
        <f>E127</f>
        <v>Windham</v>
      </c>
    </row>
    <row r="120" spans="1:18">
      <c r="A120" s="8">
        <f>IF(County!D80=1,1,IF(County!E80=1,2,IF(County!F80=1,3,0)))</f>
        <v>1</v>
      </c>
      <c r="B120" s="8">
        <f>IF(County!D80=2,1,IF(County!E80=2,2,IF(County!F80=2,3,0)))</f>
        <v>2</v>
      </c>
      <c r="C120" s="8">
        <f>IF(County!D80=3,1,IF(County!E80=3,2,IF(County!F80=3,3,0)))</f>
        <v>0</v>
      </c>
      <c r="D120" s="8">
        <v>4</v>
      </c>
      <c r="E120" s="8" t="str">
        <f>County!A80</f>
        <v>Fairfield</v>
      </c>
      <c r="F120" s="53">
        <f>MAX(County!N80:W80)</f>
        <v>152892</v>
      </c>
      <c r="G120" s="53">
        <f>LARGE(County!N80:W80,2)</f>
        <v>93726</v>
      </c>
      <c r="H120" s="53"/>
      <c r="I120" s="53">
        <f>County!C80-F120-G120-H120</f>
        <v>3241</v>
      </c>
      <c r="J120" s="53">
        <f>County!AV80</f>
        <v>9001</v>
      </c>
      <c r="K120" s="8"/>
      <c r="L120" s="8"/>
      <c r="M120" s="8"/>
      <c r="N120" s="8"/>
      <c r="O120" s="8"/>
      <c r="P120" s="8"/>
      <c r="Q120" s="8"/>
    </row>
    <row r="121" spans="1:18">
      <c r="A121" s="8">
        <f>IF(County!D81=1,1,IF(County!E81=1,2,IF(County!F81=1,3,0)))</f>
        <v>1</v>
      </c>
      <c r="B121" s="8">
        <f>IF(County!D81=2,1,IF(County!E81=2,2,IF(County!F81=2,3,0)))</f>
        <v>2</v>
      </c>
      <c r="C121" s="8">
        <f>IF(County!D81=3,1,IF(County!E81=3,2,IF(County!F81=3,3,0)))</f>
        <v>0</v>
      </c>
      <c r="D121" s="8">
        <v>4</v>
      </c>
      <c r="E121" s="8" t="str">
        <f>County!A81</f>
        <v>Hartford</v>
      </c>
      <c r="F121" s="53">
        <f>MAX(County!N81:W81)</f>
        <v>200530</v>
      </c>
      <c r="G121" s="53">
        <f>LARGE(County!N81:W81,2)</f>
        <v>80184</v>
      </c>
      <c r="H121" s="53"/>
      <c r="I121" s="53">
        <f>County!C81-F121-G121-H121</f>
        <v>6885</v>
      </c>
      <c r="J121" s="53">
        <f>County!AV81</f>
        <v>9003</v>
      </c>
      <c r="K121" s="8"/>
      <c r="L121" s="8"/>
      <c r="M121" s="8"/>
      <c r="N121" s="8"/>
      <c r="O121" s="8"/>
      <c r="P121" s="8"/>
      <c r="Q121" s="8"/>
    </row>
    <row r="122" spans="1:18">
      <c r="A122" s="8">
        <f>IF(County!D82=1,1,IF(County!E82=1,2,IF(County!F82=1,3,0)))</f>
        <v>1</v>
      </c>
      <c r="B122" s="8">
        <f>IF(County!D82=2,1,IF(County!E82=2,2,IF(County!F82=2,3,0)))</f>
        <v>2</v>
      </c>
      <c r="C122" s="8">
        <f>IF(County!D82=3,1,IF(County!E82=3,2,IF(County!F82=3,3,0)))</f>
        <v>0</v>
      </c>
      <c r="D122" s="8">
        <v>4</v>
      </c>
      <c r="E122" s="8" t="str">
        <f>County!A82</f>
        <v>Litchfield</v>
      </c>
      <c r="F122" s="53">
        <f>MAX(County!N82:W82)</f>
        <v>40278</v>
      </c>
      <c r="G122" s="53">
        <f>LARGE(County!N82:W82,2)</f>
        <v>24137</v>
      </c>
      <c r="H122" s="53"/>
      <c r="I122" s="53">
        <f>County!C82-F122-G122-H122</f>
        <v>1452</v>
      </c>
      <c r="J122" s="53">
        <f>County!AV82</f>
        <v>9005</v>
      </c>
      <c r="K122" s="8"/>
      <c r="L122" s="8"/>
      <c r="M122" s="8"/>
      <c r="N122" s="8"/>
      <c r="O122" s="8"/>
      <c r="P122" s="8"/>
      <c r="Q122" s="8"/>
    </row>
    <row r="123" spans="1:18">
      <c r="A123" s="8">
        <f>IF(County!D83=1,1,IF(County!E83=1,2,IF(County!F83=1,3,0)))</f>
        <v>1</v>
      </c>
      <c r="B123" s="8">
        <f>IF(County!D83=2,1,IF(County!E83=2,2,IF(County!F83=2,3,0)))</f>
        <v>2</v>
      </c>
      <c r="C123" s="8">
        <f>IF(County!D83=3,1,IF(County!E83=3,2,IF(County!F83=3,3,0)))</f>
        <v>0</v>
      </c>
      <c r="D123" s="8">
        <v>4</v>
      </c>
      <c r="E123" s="8" t="str">
        <f>County!A83</f>
        <v>Middlesex</v>
      </c>
      <c r="F123" s="53">
        <f>MAX(County!N83:W83)</f>
        <v>39848</v>
      </c>
      <c r="G123" s="53">
        <f>LARGE(County!N83:W83,2)</f>
        <v>16026</v>
      </c>
      <c r="H123" s="53"/>
      <c r="I123" s="53">
        <f>County!C83-F123-G123-H123</f>
        <v>1207</v>
      </c>
      <c r="J123" s="53">
        <f>County!AV83</f>
        <v>9007</v>
      </c>
      <c r="K123" s="8"/>
      <c r="L123" s="8"/>
      <c r="M123" s="8"/>
      <c r="N123" s="8"/>
      <c r="O123" s="8"/>
      <c r="P123" s="8"/>
      <c r="Q123" s="8"/>
    </row>
    <row r="124" spans="1:18">
      <c r="A124" s="8">
        <f>IF(County!D84=1,1,IF(County!E84=1,2,IF(County!F84=1,3,0)))</f>
        <v>1</v>
      </c>
      <c r="B124" s="8">
        <f>IF(County!D84=2,1,IF(County!E84=2,2,IF(County!F84=2,3,0)))</f>
        <v>2</v>
      </c>
      <c r="C124" s="8">
        <f>IF(County!D84=3,1,IF(County!E84=3,2,IF(County!F84=3,3,0)))</f>
        <v>0</v>
      </c>
      <c r="D124" s="8">
        <v>4</v>
      </c>
      <c r="E124" s="8" t="str">
        <f>County!A84</f>
        <v>New Haven</v>
      </c>
      <c r="F124" s="53">
        <f>MAX(County!N84:W84)</f>
        <v>171311</v>
      </c>
      <c r="G124" s="53">
        <f>LARGE(County!N84:W84,2)</f>
        <v>81422</v>
      </c>
      <c r="H124" s="53"/>
      <c r="I124" s="53">
        <f>County!C84-F124-G124-H124</f>
        <v>4764</v>
      </c>
      <c r="J124" s="53">
        <f>County!AV84</f>
        <v>9009</v>
      </c>
      <c r="K124" s="8"/>
      <c r="L124" s="8"/>
      <c r="M124" s="8"/>
      <c r="N124" s="8"/>
      <c r="O124" s="8"/>
      <c r="P124" s="8"/>
      <c r="Q124" s="8"/>
    </row>
    <row r="125" spans="1:18">
      <c r="A125" s="8">
        <f>IF(County!D85=1,1,IF(County!E85=1,2,IF(County!F85=1,3,0)))</f>
        <v>1</v>
      </c>
      <c r="B125" s="8">
        <f>IF(County!D85=2,1,IF(County!E85=2,2,IF(County!F85=2,3,0)))</f>
        <v>2</v>
      </c>
      <c r="C125" s="8">
        <f>IF(County!D85=3,1,IF(County!E85=3,2,IF(County!F85=3,3,0)))</f>
        <v>0</v>
      </c>
      <c r="D125" s="8">
        <v>4</v>
      </c>
      <c r="E125" s="8" t="str">
        <f>County!A85</f>
        <v>New London</v>
      </c>
      <c r="F125" s="53">
        <f>MAX(County!N85:W85)</f>
        <v>63660</v>
      </c>
      <c r="G125" s="53">
        <f>LARGE(County!N85:W85,2)</f>
        <v>17195</v>
      </c>
      <c r="H125" s="53"/>
      <c r="I125" s="53">
        <f>County!C85-F125-G125-H125</f>
        <v>1533</v>
      </c>
      <c r="J125" s="53">
        <f>County!AV85</f>
        <v>9011</v>
      </c>
      <c r="K125" s="8"/>
      <c r="L125" s="8"/>
      <c r="M125" s="8"/>
      <c r="N125" s="8"/>
      <c r="O125" s="8"/>
      <c r="P125" s="8"/>
      <c r="Q125" s="8"/>
    </row>
    <row r="126" spans="1:18">
      <c r="A126" s="8">
        <f>IF(County!D86=1,1,IF(County!E86=1,2,IF(County!F86=1,3,0)))</f>
        <v>1</v>
      </c>
      <c r="B126" s="8">
        <f>IF(County!D86=2,1,IF(County!E86=2,2,IF(County!F86=2,3,0)))</f>
        <v>2</v>
      </c>
      <c r="C126" s="8">
        <f>IF(County!D86=3,1,IF(County!E86=3,2,IF(County!F86=3,3,0)))</f>
        <v>0</v>
      </c>
      <c r="D126" s="8">
        <v>4</v>
      </c>
      <c r="E126" s="8" t="str">
        <f>County!A86</f>
        <v>Tolland</v>
      </c>
      <c r="F126" s="53">
        <f>MAX(County!N86:W86)</f>
        <v>32355</v>
      </c>
      <c r="G126" s="53">
        <f>LARGE(County!N86:W86,2)</f>
        <v>13251</v>
      </c>
      <c r="H126" s="53"/>
      <c r="I126" s="53">
        <f>County!C86-F126-G126-H126</f>
        <v>1053</v>
      </c>
      <c r="J126" s="53">
        <f>County!AV86</f>
        <v>9013</v>
      </c>
      <c r="K126" s="8"/>
      <c r="L126" s="8"/>
      <c r="M126" s="8"/>
      <c r="N126" s="8"/>
      <c r="O126" s="8"/>
      <c r="P126" s="8"/>
      <c r="Q126" s="8"/>
    </row>
    <row r="127" spans="1:18">
      <c r="A127" s="8">
        <f>IF(County!D87=1,1,IF(County!E87=1,2,IF(County!F87=1,3,0)))</f>
        <v>1</v>
      </c>
      <c r="B127" s="8">
        <f>IF(County!D87=2,1,IF(County!E87=2,2,IF(County!F87=2,3,0)))</f>
        <v>2</v>
      </c>
      <c r="C127" s="8">
        <f>IF(County!D87=3,1,IF(County!E87=3,2,IF(County!F87=3,3,0)))</f>
        <v>0</v>
      </c>
      <c r="D127" s="8">
        <v>4</v>
      </c>
      <c r="E127" s="8" t="str">
        <f>County!A87</f>
        <v>Windham</v>
      </c>
      <c r="F127" s="53">
        <f>MAX(County!N87:W87)</f>
        <v>22968</v>
      </c>
      <c r="G127" s="53">
        <f>LARGE(County!N87:W87,2)</f>
        <v>8892</v>
      </c>
      <c r="H127" s="53"/>
      <c r="I127" s="53">
        <f>County!C87-F127-G127-H127</f>
        <v>854</v>
      </c>
      <c r="J127" s="53">
        <f>County!AV87</f>
        <v>9015</v>
      </c>
      <c r="K127" s="8"/>
      <c r="L127" s="8"/>
      <c r="M127" s="8"/>
      <c r="N127" s="8"/>
      <c r="O127" s="8"/>
      <c r="P127" s="8"/>
      <c r="Q127" s="8"/>
    </row>
    <row r="128" spans="1:18">
      <c r="A128" s="8"/>
      <c r="B128" s="8"/>
      <c r="C128" s="8"/>
      <c r="D128" s="8"/>
      <c r="E128" s="8"/>
      <c r="F128" s="53"/>
      <c r="G128" s="53"/>
      <c r="H128" s="53"/>
      <c r="I128" s="53"/>
      <c r="J128" s="53"/>
      <c r="K128" s="8"/>
      <c r="L128" s="8"/>
      <c r="M128" s="8"/>
      <c r="N128" s="8"/>
      <c r="O128" s="8"/>
      <c r="P128" s="8"/>
      <c r="Q128" s="8"/>
    </row>
    <row r="129" spans="1:18">
      <c r="A129" s="8"/>
      <c r="B129" s="8"/>
      <c r="C129" s="8"/>
      <c r="D129" s="8"/>
      <c r="E129" s="8"/>
      <c r="F129" s="53"/>
      <c r="G129" s="53"/>
      <c r="H129" s="53"/>
      <c r="I129" s="53"/>
      <c r="J129" s="53"/>
      <c r="K129" s="8"/>
      <c r="L129" s="8"/>
      <c r="M129" s="8"/>
      <c r="N129" s="8"/>
      <c r="O129" s="8"/>
      <c r="P129" s="8"/>
      <c r="Q129" s="8"/>
    </row>
    <row r="130" spans="1:18">
      <c r="A130" s="8"/>
      <c r="B130" s="8"/>
      <c r="C130" s="8"/>
      <c r="D130" s="8"/>
      <c r="E130" s="8"/>
      <c r="F130" s="53"/>
      <c r="G130" s="53"/>
      <c r="H130" s="53"/>
      <c r="I130" s="53"/>
      <c r="J130" s="53"/>
      <c r="K130" s="8"/>
      <c r="L130" s="8"/>
      <c r="M130" s="8"/>
      <c r="N130" s="8"/>
      <c r="O130" s="8"/>
      <c r="P130" s="8"/>
      <c r="Q130" s="8"/>
    </row>
    <row r="132" spans="1:18">
      <c r="A132" s="52" t="s">
        <v>1395</v>
      </c>
    </row>
    <row r="133" spans="1:18">
      <c r="A133" s="8">
        <v>1</v>
      </c>
      <c r="B133" s="8">
        <v>2</v>
      </c>
      <c r="C133" s="8">
        <v>3</v>
      </c>
      <c r="D133" s="8">
        <v>4</v>
      </c>
      <c r="E133" s="8" t="s">
        <v>1535</v>
      </c>
      <c r="F133" s="53" t="s">
        <v>1530</v>
      </c>
      <c r="G133" s="53" t="s">
        <v>1531</v>
      </c>
      <c r="H133" s="53" t="s">
        <v>1532</v>
      </c>
      <c r="I133" s="53" t="s">
        <v>577</v>
      </c>
      <c r="J133" s="8" t="s">
        <v>2301</v>
      </c>
      <c r="K133" s="8" t="str">
        <f>E134</f>
        <v>Androscoggin</v>
      </c>
      <c r="L133" s="8" t="str">
        <f>E135</f>
        <v>Aroostook</v>
      </c>
      <c r="M133" s="8" t="str">
        <f>E136</f>
        <v>Cumberland</v>
      </c>
      <c r="N133" s="8" t="str">
        <f>E137</f>
        <v>Franklin</v>
      </c>
      <c r="O133" s="8" t="str">
        <f>E138</f>
        <v>Hancock</v>
      </c>
      <c r="P133" s="8" t="str">
        <f>E139</f>
        <v>Kennebec</v>
      </c>
      <c r="Q133" t="str">
        <f>E140</f>
        <v>Knox</v>
      </c>
      <c r="R133" t="str">
        <f>E141</f>
        <v>Lincoln</v>
      </c>
    </row>
    <row r="134" spans="1:18">
      <c r="A134" s="8">
        <f>IF(County!D265=1,1,IF(County!E265=1,2,IF(County!F265=1,3,0)))</f>
        <v>2</v>
      </c>
      <c r="B134" s="8">
        <f>IF(County!D265=2,1,IF(County!E265=2,2,IF(County!F265=2,3,0)))</f>
        <v>1</v>
      </c>
      <c r="C134" s="8">
        <f>IF(County!D265=3,1,IF(County!E265=3,2,IF(County!F265=3,3,0)))</f>
        <v>3</v>
      </c>
      <c r="D134" s="8">
        <v>4</v>
      </c>
      <c r="E134" s="8" t="str">
        <f>County!A265</f>
        <v>Androscoggin</v>
      </c>
      <c r="F134" s="53">
        <f>MAX(County!N265:W265)</f>
        <v>22426</v>
      </c>
      <c r="G134" s="53">
        <f>LARGE(County!N265:W265,2)</f>
        <v>16258</v>
      </c>
      <c r="H134" s="53"/>
      <c r="I134" s="53">
        <f>County!C265-F134-G134-H134</f>
        <v>1754</v>
      </c>
      <c r="J134" s="53">
        <f>County!AV265</f>
        <v>23001</v>
      </c>
      <c r="K134" s="8"/>
      <c r="L134" s="8"/>
      <c r="M134" s="8"/>
      <c r="N134" s="8"/>
      <c r="O134" s="8"/>
      <c r="P134" s="8"/>
      <c r="Q134" s="8"/>
    </row>
    <row r="135" spans="1:18">
      <c r="A135" s="8">
        <f>IF(County!D266=1,1,IF(County!E266=1,2,IF(County!F266=1,3,0)))</f>
        <v>2</v>
      </c>
      <c r="B135" s="8">
        <f>IF(County!D266=2,1,IF(County!E266=2,2,IF(County!F266=2,3,0)))</f>
        <v>1</v>
      </c>
      <c r="C135" s="8">
        <f>IF(County!D266=3,1,IF(County!E266=3,2,IF(County!F266=3,3,0)))</f>
        <v>3</v>
      </c>
      <c r="D135" s="8">
        <v>4</v>
      </c>
      <c r="E135" s="8" t="str">
        <f>County!A266</f>
        <v>Aroostook</v>
      </c>
      <c r="F135" s="53">
        <f>MAX(County!N266:W266)</f>
        <v>20995</v>
      </c>
      <c r="G135" s="53">
        <f>LARGE(County!N266:W266,2)</f>
        <v>7118</v>
      </c>
      <c r="H135" s="53"/>
      <c r="I135" s="53">
        <f>County!C266-F135-G135-H135</f>
        <v>1119</v>
      </c>
      <c r="J135" s="53">
        <f>County!AV266</f>
        <v>23003</v>
      </c>
      <c r="K135" s="8"/>
      <c r="L135" s="8"/>
      <c r="M135" s="8"/>
      <c r="N135" s="8"/>
      <c r="O135" s="8"/>
      <c r="P135" s="8"/>
      <c r="Q135" s="8"/>
    </row>
    <row r="136" spans="1:18">
      <c r="A136" s="8">
        <f>IF(County!D267=1,1,IF(County!E267=1,2,IF(County!F267=1,3,0)))</f>
        <v>2</v>
      </c>
      <c r="B136" s="8">
        <f>IF(County!D267=2,1,IF(County!E267=2,2,IF(County!F267=2,3,0)))</f>
        <v>1</v>
      </c>
      <c r="C136" s="8">
        <f>IF(County!D267=3,1,IF(County!E267=3,2,IF(County!F267=3,3,0)))</f>
        <v>3</v>
      </c>
      <c r="D136" s="8">
        <v>4</v>
      </c>
      <c r="E136" s="8" t="str">
        <f>County!A267</f>
        <v>Cumberland</v>
      </c>
      <c r="F136" s="53">
        <f>MAX(County!N267:W267)</f>
        <v>59711</v>
      </c>
      <c r="G136" s="53">
        <f>LARGE(County!N267:W267,2)</f>
        <v>46812</v>
      </c>
      <c r="H136" s="53"/>
      <c r="I136" s="53">
        <f>County!C267-F136-G136-H136</f>
        <v>2424</v>
      </c>
      <c r="J136" s="53">
        <f>County!AV267</f>
        <v>23005</v>
      </c>
      <c r="K136" s="8"/>
      <c r="L136" s="8"/>
      <c r="M136" s="8"/>
      <c r="N136" s="8"/>
      <c r="O136" s="8"/>
      <c r="P136" s="8"/>
      <c r="Q136" s="8"/>
    </row>
    <row r="137" spans="1:18">
      <c r="A137" s="8">
        <f>IF(County!D268=1,1,IF(County!E268=1,2,IF(County!F268=1,3,0)))</f>
        <v>2</v>
      </c>
      <c r="B137" s="8">
        <f>IF(County!D268=2,1,IF(County!E268=2,2,IF(County!F268=2,3,0)))</f>
        <v>1</v>
      </c>
      <c r="C137" s="8">
        <f>IF(County!D268=3,1,IF(County!E268=3,2,IF(County!F268=3,3,0)))</f>
        <v>3</v>
      </c>
      <c r="D137" s="8">
        <v>4</v>
      </c>
      <c r="E137" s="8" t="str">
        <f>County!A268</f>
        <v>Franklin</v>
      </c>
      <c r="F137" s="53">
        <f>MAX(County!N268:W268)</f>
        <v>7362</v>
      </c>
      <c r="G137" s="53">
        <f>LARGE(County!N268:W268,2)</f>
        <v>4570</v>
      </c>
      <c r="H137" s="53"/>
      <c r="I137" s="53">
        <f>County!C268-F137-G137-H137</f>
        <v>483</v>
      </c>
      <c r="J137" s="53">
        <f>County!AV268</f>
        <v>23007</v>
      </c>
      <c r="K137" s="8"/>
      <c r="L137" s="8"/>
      <c r="M137" s="8"/>
      <c r="N137" s="8"/>
      <c r="O137" s="8"/>
      <c r="P137" s="8"/>
      <c r="Q137" s="8"/>
    </row>
    <row r="138" spans="1:18">
      <c r="A138" s="8">
        <f>IF(County!D269=1,1,IF(County!E269=1,2,IF(County!F269=1,3,0)))</f>
        <v>2</v>
      </c>
      <c r="B138" s="8">
        <f>IF(County!D269=2,1,IF(County!E269=2,2,IF(County!F269=2,3,0)))</f>
        <v>1</v>
      </c>
      <c r="C138" s="8">
        <f>IF(County!D269=3,1,IF(County!E269=3,2,IF(County!F269=3,3,0)))</f>
        <v>3</v>
      </c>
      <c r="D138" s="8">
        <v>4</v>
      </c>
      <c r="E138" s="8" t="str">
        <f>County!A269</f>
        <v>Hancock</v>
      </c>
      <c r="F138" s="53">
        <f>MAX(County!N269:W269)</f>
        <v>14691</v>
      </c>
      <c r="G138" s="53">
        <f>LARGE(County!N269:W269,2)</f>
        <v>6877</v>
      </c>
      <c r="H138" s="53"/>
      <c r="I138" s="53">
        <f>County!C269-F138-G138-H138</f>
        <v>754</v>
      </c>
      <c r="J138" s="53">
        <f>County!AV269</f>
        <v>23009</v>
      </c>
      <c r="K138" s="8"/>
      <c r="L138" s="8"/>
      <c r="M138" s="8"/>
      <c r="N138" s="8"/>
      <c r="O138" s="8"/>
      <c r="P138" s="8"/>
      <c r="Q138" s="8"/>
    </row>
    <row r="139" spans="1:18">
      <c r="A139" s="8">
        <f>IF(County!D270=1,1,IF(County!E270=1,2,IF(County!F270=1,3,0)))</f>
        <v>2</v>
      </c>
      <c r="B139" s="8">
        <f>IF(County!D270=2,1,IF(County!E270=2,2,IF(County!F270=2,3,0)))</f>
        <v>1</v>
      </c>
      <c r="C139" s="8">
        <f>IF(County!D270=3,1,IF(County!E270=3,2,IF(County!F270=3,3,0)))</f>
        <v>3</v>
      </c>
      <c r="D139" s="8">
        <v>4</v>
      </c>
      <c r="E139" s="8" t="str">
        <f>County!A270</f>
        <v>Kennebec</v>
      </c>
      <c r="F139" s="53">
        <f>MAX(County!N270:W270)</f>
        <v>28096</v>
      </c>
      <c r="G139" s="53">
        <f>LARGE(County!N270:W270,2)</f>
        <v>19216</v>
      </c>
      <c r="H139" s="53"/>
      <c r="I139" s="53">
        <f>County!C270-F139-G139-H139</f>
        <v>1813</v>
      </c>
      <c r="J139" s="53">
        <f>County!AV270</f>
        <v>23011</v>
      </c>
      <c r="K139" s="8"/>
      <c r="L139" s="8"/>
      <c r="M139" s="8"/>
      <c r="N139" s="8"/>
      <c r="O139" s="8"/>
      <c r="P139" s="8"/>
      <c r="Q139" s="8"/>
    </row>
    <row r="140" spans="1:18">
      <c r="A140" s="8">
        <f>IF(County!D271=1,1,IF(County!E271=1,2,IF(County!F271=1,3,0)))</f>
        <v>2</v>
      </c>
      <c r="B140" s="8">
        <f>IF(County!D271=2,1,IF(County!E271=2,2,IF(County!F271=2,3,0)))</f>
        <v>1</v>
      </c>
      <c r="C140" s="8">
        <f>IF(County!D271=3,1,IF(County!E271=3,2,IF(County!F271=3,3,0)))</f>
        <v>3</v>
      </c>
      <c r="D140" s="8">
        <v>4</v>
      </c>
      <c r="E140" s="8" t="str">
        <f>County!A271</f>
        <v>Knox</v>
      </c>
      <c r="F140" s="53">
        <f>MAX(County!N271:W271)</f>
        <v>10121</v>
      </c>
      <c r="G140" s="53">
        <f>LARGE(County!N271:W271,2)</f>
        <v>5482</v>
      </c>
      <c r="H140" s="53"/>
      <c r="I140" s="53">
        <f>County!C271-F140-G140-H140</f>
        <v>483</v>
      </c>
      <c r="J140" s="53">
        <f>County!AV271</f>
        <v>23013</v>
      </c>
      <c r="K140" s="8"/>
      <c r="L140" s="8"/>
      <c r="M140" s="8"/>
      <c r="N140" s="8"/>
      <c r="O140" s="8"/>
      <c r="P140" s="8"/>
      <c r="Q140" s="8"/>
    </row>
    <row r="141" spans="1:18">
      <c r="A141" s="8">
        <f>IF(County!D272=1,1,IF(County!E272=1,2,IF(County!F272=1,3,0)))</f>
        <v>2</v>
      </c>
      <c r="B141" s="8">
        <f>IF(County!D272=2,1,IF(County!E272=2,2,IF(County!F272=2,3,0)))</f>
        <v>1</v>
      </c>
      <c r="C141" s="8">
        <f>IF(County!D272=3,1,IF(County!E272=3,2,IF(County!F272=3,3,0)))</f>
        <v>3</v>
      </c>
      <c r="D141" s="8">
        <v>4</v>
      </c>
      <c r="E141" s="8" t="str">
        <f>County!A272</f>
        <v>Lincoln</v>
      </c>
      <c r="F141" s="53">
        <f>MAX(County!N272:W272)</f>
        <v>10120</v>
      </c>
      <c r="G141" s="53">
        <f>LARGE(County!N272:W272,2)</f>
        <v>4956</v>
      </c>
      <c r="H141" s="53"/>
      <c r="I141" s="53">
        <f>County!C272-F141-G141-H141</f>
        <v>483</v>
      </c>
      <c r="J141" s="53">
        <f>County!AV272</f>
        <v>23015</v>
      </c>
      <c r="K141" s="8"/>
      <c r="L141" s="8"/>
      <c r="M141" s="8"/>
      <c r="N141" s="8"/>
      <c r="O141" s="8"/>
      <c r="P141" s="8"/>
      <c r="Q141" s="8"/>
    </row>
    <row r="142" spans="1:18">
      <c r="A142" s="8">
        <f>IF(County!D273=1,1,IF(County!E273=1,2,IF(County!F273=1,3,0)))</f>
        <v>2</v>
      </c>
      <c r="B142" s="8">
        <f>IF(County!D273=2,1,IF(County!E273=2,2,IF(County!F273=2,3,0)))</f>
        <v>1</v>
      </c>
      <c r="C142" s="8">
        <f>IF(County!D273=3,1,IF(County!E273=3,2,IF(County!F273=3,3,0)))</f>
        <v>3</v>
      </c>
      <c r="D142" s="8">
        <v>4</v>
      </c>
      <c r="E142" s="8" t="str">
        <f>County!A273</f>
        <v>Oxford</v>
      </c>
      <c r="F142" s="53">
        <f>MAX(County!N273:W273)</f>
        <v>12727</v>
      </c>
      <c r="G142" s="53">
        <f>LARGE(County!N273:W273,2)</f>
        <v>8081</v>
      </c>
      <c r="H142" s="53"/>
      <c r="I142" s="53">
        <f>County!C273-F142-G142-H142</f>
        <v>964</v>
      </c>
      <c r="J142" s="53">
        <f>County!AV273</f>
        <v>23017</v>
      </c>
      <c r="K142" s="8"/>
      <c r="L142" s="8"/>
      <c r="M142" s="8"/>
      <c r="N142" s="8"/>
      <c r="O142" s="8"/>
      <c r="P142" s="8"/>
      <c r="Q142" s="8"/>
    </row>
    <row r="143" spans="1:18">
      <c r="A143" s="8">
        <f>IF(County!D274=1,1,IF(County!E274=1,2,IF(County!F274=1,3,0)))</f>
        <v>2</v>
      </c>
      <c r="B143" s="8">
        <f>IF(County!D274=2,1,IF(County!E274=2,2,IF(County!F274=2,3,0)))</f>
        <v>1</v>
      </c>
      <c r="C143" s="8">
        <f>IF(County!D274=3,1,IF(County!E274=3,2,IF(County!F274=3,3,0)))</f>
        <v>3</v>
      </c>
      <c r="D143" s="8">
        <v>4</v>
      </c>
      <c r="E143" s="8" t="str">
        <f>County!A274</f>
        <v>Penobscot</v>
      </c>
      <c r="F143" s="53">
        <f>MAX(County!N274:W274)</f>
        <v>38690</v>
      </c>
      <c r="G143" s="53">
        <f>LARGE(County!N274:W274,2)</f>
        <v>18585</v>
      </c>
      <c r="H143" s="53"/>
      <c r="I143" s="53">
        <f>County!C274-F143-G143-H143</f>
        <v>1977</v>
      </c>
      <c r="J143" s="53">
        <f>County!AV274</f>
        <v>23019</v>
      </c>
      <c r="K143" s="8"/>
      <c r="L143" s="8"/>
      <c r="M143" s="8"/>
      <c r="N143" s="8"/>
      <c r="O143" s="8"/>
      <c r="P143" s="8"/>
      <c r="Q143" s="8"/>
    </row>
    <row r="144" spans="1:18">
      <c r="A144" s="8">
        <f>IF(County!D275=1,1,IF(County!E275=1,2,IF(County!F275=1,3,0)))</f>
        <v>2</v>
      </c>
      <c r="B144" s="8">
        <f>IF(County!D275=2,1,IF(County!E275=2,2,IF(County!F275=2,3,0)))</f>
        <v>1</v>
      </c>
      <c r="C144" s="8">
        <f>IF(County!D275=3,1,IF(County!E275=3,2,IF(County!F275=3,3,0)))</f>
        <v>3</v>
      </c>
      <c r="D144" s="8">
        <v>4</v>
      </c>
      <c r="E144" s="8" t="str">
        <f>County!A275</f>
        <v>Piscataquis</v>
      </c>
      <c r="F144" s="53">
        <f>MAX(County!N275:W275)</f>
        <v>5313</v>
      </c>
      <c r="G144" s="53">
        <f>LARGE(County!N275:W275,2)</f>
        <v>2037</v>
      </c>
      <c r="H144" s="53"/>
      <c r="I144" s="53">
        <f>County!C275-F144-G144-H144</f>
        <v>254</v>
      </c>
      <c r="J144" s="53">
        <f>County!AV275</f>
        <v>23021</v>
      </c>
      <c r="K144" s="8"/>
      <c r="L144" s="8"/>
      <c r="M144" s="8"/>
      <c r="N144" s="8"/>
      <c r="O144" s="8"/>
      <c r="P144" s="8"/>
      <c r="Q144" s="8"/>
    </row>
    <row r="145" spans="1:18">
      <c r="A145" s="8">
        <f>IF(County!D276=1,1,IF(County!E276=1,2,IF(County!F276=1,3,0)))</f>
        <v>2</v>
      </c>
      <c r="B145" s="8">
        <f>IF(County!D276=2,1,IF(County!E276=2,2,IF(County!F276=2,3,0)))</f>
        <v>1</v>
      </c>
      <c r="C145" s="8">
        <f>IF(County!D276=3,1,IF(County!E276=3,2,IF(County!F276=3,3,0)))</f>
        <v>3</v>
      </c>
      <c r="D145" s="8">
        <v>4</v>
      </c>
      <c r="E145" s="8" t="str">
        <f>County!A276</f>
        <v>Sagadahoc</v>
      </c>
      <c r="F145" s="53">
        <f>MAX(County!N276:W276)</f>
        <v>8677</v>
      </c>
      <c r="G145" s="53">
        <f>LARGE(County!N276:W276,2)</f>
        <v>5120</v>
      </c>
      <c r="H145" s="53"/>
      <c r="I145" s="53">
        <f>County!C276-F145-G145-H145</f>
        <v>529</v>
      </c>
      <c r="J145" s="53">
        <f>County!AV276</f>
        <v>23023</v>
      </c>
      <c r="K145" t="str">
        <f>E142</f>
        <v>Oxford</v>
      </c>
      <c r="L145" t="str">
        <f>E143</f>
        <v>Penobscot</v>
      </c>
      <c r="M145" t="str">
        <f>E144</f>
        <v>Piscataquis</v>
      </c>
      <c r="N145" t="str">
        <f>E145</f>
        <v>Sagadahoc</v>
      </c>
      <c r="O145" t="str">
        <f>E146</f>
        <v>Somerset</v>
      </c>
      <c r="P145" t="str">
        <f>E147</f>
        <v>Waldo</v>
      </c>
      <c r="Q145" t="str">
        <f>E148</f>
        <v>Washington</v>
      </c>
      <c r="R145" t="str">
        <f>E149</f>
        <v>York</v>
      </c>
    </row>
    <row r="146" spans="1:18">
      <c r="A146" s="8">
        <f>IF(County!D277=1,1,IF(County!E277=1,2,IF(County!F277=1,3,0)))</f>
        <v>2</v>
      </c>
      <c r="B146" s="8">
        <f>IF(County!D277=2,1,IF(County!E277=2,2,IF(County!F277=2,3,0)))</f>
        <v>1</v>
      </c>
      <c r="C146" s="8">
        <f>IF(County!D277=3,1,IF(County!E277=3,2,IF(County!F277=3,3,0)))</f>
        <v>3</v>
      </c>
      <c r="D146" s="8">
        <v>4</v>
      </c>
      <c r="E146" s="8" t="str">
        <f>County!A277</f>
        <v>Somerset</v>
      </c>
      <c r="F146" s="53">
        <f>MAX(County!N277:W277)</f>
        <v>11533</v>
      </c>
      <c r="G146" s="53">
        <f>LARGE(County!N277:W277,2)</f>
        <v>6655</v>
      </c>
      <c r="H146" s="53"/>
      <c r="I146" s="53">
        <f>County!C277-F146-G146-H146</f>
        <v>837</v>
      </c>
      <c r="J146" s="53">
        <f>County!AV277</f>
        <v>23025</v>
      </c>
    </row>
    <row r="147" spans="1:18">
      <c r="A147" s="8">
        <f>IF(County!D278=1,1,IF(County!E278=1,2,IF(County!F278=1,3,0)))</f>
        <v>2</v>
      </c>
      <c r="B147" s="8">
        <f>IF(County!D278=2,1,IF(County!E278=2,2,IF(County!F278=2,3,0)))</f>
        <v>1</v>
      </c>
      <c r="C147" s="8">
        <f>IF(County!D278=3,1,IF(County!E278=3,2,IF(County!F278=3,3,0)))</f>
        <v>3</v>
      </c>
      <c r="D147" s="8">
        <v>4</v>
      </c>
      <c r="E147" s="8" t="str">
        <f>County!A278</f>
        <v>Waldo</v>
      </c>
      <c r="F147" s="53">
        <f>MAX(County!N278:W278)</f>
        <v>9130</v>
      </c>
      <c r="G147" s="53">
        <f>LARGE(County!N278:W278,2)</f>
        <v>4661</v>
      </c>
      <c r="H147" s="53"/>
      <c r="I147" s="53">
        <f>County!C278-F147-G147-H147</f>
        <v>518</v>
      </c>
      <c r="J147" s="53">
        <f>County!AV278</f>
        <v>23027</v>
      </c>
    </row>
    <row r="148" spans="1:18">
      <c r="A148" s="8">
        <f>IF(County!D279=1,1,IF(County!E279=1,2,IF(County!F279=1,3,0)))</f>
        <v>2</v>
      </c>
      <c r="B148" s="8">
        <f>IF(County!D279=2,1,IF(County!E279=2,2,IF(County!F279=2,3,0)))</f>
        <v>1</v>
      </c>
      <c r="C148" s="8">
        <f>IF(County!D279=3,1,IF(County!E279=3,2,IF(County!F279=3,3,0)))</f>
        <v>3</v>
      </c>
      <c r="D148" s="8">
        <v>4</v>
      </c>
      <c r="E148" s="8" t="str">
        <f>County!A279</f>
        <v>Washington</v>
      </c>
      <c r="F148" s="53">
        <f>MAX(County!N279:W279)</f>
        <v>8935</v>
      </c>
      <c r="G148" s="53">
        <f>LARGE(County!N279:W279,2)</f>
        <v>3765</v>
      </c>
      <c r="H148" s="53"/>
      <c r="I148" s="53">
        <f>County!C279-F148-G148-H148</f>
        <v>459</v>
      </c>
      <c r="J148" s="53">
        <f>County!AV279</f>
        <v>23029</v>
      </c>
    </row>
    <row r="149" spans="1:18">
      <c r="A149" s="8">
        <f>IF(County!D280=1,1,IF(County!E280=1,2,IF(County!F280=1,3,0)))</f>
        <v>2</v>
      </c>
      <c r="B149" s="8">
        <f>IF(County!D280=2,1,IF(County!E280=2,2,IF(County!F280=2,3,0)))</f>
        <v>1</v>
      </c>
      <c r="C149" s="8">
        <f>IF(County!D280=3,1,IF(County!E280=3,2,IF(County!F280=3,3,0)))</f>
        <v>3</v>
      </c>
      <c r="D149" s="8">
        <v>4</v>
      </c>
      <c r="E149" s="8" t="str">
        <f>County!A280</f>
        <v>York</v>
      </c>
      <c r="F149" s="53">
        <f>MAX(County!N280:W280)</f>
        <v>39717</v>
      </c>
      <c r="G149" s="53">
        <f>LARGE(County!N280:W280,2)</f>
        <v>25849</v>
      </c>
      <c r="H149" s="53"/>
      <c r="I149" s="53">
        <f>County!C280-F149-G149-H149</f>
        <v>2596</v>
      </c>
      <c r="J149" s="53">
        <f>County!AV280</f>
        <v>23031</v>
      </c>
    </row>
    <row r="158" spans="1:18">
      <c r="A158" s="52" t="s">
        <v>2355</v>
      </c>
    </row>
    <row r="159" spans="1:18">
      <c r="A159" s="8">
        <v>1</v>
      </c>
      <c r="B159" s="8">
        <v>2</v>
      </c>
      <c r="C159" s="8">
        <v>3</v>
      </c>
      <c r="D159" s="8">
        <v>4</v>
      </c>
      <c r="E159" s="8" t="s">
        <v>1535</v>
      </c>
      <c r="F159" s="53" t="s">
        <v>1530</v>
      </c>
      <c r="G159" s="53" t="s">
        <v>1531</v>
      </c>
      <c r="H159" s="53" t="s">
        <v>1532</v>
      </c>
      <c r="I159" s="53" t="s">
        <v>577</v>
      </c>
      <c r="J159" s="8" t="s">
        <v>2301</v>
      </c>
      <c r="K159" s="8" t="str">
        <f>E160</f>
        <v>Barnstable</v>
      </c>
      <c r="L159" s="8" t="str">
        <f>E161</f>
        <v>Berkshire</v>
      </c>
      <c r="M159" s="8" t="str">
        <f>E162</f>
        <v>Bristol</v>
      </c>
      <c r="N159" s="8" t="str">
        <f>E163</f>
        <v>Dukes</v>
      </c>
      <c r="O159" s="8" t="str">
        <f>E164</f>
        <v>Essex</v>
      </c>
      <c r="P159" s="8" t="str">
        <f>E165</f>
        <v>Franklin</v>
      </c>
      <c r="Q159" t="str">
        <f>E166</f>
        <v>Hampden</v>
      </c>
    </row>
    <row r="160" spans="1:18">
      <c r="A160" s="8">
        <f>IF(County!D309=1,1,IF(County!E309=1,2,IF(County!F309=1,3,0)))</f>
        <v>1</v>
      </c>
      <c r="B160" s="8">
        <f>IF(County!D309=2,1,IF(County!E309=2,2,IF(County!F309=2,3,0)))</f>
        <v>2</v>
      </c>
      <c r="C160" s="8">
        <f>IF(County!D309=3,1,IF(County!E309=3,2,IF(County!F309=3,3,0)))</f>
        <v>0</v>
      </c>
      <c r="D160" s="8">
        <v>4</v>
      </c>
      <c r="E160" s="8" t="str">
        <f>County!A309</f>
        <v>Barnstable</v>
      </c>
      <c r="F160" s="53">
        <f>MAX(County!N309:W309)</f>
        <v>47772</v>
      </c>
      <c r="G160" s="53">
        <f>LARGE(County!N309:W309,2)</f>
        <v>43860</v>
      </c>
      <c r="H160" s="53"/>
      <c r="I160" s="53">
        <f>County!C309-F160-G160-H160</f>
        <v>655</v>
      </c>
      <c r="J160" s="53">
        <f>County!AV309</f>
        <v>25001</v>
      </c>
      <c r="K160" s="8"/>
      <c r="L160" s="8"/>
      <c r="M160" s="8"/>
      <c r="N160" s="8"/>
      <c r="O160" s="8"/>
      <c r="P160" s="8"/>
      <c r="Q160" s="8"/>
    </row>
    <row r="161" spans="1:17">
      <c r="A161" s="8">
        <f>IF(County!D310=1,1,IF(County!E310=1,2,IF(County!F310=1,3,0)))</f>
        <v>1</v>
      </c>
      <c r="B161" s="8">
        <f>IF(County!D310=2,1,IF(County!E310=2,2,IF(County!F310=2,3,0)))</f>
        <v>2</v>
      </c>
      <c r="C161" s="8">
        <f>IF(County!D310=3,1,IF(County!E310=3,2,IF(County!F310=3,3,0)))</f>
        <v>0</v>
      </c>
      <c r="D161" s="8">
        <v>4</v>
      </c>
      <c r="E161" s="8" t="str">
        <f>County!A310</f>
        <v>Berkshire</v>
      </c>
      <c r="F161" s="53">
        <f>MAX(County!N310:W310)</f>
        <v>31878</v>
      </c>
      <c r="G161" s="53">
        <f>LARGE(County!N310:W310,2)</f>
        <v>16803</v>
      </c>
      <c r="H161" s="53"/>
      <c r="I161" s="53">
        <f>County!C310-F161-G161-H161</f>
        <v>490</v>
      </c>
      <c r="J161" s="53">
        <f>County!AV310</f>
        <v>25003</v>
      </c>
      <c r="K161" s="8"/>
      <c r="L161" s="8"/>
      <c r="M161" s="8"/>
      <c r="N161" s="8"/>
      <c r="O161" s="8"/>
      <c r="P161" s="8"/>
      <c r="Q161" s="8"/>
    </row>
    <row r="162" spans="1:17">
      <c r="A162" s="8">
        <f>IF(County!D311=1,1,IF(County!E311=1,2,IF(County!F311=1,3,0)))</f>
        <v>1</v>
      </c>
      <c r="B162" s="8">
        <f>IF(County!D311=2,1,IF(County!E311=2,2,IF(County!F311=2,3,0)))</f>
        <v>2</v>
      </c>
      <c r="C162" s="8">
        <f>IF(County!D311=3,1,IF(County!E311=3,2,IF(County!F311=3,3,0)))</f>
        <v>0</v>
      </c>
      <c r="D162" s="8">
        <v>4</v>
      </c>
      <c r="E162" s="8" t="str">
        <f>County!A311</f>
        <v>Bristol</v>
      </c>
      <c r="F162" s="53">
        <f>MAX(County!N311:W311)</f>
        <v>98821</v>
      </c>
      <c r="G162" s="53">
        <f>LARGE(County!N311:W311,2)</f>
        <v>60488</v>
      </c>
      <c r="H162" s="53"/>
      <c r="I162" s="53">
        <f>County!C311-F162-G162-H162</f>
        <v>1884</v>
      </c>
      <c r="J162" s="53">
        <f>County!AV311</f>
        <v>25005</v>
      </c>
      <c r="K162" s="8"/>
      <c r="L162" s="8"/>
      <c r="M162" s="8"/>
      <c r="N162" s="8"/>
      <c r="O162" s="8"/>
      <c r="P162" s="8"/>
      <c r="Q162" s="8"/>
    </row>
    <row r="163" spans="1:17">
      <c r="A163" s="8">
        <f>IF(County!D312=1,1,IF(County!E312=1,2,IF(County!F312=1,3,0)))</f>
        <v>1</v>
      </c>
      <c r="B163" s="8">
        <f>IF(County!D312=2,1,IF(County!E312=2,2,IF(County!F312=2,3,0)))</f>
        <v>2</v>
      </c>
      <c r="C163" s="8">
        <f>IF(County!D312=3,1,IF(County!E312=3,2,IF(County!F312=3,3,0)))</f>
        <v>0</v>
      </c>
      <c r="D163" s="8">
        <v>4</v>
      </c>
      <c r="E163" s="8" t="str">
        <f>County!A312</f>
        <v>Dukes</v>
      </c>
      <c r="F163" s="53">
        <f>MAX(County!N312:W312)</f>
        <v>3797</v>
      </c>
      <c r="G163" s="53">
        <f>LARGE(County!N312:W312,2)</f>
        <v>2062</v>
      </c>
      <c r="H163" s="53"/>
      <c r="I163" s="53">
        <f>County!C312-F163-G163-H163</f>
        <v>64</v>
      </c>
      <c r="J163" s="53">
        <f>County!AV312</f>
        <v>25007</v>
      </c>
      <c r="K163" s="8"/>
      <c r="L163" s="8"/>
      <c r="M163" s="8"/>
      <c r="N163" s="8"/>
      <c r="O163" s="8"/>
      <c r="P163" s="8"/>
      <c r="Q163" s="8"/>
    </row>
    <row r="164" spans="1:17">
      <c r="A164" s="8">
        <f>IF(County!D313=1,1,IF(County!E313=1,2,IF(County!F313=1,3,0)))</f>
        <v>1</v>
      </c>
      <c r="B164" s="8">
        <f>IF(County!D313=2,1,IF(County!E313=2,2,IF(County!F313=2,3,0)))</f>
        <v>2</v>
      </c>
      <c r="C164" s="8">
        <f>IF(County!D313=3,1,IF(County!E313=3,2,IF(County!F313=3,3,0)))</f>
        <v>0</v>
      </c>
      <c r="D164" s="8">
        <v>4</v>
      </c>
      <c r="E164" s="8" t="str">
        <f>County!A313</f>
        <v>Essex</v>
      </c>
      <c r="F164" s="53">
        <f>MAX(County!N313:W313)</f>
        <v>141165</v>
      </c>
      <c r="G164" s="53">
        <f>LARGE(County!N313:W313,2)</f>
        <v>111690</v>
      </c>
      <c r="H164" s="53"/>
      <c r="I164" s="53">
        <f>County!C313-F164-G164-H164</f>
        <v>2119</v>
      </c>
      <c r="J164" s="53">
        <f>County!AV313</f>
        <v>25009</v>
      </c>
      <c r="K164" s="8"/>
      <c r="L164" s="8"/>
      <c r="M164" s="8"/>
      <c r="N164" s="8"/>
      <c r="O164" s="8"/>
      <c r="P164" s="8"/>
      <c r="Q164" s="8"/>
    </row>
    <row r="165" spans="1:17">
      <c r="A165" s="8">
        <f>IF(County!D314=1,1,IF(County!E314=1,2,IF(County!F314=1,3,0)))</f>
        <v>1</v>
      </c>
      <c r="B165" s="8">
        <f>IF(County!D314=2,1,IF(County!E314=2,2,IF(County!F314=2,3,0)))</f>
        <v>2</v>
      </c>
      <c r="C165" s="8">
        <f>IF(County!D314=3,1,IF(County!E314=3,2,IF(County!F314=3,3,0)))</f>
        <v>0</v>
      </c>
      <c r="D165" s="8">
        <v>4</v>
      </c>
      <c r="E165" s="8" t="str">
        <f>County!A314</f>
        <v>Franklin</v>
      </c>
      <c r="F165" s="53">
        <f>MAX(County!N314:W314)</f>
        <v>15556</v>
      </c>
      <c r="G165" s="53">
        <f>LARGE(County!N314:W314,2)</f>
        <v>11083</v>
      </c>
      <c r="H165" s="53"/>
      <c r="I165" s="53">
        <f>County!C314-F165-G165-H165</f>
        <v>366</v>
      </c>
      <c r="J165" s="53">
        <f>County!AV314</f>
        <v>25011</v>
      </c>
      <c r="K165" s="8"/>
      <c r="L165" s="8"/>
      <c r="M165" s="8"/>
      <c r="N165" s="8"/>
      <c r="O165" s="8"/>
      <c r="P165" s="8"/>
      <c r="Q165" s="8"/>
    </row>
    <row r="166" spans="1:17">
      <c r="A166" s="8">
        <f>IF(County!D315=1,1,IF(County!E315=1,2,IF(County!F315=1,3,0)))</f>
        <v>1</v>
      </c>
      <c r="B166" s="8">
        <f>IF(County!D315=2,1,IF(County!E315=2,2,IF(County!F315=2,3,0)))</f>
        <v>2</v>
      </c>
      <c r="C166" s="8">
        <f>IF(County!D315=3,1,IF(County!E315=3,2,IF(County!F315=3,3,0)))</f>
        <v>0</v>
      </c>
      <c r="D166" s="8">
        <v>4</v>
      </c>
      <c r="E166" s="8" t="str">
        <f>County!A315</f>
        <v>Hampden</v>
      </c>
      <c r="F166" s="53">
        <f>MAX(County!N315:W315)</f>
        <v>79462</v>
      </c>
      <c r="G166" s="53">
        <f>LARGE(County!N315:W315,2)</f>
        <v>67233</v>
      </c>
      <c r="H166" s="53"/>
      <c r="I166" s="53">
        <f>County!C315-F166-G166-H166</f>
        <v>1578</v>
      </c>
      <c r="J166" s="53">
        <f>County!AV315</f>
        <v>25013</v>
      </c>
      <c r="K166" s="8"/>
      <c r="L166" s="8"/>
      <c r="M166" s="8"/>
      <c r="N166" s="8"/>
      <c r="O166" s="8"/>
      <c r="P166" s="8"/>
      <c r="Q166" s="8"/>
    </row>
    <row r="167" spans="1:17">
      <c r="A167" s="8">
        <f>IF(County!D316=1,1,IF(County!E316=1,2,IF(County!F316=1,3,0)))</f>
        <v>1</v>
      </c>
      <c r="B167" s="8">
        <f>IF(County!D316=2,1,IF(County!E316=2,2,IF(County!F316=2,3,0)))</f>
        <v>2</v>
      </c>
      <c r="C167" s="8">
        <f>IF(County!D316=3,1,IF(County!E316=3,2,IF(County!F316=3,3,0)))</f>
        <v>0</v>
      </c>
      <c r="D167" s="8">
        <v>4</v>
      </c>
      <c r="E167" s="8" t="str">
        <f>County!A316</f>
        <v>Hampshire</v>
      </c>
      <c r="F167" s="53">
        <f>MAX(County!N316:W316)</f>
        <v>32872</v>
      </c>
      <c r="G167" s="53">
        <f>LARGE(County!N316:W316,2)</f>
        <v>20237</v>
      </c>
      <c r="H167" s="53"/>
      <c r="I167" s="53">
        <f>County!C316-F167-G167-H167</f>
        <v>630</v>
      </c>
      <c r="J167" s="53">
        <f>County!AV316</f>
        <v>25015</v>
      </c>
      <c r="K167" s="8"/>
      <c r="L167" s="8"/>
      <c r="M167" s="8"/>
      <c r="N167" s="8"/>
      <c r="O167" s="8"/>
      <c r="P167" s="8"/>
      <c r="Q167" s="8"/>
    </row>
    <row r="168" spans="1:17">
      <c r="A168" s="8">
        <f>IF(County!D317=1,1,IF(County!E317=1,2,IF(County!F317=1,3,0)))</f>
        <v>1</v>
      </c>
      <c r="B168" s="8">
        <f>IF(County!D317=2,1,IF(County!E317=2,2,IF(County!F317=2,3,0)))</f>
        <v>2</v>
      </c>
      <c r="C168" s="8">
        <f>IF(County!D317=3,1,IF(County!E317=3,2,IF(County!F317=3,3,0)))</f>
        <v>0</v>
      </c>
      <c r="D168" s="8">
        <v>4</v>
      </c>
      <c r="E168" s="8" t="str">
        <f>County!A317</f>
        <v>Middlesex</v>
      </c>
      <c r="F168" s="53">
        <f>MAX(County!N317:W317)</f>
        <v>328793</v>
      </c>
      <c r="G168" s="53">
        <f>LARGE(County!N317:W317,2)</f>
        <v>209443</v>
      </c>
      <c r="H168" s="53"/>
      <c r="I168" s="53">
        <f>County!C317-F168-G168-H168</f>
        <v>4519</v>
      </c>
      <c r="J168" s="53">
        <f>County!AV317</f>
        <v>25017</v>
      </c>
      <c r="K168" s="8"/>
      <c r="L168" s="8"/>
      <c r="M168" s="8"/>
      <c r="N168" s="8"/>
      <c r="O168" s="8"/>
      <c r="P168" s="8"/>
      <c r="Q168" s="8"/>
    </row>
    <row r="169" spans="1:17">
      <c r="A169" s="8">
        <f>IF(County!D318=1,1,IF(County!E318=1,2,IF(County!F318=1,3,0)))</f>
        <v>1</v>
      </c>
      <c r="B169" s="8">
        <f>IF(County!D318=2,1,IF(County!E318=2,2,IF(County!F318=2,3,0)))</f>
        <v>2</v>
      </c>
      <c r="C169" s="8">
        <f>IF(County!D318=3,1,IF(County!E318=3,2,IF(County!F318=3,3,0)))</f>
        <v>0</v>
      </c>
      <c r="D169" s="8">
        <v>4</v>
      </c>
      <c r="E169" s="8" t="str">
        <f>County!A318</f>
        <v>Nantucket</v>
      </c>
      <c r="F169" s="53">
        <f>MAX(County!N318:W318)</f>
        <v>1723</v>
      </c>
      <c r="G169" s="53">
        <f>LARGE(County!N318:W318,2)</f>
        <v>1216</v>
      </c>
      <c r="H169" s="53"/>
      <c r="I169" s="53">
        <f>County!C318-F169-G169-H169</f>
        <v>14</v>
      </c>
      <c r="J169" s="53">
        <f>County!AV318</f>
        <v>25019</v>
      </c>
      <c r="K169" s="8"/>
      <c r="L169" s="8"/>
      <c r="M169" s="8"/>
      <c r="N169" s="8"/>
      <c r="O169" s="8"/>
      <c r="P169" s="8"/>
      <c r="Q169" s="8"/>
    </row>
    <row r="170" spans="1:17">
      <c r="A170" s="8">
        <f>IF(County!D319=1,1,IF(County!E319=1,2,IF(County!F319=1,3,0)))</f>
        <v>1</v>
      </c>
      <c r="B170" s="8">
        <f>IF(County!D319=2,1,IF(County!E319=2,2,IF(County!F319=2,3,0)))</f>
        <v>2</v>
      </c>
      <c r="C170" s="8">
        <f>IF(County!D319=3,1,IF(County!E319=3,2,IF(County!F319=3,3,0)))</f>
        <v>0</v>
      </c>
      <c r="D170" s="8">
        <v>4</v>
      </c>
      <c r="E170" s="8" t="str">
        <f>County!A319</f>
        <v>Norfolk</v>
      </c>
      <c r="F170" s="53">
        <f>MAX(County!N319:W319)</f>
        <v>148672</v>
      </c>
      <c r="G170" s="53">
        <f>LARGE(County!N319:W319,2)</f>
        <v>111175</v>
      </c>
      <c r="H170" s="53"/>
      <c r="I170" s="53">
        <f>County!C319-F170-G170-H170</f>
        <v>2193</v>
      </c>
      <c r="J170" s="53">
        <f>County!AV319</f>
        <v>25021</v>
      </c>
      <c r="K170" s="8"/>
      <c r="L170" s="8"/>
      <c r="M170" s="8"/>
      <c r="N170" s="8"/>
      <c r="O170" s="8"/>
      <c r="P170" s="8"/>
      <c r="Q170" s="8"/>
    </row>
    <row r="171" spans="1:17">
      <c r="A171" s="8">
        <f>IF(County!D320=1,1,IF(County!E320=1,2,IF(County!F320=1,3,0)))</f>
        <v>1</v>
      </c>
      <c r="B171" s="8">
        <f>IF(County!D320=2,1,IF(County!E320=2,2,IF(County!F320=2,3,0)))</f>
        <v>2</v>
      </c>
      <c r="C171" s="8">
        <f>IF(County!D320=3,1,IF(County!E320=3,2,IF(County!F320=3,3,0)))</f>
        <v>0</v>
      </c>
      <c r="D171" s="8">
        <v>4</v>
      </c>
      <c r="E171" s="8" t="str">
        <f>County!A320</f>
        <v>Plymouth</v>
      </c>
      <c r="F171" s="53">
        <f>MAX(County!N320:W320)</f>
        <v>83914</v>
      </c>
      <c r="G171" s="53">
        <f>LARGE(County!N320:W320,2)</f>
        <v>78241</v>
      </c>
      <c r="H171" s="53"/>
      <c r="I171" s="53">
        <f>County!C320-F171-G171-H171</f>
        <v>1599</v>
      </c>
      <c r="J171" s="53">
        <f>County!AV320</f>
        <v>25023</v>
      </c>
      <c r="K171" t="str">
        <f>E167</f>
        <v>Hampshire</v>
      </c>
      <c r="L171" t="str">
        <f>E168</f>
        <v>Middlesex</v>
      </c>
      <c r="M171" t="str">
        <f>E169</f>
        <v>Nantucket</v>
      </c>
      <c r="N171" t="str">
        <f>E170</f>
        <v>Norfolk</v>
      </c>
      <c r="O171" t="str">
        <f>E171</f>
        <v>Plymouth</v>
      </c>
      <c r="P171" t="str">
        <f>E172</f>
        <v>Suffolk</v>
      </c>
      <c r="Q171" t="str">
        <f>E173</f>
        <v>Worcester</v>
      </c>
    </row>
    <row r="172" spans="1:17">
      <c r="A172" s="8">
        <f>IF(County!D321=1,1,IF(County!E321=1,2,IF(County!F321=1,3,0)))</f>
        <v>1</v>
      </c>
      <c r="B172" s="8">
        <f>IF(County!D321=2,1,IF(County!E321=2,2,IF(County!F321=2,3,0)))</f>
        <v>2</v>
      </c>
      <c r="C172" s="8">
        <f>IF(County!D321=3,1,IF(County!E321=3,2,IF(County!F321=3,3,0)))</f>
        <v>0</v>
      </c>
      <c r="D172" s="8">
        <v>4</v>
      </c>
      <c r="E172" s="8" t="str">
        <f>County!A321</f>
        <v>Suffolk</v>
      </c>
      <c r="F172" s="53">
        <f>MAX(County!N321:W321)</f>
        <v>117988</v>
      </c>
      <c r="G172" s="53">
        <f>LARGE(County!N321:W321,2)</f>
        <v>50348</v>
      </c>
      <c r="H172" s="53"/>
      <c r="I172" s="53">
        <f>County!C321-F172-G172-H172</f>
        <v>1455</v>
      </c>
      <c r="J172" s="53">
        <f>County!AV321</f>
        <v>25025</v>
      </c>
    </row>
    <row r="173" spans="1:17">
      <c r="A173" s="8">
        <f>IF(County!D322=1,1,IF(County!E322=1,2,IF(County!F322=1,3,0)))</f>
        <v>1</v>
      </c>
      <c r="B173" s="8">
        <f>IF(County!D322=2,1,IF(County!E322=2,2,IF(County!F322=2,3,0)))</f>
        <v>2</v>
      </c>
      <c r="C173" s="8">
        <f>IF(County!D322=3,1,IF(County!E322=3,2,IF(County!F322=3,3,0)))</f>
        <v>0</v>
      </c>
      <c r="D173" s="8">
        <v>4</v>
      </c>
      <c r="E173" s="8" t="str">
        <f>County!A322</f>
        <v>Worcester</v>
      </c>
      <c r="F173" s="53">
        <f>MAX(County!N322:W322)</f>
        <v>133598</v>
      </c>
      <c r="G173" s="53">
        <f>LARGE(County!N322:W322,2)</f>
        <v>110126</v>
      </c>
      <c r="H173" s="53"/>
      <c r="I173" s="53">
        <f>County!C322-F173-G173-H173</f>
        <v>2382</v>
      </c>
      <c r="J173" s="53">
        <f>County!AV322</f>
        <v>25027</v>
      </c>
    </row>
    <row r="174" spans="1:17">
      <c r="A174" s="8"/>
      <c r="B174" s="8"/>
      <c r="C174" s="8"/>
      <c r="D174" s="8"/>
      <c r="E174" s="8"/>
      <c r="F174" s="53"/>
      <c r="G174" s="53"/>
      <c r="H174" s="53"/>
      <c r="I174" s="53"/>
      <c r="J174" s="8"/>
    </row>
    <row r="185" spans="1:17">
      <c r="A185" s="52" t="s">
        <v>1233</v>
      </c>
    </row>
    <row r="186" spans="1:17">
      <c r="A186" s="8">
        <v>1</v>
      </c>
      <c r="B186" s="8">
        <v>2</v>
      </c>
      <c r="C186" s="8">
        <v>3</v>
      </c>
      <c r="D186" s="8">
        <v>4</v>
      </c>
      <c r="E186" s="8" t="s">
        <v>1535</v>
      </c>
      <c r="F186" s="53" t="s">
        <v>1530</v>
      </c>
      <c r="G186" s="53" t="s">
        <v>1531</v>
      </c>
      <c r="H186" s="53" t="s">
        <v>1532</v>
      </c>
      <c r="I186" s="53" t="s">
        <v>577</v>
      </c>
      <c r="J186" s="8" t="s">
        <v>2301</v>
      </c>
      <c r="K186" s="8" t="str">
        <f>E187</f>
        <v>Bristol</v>
      </c>
      <c r="L186" s="8" t="str">
        <f>E188</f>
        <v>Kent</v>
      </c>
      <c r="M186" s="8" t="str">
        <f>E189</f>
        <v>Newport</v>
      </c>
      <c r="N186" s="8" t="str">
        <f>E190</f>
        <v>Providence</v>
      </c>
      <c r="O186" s="8" t="str">
        <f>E191</f>
        <v>Washington</v>
      </c>
      <c r="P186" s="8"/>
    </row>
    <row r="187" spans="1:17">
      <c r="A187" s="8">
        <f>IF(County!D1287=1,1,IF(County!E1287=1,2,IF(County!F1287=1,3,0)))</f>
        <v>2</v>
      </c>
      <c r="B187" s="8">
        <f>IF(County!D1287=2,1,IF(County!E1287=2,2,IF(County!F1287=2,3,0)))</f>
        <v>1</v>
      </c>
      <c r="C187" s="8">
        <f>IF(County!D1287=3,1,IF(County!E1287=3,2,IF(County!F1287=3,3,0)))</f>
        <v>0</v>
      </c>
      <c r="D187" s="8">
        <v>4</v>
      </c>
      <c r="E187" s="8" t="str">
        <f>County!A1287</f>
        <v>Bristol</v>
      </c>
      <c r="F187" s="53">
        <f>MAX(County!N1287:W1287)</f>
        <v>12876</v>
      </c>
      <c r="G187" s="53">
        <f>LARGE(County!N1287:W1287,2)</f>
        <v>5393</v>
      </c>
      <c r="H187" s="53"/>
      <c r="I187" s="53">
        <f>County!C1287-F187-G187-H187</f>
        <v>0</v>
      </c>
      <c r="J187" s="53">
        <f>County!AV1287</f>
        <v>44001</v>
      </c>
      <c r="K187" s="8"/>
      <c r="L187" s="8"/>
      <c r="M187" s="8"/>
      <c r="N187" s="8"/>
      <c r="O187" s="8"/>
      <c r="P187" s="8"/>
      <c r="Q187" s="8"/>
    </row>
    <row r="188" spans="1:17">
      <c r="A188" s="8">
        <f>IF(County!D1288=1,1,IF(County!E1288=1,2,IF(County!F1288=1,3,0)))</f>
        <v>2</v>
      </c>
      <c r="B188" s="8">
        <f>IF(County!D1288=2,1,IF(County!E1288=2,2,IF(County!F1288=2,3,0)))</f>
        <v>1</v>
      </c>
      <c r="C188" s="8">
        <f>IF(County!D1288=3,1,IF(County!E1288=3,2,IF(County!F1288=3,3,0)))</f>
        <v>0</v>
      </c>
      <c r="D188" s="8">
        <v>4</v>
      </c>
      <c r="E188" s="8" t="str">
        <f>County!A1288</f>
        <v>Kent</v>
      </c>
      <c r="F188" s="53">
        <f>MAX(County!N1288:W1288)</f>
        <v>43820</v>
      </c>
      <c r="G188" s="53">
        <f>LARGE(County!N1288:W1288,2)</f>
        <v>21891</v>
      </c>
      <c r="H188" s="53"/>
      <c r="I188" s="53">
        <f>County!C1288-F188-G188-H188</f>
        <v>0</v>
      </c>
      <c r="J188" s="53">
        <f>County!AV1288</f>
        <v>44003</v>
      </c>
      <c r="K188" s="8"/>
      <c r="L188" s="8"/>
      <c r="M188" s="8"/>
      <c r="N188" s="8"/>
      <c r="O188" s="8"/>
      <c r="P188" s="8"/>
      <c r="Q188" s="8"/>
    </row>
    <row r="189" spans="1:17">
      <c r="A189" s="8">
        <f>IF(County!D1289=1,1,IF(County!E1289=1,2,IF(County!F1289=1,3,0)))</f>
        <v>2</v>
      </c>
      <c r="B189" s="8">
        <f>IF(County!D1289=2,1,IF(County!E1289=2,2,IF(County!F1289=2,3,0)))</f>
        <v>1</v>
      </c>
      <c r="C189" s="8">
        <f>IF(County!D1289=3,1,IF(County!E1289=3,2,IF(County!F1289=3,3,0)))</f>
        <v>0</v>
      </c>
      <c r="D189" s="8">
        <v>4</v>
      </c>
      <c r="E189" s="8" t="str">
        <f>County!A1289</f>
        <v>Newport</v>
      </c>
      <c r="F189" s="53">
        <f>MAX(County!N1289:W1289)</f>
        <v>19892</v>
      </c>
      <c r="G189" s="53">
        <f>LARGE(County!N1289:W1289,2)</f>
        <v>8875</v>
      </c>
      <c r="H189" s="53"/>
      <c r="I189" s="53">
        <f>County!C1289-F189-G189-H189</f>
        <v>0</v>
      </c>
      <c r="J189" s="53">
        <f>County!AV1289</f>
        <v>44005</v>
      </c>
      <c r="K189" s="8"/>
      <c r="L189" s="8"/>
      <c r="M189" s="8"/>
      <c r="N189" s="8"/>
      <c r="O189" s="8"/>
      <c r="P189" s="8"/>
      <c r="Q189" s="8"/>
    </row>
    <row r="190" spans="1:17">
      <c r="A190" s="8">
        <f>IF(County!D1290=1,1,IF(County!E1290=1,2,IF(County!F1290=1,3,0)))</f>
        <v>2</v>
      </c>
      <c r="B190" s="8">
        <f>IF(County!D1290=2,1,IF(County!E1290=2,2,IF(County!F1290=2,3,0)))</f>
        <v>1</v>
      </c>
      <c r="C190" s="8">
        <f>IF(County!D1290=3,1,IF(County!E1290=3,2,IF(County!F1290=3,3,0)))</f>
        <v>0</v>
      </c>
      <c r="D190" s="8">
        <v>4</v>
      </c>
      <c r="E190" s="8" t="str">
        <f>County!A1290</f>
        <v>Providence</v>
      </c>
      <c r="F190" s="53">
        <f>MAX(County!N1290:W1290)</f>
        <v>117481</v>
      </c>
      <c r="G190" s="53">
        <f>LARGE(County!N1290:W1290,2)</f>
        <v>73698</v>
      </c>
      <c r="H190" s="53"/>
      <c r="I190" s="53">
        <f>County!C1290-F190-G190-H190</f>
        <v>0</v>
      </c>
      <c r="J190" s="53">
        <f>County!AV1290</f>
        <v>44007</v>
      </c>
      <c r="K190" s="8"/>
      <c r="L190" s="8"/>
      <c r="M190" s="8"/>
      <c r="N190" s="8"/>
      <c r="O190" s="8"/>
      <c r="P190" s="8"/>
      <c r="Q190" s="8"/>
    </row>
    <row r="191" spans="1:17">
      <c r="A191" s="8">
        <f>IF(County!D1291=1,1,IF(County!E1291=1,2,IF(County!F1291=1,3,0)))</f>
        <v>2</v>
      </c>
      <c r="B191" s="8">
        <f>IF(County!D1291=2,1,IF(County!E1291=2,2,IF(County!F1291=2,3,0)))</f>
        <v>1</v>
      </c>
      <c r="C191" s="8">
        <f>IF(County!D1291=3,1,IF(County!E1291=3,2,IF(County!F1291=3,3,0)))</f>
        <v>0</v>
      </c>
      <c r="D191" s="8">
        <v>4</v>
      </c>
      <c r="E191" s="8" t="str">
        <f>County!A1291</f>
        <v>Washington</v>
      </c>
      <c r="F191" s="53">
        <f>MAX(County!N1291:W1291)</f>
        <v>28787</v>
      </c>
      <c r="G191" s="53">
        <f>LARGE(County!N1291:W1291,2)</f>
        <v>12675</v>
      </c>
      <c r="H191" s="53"/>
      <c r="I191" s="53">
        <f>County!C1291-F191-G191-H191</f>
        <v>0</v>
      </c>
      <c r="J191" s="53">
        <f>County!AV1291</f>
        <v>44009</v>
      </c>
      <c r="K191" s="8"/>
      <c r="L191" s="8"/>
      <c r="M191" s="8"/>
      <c r="N191" s="8"/>
      <c r="O191" s="8"/>
      <c r="P191" s="8"/>
      <c r="Q191" s="8"/>
    </row>
    <row r="192" spans="1:17">
      <c r="A192" s="8"/>
      <c r="B192" s="8"/>
      <c r="C192" s="8"/>
      <c r="D192" s="8"/>
      <c r="E192" s="8"/>
      <c r="F192" s="53"/>
      <c r="G192" s="53"/>
      <c r="H192" s="53"/>
      <c r="I192" s="53"/>
      <c r="J192" s="53"/>
      <c r="K192" s="8"/>
      <c r="L192" s="8"/>
      <c r="M192" s="8"/>
      <c r="N192" s="8"/>
      <c r="O192" s="8"/>
      <c r="P192" s="8"/>
      <c r="Q192" s="8"/>
    </row>
    <row r="193" spans="1:17">
      <c r="A193" s="8"/>
      <c r="B193" s="8"/>
      <c r="C193" s="8"/>
      <c r="D193" s="8"/>
      <c r="E193" s="8"/>
      <c r="F193" s="53"/>
      <c r="G193" s="53"/>
      <c r="H193" s="53"/>
      <c r="I193" s="53"/>
      <c r="J193" s="53"/>
      <c r="K193" s="8"/>
      <c r="L193" s="8"/>
      <c r="M193" s="8"/>
      <c r="N193" s="8"/>
      <c r="O193" s="8"/>
      <c r="P193" s="8"/>
      <c r="Q193" s="8"/>
    </row>
    <row r="194" spans="1:17">
      <c r="A194" s="8"/>
      <c r="B194" s="8"/>
      <c r="C194" s="8"/>
      <c r="D194" s="8"/>
      <c r="E194" s="8"/>
      <c r="F194" s="53"/>
      <c r="G194" s="53"/>
      <c r="H194" s="53"/>
      <c r="I194" s="53"/>
      <c r="J194" s="53"/>
      <c r="K194" s="8"/>
      <c r="L194" s="8"/>
      <c r="M194" s="8"/>
      <c r="N194" s="8"/>
      <c r="O194" s="8"/>
      <c r="P194" s="8"/>
      <c r="Q194" s="8"/>
    </row>
    <row r="195" spans="1:17">
      <c r="A195" s="8"/>
      <c r="B195" s="8"/>
      <c r="C195" s="8"/>
      <c r="D195" s="8"/>
      <c r="E195" s="8"/>
      <c r="F195" s="53"/>
      <c r="G195" s="53"/>
      <c r="H195" s="53"/>
      <c r="I195" s="53"/>
      <c r="J195" s="53"/>
      <c r="K195" s="8"/>
      <c r="L195" s="8"/>
      <c r="M195" s="8"/>
      <c r="N195" s="8"/>
      <c r="O195" s="8"/>
      <c r="P195" s="8"/>
      <c r="Q195" s="8"/>
    </row>
    <row r="196" spans="1:17">
      <c r="A196" s="8"/>
      <c r="B196" s="8"/>
      <c r="C196" s="8"/>
      <c r="D196" s="8"/>
      <c r="E196" s="8"/>
      <c r="F196" s="53"/>
      <c r="G196" s="53"/>
      <c r="H196" s="53"/>
      <c r="I196" s="53"/>
      <c r="J196" s="53"/>
      <c r="K196" s="8"/>
      <c r="L196" s="8"/>
      <c r="M196" s="8"/>
      <c r="N196" s="8"/>
      <c r="O196" s="8"/>
      <c r="P196" s="8"/>
      <c r="Q196" s="8"/>
    </row>
    <row r="197" spans="1:17">
      <c r="A197" s="8"/>
      <c r="B197" s="8"/>
      <c r="C197" s="8"/>
      <c r="D197" s="8"/>
      <c r="E197" s="8"/>
      <c r="F197" s="53"/>
      <c r="G197" s="53"/>
      <c r="H197" s="53"/>
      <c r="I197" s="53"/>
      <c r="J197" s="53"/>
      <c r="K197" s="8"/>
      <c r="L197" s="8"/>
      <c r="M197" s="8"/>
      <c r="N197" s="8"/>
      <c r="O197" s="8"/>
      <c r="P197" s="8"/>
      <c r="Q197" s="8"/>
    </row>
    <row r="198" spans="1:17">
      <c r="A198" s="8"/>
      <c r="B198" s="8"/>
      <c r="C198" s="8"/>
      <c r="D198" s="8"/>
      <c r="E198" s="8"/>
      <c r="F198" s="53"/>
      <c r="G198" s="53"/>
      <c r="H198" s="53"/>
      <c r="I198" s="53"/>
      <c r="J198" s="53"/>
    </row>
    <row r="199" spans="1:17">
      <c r="A199" s="52" t="s">
        <v>2254</v>
      </c>
    </row>
    <row r="200" spans="1:17">
      <c r="A200" s="8">
        <v>1</v>
      </c>
      <c r="B200" s="8">
        <v>2</v>
      </c>
      <c r="C200" s="8">
        <v>3</v>
      </c>
      <c r="D200" s="8">
        <v>4</v>
      </c>
      <c r="E200" s="8" t="s">
        <v>1535</v>
      </c>
      <c r="F200" s="53" t="s">
        <v>1530</v>
      </c>
      <c r="G200" s="53" t="s">
        <v>1531</v>
      </c>
      <c r="H200" s="53" t="s">
        <v>1532</v>
      </c>
      <c r="I200" s="53" t="s">
        <v>577</v>
      </c>
      <c r="J200" s="8" t="s">
        <v>2301</v>
      </c>
      <c r="K200" s="8" t="str">
        <f>E201</f>
        <v>Addison</v>
      </c>
      <c r="L200" s="8" t="str">
        <f>E202</f>
        <v>Bennington</v>
      </c>
      <c r="M200" s="8" t="str">
        <f>E203</f>
        <v>Caledonia</v>
      </c>
      <c r="N200" s="8" t="str">
        <f>E204</f>
        <v>Chittenden</v>
      </c>
      <c r="O200" s="8" t="str">
        <f>E205</f>
        <v>Essex</v>
      </c>
      <c r="P200" s="8" t="str">
        <f>E206</f>
        <v>Franklin</v>
      </c>
      <c r="Q200" t="str">
        <f>E207</f>
        <v>Grand Isle</v>
      </c>
    </row>
    <row r="201" spans="1:17">
      <c r="A201" s="8">
        <f>IF(County!D1678=1,1,IF(County!E1678=1,2,IF(County!F1678=1,3,0)))</f>
        <v>2</v>
      </c>
      <c r="B201" s="8">
        <f>IF(County!D1678=2,1,IF(County!E1678=2,2,IF(County!F1678=2,3,0)))</f>
        <v>1</v>
      </c>
      <c r="C201" s="8">
        <f>IF(County!D1678=3,1,IF(County!E1678=3,2,IF(County!F1678=3,3,0)))</f>
        <v>3</v>
      </c>
      <c r="D201" s="8">
        <v>4</v>
      </c>
      <c r="E201" s="8" t="str">
        <f>County!A1678</f>
        <v>Addison</v>
      </c>
      <c r="F201" s="53">
        <f>MAX(County!N1678:W1678)</f>
        <v>6381</v>
      </c>
      <c r="G201" s="53">
        <f>LARGE(County!N1678:W1678,2)</f>
        <v>5382</v>
      </c>
      <c r="H201" s="53"/>
      <c r="I201" s="53">
        <f>County!C1678-F201-G201-H201</f>
        <v>1088</v>
      </c>
      <c r="J201" s="53">
        <f>County!AV1678</f>
        <v>50001</v>
      </c>
      <c r="K201" s="8"/>
      <c r="L201" s="8"/>
      <c r="M201" s="8"/>
      <c r="N201" s="8"/>
      <c r="O201" s="8"/>
      <c r="P201" s="8"/>
      <c r="Q201" s="8"/>
    </row>
    <row r="202" spans="1:17">
      <c r="A202" s="8">
        <f>IF(County!D1679=1,1,IF(County!E1679=1,2,IF(County!F1679=1,3,0)))</f>
        <v>2</v>
      </c>
      <c r="B202" s="8">
        <f>IF(County!D1679=2,1,IF(County!E1679=2,2,IF(County!F1679=2,3,0)))</f>
        <v>1</v>
      </c>
      <c r="C202" s="8">
        <f>IF(County!D1679=3,1,IF(County!E1679=3,2,IF(County!F1679=3,3,0)))</f>
        <v>3</v>
      </c>
      <c r="D202" s="8">
        <v>4</v>
      </c>
      <c r="E202" s="8" t="str">
        <f>County!A1679</f>
        <v>Bennington</v>
      </c>
      <c r="F202" s="53">
        <f>MAX(County!N1679:W1679)</f>
        <v>7031</v>
      </c>
      <c r="G202" s="53">
        <f>LARGE(County!N1679:W1679,2)</f>
        <v>4959</v>
      </c>
      <c r="H202" s="53"/>
      <c r="I202" s="53">
        <f>County!C1679-F202-G202-H202</f>
        <v>1105</v>
      </c>
      <c r="J202" s="53">
        <f>County!AV1679</f>
        <v>50003</v>
      </c>
      <c r="K202" s="8"/>
      <c r="L202" s="8"/>
      <c r="M202" s="8"/>
      <c r="N202" s="8"/>
      <c r="O202" s="8"/>
      <c r="P202" s="8"/>
      <c r="Q202" s="8"/>
    </row>
    <row r="203" spans="1:17">
      <c r="A203" s="8">
        <f>IF(County!D1680=1,1,IF(County!E1680=1,2,IF(County!F1680=1,3,0)))</f>
        <v>2</v>
      </c>
      <c r="B203" s="8">
        <f>IF(County!D1680=2,1,IF(County!E1680=2,2,IF(County!F1680=2,3,0)))</f>
        <v>1</v>
      </c>
      <c r="C203" s="8">
        <f>IF(County!D1680=3,1,IF(County!E1680=3,2,IF(County!F1680=3,3,0)))</f>
        <v>3</v>
      </c>
      <c r="D203" s="8">
        <v>4</v>
      </c>
      <c r="E203" s="8" t="str">
        <f>County!A1680</f>
        <v>Caledonia</v>
      </c>
      <c r="F203" s="53">
        <f>MAX(County!N1680:W1680)</f>
        <v>4478</v>
      </c>
      <c r="G203" s="53">
        <f>LARGE(County!N1680:W1680,2)</f>
        <v>3355</v>
      </c>
      <c r="H203" s="53"/>
      <c r="I203" s="53">
        <f>County!C1680-F203-G203-H203</f>
        <v>1047</v>
      </c>
      <c r="J203" s="53">
        <f>County!AV1680</f>
        <v>50005</v>
      </c>
      <c r="K203" s="8"/>
      <c r="L203" s="8"/>
      <c r="M203" s="8"/>
      <c r="N203" s="8"/>
      <c r="O203" s="8"/>
      <c r="P203" s="8"/>
      <c r="Q203" s="8"/>
    </row>
    <row r="204" spans="1:17">
      <c r="A204" s="8">
        <f>IF(County!D1681=1,1,IF(County!E1681=1,2,IF(County!F1681=1,3,0)))</f>
        <v>2</v>
      </c>
      <c r="B204" s="8">
        <f>IF(County!D1681=2,1,IF(County!E1681=2,2,IF(County!F1681=2,3,0)))</f>
        <v>1</v>
      </c>
      <c r="C204" s="8">
        <f>IF(County!D1681=3,1,IF(County!E1681=3,2,IF(County!F1681=3,3,0)))</f>
        <v>3</v>
      </c>
      <c r="D204" s="8">
        <v>4</v>
      </c>
      <c r="E204" s="8" t="str">
        <f>County!A1681</f>
        <v>Chittenden</v>
      </c>
      <c r="F204" s="53">
        <f>MAX(County!N1681:W1681)</f>
        <v>25512</v>
      </c>
      <c r="G204" s="53">
        <f>LARGE(County!N1681:W1681,2)</f>
        <v>22230</v>
      </c>
      <c r="H204" s="53"/>
      <c r="I204" s="53">
        <f>County!C1681-F204-G204-H204</f>
        <v>4083</v>
      </c>
      <c r="J204" s="53">
        <f>County!AV1681</f>
        <v>50007</v>
      </c>
      <c r="K204" s="8"/>
      <c r="L204" s="8"/>
      <c r="M204" s="8"/>
      <c r="N204" s="8"/>
      <c r="O204" s="8"/>
      <c r="P204" s="8"/>
      <c r="Q204" s="8"/>
    </row>
    <row r="205" spans="1:17">
      <c r="A205" s="8">
        <f>IF(County!D1682=1,1,IF(County!E1682=1,2,IF(County!F1682=1,3,0)))</f>
        <v>2</v>
      </c>
      <c r="B205" s="8">
        <f>IF(County!D1682=2,1,IF(County!E1682=2,2,IF(County!F1682=2,3,0)))</f>
        <v>1</v>
      </c>
      <c r="C205" s="8">
        <f>IF(County!D1682=3,1,IF(County!E1682=3,2,IF(County!F1682=3,3,0)))</f>
        <v>3</v>
      </c>
      <c r="D205" s="8">
        <v>4</v>
      </c>
      <c r="E205" s="8" t="str">
        <f>County!A1682</f>
        <v>Essex</v>
      </c>
      <c r="F205" s="53">
        <f>MAX(County!N1682:W1682)</f>
        <v>1029</v>
      </c>
      <c r="G205" s="53">
        <f>LARGE(County!N1682:W1682,2)</f>
        <v>736</v>
      </c>
      <c r="H205" s="53"/>
      <c r="I205" s="53">
        <f>County!C1682-F205-G205-H205</f>
        <v>219</v>
      </c>
      <c r="J205" s="53">
        <f>County!AV1682</f>
        <v>50009</v>
      </c>
      <c r="K205" s="8"/>
      <c r="L205" s="8"/>
      <c r="M205" s="8"/>
      <c r="N205" s="8"/>
      <c r="O205" s="8"/>
      <c r="P205" s="8"/>
      <c r="Q205" s="8"/>
    </row>
    <row r="206" spans="1:17">
      <c r="A206" s="8">
        <f>IF(County!D1683=1,1,IF(County!E1683=1,2,IF(County!F1683=1,3,0)))</f>
        <v>2</v>
      </c>
      <c r="B206" s="8">
        <f>IF(County!D1683=2,1,IF(County!E1683=2,2,IF(County!F1683=2,3,0)))</f>
        <v>1</v>
      </c>
      <c r="C206" s="8">
        <f>IF(County!D1683=3,1,IF(County!E1683=3,2,IF(County!F1683=3,3,0)))</f>
        <v>3</v>
      </c>
      <c r="D206" s="8">
        <v>4</v>
      </c>
      <c r="E206" s="8" t="str">
        <f>County!A1683</f>
        <v>Franklin</v>
      </c>
      <c r="F206" s="53">
        <f>MAX(County!N1683:W1683)</f>
        <v>6824</v>
      </c>
      <c r="G206" s="53">
        <f>LARGE(County!N1683:W1683,2)</f>
        <v>6151</v>
      </c>
      <c r="H206" s="53"/>
      <c r="I206" s="53">
        <f>County!C1683-F206-G206-H206</f>
        <v>1135</v>
      </c>
      <c r="J206" s="53">
        <f>County!AV1683</f>
        <v>50011</v>
      </c>
      <c r="K206" s="8"/>
      <c r="L206" s="8"/>
      <c r="M206" s="8"/>
      <c r="N206" s="8"/>
      <c r="O206" s="8"/>
      <c r="P206" s="8"/>
      <c r="Q206" s="8"/>
    </row>
    <row r="207" spans="1:17">
      <c r="A207" s="8">
        <f>IF(County!D1684=1,1,IF(County!E1684=1,2,IF(County!F1684=1,3,0)))</f>
        <v>2</v>
      </c>
      <c r="B207" s="8">
        <f>IF(County!D1684=2,1,IF(County!E1684=2,2,IF(County!F1684=2,3,0)))</f>
        <v>1</v>
      </c>
      <c r="C207" s="8">
        <f>IF(County!D1684=3,1,IF(County!E1684=3,2,IF(County!F1684=3,3,0)))</f>
        <v>3</v>
      </c>
      <c r="D207" s="8">
        <v>4</v>
      </c>
      <c r="E207" s="8" t="str">
        <f>County!A1684</f>
        <v>Grand Isle</v>
      </c>
      <c r="F207" s="53">
        <f>MAX(County!N1684:W1684)</f>
        <v>1281</v>
      </c>
      <c r="G207" s="53">
        <f>LARGE(County!N1684:W1684,2)</f>
        <v>1178</v>
      </c>
      <c r="H207" s="53"/>
      <c r="I207" s="53">
        <f>County!C1684-F207-G207-H207</f>
        <v>158</v>
      </c>
      <c r="J207" s="53">
        <f>County!AV1684</f>
        <v>50013</v>
      </c>
      <c r="K207" s="8"/>
      <c r="L207" s="8"/>
      <c r="M207" s="8"/>
      <c r="N207" s="8"/>
      <c r="O207" s="8"/>
      <c r="P207" s="8"/>
      <c r="Q207" s="8"/>
    </row>
    <row r="208" spans="1:17">
      <c r="A208" s="8">
        <f>IF(County!D1685=1,1,IF(County!E1685=1,2,IF(County!F1685=1,3,0)))</f>
        <v>2</v>
      </c>
      <c r="B208" s="8">
        <f>IF(County!D1685=2,1,IF(County!E1685=2,2,IF(County!F1685=2,3,0)))</f>
        <v>1</v>
      </c>
      <c r="C208" s="8">
        <f>IF(County!D1685=3,1,IF(County!E1685=3,2,IF(County!F1685=3,3,0)))</f>
        <v>3</v>
      </c>
      <c r="D208" s="8">
        <v>4</v>
      </c>
      <c r="E208" s="8" t="str">
        <f>County!A1685</f>
        <v>Lamoille</v>
      </c>
      <c r="F208" s="53">
        <f>MAX(County!N1685:W1685)</f>
        <v>3780</v>
      </c>
      <c r="G208" s="53">
        <f>LARGE(County!N1685:W1685,2)</f>
        <v>3235</v>
      </c>
      <c r="H208" s="53"/>
      <c r="I208" s="53">
        <f>County!C1685-F208-G208-H208</f>
        <v>501</v>
      </c>
      <c r="J208" s="53">
        <f>County!AV1685</f>
        <v>50015</v>
      </c>
      <c r="K208" s="8"/>
      <c r="L208" s="8"/>
      <c r="M208" s="8"/>
      <c r="N208" s="8"/>
      <c r="O208" s="8"/>
      <c r="P208" s="8"/>
      <c r="Q208" s="8"/>
    </row>
    <row r="209" spans="1:17">
      <c r="A209" s="8">
        <f>IF(County!D1686=1,1,IF(County!E1686=1,2,IF(County!F1686=1,3,0)))</f>
        <v>2</v>
      </c>
      <c r="B209" s="8">
        <f>IF(County!D1686=2,1,IF(County!E1686=2,2,IF(County!F1686=2,3,0)))</f>
        <v>1</v>
      </c>
      <c r="C209" s="8">
        <f>IF(County!D1686=3,1,IF(County!E1686=3,2,IF(County!F1686=3,3,0)))</f>
        <v>3</v>
      </c>
      <c r="D209" s="8">
        <v>4</v>
      </c>
      <c r="E209" s="8" t="str">
        <f>County!A1686</f>
        <v>Orange</v>
      </c>
      <c r="F209" s="53">
        <f>MAX(County!N1686:W1686)</f>
        <v>5305</v>
      </c>
      <c r="G209" s="53">
        <f>LARGE(County!N1686:W1686,2)</f>
        <v>4165</v>
      </c>
      <c r="H209" s="53"/>
      <c r="I209" s="53">
        <f>County!C1686-F209-G209-H209</f>
        <v>853</v>
      </c>
      <c r="J209" s="53">
        <f>County!AV1686</f>
        <v>50017</v>
      </c>
      <c r="K209" s="8"/>
      <c r="L209" s="8"/>
      <c r="M209" s="8"/>
      <c r="N209" s="8"/>
      <c r="O209" s="8"/>
      <c r="P209" s="8"/>
      <c r="Q209" s="8"/>
    </row>
    <row r="210" spans="1:17">
      <c r="A210" s="8">
        <f>IF(County!D1687=1,1,IF(County!E1687=1,2,IF(County!F1687=1,3,0)))</f>
        <v>2</v>
      </c>
      <c r="B210" s="8">
        <f>IF(County!D1687=2,1,IF(County!E1687=2,2,IF(County!F1687=2,3,0)))</f>
        <v>1</v>
      </c>
      <c r="C210" s="8">
        <f>IF(County!D1687=3,1,IF(County!E1687=3,2,IF(County!F1687=3,3,0)))</f>
        <v>3</v>
      </c>
      <c r="D210" s="8">
        <v>4</v>
      </c>
      <c r="E210" s="8" t="str">
        <f>County!A1687</f>
        <v>Orleans</v>
      </c>
      <c r="F210" s="53">
        <f>MAX(County!N1687:W1687)</f>
        <v>4215</v>
      </c>
      <c r="G210" s="53">
        <f>LARGE(County!N1687:W1687,2)</f>
        <v>3800</v>
      </c>
      <c r="H210" s="53"/>
      <c r="I210" s="53">
        <f>County!C1687-F210-G210-H210</f>
        <v>924</v>
      </c>
      <c r="J210" s="53">
        <f>County!AV1687</f>
        <v>50019</v>
      </c>
      <c r="K210" s="8"/>
      <c r="L210" s="8"/>
      <c r="M210" s="8"/>
      <c r="N210" s="8"/>
      <c r="O210" s="8"/>
      <c r="P210" s="8"/>
      <c r="Q210" s="8"/>
    </row>
    <row r="211" spans="1:17">
      <c r="A211" s="8">
        <f>IF(County!D1688=1,1,IF(County!E1688=1,2,IF(County!F1688=1,3,0)))</f>
        <v>2</v>
      </c>
      <c r="B211" s="8">
        <f>IF(County!D1688=2,1,IF(County!E1688=2,2,IF(County!F1688=2,3,0)))</f>
        <v>1</v>
      </c>
      <c r="C211" s="8">
        <f>IF(County!D1688=3,1,IF(County!E1688=3,2,IF(County!F1688=3,3,0)))</f>
        <v>3</v>
      </c>
      <c r="D211" s="8">
        <v>4</v>
      </c>
      <c r="E211" s="8" t="str">
        <f>County!A1688</f>
        <v>Rutland</v>
      </c>
      <c r="F211" s="53">
        <f>MAX(County!N1688:W1688)</f>
        <v>11315</v>
      </c>
      <c r="G211" s="53">
        <f>LARGE(County!N1688:W1688,2)</f>
        <v>7463</v>
      </c>
      <c r="H211" s="53"/>
      <c r="I211" s="53">
        <f>County!C1688-F211-G211-H211</f>
        <v>3675</v>
      </c>
      <c r="J211" s="53">
        <f>County!AV1688</f>
        <v>50021</v>
      </c>
      <c r="K211" s="8"/>
      <c r="L211" s="8"/>
      <c r="M211" s="8"/>
      <c r="N211" s="8"/>
      <c r="O211" s="8"/>
      <c r="P211" s="8"/>
      <c r="Q211" s="8"/>
    </row>
    <row r="212" spans="1:17">
      <c r="A212" s="8">
        <f>IF(County!D1689=1,1,IF(County!E1689=1,2,IF(County!F1689=1,3,0)))</f>
        <v>2</v>
      </c>
      <c r="B212" s="8">
        <f>IF(County!D1689=2,1,IF(County!E1689=2,2,IF(County!F1689=2,3,0)))</f>
        <v>1</v>
      </c>
      <c r="C212" s="8">
        <f>IF(County!D1689=3,1,IF(County!E1689=3,2,IF(County!F1689=3,3,0)))</f>
        <v>3</v>
      </c>
      <c r="D212" s="8">
        <v>4</v>
      </c>
      <c r="E212" s="8" t="str">
        <f>County!A1689</f>
        <v>Washington</v>
      </c>
      <c r="F212" s="53">
        <f>MAX(County!N1689:W1689)</f>
        <v>11513</v>
      </c>
      <c r="G212" s="53">
        <f>LARGE(County!N1689:W1689,2)</f>
        <v>8830</v>
      </c>
      <c r="H212" s="53"/>
      <c r="I212" s="53">
        <f>County!C1689-F212-G212-H212</f>
        <v>1735</v>
      </c>
      <c r="J212" s="53">
        <f>County!AV1689</f>
        <v>50023</v>
      </c>
      <c r="K212" t="str">
        <f>E208</f>
        <v>Lamoille</v>
      </c>
      <c r="L212" t="str">
        <f>E209</f>
        <v>Orange</v>
      </c>
      <c r="M212" t="str">
        <f>E210</f>
        <v>Orleans</v>
      </c>
      <c r="N212" t="str">
        <f>E211</f>
        <v>Rutland</v>
      </c>
      <c r="O212" t="str">
        <f>E212</f>
        <v>Washington</v>
      </c>
      <c r="P212" t="str">
        <f>E213</f>
        <v>Windham</v>
      </c>
      <c r="Q212" t="str">
        <f>E214</f>
        <v>Windsor</v>
      </c>
    </row>
    <row r="213" spans="1:17">
      <c r="A213" s="8">
        <f>IF(County!D1690=1,1,IF(County!E1690=1,2,IF(County!F1690=1,3,0)))</f>
        <v>2</v>
      </c>
      <c r="B213" s="8">
        <f>IF(County!D1690=2,1,IF(County!E1690=2,2,IF(County!F1690=2,3,0)))</f>
        <v>1</v>
      </c>
      <c r="C213" s="8">
        <f>IF(County!D1690=3,1,IF(County!E1690=3,2,IF(County!F1690=3,3,0)))</f>
        <v>3</v>
      </c>
      <c r="D213" s="8">
        <v>4</v>
      </c>
      <c r="E213" s="8" t="str">
        <f>County!A1690</f>
        <v>Windham</v>
      </c>
      <c r="F213" s="53">
        <f>MAX(County!N1690:W1690)</f>
        <v>7183</v>
      </c>
      <c r="G213" s="53">
        <f>LARGE(County!N1690:W1690,2)</f>
        <v>6174</v>
      </c>
      <c r="H213" s="53"/>
      <c r="I213" s="53">
        <f>County!C1690-F213-G213-H213</f>
        <v>1170</v>
      </c>
      <c r="J213" s="53">
        <f>County!AV1690</f>
        <v>50025</v>
      </c>
    </row>
    <row r="214" spans="1:17">
      <c r="A214" s="8">
        <f>IF(County!D1691=1,1,IF(County!E1691=1,2,IF(County!F1691=1,3,0)))</f>
        <v>2</v>
      </c>
      <c r="B214" s="8">
        <f>IF(County!D1691=2,1,IF(County!E1691=2,2,IF(County!F1691=2,3,0)))</f>
        <v>1</v>
      </c>
      <c r="C214" s="8">
        <f>IF(County!D1691=3,1,IF(County!E1691=3,2,IF(County!F1691=3,3,0)))</f>
        <v>3</v>
      </c>
      <c r="D214" s="8">
        <v>4</v>
      </c>
      <c r="E214" s="8" t="str">
        <f>County!A1691</f>
        <v>Windsor</v>
      </c>
      <c r="F214" s="53">
        <f>MAX(County!N1691:W1691)</f>
        <v>10658</v>
      </c>
      <c r="G214" s="53">
        <f>LARGE(County!N1691:W1691,2)</f>
        <v>8210</v>
      </c>
      <c r="H214" s="53"/>
      <c r="I214" s="53">
        <f>County!C1691-F214-G214-H214</f>
        <v>1606</v>
      </c>
      <c r="J214" s="53">
        <f>County!AV1691</f>
        <v>50027</v>
      </c>
    </row>
    <row r="215" spans="1:17">
      <c r="A215" s="8"/>
      <c r="B215" s="8"/>
      <c r="C215" s="8"/>
      <c r="D215" s="8"/>
      <c r="E215" s="8"/>
      <c r="F215" s="53"/>
      <c r="G215" s="53"/>
      <c r="H215" s="53"/>
      <c r="I215" s="53"/>
      <c r="J215" s="53"/>
    </row>
  </sheetData>
  <phoneticPr fontId="8"/>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T41"/>
  <sheetViews>
    <sheetView workbookViewId="0">
      <selection activeCell="G52" sqref="G52"/>
    </sheetView>
  </sheetViews>
  <sheetFormatPr baseColWidth="10" defaultRowHeight="13" x14ac:dyDescent="0"/>
  <cols>
    <col min="1" max="1" width="4.7109375" style="55" customWidth="1"/>
    <col min="2" max="2" width="12.7109375" style="55" customWidth="1"/>
    <col min="3" max="3" width="12.7109375" style="56" customWidth="1"/>
    <col min="4" max="4" width="5.7109375" style="73" customWidth="1"/>
    <col min="5" max="5" width="12.7109375" style="76" customWidth="1"/>
    <col min="6" max="6" width="8.7109375" style="75" customWidth="1"/>
    <col min="7" max="7" width="4.7109375" style="75" customWidth="1"/>
    <col min="8" max="8" width="4.7109375" style="55" customWidth="1"/>
    <col min="9" max="9" width="12.7109375" style="75" customWidth="1"/>
    <col min="10" max="10" width="12.7109375" style="56" customWidth="1"/>
    <col min="11" max="11" width="5.7109375" style="73" customWidth="1"/>
    <col min="12" max="12" width="12.7109375" style="55" customWidth="1"/>
    <col min="13" max="13" width="8.7109375" style="55" customWidth="1"/>
    <col min="14" max="14" width="5.28515625" style="55" customWidth="1"/>
    <col min="15" max="15" width="4.7109375" style="55" customWidth="1"/>
    <col min="16" max="16" width="12.7109375" style="55" customWidth="1"/>
    <col min="17" max="17" width="12.7109375" style="56" customWidth="1"/>
    <col min="18" max="18" width="5.7109375" style="73" customWidth="1"/>
    <col min="19" max="19" width="12.7109375" style="55" customWidth="1"/>
    <col min="20" max="20" width="8.7109375" style="55" customWidth="1"/>
    <col min="21" max="16384" width="10.7109375" style="55"/>
  </cols>
  <sheetData>
    <row r="1" spans="1:20">
      <c r="A1" s="55" t="s">
        <v>894</v>
      </c>
      <c r="B1" s="73" t="s">
        <v>2158</v>
      </c>
      <c r="C1" s="77" t="s">
        <v>132</v>
      </c>
      <c r="D1" s="73" t="s">
        <v>2096</v>
      </c>
      <c r="E1" s="166" t="str">
        <f>State!L2</f>
        <v>Democratic</v>
      </c>
      <c r="F1" s="166"/>
      <c r="G1" s="71"/>
      <c r="H1" s="55" t="s">
        <v>894</v>
      </c>
      <c r="I1" s="73" t="s">
        <v>2158</v>
      </c>
      <c r="J1" s="77" t="s">
        <v>132</v>
      </c>
      <c r="K1" s="73" t="s">
        <v>2096</v>
      </c>
      <c r="L1" s="167" t="str">
        <f>State!N2</f>
        <v>Republican</v>
      </c>
      <c r="M1" s="168"/>
      <c r="N1" s="72"/>
      <c r="O1" s="55" t="s">
        <v>894</v>
      </c>
      <c r="P1" s="73" t="s">
        <v>2158</v>
      </c>
      <c r="Q1" s="77" t="s">
        <v>132</v>
      </c>
      <c r="R1" s="73" t="s">
        <v>2096</v>
      </c>
      <c r="S1" s="169" t="str">
        <f>State!P2</f>
        <v>Independent</v>
      </c>
      <c r="T1" s="170"/>
    </row>
    <row r="2" spans="1:20">
      <c r="A2" s="55">
        <v>1</v>
      </c>
      <c r="B2" s="74" t="str">
        <f>VLOOKUP(F2,State!M$3:AY$36,39,0)</f>
        <v>Hawaii</v>
      </c>
      <c r="C2" s="56">
        <f>VLOOKUP(B2,State!$A$3:$C$37,3,0)</f>
        <v>356902</v>
      </c>
      <c r="D2" s="73" t="str">
        <f>IF(VLOOKUP(B2,State!$A$3:$G$37,7,0)=1,"•","")</f>
        <v>•</v>
      </c>
      <c r="E2" s="56">
        <f>VLOOKUP(B2,State!$A$3:$L$37,12,0)</f>
        <v>256189</v>
      </c>
      <c r="F2" s="75">
        <f>MAX(State!M3:M36)</f>
        <v>0.71781329328499144</v>
      </c>
      <c r="H2" s="55">
        <v>1</v>
      </c>
      <c r="I2" s="74" t="str">
        <f>VLOOKUP(M2,State!O$3:AY$36,37,0)</f>
        <v>Florida</v>
      </c>
      <c r="J2" s="56">
        <f>VLOOKUP(I2,State!$A$3:$C$37,3,0)</f>
        <v>4106816</v>
      </c>
      <c r="K2" s="73" t="str">
        <f>IF(VLOOKUP(I2,State!$A$3:$H$37,8,0)=1,"•","")</f>
        <v>•</v>
      </c>
      <c r="L2" s="56">
        <f>VLOOKUP(I2,State!$A$3:$N$37,14,0)</f>
        <v>2895200</v>
      </c>
      <c r="M2" s="75">
        <f>MAX(State!O3:O36)</f>
        <v>0.70497436456856111</v>
      </c>
      <c r="N2" s="75"/>
      <c r="O2" s="55">
        <v>1</v>
      </c>
      <c r="P2" s="74" t="str">
        <f>VLOOKUP(T2,State!Q$3:AY$36,35,0)</f>
        <v>Virginia</v>
      </c>
      <c r="Q2" s="56">
        <f>VLOOKUP(P2,State!$A$3:$C$37,3,0)</f>
        <v>2057463</v>
      </c>
      <c r="R2" s="73" t="str">
        <f>IF(VLOOKUP(P2,State!$A$3:$I$37,9,0)=1,"•","")</f>
        <v/>
      </c>
      <c r="S2" s="56">
        <f>VLOOKUP(P2,State!$A$3:$P$37,16,0)</f>
        <v>235324</v>
      </c>
      <c r="T2" s="75">
        <f>MAX(State!Q3:Q36)</f>
        <v>0.11437581137546581</v>
      </c>
    </row>
    <row r="3" spans="1:20">
      <c r="A3" s="55">
        <v>2</v>
      </c>
      <c r="B3" s="74" t="str">
        <f>VLOOKUP(F3,State!M$3:AY$36,39,0)</f>
        <v>West Virginia</v>
      </c>
      <c r="C3" s="56">
        <f>VLOOKUP(B3,State!$A$3:$C$37,3,0)</f>
        <v>420936</v>
      </c>
      <c r="D3" s="73" t="str">
        <f>IF(VLOOKUP(B3,State!$A$3:$G$37,7,0)=1,"•","")</f>
        <v>•</v>
      </c>
      <c r="E3" s="56">
        <f>VLOOKUP(B3,State!$A$3:$L$37,12,0)</f>
        <v>290495</v>
      </c>
      <c r="F3" s="75">
        <f>LARGE(State!M$3:M$36,2)</f>
        <v>0.69011678735009596</v>
      </c>
      <c r="H3" s="55">
        <v>2</v>
      </c>
      <c r="I3" s="74" t="str">
        <f>VLOOKUP(M3,State!O$3:AY$36,37,0)</f>
        <v>Utah</v>
      </c>
      <c r="J3" s="56">
        <f>VLOOKUP(I3,State!$A$3:$C$37,3,0)</f>
        <v>519323</v>
      </c>
      <c r="K3" s="73" t="str">
        <f>IF(VLOOKUP(I3,State!$A$3:$H$37,8,0)=1,"•","")</f>
        <v>•</v>
      </c>
      <c r="L3" s="56">
        <f>VLOOKUP(I3,State!$A$3:$N$37,14,0)</f>
        <v>357297</v>
      </c>
      <c r="M3" s="75">
        <f>LARGE(State!O$3:O$36,2)</f>
        <v>0.68800534542086522</v>
      </c>
      <c r="N3" s="75"/>
      <c r="O3" s="55">
        <v>2</v>
      </c>
      <c r="P3" s="74" t="str">
        <f>VLOOKUP(T3,State!Q$3:AY$36,35,0)</f>
        <v>Vermont</v>
      </c>
      <c r="Q3" s="56">
        <f>VLOOKUP(P3,State!$A$3:$C$37,3,0)</f>
        <v>211672</v>
      </c>
      <c r="R3" s="73" t="str">
        <f>IF(VLOOKUP(P3,State!$A$3:$I$37,9,0)=1,"•","")</f>
        <v/>
      </c>
      <c r="S3" s="56">
        <f>VLOOKUP(P3,State!$A$3:$P$37,16,0)</f>
        <v>12465</v>
      </c>
      <c r="T3" s="75">
        <f>LARGE(State!Q$3:Q$36,2)</f>
        <v>5.8888279980346951E-2</v>
      </c>
    </row>
    <row r="4" spans="1:20">
      <c r="A4" s="55">
        <v>3</v>
      </c>
      <c r="B4" s="74" t="str">
        <f>VLOOKUP(F4,State!M$3:AY$36,39,0)</f>
        <v>Connecticut</v>
      </c>
      <c r="C4" s="56">
        <f>VLOOKUP(B4,State!$A$3:$C$37,3,0)</f>
        <v>1079767</v>
      </c>
      <c r="D4" s="73" t="str">
        <f>IF(VLOOKUP(B4,State!$A$3:$G$37,7,0)=1,"•","")</f>
        <v>•</v>
      </c>
      <c r="E4" s="56">
        <f>VLOOKUP(B4,State!$A$3:$L$37,12,0)</f>
        <v>723842</v>
      </c>
      <c r="F4" s="75">
        <f>LARGE(State!M$3:M$36,3)</f>
        <v>0.67036869991396297</v>
      </c>
      <c r="H4" s="55">
        <v>3</v>
      </c>
      <c r="I4" s="74" t="str">
        <f>VLOOKUP(M4,State!O$3:AY$36,37,0)</f>
        <v>Mississippi</v>
      </c>
      <c r="J4" s="56">
        <f>VLOOKUP(I4,State!$A$3:$C$37,3,0)</f>
        <v>608085</v>
      </c>
      <c r="K4" s="73" t="str">
        <f>IF(VLOOKUP(I4,State!$A$3:$H$37,8,0)=1,"•","")</f>
        <v>•</v>
      </c>
      <c r="L4" s="56">
        <f>VLOOKUP(I4,State!$A$3:$N$37,14,0)</f>
        <v>418333</v>
      </c>
      <c r="M4" s="75">
        <f>LARGE(State!O$3:O$36,3)</f>
        <v>0.68795151993553538</v>
      </c>
      <c r="N4" s="75"/>
      <c r="O4" s="55">
        <v>3</v>
      </c>
      <c r="P4" s="74" t="str">
        <f>VLOOKUP(T4,State!Q$3:AY$36,35,0)</f>
        <v>Minnesota</v>
      </c>
      <c r="Q4" s="56">
        <f>VLOOKUP(P4,State!$A$3:$C$37,3,0)</f>
        <v>1772929</v>
      </c>
      <c r="R4" s="73" t="str">
        <f>IF(VLOOKUP(P4,State!$A$3:$I$37,9,0)=1,"•","")</f>
        <v/>
      </c>
      <c r="S4" s="56">
        <f>VLOOKUP(P4,State!$A$3:$P$37,16,0)</f>
        <v>95400</v>
      </c>
      <c r="T4" s="75">
        <f>LARGE(State!Q$3:Q$36,3)</f>
        <v>5.3809261397382527E-2</v>
      </c>
    </row>
    <row r="5" spans="1:20">
      <c r="A5" s="55">
        <v>4</v>
      </c>
      <c r="B5" s="74" t="str">
        <f>VLOOKUP(F5,State!M$3:AY$36,39,0)</f>
        <v>Maryland</v>
      </c>
      <c r="C5" s="56">
        <f>VLOOKUP(B5,State!$A$3:$C$37,3,0)</f>
        <v>1369104</v>
      </c>
      <c r="D5" s="73" t="str">
        <f>IF(VLOOKUP(B5,State!$A$3:$G$37,7,0)=1,"•","")</f>
        <v>•</v>
      </c>
      <c r="E5" s="56">
        <f>VLOOKUP(B5,State!$A$3:$L$37,12,0)</f>
        <v>809125</v>
      </c>
      <c r="F5" s="75">
        <f>LARGE(State!M$3:M$36,4)</f>
        <v>0.59098870502167844</v>
      </c>
      <c r="H5" s="55">
        <v>4</v>
      </c>
      <c r="I5" s="74" t="str">
        <f>VLOOKUP(M5,State!O$3:AY$36,37,0)</f>
        <v>Indiana</v>
      </c>
      <c r="J5" s="56">
        <f>VLOOKUP(I5,State!$A$3:$C$37,3,0)</f>
        <v>1543633</v>
      </c>
      <c r="K5" s="73" t="str">
        <f>IF(VLOOKUP(I5,State!$A$3:$H$37,8,0)=1,"•","")</f>
        <v>•</v>
      </c>
      <c r="L5" s="56">
        <f>VLOOKUP(I5,State!$A$3:$N$37,14,0)</f>
        <v>1039624</v>
      </c>
      <c r="M5" s="75">
        <f>LARGE(State!O$3:O$36,4)</f>
        <v>0.67349169135409781</v>
      </c>
      <c r="N5" s="75"/>
      <c r="O5" s="55">
        <v>4</v>
      </c>
      <c r="P5" s="74" t="str">
        <f>VLOOKUP(T5,State!Q$3:AY$36,35,0)</f>
        <v>Oklahoma</v>
      </c>
      <c r="Q5" s="56">
        <f>VLOOKUP(P5,State!$A$3:$C$37,3,0)</f>
        <v>982430</v>
      </c>
      <c r="R5" s="73" t="str">
        <f>IF(VLOOKUP(P5,State!$A$3:$I$37,9,0)=1,"•","")</f>
        <v/>
      </c>
      <c r="S5" s="56">
        <f>VLOOKUP(P5,State!$A$3:$P$37,16,0)</f>
        <v>47552</v>
      </c>
      <c r="T5" s="75">
        <f>LARGE(State!Q$3:Q$36,4)</f>
        <v>4.8402430707531328E-2</v>
      </c>
    </row>
    <row r="6" spans="1:20">
      <c r="A6" s="55">
        <v>5</v>
      </c>
      <c r="B6" s="74" t="str">
        <f>VLOOKUP(F6,State!M$3:AY$36,39,0)</f>
        <v>Wisconsin</v>
      </c>
      <c r="C6" s="56">
        <f>VLOOKUP(B6,State!$A$3:$C$37,3,0)</f>
        <v>1565628</v>
      </c>
      <c r="D6" s="73" t="str">
        <f>IF(VLOOKUP(B6,State!$A$3:$G$37,7,0)=1,"•","")</f>
        <v>•</v>
      </c>
      <c r="E6" s="56">
        <f>VLOOKUP(B6,State!$A$3:$L$37,12,0)</f>
        <v>912662</v>
      </c>
      <c r="F6" s="75">
        <f>LARGE(State!M$3:M$36,5)</f>
        <v>0.58293668738678661</v>
      </c>
      <c r="H6" s="55">
        <v>5</v>
      </c>
      <c r="I6" s="74" t="str">
        <f>VLOOKUP(M6,State!O$3:AY$36,37,0)</f>
        <v>Rhode Island</v>
      </c>
      <c r="J6" s="56">
        <f>VLOOKUP(I6,State!$A$3:$C$37,3,0)</f>
        <v>345388</v>
      </c>
      <c r="K6" s="73" t="str">
        <f>IF(VLOOKUP(I6,State!$A$3:$H$37,8,0)=1,"•","")</f>
        <v>•</v>
      </c>
      <c r="L6" s="56">
        <f>VLOOKUP(I6,State!$A$3:$N$37,14,0)</f>
        <v>222856</v>
      </c>
      <c r="M6" s="75">
        <f>LARGE(State!O$3:O$36,5)</f>
        <v>0.64523376608336136</v>
      </c>
      <c r="N6" s="75"/>
      <c r="O6" s="55">
        <v>5</v>
      </c>
      <c r="P6" s="74" t="str">
        <f>VLOOKUP(T6,State!Q$3:AY$36,35,0)</f>
        <v>Maine</v>
      </c>
      <c r="Q6" s="56">
        <f>VLOOKUP(P6,State!$A$3:$C$37,3,0)</f>
        <v>511733</v>
      </c>
      <c r="R6" s="73" t="str">
        <f>IF(VLOOKUP(P6,State!$A$3:$I$37,9,0)=1,"•","")</f>
        <v/>
      </c>
      <c r="S6" s="56">
        <f>VLOOKUP(P6,State!$A$3:$P$37,16,0)</f>
        <v>17205</v>
      </c>
      <c r="T6" s="75">
        <f>LARGE(State!Q$3:Q$36,5)</f>
        <v>3.3621048476451587E-2</v>
      </c>
    </row>
    <row r="7" spans="1:20">
      <c r="A7" s="55">
        <v>6</v>
      </c>
      <c r="B7" s="74" t="str">
        <f>VLOOKUP(F7,State!M$3:AY$36,39,0)</f>
        <v>Massachusetts</v>
      </c>
      <c r="C7" s="56">
        <f>VLOOKUP(B7,State!$A$3:$C$37,3,0)</f>
        <v>2179964</v>
      </c>
      <c r="D7" s="73" t="str">
        <f>IF(VLOOKUP(B7,State!$A$3:$G$37,7,0)=1,"•","")</f>
        <v>•</v>
      </c>
      <c r="E7" s="56">
        <f>VLOOKUP(B7,State!$A$3:$L$37,12,0)</f>
        <v>1266011</v>
      </c>
      <c r="F7" s="75">
        <f>LARGE(State!M$3:M$36,6)</f>
        <v>0.58074858116923034</v>
      </c>
      <c r="H7" s="55">
        <v>6</v>
      </c>
      <c r="I7" s="74" t="str">
        <f>VLOOKUP(M7,State!O$3:AY$36,37,0)</f>
        <v>Montana</v>
      </c>
      <c r="J7" s="56">
        <f>VLOOKUP(I7,State!$A$3:$C$37,3,0)</f>
        <v>350387</v>
      </c>
      <c r="K7" s="73" t="str">
        <f>IF(VLOOKUP(I7,State!$A$3:$H$37,8,0)=1,"•","")</f>
        <v>•</v>
      </c>
      <c r="L7" s="56">
        <f>VLOOKUP(I7,State!$A$3:$N$37,14,0)</f>
        <v>218542</v>
      </c>
      <c r="M7" s="75">
        <f>LARGE(State!O$3:O$36,6)</f>
        <v>0.62371606252515077</v>
      </c>
      <c r="N7" s="75"/>
      <c r="O7" s="55">
        <v>6</v>
      </c>
      <c r="P7" s="74" t="str">
        <f>VLOOKUP(T7,State!Q$3:AY$36,35,0)</f>
        <v>Utah</v>
      </c>
      <c r="Q7" s="56">
        <f>VLOOKUP(P7,State!$A$3:$C$37,3,0)</f>
        <v>519323</v>
      </c>
      <c r="R7" s="73" t="str">
        <f>IF(VLOOKUP(P7,State!$A$3:$I$37,9,0)=1,"•","")</f>
        <v/>
      </c>
      <c r="S7" s="56">
        <f>VLOOKUP(P7,State!$A$3:$P$37,16,0)</f>
        <v>9550</v>
      </c>
      <c r="T7" s="75">
        <f>LARGE(State!Q$3:Q$36,6)</f>
        <v>1.8389326103407707E-2</v>
      </c>
    </row>
    <row r="8" spans="1:20">
      <c r="A8" s="55">
        <v>7</v>
      </c>
      <c r="B8" s="74" t="str">
        <f>VLOOKUP(F8,State!M$3:AY$36,39,0)</f>
        <v>North Dakota</v>
      </c>
      <c r="C8" s="56">
        <f>VLOOKUP(B8,State!$A$3:$C$37,3,0)</f>
        <v>236547</v>
      </c>
      <c r="D8" s="73" t="str">
        <f>IF(VLOOKUP(B8,State!$A$3:$G$37,7,0)=1,"•","")</f>
        <v>•</v>
      </c>
      <c r="E8" s="56">
        <f>VLOOKUP(B8,State!$A$3:$L$37,12,0)</f>
        <v>137157</v>
      </c>
      <c r="F8" s="75">
        <f>LARGE(State!M$3:M$36,7)</f>
        <v>0.57982980126571038</v>
      </c>
      <c r="H8" s="55">
        <v>7</v>
      </c>
      <c r="I8" s="74" t="str">
        <f>VLOOKUP(M8,State!O$3:AY$36,37,0)</f>
        <v>Texas</v>
      </c>
      <c r="J8" s="56">
        <f>VLOOKUP(I8,State!$A$3:$C$37,3,0)</f>
        <v>4279940</v>
      </c>
      <c r="K8" s="73" t="str">
        <f>IF(VLOOKUP(I8,State!$A$3:$H$37,8,0)=1,"•","")</f>
        <v>•</v>
      </c>
      <c r="L8" s="56">
        <f>VLOOKUP(I8,State!$A$3:$N$37,14,0)</f>
        <v>2604218</v>
      </c>
      <c r="M8" s="75">
        <f>LARGE(State!O$3:O$36,7)</f>
        <v>0.60847067949550693</v>
      </c>
      <c r="N8" s="75"/>
      <c r="O8" s="55">
        <v>7</v>
      </c>
      <c r="P8" s="74" t="str">
        <f>VLOOKUP(T8,State!Q$3:AY$36,35,0)</f>
        <v>Nevada</v>
      </c>
      <c r="Q8" s="56">
        <f>VLOOKUP(P8,State!$A$3:$C$37,3,0)</f>
        <v>380530</v>
      </c>
      <c r="R8" s="73" t="str">
        <f>IF(VLOOKUP(P8,State!$A$3:$I$37,9,0)=1,"•","")</f>
        <v/>
      </c>
      <c r="S8" s="56">
        <f>VLOOKUP(P8,State!$A$3:$P$37,16,0)</f>
        <v>6666</v>
      </c>
      <c r="T8" s="75">
        <f>LARGE(State!Q$3:Q$36,7)</f>
        <v>1.7517672719627887E-2</v>
      </c>
    </row>
    <row r="9" spans="1:20">
      <c r="A9" s="55">
        <v>8</v>
      </c>
      <c r="B9" s="74" t="str">
        <f>VLOOKUP(F9,State!M$3:AY$36,39,0)</f>
        <v>New York</v>
      </c>
      <c r="C9" s="56">
        <f>VLOOKUP(B9,State!$A$3:$C$37,3,0)</f>
        <v>4790336</v>
      </c>
      <c r="D9" s="73" t="str">
        <f>IF(VLOOKUP(B9,State!$A$3:$G$37,7,0)=1,"•","")</f>
        <v>•</v>
      </c>
      <c r="E9" s="56">
        <f>VLOOKUP(B9,State!$A$3:$L$37,12,0)</f>
        <v>2646541</v>
      </c>
      <c r="F9" s="75">
        <f>LARGE(State!M$3:M$36,8)</f>
        <v>0.55247502471642906</v>
      </c>
      <c r="H9" s="55">
        <v>8</v>
      </c>
      <c r="I9" s="74" t="str">
        <f>VLOOKUP(M9,State!O$3:AY$36,37,0)</f>
        <v>Maine</v>
      </c>
      <c r="J9" s="56">
        <f>VLOOKUP(I9,State!$A$3:$C$37,3,0)</f>
        <v>511733</v>
      </c>
      <c r="K9" s="73" t="str">
        <f>IF(VLOOKUP(I9,State!$A$3:$H$37,8,0)=1,"•","")</f>
        <v>•</v>
      </c>
      <c r="L9" s="56">
        <f>VLOOKUP(I9,State!$A$3:$N$37,14,0)</f>
        <v>308244</v>
      </c>
      <c r="M9" s="75">
        <f>LARGE(State!O$3:O$36,8)</f>
        <v>0.60235318027174323</v>
      </c>
      <c r="N9" s="75"/>
      <c r="O9" s="55">
        <v>8</v>
      </c>
      <c r="P9" s="74" t="str">
        <f>VLOOKUP(T9,State!Q$3:AY$36,35,0)</f>
        <v>Tennessee</v>
      </c>
      <c r="Q9" s="56">
        <f>VLOOKUP(P9,State!$A$3:$C$37,3,0)</f>
        <v>1480391</v>
      </c>
      <c r="R9" s="73" t="str">
        <f>IF(VLOOKUP(P9,State!$A$3:$I$37,9,0)=1,"•","")</f>
        <v/>
      </c>
      <c r="S9" s="56">
        <f>VLOOKUP(P9,State!$A$3:$P$37,16,0)</f>
        <v>13244</v>
      </c>
      <c r="T9" s="75">
        <f>LARGE(State!Q$3:Q$36,8)</f>
        <v>8.9462851368320943E-3</v>
      </c>
    </row>
    <row r="10" spans="1:20">
      <c r="A10" s="55">
        <v>9</v>
      </c>
      <c r="B10" s="74" t="str">
        <f>VLOOKUP(F10,State!M$3:AY$36,39,0)</f>
        <v>Nebraska</v>
      </c>
      <c r="C10" s="56">
        <f>VLOOKUP(B10,State!$A$3:$C$37,3,0)</f>
        <v>579205</v>
      </c>
      <c r="D10" s="73" t="str">
        <f>IF(VLOOKUP(B10,State!$A$3:$G$37,7,0)=1,"•","")</f>
        <v>•</v>
      </c>
      <c r="E10" s="56">
        <f>VLOOKUP(B10,State!$A$3:$L$37,12,0)</f>
        <v>317297</v>
      </c>
      <c r="F10" s="75">
        <f>LARGE(State!M$3:M$36,9)</f>
        <v>0.54781467701418318</v>
      </c>
      <c r="H10" s="55">
        <v>9</v>
      </c>
      <c r="I10" s="74" t="str">
        <f>VLOOKUP(M10,State!O$3:AY$36,37,0)</f>
        <v>Missouri</v>
      </c>
      <c r="J10" s="56">
        <f>VLOOKUP(I10,State!$A$3:$C$37,3,0)</f>
        <v>1775116</v>
      </c>
      <c r="K10" s="73" t="str">
        <f>IF(VLOOKUP(I10,State!$A$3:$H$37,8,0)=1,"•","")</f>
        <v>•</v>
      </c>
      <c r="L10" s="56">
        <f>VLOOKUP(I10,State!$A$3:$N$37,14,0)</f>
        <v>1060149</v>
      </c>
      <c r="M10" s="75">
        <f>LARGE(State!O$3:O$36,9)</f>
        <v>0.59722801214117838</v>
      </c>
      <c r="N10" s="75"/>
      <c r="O10" s="55">
        <v>9</v>
      </c>
      <c r="P10" s="74" t="str">
        <f>VLOOKUP(T10,State!Q$3:AY$36,35,0)</f>
        <v>New York</v>
      </c>
      <c r="Q10" s="56">
        <f>VLOOKUP(P10,State!$A$3:$C$37,3,0)</f>
        <v>4790336</v>
      </c>
      <c r="R10" s="73" t="str">
        <f>IF(VLOOKUP(P10,State!$A$3:$I$37,9,0)=1,"•","")</f>
        <v/>
      </c>
      <c r="S10" s="56">
        <f>VLOOKUP(P10,State!$A$3:$P$37,16,0)</f>
        <v>26650</v>
      </c>
      <c r="T10" s="75">
        <f>LARGE(State!Q$3:Q$36,9)</f>
        <v>5.563284078611605E-3</v>
      </c>
    </row>
    <row r="11" spans="1:20">
      <c r="A11" s="55">
        <v>10</v>
      </c>
      <c r="B11" s="74" t="str">
        <f>VLOOKUP(F11,State!M$3:AY$36,39,0)</f>
        <v>New Mexico</v>
      </c>
      <c r="C11" s="56">
        <f>VLOOKUP(B11,State!$A$3:$C$37,3,0)</f>
        <v>463196</v>
      </c>
      <c r="D11" s="73" t="str">
        <f>IF(VLOOKUP(B11,State!$A$3:$G$37,7,0)=1,"•","")</f>
        <v>•</v>
      </c>
      <c r="E11" s="56">
        <f>VLOOKUP(B11,State!$A$3:$L$37,12,0)</f>
        <v>249989</v>
      </c>
      <c r="F11" s="75">
        <f>LARGE(State!M$3:M$36,10)</f>
        <v>0.53970457430547758</v>
      </c>
      <c r="H11" s="55">
        <v>10</v>
      </c>
      <c r="I11" s="74" t="str">
        <f>VLOOKUP(M11,State!O$3:AY$36,37,0)</f>
        <v>Wyoming</v>
      </c>
      <c r="J11" s="56">
        <f>VLOOKUP(I11,State!$A$3:$C$37,3,0)</f>
        <v>201710</v>
      </c>
      <c r="K11" s="73" t="str">
        <f>IF(VLOOKUP(I11,State!$A$3:$H$37,8,0)=1,"•","")</f>
        <v>•</v>
      </c>
      <c r="L11" s="56">
        <f>VLOOKUP(I11,State!$A$3:$N$37,14,0)</f>
        <v>118754</v>
      </c>
      <c r="M11" s="75">
        <f>LARGE(State!O$3:O$36,10)</f>
        <v>0.58873630459570669</v>
      </c>
      <c r="N11" s="75"/>
      <c r="O11" s="55">
        <v>10</v>
      </c>
      <c r="P11" s="74" t="str">
        <f>VLOOKUP(T11,State!Q$3:AY$36,35,0)</f>
        <v>Arizona</v>
      </c>
      <c r="Q11" s="56">
        <f>VLOOKUP(P11,State!$A$3:$C$37,3,0)</f>
        <v>1119060</v>
      </c>
      <c r="R11" s="73" t="str">
        <f>IF(VLOOKUP(P11,State!$A$3:$I$37,9,0)=1,"•","")</f>
        <v/>
      </c>
      <c r="S11" s="56">
        <f>VLOOKUP(P11,State!$A$3:$P$37,16,0)</f>
        <v>0</v>
      </c>
      <c r="T11" s="75">
        <f>LARGE(State!Q$3:Q$36,10)</f>
        <v>0</v>
      </c>
    </row>
    <row r="12" spans="1:20">
      <c r="A12" s="55">
        <v>11</v>
      </c>
      <c r="B12" s="74" t="str">
        <f>VLOOKUP(F12,State!M$3:AY$36,39,0)</f>
        <v>Nevada</v>
      </c>
      <c r="C12" s="56">
        <f>VLOOKUP(B12,State!$A$3:$C$37,3,0)</f>
        <v>380530</v>
      </c>
      <c r="D12" s="73" t="str">
        <f>IF(VLOOKUP(B12,State!$A$3:$G$37,7,0)=1,"•","")</f>
        <v>•</v>
      </c>
      <c r="E12" s="56">
        <f>VLOOKUP(B12,State!$A$3:$L$37,12,0)</f>
        <v>193804</v>
      </c>
      <c r="F12" s="75">
        <f>LARGE(State!M$3:M$36,11)</f>
        <v>0.5093001865818727</v>
      </c>
      <c r="H12" s="55">
        <v>11</v>
      </c>
      <c r="I12" s="74" t="str">
        <f>VLOOKUP(M12,State!O$3:AY$36,37,0)</f>
        <v>Tennessee</v>
      </c>
      <c r="J12" s="56">
        <f>VLOOKUP(I12,State!$A$3:$C$37,3,0)</f>
        <v>1480391</v>
      </c>
      <c r="K12" s="73" t="str">
        <f>IF(VLOOKUP(I12,State!$A$3:$H$37,8,0)=1,"•","")</f>
        <v>•</v>
      </c>
      <c r="L12" s="56">
        <f>VLOOKUP(I12,State!$A$3:$N$37,14,0)</f>
        <v>834226</v>
      </c>
      <c r="M12" s="75">
        <f>LARGE(State!O$3:O$36,11)</f>
        <v>0.56351734102679629</v>
      </c>
      <c r="N12" s="75"/>
      <c r="O12" s="55">
        <v>11</v>
      </c>
      <c r="P12" s="74" t="str">
        <f>VLOOKUP(T12,State!Q$3:AY$36,35,0)</f>
        <v>Arizona</v>
      </c>
      <c r="Q12" s="56">
        <f>VLOOKUP(P12,State!$A$3:$C$37,3,0)</f>
        <v>1119060</v>
      </c>
      <c r="R12" s="73" t="str">
        <f>IF(VLOOKUP(P12,State!$A$3:$I$37,9,0)=1,"•","")</f>
        <v/>
      </c>
      <c r="S12" s="56">
        <f>VLOOKUP(P12,State!$A$3:$P$37,16,0)</f>
        <v>0</v>
      </c>
      <c r="T12" s="75">
        <f>LARGE(State!Q$3:Q$36,11)</f>
        <v>0</v>
      </c>
    </row>
    <row r="13" spans="1:20">
      <c r="A13" s="55">
        <v>12</v>
      </c>
      <c r="B13" s="74" t="str">
        <f>VLOOKUP(F13,State!M$3:AY$36,39,0)</f>
        <v>New Jersey</v>
      </c>
      <c r="C13" s="56">
        <f>VLOOKUP(B13,State!$A$3:$C$37,3,0)</f>
        <v>2054887</v>
      </c>
      <c r="D13" s="73" t="str">
        <f>IF(VLOOKUP(B13,State!$A$3:$G$37,7,0)=1,"•","")</f>
        <v>•</v>
      </c>
      <c r="E13" s="56">
        <f>VLOOKUP(B13,State!$A$3:$L$37,12,0)</f>
        <v>1033487</v>
      </c>
      <c r="F13" s="75">
        <f>LARGE(State!M$3:M$36,12)</f>
        <v>0.50294103763369957</v>
      </c>
      <c r="H13" s="55">
        <v>12</v>
      </c>
      <c r="I13" s="74" t="str">
        <f>VLOOKUP(M13,State!O$3:AY$36,37,0)</f>
        <v>Delaware</v>
      </c>
      <c r="J13" s="56">
        <f>VLOOKUP(I13,State!$A$3:$C$37,3,0)</f>
        <v>199029</v>
      </c>
      <c r="K13" s="73" t="str">
        <f>IF(VLOOKUP(I13,State!$A$3:$H$37,8,0)=1,"•","")</f>
        <v>•</v>
      </c>
      <c r="L13" s="56">
        <f>VLOOKUP(I13,State!$A$3:$N$37,14,0)</f>
        <v>111088</v>
      </c>
      <c r="M13" s="75">
        <f>LARGE(State!O$3:O$36,12)</f>
        <v>0.55814981736329883</v>
      </c>
      <c r="N13" s="75"/>
      <c r="O13" s="55">
        <v>12</v>
      </c>
      <c r="P13" s="74" t="str">
        <f>VLOOKUP(T13,State!Q$3:AY$36,35,0)</f>
        <v>Arizona</v>
      </c>
      <c r="Q13" s="56">
        <f>VLOOKUP(P13,State!$A$3:$C$37,3,0)</f>
        <v>1119060</v>
      </c>
      <c r="R13" s="73" t="str">
        <f>IF(VLOOKUP(P13,State!$A$3:$I$37,9,0)=1,"•","")</f>
        <v/>
      </c>
      <c r="S13" s="56">
        <f>VLOOKUP(P13,State!$A$3:$P$37,16,0)</f>
        <v>0</v>
      </c>
      <c r="T13" s="75">
        <f>LARGE(State!Q$3:Q$36,12)</f>
        <v>0</v>
      </c>
    </row>
    <row r="14" spans="1:20">
      <c r="A14" s="55">
        <v>13</v>
      </c>
      <c r="B14" s="74" t="str">
        <f>VLOOKUP(F14,State!M$3:AY$36,39,0)</f>
        <v>Pennsylvania</v>
      </c>
      <c r="C14" s="56">
        <f>VLOOKUP(B14,State!$A$3:$C$37,3,0)</f>
        <v>3513361</v>
      </c>
      <c r="D14" s="73" t="str">
        <f>IF(VLOOKUP(B14,State!$A$3:$G$37,7,0)=1,"•","")</f>
        <v/>
      </c>
      <c r="E14" s="56">
        <f>VLOOKUP(B14,State!$A$3:$L$37,12,0)</f>
        <v>1648481</v>
      </c>
      <c r="F14" s="75">
        <f>LARGE(State!M$3:M$36,13)</f>
        <v>0.46920342088387729</v>
      </c>
      <c r="H14" s="55">
        <v>13</v>
      </c>
      <c r="I14" s="74" t="str">
        <f>VLOOKUP(M14,State!O$3:AY$36,37,0)</f>
        <v>Washington</v>
      </c>
      <c r="J14" s="56">
        <f>VLOOKUP(I14,State!$A$3:$C$37,3,0)</f>
        <v>1700173</v>
      </c>
      <c r="K14" s="73" t="str">
        <f>IF(VLOOKUP(I14,State!$A$3:$H$37,8,0)=1,"•","")</f>
        <v>•</v>
      </c>
      <c r="L14" s="56">
        <f>VLOOKUP(I14,State!$A$3:$N$37,14,0)</f>
        <v>947821</v>
      </c>
      <c r="M14" s="75">
        <f>LARGE(State!O$3:O$36,13)</f>
        <v>0.55748503240552583</v>
      </c>
      <c r="N14" s="75"/>
      <c r="O14" s="55">
        <v>13</v>
      </c>
      <c r="P14" s="74" t="str">
        <f>VLOOKUP(T14,State!Q$3:AY$36,35,0)</f>
        <v>Arizona</v>
      </c>
      <c r="Q14" s="56">
        <f>VLOOKUP(P14,State!$A$3:$C$37,3,0)</f>
        <v>1119060</v>
      </c>
      <c r="R14" s="73" t="str">
        <f>IF(VLOOKUP(P14,State!$A$3:$I$37,9,0)=1,"•","")</f>
        <v/>
      </c>
      <c r="S14" s="56">
        <f>VLOOKUP(P14,State!$A$3:$P$37,16,0)</f>
        <v>0</v>
      </c>
      <c r="T14" s="75">
        <f>LARGE(State!Q$3:Q$36,13)</f>
        <v>0</v>
      </c>
    </row>
    <row r="15" spans="1:20">
      <c r="A15" s="55">
        <v>14</v>
      </c>
      <c r="B15" s="74" t="str">
        <f>VLOOKUP(F15,State!M$3:AY$36,39,0)</f>
        <v>California</v>
      </c>
      <c r="C15" s="56">
        <f>VLOOKUP(B15,State!$A$3:$C$37,3,0)</f>
        <v>8514089</v>
      </c>
      <c r="D15" s="73" t="str">
        <f>IF(VLOOKUP(B15,State!$A$3:$G$37,7,0)=1,"•","")</f>
        <v>•</v>
      </c>
      <c r="E15" s="56">
        <f>VLOOKUP(B15,State!$A$3:$L$37,12,0)</f>
        <v>3979152</v>
      </c>
      <c r="F15" s="75">
        <f>LARGE(State!M$3:M$36,14)</f>
        <v>0.46736086503206625</v>
      </c>
      <c r="H15" s="55">
        <v>14</v>
      </c>
      <c r="I15" s="74" t="str">
        <f>VLOOKUP(M15,State!O$3:AY$36,37,0)</f>
        <v>Oklahoma</v>
      </c>
      <c r="J15" s="56">
        <f>VLOOKUP(I15,State!$A$3:$C$37,3,0)</f>
        <v>982430</v>
      </c>
      <c r="K15" s="73" t="str">
        <f>IF(VLOOKUP(I15,State!$A$3:$H$37,8,0)=1,"•","")</f>
        <v>•</v>
      </c>
      <c r="L15" s="56">
        <f>VLOOKUP(I15,State!$A$3:$N$37,14,0)</f>
        <v>542390</v>
      </c>
      <c r="M15" s="75">
        <f>LARGE(State!O$3:O$36,14)</f>
        <v>0.55209022525777918</v>
      </c>
      <c r="N15" s="75"/>
      <c r="O15" s="55">
        <v>14</v>
      </c>
      <c r="P15" s="74" t="str">
        <f>VLOOKUP(T15,State!Q$3:AY$36,35,0)</f>
        <v>Arizona</v>
      </c>
      <c r="Q15" s="56">
        <f>VLOOKUP(P15,State!$A$3:$C$37,3,0)</f>
        <v>1119060</v>
      </c>
      <c r="R15" s="73" t="str">
        <f>IF(VLOOKUP(P15,State!$A$3:$I$37,9,0)=1,"•","")</f>
        <v/>
      </c>
      <c r="S15" s="56">
        <f>VLOOKUP(P15,State!$A$3:$P$37,16,0)</f>
        <v>0</v>
      </c>
      <c r="T15" s="75">
        <f>LARGE(State!Q$3:Q$36,14)</f>
        <v>0</v>
      </c>
    </row>
    <row r="16" spans="1:20">
      <c r="A16" s="55">
        <v>15</v>
      </c>
      <c r="B16" s="74" t="str">
        <f>VLOOKUP(F16,State!M$3:AY$36,39,0)</f>
        <v>Virginia</v>
      </c>
      <c r="C16" s="56">
        <f>VLOOKUP(B16,State!$A$3:$C$37,3,0)</f>
        <v>2057463</v>
      </c>
      <c r="D16" s="73" t="str">
        <f>IF(VLOOKUP(B16,State!$A$3:$G$37,7,0)=1,"•","")</f>
        <v>•</v>
      </c>
      <c r="E16" s="56">
        <f>VLOOKUP(B16,State!$A$3:$L$37,12,0)</f>
        <v>938376</v>
      </c>
      <c r="F16" s="75">
        <f>LARGE(State!M$3:M$36,15)</f>
        <v>0.45608402192408809</v>
      </c>
      <c r="H16" s="55">
        <v>15</v>
      </c>
      <c r="I16" s="74" t="str">
        <f>VLOOKUP(M16,State!O$3:AY$36,37,0)</f>
        <v>Arizona</v>
      </c>
      <c r="J16" s="56">
        <f>VLOOKUP(I16,State!$A$3:$C$37,3,0)</f>
        <v>1119060</v>
      </c>
      <c r="K16" s="73" t="str">
        <f>IF(VLOOKUP(I16,State!$A$3:$H$37,8,0)=1,"•","")</f>
        <v>•</v>
      </c>
      <c r="L16" s="56">
        <f>VLOOKUP(I16,State!$A$3:$N$37,14,0)</f>
        <v>600999</v>
      </c>
      <c r="M16" s="75">
        <f>LARGE(State!O$3:O$36,15)</f>
        <v>0.53705699426304221</v>
      </c>
      <c r="N16" s="75"/>
      <c r="O16" s="55">
        <v>15</v>
      </c>
      <c r="P16" s="74" t="str">
        <f>VLOOKUP(T16,State!Q$3:AY$36,35,0)</f>
        <v>Arizona</v>
      </c>
      <c r="Q16" s="56">
        <f>VLOOKUP(P16,State!$A$3:$C$37,3,0)</f>
        <v>1119060</v>
      </c>
      <c r="R16" s="73" t="str">
        <f>IF(VLOOKUP(P16,State!$A$3:$I$37,9,0)=1,"•","")</f>
        <v/>
      </c>
      <c r="S16" s="56">
        <f>VLOOKUP(P16,State!$A$3:$P$37,16,0)</f>
        <v>0</v>
      </c>
      <c r="T16" s="75">
        <f>LARGE(State!Q$3:Q$36,15)</f>
        <v>0</v>
      </c>
    </row>
    <row r="17" spans="1:20">
      <c r="A17" s="55">
        <v>16</v>
      </c>
      <c r="B17" s="74" t="str">
        <f>VLOOKUP(F17,State!M$3:AY$36,39,0)</f>
        <v>Washington</v>
      </c>
      <c r="C17" s="56">
        <f>VLOOKUP(B17,State!$A$3:$C$37,3,0)</f>
        <v>1700173</v>
      </c>
      <c r="D17" s="73" t="str">
        <f>IF(VLOOKUP(B17,State!$A$3:$G$37,7,0)=1,"•","")</f>
        <v/>
      </c>
      <c r="E17" s="56">
        <f>VLOOKUP(B17,State!$A$3:$L$37,12,0)</f>
        <v>752352</v>
      </c>
      <c r="F17" s="75">
        <f>LARGE(State!M$3:M$36,16)</f>
        <v>0.44251496759447423</v>
      </c>
      <c r="H17" s="55">
        <v>16</v>
      </c>
      <c r="I17" s="74" t="str">
        <f>VLOOKUP(M17,State!O$3:AY$36,37,0)</f>
        <v>Ohio</v>
      </c>
      <c r="J17" s="56">
        <f>VLOOKUP(I17,State!$A$3:$C$37,3,0)</f>
        <v>3436884</v>
      </c>
      <c r="K17" s="73" t="str">
        <f>IF(VLOOKUP(I17,State!$A$3:$H$37,8,0)=1,"•","")</f>
        <v>•</v>
      </c>
      <c r="L17" s="56">
        <f>VLOOKUP(I17,State!$A$3:$N$37,14,0)</f>
        <v>1836556</v>
      </c>
      <c r="M17" s="75">
        <f>LARGE(State!O$3:O$36,16)</f>
        <v>0.53436659485743476</v>
      </c>
      <c r="N17" s="75"/>
      <c r="O17" s="55">
        <v>16</v>
      </c>
      <c r="P17" s="74" t="str">
        <f>VLOOKUP(T17,State!Q$3:AY$36,35,0)</f>
        <v>Arizona</v>
      </c>
      <c r="Q17" s="56">
        <f>VLOOKUP(P17,State!$A$3:$C$37,3,0)</f>
        <v>1119060</v>
      </c>
      <c r="R17" s="73" t="str">
        <f>IF(VLOOKUP(P17,State!$A$3:$I$37,9,0)=1,"•","")</f>
        <v/>
      </c>
      <c r="S17" s="56">
        <f>VLOOKUP(P17,State!$A$3:$P$37,16,0)</f>
        <v>0</v>
      </c>
      <c r="T17" s="75">
        <f>LARGE(State!Q$3:Q$36,16)</f>
        <v>0</v>
      </c>
    </row>
    <row r="18" spans="1:20">
      <c r="A18" s="55">
        <v>17</v>
      </c>
      <c r="B18" s="74" t="str">
        <f>VLOOKUP(F18,State!M$3:AY$36,39,0)</f>
        <v>Minnesota</v>
      </c>
      <c r="C18" s="56">
        <f>VLOOKUP(B18,State!$A$3:$C$37,3,0)</f>
        <v>1772929</v>
      </c>
      <c r="D18" s="73" t="str">
        <f>IF(VLOOKUP(B18,State!$A$3:$G$37,7,0)=1,"•","")</f>
        <v/>
      </c>
      <c r="E18" s="56">
        <f>VLOOKUP(B18,State!$A$3:$L$37,12,0)</f>
        <v>781860</v>
      </c>
      <c r="F18" s="75">
        <f>LARGE(State!M$3:M$36,17)</f>
        <v>0.44099904733917716</v>
      </c>
      <c r="H18" s="55">
        <v>17</v>
      </c>
      <c r="I18" s="74" t="str">
        <f>VLOOKUP(M18,State!O$3:AY$36,37,0)</f>
        <v>Michigan</v>
      </c>
      <c r="J18" s="56">
        <f>VLOOKUP(I18,State!$A$3:$C$37,3,0)</f>
        <v>3043385</v>
      </c>
      <c r="K18" s="73" t="str">
        <f>IF(VLOOKUP(I18,State!$A$3:$H$37,8,0)=1,"•","")</f>
        <v>•</v>
      </c>
      <c r="L18" s="56">
        <f>VLOOKUP(I18,State!$A$3:$N$37,14,0)</f>
        <v>1578770</v>
      </c>
      <c r="M18" s="75">
        <f>LARGE(State!O$3:O$36,17)</f>
        <v>0.51875461040913329</v>
      </c>
      <c r="N18" s="75"/>
      <c r="O18" s="55">
        <v>17</v>
      </c>
      <c r="P18" s="74" t="str">
        <f>VLOOKUP(T18,State!Q$3:AY$36,35,0)</f>
        <v>Arizona</v>
      </c>
      <c r="Q18" s="56">
        <f>VLOOKUP(P18,State!$A$3:$C$37,3,0)</f>
        <v>1119060</v>
      </c>
      <c r="R18" s="73" t="str">
        <f>IF(VLOOKUP(P18,State!$A$3:$I$37,9,0)=1,"•","")</f>
        <v/>
      </c>
      <c r="S18" s="56">
        <f>VLOOKUP(P18,State!$A$3:$P$37,16,0)</f>
        <v>0</v>
      </c>
      <c r="T18" s="75">
        <f>LARGE(State!Q$3:Q$36,17)</f>
        <v>0</v>
      </c>
    </row>
    <row r="19" spans="1:20">
      <c r="A19" s="55">
        <v>18</v>
      </c>
      <c r="B19" s="74" t="str">
        <f>VLOOKUP(F19,State!M$3:AY$36,39,0)</f>
        <v>Michigan</v>
      </c>
      <c r="C19" s="56">
        <f>VLOOKUP(B19,State!$A$3:$C$37,3,0)</f>
        <v>3043385</v>
      </c>
      <c r="D19" s="73" t="str">
        <f>IF(VLOOKUP(B19,State!$A$3:$G$37,7,0)=1,"•","")</f>
        <v/>
      </c>
      <c r="E19" s="56">
        <f>VLOOKUP(B19,State!$A$3:$L$37,12,0)</f>
        <v>1300960</v>
      </c>
      <c r="F19" s="75">
        <f>LARGE(State!M$3:M$36,18)</f>
        <v>0.42747138465885848</v>
      </c>
      <c r="H19" s="55">
        <v>18</v>
      </c>
      <c r="I19" s="74" t="str">
        <f>VLOOKUP(M19,State!O$3:AY$36,37,0)</f>
        <v>Vermont</v>
      </c>
      <c r="J19" s="56">
        <f>VLOOKUP(I19,State!$A$3:$C$37,3,0)</f>
        <v>211672</v>
      </c>
      <c r="K19" s="73" t="str">
        <f>IF(VLOOKUP(I19,State!$A$3:$H$37,8,0)=1,"•","")</f>
        <v>•</v>
      </c>
      <c r="L19" s="56">
        <f>VLOOKUP(I19,State!$A$3:$N$37,14,0)</f>
        <v>106505</v>
      </c>
      <c r="M19" s="75">
        <f>LARGE(State!O$3:O$36,18)</f>
        <v>0.50316055028534712</v>
      </c>
      <c r="N19" s="75"/>
      <c r="O19" s="55">
        <v>18</v>
      </c>
      <c r="P19" s="74" t="str">
        <f>VLOOKUP(T19,State!Q$3:AY$36,35,0)</f>
        <v>Arizona</v>
      </c>
      <c r="Q19" s="56">
        <f>VLOOKUP(P19,State!$A$3:$C$37,3,0)</f>
        <v>1119060</v>
      </c>
      <c r="R19" s="73" t="str">
        <f>IF(VLOOKUP(P19,State!$A$3:$I$37,9,0)=1,"•","")</f>
        <v/>
      </c>
      <c r="S19" s="56">
        <f>VLOOKUP(P19,State!$A$3:$P$37,16,0)</f>
        <v>0</v>
      </c>
      <c r="T19" s="75">
        <f>LARGE(State!Q$3:Q$36,18)</f>
        <v>0</v>
      </c>
    </row>
    <row r="20" spans="1:20">
      <c r="A20" s="55">
        <v>19</v>
      </c>
      <c r="B20" s="74" t="str">
        <f>VLOOKUP(F20,State!M$3:AY$36,39,0)</f>
        <v>Delaware</v>
      </c>
      <c r="C20" s="56">
        <f>VLOOKUP(B20,State!$A$3:$C$37,3,0)</f>
        <v>199029</v>
      </c>
      <c r="D20" s="73" t="str">
        <f>IF(VLOOKUP(B20,State!$A$3:$G$37,7,0)=1,"•","")</f>
        <v/>
      </c>
      <c r="E20" s="56">
        <f>VLOOKUP(B20,State!$A$3:$L$37,12,0)</f>
        <v>84554</v>
      </c>
      <c r="F20" s="75">
        <f>LARGE(State!M$3:M$36,19)</f>
        <v>0.42483256208894182</v>
      </c>
      <c r="H20" s="55">
        <v>19</v>
      </c>
      <c r="I20" s="74" t="str">
        <f>VLOOKUP(M20,State!O$3:AY$36,37,0)</f>
        <v>Pennsylvania</v>
      </c>
      <c r="J20" s="56">
        <f>VLOOKUP(I20,State!$A$3:$C$37,3,0)</f>
        <v>3513361</v>
      </c>
      <c r="K20" s="73" t="str">
        <f>IF(VLOOKUP(I20,State!$A$3:$H$37,8,0)=1,"•","")</f>
        <v>•</v>
      </c>
      <c r="L20" s="56">
        <f>VLOOKUP(I20,State!$A$3:$N$37,14,0)</f>
        <v>1735691</v>
      </c>
      <c r="M20" s="75">
        <f>LARGE(State!O$3:O$36,19)</f>
        <v>0.49402580605864299</v>
      </c>
      <c r="N20" s="75"/>
      <c r="O20" s="55">
        <v>19</v>
      </c>
      <c r="P20" s="74" t="str">
        <f>VLOOKUP(T20,State!Q$3:AY$36,35,0)</f>
        <v>Arizona</v>
      </c>
      <c r="Q20" s="56">
        <f>VLOOKUP(P20,State!$A$3:$C$37,3,0)</f>
        <v>1119060</v>
      </c>
      <c r="R20" s="73" t="str">
        <f>IF(VLOOKUP(P20,State!$A$3:$I$37,9,0)=1,"•","")</f>
        <v/>
      </c>
      <c r="S20" s="56">
        <f>VLOOKUP(P20,State!$A$3:$P$37,16,0)</f>
        <v>0</v>
      </c>
      <c r="T20" s="75">
        <f>LARGE(State!Q$3:Q$36,19)</f>
        <v>0</v>
      </c>
    </row>
    <row r="21" spans="1:20">
      <c r="A21" s="55">
        <v>20</v>
      </c>
      <c r="B21" s="74" t="str">
        <f>VLOOKUP(F21,State!M$3:AY$36,39,0)</f>
        <v>Tennessee</v>
      </c>
      <c r="C21" s="56">
        <f>VLOOKUP(B21,State!$A$3:$C$37,3,0)</f>
        <v>1480391</v>
      </c>
      <c r="D21" s="73" t="str">
        <f>IF(VLOOKUP(B21,State!$A$3:$G$37,7,0)=1,"•","")</f>
        <v/>
      </c>
      <c r="E21" s="56">
        <f>VLOOKUP(B21,State!$A$3:$L$37,12,0)</f>
        <v>623164</v>
      </c>
      <c r="F21" s="75">
        <f>LARGE(State!M$3:M$36,20)</f>
        <v>0.42094554749387153</v>
      </c>
      <c r="H21" s="55">
        <v>20</v>
      </c>
      <c r="I21" s="74" t="str">
        <f>VLOOKUP(M21,State!O$3:AY$36,37,0)</f>
        <v>Minnesota</v>
      </c>
      <c r="J21" s="56">
        <f>VLOOKUP(I21,State!$A$3:$C$37,3,0)</f>
        <v>1772929</v>
      </c>
      <c r="K21" s="73" t="str">
        <f>IF(VLOOKUP(I21,State!$A$3:$H$37,8,0)=1,"•","")</f>
        <v>•</v>
      </c>
      <c r="L21" s="56">
        <f>VLOOKUP(I21,State!$A$3:$N$37,14,0)</f>
        <v>869653</v>
      </c>
      <c r="M21" s="75">
        <f>LARGE(State!O$3:O$36,20)</f>
        <v>0.49051766878425473</v>
      </c>
      <c r="N21" s="75"/>
      <c r="O21" s="55">
        <v>20</v>
      </c>
      <c r="P21" s="74" t="str">
        <f>VLOOKUP(T21,State!Q$3:AY$36,35,0)</f>
        <v>Arizona</v>
      </c>
      <c r="Q21" s="56">
        <f>VLOOKUP(P21,State!$A$3:$C$37,3,0)</f>
        <v>1119060</v>
      </c>
      <c r="R21" s="73" t="str">
        <f>IF(VLOOKUP(P21,State!$A$3:$I$37,9,0)=1,"•","")</f>
        <v/>
      </c>
      <c r="S21" s="56">
        <f>VLOOKUP(P21,State!$A$3:$P$37,16,0)</f>
        <v>0</v>
      </c>
      <c r="T21" s="75">
        <f>LARGE(State!Q$3:Q$36,20)</f>
        <v>0</v>
      </c>
    </row>
    <row r="22" spans="1:20">
      <c r="A22" s="55">
        <v>21</v>
      </c>
      <c r="B22" s="74" t="str">
        <f>VLOOKUP(F22,State!M$3:AY$36,39,0)</f>
        <v>Vermont</v>
      </c>
      <c r="C22" s="56">
        <f>VLOOKUP(B22,State!$A$3:$C$37,3,0)</f>
        <v>211672</v>
      </c>
      <c r="D22" s="73" t="str">
        <f>IF(VLOOKUP(B22,State!$A$3:$G$37,7,0)=1,"•","")</f>
        <v/>
      </c>
      <c r="E22" s="56">
        <f>VLOOKUP(B22,State!$A$3:$L$37,12,0)</f>
        <v>85868</v>
      </c>
      <c r="F22" s="75">
        <f>LARGE(State!M$3:M$36,21)</f>
        <v>0.40566536906156697</v>
      </c>
      <c r="H22" s="55">
        <v>21</v>
      </c>
      <c r="I22" s="74" t="str">
        <f>VLOOKUP(M22,State!O$3:AY$36,37,0)</f>
        <v>New Jersey</v>
      </c>
      <c r="J22" s="56">
        <f>VLOOKUP(I22,State!$A$3:$C$37,3,0)</f>
        <v>2054887</v>
      </c>
      <c r="K22" s="73" t="str">
        <f>IF(VLOOKUP(I22,State!$A$3:$H$37,8,0)=1,"•","")</f>
        <v/>
      </c>
      <c r="L22" s="56">
        <f>VLOOKUP(I22,State!$A$3:$N$37,14,0)</f>
        <v>966244</v>
      </c>
      <c r="M22" s="75">
        <f>LARGE(State!O$3:O$36,21)</f>
        <v>0.47021758374061445</v>
      </c>
      <c r="N22" s="75"/>
      <c r="O22" s="55">
        <v>21</v>
      </c>
      <c r="P22" s="74" t="str">
        <f>VLOOKUP(T22,State!Q$3:AY$36,35,0)</f>
        <v>Arizona</v>
      </c>
      <c r="Q22" s="56">
        <f>VLOOKUP(P22,State!$A$3:$C$37,3,0)</f>
        <v>1119060</v>
      </c>
      <c r="R22" s="73" t="str">
        <f>IF(VLOOKUP(P22,State!$A$3:$I$37,9,0)=1,"•","")</f>
        <v/>
      </c>
      <c r="S22" s="56">
        <f>VLOOKUP(P22,State!$A$3:$P$37,16,0)</f>
        <v>0</v>
      </c>
      <c r="T22" s="75">
        <f>LARGE(State!Q$3:Q$36,21)</f>
        <v>0</v>
      </c>
    </row>
    <row r="23" spans="1:20">
      <c r="A23" s="55">
        <v>22</v>
      </c>
      <c r="B23" s="74" t="str">
        <f>VLOOKUP(F23,State!M$3:AY$36,39,0)</f>
        <v>Oklahoma</v>
      </c>
      <c r="C23" s="56">
        <f>VLOOKUP(B23,State!$A$3:$C$37,3,0)</f>
        <v>982430</v>
      </c>
      <c r="D23" s="73" t="str">
        <f>IF(VLOOKUP(B23,State!$A$3:$G$37,7,0)=1,"•","")</f>
        <v/>
      </c>
      <c r="E23" s="56">
        <f>VLOOKUP(B23,State!$A$3:$L$37,12,0)</f>
        <v>392488</v>
      </c>
      <c r="F23" s="75">
        <f>LARGE(State!M$3:M$36,22)</f>
        <v>0.39950734403468952</v>
      </c>
      <c r="H23" s="55">
        <v>22</v>
      </c>
      <c r="I23" s="74" t="str">
        <f>VLOOKUP(M23,State!O$3:AY$36,37,0)</f>
        <v>New Mexico</v>
      </c>
      <c r="J23" s="56">
        <f>VLOOKUP(I23,State!$A$3:$C$37,3,0)</f>
        <v>463196</v>
      </c>
      <c r="K23" s="73" t="str">
        <f>IF(VLOOKUP(I23,State!$A$3:$H$37,8,0)=1,"•","")</f>
        <v/>
      </c>
      <c r="L23" s="56">
        <f>VLOOKUP(I23,State!$A$3:$N$37,14,0)</f>
        <v>213025</v>
      </c>
      <c r="M23" s="75">
        <f>LARGE(State!O$3:O$36,22)</f>
        <v>0.45990250347585038</v>
      </c>
      <c r="N23" s="75"/>
      <c r="O23" s="55">
        <v>22</v>
      </c>
      <c r="P23" s="74" t="str">
        <f>VLOOKUP(T23,State!Q$3:AY$36,35,0)</f>
        <v>Arizona</v>
      </c>
      <c r="Q23" s="56">
        <f>VLOOKUP(P23,State!$A$3:$C$37,3,0)</f>
        <v>1119060</v>
      </c>
      <c r="R23" s="73" t="str">
        <f>IF(VLOOKUP(P23,State!$A$3:$I$37,9,0)=1,"•","")</f>
        <v/>
      </c>
      <c r="S23" s="56">
        <f>VLOOKUP(P23,State!$A$3:$P$37,16,0)</f>
        <v>0</v>
      </c>
      <c r="T23" s="75">
        <f>LARGE(State!Q$3:Q$36,22)</f>
        <v>0</v>
      </c>
    </row>
    <row r="24" spans="1:20">
      <c r="A24" s="55">
        <v>23</v>
      </c>
      <c r="B24" s="74" t="str">
        <f>VLOOKUP(F24,State!M$3:AY$36,39,0)</f>
        <v>Arizona</v>
      </c>
      <c r="C24" s="56">
        <f>VLOOKUP(B24,State!$A$3:$C$37,3,0)</f>
        <v>1119060</v>
      </c>
      <c r="D24" s="73" t="str">
        <f>IF(VLOOKUP(B24,State!$A$3:$G$37,7,0)=1,"•","")</f>
        <v/>
      </c>
      <c r="E24" s="56">
        <f>VLOOKUP(B24,State!$A$3:$L$37,12,0)</f>
        <v>442510</v>
      </c>
      <c r="F24" s="75">
        <f>LARGE(State!M$3:M$36,23)</f>
        <v>0.3954300931138634</v>
      </c>
      <c r="H24" s="55">
        <v>23</v>
      </c>
      <c r="I24" s="74" t="str">
        <f>VLOOKUP(M24,State!O$3:AY$36,37,0)</f>
        <v>Nebraska</v>
      </c>
      <c r="J24" s="56">
        <f>VLOOKUP(I24,State!$A$3:$C$37,3,0)</f>
        <v>579205</v>
      </c>
      <c r="K24" s="73" t="str">
        <f>IF(VLOOKUP(I24,State!$A$3:$H$37,8,0)=1,"•","")</f>
        <v/>
      </c>
      <c r="L24" s="56">
        <f>VLOOKUP(I24,State!$A$3:$N$37,14,0)</f>
        <v>260668</v>
      </c>
      <c r="M24" s="75">
        <f>LARGE(State!O$3:O$36,23)</f>
        <v>0.45004445748914462</v>
      </c>
      <c r="N24" s="75"/>
      <c r="O24" s="55">
        <v>23</v>
      </c>
      <c r="P24" s="74" t="str">
        <f>VLOOKUP(T24,State!Q$3:AY$36,35,0)</f>
        <v>Arizona</v>
      </c>
      <c r="Q24" s="56">
        <f>VLOOKUP(P24,State!$A$3:$C$37,3,0)</f>
        <v>1119060</v>
      </c>
      <c r="R24" s="73" t="str">
        <f>IF(VLOOKUP(P24,State!$A$3:$I$37,9,0)=1,"•","")</f>
        <v/>
      </c>
      <c r="S24" s="56">
        <f>VLOOKUP(P24,State!$A$3:$P$37,16,0)</f>
        <v>0</v>
      </c>
      <c r="T24" s="75">
        <f>LARGE(State!Q$3:Q$36,23)</f>
        <v>0</v>
      </c>
    </row>
    <row r="25" spans="1:20">
      <c r="A25" s="55">
        <v>24</v>
      </c>
      <c r="B25" s="74" t="str">
        <f>VLOOKUP(F25,State!M$3:AY$36,39,0)</f>
        <v>Wyoming</v>
      </c>
      <c r="C25" s="56">
        <f>VLOOKUP(B25,State!$A$3:$C$37,3,0)</f>
        <v>201710</v>
      </c>
      <c r="D25" s="73" t="str">
        <f>IF(VLOOKUP(B25,State!$A$3:$G$37,7,0)=1,"•","")</f>
        <v/>
      </c>
      <c r="E25" s="56">
        <f>VLOOKUP(B25,State!$A$3:$L$37,12,0)</f>
        <v>79287</v>
      </c>
      <c r="F25" s="75">
        <f>LARGE(State!M$3:M$36,24)</f>
        <v>0.3930742154578355</v>
      </c>
      <c r="H25" s="55">
        <v>24</v>
      </c>
      <c r="I25" s="74" t="str">
        <f>VLOOKUP(M25,State!O$3:AY$36,37,0)</f>
        <v>California</v>
      </c>
      <c r="J25" s="56">
        <f>VLOOKUP(I25,State!$A$3:$C$37,3,0)</f>
        <v>8514089</v>
      </c>
      <c r="K25" s="73" t="str">
        <f>IF(VLOOKUP(I25,State!$A$3:$H$37,8,0)=1,"•","")</f>
        <v/>
      </c>
      <c r="L25" s="56">
        <f>VLOOKUP(I25,State!$A$3:$N$37,14,0)</f>
        <v>3817025</v>
      </c>
      <c r="M25" s="75">
        <f>LARGE(State!O$3:O$36,24)</f>
        <v>0.44831866333556064</v>
      </c>
      <c r="N25" s="75"/>
      <c r="O25" s="55">
        <v>24</v>
      </c>
      <c r="P25" s="74" t="str">
        <f>VLOOKUP(T25,State!Q$3:AY$36,35,0)</f>
        <v>Arizona</v>
      </c>
      <c r="Q25" s="56">
        <f>VLOOKUP(P25,State!$A$3:$C$37,3,0)</f>
        <v>1119060</v>
      </c>
      <c r="R25" s="73" t="str">
        <f>IF(VLOOKUP(P25,State!$A$3:$I$37,9,0)=1,"•","")</f>
        <v/>
      </c>
      <c r="S25" s="56">
        <f>VLOOKUP(P25,State!$A$3:$P$37,16,0)</f>
        <v>0</v>
      </c>
      <c r="T25" s="75">
        <f>LARGE(State!Q$3:Q$36,24)</f>
        <v>0</v>
      </c>
    </row>
    <row r="26" spans="1:20">
      <c r="A26" s="55">
        <v>25</v>
      </c>
      <c r="B26" s="74" t="str">
        <f>VLOOKUP(F26,State!M$3:AY$36,39,0)</f>
        <v>Ohio</v>
      </c>
      <c r="C26" s="56">
        <f>VLOOKUP(B26,State!$A$3:$C$37,3,0)</f>
        <v>3436884</v>
      </c>
      <c r="D26" s="73" t="str">
        <f>IF(VLOOKUP(B26,State!$A$3:$G$37,7,0)=1,"•","")</f>
        <v/>
      </c>
      <c r="E26" s="56">
        <f>VLOOKUP(B26,State!$A$3:$L$37,12,0)</f>
        <v>1348213</v>
      </c>
      <c r="F26" s="75">
        <f>LARGE(State!M$3:M$36,25)</f>
        <v>0.39227771434822939</v>
      </c>
      <c r="H26" s="55">
        <v>25</v>
      </c>
      <c r="I26" s="74" t="str">
        <f>VLOOKUP(M26,State!O$3:AY$36,37,0)</f>
        <v>Virginia</v>
      </c>
      <c r="J26" s="56">
        <f>VLOOKUP(I26,State!$A$3:$C$37,3,0)</f>
        <v>2057463</v>
      </c>
      <c r="K26" s="73" t="str">
        <f>IF(VLOOKUP(I26,State!$A$3:$H$37,8,0)=1,"•","")</f>
        <v/>
      </c>
      <c r="L26" s="56">
        <f>VLOOKUP(I26,State!$A$3:$N$37,14,0)</f>
        <v>882213</v>
      </c>
      <c r="M26" s="75">
        <f>LARGE(State!O$3:O$36,25)</f>
        <v>0.42878681171909289</v>
      </c>
      <c r="N26" s="75"/>
      <c r="O26" s="55">
        <v>25</v>
      </c>
      <c r="P26" s="74" t="str">
        <f>VLOOKUP(T26,State!Q$3:AY$36,35,0)</f>
        <v>Arizona</v>
      </c>
      <c r="Q26" s="56">
        <f>VLOOKUP(P26,State!$A$3:$C$37,3,0)</f>
        <v>1119060</v>
      </c>
      <c r="R26" s="73" t="str">
        <f>IF(VLOOKUP(P26,State!$A$3:$I$37,9,0)=1,"•","")</f>
        <v/>
      </c>
      <c r="S26" s="56">
        <f>VLOOKUP(P26,State!$A$3:$P$37,16,0)</f>
        <v>0</v>
      </c>
      <c r="T26" s="75">
        <f>LARGE(State!Q$3:Q$36,25)</f>
        <v>0</v>
      </c>
    </row>
    <row r="27" spans="1:20">
      <c r="A27" s="55">
        <v>26</v>
      </c>
      <c r="B27" s="74" t="str">
        <f>VLOOKUP(F27,State!M$3:AY$36,39,0)</f>
        <v>Texas</v>
      </c>
      <c r="C27" s="56">
        <f>VLOOKUP(B27,State!$A$3:$C$37,3,0)</f>
        <v>4279940</v>
      </c>
      <c r="D27" s="73" t="str">
        <f>IF(VLOOKUP(B27,State!$A$3:$G$37,7,0)=1,"•","")</f>
        <v/>
      </c>
      <c r="E27" s="56">
        <f>VLOOKUP(B27,State!$A$3:$L$37,12,0)</f>
        <v>1639615</v>
      </c>
      <c r="F27" s="75">
        <f>LARGE(State!M$3:M$36,26)</f>
        <v>0.38309298728486846</v>
      </c>
      <c r="H27" s="55">
        <v>26</v>
      </c>
      <c r="I27" s="74" t="str">
        <f>VLOOKUP(M27,State!O$3:AY$36,37,0)</f>
        <v>North Dakota</v>
      </c>
      <c r="J27" s="56">
        <f>VLOOKUP(I27,State!$A$3:$C$37,3,0)</f>
        <v>236547</v>
      </c>
      <c r="K27" s="73" t="str">
        <f>IF(VLOOKUP(I27,State!$A$3:$H$37,8,0)=1,"•","")</f>
        <v/>
      </c>
      <c r="L27" s="56">
        <f>VLOOKUP(I27,State!$A$3:$N$37,14,0)</f>
        <v>99390</v>
      </c>
      <c r="M27" s="75">
        <f>LARGE(State!O$3:O$36,26)</f>
        <v>0.42017019873428957</v>
      </c>
      <c r="N27" s="75"/>
      <c r="O27" s="55">
        <v>26</v>
      </c>
      <c r="P27" s="74" t="str">
        <f>VLOOKUP(T27,State!Q$3:AY$36,35,0)</f>
        <v>Arizona</v>
      </c>
      <c r="Q27" s="56">
        <f>VLOOKUP(P27,State!$A$3:$C$37,3,0)</f>
        <v>1119060</v>
      </c>
      <c r="R27" s="73" t="str">
        <f>IF(VLOOKUP(P27,State!$A$3:$I$37,9,0)=1,"•","")</f>
        <v/>
      </c>
      <c r="S27" s="56">
        <f>VLOOKUP(P27,State!$A$3:$P$37,16,0)</f>
        <v>0</v>
      </c>
      <c r="T27" s="75">
        <f>LARGE(State!Q$3:Q$36,26)</f>
        <v>0</v>
      </c>
    </row>
    <row r="28" spans="1:20">
      <c r="A28" s="55">
        <v>27</v>
      </c>
      <c r="B28" s="74" t="str">
        <f>VLOOKUP(F28,State!M$3:AY$36,39,0)</f>
        <v>Montana</v>
      </c>
      <c r="C28" s="56">
        <f>VLOOKUP(B28,State!$A$3:$C$37,3,0)</f>
        <v>350387</v>
      </c>
      <c r="D28" s="73" t="str">
        <f>IF(VLOOKUP(B28,State!$A$3:$G$37,7,0)=1,"•","")</f>
        <v/>
      </c>
      <c r="E28" s="56">
        <f>VLOOKUP(B28,State!$A$3:$L$37,12,0)</f>
        <v>131845</v>
      </c>
      <c r="F28" s="75">
        <f>LARGE(State!M$3:M$36,27)</f>
        <v>0.37628393747484923</v>
      </c>
      <c r="H28" s="55">
        <v>27</v>
      </c>
      <c r="I28" s="74" t="str">
        <f>VLOOKUP(M28,State!O$3:AY$36,37,0)</f>
        <v>New York</v>
      </c>
      <c r="J28" s="56">
        <f>VLOOKUP(I28,State!$A$3:$C$37,3,0)</f>
        <v>4790336</v>
      </c>
      <c r="K28" s="73" t="str">
        <f>IF(VLOOKUP(I28,State!$A$3:$H$37,8,0)=1,"•","")</f>
        <v/>
      </c>
      <c r="L28" s="56">
        <f>VLOOKUP(I28,State!$A$3:$N$37,14,0)</f>
        <v>1988308</v>
      </c>
      <c r="M28" s="75">
        <f>LARGE(State!O$3:O$36,27)</f>
        <v>0.4150665005544496</v>
      </c>
      <c r="N28" s="75"/>
      <c r="O28" s="55">
        <v>27</v>
      </c>
      <c r="P28" s="74" t="str">
        <f>VLOOKUP(T28,State!Q$3:AY$36,35,0)</f>
        <v>Arizona</v>
      </c>
      <c r="Q28" s="56">
        <f>VLOOKUP(P28,State!$A$3:$C$37,3,0)</f>
        <v>1119060</v>
      </c>
      <c r="R28" s="73" t="str">
        <f>IF(VLOOKUP(P28,State!$A$3:$I$37,9,0)=1,"•","")</f>
        <v/>
      </c>
      <c r="S28" s="56">
        <f>VLOOKUP(P28,State!$A$3:$P$37,16,0)</f>
        <v>0</v>
      </c>
      <c r="T28" s="75">
        <f>LARGE(State!Q$3:Q$36,27)</f>
        <v>0</v>
      </c>
    </row>
    <row r="29" spans="1:20">
      <c r="A29" s="55">
        <v>28</v>
      </c>
      <c r="B29" s="74" t="str">
        <f>VLOOKUP(F29,State!M$3:AY$36,39,0)</f>
        <v>Maine</v>
      </c>
      <c r="C29" s="56">
        <f>VLOOKUP(B29,State!$A$3:$C$37,3,0)</f>
        <v>511733</v>
      </c>
      <c r="D29" s="73" t="str">
        <f>IF(VLOOKUP(B29,State!$A$3:$G$37,7,0)=1,"•","")</f>
        <v/>
      </c>
      <c r="E29" s="56">
        <f>VLOOKUP(B29,State!$A$3:$L$37,12,0)</f>
        <v>186042</v>
      </c>
      <c r="F29" s="75">
        <f>LARGE(State!M$3:M$36,28)</f>
        <v>0.363552868390352</v>
      </c>
      <c r="H29" s="55">
        <v>28</v>
      </c>
      <c r="I29" s="74" t="str">
        <f>VLOOKUP(M29,State!O$3:AY$36,37,0)</f>
        <v>Massachusetts</v>
      </c>
      <c r="J29" s="56">
        <f>VLOOKUP(I29,State!$A$3:$C$37,3,0)</f>
        <v>2179964</v>
      </c>
      <c r="K29" s="73" t="str">
        <f>IF(VLOOKUP(I29,State!$A$3:$H$37,8,0)=1,"•","")</f>
        <v/>
      </c>
      <c r="L29" s="56">
        <f>VLOOKUP(I29,State!$A$3:$N$37,14,0)</f>
        <v>894005</v>
      </c>
      <c r="M29" s="75">
        <f>LARGE(State!O$3:O$36,28)</f>
        <v>0.41010080900418538</v>
      </c>
      <c r="N29" s="75"/>
      <c r="O29" s="55">
        <v>28</v>
      </c>
      <c r="P29" s="74" t="str">
        <f>VLOOKUP(T29,State!Q$3:AY$36,35,0)</f>
        <v>Arizona</v>
      </c>
      <c r="Q29" s="56">
        <f>VLOOKUP(P29,State!$A$3:$C$37,3,0)</f>
        <v>1119060</v>
      </c>
      <c r="R29" s="73" t="str">
        <f>IF(VLOOKUP(P29,State!$A$3:$I$37,9,0)=1,"•","")</f>
        <v/>
      </c>
      <c r="S29" s="56">
        <f>VLOOKUP(P29,State!$A$3:$P$37,16,0)</f>
        <v>0</v>
      </c>
      <c r="T29" s="75">
        <f>LARGE(State!Q$3:Q$36,28)</f>
        <v>0</v>
      </c>
    </row>
    <row r="30" spans="1:20">
      <c r="A30" s="55">
        <v>29</v>
      </c>
      <c r="B30" s="74" t="str">
        <f>VLOOKUP(F30,State!M$3:AY$36,39,0)</f>
        <v>Missouri</v>
      </c>
      <c r="C30" s="56">
        <f>VLOOKUP(B30,State!$A$3:$C$37,3,0)</f>
        <v>1775116</v>
      </c>
      <c r="D30" s="73" t="str">
        <f>IF(VLOOKUP(B30,State!$A$3:$G$37,7,0)=1,"•","")</f>
        <v/>
      </c>
      <c r="E30" s="56">
        <f>VLOOKUP(B30,State!$A$3:$L$37,12,0)</f>
        <v>633697</v>
      </c>
      <c r="F30" s="75">
        <f>LARGE(State!M$3:M$36,29)</f>
        <v>0.35698906437663791</v>
      </c>
      <c r="H30" s="55">
        <v>29</v>
      </c>
      <c r="I30" s="74" t="str">
        <f>VLOOKUP(M30,State!O$3:AY$36,37,0)</f>
        <v>Nevada</v>
      </c>
      <c r="J30" s="56">
        <f>VLOOKUP(I30,State!$A$3:$C$37,3,0)</f>
        <v>380530</v>
      </c>
      <c r="K30" s="73" t="str">
        <f>IF(VLOOKUP(I30,State!$A$3:$H$37,8,0)=1,"•","")</f>
        <v/>
      </c>
      <c r="L30" s="56">
        <f>VLOOKUP(I30,State!$A$3:$N$37,14,0)</f>
        <v>156020</v>
      </c>
      <c r="M30" s="75">
        <f>LARGE(State!O$3:O$36,29)</f>
        <v>0.41000709536698815</v>
      </c>
      <c r="N30" s="75"/>
      <c r="O30" s="55">
        <v>29</v>
      </c>
      <c r="P30" s="74" t="str">
        <f>VLOOKUP(T30,State!Q$3:AY$36,35,0)</f>
        <v>Arizona</v>
      </c>
      <c r="Q30" s="56">
        <f>VLOOKUP(P30,State!$A$3:$C$37,3,0)</f>
        <v>1119060</v>
      </c>
      <c r="R30" s="73" t="str">
        <f>IF(VLOOKUP(P30,State!$A$3:$I$37,9,0)=1,"•","")</f>
        <v/>
      </c>
      <c r="S30" s="56">
        <f>VLOOKUP(P30,State!$A$3:$P$37,16,0)</f>
        <v>0</v>
      </c>
      <c r="T30" s="75">
        <f>LARGE(State!Q$3:Q$36,29)</f>
        <v>0</v>
      </c>
    </row>
    <row r="31" spans="1:20">
      <c r="A31" s="55">
        <v>30</v>
      </c>
      <c r="B31" s="74" t="str">
        <f>VLOOKUP(F31,State!M$3:AY$36,39,0)</f>
        <v>Rhode Island</v>
      </c>
      <c r="C31" s="56">
        <f>VLOOKUP(B31,State!$A$3:$C$37,3,0)</f>
        <v>345388</v>
      </c>
      <c r="D31" s="73" t="str">
        <f>IF(VLOOKUP(B31,State!$A$3:$G$37,7,0)=1,"•","")</f>
        <v/>
      </c>
      <c r="E31" s="56">
        <f>VLOOKUP(B31,State!$A$3:$L$37,12,0)</f>
        <v>122532</v>
      </c>
      <c r="F31" s="75">
        <f>LARGE(State!M$3:M$36,30)</f>
        <v>0.3547662339166387</v>
      </c>
      <c r="H31" s="55">
        <v>30</v>
      </c>
      <c r="I31" s="74" t="str">
        <f>VLOOKUP(M31,State!O$3:AY$36,37,0)</f>
        <v>Maryland</v>
      </c>
      <c r="J31" s="56">
        <f>VLOOKUP(I31,State!$A$3:$C$37,3,0)</f>
        <v>1369104</v>
      </c>
      <c r="K31" s="73" t="str">
        <f>IF(VLOOKUP(I31,State!$A$3:$H$37,8,0)=1,"•","")</f>
        <v/>
      </c>
      <c r="L31" s="56">
        <f>VLOOKUP(I31,State!$A$3:$N$37,14,0)</f>
        <v>559908</v>
      </c>
      <c r="M31" s="75">
        <f>LARGE(State!O$3:O$36,30)</f>
        <v>0.40895943624443432</v>
      </c>
      <c r="N31" s="75"/>
      <c r="O31" s="55">
        <v>30</v>
      </c>
      <c r="P31" s="74" t="str">
        <f>VLOOKUP(T31,State!Q$3:AY$36,35,0)</f>
        <v>Arizona</v>
      </c>
      <c r="Q31" s="56">
        <f>VLOOKUP(P31,State!$A$3:$C$37,3,0)</f>
        <v>1119060</v>
      </c>
      <c r="R31" s="73" t="str">
        <f>IF(VLOOKUP(P31,State!$A$3:$I$37,9,0)=1,"•","")</f>
        <v/>
      </c>
      <c r="S31" s="56">
        <f>VLOOKUP(P31,State!$A$3:$P$37,16,0)</f>
        <v>0</v>
      </c>
      <c r="T31" s="75">
        <f>LARGE(State!Q$3:Q$36,30)</f>
        <v>0</v>
      </c>
    </row>
    <row r="32" spans="1:20">
      <c r="A32" s="55">
        <v>31</v>
      </c>
      <c r="B32" s="74" t="str">
        <f>VLOOKUP(F32,State!M$3:AY$36,39,0)</f>
        <v>Mississippi</v>
      </c>
      <c r="C32" s="56">
        <f>VLOOKUP(B32,State!$A$3:$C$37,3,0)</f>
        <v>608085</v>
      </c>
      <c r="D32" s="73" t="str">
        <f>IF(VLOOKUP(B32,State!$A$3:$G$37,7,0)=1,"•","")</f>
        <v/>
      </c>
      <c r="E32" s="56">
        <f>VLOOKUP(B32,State!$A$3:$L$37,12,0)</f>
        <v>189752</v>
      </c>
      <c r="F32" s="75">
        <f>LARGE(State!M$3:M$36,31)</f>
        <v>0.31204848006446467</v>
      </c>
      <c r="H32" s="55">
        <v>31</v>
      </c>
      <c r="I32" s="74" t="str">
        <f>VLOOKUP(M32,State!O$3:AY$36,37,0)</f>
        <v>Wisconsin</v>
      </c>
      <c r="J32" s="56">
        <f>VLOOKUP(I32,State!$A$3:$C$37,3,0)</f>
        <v>1565628</v>
      </c>
      <c r="K32" s="73" t="str">
        <f>IF(VLOOKUP(I32,State!$A$3:$H$37,8,0)=1,"•","")</f>
        <v/>
      </c>
      <c r="L32" s="56">
        <f>VLOOKUP(I32,State!$A$3:$N$37,14,0)</f>
        <v>636989</v>
      </c>
      <c r="M32" s="75">
        <f>LARGE(State!O$3:O$36,31)</f>
        <v>0.40685846190793729</v>
      </c>
      <c r="N32" s="75"/>
      <c r="O32" s="55">
        <v>31</v>
      </c>
      <c r="P32" s="74" t="str">
        <f>VLOOKUP(T32,State!Q$3:AY$36,35,0)</f>
        <v>Arizona</v>
      </c>
      <c r="Q32" s="56">
        <f>VLOOKUP(P32,State!$A$3:$C$37,3,0)</f>
        <v>1119060</v>
      </c>
      <c r="R32" s="73" t="str">
        <f>IF(VLOOKUP(P32,State!$A$3:$I$37,9,0)=1,"•","")</f>
        <v/>
      </c>
      <c r="S32" s="56">
        <f>VLOOKUP(P32,State!$A$3:$P$37,16,0)</f>
        <v>0</v>
      </c>
      <c r="T32" s="75">
        <f>LARGE(State!Q$3:Q$36,31)</f>
        <v>0</v>
      </c>
    </row>
    <row r="33" spans="1:20">
      <c r="A33" s="55">
        <v>32</v>
      </c>
      <c r="B33" s="74" t="str">
        <f>VLOOKUP(F33,State!M$3:AY$36,39,0)</f>
        <v>Indiana</v>
      </c>
      <c r="C33" s="56">
        <f>VLOOKUP(B33,State!$A$3:$C$37,3,0)</f>
        <v>1543633</v>
      </c>
      <c r="D33" s="73" t="str">
        <f>IF(VLOOKUP(B33,State!$A$3:$G$37,7,0)=1,"•","")</f>
        <v/>
      </c>
      <c r="E33" s="56">
        <f>VLOOKUP(B33,State!$A$3:$L$37,12,0)</f>
        <v>470796</v>
      </c>
      <c r="F33" s="75">
        <f>LARGE(State!M$3:M$36,32)</f>
        <v>0.30499218402301581</v>
      </c>
      <c r="H33" s="55">
        <v>32</v>
      </c>
      <c r="I33" s="74" t="str">
        <f>VLOOKUP(M33,State!O$3:AY$36,37,0)</f>
        <v>Connecticut</v>
      </c>
      <c r="J33" s="56">
        <f>VLOOKUP(I33,State!$A$3:$C$37,3,0)</f>
        <v>1079767</v>
      </c>
      <c r="K33" s="73" t="str">
        <f>IF(VLOOKUP(I33,State!$A$3:$H$37,8,0)=1,"•","")</f>
        <v/>
      </c>
      <c r="L33" s="56">
        <f>VLOOKUP(I33,State!$A$3:$N$37,14,0)</f>
        <v>334833</v>
      </c>
      <c r="M33" s="75">
        <f>LARGE(State!O$3:O$36,32)</f>
        <v>0.3100974562104602</v>
      </c>
      <c r="N33" s="75"/>
      <c r="O33" s="55">
        <v>32</v>
      </c>
      <c r="P33" s="74" t="str">
        <f>VLOOKUP(T33,State!Q$3:AY$36,35,0)</f>
        <v>Arizona</v>
      </c>
      <c r="Q33" s="56">
        <f>VLOOKUP(P33,State!$A$3:$C$37,3,0)</f>
        <v>1119060</v>
      </c>
      <c r="R33" s="73" t="str">
        <f>IF(VLOOKUP(P33,State!$A$3:$I$37,9,0)=1,"•","")</f>
        <v/>
      </c>
      <c r="S33" s="56">
        <f>VLOOKUP(P33,State!$A$3:$P$37,16,0)</f>
        <v>0</v>
      </c>
      <c r="T33" s="75">
        <f>LARGE(State!Q$3:Q$36,32)</f>
        <v>0</v>
      </c>
    </row>
    <row r="34" spans="1:20">
      <c r="A34" s="55">
        <v>33</v>
      </c>
      <c r="B34" s="74" t="str">
        <f>VLOOKUP(F34,State!M$3:AY$36,39,0)</f>
        <v>Florida</v>
      </c>
      <c r="C34" s="56">
        <f>VLOOKUP(B34,State!$A$3:$C$37,3,0)</f>
        <v>4106816</v>
      </c>
      <c r="D34" s="73" t="str">
        <f>IF(VLOOKUP(B34,State!$A$3:$G$37,7,0)=1,"•","")</f>
        <v/>
      </c>
      <c r="E34" s="56">
        <f>VLOOKUP(B34,State!$A$3:$L$37,12,0)</f>
        <v>1210577</v>
      </c>
      <c r="F34" s="75">
        <f>LARGE(State!M$3:M$36,33)</f>
        <v>0.29477264138446913</v>
      </c>
      <c r="H34" s="55">
        <v>33</v>
      </c>
      <c r="I34" s="74" t="str">
        <f>VLOOKUP(M34,State!O$3:AY$36,37,0)</f>
        <v>West Virginia</v>
      </c>
      <c r="J34" s="56">
        <f>VLOOKUP(I34,State!$A$3:$C$37,3,0)</f>
        <v>420936</v>
      </c>
      <c r="K34" s="73" t="str">
        <f>IF(VLOOKUP(I34,State!$A$3:$H$37,8,0)=1,"•","")</f>
        <v/>
      </c>
      <c r="L34" s="56">
        <f>VLOOKUP(I34,State!$A$3:$N$37,14,0)</f>
        <v>130441</v>
      </c>
      <c r="M34" s="75">
        <f>LARGE(State!O$3:O$36,33)</f>
        <v>0.30988321264990404</v>
      </c>
      <c r="N34" s="75"/>
      <c r="O34" s="55">
        <v>33</v>
      </c>
      <c r="P34" s="74" t="str">
        <f>VLOOKUP(T34,State!Q$3:AY$36,35,0)</f>
        <v>Arizona</v>
      </c>
      <c r="Q34" s="56">
        <f>VLOOKUP(P34,State!$A$3:$C$37,3,0)</f>
        <v>1119060</v>
      </c>
      <c r="R34" s="73" t="str">
        <f>IF(VLOOKUP(P34,State!$A$3:$I$37,9,0)=1,"•","")</f>
        <v/>
      </c>
      <c r="S34" s="56">
        <f>VLOOKUP(P34,State!$A$3:$P$37,16,0)</f>
        <v>0</v>
      </c>
      <c r="T34" s="75">
        <f>LARGE(State!Q$3:Q$36,33)</f>
        <v>0</v>
      </c>
    </row>
    <row r="35" spans="1:20">
      <c r="A35" s="55">
        <v>34</v>
      </c>
      <c r="B35" s="74" t="str">
        <f>VLOOKUP(F35,State!M$3:AY$36,39,0)</f>
        <v>Utah</v>
      </c>
      <c r="C35" s="56">
        <f>VLOOKUP(B35,State!$A$3:$C$37,3,0)</f>
        <v>519323</v>
      </c>
      <c r="D35" s="73" t="str">
        <f>IF(VLOOKUP(B35,State!$A$3:$G$37,7,0)=1,"•","")</f>
        <v/>
      </c>
      <c r="E35" s="56">
        <f>VLOOKUP(B35,State!$A$3:$L$37,12,0)</f>
        <v>146938</v>
      </c>
      <c r="F35" s="75">
        <f>LARGE(State!M$3:M$36,34)</f>
        <v>0.28294144491963574</v>
      </c>
      <c r="H35" s="55">
        <v>34</v>
      </c>
      <c r="I35" s="74" t="str">
        <f>VLOOKUP(M35,State!O$3:AY$36,37,0)</f>
        <v>Hawaii</v>
      </c>
      <c r="J35" s="56">
        <f>VLOOKUP(I35,State!$A$3:$C$37,3,0)</f>
        <v>356902</v>
      </c>
      <c r="K35" s="73" t="str">
        <f>IF(VLOOKUP(I35,State!$A$3:$H$37,8,0)=1,"•","")</f>
        <v/>
      </c>
      <c r="L35" s="56">
        <f>VLOOKUP(I35,State!$A$3:$N$37,14,0)</f>
        <v>86320</v>
      </c>
      <c r="M35" s="75">
        <f>LARGE(State!O$3:O$36,34)</f>
        <v>0.24185910978363809</v>
      </c>
      <c r="N35" s="75"/>
      <c r="O35" s="55">
        <v>34</v>
      </c>
      <c r="P35" s="74" t="str">
        <f>VLOOKUP(T35,State!Q$3:AY$36,35,0)</f>
        <v>Arizona</v>
      </c>
      <c r="Q35" s="56">
        <f>VLOOKUP(P35,State!$A$3:$C$37,3,0)</f>
        <v>1119060</v>
      </c>
      <c r="R35" s="73" t="str">
        <f>IF(VLOOKUP(P35,State!$A$3:$I$37,9,0)=1,"•","")</f>
        <v/>
      </c>
      <c r="S35" s="56">
        <f>VLOOKUP(P35,State!$A$3:$P$37,16,0)</f>
        <v>0</v>
      </c>
      <c r="T35" s="75">
        <f>LARGE(State!Q$3:Q$36,34)</f>
        <v>0</v>
      </c>
    </row>
    <row r="36" spans="1:20">
      <c r="B36" s="74" t="s">
        <v>2483</v>
      </c>
      <c r="C36" s="56">
        <f>VLOOKUP(B36,State!$A$3:$C$37,3,0)</f>
        <v>57749999</v>
      </c>
      <c r="D36" s="73" t="str">
        <f>IF(VLOOKUP(B36,State!$A$3:$G$37,7,0)=1,"•","")</f>
        <v/>
      </c>
      <c r="E36" s="56">
        <f>VLOOKUP(B36,State!$A$3:$L$37,12,0)</f>
        <v>26025658</v>
      </c>
      <c r="F36" s="75">
        <f>State!M37</f>
        <v>0.450660752392394</v>
      </c>
      <c r="I36" s="74" t="s">
        <v>2483</v>
      </c>
      <c r="J36" s="56">
        <f>VLOOKUP(I36,State!$A$3:$C$37,3,0)</f>
        <v>57749999</v>
      </c>
      <c r="K36" s="73" t="str">
        <f>IF(VLOOKUP(I36,State!$A$3:$H$37,8,0)=1,"•","")</f>
        <v>•</v>
      </c>
      <c r="L36" s="56">
        <f>VLOOKUP(I36,State!$A$3:$N$37,14,0)</f>
        <v>29432305</v>
      </c>
      <c r="M36" s="75">
        <f>State!O37</f>
        <v>0.50965031185541665</v>
      </c>
      <c r="N36" s="75"/>
      <c r="P36" s="74" t="s">
        <v>2483</v>
      </c>
      <c r="Q36" s="56">
        <f>VLOOKUP(P36,State!$A$3:$C$37,3,0)</f>
        <v>57749999</v>
      </c>
      <c r="R36" s="73" t="str">
        <f>IF(VLOOKUP(P36,State!$A$3:$I$37,9,0)=1,"•","")</f>
        <v/>
      </c>
      <c r="S36" s="56">
        <f>VLOOKUP(P36,State!$A$3:$P$37,16,0)</f>
        <v>464056</v>
      </c>
      <c r="T36" s="75">
        <f>State!Q37</f>
        <v>8.0356018707463533E-3</v>
      </c>
    </row>
    <row r="37" spans="1:20">
      <c r="E37" s="74"/>
    </row>
    <row r="38" spans="1:20">
      <c r="M38" s="56"/>
      <c r="N38" s="56"/>
      <c r="P38" s="56"/>
      <c r="S38" s="56"/>
      <c r="T38" s="56"/>
    </row>
    <row r="39" spans="1:20">
      <c r="M39" s="78"/>
    </row>
    <row r="41" spans="1:20">
      <c r="S41" s="56"/>
    </row>
  </sheetData>
  <mergeCells count="3">
    <mergeCell ref="E1:F1"/>
    <mergeCell ref="L1:M1"/>
    <mergeCell ref="S1:T1"/>
  </mergeCells>
  <phoneticPr fontId="8" type="noConversion"/>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AM99"/>
  <sheetViews>
    <sheetView workbookViewId="0">
      <selection activeCell="D89" sqref="D89"/>
    </sheetView>
  </sheetViews>
  <sheetFormatPr baseColWidth="10" defaultColWidth="11.42578125" defaultRowHeight="13" x14ac:dyDescent="0"/>
  <cols>
    <col min="1" max="1" width="11.7109375" customWidth="1"/>
    <col min="2" max="3" width="11.42578125" customWidth="1"/>
    <col min="4" max="4" width="10.7109375" style="2" customWidth="1"/>
  </cols>
  <sheetData>
    <row r="1" spans="1:39">
      <c r="A1" s="52" t="s">
        <v>2255</v>
      </c>
      <c r="C1" s="2"/>
      <c r="D1"/>
    </row>
    <row r="2" spans="1:39">
      <c r="A2" t="s">
        <v>2158</v>
      </c>
      <c r="B2" s="15" t="s">
        <v>1793</v>
      </c>
      <c r="C2" s="15" t="s">
        <v>1072</v>
      </c>
      <c r="D2" s="24" t="s">
        <v>1663</v>
      </c>
      <c r="E2" s="60" t="s">
        <v>1999</v>
      </c>
      <c r="F2" s="60" t="s">
        <v>132</v>
      </c>
      <c r="G2" s="23" t="str">
        <f>County!N1</f>
        <v>Democratic</v>
      </c>
      <c r="H2" s="25" t="str">
        <f>County!O1</f>
        <v>Republican</v>
      </c>
      <c r="I2" s="70" t="str">
        <f>County!P1</f>
        <v>Independent</v>
      </c>
      <c r="J2" s="24" t="s">
        <v>837</v>
      </c>
      <c r="K2" s="23"/>
      <c r="M2" s="25"/>
      <c r="O2" s="65"/>
      <c r="Q2" s="16"/>
      <c r="S2" s="16"/>
      <c r="U2" s="16"/>
      <c r="V2" s="16"/>
      <c r="W2" s="16"/>
      <c r="X2" s="171"/>
      <c r="Y2" s="172"/>
      <c r="Z2" s="172"/>
      <c r="AA2" s="16"/>
      <c r="AB2" s="171"/>
      <c r="AC2" s="172"/>
      <c r="AD2" s="172"/>
      <c r="AE2" s="16"/>
      <c r="AF2" s="1"/>
      <c r="AH2" s="1"/>
      <c r="AI2" s="1"/>
      <c r="AJ2" s="1"/>
      <c r="AK2" s="1"/>
      <c r="AM2" s="1"/>
    </row>
    <row r="3" spans="1:39">
      <c r="A3" t="str">
        <f>VLOOKUP(D3,State!$K$3:$AY$35,41,FALSE)</f>
        <v>California</v>
      </c>
      <c r="B3">
        <f>VLOOKUP(A3,State!$AY$3:$BA$36,3,FALSE)</f>
        <v>1</v>
      </c>
      <c r="C3" s="60" t="str">
        <f>IF(RANK(G3,G3:J3)=1,"Dem",IF(RANK(H3,G3:J3)=1,"Rep","Ind"))</f>
        <v>Dem</v>
      </c>
      <c r="D3" s="46">
        <f>MIN(State!K$3:K$36)</f>
        <v>1.904220169650564E-2</v>
      </c>
      <c r="E3" s="47">
        <f>VLOOKUP(A3,State!$A$3:$J$35,10,FALSE)</f>
        <v>162127</v>
      </c>
      <c r="F3" s="47">
        <f>VLOOKUP(A3,State!$A$3:$C$35,3,FALSE)</f>
        <v>8514089</v>
      </c>
      <c r="G3" s="45">
        <f>VLOOKUP(A3,State!$A$3:$M$35,13,FALSE)</f>
        <v>0.46736086503206625</v>
      </c>
      <c r="H3" s="45">
        <f>VLOOKUP(A3,State!$A$3:$O$35,15,FALSE)</f>
        <v>0.44831866333556064</v>
      </c>
      <c r="I3" s="45">
        <f>VLOOKUP(A3,State!$A$3:$Q$35,17,FALSE)</f>
        <v>0</v>
      </c>
      <c r="J3" s="51">
        <f t="shared" ref="J3:J12" si="0">1-G3-H3-I3</f>
        <v>8.4320471632373162E-2</v>
      </c>
      <c r="K3" s="45"/>
      <c r="M3" s="45"/>
      <c r="O3" s="45"/>
    </row>
    <row r="4" spans="1:39">
      <c r="A4" t="str">
        <f>VLOOKUP(D4,State!$K$3:$AY$35,41,FALSE)</f>
        <v>Pennsylvania</v>
      </c>
      <c r="B4">
        <f>VLOOKUP(A4,State!$AY$3:$BA$36,3,FALSE)</f>
        <v>1</v>
      </c>
      <c r="C4" s="60" t="str">
        <f t="shared" ref="C4:C12" si="1">IF(RANK(G4,G4:J4)=1,"Dem",IF(RANK(H4,G4:J4)=1,"Rep","Ind"))</f>
        <v>Rep</v>
      </c>
      <c r="D4" s="46">
        <f>SMALL(State!K$3:K$36,2)</f>
        <v>2.4822385174765701E-2</v>
      </c>
      <c r="E4" s="47">
        <f>VLOOKUP(A4,State!$A$3:$J$35,10,FALSE)</f>
        <v>87210</v>
      </c>
      <c r="F4" s="47">
        <f>VLOOKUP(A4,State!$A$3:$C$35,3,FALSE)</f>
        <v>3513361</v>
      </c>
      <c r="G4" s="45">
        <f>VLOOKUP(A4,State!$A$3:$M$35,13,FALSE)</f>
        <v>0.46920342088387729</v>
      </c>
      <c r="H4" s="45">
        <f>VLOOKUP(A4,State!$A$3:$O$35,15,FALSE)</f>
        <v>0.49402580605864299</v>
      </c>
      <c r="I4" s="45">
        <f>VLOOKUP(A4,State!$A$3:$Q$35,17,FALSE)</f>
        <v>0</v>
      </c>
      <c r="J4" s="51">
        <f t="shared" si="0"/>
        <v>3.6770773057479667E-2</v>
      </c>
      <c r="K4" s="45"/>
      <c r="M4" s="45"/>
      <c r="O4" s="45"/>
    </row>
    <row r="5" spans="1:39">
      <c r="A5" t="str">
        <f>VLOOKUP(D5,State!$K$3:$AY$35,41,FALSE)</f>
        <v>Virginia</v>
      </c>
      <c r="B5">
        <f>VLOOKUP(A5,State!$AY$3:$BA$36,3,FALSE)</f>
        <v>1</v>
      </c>
      <c r="C5" s="60" t="str">
        <f t="shared" si="1"/>
        <v>Dem</v>
      </c>
      <c r="D5" s="46">
        <f>SMALL(State!K$3:K$36,3)</f>
        <v>2.7297210204995179E-2</v>
      </c>
      <c r="E5" s="47">
        <f>VLOOKUP(A5,State!$A$3:$J$35,10,FALSE)</f>
        <v>56163</v>
      </c>
      <c r="F5" s="47">
        <f>VLOOKUP(A5,State!$A$3:$C$35,3,FALSE)</f>
        <v>2057463</v>
      </c>
      <c r="G5" s="45">
        <f>VLOOKUP(A5,State!$A$3:$M$35,13,FALSE)</f>
        <v>0.45608402192408809</v>
      </c>
      <c r="H5" s="45">
        <f>VLOOKUP(A5,State!$A$3:$O$35,15,FALSE)</f>
        <v>0.42878681171909289</v>
      </c>
      <c r="I5" s="45">
        <f>VLOOKUP(A5,State!$A$3:$Q$35,17,FALSE)</f>
        <v>0.11437581137546581</v>
      </c>
      <c r="J5" s="51">
        <f t="shared" si="0"/>
        <v>7.5335498135327417E-4</v>
      </c>
      <c r="K5" s="45"/>
      <c r="M5" s="45"/>
      <c r="O5" s="45"/>
    </row>
    <row r="6" spans="1:39">
      <c r="A6" t="str">
        <f>VLOOKUP(D6,State!$K$3:$AY$35,41,FALSE)</f>
        <v>New Jersey</v>
      </c>
      <c r="B6">
        <f>VLOOKUP(A6,State!$AY$3:$BA$36,3,FALSE)</f>
        <v>1</v>
      </c>
      <c r="C6" s="60" t="str">
        <f t="shared" si="1"/>
        <v>Dem</v>
      </c>
      <c r="D6" s="46">
        <f>SMALL(State!K$3:K$36,4)</f>
        <v>3.2723453893085119E-2</v>
      </c>
      <c r="E6" s="47">
        <f>VLOOKUP(A6,State!$A$3:$J$35,10,FALSE)</f>
        <v>67243</v>
      </c>
      <c r="F6" s="47">
        <f>VLOOKUP(A6,State!$A$3:$C$35,3,FALSE)</f>
        <v>2054887</v>
      </c>
      <c r="G6" s="45">
        <f>VLOOKUP(A6,State!$A$3:$M$35,13,FALSE)</f>
        <v>0.50294103763369957</v>
      </c>
      <c r="H6" s="45">
        <f>VLOOKUP(A6,State!$A$3:$O$35,15,FALSE)</f>
        <v>0.47021758374061445</v>
      </c>
      <c r="I6" s="45">
        <f>VLOOKUP(A6,State!$A$3:$Q$35,17,FALSE)</f>
        <v>0</v>
      </c>
      <c r="J6" s="51">
        <f t="shared" si="0"/>
        <v>2.6841378625685974E-2</v>
      </c>
      <c r="K6" s="45"/>
      <c r="M6" s="45"/>
      <c r="O6" s="45"/>
    </row>
    <row r="7" spans="1:39">
      <c r="A7" t="str">
        <f>VLOOKUP(D7,State!$K$3:$AY$35,41,FALSE)</f>
        <v>Minnesota</v>
      </c>
      <c r="B7">
        <f>VLOOKUP(A7,State!$AY$3:$BA$36,3,FALSE)</f>
        <v>1</v>
      </c>
      <c r="C7" s="60" t="str">
        <f t="shared" si="1"/>
        <v>Rep</v>
      </c>
      <c r="D7" s="46">
        <f>SMALL(State!K$3:K$36,5)</f>
        <v>4.9518621445077605E-2</v>
      </c>
      <c r="E7" s="47">
        <f>VLOOKUP(A7,State!$A$3:$J$35,10,FALSE)</f>
        <v>87793</v>
      </c>
      <c r="F7" s="47">
        <f>VLOOKUP(A7,State!$A$3:$C$35,3,FALSE)</f>
        <v>1772929</v>
      </c>
      <c r="G7" s="45">
        <f>VLOOKUP(A7,State!$A$3:$M$35,13,FALSE)</f>
        <v>0.44099904733917716</v>
      </c>
      <c r="H7" s="45">
        <f>VLOOKUP(A7,State!$A$3:$O$35,15,FALSE)</f>
        <v>0.49051766878425473</v>
      </c>
      <c r="I7" s="45">
        <f>VLOOKUP(A7,State!$A$3:$Q$35,17,FALSE)</f>
        <v>5.3809261397382527E-2</v>
      </c>
      <c r="J7" s="51">
        <f t="shared" si="0"/>
        <v>1.4674022479185575E-2</v>
      </c>
      <c r="K7" s="45"/>
      <c r="M7" s="45"/>
      <c r="O7" s="45"/>
    </row>
    <row r="8" spans="1:39">
      <c r="A8" t="str">
        <f>VLOOKUP(D8,State!$K$3:$AY$35,41,FALSE)</f>
        <v>New Mexico</v>
      </c>
      <c r="B8">
        <f>VLOOKUP(A8,State!$AY$3:$BA$36,3,FALSE)</f>
        <v>1</v>
      </c>
      <c r="C8" s="60" t="str">
        <f t="shared" si="1"/>
        <v>Dem</v>
      </c>
      <c r="D8" s="46">
        <f>SMALL(State!K$3:K$36,6)</f>
        <v>7.9802070829627203E-2</v>
      </c>
      <c r="E8" s="47">
        <f>VLOOKUP(A8,State!$A$3:$J$35,10,FALSE)</f>
        <v>36964</v>
      </c>
      <c r="F8" s="47">
        <f>VLOOKUP(A8,State!$A$3:$C$35,3,FALSE)</f>
        <v>463196</v>
      </c>
      <c r="G8" s="45">
        <f>VLOOKUP(A8,State!$A$3:$M$35,13,FALSE)</f>
        <v>0.53970457430547758</v>
      </c>
      <c r="H8" s="45">
        <f>VLOOKUP(A8,State!$A$3:$O$35,15,FALSE)</f>
        <v>0.45990250347585038</v>
      </c>
      <c r="I8" s="45">
        <f>VLOOKUP(A8,State!$A$3:$Q$35,17,FALSE)</f>
        <v>0</v>
      </c>
      <c r="J8" s="51">
        <f t="shared" si="0"/>
        <v>3.9292221867204269E-4</v>
      </c>
      <c r="K8" s="45"/>
      <c r="M8" s="45"/>
      <c r="O8" s="45"/>
    </row>
    <row r="9" spans="1:39">
      <c r="A9" t="str">
        <f>VLOOKUP(D9,State!$K$3:$AY$35,41,FALSE)</f>
        <v>Michigan</v>
      </c>
      <c r="B9">
        <f>VLOOKUP(A9,State!$AY$3:$BA$36,3,FALSE)</f>
        <v>1</v>
      </c>
      <c r="C9" s="60" t="str">
        <f t="shared" si="1"/>
        <v>Rep</v>
      </c>
      <c r="D9" s="46">
        <f>SMALL(State!K$3:K$36,7)</f>
        <v>9.1283225750274782E-2</v>
      </c>
      <c r="E9" s="47">
        <f>VLOOKUP(A9,State!$A$3:$J$35,10,FALSE)</f>
        <v>277810</v>
      </c>
      <c r="F9" s="47">
        <f>VLOOKUP(A9,State!$A$3:$C$35,3,FALSE)</f>
        <v>3043385</v>
      </c>
      <c r="G9" s="45">
        <f>VLOOKUP(A9,State!$A$3:$M$35,13,FALSE)</f>
        <v>0.42747138465885848</v>
      </c>
      <c r="H9" s="45">
        <f>VLOOKUP(A9,State!$A$3:$O$35,15,FALSE)</f>
        <v>0.51875461040913329</v>
      </c>
      <c r="I9" s="45">
        <f>VLOOKUP(A9,State!$A$3:$Q$35,17,FALSE)</f>
        <v>0</v>
      </c>
      <c r="J9" s="51">
        <f t="shared" si="0"/>
        <v>5.3774004932008235E-2</v>
      </c>
      <c r="K9" s="45"/>
      <c r="M9" s="45"/>
      <c r="O9" s="45"/>
    </row>
    <row r="10" spans="1:39">
      <c r="A10" t="str">
        <f>VLOOKUP(D10,State!$K$3:$AY$35,41,FALSE)</f>
        <v>Vermont</v>
      </c>
      <c r="B10">
        <f>VLOOKUP(A10,State!$AY$3:$BA$36,3,FALSE)</f>
        <v>1</v>
      </c>
      <c r="C10" s="60" t="str">
        <f t="shared" si="1"/>
        <v>Rep</v>
      </c>
      <c r="D10" s="46">
        <f>SMALL(State!K$3:K$36,8)</f>
        <v>9.7495181223780189E-2</v>
      </c>
      <c r="E10" s="47">
        <f>VLOOKUP(A10,State!$A$3:$J$35,10,FALSE)</f>
        <v>20637</v>
      </c>
      <c r="F10" s="47">
        <f>VLOOKUP(A10,State!$A$3:$C$35,3,FALSE)</f>
        <v>211672</v>
      </c>
      <c r="G10" s="45">
        <f>VLOOKUP(A10,State!$A$3:$M$35,13,FALSE)</f>
        <v>0.40566536906156697</v>
      </c>
      <c r="H10" s="45">
        <f>VLOOKUP(A10,State!$A$3:$O$35,15,FALSE)</f>
        <v>0.50316055028534712</v>
      </c>
      <c r="I10" s="45">
        <f>VLOOKUP(A10,State!$A$3:$Q$35,17,FALSE)</f>
        <v>5.8888279980346951E-2</v>
      </c>
      <c r="J10" s="51">
        <f t="shared" si="0"/>
        <v>3.2285800672738903E-2</v>
      </c>
      <c r="K10" s="45"/>
      <c r="M10" s="45"/>
      <c r="O10" s="45"/>
    </row>
    <row r="11" spans="1:39">
      <c r="A11" t="str">
        <f>VLOOKUP(D11,State!$K$3:$AY$35,41,FALSE)</f>
        <v>Nebraska</v>
      </c>
      <c r="B11">
        <f>VLOOKUP(A11,State!$AY$3:$BA$36,3,FALSE)</f>
        <v>1</v>
      </c>
      <c r="C11" s="60" t="str">
        <f t="shared" si="1"/>
        <v>Dem</v>
      </c>
      <c r="D11" s="46">
        <f>SMALL(State!K$3:K$36,9)</f>
        <v>9.7770219525038629E-2</v>
      </c>
      <c r="E11" s="47">
        <f>VLOOKUP(A11,State!$A$3:$J$35,10,FALSE)</f>
        <v>56629</v>
      </c>
      <c r="F11" s="47">
        <f>VLOOKUP(A11,State!$A$3:$C$35,3,FALSE)</f>
        <v>579205</v>
      </c>
      <c r="G11" s="45">
        <f>VLOOKUP(A11,State!$A$3:$M$35,13,FALSE)</f>
        <v>0.54781467701418318</v>
      </c>
      <c r="H11" s="45">
        <f>VLOOKUP(A11,State!$A$3:$O$35,15,FALSE)</f>
        <v>0.45004445748914462</v>
      </c>
      <c r="I11" s="45">
        <f>VLOOKUP(A11,State!$A$3:$Q$35,17,FALSE)</f>
        <v>0</v>
      </c>
      <c r="J11" s="51">
        <f t="shared" si="0"/>
        <v>2.1408654966721952E-3</v>
      </c>
      <c r="K11" s="45"/>
      <c r="M11" s="45"/>
      <c r="O11" s="45"/>
    </row>
    <row r="12" spans="1:39">
      <c r="A12" t="str">
        <f>VLOOKUP(D12,State!$K$3:$AY$35,41,FALSE)</f>
        <v>Nevada</v>
      </c>
      <c r="B12">
        <f>VLOOKUP(A12,State!$AY$3:$BA$36,3,FALSE)</f>
        <v>1</v>
      </c>
      <c r="C12" s="60" t="str">
        <f t="shared" si="1"/>
        <v>Dem</v>
      </c>
      <c r="D12" s="46">
        <f>SMALL(State!K$3:K$36,10)</f>
        <v>9.9293091214884499E-2</v>
      </c>
      <c r="E12" s="47">
        <f>VLOOKUP(A12,State!$A$3:$J$35,10,FALSE)</f>
        <v>37784</v>
      </c>
      <c r="F12" s="47">
        <f>VLOOKUP(A12,State!$A$3:$C$35,3,FALSE)</f>
        <v>380530</v>
      </c>
      <c r="G12" s="45">
        <f>VLOOKUP(A12,State!$A$3:$M$35,13,FALSE)</f>
        <v>0.5093001865818727</v>
      </c>
      <c r="H12" s="45">
        <f>VLOOKUP(A12,State!$A$3:$O$35,15,FALSE)</f>
        <v>0.41000709536698815</v>
      </c>
      <c r="I12" s="45">
        <f>VLOOKUP(A12,State!$A$3:$Q$35,17,FALSE)</f>
        <v>1.7517672719627887E-2</v>
      </c>
      <c r="J12" s="51">
        <f t="shared" si="0"/>
        <v>6.3175045331511262E-2</v>
      </c>
      <c r="K12" s="45"/>
      <c r="M12" s="45"/>
      <c r="O12" s="45"/>
    </row>
    <row r="13" spans="1:39">
      <c r="D13" s="46"/>
      <c r="E13" s="46"/>
      <c r="F13" s="47"/>
      <c r="G13" s="47"/>
      <c r="H13" s="45"/>
      <c r="I13" s="45"/>
      <c r="J13" s="45"/>
      <c r="K13" s="45"/>
      <c r="L13" s="45"/>
      <c r="M13" s="45"/>
    </row>
    <row r="14" spans="1:39">
      <c r="A14" s="52" t="s">
        <v>2257</v>
      </c>
    </row>
    <row r="15" spans="1:39">
      <c r="A15" t="s">
        <v>2158</v>
      </c>
      <c r="B15" s="15" t="s">
        <v>1793</v>
      </c>
      <c r="C15" s="15" t="s">
        <v>1072</v>
      </c>
      <c r="D15" s="24" t="s">
        <v>1663</v>
      </c>
      <c r="E15" s="60" t="s">
        <v>1999</v>
      </c>
      <c r="F15" s="60" t="s">
        <v>132</v>
      </c>
      <c r="G15" s="23" t="str">
        <f>County!N1</f>
        <v>Democratic</v>
      </c>
      <c r="H15" s="25" t="str">
        <f>County!O1</f>
        <v>Republican</v>
      </c>
      <c r="I15" s="70" t="str">
        <f>County!P1</f>
        <v>Independent</v>
      </c>
      <c r="J15" s="24" t="s">
        <v>837</v>
      </c>
      <c r="K15" s="23"/>
      <c r="M15" s="25"/>
      <c r="O15" s="65"/>
      <c r="Q15" s="16"/>
      <c r="S15" s="16"/>
      <c r="U15" s="16"/>
      <c r="V15" s="16"/>
      <c r="W15" s="16"/>
      <c r="X15" s="171"/>
      <c r="Y15" s="171"/>
      <c r="Z15" s="171"/>
      <c r="AA15" s="16"/>
      <c r="AB15" s="171"/>
      <c r="AC15" s="171"/>
      <c r="AD15" s="171"/>
      <c r="AE15" s="16"/>
      <c r="AF15" s="1"/>
      <c r="AH15" s="1"/>
      <c r="AI15" s="1"/>
      <c r="AJ15" s="1"/>
      <c r="AK15" s="1"/>
      <c r="AM15" s="1"/>
    </row>
    <row r="16" spans="1:39">
      <c r="A16" t="str">
        <f>VLOOKUP(D16,State!$K$3:$AY$36,41,FALSE)</f>
        <v>Hawaii</v>
      </c>
      <c r="B16">
        <f>VLOOKUP(A16,State!$A$3:$B$36,2,FALSE)</f>
        <v>0</v>
      </c>
      <c r="C16" s="60" t="str">
        <f>IF(RANK(G16,G16:J16)=1,"Dem",IF(RANK(H16,G16:J16)=1,"Rep","Ind"))</f>
        <v>Dem</v>
      </c>
      <c r="D16" s="46">
        <f>MAX(State!K$3:K$36)</f>
        <v>0.47595418350135332</v>
      </c>
      <c r="E16" s="47">
        <f>VLOOKUP(A16,State!$A$3:$J$36,10,FALSE)</f>
        <v>169869</v>
      </c>
      <c r="F16" s="47">
        <f>VLOOKUP(A16,State!$A$3:$C$36,3,FALSE)</f>
        <v>356902</v>
      </c>
      <c r="G16" s="45">
        <f>VLOOKUP(A16,State!$A$3:$M$36,13,FALSE)</f>
        <v>0.71781329328499144</v>
      </c>
      <c r="H16" s="45">
        <f>VLOOKUP(A16,State!$A$3:$O$36,15,FALSE)</f>
        <v>0.24185910978363809</v>
      </c>
      <c r="I16" s="45">
        <f>VLOOKUP(A16,State!$A$3:$Q$36,17,FALSE)</f>
        <v>0</v>
      </c>
      <c r="J16" s="51">
        <f t="shared" ref="J16:J25" si="2">1-G16-H16-I16</f>
        <v>4.0327596931370474E-2</v>
      </c>
      <c r="K16" s="45"/>
      <c r="M16" s="45"/>
      <c r="O16" s="45"/>
    </row>
    <row r="17" spans="1:36">
      <c r="A17" t="str">
        <f>VLOOKUP(D17,State!$K$3:$AY$36,41,FALSE)</f>
        <v>Florida</v>
      </c>
      <c r="B17">
        <f>VLOOKUP(A17,State!$A$3:$B$36,2,FALSE)</f>
        <v>0</v>
      </c>
      <c r="C17" s="60" t="str">
        <f t="shared" ref="C17:C25" si="3">IF(RANK(G17,G17:J17)=1,"Dem",IF(RANK(H17,G17:J17)=1,"Rep","Ind"))</f>
        <v>Rep</v>
      </c>
      <c r="D17" s="46">
        <f>LARGE(State!K$3:K$36,2)</f>
        <v>0.41020172318409198</v>
      </c>
      <c r="E17" s="47">
        <f>VLOOKUP(A17,State!$A$3:$J$36,10,FALSE)</f>
        <v>1684623</v>
      </c>
      <c r="F17" s="47">
        <f>VLOOKUP(A17,State!$A$3:$C$36,3,FALSE)</f>
        <v>4106816</v>
      </c>
      <c r="G17" s="45">
        <f>VLOOKUP(A17,State!$A$3:$M$36,13,FALSE)</f>
        <v>0.29477264138446913</v>
      </c>
      <c r="H17" s="45">
        <f>VLOOKUP(A17,State!$A$3:$O$36,15,FALSE)</f>
        <v>0.70497436456856111</v>
      </c>
      <c r="I17" s="45">
        <f>VLOOKUP(A17,State!$A$3:$Q$36,17,FALSE)</f>
        <v>0</v>
      </c>
      <c r="J17" s="51">
        <f t="shared" si="2"/>
        <v>2.5299404696976779E-4</v>
      </c>
      <c r="K17" s="45"/>
      <c r="M17" s="45"/>
      <c r="O17" s="45"/>
    </row>
    <row r="18" spans="1:36">
      <c r="A18" t="str">
        <f>VLOOKUP(D18,State!$K$3:$AY$36,41,FALSE)</f>
        <v>Utah</v>
      </c>
      <c r="B18">
        <f>VLOOKUP(A18,State!$A$3:$B$36,2,FALSE)</f>
        <v>0</v>
      </c>
      <c r="C18" s="60" t="str">
        <f t="shared" si="3"/>
        <v>Rep</v>
      </c>
      <c r="D18" s="46">
        <f>LARGE(State!K$3:K$36,3)</f>
        <v>0.40506390050122948</v>
      </c>
      <c r="E18" s="47">
        <f>VLOOKUP(A18,State!$A$3:$J$36,10,FALSE)</f>
        <v>210359</v>
      </c>
      <c r="F18" s="47">
        <f>VLOOKUP(A18,State!$A$3:$C$36,3,FALSE)</f>
        <v>519323</v>
      </c>
      <c r="G18" s="45">
        <f>VLOOKUP(A18,State!$A$3:$M$36,13,FALSE)</f>
        <v>0.28294144491963574</v>
      </c>
      <c r="H18" s="45">
        <f>VLOOKUP(A18,State!$A$3:$O$36,15,FALSE)</f>
        <v>0.68800534542086522</v>
      </c>
      <c r="I18" s="45">
        <f>VLOOKUP(A18,State!$A$3:$Q$36,17,FALSE)</f>
        <v>1.8389326103407707E-2</v>
      </c>
      <c r="J18" s="51">
        <f t="shared" si="2"/>
        <v>1.0663883556091384E-2</v>
      </c>
      <c r="K18" s="45"/>
      <c r="M18" s="45"/>
      <c r="O18" s="45"/>
    </row>
    <row r="19" spans="1:36">
      <c r="A19" t="str">
        <f>VLOOKUP(D19,State!$K$3:$AY$36,41,FALSE)</f>
        <v>West Virginia</v>
      </c>
      <c r="B19">
        <f>VLOOKUP(A19,State!$A$3:$B$36,2,FALSE)</f>
        <v>0</v>
      </c>
      <c r="C19" s="60" t="str">
        <f t="shared" si="3"/>
        <v>Dem</v>
      </c>
      <c r="D19" s="46">
        <f>LARGE(State!K$3:K$36,4)</f>
        <v>0.38023357470019198</v>
      </c>
      <c r="E19" s="47">
        <f>VLOOKUP(A19,State!$A$3:$J$36,10,FALSE)</f>
        <v>160054</v>
      </c>
      <c r="F19" s="47">
        <f>VLOOKUP(A19,State!$A$3:$C$36,3,FALSE)</f>
        <v>420936</v>
      </c>
      <c r="G19" s="45">
        <f>VLOOKUP(A19,State!$A$3:$M$36,13,FALSE)</f>
        <v>0.69011678735009596</v>
      </c>
      <c r="H19" s="45">
        <f>VLOOKUP(A19,State!$A$3:$O$36,15,FALSE)</f>
        <v>0.30988321264990404</v>
      </c>
      <c r="I19" s="45">
        <f>VLOOKUP(A19,State!$A$3:$Q$36,17,FALSE)</f>
        <v>0</v>
      </c>
      <c r="J19" s="51">
        <f t="shared" si="2"/>
        <v>0</v>
      </c>
      <c r="K19" s="45"/>
      <c r="M19" s="45"/>
      <c r="O19" s="45"/>
    </row>
    <row r="20" spans="1:36">
      <c r="A20" t="str">
        <f>VLOOKUP(D20,State!$K$3:$AY$36,41,FALSE)</f>
        <v>Mississippi</v>
      </c>
      <c r="B20">
        <f>VLOOKUP(A20,State!$A$3:$B$36,2,FALSE)</f>
        <v>0</v>
      </c>
      <c r="C20" s="60" t="str">
        <f t="shared" si="3"/>
        <v>Rep</v>
      </c>
      <c r="D20" s="46">
        <f>LARGE(State!K$3:K$36,5)</f>
        <v>0.37590303987107065</v>
      </c>
      <c r="E20" s="47">
        <f>VLOOKUP(A20,State!$A$3:$J$36,10,FALSE)</f>
        <v>228581</v>
      </c>
      <c r="F20" s="47">
        <f>VLOOKUP(A20,State!$A$3:$C$36,3,FALSE)</f>
        <v>608085</v>
      </c>
      <c r="G20" s="45">
        <f>VLOOKUP(A20,State!$A$3:$M$36,13,FALSE)</f>
        <v>0.31204848006446467</v>
      </c>
      <c r="H20" s="45">
        <f>VLOOKUP(A20,State!$A$3:$O$36,15,FALSE)</f>
        <v>0.68795151993553538</v>
      </c>
      <c r="I20" s="45">
        <f>VLOOKUP(A20,State!$A$3:$Q$36,17,FALSE)</f>
        <v>0</v>
      </c>
      <c r="J20" s="51">
        <f t="shared" si="2"/>
        <v>-1.1102230246251565E-16</v>
      </c>
      <c r="K20" s="45"/>
      <c r="M20" s="45"/>
      <c r="O20" s="45"/>
    </row>
    <row r="21" spans="1:36">
      <c r="A21" t="str">
        <f>VLOOKUP(D21,State!$K$3:$AY$36,41,FALSE)</f>
        <v>Indiana</v>
      </c>
      <c r="B21">
        <f>VLOOKUP(A21,State!$A$3:$B$36,2,FALSE)</f>
        <v>0</v>
      </c>
      <c r="C21" s="60" t="str">
        <f t="shared" si="3"/>
        <v>Rep</v>
      </c>
      <c r="D21" s="46">
        <f>LARGE(State!K$3:K$36,6)</f>
        <v>0.36849950733108194</v>
      </c>
      <c r="E21" s="47">
        <f>VLOOKUP(A21,State!$A$3:$J$36,10,FALSE)</f>
        <v>568828</v>
      </c>
      <c r="F21" s="47">
        <f>VLOOKUP(A21,State!$A$3:$C$36,3,FALSE)</f>
        <v>1543633</v>
      </c>
      <c r="G21" s="45">
        <f>VLOOKUP(A21,State!$A$3:$M$36,13,FALSE)</f>
        <v>0.30499218402301581</v>
      </c>
      <c r="H21" s="45">
        <f>VLOOKUP(A21,State!$A$3:$O$36,15,FALSE)</f>
        <v>0.67349169135409781</v>
      </c>
      <c r="I21" s="45">
        <f>VLOOKUP(A21,State!$A$3:$Q$36,17,FALSE)</f>
        <v>0</v>
      </c>
      <c r="J21" s="51">
        <f t="shared" si="2"/>
        <v>2.1516124622886323E-2</v>
      </c>
      <c r="K21" s="45"/>
      <c r="M21" s="45"/>
      <c r="O21" s="45"/>
    </row>
    <row r="22" spans="1:36">
      <c r="A22" t="str">
        <f>VLOOKUP(D22,State!$K$3:$AY$36,41,FALSE)</f>
        <v>Connecticut</v>
      </c>
      <c r="B22">
        <f>VLOOKUP(A22,State!$A$3:$B$36,2,FALSE)</f>
        <v>0</v>
      </c>
      <c r="C22" s="60" t="str">
        <f t="shared" si="3"/>
        <v>Dem</v>
      </c>
      <c r="D22" s="46">
        <f>LARGE(State!K$3:K$36,7)</f>
        <v>0.36027124370350272</v>
      </c>
      <c r="E22" s="47">
        <f>VLOOKUP(A22,State!$A$3:$J$36,10,FALSE)</f>
        <v>389009</v>
      </c>
      <c r="F22" s="47">
        <f>VLOOKUP(A22,State!$A$3:$C$36,3,FALSE)</f>
        <v>1079767</v>
      </c>
      <c r="G22" s="45">
        <f>VLOOKUP(A22,State!$A$3:$M$36,13,FALSE)</f>
        <v>0.67036869991396297</v>
      </c>
      <c r="H22" s="45">
        <f>VLOOKUP(A22,State!$A$3:$O$36,15,FALSE)</f>
        <v>0.3100974562104602</v>
      </c>
      <c r="I22" s="45">
        <f>VLOOKUP(A22,State!$A$3:$Q$36,17,FALSE)</f>
        <v>0</v>
      </c>
      <c r="J22" s="51">
        <f t="shared" si="2"/>
        <v>1.9533843875576828E-2</v>
      </c>
      <c r="K22" s="45"/>
      <c r="M22" s="45"/>
      <c r="O22" s="45"/>
    </row>
    <row r="23" spans="1:36">
      <c r="A23" t="str">
        <f>VLOOKUP(D23,State!$K$3:$AY$36,41,FALSE)</f>
        <v>Rhode Island</v>
      </c>
      <c r="B23">
        <f>VLOOKUP(A23,State!$A$3:$B$36,2,FALSE)</f>
        <v>0</v>
      </c>
      <c r="C23" s="60" t="str">
        <f t="shared" si="3"/>
        <v>Rep</v>
      </c>
      <c r="D23" s="46">
        <f>LARGE(State!K$3:K$36,8)</f>
        <v>0.29046753216672266</v>
      </c>
      <c r="E23" s="47">
        <f>VLOOKUP(A23,State!$A$3:$J$36,10,FALSE)</f>
        <v>100324</v>
      </c>
      <c r="F23" s="47">
        <f>VLOOKUP(A23,State!$A$3:$C$36,3,FALSE)</f>
        <v>345388</v>
      </c>
      <c r="G23" s="45">
        <f>VLOOKUP(A23,State!$A$3:$M$36,13,FALSE)</f>
        <v>0.3547662339166387</v>
      </c>
      <c r="H23" s="45">
        <f>VLOOKUP(A23,State!$A$3:$O$36,15,FALSE)</f>
        <v>0.64523376608336136</v>
      </c>
      <c r="I23" s="45">
        <f>VLOOKUP(A23,State!$A$3:$Q$36,17,FALSE)</f>
        <v>0</v>
      </c>
      <c r="J23" s="51">
        <f t="shared" si="2"/>
        <v>0</v>
      </c>
      <c r="K23" s="45"/>
      <c r="M23" s="45"/>
      <c r="O23" s="45"/>
    </row>
    <row r="24" spans="1:36">
      <c r="A24" t="str">
        <f>VLOOKUP(D24,State!$K$3:$AY$36,41,FALSE)</f>
        <v>Montana</v>
      </c>
      <c r="B24">
        <f>VLOOKUP(A24,State!$A$3:$B$36,2,FALSE)</f>
        <v>0</v>
      </c>
      <c r="C24" s="60" t="str">
        <f t="shared" si="3"/>
        <v>Rep</v>
      </c>
      <c r="D24" s="46">
        <f>LARGE(State!K$3:K$36,9)</f>
        <v>0.24743212505030152</v>
      </c>
      <c r="E24" s="47">
        <f>VLOOKUP(A24,State!$A$3:$J$36,10,FALSE)</f>
        <v>86697</v>
      </c>
      <c r="F24" s="47">
        <f>VLOOKUP(A24,State!$A$3:$C$36,3,FALSE)</f>
        <v>350387</v>
      </c>
      <c r="G24" s="45">
        <f>VLOOKUP(A24,State!$A$3:$M$36,13,FALSE)</f>
        <v>0.37628393747484923</v>
      </c>
      <c r="H24" s="45">
        <f>VLOOKUP(A24,State!$A$3:$O$36,15,FALSE)</f>
        <v>0.62371606252515077</v>
      </c>
      <c r="I24" s="45">
        <f>VLOOKUP(A24,State!$A$3:$Q$36,17,FALSE)</f>
        <v>0</v>
      </c>
      <c r="J24" s="51">
        <f t="shared" si="2"/>
        <v>0</v>
      </c>
      <c r="K24" s="45"/>
      <c r="M24" s="45"/>
      <c r="O24" s="45"/>
    </row>
    <row r="25" spans="1:36">
      <c r="A25" t="str">
        <f>VLOOKUP(D25,State!$K$3:$AY$36,41,FALSE)</f>
        <v>Missouri</v>
      </c>
      <c r="B25">
        <f>VLOOKUP(A25,State!$A$3:$B$36,2,FALSE)</f>
        <v>0</v>
      </c>
      <c r="C25" s="60" t="str">
        <f t="shared" si="3"/>
        <v>Rep</v>
      </c>
      <c r="D25" s="46">
        <f>LARGE(State!K$3:K$36,10)</f>
        <v>0.24023894776454047</v>
      </c>
      <c r="E25" s="47">
        <f>VLOOKUP(A25,State!$A$3:$J$36,10,FALSE)</f>
        <v>426452</v>
      </c>
      <c r="F25" s="47">
        <f>VLOOKUP(A25,State!$A$3:$C$36,3,FALSE)</f>
        <v>1775116</v>
      </c>
      <c r="G25" s="45">
        <f>VLOOKUP(A25,State!$A$3:$M$36,13,FALSE)</f>
        <v>0.35698906437663791</v>
      </c>
      <c r="H25" s="45">
        <f>VLOOKUP(A25,State!$A$3:$O$36,15,FALSE)</f>
        <v>0.59722801214117838</v>
      </c>
      <c r="I25" s="45">
        <f>VLOOKUP(A25,State!$A$3:$Q$36,17,FALSE)</f>
        <v>0</v>
      </c>
      <c r="J25" s="51">
        <f t="shared" si="2"/>
        <v>4.5782923482183713E-2</v>
      </c>
      <c r="K25" s="45"/>
      <c r="M25" s="45"/>
      <c r="O25" s="45"/>
    </row>
    <row r="26" spans="1:36">
      <c r="C26" s="46"/>
      <c r="D26" s="47"/>
      <c r="E26" s="47"/>
      <c r="F26" s="45"/>
      <c r="G26" s="45"/>
      <c r="H26" s="45"/>
      <c r="I26" s="51"/>
      <c r="J26" s="45"/>
      <c r="L26" s="45"/>
      <c r="N26" s="45"/>
    </row>
    <row r="27" spans="1:36">
      <c r="A27" s="52" t="s">
        <v>2095</v>
      </c>
      <c r="C27" s="46"/>
      <c r="D27" s="46"/>
      <c r="E27" s="47"/>
      <c r="F27" s="47"/>
      <c r="G27" s="45"/>
      <c r="H27" s="45"/>
      <c r="I27" s="45"/>
      <c r="J27" s="45"/>
      <c r="K27" s="45"/>
      <c r="L27" s="45"/>
    </row>
    <row r="28" spans="1:36">
      <c r="A28" s="155" t="str">
        <f>County!N1</f>
        <v>Democratic</v>
      </c>
      <c r="B28" s="173"/>
      <c r="C28" s="173"/>
      <c r="D28" s="9"/>
      <c r="E28" s="174" t="str">
        <f>County!O1</f>
        <v>Republican</v>
      </c>
      <c r="F28" s="175"/>
      <c r="G28" s="175"/>
      <c r="H28" s="10"/>
      <c r="I28" s="176" t="str">
        <f>County!P1</f>
        <v>Independent</v>
      </c>
      <c r="J28" s="177"/>
      <c r="K28" s="177"/>
      <c r="L28" s="11"/>
      <c r="M28" s="171" t="str">
        <f>County!Q1</f>
        <v>Libertarian</v>
      </c>
      <c r="N28" s="172"/>
      <c r="O28" s="172"/>
      <c r="P28" s="16"/>
      <c r="Q28" s="171" t="str">
        <f>County!R1</f>
        <v>IA/Txpyers</v>
      </c>
      <c r="R28" s="172"/>
      <c r="S28" s="172"/>
      <c r="T28" s="16"/>
      <c r="U28" s="171" t="str">
        <f>County!T1</f>
        <v>Peace&amp;Free</v>
      </c>
      <c r="V28" s="172"/>
      <c r="W28" s="172"/>
      <c r="X28" s="16"/>
      <c r="Y28" s="171" t="str">
        <f>County!S1</f>
        <v>Green</v>
      </c>
      <c r="Z28" s="172"/>
      <c r="AA28" s="172"/>
      <c r="AB28" s="16"/>
      <c r="AC28" s="1"/>
      <c r="AE28" s="1"/>
      <c r="AF28" s="1"/>
      <c r="AG28" s="1"/>
      <c r="AH28" s="1"/>
      <c r="AJ28" s="1"/>
    </row>
    <row r="29" spans="1:36" ht="12.75" customHeight="1">
      <c r="A29" t="str">
        <f>VLOOKUP(C29,State!M$3:AZ$36,39,FALSE)</f>
        <v>Hawaii</v>
      </c>
      <c r="C29" s="27">
        <f>MAX(State!M3:M36)</f>
        <v>0.71781329328499144</v>
      </c>
      <c r="D29" s="16"/>
      <c r="E29" t="str">
        <f>VLOOKUP(G29,State!O$3:AZ$36,37,FALSE)</f>
        <v>Florida</v>
      </c>
      <c r="G29" s="27">
        <f>MAX(State!O3:O36)</f>
        <v>0.70497436456856111</v>
      </c>
      <c r="H29" s="10"/>
      <c r="I29" t="str">
        <f>VLOOKUP(K29,State!Q$3:AZ$36,35,FALSE)</f>
        <v>Virginia</v>
      </c>
      <c r="K29" s="27">
        <f>MAX(State!Q3:Q36)</f>
        <v>0.11437581137546581</v>
      </c>
      <c r="L29" s="11"/>
      <c r="M29" t="str">
        <f>VLOOKUP(O29,State!S$3:AZ$36,33,FALSE)</f>
        <v>Arizona</v>
      </c>
      <c r="O29" s="27">
        <f>MAX(State!S$3:S$36)</f>
        <v>6.746108340928994E-2</v>
      </c>
      <c r="P29" s="27"/>
      <c r="Q29" t="str">
        <f>VLOOKUP(S29,State!U$3:AZ$36,31,FALSE)</f>
        <v>Ohio</v>
      </c>
      <c r="S29" s="27">
        <f>MAX(State!U3:U36)</f>
        <v>7.3331250050918215E-2</v>
      </c>
      <c r="T29" s="16"/>
      <c r="U29" t="str">
        <f>VLOOKUP(W29,State!Y$3:AZ$36,27,FALSE)</f>
        <v>California</v>
      </c>
      <c r="W29" s="27">
        <f>MAX(State!Y3:Y36)</f>
        <v>2.9985709569162362E-2</v>
      </c>
      <c r="Y29" t="str">
        <f>VLOOKUP(AA29,State!W$3:AZ$36,29,FALSE)</f>
        <v>California</v>
      </c>
      <c r="AA29" s="27">
        <f>MAX(State!W3:W36)</f>
        <v>1.650992842569534E-2</v>
      </c>
      <c r="AD29" s="27"/>
    </row>
    <row r="30" spans="1:36">
      <c r="A30" t="str">
        <f>VLOOKUP(C30,State!M$3:AZ$36,39,FALSE)</f>
        <v>West Virginia</v>
      </c>
      <c r="B30" s="27"/>
      <c r="C30" s="27">
        <f>LARGE(State!M$3:M$36,2)</f>
        <v>0.69011678735009596</v>
      </c>
      <c r="D30" s="16"/>
      <c r="E30" t="str">
        <f>VLOOKUP(G30,State!O$3:AZ$36,37,FALSE)</f>
        <v>Utah</v>
      </c>
      <c r="F30" s="27"/>
      <c r="G30" s="27">
        <f>LARGE(State!O$3:O$36,2)</f>
        <v>0.68800534542086522</v>
      </c>
      <c r="H30" s="10"/>
      <c r="I30" t="str">
        <f>VLOOKUP(K30,State!Q$3:AZ$36,35,FALSE)</f>
        <v>Vermont</v>
      </c>
      <c r="J30" s="27"/>
      <c r="K30" s="27">
        <f>LARGE(State!Q$3:Q$36,2)</f>
        <v>5.8888279980346951E-2</v>
      </c>
      <c r="L30" s="11"/>
      <c r="M30" t="str">
        <f>VLOOKUP(O30,State!S$3:AZ$36,33,FALSE)</f>
        <v>Missouri</v>
      </c>
      <c r="N30" s="27"/>
      <c r="O30" s="27">
        <f>LARGE(State!S$3:S$36,2)</f>
        <v>4.5779543421387674E-2</v>
      </c>
      <c r="P30" s="27"/>
      <c r="Q30" t="str">
        <f>VLOOKUP(S30,State!U$3:AZ$36,31,FALSE)</f>
        <v>Connecticut</v>
      </c>
      <c r="R30" s="27"/>
      <c r="S30" s="27">
        <f>LARGE(State!U$3:U$36,2)</f>
        <v>1.9438452925492258E-2</v>
      </c>
      <c r="T30" s="16"/>
      <c r="U30" t="str">
        <f>VLOOKUP(W30,State!Y$3:AZ$36,27,FALSE)</f>
        <v>Arizona</v>
      </c>
      <c r="V30" s="27"/>
      <c r="W30" s="27">
        <f>LARGE(State!Y$3:Y$36,2)</f>
        <v>0</v>
      </c>
      <c r="Y30" t="str">
        <f>VLOOKUP(AA30,State!W$3:AZ$36,29,FALSE)</f>
        <v>Arizona</v>
      </c>
      <c r="Z30" s="27"/>
      <c r="AA30" s="27">
        <f>LARGE(State!W$3:W$36,2)</f>
        <v>0</v>
      </c>
      <c r="AC30" s="27"/>
      <c r="AD30" s="27"/>
    </row>
    <row r="31" spans="1:36">
      <c r="A31" t="str">
        <f>VLOOKUP(C31,State!M$3:AZ$36,39,FALSE)</f>
        <v>Connecticut</v>
      </c>
      <c r="B31" s="27"/>
      <c r="C31" s="27">
        <f>LARGE(State!M$3:M$36,3)</f>
        <v>0.67036869991396297</v>
      </c>
      <c r="D31" s="16"/>
      <c r="E31" t="str">
        <f>VLOOKUP(G31,State!O$3:AZ$36,37,FALSE)</f>
        <v>Mississippi</v>
      </c>
      <c r="F31" s="27"/>
      <c r="G31" s="27">
        <f>LARGE(State!O$3:O$36,3)</f>
        <v>0.68795151993553538</v>
      </c>
      <c r="H31" s="10"/>
      <c r="I31" t="str">
        <f>VLOOKUP(K31,State!Q$3:AZ$36,35,FALSE)</f>
        <v>Minnesota</v>
      </c>
      <c r="J31" s="27"/>
      <c r="K31" s="27">
        <f>LARGE(State!Q$3:Q$36,3)</f>
        <v>5.3809261397382527E-2</v>
      </c>
      <c r="L31" s="11"/>
      <c r="M31" t="str">
        <f>VLOOKUP(O31,State!S$3:AZ$36,33,FALSE)</f>
        <v>Michigan</v>
      </c>
      <c r="N31" s="27"/>
      <c r="O31" s="27">
        <f>LARGE(State!S$3:S$36,3)</f>
        <v>4.218756417607368E-2</v>
      </c>
      <c r="P31" s="27"/>
      <c r="Q31" t="str">
        <f>VLOOKUP(S31,State!U$3:AZ$36,31,FALSE)</f>
        <v>California</v>
      </c>
      <c r="R31" s="27"/>
      <c r="S31" s="27">
        <f>LARGE(State!U$3:U$36,3)</f>
        <v>1.6768793466922886E-2</v>
      </c>
      <c r="T31" s="16"/>
      <c r="U31" t="str">
        <f>VLOOKUP(W31,State!Y$3:AZ$36,27,FALSE)</f>
        <v>Arizona</v>
      </c>
      <c r="V31" s="27"/>
      <c r="W31" s="27">
        <f>LARGE(State!Y$3:Y$36,3)</f>
        <v>0</v>
      </c>
      <c r="Y31" t="str">
        <f>VLOOKUP(AA31,State!W$3:AZ$36,29,FALSE)</f>
        <v>Arizona</v>
      </c>
      <c r="Z31" s="27"/>
      <c r="AA31" s="27">
        <f>LARGE(State!W$3:W$36,3)</f>
        <v>0</v>
      </c>
      <c r="AC31" s="27"/>
      <c r="AD31" s="27"/>
    </row>
    <row r="32" spans="1:36">
      <c r="A32" t="str">
        <f>VLOOKUP(C32,State!M$3:AZ$36,39,FALSE)</f>
        <v>Maryland</v>
      </c>
      <c r="B32" s="27"/>
      <c r="C32" s="27">
        <f>LARGE(State!M$3:M$36,4)</f>
        <v>0.59098870502167844</v>
      </c>
      <c r="D32" s="16"/>
      <c r="E32" t="str">
        <f>VLOOKUP(G32,State!O$3:AZ$36,37,FALSE)</f>
        <v>Indiana</v>
      </c>
      <c r="F32" s="27"/>
      <c r="G32" s="27">
        <f>LARGE(State!O$3:O$36,4)</f>
        <v>0.67349169135409781</v>
      </c>
      <c r="H32" s="10"/>
      <c r="I32" t="str">
        <f>VLOOKUP(K32,State!Q$3:AZ$36,35,FALSE)</f>
        <v>Oklahoma</v>
      </c>
      <c r="J32" s="27"/>
      <c r="K32" s="27">
        <f>LARGE(State!Q$3:Q$36,4)</f>
        <v>4.8402430707531328E-2</v>
      </c>
      <c r="L32" s="11"/>
      <c r="M32" t="str">
        <f>VLOOKUP(O32,State!S$3:AZ$36,33,FALSE)</f>
        <v>Hawaii</v>
      </c>
      <c r="N32" s="27"/>
      <c r="O32" s="27">
        <f>LARGE(State!S$3:S$36,4)</f>
        <v>4.0327596931370516E-2</v>
      </c>
      <c r="P32" s="27"/>
      <c r="Q32" t="str">
        <f>VLOOKUP(S32,State!U$3:AZ$36,31,FALSE)</f>
        <v>Nevada</v>
      </c>
      <c r="R32" s="27"/>
      <c r="S32" s="27">
        <f>LARGE(State!U$3:U$36,4)</f>
        <v>1.4322129661261925E-2</v>
      </c>
      <c r="T32" s="16"/>
      <c r="U32" t="str">
        <f>VLOOKUP(W32,State!Y$3:AZ$36,27,FALSE)</f>
        <v>Arizona</v>
      </c>
      <c r="V32" s="27"/>
      <c r="W32" s="27">
        <f>LARGE(State!Y$3:Y$36,4)</f>
        <v>0</v>
      </c>
      <c r="Y32" t="str">
        <f>VLOOKUP(AA32,State!W$3:AZ$36,29,FALSE)</f>
        <v>Arizona</v>
      </c>
      <c r="Z32" s="27"/>
      <c r="AA32" s="27">
        <f>LARGE(State!W$3:W$36,4)</f>
        <v>0</v>
      </c>
      <c r="AC32" s="27"/>
      <c r="AD32" s="27"/>
    </row>
    <row r="33" spans="1:31">
      <c r="A33" t="str">
        <f>VLOOKUP(C33,State!M$3:AZ$36,39,FALSE)</f>
        <v>Wisconsin</v>
      </c>
      <c r="B33" s="27"/>
      <c r="C33" s="27">
        <f>LARGE(State!M$3:M$36,5)</f>
        <v>0.58293668738678661</v>
      </c>
      <c r="D33" s="16"/>
      <c r="E33" t="str">
        <f>VLOOKUP(G33,State!O$3:AZ$36,37,FALSE)</f>
        <v>Rhode Island</v>
      </c>
      <c r="F33" s="27"/>
      <c r="G33" s="27">
        <f>LARGE(State!O$3:O$36,5)</f>
        <v>0.64523376608336136</v>
      </c>
      <c r="H33" s="10"/>
      <c r="I33" t="str">
        <f>VLOOKUP(K33,State!Q$3:AZ$36,35,FALSE)</f>
        <v>Maine</v>
      </c>
      <c r="J33" s="27"/>
      <c r="K33" s="27">
        <f>LARGE(State!Q$3:Q$36,5)</f>
        <v>3.3621048476451587E-2</v>
      </c>
      <c r="L33" s="11"/>
      <c r="M33" t="str">
        <f>VLOOKUP(O33,State!S$3:AZ$36,33,FALSE)</f>
        <v>California</v>
      </c>
      <c r="N33" s="27"/>
      <c r="O33" s="27">
        <f>LARGE(State!S$3:S$36,5)</f>
        <v>2.1035720909189461E-2</v>
      </c>
      <c r="P33" s="27"/>
      <c r="Q33" t="str">
        <f>VLOOKUP(S33,State!U$3:AZ$36,31,FALSE)</f>
        <v>Utah</v>
      </c>
      <c r="R33" s="27"/>
      <c r="S33" s="27">
        <f>LARGE(State!U$3:U$36,5)</f>
        <v>2.8152036401237765E-3</v>
      </c>
      <c r="T33" s="16"/>
      <c r="U33" t="str">
        <f>VLOOKUP(W33,State!Y$3:AZ$36,27,FALSE)</f>
        <v>Arizona</v>
      </c>
      <c r="V33" s="27"/>
      <c r="W33" s="27">
        <f>LARGE(State!Y$3:Y$36,5)</f>
        <v>0</v>
      </c>
      <c r="Y33" t="str">
        <f>VLOOKUP(AA33,State!W$3:AZ$36,29,FALSE)</f>
        <v>Arizona</v>
      </c>
      <c r="Z33" s="27"/>
      <c r="AA33" s="27">
        <f>LARGE(State!W$3:W$36,5)</f>
        <v>0</v>
      </c>
      <c r="AC33" s="27"/>
      <c r="AD33" s="27"/>
    </row>
    <row r="34" spans="1:31">
      <c r="B34" s="27"/>
      <c r="C34" s="27"/>
      <c r="D34" s="16"/>
      <c r="F34" s="27"/>
      <c r="G34" s="27"/>
      <c r="H34" s="10"/>
      <c r="J34" s="27"/>
      <c r="K34" s="27"/>
      <c r="L34" s="11"/>
      <c r="N34" s="27"/>
      <c r="O34" s="27"/>
      <c r="P34" s="27"/>
      <c r="R34" s="27"/>
      <c r="S34" s="27"/>
      <c r="T34" s="16"/>
      <c r="V34" s="27"/>
      <c r="W34" s="27"/>
      <c r="Z34" s="27"/>
      <c r="AA34" s="27"/>
      <c r="AC34" s="27"/>
      <c r="AD34" s="27"/>
    </row>
    <row r="35" spans="1:31">
      <c r="A35" s="83" t="s">
        <v>1209</v>
      </c>
      <c r="B35" s="23"/>
      <c r="C35" s="27"/>
      <c r="D35" s="27"/>
      <c r="E35" s="16"/>
      <c r="F35" s="23"/>
      <c r="G35" s="27"/>
      <c r="H35" s="27"/>
      <c r="I35" s="10"/>
      <c r="J35" s="23"/>
      <c r="K35" s="27"/>
      <c r="L35" s="27"/>
      <c r="M35" s="11"/>
      <c r="N35" s="23"/>
      <c r="O35" s="27"/>
      <c r="P35" s="27"/>
      <c r="Q35" s="27"/>
      <c r="R35" s="23"/>
      <c r="S35" s="27"/>
      <c r="T35" s="27"/>
      <c r="U35" s="16"/>
      <c r="V35" s="16"/>
      <c r="W35" s="16"/>
      <c r="X35" s="16"/>
      <c r="Y35" s="24"/>
      <c r="Z35" s="23"/>
      <c r="AA35" s="27"/>
      <c r="AB35" s="27"/>
      <c r="AC35" s="24"/>
      <c r="AD35" s="16"/>
      <c r="AE35" s="16"/>
    </row>
    <row r="36" spans="1:31" ht="12.75" customHeight="1">
      <c r="A36" t="str">
        <f>VLOOKUP(C36,State!M$3:AZ$36,39,FALSE)</f>
        <v>Utah</v>
      </c>
      <c r="B36" s="27"/>
      <c r="C36" s="27">
        <f>MIN(State!M3:M36)</f>
        <v>0.28294144491963574</v>
      </c>
      <c r="D36" s="16"/>
      <c r="E36" t="str">
        <f>VLOOKUP(G36,State!O$3:AZ$36,37,FALSE)</f>
        <v>Hawaii</v>
      </c>
      <c r="F36" s="27"/>
      <c r="G36" s="27">
        <f>MIN(State!O3:O36)</f>
        <v>0.24185910978363809</v>
      </c>
      <c r="H36" s="10"/>
      <c r="I36" t="str">
        <f>VLOOKUP(K36,State!Q$3:AZ$36,35,FALSE)</f>
        <v>Arizona</v>
      </c>
      <c r="J36" s="27"/>
      <c r="K36" s="27">
        <f>MIN(State!Q3:Q36)</f>
        <v>0</v>
      </c>
      <c r="L36" s="11"/>
      <c r="M36" t="str">
        <f>VLOOKUP(O36,State!S$3:AZ$36,33,FALSE)</f>
        <v>Connecticut</v>
      </c>
      <c r="N36" s="27"/>
      <c r="O36" s="27">
        <f>MIN(State!S3:S36)</f>
        <v>0</v>
      </c>
      <c r="P36" s="27"/>
      <c r="Q36" t="str">
        <f>VLOOKUP(S36,State!U$3:AZ$36,31,FALSE)</f>
        <v>Arizona</v>
      </c>
      <c r="R36" s="27"/>
      <c r="S36" s="27">
        <f>MIN(State!U3:U36)</f>
        <v>0</v>
      </c>
      <c r="T36" s="16"/>
      <c r="U36" s="16"/>
      <c r="V36" s="16"/>
      <c r="W36" s="16"/>
      <c r="X36" s="24"/>
      <c r="Z36" s="27"/>
      <c r="AA36" s="27"/>
      <c r="AB36" s="24"/>
      <c r="AC36" s="16"/>
      <c r="AD36" s="16"/>
    </row>
    <row r="37" spans="1:31">
      <c r="A37" t="str">
        <f>VLOOKUP(C37,State!M$3:AZ$36,39,FALSE)</f>
        <v>Florida</v>
      </c>
      <c r="B37" s="27"/>
      <c r="C37" s="27">
        <f>SMALL(State!M$3:M$36,2)</f>
        <v>0.29477264138446913</v>
      </c>
      <c r="D37" s="16"/>
      <c r="E37" t="str">
        <f>VLOOKUP(G37,State!O$3:AZ$36,37,FALSE)</f>
        <v>West Virginia</v>
      </c>
      <c r="F37" s="27"/>
      <c r="G37" s="27">
        <f>SMALL(State!O$3:O$36,2)</f>
        <v>0.30988321264990404</v>
      </c>
      <c r="H37" s="10"/>
      <c r="I37" t="s">
        <v>818</v>
      </c>
      <c r="J37" s="27"/>
      <c r="K37" s="27">
        <f>SMALL(State!Q$3:Q$36,2)</f>
        <v>0</v>
      </c>
      <c r="L37" s="11"/>
      <c r="M37" t="str">
        <f>VLOOKUP(O37,State!S$3:AZ$36,33,FALSE)</f>
        <v>Connecticut</v>
      </c>
      <c r="N37" s="27"/>
      <c r="O37" s="27">
        <f>SMALL(State!S$3:S$36,2)</f>
        <v>0</v>
      </c>
      <c r="P37" s="27"/>
      <c r="Q37" t="str">
        <f>VLOOKUP(S37,State!U$3:AZ$36,31,FALSE)</f>
        <v>Arizona</v>
      </c>
      <c r="R37" s="27"/>
      <c r="S37" s="27">
        <f>SMALL(State!U$3:U$36,2)</f>
        <v>0</v>
      </c>
      <c r="T37" s="16"/>
      <c r="U37" s="16"/>
      <c r="V37" s="16"/>
      <c r="W37" s="16"/>
      <c r="X37" s="24"/>
      <c r="Z37" s="27"/>
      <c r="AA37" s="27"/>
      <c r="AB37" s="24"/>
      <c r="AC37" s="16"/>
      <c r="AD37" s="16"/>
    </row>
    <row r="38" spans="1:31">
      <c r="A38" t="str">
        <f>VLOOKUP(C38,State!M$3:AZ$36,39,FALSE)</f>
        <v>Indiana</v>
      </c>
      <c r="B38" s="27"/>
      <c r="C38" s="27">
        <f>SMALL(State!M$3:M$36,3)</f>
        <v>0.30499218402301581</v>
      </c>
      <c r="D38" s="16"/>
      <c r="E38" t="str">
        <f>VLOOKUP(G38,State!O$3:AZ$36,37,FALSE)</f>
        <v>Connecticut</v>
      </c>
      <c r="F38" s="27"/>
      <c r="G38" s="27">
        <f>SMALL(State!O$3:O$36,3)</f>
        <v>0.3100974562104602</v>
      </c>
      <c r="H38" s="10"/>
      <c r="I38" t="s">
        <v>678</v>
      </c>
      <c r="J38" s="27"/>
      <c r="K38" s="27">
        <f>SMALL(State!Q$3:Q$36,3)</f>
        <v>0</v>
      </c>
      <c r="L38" s="11"/>
      <c r="M38" t="str">
        <f>VLOOKUP(O38,State!S$3:AZ$36,33,FALSE)</f>
        <v>Connecticut</v>
      </c>
      <c r="N38" s="27"/>
      <c r="O38" s="27">
        <f>SMALL(State!S$3:S$36,3)</f>
        <v>0</v>
      </c>
      <c r="P38" s="27"/>
      <c r="Q38" t="str">
        <f>VLOOKUP(S38,State!U$3:AZ$36,31,FALSE)</f>
        <v>Arizona</v>
      </c>
      <c r="R38" s="27"/>
      <c r="S38" s="27">
        <f>SMALL(State!U$3:U$36,3)</f>
        <v>0</v>
      </c>
      <c r="T38" s="16"/>
      <c r="U38" s="16"/>
      <c r="V38" s="16"/>
      <c r="W38" s="16"/>
      <c r="X38" s="24"/>
      <c r="Z38" s="27"/>
      <c r="AA38" s="27"/>
      <c r="AB38" s="24"/>
      <c r="AC38" s="16"/>
      <c r="AD38" s="16"/>
    </row>
    <row r="39" spans="1:31">
      <c r="A39" t="str">
        <f>VLOOKUP(C39,State!M$3:AZ$36,39,FALSE)</f>
        <v>Mississippi</v>
      </c>
      <c r="B39" s="27"/>
      <c r="C39" s="27">
        <f>SMALL(State!M$3:M$36,4)</f>
        <v>0.31204848006446467</v>
      </c>
      <c r="D39" s="16"/>
      <c r="E39" t="str">
        <f>VLOOKUP(G39,State!O$3:AZ$36,37,FALSE)</f>
        <v>Wisconsin</v>
      </c>
      <c r="F39" s="27"/>
      <c r="G39" s="27">
        <f>SMALL(State!O$3:O$36,4)</f>
        <v>0.40685846190793729</v>
      </c>
      <c r="H39" s="10"/>
      <c r="I39" t="str">
        <f>VLOOKUP(K39,State!Q$3:AZ$36,35,FALSE)</f>
        <v>Arizona</v>
      </c>
      <c r="J39" s="27"/>
      <c r="K39" s="27">
        <f>SMALL(State!Q$3:Q$36,4)</f>
        <v>0</v>
      </c>
      <c r="L39" s="11"/>
      <c r="M39" t="str">
        <f>VLOOKUP(O39,State!S$3:AZ$36,33,FALSE)</f>
        <v>Connecticut</v>
      </c>
      <c r="N39" s="27"/>
      <c r="O39" s="27">
        <f>SMALL(State!S$3:S$36,4)</f>
        <v>0</v>
      </c>
      <c r="P39" s="27"/>
      <c r="Q39" t="str">
        <f>VLOOKUP(S39,State!U$3:AZ$36,31,FALSE)</f>
        <v>Arizona</v>
      </c>
      <c r="R39" s="27"/>
      <c r="S39" s="27">
        <f>SMALL(State!U$3:U$36,4)</f>
        <v>0</v>
      </c>
      <c r="T39" s="16"/>
      <c r="U39" s="16"/>
      <c r="V39" s="16"/>
      <c r="W39" s="16"/>
      <c r="X39" s="24"/>
      <c r="Z39" s="27"/>
      <c r="AA39" s="27"/>
      <c r="AB39" s="24"/>
      <c r="AC39" s="16"/>
      <c r="AD39" s="16"/>
    </row>
    <row r="40" spans="1:31">
      <c r="A40" t="str">
        <f>VLOOKUP(C40,State!M$3:AZ$36,39,FALSE)</f>
        <v>Rhode Island</v>
      </c>
      <c r="B40" s="27"/>
      <c r="C40" s="27">
        <f>SMALL(State!M$3:M$36,5)</f>
        <v>0.3547662339166387</v>
      </c>
      <c r="D40" s="16"/>
      <c r="E40" t="str">
        <f>VLOOKUP(G40,State!O$3:AZ$36,37,FALSE)</f>
        <v>Maryland</v>
      </c>
      <c r="F40" s="27"/>
      <c r="G40" s="27">
        <f>SMALL(State!O$3:O$36,5)</f>
        <v>0.40895943624443432</v>
      </c>
      <c r="H40" s="10"/>
      <c r="I40" t="str">
        <f>VLOOKUP(K40,State!Q$3:AZ$36,35,FALSE)</f>
        <v>Arizona</v>
      </c>
      <c r="J40" s="27"/>
      <c r="K40" s="27">
        <f>SMALL(State!Q$3:Q$36,5)</f>
        <v>0</v>
      </c>
      <c r="L40" s="11"/>
      <c r="M40" t="str">
        <f>VLOOKUP(O40,State!S$3:AZ$36,33,FALSE)</f>
        <v>Connecticut</v>
      </c>
      <c r="N40" s="27"/>
      <c r="O40" s="27">
        <f>SMALL(State!S$3:S$36,5)</f>
        <v>0</v>
      </c>
      <c r="P40" s="27"/>
      <c r="Q40" t="str">
        <f>VLOOKUP(S40,State!U$3:AZ$36,31,FALSE)</f>
        <v>Arizona</v>
      </c>
      <c r="R40" s="27"/>
      <c r="S40" s="27">
        <f>SMALL(State!U$3:U$36,5)</f>
        <v>0</v>
      </c>
      <c r="T40" s="16"/>
      <c r="U40" s="16"/>
      <c r="V40" s="16"/>
      <c r="W40" s="16"/>
      <c r="X40" s="24"/>
      <c r="Z40" s="27"/>
      <c r="AA40" s="27"/>
      <c r="AB40" s="24"/>
      <c r="AC40" s="16"/>
      <c r="AD40" s="16"/>
    </row>
    <row r="41" spans="1:31">
      <c r="B41" s="27"/>
      <c r="C41" s="27"/>
      <c r="D41" s="16"/>
      <c r="F41" s="27"/>
      <c r="G41" s="27"/>
      <c r="H41" s="10"/>
      <c r="J41" s="27"/>
      <c r="K41" s="27"/>
      <c r="L41" s="11"/>
      <c r="N41" s="27"/>
      <c r="O41" s="27"/>
      <c r="P41" s="27"/>
      <c r="R41" s="27"/>
      <c r="S41" s="27"/>
      <c r="T41" s="16"/>
      <c r="U41" s="16"/>
      <c r="V41" s="16"/>
      <c r="W41" s="16"/>
      <c r="X41" s="24"/>
      <c r="Z41" s="27"/>
      <c r="AA41" s="27"/>
      <c r="AB41" s="24"/>
      <c r="AC41" s="16"/>
      <c r="AD41" s="16"/>
    </row>
    <row r="42" spans="1:31">
      <c r="A42" s="83" t="s">
        <v>865</v>
      </c>
      <c r="B42" s="23"/>
      <c r="C42" s="27"/>
      <c r="D42" s="27"/>
      <c r="E42" s="16"/>
      <c r="F42" s="25"/>
      <c r="G42" s="10"/>
      <c r="H42" s="10"/>
      <c r="I42" s="10"/>
      <c r="J42" s="26"/>
      <c r="K42" s="11"/>
      <c r="L42" s="11"/>
      <c r="M42" s="11"/>
      <c r="N42" s="24"/>
      <c r="O42" s="16"/>
      <c r="P42" s="16"/>
      <c r="Q42" s="16"/>
      <c r="R42" s="24"/>
      <c r="S42" s="16"/>
      <c r="T42" s="16"/>
      <c r="U42" s="16"/>
      <c r="V42" s="16"/>
      <c r="W42" s="16"/>
      <c r="X42" s="16"/>
      <c r="Y42" s="24"/>
      <c r="Z42" s="24"/>
      <c r="AA42" s="16"/>
      <c r="AB42" s="16"/>
      <c r="AC42" s="24"/>
      <c r="AD42" s="16"/>
      <c r="AE42" s="16"/>
    </row>
    <row r="43" spans="1:31" ht="12.75" customHeight="1">
      <c r="A43" t="str">
        <f>VLOOKUP(C43,County!$J$2:$AP$2027,33,FALSE)</f>
        <v>Logan</v>
      </c>
      <c r="B43" t="str">
        <f>VLOOKUP(C43,County!$J$2:$AQ$2027,34,FALSE)</f>
        <v>WV</v>
      </c>
      <c r="C43" s="2">
        <f>MAX(County!J1:J2027)</f>
        <v>0.86618998978549544</v>
      </c>
      <c r="E43" t="str">
        <f>VLOOKUP(G43,County!$K$2:$AP$2027,32,FALSE)</f>
        <v>Garfield</v>
      </c>
      <c r="F43" t="str">
        <f>VLOOKUP(G43,County!$K$2:$AQ$2027,33,FALSE)</f>
        <v>MT</v>
      </c>
      <c r="G43" s="2">
        <f>MAX(County!K1:K2027)</f>
        <v>0.91444600280504906</v>
      </c>
      <c r="H43" s="2"/>
      <c r="I43" t="str">
        <f>VLOOKUP(K43,County!$L$2:$AP$2027,31,FALSE)</f>
        <v>Franklin</v>
      </c>
      <c r="J43" t="str">
        <f>VLOOKUP(K43,County!$L$2:$AQ$2027,32,FALSE)</f>
        <v>VA</v>
      </c>
      <c r="K43" s="2">
        <f>MAX(County!L1:L2027)</f>
        <v>0.1623724216686889</v>
      </c>
      <c r="L43" s="2"/>
      <c r="M43">
        <f>VLOOKUP(O43,County!$AK$2:$AP$2027,6,FALSE)</f>
        <v>0</v>
      </c>
      <c r="N43">
        <f>VLOOKUP(O43,County!$AK$2:$AQ$2027,7,FALSE)</f>
        <v>0</v>
      </c>
      <c r="O43" s="2">
        <f>MAX(County!AK1:AK2027)</f>
        <v>0.33333333333333331</v>
      </c>
      <c r="P43" s="2"/>
      <c r="Q43" t="str">
        <f>VLOOKUP(S43,County!$AL$2:$AP$2027,5,FALSE)</f>
        <v>Guernsey</v>
      </c>
      <c r="R43" t="str">
        <f>VLOOKUP(S43,County!$AL$2:$AQ$2027,6,FALSE)</f>
        <v>OH</v>
      </c>
      <c r="S43" s="2">
        <f>MAX(County!AL1:AL2027)</f>
        <v>0.13156981786643537</v>
      </c>
      <c r="T43" s="2"/>
      <c r="U43" t="str">
        <f>VLOOKUP(W43,County!$AM$2:$AP$2027,4,FALSE)</f>
        <v>Imperial</v>
      </c>
      <c r="V43" t="str">
        <f>VLOOKUP(W43,County!$AM$2:$AQ$2027,5,FALSE)</f>
        <v>CA</v>
      </c>
      <c r="W43" s="2">
        <f>MAX(County!AM1:AM2027)</f>
        <v>7.3191309850242567E-2</v>
      </c>
      <c r="X43" s="2"/>
      <c r="Y43" t="str">
        <f>VLOOKUP(AA43,County!$AN$2:$AQ$2027,3,FALSE)</f>
        <v>Mono</v>
      </c>
      <c r="Z43" t="str">
        <f>VLOOKUP(AA43,County!$AN$2:$AQ$2027,4,FALSE)</f>
        <v>CA</v>
      </c>
      <c r="AA43" s="2">
        <f>MAX(County!AN1:AN2027)</f>
        <v>4.3589743589743588E-2</v>
      </c>
      <c r="AB43" s="2"/>
    </row>
    <row r="44" spans="1:31">
      <c r="A44" t="str">
        <f>VLOOKUP(C44,County!$J$2:$AP$2027,33,FALSE)</f>
        <v>Mingo</v>
      </c>
      <c r="B44" t="str">
        <f>VLOOKUP(C44,County!$J$2:$AQ$2027,34,FALSE)</f>
        <v>WV</v>
      </c>
      <c r="C44" s="2">
        <f>LARGE(County!J1:J2027,2)</f>
        <v>0.84771886559802712</v>
      </c>
      <c r="E44" t="str">
        <f>VLOOKUP(G44,County!$K$2:$AP$2027,32,FALSE)</f>
        <v>Carter</v>
      </c>
      <c r="F44" t="str">
        <f>VLOOKUP(G44,County!$K$2:$AQ$2027,33,FALSE)</f>
        <v>MT</v>
      </c>
      <c r="G44" s="2">
        <f>LARGE(County!K1:K2027,2)</f>
        <v>0.89179104477611937</v>
      </c>
      <c r="I44" t="str">
        <f>VLOOKUP(K44,County!$L$2:$AP$2027,31,FALSE)</f>
        <v>Stafford</v>
      </c>
      <c r="J44" t="str">
        <f>VLOOKUP(K44,County!$L$2:$AQ$2027,32,FALSE)</f>
        <v>VA</v>
      </c>
      <c r="K44" s="2">
        <f>LARGE(County!L1:L2027,2)</f>
        <v>0.1588548138575476</v>
      </c>
      <c r="M44" t="str">
        <f>VLOOKUP(O44,County!$AK$2:$AP$2027,6,FALSE)</f>
        <v>Yavapai</v>
      </c>
      <c r="N44" t="str">
        <f>VLOOKUP(O44,County!$AK$2:$AQ$2027,7,FALSE)</f>
        <v>AZ</v>
      </c>
      <c r="O44" s="2">
        <f>LARGE(County!AK1:AK2027,2)</f>
        <v>9.4549684280491861E-2</v>
      </c>
      <c r="P44" s="2"/>
      <c r="Q44" t="str">
        <f>VLOOKUP(S44,County!$AL$2:$AP$2027,5,FALSE)</f>
        <v>Muskingum</v>
      </c>
      <c r="R44" t="str">
        <f>VLOOKUP(S44,County!$AL$2:$AQ$2027,6,FALSE)</f>
        <v>OH</v>
      </c>
      <c r="S44" s="2">
        <f>LARGE(County!AL1:AL2027,2)</f>
        <v>0.12943337031794008</v>
      </c>
      <c r="U44" t="str">
        <f>VLOOKUP(W44,County!$AM$2:$AP$2027,4,FALSE)</f>
        <v>San Benito</v>
      </c>
      <c r="V44" t="str">
        <f>VLOOKUP(W44,County!$AM$2:$AQ$2027,5,FALSE)</f>
        <v>CA</v>
      </c>
      <c r="W44" s="2">
        <f>LARGE(County!AM1:AM2027,2)</f>
        <v>5.3190570762455744E-2</v>
      </c>
      <c r="Y44" t="str">
        <f>VLOOKUP(AA44,County!$AN$2:$AQ$2027,3,FALSE)</f>
        <v>Humboldt</v>
      </c>
      <c r="Z44" t="str">
        <f>VLOOKUP(AA44,County!$AN$2:$AQ$2027,4,FALSE)</f>
        <v>CA</v>
      </c>
      <c r="AA44" s="2">
        <f>LARGE(County!AN1:AN2027,2)</f>
        <v>3.3911538786190597E-2</v>
      </c>
    </row>
    <row r="45" spans="1:31">
      <c r="A45" t="str">
        <f>VLOOKUP(C45,County!$J$2:$AP$2027,33,FALSE)</f>
        <v>New York</v>
      </c>
      <c r="B45" t="str">
        <f>VLOOKUP(C45,County!$J$2:$AQ$2027,34,FALSE)</f>
        <v>NY</v>
      </c>
      <c r="C45" s="2">
        <f>LARGE(County!J2:J2028,3)</f>
        <v>0.82690318252962658</v>
      </c>
      <c r="D45"/>
      <c r="E45" t="str">
        <f>VLOOKUP(G45,County!$K$2:$AP$2027,32,FALSE)</f>
        <v>Hansford</v>
      </c>
      <c r="F45" t="str">
        <f>VLOOKUP(G45,County!$K$2:$AQ$2027,33,FALSE)</f>
        <v>TX</v>
      </c>
      <c r="G45" s="2">
        <f>LARGE(County!K2:K2028,3)</f>
        <v>0.8842224744608399</v>
      </c>
      <c r="I45" t="str">
        <f>VLOOKUP(K45,County!$L$2:$AP$2027,31,FALSE)</f>
        <v>Salem</v>
      </c>
      <c r="J45" t="str">
        <f>VLOOKUP(K45,County!$L$2:$AQ$2027,32,FALSE)</f>
        <v>VA</v>
      </c>
      <c r="K45" s="2">
        <f>LARGE(County!L2:L2028,3)</f>
        <v>0.15554568668813146</v>
      </c>
      <c r="M45" t="str">
        <f>VLOOKUP(O45,County!$AK$2:$AP$2027,6,FALSE)</f>
        <v>Callaway</v>
      </c>
      <c r="N45" t="str">
        <f>VLOOKUP(O45,County!$AK$2:$AQ$2027,7,FALSE)</f>
        <v>MO</v>
      </c>
      <c r="O45" s="2">
        <f>LARGE(County!AK2:AK2028,3)</f>
        <v>8.8047094957768107E-2</v>
      </c>
      <c r="P45" s="2"/>
      <c r="Q45" t="str">
        <f>VLOOKUP(S45,County!$AL$2:$AP$2027,5,FALSE)</f>
        <v>Ashland</v>
      </c>
      <c r="R45" t="str">
        <f>VLOOKUP(S45,County!$AL$2:$AQ$2027,6,FALSE)</f>
        <v>OH</v>
      </c>
      <c r="S45" s="2">
        <f>LARGE(County!AL2:AL2028,3)</f>
        <v>0.12111171219908033</v>
      </c>
      <c r="U45" t="str">
        <f>VLOOKUP(W45,County!$AM$2:$AP$2027,4,FALSE)</f>
        <v>Alpine</v>
      </c>
      <c r="V45" t="str">
        <f>VLOOKUP(W45,County!$AM$2:$AQ$2027,5,FALSE)</f>
        <v>CA</v>
      </c>
      <c r="W45" s="2">
        <f>LARGE(County!AM2:AM2028,3)</f>
        <v>4.9253731343283584E-2</v>
      </c>
      <c r="Y45" t="str">
        <f>VLOOKUP(AA45,County!$AN$2:$AQ$2027,3,FALSE)</f>
        <v>Santa Cruz</v>
      </c>
      <c r="Z45" t="str">
        <f>VLOOKUP(AA45,County!$AN$2:$AQ$2027,4,FALSE)</f>
        <v>CA</v>
      </c>
      <c r="AA45" s="2">
        <f>LARGE(County!AN2:AN2028,3)</f>
        <v>2.8823909921170059E-2</v>
      </c>
    </row>
    <row r="46" spans="1:31">
      <c r="A46" t="str">
        <f>VLOOKUP(C46,County!$J$2:$AP$2027,33,FALSE)</f>
        <v>McDowell</v>
      </c>
      <c r="B46" t="str">
        <f>VLOOKUP(C46,County!$J$2:$AQ$2027,34,FALSE)</f>
        <v>WV</v>
      </c>
      <c r="C46" s="2">
        <f>LARGE(County!J2:J2029,4)</f>
        <v>0.82579979360165123</v>
      </c>
      <c r="D46"/>
      <c r="E46" t="str">
        <f>VLOOKUP(G46,County!$K$2:$AP$2027,32,FALSE)</f>
        <v>Ochiltree</v>
      </c>
      <c r="F46" t="str">
        <f>VLOOKUP(G46,County!$K$2:$AQ$2027,33,FALSE)</f>
        <v>TX</v>
      </c>
      <c r="G46" s="2">
        <f>LARGE(County!K2:K2029,4)</f>
        <v>0.8805803571428571</v>
      </c>
      <c r="I46" t="str">
        <f>VLOOKUP(K46,County!$L$2:$AP$2027,31,FALSE)</f>
        <v>King George</v>
      </c>
      <c r="J46" t="str">
        <f>VLOOKUP(K46,County!$L$2:$AQ$2027,32,FALSE)</f>
        <v>VA</v>
      </c>
      <c r="K46" s="2">
        <f>LARGE(County!L2:L2029,4)</f>
        <v>0.15476970093865969</v>
      </c>
      <c r="M46" t="str">
        <f>VLOOKUP(O46,County!$AK$2:$AP$2027,6,FALSE)</f>
        <v>Moniteau</v>
      </c>
      <c r="N46" t="str">
        <f>VLOOKUP(O46,County!$AK$2:$AQ$2027,7,FALSE)</f>
        <v>MO</v>
      </c>
      <c r="O46" s="2">
        <f>LARGE(County!AK2:AK2029,4)</f>
        <v>8.5241210139002446E-2</v>
      </c>
      <c r="P46" s="2"/>
      <c r="Q46" t="str">
        <f>VLOOKUP(S46,County!$AL$2:$AP$2027,5,FALSE)</f>
        <v>Morgan</v>
      </c>
      <c r="R46" t="str">
        <f>VLOOKUP(S46,County!$AL$2:$AQ$2027,6,FALSE)</f>
        <v>OH</v>
      </c>
      <c r="S46" s="2">
        <f>LARGE(County!AL2:AL2029,4)</f>
        <v>0.11616954474097331</v>
      </c>
      <c r="U46" t="str">
        <f>VLOOKUP(W46,County!$AM$2:$AP$2027,4,FALSE)</f>
        <v>Monterey</v>
      </c>
      <c r="V46" t="str">
        <f>VLOOKUP(W46,County!$AM$2:$AQ$2027,5,FALSE)</f>
        <v>CA</v>
      </c>
      <c r="W46" s="2">
        <f>LARGE(County!AM2:AM2029,4)</f>
        <v>4.199746737873699E-2</v>
      </c>
      <c r="Y46" t="str">
        <f>VLOOKUP(AA46,County!$AN$2:$AQ$2027,3,FALSE)</f>
        <v>Calaveras</v>
      </c>
      <c r="Z46" t="str">
        <f>VLOOKUP(AA46,County!$AN$2:$AQ$2027,4,FALSE)</f>
        <v>CA</v>
      </c>
      <c r="AA46" s="2">
        <f>LARGE(County!AN2:AN2029,4)</f>
        <v>2.573340195573855E-2</v>
      </c>
    </row>
    <row r="47" spans="1:31">
      <c r="A47" t="str">
        <f>VLOOKUP(C47,County!$J$2:$AP$2027,33,FALSE)</f>
        <v>Baltimore City</v>
      </c>
      <c r="B47" t="str">
        <f>VLOOKUP(C47,County!$J$2:$AQ$2027,34,FALSE)</f>
        <v>MD</v>
      </c>
      <c r="C47" s="2">
        <f>LARGE(County!J2:J2029,5)</f>
        <v>0.81685472835915318</v>
      </c>
      <c r="D47"/>
      <c r="E47" t="str">
        <f>VLOOKUP(G47,County!$K$2:$AP$2027,32,FALSE)</f>
        <v>Hamilton</v>
      </c>
      <c r="F47" t="str">
        <f>VLOOKUP(G47,County!$K$2:$AQ$2027,33,FALSE)</f>
        <v>IN</v>
      </c>
      <c r="G47" s="2">
        <f>LARGE(County!K2:K2029,5)</f>
        <v>0.87336079842172454</v>
      </c>
      <c r="I47" t="str">
        <f>VLOOKUP(K47,County!$L$2:$AP$2027,31,FALSE)</f>
        <v>Waynesboro</v>
      </c>
      <c r="J47" t="str">
        <f>VLOOKUP(K47,County!$L$2:$AQ$2027,32,FALSE)</f>
        <v>VA</v>
      </c>
      <c r="K47" s="2">
        <f>LARGE(County!L2:L2029,5)</f>
        <v>0.15210581273929691</v>
      </c>
      <c r="M47" t="str">
        <f>VLOOKUP(O47,County!$AK$2:$AP$2027,6,FALSE)</f>
        <v>Howard</v>
      </c>
      <c r="N47" t="str">
        <f>VLOOKUP(O47,County!$AK$2:$AQ$2027,7,FALSE)</f>
        <v>MO</v>
      </c>
      <c r="O47" s="2">
        <f>LARGE(County!AK2:AK2029,5)</f>
        <v>8.4340659340659346E-2</v>
      </c>
      <c r="P47" s="2"/>
      <c r="Q47" t="str">
        <f>VLOOKUP(S47,County!$AL$2:$AP$2027,5,FALSE)</f>
        <v>Huron</v>
      </c>
      <c r="R47" t="str">
        <f>VLOOKUP(S47,County!$AL$2:$AQ$2027,6,FALSE)</f>
        <v>OH</v>
      </c>
      <c r="S47" s="2">
        <f>LARGE(County!AL2:AL2029,5)</f>
        <v>0.10913500404203719</v>
      </c>
      <c r="U47" t="str">
        <f>VLOOKUP(W47,County!$AM$2:$AP$2027,4,FALSE)</f>
        <v>Santa Cruz</v>
      </c>
      <c r="V47" t="str">
        <f>VLOOKUP(W47,County!$AM$2:$AQ$2027,5,FALSE)</f>
        <v>CA</v>
      </c>
      <c r="W47" s="2">
        <f>LARGE(County!AM2:AM2029,5)</f>
        <v>3.9612318959751779E-2</v>
      </c>
      <c r="Y47" t="str">
        <f>VLOOKUP(AA47,County!$AN$2:$AQ$2027,3,FALSE)</f>
        <v>Alpine</v>
      </c>
      <c r="Z47" t="str">
        <f>VLOOKUP(AA47,County!$AN$2:$AQ$2027,4,FALSE)</f>
        <v>CA</v>
      </c>
      <c r="AA47" s="2">
        <f>LARGE(County!AN2:AN2029,5)</f>
        <v>2.3880597014925373E-2</v>
      </c>
    </row>
    <row r="48" spans="1:31">
      <c r="C48" s="2"/>
      <c r="D48"/>
      <c r="G48" s="2"/>
      <c r="K48" s="2"/>
      <c r="O48" s="2"/>
      <c r="P48" s="2"/>
      <c r="S48" s="2"/>
      <c r="W48" s="2"/>
      <c r="AA48" s="2"/>
    </row>
    <row r="49" spans="1:31">
      <c r="A49" s="83" t="s">
        <v>1237</v>
      </c>
    </row>
    <row r="50" spans="1:31" ht="12.75" customHeight="1">
      <c r="A50">
        <f>VLOOKUP(C50,County!$J$2:$AP$2027,33,FALSE)</f>
        <v>0</v>
      </c>
      <c r="B50">
        <f>VLOOKUP(C50,County!$J$2:$AQ$2027,34,FALSE)</f>
        <v>0</v>
      </c>
      <c r="C50" s="2">
        <f>MIN(County!J1:J2027)</f>
        <v>0</v>
      </c>
      <c r="D50"/>
      <c r="E50" t="str">
        <f>VLOOKUP(G50,County!$K$2:$AP$2027,32,FALSE)</f>
        <v>Logan</v>
      </c>
      <c r="F50" t="str">
        <f>VLOOKUP(G50,County!$K$2:$AQ$2027,33,FALSE)</f>
        <v>WV</v>
      </c>
      <c r="G50" s="2">
        <f>MIN(County!K1:K2027)</f>
        <v>0.13381001021450459</v>
      </c>
      <c r="K50" s="2"/>
      <c r="L50" s="2"/>
      <c r="O50" s="2"/>
      <c r="P50" s="2"/>
      <c r="S50" s="2"/>
      <c r="T50" s="2"/>
      <c r="W50" s="2"/>
      <c r="X50" s="2"/>
      <c r="AA50" s="2"/>
      <c r="AB50" s="2"/>
    </row>
    <row r="51" spans="1:31">
      <c r="A51" t="str">
        <f>VLOOKUP(C51,County!$J$2:$AP$2027,33,FALSE)</f>
        <v>Garfield</v>
      </c>
      <c r="B51" t="str">
        <f>VLOOKUP(C51,County!$J$2:$AQ$2027,34,FALSE)</f>
        <v>MT</v>
      </c>
      <c r="C51" s="2">
        <f>SMALL(County!J1:J2027,2)</f>
        <v>8.5553997194950909E-2</v>
      </c>
      <c r="D51"/>
      <c r="E51" t="str">
        <f>VLOOKUP(G51,County!$K$2:$AP$2027,32,FALSE)</f>
        <v>New York</v>
      </c>
      <c r="F51" t="str">
        <f>VLOOKUP(G51,County!$K$2:$AQ$2027,33,FALSE)</f>
        <v>NY</v>
      </c>
      <c r="G51" s="2">
        <f>SMALL(County!K1:K2027,2)</f>
        <v>0.15105910412163673</v>
      </c>
      <c r="I51" s="80"/>
      <c r="K51" s="2"/>
    </row>
    <row r="52" spans="1:31">
      <c r="A52" t="str">
        <f>VLOOKUP(C52,County!$J$2:$AP$2027,33,FALSE)</f>
        <v>Carter</v>
      </c>
      <c r="B52" t="str">
        <f>VLOOKUP(C52,County!$J$2:$AQ$2027,34,FALSE)</f>
        <v>MT</v>
      </c>
      <c r="C52" s="2">
        <f>SMALL(County!J2:J2028,3)</f>
        <v>0.10820895522388059</v>
      </c>
      <c r="D52"/>
      <c r="E52" t="str">
        <f>VLOOKUP(G52,County!$K$2:$AP$2027,32,FALSE)</f>
        <v>Mingo</v>
      </c>
      <c r="F52" t="str">
        <f>VLOOKUP(G52,County!$K$2:$AQ$2027,33,FALSE)</f>
        <v>WV</v>
      </c>
      <c r="G52" s="2">
        <f>SMALL(County!K2:K2028,3)</f>
        <v>0.15228113440197288</v>
      </c>
      <c r="I52" s="79"/>
      <c r="K52" s="2"/>
    </row>
    <row r="53" spans="1:31">
      <c r="A53" t="str">
        <f>VLOOKUP(C53,County!$J$2:$AP$2027,33,FALSE)</f>
        <v>Hamilton</v>
      </c>
      <c r="B53" t="str">
        <f>VLOOKUP(C53,County!$J$2:$AQ$2027,34,FALSE)</f>
        <v>IN</v>
      </c>
      <c r="C53" s="2">
        <f>SMALL(County!J2:J2029,4)</f>
        <v>0.10824532900081235</v>
      </c>
      <c r="D53"/>
      <c r="E53" t="str">
        <f>VLOOKUP(G53,County!$K$2:$AP$2027,32,FALSE)</f>
        <v>San Francisco</v>
      </c>
      <c r="F53" t="str">
        <f>VLOOKUP(G53,County!$K$2:$AQ$2027,33,FALSE)</f>
        <v>CA</v>
      </c>
      <c r="G53" s="2">
        <f>SMALL(County!K2:K2029,4)</f>
        <v>0.15393508643197215</v>
      </c>
      <c r="K53" s="2"/>
    </row>
    <row r="54" spans="1:31">
      <c r="A54" t="str">
        <f>VLOOKUP(C54,County!$J$2:$AP$2027,33,FALSE)</f>
        <v>Ochiltree</v>
      </c>
      <c r="B54" t="str">
        <f>VLOOKUP(C54,County!$J$2:$AQ$2027,34,FALSE)</f>
        <v>TX</v>
      </c>
      <c r="C54" s="2">
        <f>SMALL(County!J2:J2029,5)</f>
        <v>0.1130952380952381</v>
      </c>
      <c r="D54"/>
      <c r="E54" t="str">
        <f>VLOOKUP(G54,County!$K$2:$AP$2027,32,FALSE)</f>
        <v>Kauai</v>
      </c>
      <c r="F54" t="str">
        <f>VLOOKUP(G54,County!$K$2:$AQ$2027,33,FALSE)</f>
        <v>HI</v>
      </c>
      <c r="G54" s="2">
        <f>SMALL(County!K2:K2029,5)</f>
        <v>0.16953700541542666</v>
      </c>
      <c r="K54" s="2"/>
    </row>
    <row r="55" spans="1:31">
      <c r="C55" s="2"/>
      <c r="D55"/>
      <c r="G55" s="2"/>
      <c r="K55" s="2"/>
    </row>
    <row r="56" spans="1:31">
      <c r="A56" s="52" t="s">
        <v>1766</v>
      </c>
      <c r="C56" s="2"/>
      <c r="D56" t="s">
        <v>1767</v>
      </c>
      <c r="G56" s="2"/>
      <c r="H56" t="s">
        <v>205</v>
      </c>
      <c r="K56" s="2"/>
      <c r="L56" s="2"/>
    </row>
    <row r="57" spans="1:31">
      <c r="A57" t="str">
        <f>VLOOKUP(C57,County!$J$2:$AP$2027,33,FALSE)</f>
        <v>Boyd</v>
      </c>
      <c r="B57" t="str">
        <f>VLOOKUP(C57,County!$J$2:$AQ$2027,34,FALSE)</f>
        <v>NE</v>
      </c>
      <c r="C57" s="2">
        <f>DMAX(County!D1:J2027,"Democratic",D56:D57)</f>
        <v>0.49774436090225566</v>
      </c>
      <c r="D57">
        <v>2</v>
      </c>
      <c r="E57" t="str">
        <f>VLOOKUP(G57,County!$K$2:$AP$2027,32,FALSE)</f>
        <v>Calvert</v>
      </c>
      <c r="F57" t="str">
        <f>VLOOKUP(G57,County!$K$2:$AQ$2027,33,FALSE)</f>
        <v>MD</v>
      </c>
      <c r="G57" s="2">
        <f>DMAX(County!E1:K2027,"Republican",H56:H57)</f>
        <v>0.49770616537988138</v>
      </c>
      <c r="H57">
        <v>2</v>
      </c>
      <c r="K57" s="2"/>
      <c r="L57" s="6"/>
    </row>
    <row r="58" spans="1:31">
      <c r="H58" s="2"/>
      <c r="L58" s="2"/>
      <c r="M58" s="6"/>
    </row>
    <row r="59" spans="1:31">
      <c r="A59" s="52" t="s">
        <v>831</v>
      </c>
      <c r="D59" t="s">
        <v>1767</v>
      </c>
      <c r="G59" s="2"/>
      <c r="H59" t="s">
        <v>205</v>
      </c>
      <c r="I59" s="8"/>
      <c r="J59" s="8"/>
      <c r="K59" s="58"/>
      <c r="L59" s="59"/>
    </row>
    <row r="60" spans="1:31">
      <c r="A60" t="str">
        <f>VLOOKUP(C60,County!$J$2:$AP$2027,33,FALSE)</f>
        <v>Amherst</v>
      </c>
      <c r="B60" t="str">
        <f>VLOOKUP(C60,County!$J$2:$AQ$2027,34,FALSE)</f>
        <v>VA</v>
      </c>
      <c r="C60" s="2">
        <f>DMIN(County!D1:J2027,"Democratic",D59:D60)</f>
        <v>0.44032921810699588</v>
      </c>
      <c r="D60">
        <v>1</v>
      </c>
      <c r="E60" t="str">
        <f>VLOOKUP(G60,County!$K$2:$AP$2027,32,FALSE)</f>
        <v>Franklin</v>
      </c>
      <c r="F60" t="str">
        <f>VLOOKUP(G60,County!$K$2:$AQ$2027,33,FALSE)</f>
        <v>VA</v>
      </c>
      <c r="G60" s="2">
        <f>DMIN(County!E1:K2027,"Republican",H59:H60)</f>
        <v>0.43273142530868602</v>
      </c>
      <c r="H60">
        <v>1</v>
      </c>
      <c r="I60" s="8"/>
      <c r="J60" s="8"/>
      <c r="K60" s="58"/>
      <c r="L60" s="8"/>
    </row>
    <row r="61" spans="1:31">
      <c r="H61" s="2"/>
      <c r="J61" s="8"/>
      <c r="K61" s="8"/>
      <c r="L61" s="58"/>
      <c r="M61" s="8"/>
    </row>
    <row r="62" spans="1:31">
      <c r="A62" t="s">
        <v>471</v>
      </c>
      <c r="B62" s="17" t="str">
        <f>A28</f>
        <v>Democratic</v>
      </c>
      <c r="C62" s="81" t="str">
        <f>E28</f>
        <v>Republican</v>
      </c>
      <c r="D62" s="82" t="str">
        <f>I28</f>
        <v>Independent</v>
      </c>
      <c r="E62" s="6" t="str">
        <f>M28</f>
        <v>Libertarian</v>
      </c>
      <c r="F62" s="6" t="str">
        <f>Q28</f>
        <v>IA/Txpyers</v>
      </c>
      <c r="G62" s="6" t="str">
        <f>U28</f>
        <v>Peace&amp;Free</v>
      </c>
      <c r="H62" s="6" t="str">
        <f>Y28</f>
        <v>Green</v>
      </c>
      <c r="J62" s="6"/>
      <c r="K62" s="6"/>
      <c r="L62" s="6"/>
      <c r="M62" s="6"/>
      <c r="N62" s="6"/>
      <c r="O62" s="6"/>
      <c r="P62" s="6"/>
      <c r="Q62" s="6"/>
      <c r="R62" s="6"/>
      <c r="S62" s="6"/>
      <c r="T62" s="6"/>
      <c r="U62" s="6"/>
      <c r="V62" s="6"/>
      <c r="W62" s="6"/>
      <c r="X62" s="6"/>
      <c r="Y62" s="6"/>
      <c r="Z62" s="6"/>
      <c r="AA62" s="6"/>
      <c r="AB62" s="6"/>
      <c r="AC62" s="6"/>
      <c r="AD62" s="6"/>
      <c r="AE62" s="6"/>
    </row>
    <row r="63" spans="1:31">
      <c r="A63" t="s">
        <v>1405</v>
      </c>
      <c r="B63" s="6">
        <f>COUNTIF(State!$G$1:$G$36,1)</f>
        <v>14</v>
      </c>
      <c r="C63" s="6">
        <f>COUNTIF(State!$H$1:$H$36,1)</f>
        <v>20</v>
      </c>
      <c r="D63" s="6">
        <f>COUNTIF(State!$I$1:$I$36,1)</f>
        <v>0</v>
      </c>
      <c r="E63" s="6">
        <f>COUNTIF(State!$BB$1:$BB$36,1)</f>
        <v>0</v>
      </c>
      <c r="F63" s="6">
        <f>COUNTIF(State!$BC$1:$BC$36,1)</f>
        <v>0</v>
      </c>
      <c r="G63" s="6">
        <f>COUNTIF(State!$BD$1:$BD$36,1)</f>
        <v>0</v>
      </c>
      <c r="H63" s="6">
        <f>COUNTIF(State!$BE$1:$BE$36,1)</f>
        <v>0</v>
      </c>
      <c r="K63" s="6"/>
      <c r="M63" s="6"/>
      <c r="O63" s="6"/>
      <c r="P63" s="6"/>
      <c r="Q63" s="6"/>
      <c r="S63" s="6"/>
      <c r="T63" s="6"/>
      <c r="U63" s="6"/>
      <c r="W63" s="6"/>
      <c r="X63" s="6"/>
      <c r="Y63" s="6"/>
      <c r="Z63" s="6"/>
      <c r="AA63" s="6"/>
      <c r="AB63" s="6"/>
      <c r="AC63" s="6"/>
      <c r="AD63" s="6"/>
      <c r="AE63" s="6"/>
    </row>
    <row r="64" spans="1:31">
      <c r="A64" t="s">
        <v>462</v>
      </c>
      <c r="B64" s="6">
        <f>COUNTIF(State!$G$1:$G$36,2)</f>
        <v>20</v>
      </c>
      <c r="C64" s="6">
        <f>COUNTIF(State!$H$1:$H$36,2)</f>
        <v>14</v>
      </c>
      <c r="D64" s="6">
        <f>COUNTIF(State!$I$1:$I$36,2)</f>
        <v>0</v>
      </c>
      <c r="E64" s="6">
        <f>COUNTIF(State!$BB$1:$BB$36,2)</f>
        <v>0</v>
      </c>
      <c r="F64" s="6">
        <f>COUNTIF(State!$BC$1:$BC$36,2)</f>
        <v>0</v>
      </c>
      <c r="G64" s="6">
        <f>COUNTIF(State!$BD$1:$BD$36,2)</f>
        <v>0</v>
      </c>
      <c r="H64" s="6">
        <f>COUNTIF(State!$BE$1:$BE$36,2)</f>
        <v>0</v>
      </c>
      <c r="K64" s="6"/>
      <c r="M64" s="6"/>
      <c r="O64" s="6"/>
      <c r="P64" s="6"/>
      <c r="Q64" s="6"/>
      <c r="S64" s="6"/>
      <c r="T64" s="6"/>
      <c r="U64" s="6"/>
      <c r="W64" s="6"/>
      <c r="X64" s="6"/>
      <c r="Y64" s="6"/>
      <c r="Z64" s="6"/>
      <c r="AA64" s="6"/>
      <c r="AB64" s="6"/>
      <c r="AC64" s="6"/>
      <c r="AD64" s="6"/>
      <c r="AE64" s="6"/>
    </row>
    <row r="65" spans="1:31">
      <c r="A65" t="s">
        <v>463</v>
      </c>
      <c r="B65" s="6">
        <f>COUNTIF(State!$G$1:$G$36,3)</f>
        <v>0</v>
      </c>
      <c r="C65" s="6">
        <f>COUNTIF(State!$H$1:$H$36,3)</f>
        <v>0</v>
      </c>
      <c r="D65" s="6">
        <f>COUNTIF(State!$I$1:$I$36,3)</f>
        <v>7</v>
      </c>
      <c r="E65" s="6">
        <f>COUNTIF(State!$BB$1:$BB$36,3)</f>
        <v>10</v>
      </c>
      <c r="F65" s="6">
        <f>COUNTIF(State!$BC$1:$BC$36,3)</f>
        <v>2</v>
      </c>
      <c r="G65" s="6">
        <f>COUNTIF(State!$BD$1:$BD$36,3)</f>
        <v>1</v>
      </c>
      <c r="H65" s="6">
        <f>COUNTIF(State!$BE$1:$BE$36,3)</f>
        <v>0</v>
      </c>
      <c r="K65" s="6"/>
      <c r="M65" s="6"/>
      <c r="O65" s="6"/>
      <c r="P65" s="6"/>
      <c r="Q65" s="6"/>
      <c r="S65" s="6"/>
      <c r="T65" s="6"/>
      <c r="U65" s="6"/>
      <c r="W65" s="6"/>
      <c r="X65" s="6"/>
      <c r="Y65" s="6"/>
      <c r="Z65" s="6"/>
      <c r="AA65" s="6"/>
      <c r="AB65" s="6"/>
      <c r="AC65" s="6"/>
      <c r="AD65" s="6"/>
      <c r="AE65" s="6"/>
    </row>
    <row r="66" spans="1:31">
      <c r="B66" s="6"/>
      <c r="C66" s="6"/>
      <c r="D66" s="6"/>
      <c r="E66" s="6"/>
      <c r="F66" s="6"/>
      <c r="G66" s="6"/>
      <c r="H66" s="6"/>
      <c r="K66" s="6"/>
      <c r="M66" s="6"/>
      <c r="O66" s="6"/>
      <c r="P66" s="6"/>
      <c r="Q66" s="6"/>
      <c r="S66" s="6"/>
      <c r="T66" s="6"/>
      <c r="U66" s="6"/>
      <c r="W66" s="6"/>
      <c r="X66" s="6"/>
      <c r="Y66" s="6"/>
      <c r="Z66" s="6"/>
      <c r="AA66" s="6"/>
      <c r="AB66" s="6"/>
      <c r="AC66" s="6"/>
      <c r="AD66" s="6"/>
      <c r="AE66" s="6"/>
    </row>
    <row r="67" spans="1:31">
      <c r="A67" t="s">
        <v>1686</v>
      </c>
      <c r="B67" s="2"/>
      <c r="C67" s="2"/>
    </row>
    <row r="68" spans="1:31" s="6" customFormat="1">
      <c r="A68" s="69" t="s">
        <v>1405</v>
      </c>
      <c r="B68" s="1">
        <f>COUNTIF(County!D$1:D$2027,1)-B63</f>
        <v>522</v>
      </c>
      <c r="C68" s="1">
        <f>COUNTIF(County!E$1:E$2027,1)-C63</f>
        <v>1437</v>
      </c>
      <c r="D68" s="1">
        <f>COUNTIF(County!F$1:F$2027,1)-D63</f>
        <v>0</v>
      </c>
      <c r="E68" s="1">
        <f>COUNTIF(County!AG$1:AG$2027,1)-E63</f>
        <v>0</v>
      </c>
      <c r="F68" s="1">
        <f>COUNTIF(County!AH$1:AH$2027,1)-F63</f>
        <v>0</v>
      </c>
      <c r="G68" s="1">
        <f>COUNTIF(County!AI$1:AI$2027,1)-G63</f>
        <v>0</v>
      </c>
      <c r="H68" s="1">
        <f>COUNTIF(County!AJ$1:AJ$2027,1)-H63</f>
        <v>0</v>
      </c>
    </row>
    <row r="69" spans="1:31" s="6" customFormat="1">
      <c r="A69" s="69" t="s">
        <v>462</v>
      </c>
      <c r="B69" s="1">
        <f>COUNTIF(County!D$1:D$2027,2)-B64</f>
        <v>1435</v>
      </c>
      <c r="C69" s="1">
        <f>COUNTIF(County!E$1:E$2027,2)-C64</f>
        <v>521</v>
      </c>
      <c r="D69" s="1">
        <f>COUNTIF(County!F$1:F$2027,2)-D64</f>
        <v>0</v>
      </c>
      <c r="E69" s="1">
        <f>COUNTIF(County!AG$1:AG$2027,2)-E64</f>
        <v>0</v>
      </c>
      <c r="F69" s="1">
        <f>COUNTIF(County!AH$1:AH$2027,2)-F64</f>
        <v>0</v>
      </c>
      <c r="G69" s="1">
        <f>COUNTIF(County!AI$1:AI$2027,2)-G64</f>
        <v>0</v>
      </c>
      <c r="H69" s="1">
        <f>COUNTIF(County!AJ$1:AJ$2027,2)-H64</f>
        <v>0</v>
      </c>
    </row>
    <row r="70" spans="1:31" s="6" customFormat="1">
      <c r="A70" s="69" t="s">
        <v>463</v>
      </c>
      <c r="B70" s="1">
        <f>COUNTIF(County!D$1:D$2027,3)-B65</f>
        <v>0</v>
      </c>
      <c r="C70" s="1">
        <f>COUNTIF(County!E$1:E$2027,3)-C65</f>
        <v>0</v>
      </c>
      <c r="D70" s="1">
        <f>COUNTIF(County!F$1:F$2027,3)-D65</f>
        <v>449</v>
      </c>
      <c r="E70" s="1">
        <f>COUNTIF(County!AG$1:AG$2027,3)-E65</f>
        <v>640</v>
      </c>
      <c r="F70" s="1">
        <f>COUNTIF(County!AH$1:AH$2027,3)-F65</f>
        <v>109</v>
      </c>
      <c r="G70" s="1">
        <f>COUNTIF(County!AI$1:AI$2027,3)-G65</f>
        <v>37</v>
      </c>
      <c r="H70" s="1">
        <f>COUNTIF(County!AJ$1:AJ$2027,3)-H65</f>
        <v>3</v>
      </c>
    </row>
    <row r="71" spans="1:31" s="6" customFormat="1">
      <c r="A71" s="69" t="s">
        <v>983</v>
      </c>
      <c r="B71" s="1">
        <f>COUNTIF(County!$D$1:$D$2027,4)-COUNTIF(State!$G$1:$G$36,4)</f>
        <v>0</v>
      </c>
      <c r="C71" s="1">
        <f>COUNTIF(County!$E$1:$E$2027,4)-COUNTIF(State!$H$1:$H$36,4)</f>
        <v>0</v>
      </c>
      <c r="D71" s="1">
        <f>COUNTIF(County!$F$1:$F$2027,4)-COUNTIF(State!$I$1:$I$36,4)</f>
        <v>60</v>
      </c>
      <c r="E71" s="1">
        <f>COUNTIF(County!$AG$1:$AG$2027,4)-COUNTIF(State!$BB$1:$BB$36,4)</f>
        <v>151</v>
      </c>
      <c r="F71" s="1">
        <f>COUNTIF(County!$AH$1:$AH$2027,4)-COUNTIF(State!$BC$1:$BC$36,4)</f>
        <v>31</v>
      </c>
      <c r="G71" s="1">
        <f>COUNTIF(County!$AI$1:$AI$2027,4)-COUNTIF(State!$BD$1:$BD$36,4)</f>
        <v>11</v>
      </c>
      <c r="H71" s="1">
        <f>COUNTIF(County!$AJ$1:$AJ$2027,4)-COUNTIF(State!$BE$1:$BE$36,4)</f>
        <v>8</v>
      </c>
    </row>
    <row r="73" spans="1:31">
      <c r="A73" s="69" t="s">
        <v>1476</v>
      </c>
    </row>
    <row r="74" spans="1:31">
      <c r="A74" t="s">
        <v>1781</v>
      </c>
      <c r="B74" s="1">
        <f>COUNTIF(State!$M1:$M36,"&lt;.0999")</f>
        <v>0</v>
      </c>
      <c r="C74" s="1">
        <f>COUNTIF(State!$O1:$O36,"&lt;.0999")</f>
        <v>0</v>
      </c>
      <c r="D74" s="1">
        <f>COUNTIF(State!$Q$1:$Q$36,"&lt;.0999")</f>
        <v>33</v>
      </c>
    </row>
    <row r="75" spans="1:31">
      <c r="A75" t="s">
        <v>1782</v>
      </c>
      <c r="B75" s="1">
        <f>COUNTIF(State!$M$1:$M$36,"&lt;.1999")-B74</f>
        <v>0</v>
      </c>
      <c r="C75" s="1">
        <f>COUNTIF(State!$O$1:$O$36,"&lt;.1999")-C74</f>
        <v>0</v>
      </c>
      <c r="D75" s="1">
        <f>COUNTIF(State!$Q$1:$Q$36,"&lt;.1999")-D74</f>
        <v>1</v>
      </c>
    </row>
    <row r="76" spans="1:31">
      <c r="A76" t="s">
        <v>196</v>
      </c>
      <c r="B76" s="1">
        <f>COUNTIF(State!$M$1:$M$36,"&lt;.2999")-SUM(B74:B75)</f>
        <v>2</v>
      </c>
      <c r="C76" s="1">
        <f>COUNTIF(State!$O$1:$O$36,"&lt;.2999")-SUM(C74:C75)</f>
        <v>1</v>
      </c>
      <c r="D76" s="1">
        <f>COUNTIF(State!$Q$1:$Q$36,"&lt;.2999")-SUM(D74:D75)</f>
        <v>0</v>
      </c>
    </row>
    <row r="77" spans="1:31">
      <c r="A77" t="s">
        <v>92</v>
      </c>
      <c r="B77" s="1">
        <f>COUNTIF(State!$M$1:$M$36,"&lt;.3999")-SUM(B74:B76)</f>
        <v>11</v>
      </c>
      <c r="C77" s="1">
        <f>COUNTIF(State!$O$1:$O$36,"&lt;.3999")-SUM(C74:C76)</f>
        <v>2</v>
      </c>
      <c r="D77" s="1">
        <f>COUNTIF(State!$Q$1:$Q$36,"&lt;.3999")-SUM(D74:D76)</f>
        <v>0</v>
      </c>
    </row>
    <row r="78" spans="1:31">
      <c r="A78" t="s">
        <v>1710</v>
      </c>
      <c r="B78" s="1">
        <f>COUNTIF(State!$M$1:$M$36,"&lt;.4999")-SUM(B74:B77)</f>
        <v>9</v>
      </c>
      <c r="C78" s="1">
        <f>COUNTIF(State!$O$1:$O$36,"&lt;.4999")-SUM(C74:C77)</f>
        <v>13</v>
      </c>
      <c r="D78" s="1">
        <f>COUNTIF(State!$Q$1:$Q$36,"&lt;.4999")-SUM(D74:D77)</f>
        <v>0</v>
      </c>
    </row>
    <row r="79" spans="1:31">
      <c r="A79" t="s">
        <v>85</v>
      </c>
      <c r="B79" s="1">
        <f>COUNTIF(State!$M$1:$M$36,"&lt;.5999")-SUM(B74:B78)</f>
        <v>9</v>
      </c>
      <c r="C79" s="1">
        <f>COUNTIF(State!$O$1:$O$36,"&lt;.5999")-SUM(C74:C78)</f>
        <v>10</v>
      </c>
      <c r="D79" s="1">
        <f>COUNTIF(State!$Q$1:$Q$36,"&lt;.5999")-SUM(D74:D78)</f>
        <v>0</v>
      </c>
    </row>
    <row r="80" spans="1:31">
      <c r="A80" t="s">
        <v>86</v>
      </c>
      <c r="B80" s="1">
        <f>COUNTIF(State!$M$1:$M$36,"&lt;.6999")-SUM(B74:B79)</f>
        <v>2</v>
      </c>
      <c r="C80" s="1">
        <f>COUNTIF(State!$O$1:$O$36,"&lt;.6999")-SUM(C74:C79)</f>
        <v>7</v>
      </c>
      <c r="D80" s="1">
        <f>COUNTIF(State!$Q$1:$Q$36,"&lt;.6999")-SUM(D74:D79)</f>
        <v>0</v>
      </c>
    </row>
    <row r="81" spans="1:4">
      <c r="A81" t="s">
        <v>87</v>
      </c>
      <c r="B81" s="1">
        <f>COUNTIF(State!$M$1:$M$36,"&lt;.7999")-SUM(B74:B80)</f>
        <v>1</v>
      </c>
      <c r="C81" s="1">
        <f>COUNTIF(State!$O$1:$O$36,"&lt;.7999")-SUM(C74:C80)</f>
        <v>1</v>
      </c>
      <c r="D81" s="1">
        <f>COUNTIF(State!$Q$1:$Q$36,"&lt;.7999")-SUM(D74:D80)</f>
        <v>0</v>
      </c>
    </row>
    <row r="82" spans="1:4">
      <c r="A82" t="s">
        <v>160</v>
      </c>
      <c r="B82" s="1">
        <f>COUNTIF(State!$M$1:$M$36,"&lt;.8999")-SUM(B74:B81)</f>
        <v>0</v>
      </c>
      <c r="C82" s="1">
        <f>COUNTIF(State!$O$1:$O$36,"&lt;.8999")-SUM(C74:C81)</f>
        <v>0</v>
      </c>
      <c r="D82" s="1">
        <f>COUNTIF(State!$Q$1:$Q$36,"&lt;.8999")-SUM(D74:D81)</f>
        <v>0</v>
      </c>
    </row>
    <row r="83" spans="1:4">
      <c r="A83" t="s">
        <v>1363</v>
      </c>
      <c r="B83" s="1">
        <f>COUNTIF(State!$M$1:$M$36,"&lt;1")-SUM(B74:B82)</f>
        <v>0</v>
      </c>
      <c r="C83" s="1">
        <f>COUNTIF(State!$O$1:$O$36,"&lt;1")-SUM(C74:C82)</f>
        <v>0</v>
      </c>
      <c r="D83" s="1">
        <f>COUNTIF(State!$Q$1:$Q$36,"&lt;1")-SUM(D74:D82)</f>
        <v>0</v>
      </c>
    </row>
    <row r="84" spans="1:4">
      <c r="D84"/>
    </row>
    <row r="85" spans="1:4">
      <c r="A85" t="s">
        <v>1313</v>
      </c>
      <c r="D85"/>
    </row>
    <row r="86" spans="1:4">
      <c r="A86" t="s">
        <v>1781</v>
      </c>
      <c r="B86" s="1">
        <f>COUNTIF(County!J1:J2028,"&lt;.0999")-B74</f>
        <v>2</v>
      </c>
      <c r="C86" s="1">
        <f>COUNTIF(County!K1:K2028,"&lt;.0999")-C74</f>
        <v>0</v>
      </c>
      <c r="D86" s="1">
        <f>COUNTIF(County!L1:L2028,"&lt;.0999")-D74</f>
        <v>1867</v>
      </c>
    </row>
    <row r="87" spans="1:4">
      <c r="A87" t="s">
        <v>1782</v>
      </c>
      <c r="B87" s="1">
        <f>COUNTIF(County!J1:J2028,"&lt;.1999")-SUM(B74:B75)-B86</f>
        <v>59</v>
      </c>
      <c r="C87" s="1">
        <f>COUNTIF(County!K1:K2028,"&lt;.1999")-SUM(C74:C75)-C86</f>
        <v>8</v>
      </c>
      <c r="D87" s="1">
        <f>COUNTIF(County!L1:L2028,"&lt;.1999")-SUM(D74:D75)-D86</f>
        <v>91</v>
      </c>
    </row>
    <row r="88" spans="1:4">
      <c r="A88" t="s">
        <v>196</v>
      </c>
      <c r="B88" s="1">
        <f>COUNTIF(County!J1:J2028,"&lt;.2999")-SUM(B74:B76)-SUM(B86:B87)</f>
        <v>330</v>
      </c>
      <c r="C88" s="1">
        <f>COUNTIF(County!K1:K2028,"&lt;.2999")-SUM(C74:C76)-SUM(C86:C87)</f>
        <v>67</v>
      </c>
      <c r="D88" s="1">
        <f>COUNTIF(County!L1:L2028,"&lt;.2999")-SUM(D74:D76)-SUM(D86:D87)</f>
        <v>0</v>
      </c>
    </row>
    <row r="89" spans="1:4">
      <c r="A89" t="s">
        <v>92</v>
      </c>
      <c r="B89" s="1">
        <f>COUNTIF(County!J1:J2028,"&lt;.3999")-SUM(B74:B77)-SUM(B86:B88)</f>
        <v>652</v>
      </c>
      <c r="C89" s="1">
        <f>COUNTIF(County!K1:K2028,"&lt;.3999")-SUM(C74:C77)-SUM(C86:C88)</f>
        <v>180</v>
      </c>
      <c r="D89" s="1">
        <f>COUNTIF(County!L1:L2028,"&lt;.3999")-SUM(D74:D77)-SUM(D86:D88)</f>
        <v>0</v>
      </c>
    </row>
    <row r="90" spans="1:4">
      <c r="A90" t="s">
        <v>1710</v>
      </c>
      <c r="B90" s="1">
        <f>COUNTIF(County!J1:J2028,"&lt;.4999")-SUM(B74:B78)-SUM(B86:B89)</f>
        <v>461</v>
      </c>
      <c r="C90" s="1">
        <f>COUNTIF(County!K1:K2028,"&lt;.4999")-SUM(C74:C78)-SUM(C86:C89)</f>
        <v>359</v>
      </c>
      <c r="D90" s="1">
        <f>COUNTIF(County!L1:L2028,"&lt;.4999")-SUM(D74:D78)-SUM(D86:D89)</f>
        <v>0</v>
      </c>
    </row>
    <row r="91" spans="1:4">
      <c r="A91" t="s">
        <v>85</v>
      </c>
      <c r="B91" s="1">
        <f>COUNTIF(County!J1:J2028,"&lt;.5999")-SUM(B74:B79)-SUM(B86:B90)</f>
        <v>263</v>
      </c>
      <c r="C91" s="1">
        <f>COUNTIF(County!K1:K2028,"&lt;.5999")-SUM(C74:C79)-SUM(C86:C90)</f>
        <v>571</v>
      </c>
      <c r="D91" s="1">
        <f>COUNTIF(County!L1:L2028,"&lt;.5999")-SUM(D74:D79)-SUM(D86:D90)</f>
        <v>0</v>
      </c>
    </row>
    <row r="92" spans="1:4">
      <c r="A92" t="s">
        <v>86</v>
      </c>
      <c r="B92" s="1">
        <f>COUNTIF(County!J1:J2028,"&lt;.6999")-SUM(B74:B80)-SUM(B86:B91)</f>
        <v>132</v>
      </c>
      <c r="C92" s="1">
        <f>COUNTIF(County!K1:K2028,"&lt;.6999")-SUM(C74:C80)-SUM(C86:C91)</f>
        <v>501</v>
      </c>
      <c r="D92" s="1">
        <f>COUNTIF(County!L1:L2028,"&lt;.6999")-SUM(D74:D80)-SUM(D86:D91)</f>
        <v>0</v>
      </c>
    </row>
    <row r="93" spans="1:4">
      <c r="A93" t="s">
        <v>87</v>
      </c>
      <c r="B93" s="1">
        <f>COUNTIF(County!J1:J2028,"&lt;.7999")-SUM(B74:B81)-SUM(B86:B92)</f>
        <v>52</v>
      </c>
      <c r="C93" s="1">
        <f>COUNTIF(County!K1:K2028,"&lt;.7999")-SUM(C74:C81)-SUM(C86:C92)</f>
        <v>229</v>
      </c>
      <c r="D93" s="1">
        <f>COUNTIF(County!L1:L2028,"&lt;.7999")-SUM(D74:D81)-SUM(D86:D92)</f>
        <v>0</v>
      </c>
    </row>
    <row r="94" spans="1:4">
      <c r="A94" t="s">
        <v>160</v>
      </c>
      <c r="B94" s="1">
        <f>COUNTIF(County!J1:J2028,"&lt;.8999")-SUM(B74:B82)-SUM(B86:B93)</f>
        <v>7</v>
      </c>
      <c r="C94" s="1">
        <f>COUNTIF(County!K1:K2028,"&lt;.8999")-SUM(C74:C82)-SUM(C86:C93)</f>
        <v>42</v>
      </c>
      <c r="D94" s="1">
        <f>COUNTIF(County!L1:L2028,"&lt;.8999")-SUM(D74:D82)-SUM(D86:D93)</f>
        <v>0</v>
      </c>
    </row>
    <row r="95" spans="1:4">
      <c r="A95" t="s">
        <v>1363</v>
      </c>
      <c r="B95" s="1">
        <f>COUNTIF(County!J1:J2028,"&lt;.9999")-SUM(B74:B83)-SUM(B86:B94)</f>
        <v>0</v>
      </c>
      <c r="C95" s="1">
        <f>COUNTIF(County!K1:K2028,"&lt;.9999")-SUM(C74:C83)-SUM(C86:C94)</f>
        <v>1</v>
      </c>
      <c r="D95" s="1">
        <f>COUNTIF(County!L1:L2028,"&lt;.9999")-SUM(D74:D83)-SUM(D86:D94)</f>
        <v>0</v>
      </c>
    </row>
    <row r="96" spans="1:4">
      <c r="B96" s="1"/>
      <c r="C96" s="1"/>
      <c r="D96" s="1"/>
    </row>
    <row r="97" spans="2:4">
      <c r="B97" s="1"/>
      <c r="D97"/>
    </row>
    <row r="99" spans="2:4">
      <c r="B99" s="2"/>
    </row>
  </sheetData>
  <mergeCells count="11">
    <mergeCell ref="A28:C28"/>
    <mergeCell ref="E28:G28"/>
    <mergeCell ref="I28:K28"/>
    <mergeCell ref="Q28:S28"/>
    <mergeCell ref="X2:Z2"/>
    <mergeCell ref="AB2:AD2"/>
    <mergeCell ref="M28:O28"/>
    <mergeCell ref="Y28:AA28"/>
    <mergeCell ref="U28:W28"/>
    <mergeCell ref="X15:Z15"/>
    <mergeCell ref="AB15:AD15"/>
  </mergeCells>
  <phoneticPr fontId="8"/>
  <conditionalFormatting sqref="C3:C12 C16:C25">
    <cfRule type="cellIs" dxfId="2" priority="1" stopIfTrue="1" operator="equal">
      <formula>"Rep"</formula>
    </cfRule>
    <cfRule type="cellIs" dxfId="1" priority="2" stopIfTrue="1" operator="equal">
      <formula>"Dem"</formula>
    </cfRule>
    <cfRule type="cellIs" dxfId="0" priority="3" stopIfTrue="1" operator="equal">
      <formula>"Ind"</formula>
    </cfRule>
  </conditionalFormatting>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enableFormatConditionsCalculation="0"/>
  <dimension ref="A1:H185"/>
  <sheetViews>
    <sheetView topLeftCell="A95" workbookViewId="0">
      <selection activeCell="J143" sqref="J143"/>
    </sheetView>
  </sheetViews>
  <sheetFormatPr baseColWidth="10" defaultColWidth="11.42578125" defaultRowHeight="13" x14ac:dyDescent="0"/>
  <cols>
    <col min="1" max="1" width="3.140625" customWidth="1"/>
    <col min="2" max="2" width="21.5703125" bestFit="1" customWidth="1"/>
    <col min="3" max="3" width="19.140625" bestFit="1" customWidth="1"/>
    <col min="4" max="4" width="11.5703125" bestFit="1" customWidth="1"/>
    <col min="5" max="5" width="10.42578125" bestFit="1" customWidth="1"/>
    <col min="6" max="6" width="10" customWidth="1"/>
    <col min="7" max="7" width="2" bestFit="1" customWidth="1"/>
  </cols>
  <sheetData>
    <row r="1" spans="1:6">
      <c r="A1" s="84" t="s">
        <v>1413</v>
      </c>
      <c r="B1" s="84" t="s">
        <v>1662</v>
      </c>
      <c r="C1" s="84" t="s">
        <v>1513</v>
      </c>
      <c r="D1" s="84" t="s">
        <v>729</v>
      </c>
      <c r="E1" s="84" t="s">
        <v>48</v>
      </c>
    </row>
    <row r="2" spans="1:6">
      <c r="A2">
        <v>1</v>
      </c>
      <c r="C2" s="13" t="s">
        <v>1692</v>
      </c>
      <c r="D2">
        <f>A2</f>
        <v>1</v>
      </c>
      <c r="E2" t="s">
        <v>1692</v>
      </c>
      <c r="F2" t="s">
        <v>2848</v>
      </c>
    </row>
    <row r="3" spans="1:6">
      <c r="A3">
        <v>2</v>
      </c>
      <c r="C3" s="12" t="s">
        <v>1675</v>
      </c>
      <c r="D3">
        <f t="shared" ref="D3:D19" si="0">A3</f>
        <v>2</v>
      </c>
      <c r="E3" t="s">
        <v>1675</v>
      </c>
      <c r="F3" t="s">
        <v>2849</v>
      </c>
    </row>
    <row r="4" spans="1:6">
      <c r="A4">
        <v>3</v>
      </c>
      <c r="C4" s="68" t="s">
        <v>925</v>
      </c>
      <c r="D4">
        <f t="shared" si="0"/>
        <v>3</v>
      </c>
      <c r="E4" t="s">
        <v>925</v>
      </c>
      <c r="F4" t="s">
        <v>2850</v>
      </c>
    </row>
    <row r="5" spans="1:6">
      <c r="A5">
        <v>4</v>
      </c>
      <c r="C5" t="s">
        <v>2190</v>
      </c>
      <c r="D5">
        <f t="shared" si="0"/>
        <v>4</v>
      </c>
      <c r="E5" t="s">
        <v>2190</v>
      </c>
      <c r="F5" t="s">
        <v>2851</v>
      </c>
    </row>
    <row r="6" spans="1:6">
      <c r="A6">
        <v>5</v>
      </c>
      <c r="B6" s="1"/>
      <c r="C6" t="s">
        <v>2905</v>
      </c>
      <c r="D6">
        <f>A6</f>
        <v>5</v>
      </c>
      <c r="E6" t="s">
        <v>2906</v>
      </c>
      <c r="F6" t="s">
        <v>2856</v>
      </c>
    </row>
    <row r="7" spans="1:6">
      <c r="A7">
        <v>6</v>
      </c>
      <c r="B7" s="1"/>
      <c r="C7" t="s">
        <v>2637</v>
      </c>
      <c r="D7">
        <f t="shared" si="0"/>
        <v>6</v>
      </c>
      <c r="E7" t="s">
        <v>2637</v>
      </c>
      <c r="F7" t="s">
        <v>2857</v>
      </c>
    </row>
    <row r="8" spans="1:6">
      <c r="A8">
        <v>7</v>
      </c>
      <c r="B8" s="1"/>
      <c r="C8" t="s">
        <v>2716</v>
      </c>
      <c r="D8">
        <f t="shared" si="0"/>
        <v>7</v>
      </c>
      <c r="E8" t="s">
        <v>2904</v>
      </c>
    </row>
    <row r="9" spans="1:6">
      <c r="A9">
        <v>8</v>
      </c>
      <c r="B9" s="1"/>
      <c r="C9" s="89" t="s">
        <v>2704</v>
      </c>
      <c r="D9">
        <f t="shared" si="0"/>
        <v>8</v>
      </c>
      <c r="E9" s="89" t="s">
        <v>2704</v>
      </c>
    </row>
    <row r="10" spans="1:6">
      <c r="A10">
        <v>9</v>
      </c>
      <c r="B10" s="1"/>
      <c r="C10" s="89" t="s">
        <v>1272</v>
      </c>
      <c r="D10">
        <f t="shared" si="0"/>
        <v>9</v>
      </c>
      <c r="E10" s="89" t="s">
        <v>1272</v>
      </c>
    </row>
    <row r="11" spans="1:6">
      <c r="A11">
        <v>10</v>
      </c>
      <c r="B11" s="1"/>
      <c r="C11" s="1" t="s">
        <v>1326</v>
      </c>
      <c r="D11">
        <f t="shared" si="0"/>
        <v>10</v>
      </c>
      <c r="E11" t="s">
        <v>1107</v>
      </c>
    </row>
    <row r="12" spans="1:6">
      <c r="A12">
        <v>11</v>
      </c>
      <c r="B12" s="1"/>
      <c r="C12" t="s">
        <v>786</v>
      </c>
      <c r="D12">
        <f t="shared" si="0"/>
        <v>11</v>
      </c>
      <c r="E12" t="s">
        <v>786</v>
      </c>
    </row>
    <row r="13" spans="1:6">
      <c r="A13">
        <v>12</v>
      </c>
      <c r="B13" s="1"/>
      <c r="C13" s="90" t="s">
        <v>2378</v>
      </c>
      <c r="D13">
        <f t="shared" si="0"/>
        <v>12</v>
      </c>
      <c r="E13" t="str">
        <f>C13</f>
        <v>State1</v>
      </c>
    </row>
    <row r="14" spans="1:6">
      <c r="A14">
        <v>13</v>
      </c>
      <c r="B14" s="1"/>
      <c r="C14" s="90" t="s">
        <v>2781</v>
      </c>
      <c r="D14">
        <f t="shared" si="0"/>
        <v>13</v>
      </c>
      <c r="E14" t="str">
        <f t="shared" ref="E14:E19" si="1">C14</f>
        <v>State2</v>
      </c>
    </row>
    <row r="15" spans="1:6">
      <c r="A15">
        <v>14</v>
      </c>
      <c r="B15" s="1"/>
      <c r="C15" s="90" t="s">
        <v>2782</v>
      </c>
      <c r="D15">
        <f t="shared" si="0"/>
        <v>14</v>
      </c>
      <c r="E15" t="str">
        <f t="shared" si="1"/>
        <v>State3</v>
      </c>
    </row>
    <row r="16" spans="1:6">
      <c r="A16">
        <v>15</v>
      </c>
      <c r="B16" s="1"/>
      <c r="C16" s="90" t="s">
        <v>2779</v>
      </c>
      <c r="D16">
        <f t="shared" si="0"/>
        <v>15</v>
      </c>
      <c r="E16" t="str">
        <f t="shared" si="1"/>
        <v>State4</v>
      </c>
    </row>
    <row r="17" spans="1:7">
      <c r="A17">
        <v>16</v>
      </c>
      <c r="B17" s="1"/>
      <c r="C17" s="90" t="s">
        <v>2780</v>
      </c>
      <c r="D17">
        <f t="shared" si="0"/>
        <v>16</v>
      </c>
      <c r="E17" t="str">
        <f t="shared" si="1"/>
        <v>State5</v>
      </c>
    </row>
    <row r="18" spans="1:7">
      <c r="A18">
        <v>17</v>
      </c>
      <c r="B18" s="1"/>
      <c r="C18" s="90" t="s">
        <v>305</v>
      </c>
      <c r="D18">
        <f t="shared" si="0"/>
        <v>17</v>
      </c>
      <c r="E18" t="str">
        <f t="shared" si="1"/>
        <v>State6</v>
      </c>
    </row>
    <row r="19" spans="1:7">
      <c r="A19">
        <v>18</v>
      </c>
      <c r="B19" s="1"/>
      <c r="C19" s="90" t="s">
        <v>2899</v>
      </c>
      <c r="D19">
        <f t="shared" si="0"/>
        <v>18</v>
      </c>
      <c r="E19" t="str">
        <f t="shared" si="1"/>
        <v>State7</v>
      </c>
    </row>
    <row r="23" spans="1:7">
      <c r="A23" t="s">
        <v>729</v>
      </c>
      <c r="B23" t="s">
        <v>452</v>
      </c>
      <c r="C23" t="s">
        <v>453</v>
      </c>
      <c r="D23" t="s">
        <v>2158</v>
      </c>
      <c r="E23" t="s">
        <v>48</v>
      </c>
      <c r="F23" t="str">
        <f>IF(E23="Democratic","dem",IF(E23="Republican","rep",IF(E23="Independent","ind","")))</f>
        <v/>
      </c>
    </row>
    <row r="24" spans="1:7">
      <c r="A24">
        <v>1</v>
      </c>
      <c r="B24" s="90" t="s">
        <v>2563</v>
      </c>
      <c r="C24" s="90" t="s">
        <v>1692</v>
      </c>
      <c r="D24" s="1" t="s">
        <v>2086</v>
      </c>
      <c r="E24" s="90" t="s">
        <v>2621</v>
      </c>
      <c r="F24" t="str">
        <f>IF(C24="Democratic","dem",IF(C24="Republican","rep",IF(C24="Independent","ind",IF(C24="Libertarian","lib",IF(C24="Constitution","cst",IF(C24="Green","grn",""))))))</f>
        <v>dem</v>
      </c>
      <c r="G24">
        <v>2</v>
      </c>
    </row>
    <row r="25" spans="1:7">
      <c r="A25">
        <v>2</v>
      </c>
      <c r="B25" s="90" t="s">
        <v>2564</v>
      </c>
      <c r="C25" s="90" t="s">
        <v>1675</v>
      </c>
      <c r="D25" s="1" t="s">
        <v>2086</v>
      </c>
      <c r="E25" s="90" t="s">
        <v>2622</v>
      </c>
      <c r="F25" t="str">
        <f t="shared" ref="F25:F52" si="2">IF(C25="Democratic","dem",IF(C25="Republican","rep",IF(C25="Independent","ind",IF(C25="Libertarian","lib",IF(C25="Constitution","cst",IF(C25="Green","grn",""))))))</f>
        <v>rep</v>
      </c>
      <c r="G25">
        <v>0</v>
      </c>
    </row>
    <row r="26" spans="1:7">
      <c r="A26">
        <v>4</v>
      </c>
      <c r="B26" s="90" t="s">
        <v>2565</v>
      </c>
      <c r="C26" s="90" t="s">
        <v>2190</v>
      </c>
      <c r="D26" s="1" t="s">
        <v>2086</v>
      </c>
      <c r="E26" s="90" t="s">
        <v>2100</v>
      </c>
      <c r="F26" t="str">
        <f>IF(C26="Democratic","dem",IF(C26="Republican","rep",IF(C26="Independent","ind",IF(C26="Libertarian","lib",IF(C26="Constitution","cst",IF(C26="Green","grn",""))))))</f>
        <v>lib</v>
      </c>
      <c r="G26">
        <v>0</v>
      </c>
    </row>
    <row r="27" spans="1:7">
      <c r="A27">
        <v>11</v>
      </c>
      <c r="B27" s="90" t="s">
        <v>2623</v>
      </c>
      <c r="C27" s="90" t="s">
        <v>2316</v>
      </c>
      <c r="D27" s="1" t="s">
        <v>2086</v>
      </c>
      <c r="E27" s="90" t="s">
        <v>1695</v>
      </c>
      <c r="F27" t="str">
        <f t="shared" si="2"/>
        <v/>
      </c>
      <c r="G27">
        <v>0</v>
      </c>
    </row>
    <row r="28" spans="1:7">
      <c r="A28">
        <v>1</v>
      </c>
      <c r="B28" s="90" t="s">
        <v>2529</v>
      </c>
      <c r="C28" t="s">
        <v>1692</v>
      </c>
      <c r="D28" s="1" t="s">
        <v>2214</v>
      </c>
      <c r="E28" s="90" t="s">
        <v>2722</v>
      </c>
      <c r="F28" t="str">
        <f t="shared" si="2"/>
        <v>dem</v>
      </c>
      <c r="G28">
        <v>1</v>
      </c>
    </row>
    <row r="29" spans="1:7">
      <c r="A29">
        <v>2</v>
      </c>
      <c r="B29" s="90" t="s">
        <v>2530</v>
      </c>
      <c r="C29" s="8" t="s">
        <v>1675</v>
      </c>
      <c r="D29" s="1" t="s">
        <v>2214</v>
      </c>
      <c r="E29" s="90" t="s">
        <v>2718</v>
      </c>
      <c r="F29" t="str">
        <f t="shared" si="2"/>
        <v>rep</v>
      </c>
      <c r="G29">
        <v>0</v>
      </c>
    </row>
    <row r="30" spans="1:7">
      <c r="A30">
        <v>4</v>
      </c>
      <c r="B30" s="90" t="s">
        <v>2531</v>
      </c>
      <c r="C30" s="8" t="s">
        <v>2190</v>
      </c>
      <c r="D30" s="1" t="s">
        <v>2214</v>
      </c>
      <c r="E30" s="90" t="s">
        <v>2719</v>
      </c>
      <c r="F30" t="str">
        <f t="shared" si="2"/>
        <v>lib</v>
      </c>
      <c r="G30">
        <v>0</v>
      </c>
    </row>
    <row r="31" spans="1:7">
      <c r="A31">
        <v>5</v>
      </c>
      <c r="B31" s="90" t="s">
        <v>2715</v>
      </c>
      <c r="C31" s="8" t="s">
        <v>550</v>
      </c>
      <c r="D31" s="1" t="s">
        <v>2214</v>
      </c>
      <c r="E31" s="90" t="s">
        <v>2721</v>
      </c>
      <c r="F31" t="str">
        <f>IF(C31="Democratic","dem",IF(C31="Republican","rep",IF(C31="Independent","ind",IF(C31="Libertarian","lib",IF(C31="Constitution","cst",IF(C31="Green","grn",""))))))</f>
        <v/>
      </c>
      <c r="G31">
        <v>0</v>
      </c>
    </row>
    <row r="32" spans="1:7">
      <c r="A32">
        <v>6</v>
      </c>
      <c r="B32" s="90" t="s">
        <v>2714</v>
      </c>
      <c r="C32" s="8" t="s">
        <v>2637</v>
      </c>
      <c r="D32" s="1" t="s">
        <v>2214</v>
      </c>
      <c r="E32" s="90" t="s">
        <v>2720</v>
      </c>
      <c r="F32" t="str">
        <f t="shared" si="2"/>
        <v>grn</v>
      </c>
      <c r="G32">
        <v>0</v>
      </c>
    </row>
    <row r="33" spans="1:7">
      <c r="A33">
        <v>7</v>
      </c>
      <c r="B33" s="90" t="s">
        <v>2717</v>
      </c>
      <c r="C33" s="8" t="s">
        <v>2716</v>
      </c>
      <c r="D33" s="1" t="s">
        <v>2214</v>
      </c>
      <c r="E33" s="90" t="s">
        <v>1058</v>
      </c>
      <c r="F33" t="s">
        <v>2317</v>
      </c>
      <c r="G33">
        <v>0</v>
      </c>
    </row>
    <row r="34" spans="1:7">
      <c r="A34">
        <v>11</v>
      </c>
      <c r="B34" s="87" t="s">
        <v>786</v>
      </c>
      <c r="C34" s="8" t="s">
        <v>2747</v>
      </c>
      <c r="D34" s="1" t="s">
        <v>2214</v>
      </c>
      <c r="E34" s="8" t="s">
        <v>786</v>
      </c>
      <c r="F34" t="str">
        <f t="shared" si="2"/>
        <v/>
      </c>
      <c r="G34">
        <v>0</v>
      </c>
    </row>
    <row r="35" spans="1:7">
      <c r="A35">
        <v>1</v>
      </c>
      <c r="B35" s="8" t="s">
        <v>2928</v>
      </c>
      <c r="C35" s="90" t="s">
        <v>1692</v>
      </c>
      <c r="D35" s="1" t="s">
        <v>311</v>
      </c>
      <c r="E35" s="90" t="s">
        <v>2931</v>
      </c>
      <c r="F35" t="str">
        <f t="shared" si="2"/>
        <v>dem</v>
      </c>
      <c r="G35">
        <v>1</v>
      </c>
    </row>
    <row r="36" spans="1:7">
      <c r="A36">
        <v>2</v>
      </c>
      <c r="B36" s="8" t="s">
        <v>2929</v>
      </c>
      <c r="C36" s="90" t="s">
        <v>1675</v>
      </c>
      <c r="D36" s="1" t="s">
        <v>311</v>
      </c>
      <c r="E36" s="90" t="s">
        <v>2932</v>
      </c>
      <c r="F36" t="str">
        <f t="shared" si="2"/>
        <v>rep</v>
      </c>
      <c r="G36">
        <v>0</v>
      </c>
    </row>
    <row r="37" spans="1:7">
      <c r="A37">
        <v>5</v>
      </c>
      <c r="B37" s="90" t="s">
        <v>2930</v>
      </c>
      <c r="C37" s="90" t="s">
        <v>1719</v>
      </c>
      <c r="D37" s="1" t="s">
        <v>311</v>
      </c>
      <c r="E37" s="90" t="s">
        <v>2783</v>
      </c>
      <c r="F37" t="str">
        <f t="shared" si="2"/>
        <v/>
      </c>
      <c r="G37">
        <v>0</v>
      </c>
    </row>
    <row r="38" spans="1:7">
      <c r="A38">
        <v>11</v>
      </c>
      <c r="B38" s="90" t="s">
        <v>786</v>
      </c>
      <c r="C38" s="90" t="s">
        <v>2747</v>
      </c>
      <c r="D38" s="1" t="s">
        <v>311</v>
      </c>
      <c r="E38" s="90" t="s">
        <v>786</v>
      </c>
      <c r="F38" t="str">
        <f t="shared" si="2"/>
        <v/>
      </c>
      <c r="G38">
        <v>0</v>
      </c>
    </row>
    <row r="39" spans="1:7">
      <c r="A39">
        <v>1</v>
      </c>
      <c r="B39" s="90" t="s">
        <v>2813</v>
      </c>
      <c r="C39" s="90" t="s">
        <v>1692</v>
      </c>
      <c r="D39" s="1" t="s">
        <v>489</v>
      </c>
      <c r="E39" s="90" t="s">
        <v>2027</v>
      </c>
      <c r="F39" t="str">
        <f t="shared" si="2"/>
        <v>dem</v>
      </c>
      <c r="G39">
        <v>0</v>
      </c>
    </row>
    <row r="40" spans="1:7">
      <c r="A40">
        <v>2</v>
      </c>
      <c r="B40" s="90" t="s">
        <v>2014</v>
      </c>
      <c r="C40" s="90" t="s">
        <v>1675</v>
      </c>
      <c r="D40" s="1" t="s">
        <v>489</v>
      </c>
      <c r="E40" s="90" t="s">
        <v>2028</v>
      </c>
      <c r="F40" t="str">
        <f t="shared" si="2"/>
        <v>rep</v>
      </c>
      <c r="G40">
        <v>1</v>
      </c>
    </row>
    <row r="41" spans="1:7">
      <c r="A41">
        <v>4</v>
      </c>
      <c r="B41" s="90" t="s">
        <v>2015</v>
      </c>
      <c r="C41" s="90" t="s">
        <v>2190</v>
      </c>
      <c r="D41" s="1" t="s">
        <v>489</v>
      </c>
      <c r="E41" s="90" t="s">
        <v>2029</v>
      </c>
      <c r="F41" t="str">
        <f t="shared" si="2"/>
        <v>lib</v>
      </c>
      <c r="G41">
        <v>0</v>
      </c>
    </row>
    <row r="42" spans="1:7">
      <c r="A42">
        <v>1</v>
      </c>
      <c r="B42" s="90" t="s">
        <v>2024</v>
      </c>
      <c r="C42" s="90" t="s">
        <v>1692</v>
      </c>
      <c r="D42" s="1" t="s">
        <v>906</v>
      </c>
      <c r="E42" s="90" t="s">
        <v>2272</v>
      </c>
      <c r="F42" t="str">
        <f t="shared" ref="F42:F47" si="3">IF(C42="Democratic","dem",IF(C42="Republican","rep",IF(C42="Independent","ind",IF(C42="Libertarian","lib",IF(C42="Constitution","cst",IF(C42="Green","grn",""))))))</f>
        <v>dem</v>
      </c>
      <c r="G42">
        <v>0</v>
      </c>
    </row>
    <row r="43" spans="1:7">
      <c r="A43">
        <v>2</v>
      </c>
      <c r="B43" t="s">
        <v>2025</v>
      </c>
      <c r="C43" s="90" t="s">
        <v>1675</v>
      </c>
      <c r="D43" s="1" t="s">
        <v>906</v>
      </c>
      <c r="E43" s="90" t="s">
        <v>2559</v>
      </c>
      <c r="F43" t="str">
        <f t="shared" si="3"/>
        <v>rep</v>
      </c>
      <c r="G43">
        <v>1</v>
      </c>
    </row>
    <row r="44" spans="1:7">
      <c r="A44">
        <v>11</v>
      </c>
      <c r="B44" t="s">
        <v>2026</v>
      </c>
      <c r="C44" s="90" t="s">
        <v>2316</v>
      </c>
      <c r="D44" s="1" t="s">
        <v>906</v>
      </c>
      <c r="E44" s="90" t="s">
        <v>2560</v>
      </c>
      <c r="F44" t="str">
        <f t="shared" si="3"/>
        <v/>
      </c>
      <c r="G44">
        <v>0</v>
      </c>
    </row>
    <row r="45" spans="1:7">
      <c r="A45">
        <v>1</v>
      </c>
      <c r="B45" s="90" t="s">
        <v>477</v>
      </c>
      <c r="C45" s="90" t="s">
        <v>1692</v>
      </c>
      <c r="D45" s="1" t="s">
        <v>2589</v>
      </c>
      <c r="E45" s="90" t="s">
        <v>479</v>
      </c>
      <c r="F45" t="str">
        <f t="shared" si="3"/>
        <v>dem</v>
      </c>
      <c r="G45">
        <v>1</v>
      </c>
    </row>
    <row r="46" spans="1:7">
      <c r="A46">
        <v>2</v>
      </c>
      <c r="B46" s="90" t="s">
        <v>481</v>
      </c>
      <c r="C46" s="90" t="s">
        <v>1675</v>
      </c>
      <c r="D46" s="1" t="s">
        <v>2589</v>
      </c>
      <c r="E46" s="90" t="s">
        <v>480</v>
      </c>
      <c r="F46" t="str">
        <f t="shared" si="3"/>
        <v>rep</v>
      </c>
      <c r="G46">
        <v>0</v>
      </c>
    </row>
    <row r="47" spans="1:7">
      <c r="A47">
        <v>4</v>
      </c>
      <c r="B47" s="90" t="s">
        <v>478</v>
      </c>
      <c r="C47" s="90" t="s">
        <v>2190</v>
      </c>
      <c r="D47" s="1" t="s">
        <v>2589</v>
      </c>
      <c r="E47" s="90" t="s">
        <v>482</v>
      </c>
      <c r="F47" t="str">
        <f t="shared" si="3"/>
        <v>lib</v>
      </c>
      <c r="G47">
        <v>0</v>
      </c>
    </row>
    <row r="48" spans="1:7">
      <c r="A48">
        <v>1</v>
      </c>
      <c r="B48" s="8" t="s">
        <v>2934</v>
      </c>
      <c r="C48" s="90" t="s">
        <v>1692</v>
      </c>
      <c r="D48" s="1" t="s">
        <v>2419</v>
      </c>
      <c r="E48" s="8" t="s">
        <v>2290</v>
      </c>
      <c r="F48" t="str">
        <f t="shared" si="2"/>
        <v>dem</v>
      </c>
      <c r="G48">
        <v>0</v>
      </c>
    </row>
    <row r="49" spans="1:7">
      <c r="A49">
        <v>2</v>
      </c>
      <c r="B49" s="8" t="s">
        <v>2935</v>
      </c>
      <c r="C49" s="90" t="s">
        <v>1675</v>
      </c>
      <c r="D49" s="1" t="s">
        <v>2419</v>
      </c>
      <c r="E49" s="8" t="s">
        <v>2288</v>
      </c>
      <c r="F49" t="str">
        <f t="shared" si="2"/>
        <v>rep</v>
      </c>
      <c r="G49">
        <v>1</v>
      </c>
    </row>
    <row r="50" spans="1:7">
      <c r="A50">
        <v>4</v>
      </c>
      <c r="B50" s="87" t="s">
        <v>2702</v>
      </c>
      <c r="C50" s="90" t="s">
        <v>2190</v>
      </c>
      <c r="D50" s="1" t="s">
        <v>2419</v>
      </c>
      <c r="E50" s="87" t="s">
        <v>2289</v>
      </c>
      <c r="F50" t="str">
        <f t="shared" si="2"/>
        <v>lib</v>
      </c>
      <c r="G50">
        <v>0</v>
      </c>
    </row>
    <row r="51" spans="1:7">
      <c r="A51">
        <v>8</v>
      </c>
      <c r="B51" s="87" t="s">
        <v>2703</v>
      </c>
      <c r="C51" s="90" t="s">
        <v>2704</v>
      </c>
      <c r="D51" s="1" t="s">
        <v>2419</v>
      </c>
      <c r="E51" s="87" t="s">
        <v>1426</v>
      </c>
      <c r="G51">
        <v>0</v>
      </c>
    </row>
    <row r="52" spans="1:7">
      <c r="A52">
        <v>11</v>
      </c>
      <c r="B52" s="87" t="s">
        <v>2705</v>
      </c>
      <c r="C52" s="90" t="s">
        <v>2316</v>
      </c>
      <c r="D52" s="1" t="s">
        <v>2419</v>
      </c>
      <c r="E52" s="87" t="s">
        <v>2691</v>
      </c>
      <c r="F52" t="str">
        <f t="shared" si="2"/>
        <v/>
      </c>
      <c r="G52">
        <v>0</v>
      </c>
    </row>
    <row r="53" spans="1:7">
      <c r="A53">
        <v>1</v>
      </c>
      <c r="B53" t="s">
        <v>2270</v>
      </c>
      <c r="C53" s="90" t="s">
        <v>1692</v>
      </c>
      <c r="D53" s="1" t="s">
        <v>1395</v>
      </c>
      <c r="E53" t="s">
        <v>2765</v>
      </c>
      <c r="F53" t="str">
        <f>IF(C53="Democratic","dem",IF(C53="Republican","rep",IF(C53="Independent","ind",IF(C53="Libertarian","lib",IF(C53="Constitution","cst",IF(C53="Green","grn",""))))))</f>
        <v>dem</v>
      </c>
      <c r="G53">
        <v>2</v>
      </c>
    </row>
    <row r="54" spans="1:7">
      <c r="A54">
        <v>2</v>
      </c>
      <c r="B54" t="s">
        <v>2880</v>
      </c>
      <c r="C54" s="90" t="s">
        <v>1675</v>
      </c>
      <c r="D54" s="1" t="s">
        <v>1395</v>
      </c>
      <c r="E54" t="s">
        <v>2575</v>
      </c>
      <c r="F54" t="str">
        <f>IF(C54="Democratic","dem",IF(C54="Republican","rep",IF(C54="Independent","ind",IF(C54="Libertarian","lib",IF(C54="Constitution","cst",IF(C54="Green","grn",""))))))</f>
        <v>rep</v>
      </c>
      <c r="G54">
        <v>0</v>
      </c>
    </row>
    <row r="55" spans="1:7">
      <c r="A55">
        <v>3</v>
      </c>
      <c r="B55" t="s">
        <v>2881</v>
      </c>
      <c r="C55" s="90" t="s">
        <v>925</v>
      </c>
      <c r="D55" s="1" t="s">
        <v>1395</v>
      </c>
      <c r="E55" t="s">
        <v>2778</v>
      </c>
      <c r="F55" t="str">
        <f>IF(C55="Democratic","dem",IF(C55="Republican","rep",IF(C55="Independent","ind",IF(C55="Libertarian","lib",IF(C55="Constitution","cst",IF(C55="Green","grn",""))))))</f>
        <v>ind</v>
      </c>
      <c r="G55">
        <v>0</v>
      </c>
    </row>
    <row r="56" spans="1:7">
      <c r="A56">
        <v>11</v>
      </c>
      <c r="B56" t="s">
        <v>786</v>
      </c>
      <c r="C56" s="90" t="s">
        <v>2747</v>
      </c>
      <c r="D56" s="1" t="s">
        <v>1395</v>
      </c>
      <c r="E56" s="90" t="s">
        <v>786</v>
      </c>
      <c r="F56" t="str">
        <f>IF(C56="Democratic","dem",IF(C56="Republican","rep",IF(C56="Independent","ind",IF(C56="Libertarian","lib",IF(C56="Constitution","cst",IF(C56="Green","grn",""))))))</f>
        <v/>
      </c>
      <c r="G56">
        <v>0</v>
      </c>
    </row>
    <row r="57" spans="1:7">
      <c r="A57">
        <v>1</v>
      </c>
      <c r="B57" t="s">
        <v>2425</v>
      </c>
      <c r="C57" s="90" t="s">
        <v>1692</v>
      </c>
      <c r="D57" s="1" t="s">
        <v>1465</v>
      </c>
      <c r="E57" s="90" t="s">
        <v>2202</v>
      </c>
      <c r="F57" t="str">
        <f t="shared" ref="F57:F138" si="4">IF(C57="Democratic","dem",IF(C57="Republican","rep",IF(C57="Independent","ind",IF(C57="Libertarian","lib",IF(C57="Constitution","cst",IF(C57="Green","grn",""))))))</f>
        <v>dem</v>
      </c>
      <c r="G57">
        <v>1</v>
      </c>
    </row>
    <row r="58" spans="1:7">
      <c r="A58">
        <v>2</v>
      </c>
      <c r="B58" t="s">
        <v>2426</v>
      </c>
      <c r="C58" s="90" t="s">
        <v>1675</v>
      </c>
      <c r="D58" s="1" t="s">
        <v>1465</v>
      </c>
      <c r="E58" s="90" t="s">
        <v>2203</v>
      </c>
      <c r="F58" t="str">
        <f t="shared" si="4"/>
        <v>rep</v>
      </c>
      <c r="G58">
        <v>0</v>
      </c>
    </row>
    <row r="59" spans="1:7">
      <c r="A59">
        <v>11</v>
      </c>
      <c r="B59" t="s">
        <v>2201</v>
      </c>
      <c r="C59" s="90" t="s">
        <v>2316</v>
      </c>
      <c r="D59" s="1" t="s">
        <v>1465</v>
      </c>
      <c r="E59" s="90" t="s">
        <v>2428</v>
      </c>
      <c r="F59" t="str">
        <f t="shared" si="4"/>
        <v/>
      </c>
      <c r="G59">
        <v>0</v>
      </c>
    </row>
    <row r="60" spans="1:7">
      <c r="A60">
        <v>1</v>
      </c>
      <c r="B60" t="s">
        <v>2633</v>
      </c>
      <c r="C60" s="90" t="s">
        <v>1692</v>
      </c>
      <c r="D60" s="1" t="s">
        <v>2355</v>
      </c>
      <c r="E60" s="90" t="s">
        <v>2396</v>
      </c>
      <c r="F60" t="str">
        <f t="shared" si="4"/>
        <v>dem</v>
      </c>
      <c r="G60">
        <v>1</v>
      </c>
    </row>
    <row r="61" spans="1:7">
      <c r="A61">
        <v>2</v>
      </c>
      <c r="B61" t="s">
        <v>2634</v>
      </c>
      <c r="C61" s="90" t="s">
        <v>1675</v>
      </c>
      <c r="D61" s="1" t="s">
        <v>2355</v>
      </c>
      <c r="E61" s="90" t="s">
        <v>2397</v>
      </c>
      <c r="F61" t="str">
        <f t="shared" ref="F61:F67" si="5">IF(C61="Democratic","dem",IF(C61="Republican","rep",IF(C61="Independent","ind",IF(C61="Libertarian","lib",IF(C61="Constitution","cst",IF(C61="Green","grn",""))))))</f>
        <v>rep</v>
      </c>
      <c r="G61">
        <v>0</v>
      </c>
    </row>
    <row r="62" spans="1:7">
      <c r="A62">
        <v>4</v>
      </c>
      <c r="B62" t="s">
        <v>2635</v>
      </c>
      <c r="C62" s="90" t="s">
        <v>2190</v>
      </c>
      <c r="D62" s="1" t="s">
        <v>2355</v>
      </c>
      <c r="E62" s="90" t="s">
        <v>2624</v>
      </c>
      <c r="F62" t="str">
        <f t="shared" si="5"/>
        <v>lib</v>
      </c>
      <c r="G62">
        <v>0</v>
      </c>
    </row>
    <row r="63" spans="1:7">
      <c r="A63">
        <v>12</v>
      </c>
      <c r="B63" t="s">
        <v>2394</v>
      </c>
      <c r="C63" s="90" t="s">
        <v>2395</v>
      </c>
      <c r="D63" s="1" t="s">
        <v>2355</v>
      </c>
      <c r="E63" s="90" t="s">
        <v>2625</v>
      </c>
      <c r="F63" t="str">
        <f t="shared" si="5"/>
        <v/>
      </c>
      <c r="G63">
        <v>0</v>
      </c>
    </row>
    <row r="64" spans="1:7">
      <c r="A64">
        <v>11</v>
      </c>
      <c r="B64" t="s">
        <v>786</v>
      </c>
      <c r="C64" s="90" t="s">
        <v>2747</v>
      </c>
      <c r="D64" s="1" t="s">
        <v>2355</v>
      </c>
      <c r="E64" s="90" t="s">
        <v>786</v>
      </c>
      <c r="F64" t="str">
        <f t="shared" si="5"/>
        <v/>
      </c>
      <c r="G64">
        <v>0</v>
      </c>
    </row>
    <row r="65" spans="1:7">
      <c r="A65">
        <v>1</v>
      </c>
      <c r="B65" s="87" t="s">
        <v>145</v>
      </c>
      <c r="C65" s="90" t="s">
        <v>1692</v>
      </c>
      <c r="D65" s="1" t="s">
        <v>1155</v>
      </c>
      <c r="E65" s="87" t="s">
        <v>425</v>
      </c>
      <c r="F65" t="str">
        <f t="shared" si="5"/>
        <v>dem</v>
      </c>
      <c r="G65">
        <v>2</v>
      </c>
    </row>
    <row r="66" spans="1:7">
      <c r="A66">
        <v>2</v>
      </c>
      <c r="B66" s="87" t="s">
        <v>146</v>
      </c>
      <c r="C66" s="90" t="s">
        <v>1675</v>
      </c>
      <c r="D66" s="1" t="s">
        <v>1155</v>
      </c>
      <c r="E66" s="87" t="s">
        <v>151</v>
      </c>
      <c r="F66" t="str">
        <f t="shared" si="5"/>
        <v>rep</v>
      </c>
      <c r="G66">
        <v>0</v>
      </c>
    </row>
    <row r="67" spans="1:7">
      <c r="A67">
        <v>4</v>
      </c>
      <c r="B67" s="87" t="s">
        <v>147</v>
      </c>
      <c r="C67" s="90" t="s">
        <v>2190</v>
      </c>
      <c r="D67" s="1" t="s">
        <v>1155</v>
      </c>
      <c r="E67" s="87" t="s">
        <v>394</v>
      </c>
      <c r="F67" t="str">
        <f t="shared" si="5"/>
        <v>lib</v>
      </c>
      <c r="G67">
        <v>0</v>
      </c>
    </row>
    <row r="68" spans="1:7">
      <c r="A68">
        <v>9</v>
      </c>
      <c r="B68" t="s">
        <v>148</v>
      </c>
      <c r="C68" s="90" t="s">
        <v>1272</v>
      </c>
      <c r="D68" s="1" t="s">
        <v>1155</v>
      </c>
      <c r="E68" t="s">
        <v>711</v>
      </c>
      <c r="F68" t="str">
        <f>IF(C68="Democratic","dem",IF(C68="Republican","rep",IF(C68="Independent","ind",IF(C68="Libertarian","lib",IF(C68="Constitution","cst",IF(C68="Green","grn",""))))))</f>
        <v/>
      </c>
      <c r="G68">
        <v>0</v>
      </c>
    </row>
    <row r="69" spans="1:7">
      <c r="A69">
        <v>11</v>
      </c>
      <c r="B69" t="s">
        <v>786</v>
      </c>
      <c r="C69" s="90" t="s">
        <v>2747</v>
      </c>
      <c r="D69" s="1" t="s">
        <v>1155</v>
      </c>
      <c r="E69" t="s">
        <v>786</v>
      </c>
      <c r="F69" t="str">
        <f>IF(C69="Democratic","dem",IF(C69="Republican","rep",IF(C69="Independent","ind",IF(C69="Libertarian","lib",IF(C69="Constitution","cst",IF(C69="Green","grn",""))))))</f>
        <v/>
      </c>
      <c r="G69">
        <v>0</v>
      </c>
    </row>
    <row r="70" spans="1:7">
      <c r="A70">
        <v>12</v>
      </c>
      <c r="B70" t="s">
        <v>149</v>
      </c>
      <c r="C70" s="90" t="s">
        <v>150</v>
      </c>
      <c r="D70" s="1" t="s">
        <v>1155</v>
      </c>
      <c r="E70" t="s">
        <v>424</v>
      </c>
      <c r="F70" t="str">
        <f>IF(C70="Democratic","dem",IF(C70="Republican","rep",IF(C70="Independent","ind",IF(C70="Libertarian","lib",IF(C70="Constitution","cst",IF(C70="Green","grn",""))))))</f>
        <v/>
      </c>
      <c r="G70">
        <v>0</v>
      </c>
    </row>
    <row r="71" spans="1:7">
      <c r="A71">
        <v>1</v>
      </c>
      <c r="B71" t="s">
        <v>1141</v>
      </c>
      <c r="C71" s="90" t="s">
        <v>1872</v>
      </c>
      <c r="D71" s="1" t="s">
        <v>192</v>
      </c>
      <c r="E71" t="s">
        <v>112</v>
      </c>
      <c r="F71" t="s">
        <v>2848</v>
      </c>
      <c r="G71">
        <v>0</v>
      </c>
    </row>
    <row r="72" spans="1:7">
      <c r="A72">
        <v>2</v>
      </c>
      <c r="B72" t="s">
        <v>1142</v>
      </c>
      <c r="C72" s="90" t="s">
        <v>300</v>
      </c>
      <c r="D72" s="1" t="s">
        <v>192</v>
      </c>
      <c r="E72" t="s">
        <v>281</v>
      </c>
      <c r="F72" t="s">
        <v>2849</v>
      </c>
      <c r="G72">
        <v>2</v>
      </c>
    </row>
    <row r="73" spans="1:7">
      <c r="A73">
        <v>3</v>
      </c>
      <c r="B73" t="s">
        <v>1143</v>
      </c>
      <c r="C73" s="90" t="s">
        <v>557</v>
      </c>
      <c r="D73" s="1" t="s">
        <v>192</v>
      </c>
      <c r="E73" t="s">
        <v>110</v>
      </c>
      <c r="F73" t="s">
        <v>2850</v>
      </c>
      <c r="G73">
        <v>0</v>
      </c>
    </row>
    <row r="74" spans="1:7">
      <c r="A74">
        <v>9</v>
      </c>
      <c r="B74" t="s">
        <v>854</v>
      </c>
      <c r="C74" s="90" t="s">
        <v>1272</v>
      </c>
      <c r="D74" s="1" t="s">
        <v>192</v>
      </c>
      <c r="E74" t="s">
        <v>2440</v>
      </c>
      <c r="F74" t="str">
        <f>IF(C74="Democratic","dem",IF(C74="Republican","rep",IF(C74="Independent","ind",IF(C74="Libertarian","lib",IF(C74="Constitution","cst",IF(C74="Green","grn",""))))))</f>
        <v/>
      </c>
      <c r="G74">
        <v>0</v>
      </c>
    </row>
    <row r="75" spans="1:7">
      <c r="A75">
        <v>10</v>
      </c>
      <c r="B75" t="s">
        <v>1144</v>
      </c>
      <c r="C75" s="90" t="s">
        <v>1326</v>
      </c>
      <c r="D75" s="1" t="s">
        <v>192</v>
      </c>
      <c r="E75" t="s">
        <v>111</v>
      </c>
      <c r="F75" t="str">
        <f>IF(C75="Democratic","dem",IF(C75="Republican","rep",IF(C75="Independent","ind",IF(C75="Libertarian","lib",IF(C75="Constitution","cst",IF(C75="Green","grn",""))))))</f>
        <v/>
      </c>
      <c r="G75">
        <v>0</v>
      </c>
    </row>
    <row r="76" spans="1:7">
      <c r="A76">
        <v>11</v>
      </c>
      <c r="B76" t="s">
        <v>786</v>
      </c>
      <c r="C76" s="90" t="s">
        <v>2747</v>
      </c>
      <c r="D76" s="1" t="s">
        <v>192</v>
      </c>
      <c r="E76" s="90" t="s">
        <v>786</v>
      </c>
      <c r="G76">
        <v>0</v>
      </c>
    </row>
    <row r="77" spans="1:7">
      <c r="A77">
        <v>12</v>
      </c>
      <c r="B77" t="s">
        <v>1147</v>
      </c>
      <c r="C77" s="90" t="s">
        <v>2537</v>
      </c>
      <c r="D77" s="1" t="s">
        <v>192</v>
      </c>
      <c r="E77" s="90" t="s">
        <v>113</v>
      </c>
      <c r="F77" t="str">
        <f t="shared" ref="F77:F82" si="6">IF(C77="Democratic","dem",IF(C77="Republican","rep",IF(C77="Independent","ind",IF(C77="Libertarian","lib",IF(C77="Constitution","cst",IF(C77="Green","grn",""))))))</f>
        <v/>
      </c>
      <c r="G77">
        <v>0</v>
      </c>
    </row>
    <row r="78" spans="1:7">
      <c r="A78">
        <v>1</v>
      </c>
      <c r="B78" t="s">
        <v>1907</v>
      </c>
      <c r="C78" s="90" t="s">
        <v>1692</v>
      </c>
      <c r="D78" s="1" t="s">
        <v>190</v>
      </c>
      <c r="E78" s="90" t="s">
        <v>1909</v>
      </c>
      <c r="F78" t="str">
        <f t="shared" si="6"/>
        <v>dem</v>
      </c>
      <c r="G78">
        <v>0</v>
      </c>
    </row>
    <row r="79" spans="1:7">
      <c r="A79">
        <v>2</v>
      </c>
      <c r="B79" t="s">
        <v>1908</v>
      </c>
      <c r="C79" s="90" t="s">
        <v>1675</v>
      </c>
      <c r="D79" s="1" t="s">
        <v>190</v>
      </c>
      <c r="E79" s="90" t="s">
        <v>1910</v>
      </c>
      <c r="F79" t="str">
        <f t="shared" si="6"/>
        <v>rep</v>
      </c>
      <c r="G79">
        <v>1</v>
      </c>
    </row>
    <row r="80" spans="1:7">
      <c r="A80">
        <v>1</v>
      </c>
      <c r="B80" t="s">
        <v>388</v>
      </c>
      <c r="C80" s="90" t="s">
        <v>1692</v>
      </c>
      <c r="D80" s="1" t="s">
        <v>348</v>
      </c>
      <c r="E80" t="s">
        <v>392</v>
      </c>
      <c r="F80" t="str">
        <f t="shared" si="6"/>
        <v>dem</v>
      </c>
      <c r="G80">
        <v>0</v>
      </c>
    </row>
    <row r="81" spans="1:7">
      <c r="A81">
        <v>2</v>
      </c>
      <c r="B81" t="s">
        <v>389</v>
      </c>
      <c r="C81" s="90" t="s">
        <v>1675</v>
      </c>
      <c r="D81" s="1" t="s">
        <v>348</v>
      </c>
      <c r="E81" t="s">
        <v>391</v>
      </c>
      <c r="F81" t="str">
        <f t="shared" si="6"/>
        <v>rep</v>
      </c>
      <c r="G81">
        <v>2</v>
      </c>
    </row>
    <row r="82" spans="1:7">
      <c r="A82">
        <v>4</v>
      </c>
      <c r="B82" t="s">
        <v>390</v>
      </c>
      <c r="C82" s="90" t="s">
        <v>2190</v>
      </c>
      <c r="D82" s="1" t="s">
        <v>348</v>
      </c>
      <c r="E82" t="s">
        <v>2440</v>
      </c>
      <c r="F82" t="str">
        <f t="shared" si="6"/>
        <v>lib</v>
      </c>
      <c r="G82">
        <v>0</v>
      </c>
    </row>
    <row r="83" spans="1:7">
      <c r="A83">
        <v>11</v>
      </c>
      <c r="B83" s="87" t="s">
        <v>786</v>
      </c>
      <c r="C83" t="s">
        <v>2747</v>
      </c>
      <c r="D83" s="1" t="s">
        <v>348</v>
      </c>
      <c r="E83" s="87" t="s">
        <v>786</v>
      </c>
      <c r="F83" t="str">
        <f t="shared" si="4"/>
        <v/>
      </c>
      <c r="G83">
        <v>0</v>
      </c>
    </row>
    <row r="84" spans="1:7">
      <c r="A84">
        <v>1</v>
      </c>
      <c r="B84" s="87" t="s">
        <v>2432</v>
      </c>
      <c r="C84" t="s">
        <v>1692</v>
      </c>
      <c r="D84" s="1" t="s">
        <v>1615</v>
      </c>
      <c r="E84" t="s">
        <v>2430</v>
      </c>
      <c r="F84" t="str">
        <f t="shared" si="4"/>
        <v>dem</v>
      </c>
      <c r="G84">
        <v>0</v>
      </c>
    </row>
    <row r="85" spans="1:7">
      <c r="A85">
        <v>2</v>
      </c>
      <c r="B85" s="87" t="s">
        <v>2433</v>
      </c>
      <c r="C85" t="s">
        <v>1675</v>
      </c>
      <c r="D85" s="1" t="s">
        <v>1615</v>
      </c>
      <c r="E85" t="s">
        <v>2431</v>
      </c>
      <c r="F85" t="str">
        <f t="shared" si="4"/>
        <v>rep</v>
      </c>
      <c r="G85">
        <v>1</v>
      </c>
    </row>
    <row r="86" spans="1:7">
      <c r="A86">
        <v>1</v>
      </c>
      <c r="B86" s="87" t="s">
        <v>2667</v>
      </c>
      <c r="C86" t="s">
        <v>1692</v>
      </c>
      <c r="D86" s="1" t="s">
        <v>1747</v>
      </c>
      <c r="E86" t="s">
        <v>2669</v>
      </c>
      <c r="F86" t="str">
        <f t="shared" si="4"/>
        <v>dem</v>
      </c>
      <c r="G86">
        <v>1</v>
      </c>
    </row>
    <row r="87" spans="1:7">
      <c r="A87">
        <v>2</v>
      </c>
      <c r="B87" s="87" t="s">
        <v>2668</v>
      </c>
      <c r="C87" t="s">
        <v>1675</v>
      </c>
      <c r="D87" s="1" t="s">
        <v>1747</v>
      </c>
      <c r="E87" t="s">
        <v>2670</v>
      </c>
      <c r="F87" t="str">
        <f t="shared" si="4"/>
        <v>rep</v>
      </c>
      <c r="G87">
        <v>0</v>
      </c>
    </row>
    <row r="88" spans="1:7">
      <c r="A88">
        <v>11</v>
      </c>
      <c r="B88" s="87" t="s">
        <v>786</v>
      </c>
      <c r="C88" t="s">
        <v>2747</v>
      </c>
      <c r="D88" s="1" t="s">
        <v>1747</v>
      </c>
      <c r="E88" t="s">
        <v>786</v>
      </c>
      <c r="F88" t="str">
        <f t="shared" si="4"/>
        <v/>
      </c>
      <c r="G88">
        <v>0</v>
      </c>
    </row>
    <row r="89" spans="1:7">
      <c r="A89">
        <v>1</v>
      </c>
      <c r="B89" s="87" t="s">
        <v>2910</v>
      </c>
      <c r="C89" t="s">
        <v>1692</v>
      </c>
      <c r="D89" s="1" t="s">
        <v>735</v>
      </c>
      <c r="E89" s="87" t="s">
        <v>2829</v>
      </c>
      <c r="F89" t="str">
        <f t="shared" si="4"/>
        <v>dem</v>
      </c>
      <c r="G89">
        <v>1</v>
      </c>
    </row>
    <row r="90" spans="1:7">
      <c r="A90">
        <v>2</v>
      </c>
      <c r="B90" s="87" t="s">
        <v>2911</v>
      </c>
      <c r="C90" t="s">
        <v>1675</v>
      </c>
      <c r="D90" s="1" t="s">
        <v>735</v>
      </c>
      <c r="E90" s="87" t="s">
        <v>2825</v>
      </c>
      <c r="F90" t="str">
        <f t="shared" si="4"/>
        <v>rep</v>
      </c>
      <c r="G90">
        <v>0</v>
      </c>
    </row>
    <row r="91" spans="1:7">
      <c r="A91">
        <v>3</v>
      </c>
      <c r="B91" s="87" t="s">
        <v>2822</v>
      </c>
      <c r="C91" t="s">
        <v>925</v>
      </c>
      <c r="D91" s="1" t="s">
        <v>735</v>
      </c>
      <c r="E91" s="87" t="s">
        <v>2826</v>
      </c>
      <c r="F91" t="str">
        <f>IF(C91="Democratic","dem",IF(C91="Republican","rep",IF(C91="Independent","ind",IF(C91="Libertarian","lib",IF(C91="Constitution","cst",IF(C91="Green","grn",""))))))</f>
        <v>ind</v>
      </c>
      <c r="G91">
        <v>0</v>
      </c>
    </row>
    <row r="92" spans="1:7">
      <c r="A92">
        <v>4</v>
      </c>
      <c r="B92" s="87" t="s">
        <v>2820</v>
      </c>
      <c r="C92" t="s">
        <v>2190</v>
      </c>
      <c r="D92" s="1" t="s">
        <v>735</v>
      </c>
      <c r="E92" s="87" t="s">
        <v>2827</v>
      </c>
      <c r="F92" t="str">
        <f t="shared" si="4"/>
        <v>lib</v>
      </c>
      <c r="G92">
        <v>0</v>
      </c>
    </row>
    <row r="93" spans="1:7">
      <c r="A93">
        <v>5</v>
      </c>
      <c r="B93" s="90" t="s">
        <v>2821</v>
      </c>
      <c r="C93" t="s">
        <v>597</v>
      </c>
      <c r="D93" s="1" t="s">
        <v>735</v>
      </c>
      <c r="E93" s="90" t="s">
        <v>2828</v>
      </c>
      <c r="F93" t="str">
        <f t="shared" si="4"/>
        <v/>
      </c>
      <c r="G93">
        <v>0</v>
      </c>
    </row>
    <row r="94" spans="1:7">
      <c r="A94">
        <v>12</v>
      </c>
      <c r="B94" s="89" t="s">
        <v>2823</v>
      </c>
      <c r="C94" t="s">
        <v>2747</v>
      </c>
      <c r="D94" s="1" t="s">
        <v>735</v>
      </c>
      <c r="E94" t="s">
        <v>2824</v>
      </c>
      <c r="F94" t="str">
        <f t="shared" si="4"/>
        <v/>
      </c>
      <c r="G94">
        <v>0</v>
      </c>
    </row>
    <row r="95" spans="1:7">
      <c r="A95">
        <v>1</v>
      </c>
      <c r="B95" s="89" t="s">
        <v>144</v>
      </c>
      <c r="C95" t="s">
        <v>1692</v>
      </c>
      <c r="D95" s="1" t="s">
        <v>2700</v>
      </c>
      <c r="E95" s="89" t="s">
        <v>704</v>
      </c>
      <c r="F95" t="str">
        <f t="shared" si="4"/>
        <v>dem</v>
      </c>
      <c r="G95">
        <v>1</v>
      </c>
    </row>
    <row r="96" spans="1:7">
      <c r="A96">
        <v>2</v>
      </c>
      <c r="B96" s="89" t="s">
        <v>629</v>
      </c>
      <c r="C96" t="s">
        <v>1675</v>
      </c>
      <c r="D96" s="1" t="s">
        <v>2700</v>
      </c>
      <c r="E96" s="89" t="s">
        <v>701</v>
      </c>
      <c r="F96" t="str">
        <f t="shared" si="4"/>
        <v>rep</v>
      </c>
      <c r="G96">
        <v>0</v>
      </c>
    </row>
    <row r="97" spans="1:7">
      <c r="A97">
        <v>4</v>
      </c>
      <c r="B97" s="89" t="s">
        <v>393</v>
      </c>
      <c r="C97" t="s">
        <v>2190</v>
      </c>
      <c r="D97" s="1" t="s">
        <v>2700</v>
      </c>
      <c r="E97" s="89" t="s">
        <v>702</v>
      </c>
      <c r="F97" t="str">
        <f t="shared" si="4"/>
        <v>lib</v>
      </c>
      <c r="G97">
        <v>0</v>
      </c>
    </row>
    <row r="98" spans="1:7">
      <c r="A98">
        <v>9</v>
      </c>
      <c r="B98" s="89" t="s">
        <v>2609</v>
      </c>
      <c r="C98" t="s">
        <v>1272</v>
      </c>
      <c r="D98" s="1" t="s">
        <v>2700</v>
      </c>
      <c r="E98" s="89" t="s">
        <v>2611</v>
      </c>
      <c r="F98" t="str">
        <f t="shared" si="4"/>
        <v/>
      </c>
      <c r="G98">
        <v>0</v>
      </c>
    </row>
    <row r="99" spans="1:7">
      <c r="A99">
        <v>10</v>
      </c>
      <c r="B99" s="89" t="s">
        <v>2610</v>
      </c>
      <c r="C99" t="s">
        <v>1326</v>
      </c>
      <c r="D99" s="1" t="s">
        <v>2700</v>
      </c>
      <c r="E99" s="89" t="s">
        <v>2612</v>
      </c>
      <c r="F99" t="str">
        <f t="shared" si="4"/>
        <v/>
      </c>
      <c r="G99">
        <v>0</v>
      </c>
    </row>
    <row r="100" spans="1:7">
      <c r="A100">
        <v>12</v>
      </c>
      <c r="B100" s="89" t="s">
        <v>700</v>
      </c>
      <c r="C100" t="s">
        <v>630</v>
      </c>
      <c r="D100" s="1" t="s">
        <v>2700</v>
      </c>
      <c r="E100" s="89" t="s">
        <v>703</v>
      </c>
      <c r="F100" t="str">
        <f t="shared" si="4"/>
        <v/>
      </c>
      <c r="G100">
        <v>0</v>
      </c>
    </row>
    <row r="101" spans="1:7">
      <c r="A101">
        <v>13</v>
      </c>
      <c r="B101" s="89" t="s">
        <v>2613</v>
      </c>
      <c r="C101" t="s">
        <v>1444</v>
      </c>
      <c r="D101" s="1" t="s">
        <v>2700</v>
      </c>
      <c r="E101" s="89" t="s">
        <v>2614</v>
      </c>
      <c r="F101" t="str">
        <f t="shared" si="4"/>
        <v/>
      </c>
      <c r="G101">
        <v>0</v>
      </c>
    </row>
    <row r="102" spans="1:7">
      <c r="A102">
        <v>14</v>
      </c>
      <c r="B102" s="89" t="s">
        <v>2615</v>
      </c>
      <c r="C102" t="s">
        <v>2616</v>
      </c>
      <c r="D102" s="1" t="s">
        <v>2700</v>
      </c>
      <c r="E102" s="89" t="s">
        <v>2619</v>
      </c>
      <c r="F102" t="str">
        <f t="shared" si="4"/>
        <v/>
      </c>
      <c r="G102">
        <v>0</v>
      </c>
    </row>
    <row r="103" spans="1:7">
      <c r="A103">
        <v>15</v>
      </c>
      <c r="B103" t="s">
        <v>2617</v>
      </c>
      <c r="C103" t="s">
        <v>2618</v>
      </c>
      <c r="D103" s="1" t="s">
        <v>2700</v>
      </c>
      <c r="E103" s="89" t="s">
        <v>2620</v>
      </c>
      <c r="G103">
        <v>0</v>
      </c>
    </row>
    <row r="104" spans="1:7">
      <c r="A104">
        <v>1</v>
      </c>
      <c r="B104" s="89" t="s">
        <v>52</v>
      </c>
      <c r="C104" t="s">
        <v>1692</v>
      </c>
      <c r="D104" s="1" t="s">
        <v>850</v>
      </c>
      <c r="E104" s="89" t="s">
        <v>141</v>
      </c>
      <c r="F104" t="str">
        <f>IF(C104="Democratic","dem",IF(C104="Republican","rep",IF(C104="Independent","ind",IF(C104="Libertarian","lib",IF(C104="Constitution","cst",IF(C104="Green","grn",""))))))</f>
        <v>dem</v>
      </c>
      <c r="G104">
        <v>1</v>
      </c>
    </row>
    <row r="105" spans="1:7">
      <c r="A105">
        <v>2</v>
      </c>
      <c r="B105" s="89" t="s">
        <v>53</v>
      </c>
      <c r="C105" t="s">
        <v>1675</v>
      </c>
      <c r="D105" s="1" t="s">
        <v>850</v>
      </c>
      <c r="E105" s="89" t="s">
        <v>142</v>
      </c>
      <c r="F105" t="str">
        <f>IF(C105="Democratic","dem",IF(C105="Republican","rep",IF(C105="Independent","ind",IF(C105="Libertarian","lib",IF(C105="Constitution","cst",IF(C105="Green","grn",""))))))</f>
        <v>rep</v>
      </c>
      <c r="G105">
        <v>0</v>
      </c>
    </row>
    <row r="106" spans="1:7">
      <c r="A106">
        <v>11</v>
      </c>
      <c r="B106" s="89" t="s">
        <v>786</v>
      </c>
      <c r="C106" t="s">
        <v>2316</v>
      </c>
      <c r="D106" s="1" t="s">
        <v>850</v>
      </c>
      <c r="E106" s="89" t="s">
        <v>786</v>
      </c>
      <c r="F106" t="str">
        <f>IF(C106="Democratic","dem",IF(C106="Republican","rep",IF(C106="Independent","ind",IF(C106="Libertarian","lib",IF(C106="Constitution","cst",IF(C106="Green","grn",""))))))</f>
        <v/>
      </c>
      <c r="G106">
        <v>0</v>
      </c>
    </row>
    <row r="107" spans="1:7">
      <c r="A107">
        <v>1</v>
      </c>
      <c r="B107" s="89" t="s">
        <v>219</v>
      </c>
      <c r="C107" t="s">
        <v>1692</v>
      </c>
      <c r="D107" s="1" t="s">
        <v>2415</v>
      </c>
      <c r="E107" t="s">
        <v>433</v>
      </c>
      <c r="F107" t="str">
        <f t="shared" si="4"/>
        <v>dem</v>
      </c>
      <c r="G107">
        <v>1</v>
      </c>
    </row>
    <row r="108" spans="1:7">
      <c r="A108">
        <v>2</v>
      </c>
      <c r="B108" s="89" t="s">
        <v>366</v>
      </c>
      <c r="C108" t="s">
        <v>32</v>
      </c>
      <c r="D108" s="1" t="s">
        <v>2415</v>
      </c>
      <c r="E108" t="s">
        <v>427</v>
      </c>
      <c r="F108" t="s">
        <v>2849</v>
      </c>
      <c r="G108">
        <v>0</v>
      </c>
    </row>
    <row r="109" spans="1:7">
      <c r="A109">
        <v>3</v>
      </c>
      <c r="B109" s="89" t="s">
        <v>856</v>
      </c>
      <c r="C109" t="s">
        <v>34</v>
      </c>
      <c r="D109" s="1" t="s">
        <v>2415</v>
      </c>
      <c r="E109" t="s">
        <v>201</v>
      </c>
      <c r="F109" t="s">
        <v>2850</v>
      </c>
      <c r="G109">
        <v>0</v>
      </c>
    </row>
    <row r="110" spans="1:7">
      <c r="A110">
        <v>4</v>
      </c>
      <c r="B110" s="89" t="s">
        <v>33</v>
      </c>
      <c r="C110" t="s">
        <v>2190</v>
      </c>
      <c r="D110" s="1" t="s">
        <v>2415</v>
      </c>
      <c r="E110" t="s">
        <v>202</v>
      </c>
      <c r="F110" t="str">
        <f t="shared" si="4"/>
        <v>lib</v>
      </c>
      <c r="G110">
        <v>0</v>
      </c>
    </row>
    <row r="111" spans="1:7">
      <c r="A111">
        <v>10</v>
      </c>
      <c r="B111" s="89" t="s">
        <v>857</v>
      </c>
      <c r="C111" t="s">
        <v>1326</v>
      </c>
      <c r="D111" s="1" t="s">
        <v>2415</v>
      </c>
      <c r="E111" t="s">
        <v>29</v>
      </c>
      <c r="F111" t="str">
        <f t="shared" si="4"/>
        <v/>
      </c>
      <c r="G111">
        <v>0</v>
      </c>
    </row>
    <row r="112" spans="1:7">
      <c r="A112">
        <v>12</v>
      </c>
      <c r="B112" s="89" t="s">
        <v>858</v>
      </c>
      <c r="C112" t="s">
        <v>2070</v>
      </c>
      <c r="D112" s="1" t="s">
        <v>2415</v>
      </c>
      <c r="E112" t="s">
        <v>200</v>
      </c>
      <c r="F112" t="str">
        <f t="shared" si="4"/>
        <v/>
      </c>
      <c r="G112">
        <v>0</v>
      </c>
    </row>
    <row r="113" spans="1:8">
      <c r="A113">
        <v>1</v>
      </c>
      <c r="B113" t="s">
        <v>1919</v>
      </c>
      <c r="C113" t="s">
        <v>665</v>
      </c>
      <c r="D113" s="1" t="s">
        <v>1291</v>
      </c>
      <c r="E113" t="s">
        <v>2410</v>
      </c>
      <c r="F113" t="s">
        <v>2848</v>
      </c>
      <c r="G113">
        <v>1</v>
      </c>
    </row>
    <row r="114" spans="1:8">
      <c r="A114">
        <v>2</v>
      </c>
      <c r="B114" t="s">
        <v>2409</v>
      </c>
      <c r="C114" t="s">
        <v>1675</v>
      </c>
      <c r="D114" s="1" t="s">
        <v>1291</v>
      </c>
      <c r="E114" t="s">
        <v>2411</v>
      </c>
      <c r="F114" t="str">
        <f t="shared" si="4"/>
        <v>rep</v>
      </c>
      <c r="G114">
        <v>0</v>
      </c>
    </row>
    <row r="115" spans="1:8">
      <c r="A115">
        <v>1</v>
      </c>
      <c r="B115" t="s">
        <v>2264</v>
      </c>
      <c r="C115" s="90" t="s">
        <v>1692</v>
      </c>
      <c r="D115" s="1" t="s">
        <v>1864</v>
      </c>
      <c r="E115" t="s">
        <v>2776</v>
      </c>
      <c r="F115" t="str">
        <f t="shared" si="4"/>
        <v>dem</v>
      </c>
      <c r="G115">
        <v>2</v>
      </c>
    </row>
    <row r="116" spans="1:8">
      <c r="A116">
        <v>2</v>
      </c>
      <c r="B116" t="s">
        <v>2265</v>
      </c>
      <c r="C116" s="90" t="s">
        <v>1675</v>
      </c>
      <c r="D116" s="1" t="s">
        <v>1864</v>
      </c>
      <c r="E116" t="s">
        <v>2404</v>
      </c>
      <c r="F116" t="str">
        <f t="shared" si="4"/>
        <v>rep</v>
      </c>
      <c r="G116">
        <v>0</v>
      </c>
    </row>
    <row r="117" spans="1:8">
      <c r="A117">
        <v>5</v>
      </c>
      <c r="B117" s="115" t="s">
        <v>2266</v>
      </c>
      <c r="C117" s="90" t="s">
        <v>925</v>
      </c>
      <c r="D117" s="1" t="s">
        <v>1864</v>
      </c>
      <c r="E117" s="115" t="s">
        <v>2405</v>
      </c>
      <c r="F117" t="str">
        <f t="shared" si="4"/>
        <v>ind</v>
      </c>
      <c r="G117">
        <v>0</v>
      </c>
      <c r="H117" t="s">
        <v>2267</v>
      </c>
    </row>
    <row r="118" spans="1:8">
      <c r="A118">
        <v>10</v>
      </c>
      <c r="B118" s="115" t="s">
        <v>476</v>
      </c>
      <c r="C118" s="90" t="s">
        <v>2316</v>
      </c>
      <c r="D118" s="1" t="s">
        <v>1864</v>
      </c>
      <c r="E118" s="115" t="s">
        <v>2406</v>
      </c>
      <c r="F118" t="str">
        <f t="shared" si="4"/>
        <v/>
      </c>
      <c r="G118">
        <v>0</v>
      </c>
      <c r="H118" t="s">
        <v>1107</v>
      </c>
    </row>
    <row r="119" spans="1:8">
      <c r="A119">
        <v>11</v>
      </c>
      <c r="B119" t="s">
        <v>273</v>
      </c>
      <c r="C119" s="90" t="s">
        <v>2316</v>
      </c>
      <c r="D119" s="1" t="s">
        <v>1864</v>
      </c>
      <c r="E119" t="s">
        <v>2630</v>
      </c>
      <c r="F119" t="str">
        <f t="shared" si="4"/>
        <v/>
      </c>
      <c r="G119">
        <v>0</v>
      </c>
    </row>
    <row r="120" spans="1:8">
      <c r="A120">
        <v>1</v>
      </c>
      <c r="B120" t="s">
        <v>2712</v>
      </c>
      <c r="C120" s="90" t="s">
        <v>1692</v>
      </c>
      <c r="D120" s="1" t="s">
        <v>818</v>
      </c>
      <c r="E120" s="90" t="s">
        <v>2600</v>
      </c>
      <c r="F120" t="str">
        <f t="shared" si="4"/>
        <v>dem</v>
      </c>
      <c r="G120">
        <v>2</v>
      </c>
    </row>
    <row r="121" spans="1:8">
      <c r="A121">
        <v>2</v>
      </c>
      <c r="B121" t="s">
        <v>2525</v>
      </c>
      <c r="C121" s="90" t="s">
        <v>1675</v>
      </c>
      <c r="D121" s="1" t="s">
        <v>818</v>
      </c>
      <c r="E121" s="90" t="s">
        <v>2601</v>
      </c>
      <c r="F121" t="str">
        <f t="shared" si="4"/>
        <v>rep</v>
      </c>
      <c r="G121">
        <v>0</v>
      </c>
    </row>
    <row r="122" spans="1:8">
      <c r="A122">
        <v>3</v>
      </c>
      <c r="B122" t="s">
        <v>2713</v>
      </c>
      <c r="C122" s="90" t="s">
        <v>925</v>
      </c>
      <c r="D122" s="1" t="s">
        <v>818</v>
      </c>
      <c r="E122" s="90" t="s">
        <v>2602</v>
      </c>
      <c r="F122" t="str">
        <f t="shared" si="4"/>
        <v>ind</v>
      </c>
      <c r="G122">
        <v>0</v>
      </c>
    </row>
    <row r="123" spans="1:8">
      <c r="A123">
        <v>1</v>
      </c>
      <c r="B123" s="89" t="s">
        <v>2399</v>
      </c>
      <c r="C123" s="90" t="s">
        <v>1692</v>
      </c>
      <c r="D123" s="1" t="s">
        <v>578</v>
      </c>
      <c r="E123" s="89" t="s">
        <v>932</v>
      </c>
      <c r="F123" t="str">
        <f t="shared" si="4"/>
        <v>dem</v>
      </c>
      <c r="G123">
        <v>1</v>
      </c>
    </row>
    <row r="124" spans="1:8">
      <c r="A124">
        <v>2</v>
      </c>
      <c r="B124" s="89" t="s">
        <v>2400</v>
      </c>
      <c r="C124" s="90" t="s">
        <v>1675</v>
      </c>
      <c r="D124" s="1" t="s">
        <v>578</v>
      </c>
      <c r="E124" s="89" t="s">
        <v>2631</v>
      </c>
      <c r="F124" t="str">
        <f t="shared" si="4"/>
        <v>rep</v>
      </c>
      <c r="G124">
        <v>0</v>
      </c>
    </row>
    <row r="125" spans="1:8">
      <c r="A125">
        <v>4</v>
      </c>
      <c r="B125" s="89" t="s">
        <v>2401</v>
      </c>
      <c r="C125" s="90" t="s">
        <v>2190</v>
      </c>
      <c r="D125" s="1" t="s">
        <v>578</v>
      </c>
      <c r="E125" s="89" t="s">
        <v>2774</v>
      </c>
      <c r="F125" t="str">
        <f t="shared" si="4"/>
        <v>lib</v>
      </c>
      <c r="G125">
        <v>0</v>
      </c>
    </row>
    <row r="126" spans="1:8">
      <c r="A126">
        <v>11</v>
      </c>
      <c r="B126" s="89" t="s">
        <v>786</v>
      </c>
      <c r="C126" s="90" t="s">
        <v>2747</v>
      </c>
      <c r="D126" s="1" t="s">
        <v>578</v>
      </c>
      <c r="E126" s="89" t="s">
        <v>786</v>
      </c>
      <c r="F126" t="str">
        <f t="shared" si="4"/>
        <v/>
      </c>
      <c r="G126">
        <v>0</v>
      </c>
    </row>
    <row r="127" spans="1:8">
      <c r="A127">
        <v>12</v>
      </c>
      <c r="B127" s="89" t="s">
        <v>2403</v>
      </c>
      <c r="C127" s="90" t="s">
        <v>2402</v>
      </c>
      <c r="D127" s="1" t="s">
        <v>578</v>
      </c>
      <c r="E127" s="89" t="s">
        <v>2775</v>
      </c>
      <c r="F127" t="s">
        <v>2317</v>
      </c>
      <c r="G127">
        <v>0</v>
      </c>
    </row>
    <row r="128" spans="1:8">
      <c r="A128">
        <v>1</v>
      </c>
      <c r="B128" t="s">
        <v>1282</v>
      </c>
      <c r="C128" t="s">
        <v>1692</v>
      </c>
      <c r="D128" s="1" t="s">
        <v>1233</v>
      </c>
      <c r="E128" t="s">
        <v>1283</v>
      </c>
      <c r="F128" t="str">
        <f t="shared" si="4"/>
        <v>dem</v>
      </c>
      <c r="G128">
        <v>0</v>
      </c>
    </row>
    <row r="129" spans="1:7">
      <c r="A129">
        <v>2</v>
      </c>
      <c r="B129" t="s">
        <v>1281</v>
      </c>
      <c r="C129" t="s">
        <v>1675</v>
      </c>
      <c r="D129" s="1" t="s">
        <v>1233</v>
      </c>
      <c r="E129" t="s">
        <v>1284</v>
      </c>
      <c r="F129" t="str">
        <f t="shared" si="4"/>
        <v>rep</v>
      </c>
      <c r="G129">
        <v>1</v>
      </c>
    </row>
    <row r="130" spans="1:7">
      <c r="A130">
        <v>1</v>
      </c>
      <c r="B130" t="s">
        <v>2710</v>
      </c>
      <c r="C130" t="s">
        <v>1692</v>
      </c>
      <c r="D130" s="1" t="s">
        <v>83</v>
      </c>
      <c r="E130" t="s">
        <v>2888</v>
      </c>
      <c r="F130" t="str">
        <f t="shared" si="4"/>
        <v>dem</v>
      </c>
      <c r="G130">
        <v>1</v>
      </c>
    </row>
    <row r="131" spans="1:7">
      <c r="A131">
        <v>2</v>
      </c>
      <c r="B131" t="s">
        <v>2882</v>
      </c>
      <c r="C131" t="s">
        <v>1675</v>
      </c>
      <c r="D131" s="1" t="s">
        <v>83</v>
      </c>
      <c r="E131" t="s">
        <v>2886</v>
      </c>
      <c r="F131" t="str">
        <f t="shared" si="4"/>
        <v>rep</v>
      </c>
      <c r="G131">
        <v>0</v>
      </c>
    </row>
    <row r="132" spans="1:7">
      <c r="A132">
        <v>3</v>
      </c>
      <c r="B132" t="s">
        <v>2883</v>
      </c>
      <c r="C132" t="s">
        <v>925</v>
      </c>
      <c r="D132" s="1" t="s">
        <v>83</v>
      </c>
      <c r="E132" t="s">
        <v>1170</v>
      </c>
      <c r="F132" t="str">
        <f>IF(C132="Democratic","dem",IF(C132="Republican","rep",IF(C132="Independent","ind",IF(C132="Libertarian","lib",IF(C132="Constitution","cst",IF(C132="Green","grn",""))))))</f>
        <v>ind</v>
      </c>
      <c r="G132">
        <v>0</v>
      </c>
    </row>
    <row r="133" spans="1:7">
      <c r="A133">
        <v>11</v>
      </c>
      <c r="B133" t="s">
        <v>786</v>
      </c>
      <c r="C133" t="s">
        <v>2747</v>
      </c>
      <c r="D133" s="1" t="s">
        <v>83</v>
      </c>
      <c r="E133" t="s">
        <v>786</v>
      </c>
      <c r="F133" t="str">
        <f t="shared" si="4"/>
        <v/>
      </c>
      <c r="G133">
        <v>0</v>
      </c>
    </row>
    <row r="134" spans="1:7">
      <c r="A134">
        <v>12</v>
      </c>
      <c r="B134" t="s">
        <v>2884</v>
      </c>
      <c r="C134" t="s">
        <v>925</v>
      </c>
      <c r="D134" s="1" t="s">
        <v>83</v>
      </c>
      <c r="E134" t="s">
        <v>2440</v>
      </c>
      <c r="F134" t="str">
        <f t="shared" si="4"/>
        <v>ind</v>
      </c>
      <c r="G134">
        <v>0</v>
      </c>
    </row>
    <row r="135" spans="1:7">
      <c r="A135">
        <v>13</v>
      </c>
      <c r="B135" t="s">
        <v>2885</v>
      </c>
      <c r="C135" t="s">
        <v>925</v>
      </c>
      <c r="D135" s="1" t="s">
        <v>83</v>
      </c>
      <c r="E135" t="s">
        <v>2887</v>
      </c>
      <c r="F135" t="str">
        <f t="shared" si="4"/>
        <v>ind</v>
      </c>
      <c r="G135">
        <v>0</v>
      </c>
    </row>
    <row r="136" spans="1:7">
      <c r="A136">
        <v>1</v>
      </c>
      <c r="B136" t="s">
        <v>2652</v>
      </c>
      <c r="C136" t="s">
        <v>1692</v>
      </c>
      <c r="D136" s="1" t="s">
        <v>1203</v>
      </c>
      <c r="E136" t="s">
        <v>158</v>
      </c>
      <c r="F136" t="str">
        <f t="shared" si="4"/>
        <v>dem</v>
      </c>
      <c r="G136">
        <v>0</v>
      </c>
    </row>
    <row r="137" spans="1:7">
      <c r="A137">
        <v>2</v>
      </c>
      <c r="B137" t="s">
        <v>2653</v>
      </c>
      <c r="C137" t="s">
        <v>1675</v>
      </c>
      <c r="D137" s="1" t="s">
        <v>1203</v>
      </c>
      <c r="E137" t="s">
        <v>2655</v>
      </c>
      <c r="F137" t="str">
        <f t="shared" si="4"/>
        <v>rep</v>
      </c>
      <c r="G137">
        <v>1</v>
      </c>
    </row>
    <row r="138" spans="1:7">
      <c r="A138">
        <v>4</v>
      </c>
      <c r="B138" t="s">
        <v>2654</v>
      </c>
      <c r="C138" t="s">
        <v>2190</v>
      </c>
      <c r="D138" s="1" t="s">
        <v>1203</v>
      </c>
      <c r="E138" t="s">
        <v>2656</v>
      </c>
      <c r="F138" t="str">
        <f t="shared" si="4"/>
        <v>lib</v>
      </c>
      <c r="G138">
        <v>0</v>
      </c>
    </row>
    <row r="139" spans="1:7">
      <c r="A139">
        <v>1</v>
      </c>
      <c r="B139" s="89" t="s">
        <v>2170</v>
      </c>
      <c r="C139" t="s">
        <v>1692</v>
      </c>
      <c r="D139" s="1" t="s">
        <v>2791</v>
      </c>
      <c r="E139" s="89" t="s">
        <v>2167</v>
      </c>
      <c r="F139" t="str">
        <f t="shared" ref="F139:F170" si="7">IF(C139="Democratic","dem",IF(C139="Republican","rep",IF(C139="Independent","ind",IF(C139="Libertarian","lib",IF(C139="Constitution","cst",IF(C139="Green","grn",""))))))</f>
        <v>dem</v>
      </c>
      <c r="G139">
        <v>0</v>
      </c>
    </row>
    <row r="140" spans="1:7">
      <c r="A140">
        <v>2</v>
      </c>
      <c r="B140" s="89" t="s">
        <v>1893</v>
      </c>
      <c r="C140" t="s">
        <v>1675</v>
      </c>
      <c r="D140" s="1" t="s">
        <v>2791</v>
      </c>
      <c r="E140" s="89" t="s">
        <v>1898</v>
      </c>
      <c r="F140" t="str">
        <f t="shared" si="7"/>
        <v>rep</v>
      </c>
      <c r="G140">
        <v>1</v>
      </c>
    </row>
    <row r="141" spans="1:7">
      <c r="A141">
        <v>3</v>
      </c>
      <c r="B141" s="89" t="s">
        <v>1894</v>
      </c>
      <c r="C141" t="s">
        <v>925</v>
      </c>
      <c r="D141" s="1" t="s">
        <v>2791</v>
      </c>
      <c r="E141" s="89" t="s">
        <v>1260</v>
      </c>
      <c r="F141" t="str">
        <f t="shared" si="7"/>
        <v>ind</v>
      </c>
      <c r="G141">
        <v>0</v>
      </c>
    </row>
    <row r="142" spans="1:7">
      <c r="A142">
        <v>5</v>
      </c>
      <c r="B142" s="89" t="s">
        <v>1895</v>
      </c>
      <c r="C142" t="s">
        <v>597</v>
      </c>
      <c r="D142" s="1" t="s">
        <v>2791</v>
      </c>
      <c r="E142" s="89" t="s">
        <v>2165</v>
      </c>
      <c r="F142" t="str">
        <f>IF(C142="Democratic","dem",IF(C142="Republican","rep",IF(C142="Independent","ind",IF(C142="Libertarian","lib",IF(C142="Constitution","cst",IF(C142="Green","grn",""))))))</f>
        <v/>
      </c>
      <c r="G142">
        <v>0</v>
      </c>
    </row>
    <row r="143" spans="1:7">
      <c r="A143">
        <v>10</v>
      </c>
      <c r="B143" s="89" t="s">
        <v>1896</v>
      </c>
      <c r="C143" t="s">
        <v>1326</v>
      </c>
      <c r="D143" s="1" t="s">
        <v>2791</v>
      </c>
      <c r="E143" s="89" t="s">
        <v>2166</v>
      </c>
      <c r="F143" t="str">
        <f>IF(C143="Democratic","dem",IF(C143="Republican","rep",IF(C143="Independent","ind",IF(C143="Libertarian","lib",IF(C143="Constitution","cst",IF(C143="Green","grn",""))))))</f>
        <v/>
      </c>
      <c r="G143">
        <v>0</v>
      </c>
    </row>
    <row r="144" spans="1:7">
      <c r="A144">
        <v>12</v>
      </c>
      <c r="B144" s="89" t="s">
        <v>1897</v>
      </c>
      <c r="C144" t="s">
        <v>2169</v>
      </c>
      <c r="D144" s="1" t="s">
        <v>2791</v>
      </c>
      <c r="E144" s="89" t="s">
        <v>2168</v>
      </c>
      <c r="F144" t="str">
        <f>IF(C144="Democratic","dem",IF(C144="Republican","rep",IF(C144="Independent","ind",IF(C144="Libertarian","lib",IF(C144="Constitution","cst",IF(C144="Green","grn",""))))))</f>
        <v/>
      </c>
      <c r="G144">
        <v>0</v>
      </c>
    </row>
    <row r="145" spans="1:7">
      <c r="A145">
        <v>13</v>
      </c>
      <c r="B145" s="152" t="s">
        <v>2945</v>
      </c>
      <c r="C145" t="s">
        <v>2316</v>
      </c>
      <c r="D145" s="1" t="s">
        <v>2791</v>
      </c>
      <c r="E145" s="152" t="s">
        <v>2946</v>
      </c>
      <c r="F145" t="str">
        <f>IF(C145="Democratic","dem",IF(C145="Republican","rep",IF(C145="Independent","ind",IF(C145="Libertarian","lib",IF(C145="Constitution","cst",IF(C145="Green","grn",""))))))</f>
        <v/>
      </c>
      <c r="G145">
        <v>0</v>
      </c>
    </row>
    <row r="146" spans="1:7">
      <c r="A146">
        <v>14</v>
      </c>
      <c r="B146" s="152" t="s">
        <v>2947</v>
      </c>
      <c r="C146" t="s">
        <v>2316</v>
      </c>
      <c r="D146" s="1" t="s">
        <v>2791</v>
      </c>
      <c r="E146" s="152" t="s">
        <v>2948</v>
      </c>
      <c r="F146" t="str">
        <f>IF(C146="Democratic","dem",IF(C146="Republican","rep",IF(C146="Independent","ind",IF(C146="Libertarian","lib",IF(C146="Constitution","cst",IF(C146="Green","grn",""))))))</f>
        <v/>
      </c>
      <c r="G146">
        <v>0</v>
      </c>
    </row>
    <row r="147" spans="1:7">
      <c r="A147">
        <v>1</v>
      </c>
      <c r="B147" s="89" t="s">
        <v>2662</v>
      </c>
      <c r="C147" s="90" t="s">
        <v>1692</v>
      </c>
      <c r="D147" s="1" t="s">
        <v>2254</v>
      </c>
      <c r="E147" s="89" t="s">
        <v>2163</v>
      </c>
      <c r="F147" t="str">
        <f t="shared" si="7"/>
        <v>dem</v>
      </c>
      <c r="G147">
        <v>0</v>
      </c>
    </row>
    <row r="148" spans="1:7">
      <c r="A148">
        <v>2</v>
      </c>
      <c r="B148" s="89" t="s">
        <v>2663</v>
      </c>
      <c r="C148" s="90" t="s">
        <v>1675</v>
      </c>
      <c r="D148" s="1" t="s">
        <v>2254</v>
      </c>
      <c r="E148" s="89" t="s">
        <v>2833</v>
      </c>
      <c r="F148" t="str">
        <f t="shared" si="7"/>
        <v>rep</v>
      </c>
      <c r="G148">
        <v>1</v>
      </c>
    </row>
    <row r="149" spans="1:7">
      <c r="A149">
        <v>3</v>
      </c>
      <c r="B149" s="89" t="s">
        <v>2664</v>
      </c>
      <c r="C149" s="90" t="s">
        <v>925</v>
      </c>
      <c r="D149" s="1" t="s">
        <v>2254</v>
      </c>
      <c r="E149" s="89" t="s">
        <v>431</v>
      </c>
      <c r="F149" t="str">
        <f t="shared" si="7"/>
        <v>ind</v>
      </c>
      <c r="G149">
        <v>0</v>
      </c>
    </row>
    <row r="150" spans="1:7">
      <c r="A150">
        <v>9</v>
      </c>
      <c r="B150" s="89" t="s">
        <v>2665</v>
      </c>
      <c r="C150" s="90" t="s">
        <v>1272</v>
      </c>
      <c r="D150" s="1" t="s">
        <v>2254</v>
      </c>
      <c r="E150" s="89" t="s">
        <v>2834</v>
      </c>
      <c r="F150" t="str">
        <f t="shared" si="7"/>
        <v/>
      </c>
      <c r="G150">
        <v>0</v>
      </c>
    </row>
    <row r="151" spans="1:7">
      <c r="A151">
        <v>11</v>
      </c>
      <c r="B151" s="89" t="s">
        <v>786</v>
      </c>
      <c r="C151" s="90" t="s">
        <v>2747</v>
      </c>
      <c r="D151" s="1" t="s">
        <v>2254</v>
      </c>
      <c r="E151" s="89" t="s">
        <v>786</v>
      </c>
      <c r="F151" t="str">
        <f t="shared" si="7"/>
        <v/>
      </c>
      <c r="G151">
        <v>0</v>
      </c>
    </row>
    <row r="152" spans="1:7">
      <c r="A152">
        <v>12</v>
      </c>
      <c r="B152" s="89" t="s">
        <v>2666</v>
      </c>
      <c r="C152" s="90" t="s">
        <v>925</v>
      </c>
      <c r="D152" s="1" t="s">
        <v>2254</v>
      </c>
      <c r="E152" s="89" t="s">
        <v>2161</v>
      </c>
      <c r="F152" t="str">
        <f>IF(C152="Democratic","dem",IF(C152="Republican","rep",IF(C152="Independent","ind",IF(C152="Libertarian","lib",IF(C152="Constitution","cst",IF(C152="Green","grn",""))))))</f>
        <v>ind</v>
      </c>
      <c r="G152">
        <v>0</v>
      </c>
    </row>
    <row r="153" spans="1:7">
      <c r="A153">
        <v>13</v>
      </c>
      <c r="B153" s="89" t="s">
        <v>2659</v>
      </c>
      <c r="C153" s="90" t="s">
        <v>1131</v>
      </c>
      <c r="D153" s="1" t="s">
        <v>2254</v>
      </c>
      <c r="E153" s="89" t="s">
        <v>2162</v>
      </c>
      <c r="F153" t="str">
        <f t="shared" si="7"/>
        <v/>
      </c>
      <c r="G153">
        <v>0</v>
      </c>
    </row>
    <row r="154" spans="1:7">
      <c r="A154">
        <v>14</v>
      </c>
      <c r="B154" s="89" t="s">
        <v>2832</v>
      </c>
      <c r="C154" s="90" t="s">
        <v>2246</v>
      </c>
      <c r="D154" s="1" t="s">
        <v>2254</v>
      </c>
      <c r="E154" s="89" t="s">
        <v>2907</v>
      </c>
      <c r="F154" t="str">
        <f>IF(C154="Democratic","dem",IF(C154="Republican","rep",IF(C154="Independent","ind",IF(C154="Libertarian","lib",IF(C154="Constitution","cst",IF(C154="Green","grn",""))))))</f>
        <v/>
      </c>
      <c r="G154">
        <v>0</v>
      </c>
    </row>
    <row r="155" spans="1:7">
      <c r="A155">
        <v>1</v>
      </c>
      <c r="B155" s="89" t="s">
        <v>239</v>
      </c>
      <c r="C155" t="s">
        <v>1692</v>
      </c>
      <c r="D155" s="1" t="s">
        <v>761</v>
      </c>
      <c r="E155" s="89" t="s">
        <v>628</v>
      </c>
      <c r="F155" t="str">
        <f t="shared" si="7"/>
        <v>dem</v>
      </c>
      <c r="G155">
        <v>1</v>
      </c>
    </row>
    <row r="156" spans="1:7">
      <c r="A156">
        <v>2</v>
      </c>
      <c r="B156" s="89" t="s">
        <v>72</v>
      </c>
      <c r="C156" t="s">
        <v>1675</v>
      </c>
      <c r="D156" s="1" t="s">
        <v>761</v>
      </c>
      <c r="E156" s="89" t="s">
        <v>626</v>
      </c>
      <c r="F156" t="str">
        <f t="shared" si="7"/>
        <v>rep</v>
      </c>
      <c r="G156">
        <v>0</v>
      </c>
    </row>
    <row r="157" spans="1:7">
      <c r="A157">
        <v>3</v>
      </c>
      <c r="B157" s="89" t="s">
        <v>73</v>
      </c>
      <c r="C157" t="s">
        <v>925</v>
      </c>
      <c r="D157" s="1" t="s">
        <v>761</v>
      </c>
      <c r="E157" s="89" t="s">
        <v>2251</v>
      </c>
      <c r="F157" t="str">
        <f>IF(C157="Democratic","dem",IF(C157="Republican","rep",IF(C157="Independent","ind",IF(C157="Libertarian","lib",IF(C157="Constitution","cst",IF(C157="Green","grn",""))))))</f>
        <v>ind</v>
      </c>
      <c r="G157">
        <v>0</v>
      </c>
    </row>
    <row r="158" spans="1:7">
      <c r="A158">
        <v>11</v>
      </c>
      <c r="B158" s="89" t="s">
        <v>786</v>
      </c>
      <c r="C158" t="s">
        <v>2747</v>
      </c>
      <c r="D158" s="1" t="s">
        <v>761</v>
      </c>
      <c r="E158" s="89" t="s">
        <v>786</v>
      </c>
      <c r="F158" t="str">
        <f t="shared" si="7"/>
        <v/>
      </c>
      <c r="G158">
        <v>0</v>
      </c>
    </row>
    <row r="159" spans="1:7">
      <c r="A159">
        <v>12</v>
      </c>
      <c r="B159" s="89" t="s">
        <v>625</v>
      </c>
      <c r="C159" t="s">
        <v>2747</v>
      </c>
      <c r="D159" s="1" t="s">
        <v>761</v>
      </c>
      <c r="E159" s="89" t="s">
        <v>627</v>
      </c>
      <c r="F159" t="str">
        <f>IF(C159="Democratic","dem",IF(C159="Republican","rep",IF(C159="Independent","ind",IF(C159="Libertarian","lib",IF(C159="Constitution","cst",IF(C159="Green","grn",""))))))</f>
        <v/>
      </c>
      <c r="G159">
        <v>0</v>
      </c>
    </row>
    <row r="160" spans="1:7">
      <c r="A160">
        <v>1</v>
      </c>
      <c r="B160" t="s">
        <v>417</v>
      </c>
      <c r="C160" s="90" t="s">
        <v>1692</v>
      </c>
      <c r="D160" s="1" t="s">
        <v>2757</v>
      </c>
      <c r="E160" s="90" t="s">
        <v>419</v>
      </c>
      <c r="F160" t="str">
        <f t="shared" si="7"/>
        <v>dem</v>
      </c>
      <c r="G160">
        <v>0</v>
      </c>
    </row>
    <row r="161" spans="1:7">
      <c r="A161">
        <v>2</v>
      </c>
      <c r="B161" t="s">
        <v>418</v>
      </c>
      <c r="C161" s="90" t="s">
        <v>1675</v>
      </c>
      <c r="D161" s="1" t="s">
        <v>2757</v>
      </c>
      <c r="E161" s="90" t="s">
        <v>420</v>
      </c>
      <c r="F161" t="str">
        <f t="shared" si="7"/>
        <v>rep</v>
      </c>
      <c r="G161">
        <v>1</v>
      </c>
    </row>
    <row r="162" spans="1:7">
      <c r="A162">
        <v>1</v>
      </c>
      <c r="B162" t="s">
        <v>179</v>
      </c>
      <c r="C162" s="90" t="s">
        <v>1692</v>
      </c>
      <c r="D162" s="1" t="s">
        <v>714</v>
      </c>
      <c r="E162" s="90" t="s">
        <v>180</v>
      </c>
      <c r="F162" t="str">
        <f t="shared" si="7"/>
        <v>dem</v>
      </c>
      <c r="G162">
        <v>1</v>
      </c>
    </row>
    <row r="163" spans="1:7">
      <c r="A163">
        <v>2</v>
      </c>
      <c r="B163" t="s">
        <v>178</v>
      </c>
      <c r="C163" s="90" t="s">
        <v>1675</v>
      </c>
      <c r="D163" s="1" t="s">
        <v>714</v>
      </c>
      <c r="E163" s="90" t="s">
        <v>181</v>
      </c>
      <c r="F163" t="str">
        <f t="shared" si="7"/>
        <v>rep</v>
      </c>
      <c r="G163">
        <v>0</v>
      </c>
    </row>
    <row r="164" spans="1:7">
      <c r="A164">
        <v>1</v>
      </c>
      <c r="B164" s="90" t="s">
        <v>1148</v>
      </c>
      <c r="C164" t="s">
        <v>1692</v>
      </c>
      <c r="D164" s="1" t="s">
        <v>1222</v>
      </c>
      <c r="E164" t="s">
        <v>1151</v>
      </c>
      <c r="F164" t="str">
        <f t="shared" si="7"/>
        <v>dem</v>
      </c>
      <c r="G164">
        <v>1</v>
      </c>
    </row>
    <row r="165" spans="1:7">
      <c r="A165">
        <v>2</v>
      </c>
      <c r="B165" s="90" t="s">
        <v>1149</v>
      </c>
      <c r="C165" t="s">
        <v>1675</v>
      </c>
      <c r="D165" s="1" t="s">
        <v>1222</v>
      </c>
      <c r="E165" t="s">
        <v>859</v>
      </c>
      <c r="F165" t="str">
        <f t="shared" si="7"/>
        <v>rep</v>
      </c>
      <c r="G165">
        <v>0</v>
      </c>
    </row>
    <row r="166" spans="1:7">
      <c r="A166">
        <v>4</v>
      </c>
      <c r="B166" s="90" t="s">
        <v>1150</v>
      </c>
      <c r="C166" t="s">
        <v>2190</v>
      </c>
      <c r="D166" s="1" t="s">
        <v>1222</v>
      </c>
      <c r="E166" t="s">
        <v>860</v>
      </c>
      <c r="F166" t="str">
        <f t="shared" si="7"/>
        <v>lib</v>
      </c>
      <c r="G166">
        <v>0</v>
      </c>
    </row>
    <row r="167" spans="1:7">
      <c r="A167">
        <v>11</v>
      </c>
      <c r="B167" s="90" t="s">
        <v>786</v>
      </c>
      <c r="C167" t="s">
        <v>2747</v>
      </c>
      <c r="D167" s="1" t="s">
        <v>1222</v>
      </c>
      <c r="E167" t="s">
        <v>786</v>
      </c>
      <c r="F167" t="str">
        <f t="shared" si="7"/>
        <v/>
      </c>
      <c r="G167">
        <v>0</v>
      </c>
    </row>
    <row r="168" spans="1:7">
      <c r="A168">
        <v>1</v>
      </c>
      <c r="B168" s="90" t="s">
        <v>5</v>
      </c>
      <c r="C168" t="s">
        <v>1692</v>
      </c>
      <c r="D168" s="1" t="s">
        <v>2855</v>
      </c>
      <c r="E168" s="90" t="s">
        <v>2867</v>
      </c>
      <c r="F168" t="str">
        <f t="shared" si="7"/>
        <v>dem</v>
      </c>
      <c r="G168">
        <v>0</v>
      </c>
    </row>
    <row r="169" spans="1:7">
      <c r="A169">
        <v>2</v>
      </c>
      <c r="B169" s="90" t="s">
        <v>6</v>
      </c>
      <c r="C169" t="s">
        <v>1675</v>
      </c>
      <c r="D169" s="1" t="s">
        <v>2855</v>
      </c>
      <c r="E169" s="90" t="s">
        <v>2474</v>
      </c>
      <c r="F169" t="str">
        <f t="shared" si="7"/>
        <v>rep</v>
      </c>
      <c r="G169">
        <v>2</v>
      </c>
    </row>
    <row r="170" spans="1:7">
      <c r="A170">
        <v>4</v>
      </c>
      <c r="B170" s="90" t="s">
        <v>7</v>
      </c>
      <c r="C170" t="s">
        <v>2190</v>
      </c>
      <c r="D170" s="1" t="s">
        <v>2855</v>
      </c>
      <c r="E170" s="90" t="s">
        <v>8</v>
      </c>
      <c r="F170" t="str">
        <f t="shared" si="7"/>
        <v>lib</v>
      </c>
      <c r="G170">
        <v>0</v>
      </c>
    </row>
    <row r="174" spans="1:7">
      <c r="C174" s="90"/>
    </row>
    <row r="175" spans="1:7">
      <c r="B175" t="s">
        <v>2889</v>
      </c>
    </row>
    <row r="176" spans="1:7">
      <c r="A176">
        <v>1</v>
      </c>
      <c r="B176" t="s">
        <v>2890</v>
      </c>
      <c r="C176" t="s">
        <v>1692</v>
      </c>
      <c r="D176" s="1" t="s">
        <v>83</v>
      </c>
      <c r="F176" t="str">
        <f t="shared" ref="F176:F181" si="8">IF(C176="Democratic","dem",IF(C176="Republican","rep",IF(C176="Independent","ind",IF(C176="Libertarian","lib",IF(C176="Constitution","cst",IF(C176="Green","grn",""))))))</f>
        <v>dem</v>
      </c>
      <c r="G176">
        <v>2</v>
      </c>
    </row>
    <row r="177" spans="1:7">
      <c r="A177">
        <v>2</v>
      </c>
      <c r="B177" t="s">
        <v>2891</v>
      </c>
      <c r="C177" t="s">
        <v>1675</v>
      </c>
      <c r="D177" s="1" t="s">
        <v>83</v>
      </c>
      <c r="F177" t="str">
        <f t="shared" si="8"/>
        <v>rep</v>
      </c>
      <c r="G177">
        <v>0</v>
      </c>
    </row>
    <row r="178" spans="1:7">
      <c r="A178">
        <v>11</v>
      </c>
      <c r="B178" t="s">
        <v>786</v>
      </c>
      <c r="C178" t="s">
        <v>2747</v>
      </c>
      <c r="D178" s="1" t="s">
        <v>83</v>
      </c>
      <c r="F178" t="str">
        <f t="shared" si="8"/>
        <v/>
      </c>
      <c r="G178">
        <v>0</v>
      </c>
    </row>
    <row r="179" spans="1:7">
      <c r="A179">
        <v>12</v>
      </c>
      <c r="B179" t="s">
        <v>2892</v>
      </c>
      <c r="C179" t="s">
        <v>925</v>
      </c>
      <c r="D179" s="1" t="s">
        <v>83</v>
      </c>
      <c r="F179" t="str">
        <f t="shared" si="8"/>
        <v>ind</v>
      </c>
      <c r="G179">
        <v>0</v>
      </c>
    </row>
    <row r="180" spans="1:7">
      <c r="A180">
        <v>13</v>
      </c>
      <c r="B180" t="s">
        <v>2893</v>
      </c>
      <c r="C180" t="s">
        <v>925</v>
      </c>
      <c r="D180" s="1" t="s">
        <v>83</v>
      </c>
      <c r="F180" t="str">
        <f t="shared" si="8"/>
        <v>ind</v>
      </c>
      <c r="G180">
        <v>0</v>
      </c>
    </row>
    <row r="181" spans="1:7">
      <c r="A181">
        <v>14</v>
      </c>
      <c r="B181" t="s">
        <v>2894</v>
      </c>
      <c r="C181" t="s">
        <v>925</v>
      </c>
      <c r="D181" s="1" t="s">
        <v>83</v>
      </c>
      <c r="F181" t="str">
        <f t="shared" si="8"/>
        <v>ind</v>
      </c>
      <c r="G181">
        <v>0</v>
      </c>
    </row>
    <row r="182" spans="1:7">
      <c r="A182">
        <v>15</v>
      </c>
      <c r="B182" t="s">
        <v>2895</v>
      </c>
      <c r="C182" t="s">
        <v>925</v>
      </c>
      <c r="D182" s="1" t="s">
        <v>83</v>
      </c>
      <c r="F182" t="str">
        <f>IF(C182="Democratic","dem",IF(C182="Republican","rep",IF(C182="Independent","ind",IF(C182="Libertarian","lib",IF(C182="Constitution","cst",IF(C182="Green","grn",""))))))</f>
        <v>ind</v>
      </c>
      <c r="G182">
        <v>0</v>
      </c>
    </row>
    <row r="183" spans="1:7">
      <c r="A183">
        <v>16</v>
      </c>
      <c r="B183" t="s">
        <v>2896</v>
      </c>
      <c r="C183" t="s">
        <v>925</v>
      </c>
      <c r="D183" s="1" t="s">
        <v>83</v>
      </c>
      <c r="F183" t="str">
        <f>IF(C183="Democratic","dem",IF(C183="Republican","rep",IF(C183="Independent","ind",IF(C183="Libertarian","lib",IF(C183="Constitution","cst",IF(C183="Green","grn",""))))))</f>
        <v>ind</v>
      </c>
      <c r="G183">
        <v>0</v>
      </c>
    </row>
    <row r="184" spans="1:7">
      <c r="A184">
        <v>17</v>
      </c>
      <c r="B184" t="s">
        <v>2897</v>
      </c>
      <c r="C184" t="s">
        <v>925</v>
      </c>
      <c r="D184" s="1" t="s">
        <v>83</v>
      </c>
      <c r="F184" t="str">
        <f>IF(C184="Democratic","dem",IF(C184="Republican","rep",IF(C184="Independent","ind",IF(C184="Libertarian","lib",IF(C184="Constitution","cst",IF(C184="Green","grn",""))))))</f>
        <v>ind</v>
      </c>
      <c r="G184">
        <v>0</v>
      </c>
    </row>
    <row r="185" spans="1:7">
      <c r="A185">
        <v>18</v>
      </c>
      <c r="B185" t="s">
        <v>2898</v>
      </c>
      <c r="C185" t="s">
        <v>925</v>
      </c>
      <c r="D185" s="1" t="s">
        <v>83</v>
      </c>
      <c r="F185" t="str">
        <f>IF(C185="Democratic","dem",IF(C185="Republican","rep",IF(C185="Independent","ind",IF(C185="Libertarian","lib",IF(C185="Constitution","cst",IF(C185="Green","grn",""))))))</f>
        <v>ind</v>
      </c>
      <c r="G185">
        <v>0</v>
      </c>
    </row>
  </sheetData>
  <phoneticPr fontId="14"/>
  <pageMargins left="0.75" right="0.75" top="1" bottom="1" header="0.5" footer="0.5"/>
  <pageSetup paperSize="0"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C10"/>
  <sheetViews>
    <sheetView workbookViewId="0">
      <selection activeCell="C6" sqref="C6"/>
    </sheetView>
  </sheetViews>
  <sheetFormatPr baseColWidth="10" defaultColWidth="11.42578125" defaultRowHeight="13" x14ac:dyDescent="0"/>
  <cols>
    <col min="1" max="1" width="15.140625" bestFit="1" customWidth="1"/>
    <col min="2" max="2" width="15.140625" customWidth="1"/>
    <col min="3" max="3" width="63.140625" bestFit="1" customWidth="1"/>
  </cols>
  <sheetData>
    <row r="1" spans="1:3">
      <c r="A1" s="84" t="s">
        <v>2158</v>
      </c>
      <c r="B1" s="84" t="s">
        <v>61</v>
      </c>
      <c r="C1" s="84" t="s">
        <v>49</v>
      </c>
    </row>
    <row r="2" spans="1:3">
      <c r="A2" s="85"/>
      <c r="B2" s="85"/>
      <c r="C2" s="85"/>
    </row>
    <row r="3" spans="1:3">
      <c r="A3" t="s">
        <v>311</v>
      </c>
      <c r="B3" s="85" t="s">
        <v>2158</v>
      </c>
      <c r="C3" t="s">
        <v>2269</v>
      </c>
    </row>
    <row r="4" spans="1:3">
      <c r="A4" t="s">
        <v>2415</v>
      </c>
      <c r="B4" s="85" t="s">
        <v>2158</v>
      </c>
      <c r="C4" t="s">
        <v>76</v>
      </c>
    </row>
    <row r="5" spans="1:3">
      <c r="A5" t="s">
        <v>2415</v>
      </c>
      <c r="B5" s="85" t="s">
        <v>2158</v>
      </c>
      <c r="C5" t="s">
        <v>143</v>
      </c>
    </row>
    <row r="6" spans="1:3">
      <c r="A6" t="s">
        <v>818</v>
      </c>
      <c r="B6" s="87" t="s">
        <v>2158</v>
      </c>
      <c r="C6" s="8" t="s">
        <v>2711</v>
      </c>
    </row>
    <row r="7" spans="1:3">
      <c r="A7" t="s">
        <v>761</v>
      </c>
      <c r="B7" s="87" t="s">
        <v>2158</v>
      </c>
      <c r="C7" s="8" t="s">
        <v>367</v>
      </c>
    </row>
    <row r="8" spans="1:3">
      <c r="C8" s="8"/>
    </row>
    <row r="9" spans="1:3">
      <c r="C9" s="8"/>
    </row>
    <row r="10" spans="1:3">
      <c r="C10" s="8"/>
    </row>
  </sheetData>
  <phoneticPr fontId="8"/>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Copyright</vt:lpstr>
      <vt:lpstr>State</vt:lpstr>
      <vt:lpstr>County</vt:lpstr>
      <vt:lpstr>Town</vt:lpstr>
      <vt:lpstr>Graphs</vt:lpstr>
      <vt:lpstr>Party</vt:lpstr>
      <vt:lpstr>Statistics</vt:lpstr>
      <vt:lpstr>Candidates</vt:lpstr>
      <vt:lpstr>Notes</vt:lpstr>
      <vt:lpstr>Sources</vt:lpstr>
      <vt:lpstr>Update 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keywords/>
  <cp:lastModifiedBy>Dave Leip</cp:lastModifiedBy>
  <dcterms:created xsi:type="dcterms:W3CDTF">1999-02-06T16:15:59Z</dcterms:created>
  <dcterms:modified xsi:type="dcterms:W3CDTF">2014-04-28T13:33:29Z</dcterms:modified>
</cp:coreProperties>
</file>